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ivotCache/richPivotRecords1.xml" ContentType="application/vnd.openxmlformats-officedocument.spreadsheetml.richPivotRecord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Gestion_APP\"/>
    </mc:Choice>
  </mc:AlternateContent>
  <xr:revisionPtr revIDLastSave="0" documentId="13_ncr:1_{759A1A31-DD9A-4BDC-8318-A286E0AECD23}" xr6:coauthVersionLast="47" xr6:coauthVersionMax="47" xr10:uidLastSave="{00000000-0000-0000-0000-000000000000}"/>
  <bookViews>
    <workbookView xWindow="-110" yWindow="-110" windowWidth="19420" windowHeight="10300" tabRatio="603" firstSheet="3" activeTab="4" xr2:uid="{00000000-000D-0000-FFFF-FFFF00000000}"/>
  </bookViews>
  <sheets>
    <sheet name="ESTADAR V3 2025" sheetId="58" r:id="rId1"/>
    <sheet name="Dayana Muñoz" sheetId="65" r:id="rId2"/>
    <sheet name="Astrid Rodriguez" sheetId="67" r:id="rId3"/>
    <sheet name="Gloria Rodriguez" sheetId="69" r:id="rId4"/>
    <sheet name="Manuel Rodriguez" sheetId="74" r:id="rId5"/>
    <sheet name="Julieth Obregoso" sheetId="72" r:id="rId6"/>
    <sheet name="Juan Garcia" sheetId="68" r:id="rId7"/>
    <sheet name="Karen Perdomo" sheetId="75" r:id="rId8"/>
    <sheet name="Mariane Silva" sheetId="71" r:id="rId9"/>
    <sheet name="BD Consolidado" sheetId="3" r:id="rId10"/>
    <sheet name="Reporte diario" sheetId="77" r:id="rId11"/>
    <sheet name="formato EOP" sheetId="59" r:id="rId12"/>
    <sheet name="Apilar" sheetId="73" state="hidden" r:id="rId13"/>
    <sheet name="FINCAS" sheetId="5" state="hidden" r:id="rId14"/>
    <sheet name="ML" sheetId="23" state="hidden" r:id="rId15"/>
    <sheet name="PER-PROCESO-DIA " sheetId="4" state="hidden" r:id="rId16"/>
    <sheet name="1 FEB" sheetId="20" state="hidden" r:id="rId17"/>
  </sheets>
  <definedNames>
    <definedName name="_xlnm._FilterDatabase" localSheetId="2" hidden="1">'Astrid Rodriguez'!$B$1:$P$627</definedName>
    <definedName name="_xlnm._FilterDatabase" localSheetId="9" hidden="1">'BD Consolidado'!$A$1:$R$4368</definedName>
    <definedName name="_xlnm._FilterDatabase" localSheetId="1" hidden="1">'Dayana Muñoz'!$B$1:$P$626</definedName>
    <definedName name="_xlnm._FilterDatabase" localSheetId="13" hidden="1">FINCAS!$A$1:$C$71</definedName>
    <definedName name="_xlnm._FilterDatabase" localSheetId="3" hidden="1">'Gloria Rodriguez'!$B$1:$P$626</definedName>
    <definedName name="_xlnm._FilterDatabase" localSheetId="6" hidden="1">'Juan Garcia'!$B$1:$P$1</definedName>
    <definedName name="_xlnm._FilterDatabase" localSheetId="5" hidden="1">'Julieth Obregoso'!$B$1:$P$626</definedName>
    <definedName name="_xlnm._FilterDatabase" localSheetId="7" hidden="1">'Karen Perdomo'!$B$1:$P$626</definedName>
    <definedName name="_xlnm._FilterDatabase" localSheetId="4" hidden="1">'Manuel Rodriguez'!$B$1:$P$622</definedName>
    <definedName name="_xlnm._FilterDatabase" localSheetId="8" hidden="1">'Mariane Silva'!$B$1:$P$626</definedName>
    <definedName name="_xleta.IFERROR" hidden="1" xlm="1">#NAME?</definedName>
    <definedName name="_xlnm.Print_Area" localSheetId="15">'PER-PROCESO-DIA '!$I$1:$U$27</definedName>
    <definedName name="DiasCategorias">#REF!</definedName>
    <definedName name="FechaInicio">#REF!</definedName>
    <definedName name="VUC">#REF!</definedName>
  </definedNames>
  <calcPr calcId="191028"/>
  <pivotCaches>
    <pivotCache cacheId="0" r:id="rId18"/>
    <pivotCache cacheId="1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74" l="1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3" i="67"/>
  <c r="F4" i="67"/>
  <c r="F5" i="67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7" i="67"/>
  <c r="F68" i="67"/>
  <c r="F69" i="67"/>
  <c r="F70" i="67"/>
  <c r="F71" i="67"/>
  <c r="F72" i="67"/>
  <c r="F73" i="67"/>
  <c r="F74" i="67"/>
  <c r="F75" i="67"/>
  <c r="F76" i="67"/>
  <c r="F77" i="67"/>
  <c r="F78" i="67"/>
  <c r="F79" i="67"/>
  <c r="F80" i="67"/>
  <c r="F81" i="67"/>
  <c r="F82" i="67"/>
  <c r="F83" i="67"/>
  <c r="F84" i="67"/>
  <c r="F85" i="67"/>
  <c r="F86" i="67"/>
  <c r="F87" i="67"/>
  <c r="F88" i="67"/>
  <c r="F89" i="67"/>
  <c r="F90" i="67"/>
  <c r="F91" i="67"/>
  <c r="F92" i="67"/>
  <c r="F93" i="67"/>
  <c r="F94" i="67"/>
  <c r="F95" i="67"/>
  <c r="F96" i="67"/>
  <c r="F97" i="67"/>
  <c r="F98" i="67"/>
  <c r="F99" i="67"/>
  <c r="F100" i="67"/>
  <c r="F101" i="67"/>
  <c r="F102" i="67"/>
  <c r="F103" i="67"/>
  <c r="F104" i="67"/>
  <c r="F105" i="67"/>
  <c r="F106" i="67"/>
  <c r="F107" i="67"/>
  <c r="F108" i="67"/>
  <c r="F109" i="67"/>
  <c r="F110" i="67"/>
  <c r="F111" i="67"/>
  <c r="F112" i="67"/>
  <c r="F113" i="67"/>
  <c r="F114" i="67"/>
  <c r="F115" i="67"/>
  <c r="F116" i="67"/>
  <c r="F117" i="67"/>
  <c r="F118" i="67"/>
  <c r="F119" i="67"/>
  <c r="F120" i="67"/>
  <c r="F121" i="67"/>
  <c r="F122" i="67"/>
  <c r="F123" i="67"/>
  <c r="F124" i="67"/>
  <c r="F125" i="67"/>
  <c r="F126" i="67"/>
  <c r="F127" i="67"/>
  <c r="F128" i="67"/>
  <c r="F129" i="67"/>
  <c r="F130" i="67"/>
  <c r="F131" i="67"/>
  <c r="F132" i="67"/>
  <c r="F133" i="67"/>
  <c r="F134" i="67"/>
  <c r="F135" i="67"/>
  <c r="F136" i="67"/>
  <c r="F137" i="67"/>
  <c r="F138" i="67"/>
  <c r="F139" i="67"/>
  <c r="F140" i="67"/>
  <c r="F141" i="67"/>
  <c r="F142" i="67"/>
  <c r="F143" i="67"/>
  <c r="F144" i="67"/>
  <c r="F145" i="67"/>
  <c r="F146" i="67"/>
  <c r="F147" i="67"/>
  <c r="F148" i="67"/>
  <c r="F149" i="67"/>
  <c r="F150" i="67"/>
  <c r="F151" i="67"/>
  <c r="F152" i="67"/>
  <c r="F153" i="67"/>
  <c r="F154" i="67"/>
  <c r="F155" i="67"/>
  <c r="F156" i="67"/>
  <c r="F157" i="67"/>
  <c r="F158" i="67"/>
  <c r="F159" i="67"/>
  <c r="F160" i="67"/>
  <c r="F161" i="67"/>
  <c r="F162" i="67"/>
  <c r="F163" i="67"/>
  <c r="F164" i="67"/>
  <c r="F165" i="67"/>
  <c r="F166" i="67"/>
  <c r="F167" i="67"/>
  <c r="F168" i="67"/>
  <c r="F169" i="67"/>
  <c r="F170" i="67"/>
  <c r="F171" i="67"/>
  <c r="F172" i="67"/>
  <c r="F173" i="67"/>
  <c r="F174" i="67"/>
  <c r="F175" i="67"/>
  <c r="F176" i="67"/>
  <c r="F177" i="67"/>
  <c r="F178" i="67"/>
  <c r="F179" i="67"/>
  <c r="F180" i="67"/>
  <c r="F181" i="67"/>
  <c r="F182" i="67"/>
  <c r="F183" i="67"/>
  <c r="F184" i="67"/>
  <c r="F185" i="67"/>
  <c r="F186" i="67"/>
  <c r="F187" i="67"/>
  <c r="F188" i="67"/>
  <c r="F189" i="67"/>
  <c r="F190" i="67"/>
  <c r="F191" i="67"/>
  <c r="F192" i="67"/>
  <c r="F193" i="67"/>
  <c r="F194" i="67"/>
  <c r="F195" i="67"/>
  <c r="F196" i="67"/>
  <c r="F197" i="67"/>
  <c r="F198" i="67"/>
  <c r="F199" i="67"/>
  <c r="F200" i="67"/>
  <c r="F201" i="67"/>
  <c r="F202" i="67"/>
  <c r="F203" i="67"/>
  <c r="F204" i="67"/>
  <c r="F205" i="67"/>
  <c r="F206" i="67"/>
  <c r="F207" i="67"/>
  <c r="F208" i="67"/>
  <c r="F209" i="67"/>
  <c r="F210" i="67"/>
  <c r="F211" i="67"/>
  <c r="F212" i="67"/>
  <c r="F213" i="67"/>
  <c r="F214" i="67"/>
  <c r="F215" i="67"/>
  <c r="F216" i="67"/>
  <c r="F217" i="67"/>
  <c r="F218" i="67"/>
  <c r="F219" i="67"/>
  <c r="F220" i="67"/>
  <c r="F221" i="67"/>
  <c r="F222" i="67"/>
  <c r="F223" i="67"/>
  <c r="F224" i="67"/>
  <c r="F225" i="67"/>
  <c r="F226" i="67"/>
  <c r="F227" i="67"/>
  <c r="F228" i="67"/>
  <c r="F229" i="67"/>
  <c r="F230" i="67"/>
  <c r="F231" i="67"/>
  <c r="F232" i="67"/>
  <c r="F233" i="67"/>
  <c r="F234" i="67"/>
  <c r="F235" i="67"/>
  <c r="F236" i="67"/>
  <c r="F237" i="67"/>
  <c r="F238" i="67"/>
  <c r="F239" i="67"/>
  <c r="F240" i="67"/>
  <c r="F241" i="67"/>
  <c r="F242" i="67"/>
  <c r="F243" i="67"/>
  <c r="F244" i="67"/>
  <c r="F245" i="67"/>
  <c r="F246" i="67"/>
  <c r="F247" i="67"/>
  <c r="F248" i="67"/>
  <c r="F249" i="67"/>
  <c r="F250" i="67"/>
  <c r="F251" i="67"/>
  <c r="F252" i="67"/>
  <c r="F253" i="67"/>
  <c r="F254" i="67"/>
  <c r="F255" i="67"/>
  <c r="F256" i="67"/>
  <c r="F257" i="67"/>
  <c r="F258" i="67"/>
  <c r="F259" i="67"/>
  <c r="F260" i="67"/>
  <c r="F261" i="67"/>
  <c r="F262" i="67"/>
  <c r="F263" i="67"/>
  <c r="F264" i="67"/>
  <c r="F265" i="67"/>
  <c r="F266" i="67"/>
  <c r="F267" i="67"/>
  <c r="F268" i="67"/>
  <c r="F269" i="67"/>
  <c r="F270" i="67"/>
  <c r="F271" i="67"/>
  <c r="F272" i="67"/>
  <c r="F273" i="67"/>
  <c r="F274" i="67"/>
  <c r="F275" i="67"/>
  <c r="F276" i="67"/>
  <c r="F277" i="67"/>
  <c r="F278" i="67"/>
  <c r="F279" i="67"/>
  <c r="F280" i="67"/>
  <c r="F281" i="67"/>
  <c r="F282" i="67"/>
  <c r="F283" i="67"/>
  <c r="F284" i="67"/>
  <c r="F285" i="67"/>
  <c r="F286" i="67"/>
  <c r="F287" i="67"/>
  <c r="F288" i="67"/>
  <c r="F289" i="67"/>
  <c r="F290" i="67"/>
  <c r="F291" i="67"/>
  <c r="F292" i="67"/>
  <c r="F293" i="67"/>
  <c r="F294" i="67"/>
  <c r="F295" i="67"/>
  <c r="F296" i="67"/>
  <c r="F297" i="67"/>
  <c r="F298" i="67"/>
  <c r="F299" i="67"/>
  <c r="F300" i="67"/>
  <c r="F301" i="67"/>
  <c r="F302" i="67"/>
  <c r="F303" i="67"/>
  <c r="F304" i="67"/>
  <c r="F305" i="67"/>
  <c r="F306" i="67"/>
  <c r="F307" i="67"/>
  <c r="F308" i="67"/>
  <c r="F309" i="67"/>
  <c r="F310" i="67"/>
  <c r="F311" i="67"/>
  <c r="F312" i="67"/>
  <c r="F313" i="67"/>
  <c r="F314" i="67"/>
  <c r="F315" i="67"/>
  <c r="F316" i="67"/>
  <c r="F317" i="67"/>
  <c r="F318" i="67"/>
  <c r="F319" i="67"/>
  <c r="F320" i="67"/>
  <c r="F321" i="67"/>
  <c r="F322" i="67"/>
  <c r="F323" i="67"/>
  <c r="F324" i="67"/>
  <c r="F325" i="67"/>
  <c r="F326" i="67"/>
  <c r="F327" i="67"/>
  <c r="F328" i="67"/>
  <c r="F329" i="67"/>
  <c r="F330" i="67"/>
  <c r="F331" i="67"/>
  <c r="F332" i="67"/>
  <c r="F333" i="67"/>
  <c r="F334" i="67"/>
  <c r="F335" i="67"/>
  <c r="F336" i="67"/>
  <c r="F337" i="67"/>
  <c r="F338" i="67"/>
  <c r="F339" i="67"/>
  <c r="F340" i="67"/>
  <c r="F341" i="67"/>
  <c r="F342" i="67"/>
  <c r="F343" i="67"/>
  <c r="F344" i="67"/>
  <c r="F345" i="67"/>
  <c r="F346" i="67"/>
  <c r="F347" i="67"/>
  <c r="F348" i="67"/>
  <c r="F349" i="67"/>
  <c r="F350" i="67"/>
  <c r="F351" i="67"/>
  <c r="F352" i="67"/>
  <c r="F353" i="67"/>
  <c r="F354" i="67"/>
  <c r="F355" i="67"/>
  <c r="F356" i="67"/>
  <c r="F357" i="67"/>
  <c r="F358" i="67"/>
  <c r="F359" i="67"/>
  <c r="F360" i="67"/>
  <c r="F361" i="67"/>
  <c r="F362" i="67"/>
  <c r="F363" i="67"/>
  <c r="F364" i="67"/>
  <c r="F365" i="67"/>
  <c r="F366" i="67"/>
  <c r="F367" i="67"/>
  <c r="F368" i="67"/>
  <c r="F369" i="67"/>
  <c r="F370" i="67"/>
  <c r="F371" i="67"/>
  <c r="F372" i="67"/>
  <c r="F373" i="67"/>
  <c r="F374" i="67"/>
  <c r="F375" i="67"/>
  <c r="F376" i="67"/>
  <c r="F377" i="67"/>
  <c r="F378" i="67"/>
  <c r="F379" i="67"/>
  <c r="F380" i="67"/>
  <c r="F381" i="67"/>
  <c r="F382" i="67"/>
  <c r="F383" i="67"/>
  <c r="F384" i="67"/>
  <c r="F385" i="67"/>
  <c r="F386" i="67"/>
  <c r="F387" i="67"/>
  <c r="F388" i="67"/>
  <c r="F389" i="67"/>
  <c r="F390" i="67"/>
  <c r="F391" i="67"/>
  <c r="F392" i="67"/>
  <c r="F393" i="67"/>
  <c r="F394" i="67"/>
  <c r="F395" i="67"/>
  <c r="F396" i="67"/>
  <c r="F397" i="67"/>
  <c r="F398" i="67"/>
  <c r="F399" i="67"/>
  <c r="F400" i="67"/>
  <c r="F401" i="67"/>
  <c r="F402" i="67"/>
  <c r="F403" i="67"/>
  <c r="F404" i="67"/>
  <c r="F405" i="67"/>
  <c r="F406" i="67"/>
  <c r="F407" i="67"/>
  <c r="F408" i="67"/>
  <c r="F409" i="67"/>
  <c r="F410" i="67"/>
  <c r="F411" i="67"/>
  <c r="F412" i="67"/>
  <c r="F413" i="67"/>
  <c r="F414" i="67"/>
  <c r="F415" i="67"/>
  <c r="F416" i="67"/>
  <c r="F417" i="67"/>
  <c r="F418" i="67"/>
  <c r="F419" i="67"/>
  <c r="F420" i="67"/>
  <c r="F421" i="67"/>
  <c r="F422" i="67"/>
  <c r="F423" i="67"/>
  <c r="F424" i="67"/>
  <c r="F425" i="67"/>
  <c r="F426" i="67"/>
  <c r="F427" i="67"/>
  <c r="F428" i="67"/>
  <c r="F429" i="67"/>
  <c r="F430" i="67"/>
  <c r="F431" i="67"/>
  <c r="F432" i="67"/>
  <c r="F433" i="67"/>
  <c r="F434" i="67"/>
  <c r="F435" i="67"/>
  <c r="F436" i="67"/>
  <c r="F437" i="67"/>
  <c r="F438" i="67"/>
  <c r="F439" i="67"/>
  <c r="F440" i="67"/>
  <c r="F441" i="67"/>
  <c r="F442" i="67"/>
  <c r="F443" i="67"/>
  <c r="F444" i="67"/>
  <c r="F445" i="67"/>
  <c r="F446" i="67"/>
  <c r="F447" i="67"/>
  <c r="F448" i="67"/>
  <c r="F449" i="67"/>
  <c r="F450" i="67"/>
  <c r="F451" i="67"/>
  <c r="F452" i="67"/>
  <c r="F453" i="67"/>
  <c r="F454" i="67"/>
  <c r="F455" i="67"/>
  <c r="F456" i="67"/>
  <c r="F457" i="67"/>
  <c r="F458" i="67"/>
  <c r="F459" i="67"/>
  <c r="F460" i="67"/>
  <c r="F461" i="67"/>
  <c r="F462" i="67"/>
  <c r="F463" i="67"/>
  <c r="F464" i="67"/>
  <c r="F465" i="67"/>
  <c r="F466" i="67"/>
  <c r="F467" i="67"/>
  <c r="F468" i="67"/>
  <c r="F469" i="67"/>
  <c r="F470" i="67"/>
  <c r="F471" i="67"/>
  <c r="F472" i="67"/>
  <c r="F473" i="67"/>
  <c r="F474" i="67"/>
  <c r="F475" i="67"/>
  <c r="F476" i="67"/>
  <c r="F477" i="67"/>
  <c r="F478" i="67"/>
  <c r="F479" i="67"/>
  <c r="F480" i="67"/>
  <c r="F481" i="67"/>
  <c r="F482" i="67"/>
  <c r="F483" i="67"/>
  <c r="F484" i="67"/>
  <c r="F485" i="67"/>
  <c r="F486" i="67"/>
  <c r="F487" i="67"/>
  <c r="F488" i="67"/>
  <c r="F489" i="67"/>
  <c r="F490" i="67"/>
  <c r="F491" i="67"/>
  <c r="F492" i="67"/>
  <c r="F493" i="67"/>
  <c r="F494" i="67"/>
  <c r="F495" i="67"/>
  <c r="F496" i="67"/>
  <c r="F497" i="67"/>
  <c r="F498" i="67"/>
  <c r="F499" i="67"/>
  <c r="F500" i="67"/>
  <c r="F501" i="67"/>
  <c r="F502" i="67"/>
  <c r="F503" i="67"/>
  <c r="F504" i="67"/>
  <c r="F505" i="67"/>
  <c r="F506" i="67"/>
  <c r="F507" i="67"/>
  <c r="F508" i="67"/>
  <c r="F509" i="67"/>
  <c r="F510" i="67"/>
  <c r="F511" i="67"/>
  <c r="F512" i="67"/>
  <c r="F513" i="67"/>
  <c r="F514" i="67"/>
  <c r="F515" i="67"/>
  <c r="F516" i="67"/>
  <c r="F517" i="67"/>
  <c r="F518" i="67"/>
  <c r="F519" i="67"/>
  <c r="F520" i="67"/>
  <c r="F521" i="67"/>
  <c r="F522" i="67"/>
  <c r="F523" i="67"/>
  <c r="F524" i="67"/>
  <c r="F525" i="67"/>
  <c r="F526" i="67"/>
  <c r="F527" i="67"/>
  <c r="F528" i="67"/>
  <c r="F529" i="67"/>
  <c r="F530" i="67"/>
  <c r="F531" i="67"/>
  <c r="F532" i="67"/>
  <c r="F533" i="67"/>
  <c r="F534" i="67"/>
  <c r="F535" i="67"/>
  <c r="F536" i="67"/>
  <c r="F537" i="67"/>
  <c r="F538" i="67"/>
  <c r="F539" i="67"/>
  <c r="F540" i="67"/>
  <c r="F541" i="67"/>
  <c r="F542" i="67"/>
  <c r="F543" i="67"/>
  <c r="F544" i="67"/>
  <c r="F545" i="67"/>
  <c r="F546" i="67"/>
  <c r="F547" i="67"/>
  <c r="F548" i="67"/>
  <c r="F549" i="67"/>
  <c r="F550" i="67"/>
  <c r="F551" i="67"/>
  <c r="F552" i="67"/>
  <c r="F553" i="67"/>
  <c r="F554" i="67"/>
  <c r="F555" i="67"/>
  <c r="F556" i="67"/>
  <c r="F557" i="67"/>
  <c r="F558" i="67"/>
  <c r="F559" i="67"/>
  <c r="F560" i="67"/>
  <c r="F561" i="67"/>
  <c r="F562" i="67"/>
  <c r="F563" i="67"/>
  <c r="F564" i="67"/>
  <c r="F565" i="67"/>
  <c r="F566" i="67"/>
  <c r="F567" i="67"/>
  <c r="F568" i="67"/>
  <c r="F569" i="67"/>
  <c r="F570" i="67"/>
  <c r="F571" i="67"/>
  <c r="F572" i="67"/>
  <c r="F573" i="67"/>
  <c r="F574" i="67"/>
  <c r="F575" i="67"/>
  <c r="F576" i="67"/>
  <c r="F577" i="67"/>
  <c r="F578" i="67"/>
  <c r="F579" i="67"/>
  <c r="F580" i="67"/>
  <c r="F581" i="67"/>
  <c r="F582" i="67"/>
  <c r="F583" i="67"/>
  <c r="F584" i="67"/>
  <c r="F585" i="67"/>
  <c r="F586" i="67"/>
  <c r="F587" i="67"/>
  <c r="F588" i="67"/>
  <c r="F589" i="67"/>
  <c r="F590" i="67"/>
  <c r="F591" i="67"/>
  <c r="F592" i="67"/>
  <c r="F593" i="67"/>
  <c r="F594" i="67"/>
  <c r="F595" i="67"/>
  <c r="F596" i="67"/>
  <c r="F597" i="67"/>
  <c r="F598" i="67"/>
  <c r="F599" i="67"/>
  <c r="F600" i="67"/>
  <c r="F601" i="67"/>
  <c r="F602" i="67"/>
  <c r="F603" i="67"/>
  <c r="F604" i="67"/>
  <c r="F605" i="67"/>
  <c r="F606" i="67"/>
  <c r="F607" i="67"/>
  <c r="F608" i="67"/>
  <c r="F609" i="67"/>
  <c r="F610" i="67"/>
  <c r="F611" i="67"/>
  <c r="F612" i="67"/>
  <c r="F613" i="67"/>
  <c r="F614" i="67"/>
  <c r="F615" i="67"/>
  <c r="F616" i="67"/>
  <c r="F617" i="67"/>
  <c r="F618" i="67"/>
  <c r="F619" i="67"/>
  <c r="F620" i="67"/>
  <c r="F621" i="67"/>
  <c r="F622" i="67"/>
  <c r="F623" i="67"/>
  <c r="F624" i="67"/>
  <c r="F625" i="67"/>
  <c r="F626" i="67"/>
  <c r="F3" i="65"/>
  <c r="F4" i="65"/>
  <c r="F5" i="65"/>
  <c r="F6" i="65"/>
  <c r="F7" i="65"/>
  <c r="F8" i="65"/>
  <c r="F9" i="65"/>
  <c r="F10" i="65"/>
  <c r="F11" i="65"/>
  <c r="F12" i="65"/>
  <c r="F13" i="65"/>
  <c r="F14" i="65"/>
  <c r="F15" i="65"/>
  <c r="F16" i="65"/>
  <c r="F17" i="65"/>
  <c r="F18" i="65"/>
  <c r="F19" i="65"/>
  <c r="F20" i="65"/>
  <c r="F21" i="65"/>
  <c r="F22" i="65"/>
  <c r="F23" i="65"/>
  <c r="F24" i="65"/>
  <c r="F25" i="65"/>
  <c r="F26" i="65"/>
  <c r="F27" i="65"/>
  <c r="F28" i="65"/>
  <c r="F29" i="65"/>
  <c r="F30" i="65"/>
  <c r="F31" i="65"/>
  <c r="F32" i="65"/>
  <c r="F33" i="65"/>
  <c r="F34" i="65"/>
  <c r="F35" i="65"/>
  <c r="F36" i="65"/>
  <c r="F37" i="65"/>
  <c r="F38" i="65"/>
  <c r="F39" i="65"/>
  <c r="F40" i="65"/>
  <c r="F41" i="65"/>
  <c r="F42" i="65"/>
  <c r="F43" i="65"/>
  <c r="F44" i="65"/>
  <c r="F45" i="65"/>
  <c r="F46" i="65"/>
  <c r="F47" i="65"/>
  <c r="F48" i="65"/>
  <c r="F49" i="65"/>
  <c r="F50" i="65"/>
  <c r="F51" i="65"/>
  <c r="F52" i="65"/>
  <c r="F53" i="65"/>
  <c r="F54" i="65"/>
  <c r="F55" i="65"/>
  <c r="F56" i="65"/>
  <c r="F57" i="65"/>
  <c r="F58" i="65"/>
  <c r="F59" i="65"/>
  <c r="F60" i="65"/>
  <c r="F61" i="65"/>
  <c r="F62" i="65"/>
  <c r="F63" i="65"/>
  <c r="F64" i="65"/>
  <c r="F65" i="65"/>
  <c r="F66" i="65"/>
  <c r="F67" i="65"/>
  <c r="F68" i="65"/>
  <c r="F69" i="65"/>
  <c r="F70" i="65"/>
  <c r="F71" i="65"/>
  <c r="F72" i="65"/>
  <c r="F73" i="65"/>
  <c r="F74" i="65"/>
  <c r="F75" i="65"/>
  <c r="F76" i="65"/>
  <c r="F77" i="65"/>
  <c r="F78" i="65"/>
  <c r="F79" i="65"/>
  <c r="F80" i="65"/>
  <c r="F81" i="65"/>
  <c r="F82" i="65"/>
  <c r="F83" i="65"/>
  <c r="F84" i="65"/>
  <c r="F85" i="65"/>
  <c r="F86" i="65"/>
  <c r="F87" i="65"/>
  <c r="F88" i="65"/>
  <c r="F89" i="65"/>
  <c r="F90" i="65"/>
  <c r="F91" i="65"/>
  <c r="F92" i="65"/>
  <c r="F93" i="65"/>
  <c r="F94" i="65"/>
  <c r="F95" i="65"/>
  <c r="F96" i="65"/>
  <c r="F97" i="65"/>
  <c r="F98" i="65"/>
  <c r="F99" i="65"/>
  <c r="F100" i="65"/>
  <c r="F101" i="65"/>
  <c r="F102" i="65"/>
  <c r="F103" i="65"/>
  <c r="F104" i="65"/>
  <c r="F105" i="65"/>
  <c r="F106" i="65"/>
  <c r="F107" i="65"/>
  <c r="F108" i="65"/>
  <c r="F109" i="65"/>
  <c r="F110" i="65"/>
  <c r="F111" i="65"/>
  <c r="F112" i="65"/>
  <c r="F113" i="65"/>
  <c r="F114" i="65"/>
  <c r="F115" i="65"/>
  <c r="F116" i="65"/>
  <c r="F117" i="65"/>
  <c r="F118" i="65"/>
  <c r="F119" i="65"/>
  <c r="F120" i="65"/>
  <c r="F121" i="65"/>
  <c r="F122" i="65"/>
  <c r="F123" i="65"/>
  <c r="F124" i="65"/>
  <c r="F125" i="65"/>
  <c r="F126" i="65"/>
  <c r="F127" i="65"/>
  <c r="F128" i="65"/>
  <c r="F129" i="65"/>
  <c r="F130" i="65"/>
  <c r="F131" i="65"/>
  <c r="F132" i="65"/>
  <c r="F133" i="65"/>
  <c r="F134" i="65"/>
  <c r="F135" i="65"/>
  <c r="F136" i="65"/>
  <c r="F137" i="65"/>
  <c r="F138" i="65"/>
  <c r="F139" i="65"/>
  <c r="F140" i="65"/>
  <c r="F141" i="65"/>
  <c r="F142" i="65"/>
  <c r="F143" i="65"/>
  <c r="F144" i="65"/>
  <c r="F145" i="65"/>
  <c r="F146" i="65"/>
  <c r="F147" i="65"/>
  <c r="F148" i="65"/>
  <c r="F149" i="65"/>
  <c r="F150" i="65"/>
  <c r="F151" i="65"/>
  <c r="F152" i="65"/>
  <c r="F153" i="65"/>
  <c r="F154" i="65"/>
  <c r="F155" i="65"/>
  <c r="F156" i="65"/>
  <c r="F157" i="65"/>
  <c r="F158" i="65"/>
  <c r="F159" i="65"/>
  <c r="F160" i="65"/>
  <c r="F161" i="65"/>
  <c r="F162" i="65"/>
  <c r="F163" i="65"/>
  <c r="F164" i="65"/>
  <c r="F165" i="65"/>
  <c r="F166" i="65"/>
  <c r="F167" i="65"/>
  <c r="F168" i="65"/>
  <c r="F169" i="65"/>
  <c r="F170" i="65"/>
  <c r="F171" i="65"/>
  <c r="F172" i="65"/>
  <c r="F173" i="65"/>
  <c r="F174" i="65"/>
  <c r="F175" i="65"/>
  <c r="F176" i="65"/>
  <c r="F177" i="65"/>
  <c r="F178" i="65"/>
  <c r="F179" i="65"/>
  <c r="F180" i="65"/>
  <c r="F181" i="65"/>
  <c r="F182" i="65"/>
  <c r="F183" i="65"/>
  <c r="F184" i="65"/>
  <c r="F185" i="65"/>
  <c r="F186" i="65"/>
  <c r="F187" i="65"/>
  <c r="F188" i="65"/>
  <c r="F189" i="65"/>
  <c r="F190" i="65"/>
  <c r="F191" i="65"/>
  <c r="F192" i="65"/>
  <c r="F193" i="65"/>
  <c r="F194" i="65"/>
  <c r="F195" i="65"/>
  <c r="F196" i="65"/>
  <c r="F197" i="65"/>
  <c r="F198" i="65"/>
  <c r="F199" i="65"/>
  <c r="F200" i="65"/>
  <c r="F201" i="65"/>
  <c r="F202" i="65"/>
  <c r="F203" i="65"/>
  <c r="F204" i="65"/>
  <c r="F205" i="65"/>
  <c r="F206" i="65"/>
  <c r="F207" i="65"/>
  <c r="F208" i="65"/>
  <c r="F209" i="65"/>
  <c r="F210" i="65"/>
  <c r="F211" i="65"/>
  <c r="F212" i="65"/>
  <c r="F213" i="65"/>
  <c r="F214" i="65"/>
  <c r="F215" i="65"/>
  <c r="F216" i="65"/>
  <c r="F217" i="65"/>
  <c r="F218" i="65"/>
  <c r="F219" i="65"/>
  <c r="F220" i="65"/>
  <c r="F221" i="65"/>
  <c r="F222" i="65"/>
  <c r="F223" i="65"/>
  <c r="F224" i="65"/>
  <c r="F225" i="65"/>
  <c r="F226" i="65"/>
  <c r="F227" i="65"/>
  <c r="F228" i="65"/>
  <c r="F229" i="65"/>
  <c r="F230" i="65"/>
  <c r="F231" i="65"/>
  <c r="F232" i="65"/>
  <c r="F233" i="65"/>
  <c r="F234" i="65"/>
  <c r="F235" i="65"/>
  <c r="F236" i="65"/>
  <c r="F237" i="65"/>
  <c r="F238" i="65"/>
  <c r="F239" i="65"/>
  <c r="F240" i="65"/>
  <c r="F241" i="65"/>
  <c r="F242" i="65"/>
  <c r="F243" i="65"/>
  <c r="F244" i="65"/>
  <c r="F245" i="65"/>
  <c r="F246" i="65"/>
  <c r="F247" i="65"/>
  <c r="F248" i="65"/>
  <c r="F249" i="65"/>
  <c r="F250" i="65"/>
  <c r="F251" i="65"/>
  <c r="F252" i="65"/>
  <c r="F253" i="65"/>
  <c r="F254" i="65"/>
  <c r="F255" i="65"/>
  <c r="F256" i="65"/>
  <c r="F257" i="65"/>
  <c r="F258" i="65"/>
  <c r="F259" i="65"/>
  <c r="F260" i="65"/>
  <c r="F261" i="65"/>
  <c r="F262" i="65"/>
  <c r="F263" i="65"/>
  <c r="F264" i="65"/>
  <c r="F265" i="65"/>
  <c r="F266" i="65"/>
  <c r="F267" i="65"/>
  <c r="F268" i="65"/>
  <c r="F269" i="65"/>
  <c r="F270" i="65"/>
  <c r="F271" i="65"/>
  <c r="F272" i="65"/>
  <c r="F273" i="65"/>
  <c r="F274" i="65"/>
  <c r="F275" i="65"/>
  <c r="F276" i="65"/>
  <c r="F277" i="65"/>
  <c r="F278" i="65"/>
  <c r="F279" i="65"/>
  <c r="F280" i="65"/>
  <c r="F281" i="65"/>
  <c r="F282" i="65"/>
  <c r="F283" i="65"/>
  <c r="F284" i="65"/>
  <c r="F285" i="65"/>
  <c r="F286" i="65"/>
  <c r="F287" i="65"/>
  <c r="F288" i="65"/>
  <c r="F289" i="65"/>
  <c r="F290" i="65"/>
  <c r="F291" i="65"/>
  <c r="F292" i="65"/>
  <c r="F293" i="65"/>
  <c r="F294" i="65"/>
  <c r="F295" i="65"/>
  <c r="F296" i="65"/>
  <c r="F297" i="65"/>
  <c r="F298" i="65"/>
  <c r="F299" i="65"/>
  <c r="F300" i="65"/>
  <c r="F301" i="65"/>
  <c r="F302" i="65"/>
  <c r="F303" i="65"/>
  <c r="F304" i="65"/>
  <c r="F305" i="65"/>
  <c r="F306" i="65"/>
  <c r="F307" i="65"/>
  <c r="F308" i="65"/>
  <c r="F309" i="65"/>
  <c r="F310" i="65"/>
  <c r="F311" i="65"/>
  <c r="F312" i="65"/>
  <c r="F313" i="65"/>
  <c r="F314" i="65"/>
  <c r="F315" i="65"/>
  <c r="F316" i="65"/>
  <c r="F317" i="65"/>
  <c r="F318" i="65"/>
  <c r="F319" i="65"/>
  <c r="F320" i="65"/>
  <c r="F321" i="65"/>
  <c r="F322" i="65"/>
  <c r="F323" i="65"/>
  <c r="F324" i="65"/>
  <c r="F325" i="65"/>
  <c r="F326" i="65"/>
  <c r="F327" i="65"/>
  <c r="F328" i="65"/>
  <c r="F329" i="65"/>
  <c r="F330" i="65"/>
  <c r="F331" i="65"/>
  <c r="F332" i="65"/>
  <c r="F333" i="65"/>
  <c r="F334" i="65"/>
  <c r="F335" i="65"/>
  <c r="F336" i="65"/>
  <c r="F337" i="65"/>
  <c r="F338" i="65"/>
  <c r="F339" i="65"/>
  <c r="F340" i="65"/>
  <c r="F341" i="65"/>
  <c r="F342" i="65"/>
  <c r="F343" i="65"/>
  <c r="F344" i="65"/>
  <c r="F345" i="65"/>
  <c r="F346" i="65"/>
  <c r="F347" i="65"/>
  <c r="F348" i="65"/>
  <c r="F349" i="65"/>
  <c r="F350" i="65"/>
  <c r="F351" i="65"/>
  <c r="F352" i="65"/>
  <c r="F353" i="65"/>
  <c r="F354" i="65"/>
  <c r="F355" i="65"/>
  <c r="F356" i="65"/>
  <c r="F357" i="65"/>
  <c r="F358" i="65"/>
  <c r="F359" i="65"/>
  <c r="F360" i="65"/>
  <c r="F361" i="65"/>
  <c r="F362" i="65"/>
  <c r="F363" i="65"/>
  <c r="F364" i="65"/>
  <c r="F365" i="65"/>
  <c r="F366" i="65"/>
  <c r="F367" i="65"/>
  <c r="F368" i="65"/>
  <c r="F369" i="65"/>
  <c r="F370" i="65"/>
  <c r="F371" i="65"/>
  <c r="F372" i="65"/>
  <c r="F373" i="65"/>
  <c r="F374" i="65"/>
  <c r="F375" i="65"/>
  <c r="F376" i="65"/>
  <c r="F377" i="65"/>
  <c r="F378" i="65"/>
  <c r="F379" i="65"/>
  <c r="F380" i="65"/>
  <c r="F381" i="65"/>
  <c r="F382" i="65"/>
  <c r="F383" i="65"/>
  <c r="F384" i="65"/>
  <c r="F385" i="65"/>
  <c r="F386" i="65"/>
  <c r="F387" i="65"/>
  <c r="F388" i="65"/>
  <c r="F389" i="65"/>
  <c r="F390" i="65"/>
  <c r="F391" i="65"/>
  <c r="F392" i="65"/>
  <c r="F393" i="65"/>
  <c r="F394" i="65"/>
  <c r="F395" i="65"/>
  <c r="F396" i="65"/>
  <c r="F397" i="65"/>
  <c r="F398" i="65"/>
  <c r="F399" i="65"/>
  <c r="F400" i="65"/>
  <c r="F401" i="65"/>
  <c r="F402" i="65"/>
  <c r="F403" i="65"/>
  <c r="F404" i="65"/>
  <c r="F405" i="65"/>
  <c r="F406" i="65"/>
  <c r="F407" i="65"/>
  <c r="F408" i="65"/>
  <c r="F409" i="65"/>
  <c r="F410" i="65"/>
  <c r="F411" i="65"/>
  <c r="F412" i="65"/>
  <c r="F413" i="65"/>
  <c r="F414" i="65"/>
  <c r="F415" i="65"/>
  <c r="F416" i="65"/>
  <c r="F417" i="65"/>
  <c r="F418" i="65"/>
  <c r="F419" i="65"/>
  <c r="F420" i="65"/>
  <c r="F421" i="65"/>
  <c r="F422" i="65"/>
  <c r="F423" i="65"/>
  <c r="F424" i="65"/>
  <c r="F425" i="65"/>
  <c r="F426" i="65"/>
  <c r="F427" i="65"/>
  <c r="F428" i="65"/>
  <c r="F429" i="65"/>
  <c r="F430" i="65"/>
  <c r="F431" i="65"/>
  <c r="F432" i="65"/>
  <c r="F433" i="65"/>
  <c r="F434" i="65"/>
  <c r="F435" i="65"/>
  <c r="F436" i="65"/>
  <c r="F437" i="65"/>
  <c r="F438" i="65"/>
  <c r="F439" i="65"/>
  <c r="F440" i="65"/>
  <c r="F441" i="65"/>
  <c r="F442" i="65"/>
  <c r="F443" i="65"/>
  <c r="F444" i="65"/>
  <c r="F445" i="65"/>
  <c r="F446" i="65"/>
  <c r="F447" i="65"/>
  <c r="F448" i="65"/>
  <c r="F449" i="65"/>
  <c r="F450" i="65"/>
  <c r="F451" i="65"/>
  <c r="F452" i="65"/>
  <c r="F453" i="65"/>
  <c r="F454" i="65"/>
  <c r="F455" i="65"/>
  <c r="F456" i="65"/>
  <c r="F457" i="65"/>
  <c r="F458" i="65"/>
  <c r="F459" i="65"/>
  <c r="F460" i="65"/>
  <c r="F461" i="65"/>
  <c r="F462" i="65"/>
  <c r="F463" i="65"/>
  <c r="F464" i="65"/>
  <c r="F465" i="65"/>
  <c r="F466" i="65"/>
  <c r="F467" i="65"/>
  <c r="F468" i="65"/>
  <c r="F469" i="65"/>
  <c r="F470" i="65"/>
  <c r="F471" i="65"/>
  <c r="F472" i="65"/>
  <c r="F473" i="65"/>
  <c r="F474" i="65"/>
  <c r="F475" i="65"/>
  <c r="F476" i="65"/>
  <c r="F477" i="65"/>
  <c r="F478" i="65"/>
  <c r="F479" i="65"/>
  <c r="F480" i="65"/>
  <c r="F481" i="65"/>
  <c r="F482" i="65"/>
  <c r="F483" i="65"/>
  <c r="F484" i="65"/>
  <c r="F485" i="65"/>
  <c r="F486" i="65"/>
  <c r="F487" i="65"/>
  <c r="F488" i="65"/>
  <c r="F489" i="65"/>
  <c r="F490" i="65"/>
  <c r="F491" i="65"/>
  <c r="F492" i="65"/>
  <c r="F493" i="65"/>
  <c r="F494" i="65"/>
  <c r="F495" i="65"/>
  <c r="F496" i="65"/>
  <c r="F497" i="65"/>
  <c r="F498" i="65"/>
  <c r="F499" i="65"/>
  <c r="F500" i="65"/>
  <c r="F501" i="65"/>
  <c r="F502" i="65"/>
  <c r="F503" i="65"/>
  <c r="F504" i="65"/>
  <c r="F505" i="65"/>
  <c r="F506" i="65"/>
  <c r="F507" i="65"/>
  <c r="F508" i="65"/>
  <c r="F509" i="65"/>
  <c r="F510" i="65"/>
  <c r="F511" i="65"/>
  <c r="F512" i="65"/>
  <c r="F513" i="65"/>
  <c r="F514" i="65"/>
  <c r="F515" i="65"/>
  <c r="F516" i="65"/>
  <c r="F517" i="65"/>
  <c r="F518" i="65"/>
  <c r="F519" i="65"/>
  <c r="F520" i="65"/>
  <c r="F521" i="65"/>
  <c r="F522" i="65"/>
  <c r="F523" i="65"/>
  <c r="F524" i="65"/>
  <c r="F525" i="65"/>
  <c r="F526" i="65"/>
  <c r="F527" i="65"/>
  <c r="F528" i="65"/>
  <c r="F529" i="65"/>
  <c r="F530" i="65"/>
  <c r="F531" i="65"/>
  <c r="F532" i="65"/>
  <c r="F533" i="65"/>
  <c r="F534" i="65"/>
  <c r="F535" i="65"/>
  <c r="F536" i="65"/>
  <c r="F537" i="65"/>
  <c r="F538" i="65"/>
  <c r="F539" i="65"/>
  <c r="F540" i="65"/>
  <c r="F541" i="65"/>
  <c r="F542" i="65"/>
  <c r="F543" i="65"/>
  <c r="F544" i="65"/>
  <c r="F545" i="65"/>
  <c r="F546" i="65"/>
  <c r="F547" i="65"/>
  <c r="F548" i="65"/>
  <c r="F549" i="65"/>
  <c r="F550" i="65"/>
  <c r="F551" i="65"/>
  <c r="F552" i="65"/>
  <c r="F553" i="65"/>
  <c r="F554" i="65"/>
  <c r="F555" i="65"/>
  <c r="F556" i="65"/>
  <c r="F557" i="65"/>
  <c r="F558" i="65"/>
  <c r="F559" i="65"/>
  <c r="F560" i="65"/>
  <c r="F561" i="65"/>
  <c r="F562" i="65"/>
  <c r="F563" i="65"/>
  <c r="F564" i="65"/>
  <c r="F565" i="65"/>
  <c r="F566" i="65"/>
  <c r="F567" i="65"/>
  <c r="F568" i="65"/>
  <c r="F569" i="65"/>
  <c r="F570" i="65"/>
  <c r="F571" i="65"/>
  <c r="F572" i="65"/>
  <c r="F573" i="65"/>
  <c r="F574" i="65"/>
  <c r="F575" i="65"/>
  <c r="F576" i="65"/>
  <c r="F577" i="65"/>
  <c r="F578" i="65"/>
  <c r="F579" i="65"/>
  <c r="F580" i="65"/>
  <c r="F581" i="65"/>
  <c r="F582" i="65"/>
  <c r="F583" i="65"/>
  <c r="F584" i="65"/>
  <c r="F585" i="65"/>
  <c r="F586" i="65"/>
  <c r="F587" i="65"/>
  <c r="F588" i="65"/>
  <c r="F589" i="65"/>
  <c r="F590" i="65"/>
  <c r="F591" i="65"/>
  <c r="F592" i="65"/>
  <c r="F593" i="65"/>
  <c r="F594" i="65"/>
  <c r="F595" i="65"/>
  <c r="F596" i="65"/>
  <c r="F597" i="65"/>
  <c r="F598" i="65"/>
  <c r="F599" i="65"/>
  <c r="F600" i="65"/>
  <c r="F601" i="65"/>
  <c r="F602" i="65"/>
  <c r="F603" i="65"/>
  <c r="F604" i="65"/>
  <c r="F605" i="65"/>
  <c r="F606" i="65"/>
  <c r="F607" i="65"/>
  <c r="F608" i="65"/>
  <c r="F609" i="65"/>
  <c r="F610" i="65"/>
  <c r="F611" i="65"/>
  <c r="F612" i="65"/>
  <c r="F613" i="65"/>
  <c r="F614" i="65"/>
  <c r="F615" i="65"/>
  <c r="F616" i="65"/>
  <c r="F617" i="65"/>
  <c r="F618" i="65"/>
  <c r="F619" i="65"/>
  <c r="F620" i="65"/>
  <c r="F621" i="65"/>
  <c r="F622" i="65"/>
  <c r="F623" i="65"/>
  <c r="F624" i="65"/>
  <c r="F625" i="65"/>
  <c r="N164" i="67" l="1"/>
  <c r="O164" i="67"/>
  <c r="N165" i="67"/>
  <c r="P165" i="67" s="1"/>
  <c r="O165" i="67"/>
  <c r="N166" i="67"/>
  <c r="P166" i="67" s="1"/>
  <c r="O166" i="67"/>
  <c r="N167" i="67"/>
  <c r="P167" i="67" s="1"/>
  <c r="O167" i="67"/>
  <c r="N168" i="67"/>
  <c r="P168" i="67" s="1"/>
  <c r="O168" i="67"/>
  <c r="N170" i="67"/>
  <c r="P170" i="67" s="1"/>
  <c r="O170" i="67"/>
  <c r="N171" i="67"/>
  <c r="P171" i="67" s="1"/>
  <c r="O171" i="67"/>
  <c r="N172" i="67"/>
  <c r="P172" i="67" s="1"/>
  <c r="O172" i="67"/>
  <c r="M167" i="67" l="1"/>
  <c r="M172" i="67"/>
  <c r="M170" i="67"/>
  <c r="M165" i="67"/>
  <c r="M164" i="67"/>
  <c r="M171" i="67"/>
  <c r="M168" i="67"/>
  <c r="M166" i="67"/>
  <c r="P164" i="67"/>
  <c r="J164" i="67" s="1"/>
  <c r="N147" i="67" l="1"/>
  <c r="M147" i="67" s="1"/>
  <c r="N146" i="67"/>
  <c r="O146" i="67"/>
  <c r="P146" i="67"/>
  <c r="O147" i="67"/>
  <c r="N148" i="67"/>
  <c r="O148" i="67"/>
  <c r="M148" i="67" s="1"/>
  <c r="P148" i="67"/>
  <c r="J148" i="67" s="1"/>
  <c r="N149" i="67"/>
  <c r="P149" i="67" s="1"/>
  <c r="O149" i="67"/>
  <c r="N150" i="67"/>
  <c r="O150" i="67"/>
  <c r="N151" i="67"/>
  <c r="P151" i="67" s="1"/>
  <c r="O151" i="67"/>
  <c r="N152" i="67"/>
  <c r="O152" i="67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M198" i="65" s="1"/>
  <c r="N199" i="65"/>
  <c r="M199" i="65" s="1"/>
  <c r="N200" i="65"/>
  <c r="N201" i="65"/>
  <c r="M201" i="65" s="1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M213" i="65" s="1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M225" i="65" s="1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M237" i="65" s="1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M249" i="65" s="1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M261" i="65" s="1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M273" i="65" s="1"/>
  <c r="N274" i="65"/>
  <c r="N275" i="65"/>
  <c r="N276" i="65"/>
  <c r="N277" i="65"/>
  <c r="N278" i="65"/>
  <c r="N279" i="65"/>
  <c r="N280" i="65"/>
  <c r="N281" i="65"/>
  <c r="N282" i="65"/>
  <c r="N283" i="65"/>
  <c r="N284" i="65"/>
  <c r="N285" i="65"/>
  <c r="M285" i="65" s="1"/>
  <c r="N286" i="65"/>
  <c r="N287" i="65"/>
  <c r="N288" i="65"/>
  <c r="N289" i="65"/>
  <c r="N290" i="65"/>
  <c r="N291" i="65"/>
  <c r="N292" i="65"/>
  <c r="N293" i="65"/>
  <c r="N294" i="65"/>
  <c r="N295" i="65"/>
  <c r="N296" i="65"/>
  <c r="N297" i="65"/>
  <c r="M297" i="65" s="1"/>
  <c r="N298" i="65"/>
  <c r="N299" i="65"/>
  <c r="N300" i="65"/>
  <c r="N301" i="65"/>
  <c r="N302" i="65"/>
  <c r="N303" i="65"/>
  <c r="N304" i="65"/>
  <c r="N305" i="65"/>
  <c r="N306" i="65"/>
  <c r="N307" i="65"/>
  <c r="N308" i="65"/>
  <c r="N309" i="65"/>
  <c r="M309" i="65" s="1"/>
  <c r="N310" i="65"/>
  <c r="N311" i="65"/>
  <c r="N312" i="65"/>
  <c r="N313" i="65"/>
  <c r="N314" i="65"/>
  <c r="N315" i="65"/>
  <c r="N316" i="65"/>
  <c r="N317" i="65"/>
  <c r="N318" i="65"/>
  <c r="N319" i="65"/>
  <c r="N320" i="65"/>
  <c r="N321" i="65"/>
  <c r="M321" i="65" s="1"/>
  <c r="N322" i="65"/>
  <c r="N323" i="65"/>
  <c r="N324" i="65"/>
  <c r="N325" i="65"/>
  <c r="N326" i="65"/>
  <c r="N327" i="65"/>
  <c r="N328" i="65"/>
  <c r="N329" i="65"/>
  <c r="N330" i="65"/>
  <c r="N331" i="65"/>
  <c r="N332" i="65"/>
  <c r="N333" i="65"/>
  <c r="M333" i="65" s="1"/>
  <c r="N334" i="65"/>
  <c r="N335" i="65"/>
  <c r="N336" i="65"/>
  <c r="N337" i="65"/>
  <c r="N338" i="65"/>
  <c r="N339" i="65"/>
  <c r="N340" i="65"/>
  <c r="N341" i="65"/>
  <c r="N342" i="65"/>
  <c r="N343" i="65"/>
  <c r="N344" i="65"/>
  <c r="N345" i="65"/>
  <c r="M345" i="65" s="1"/>
  <c r="N346" i="65"/>
  <c r="N347" i="65"/>
  <c r="N348" i="65"/>
  <c r="N349" i="65"/>
  <c r="N350" i="65"/>
  <c r="N351" i="65"/>
  <c r="N352" i="65"/>
  <c r="N353" i="65"/>
  <c r="N354" i="65"/>
  <c r="N355" i="65"/>
  <c r="N356" i="65"/>
  <c r="N357" i="65"/>
  <c r="M357" i="65" s="1"/>
  <c r="N358" i="65"/>
  <c r="N359" i="65"/>
  <c r="N360" i="65"/>
  <c r="N361" i="65"/>
  <c r="N362" i="65"/>
  <c r="N363" i="65"/>
  <c r="N364" i="65"/>
  <c r="N365" i="65"/>
  <c r="N366" i="65"/>
  <c r="N367" i="65"/>
  <c r="N368" i="65"/>
  <c r="N369" i="65"/>
  <c r="M369" i="65" s="1"/>
  <c r="N370" i="65"/>
  <c r="N371" i="65"/>
  <c r="N372" i="65"/>
  <c r="N373" i="65"/>
  <c r="N374" i="65"/>
  <c r="N375" i="65"/>
  <c r="N376" i="65"/>
  <c r="N377" i="65"/>
  <c r="N378" i="65"/>
  <c r="N379" i="65"/>
  <c r="N380" i="65"/>
  <c r="N381" i="65"/>
  <c r="M381" i="65" s="1"/>
  <c r="N382" i="65"/>
  <c r="N383" i="65"/>
  <c r="N384" i="65"/>
  <c r="N385" i="65"/>
  <c r="N386" i="65"/>
  <c r="N387" i="65"/>
  <c r="N388" i="65"/>
  <c r="N389" i="65"/>
  <c r="N390" i="65"/>
  <c r="N391" i="65"/>
  <c r="N392" i="65"/>
  <c r="N393" i="65"/>
  <c r="M393" i="65" s="1"/>
  <c r="N394" i="65"/>
  <c r="N395" i="65"/>
  <c r="N396" i="65"/>
  <c r="N397" i="65"/>
  <c r="N398" i="65"/>
  <c r="N399" i="65"/>
  <c r="N400" i="65"/>
  <c r="N401" i="65"/>
  <c r="N402" i="65"/>
  <c r="N403" i="65"/>
  <c r="N404" i="65"/>
  <c r="N405" i="65"/>
  <c r="M405" i="65" s="1"/>
  <c r="N406" i="65"/>
  <c r="N407" i="65"/>
  <c r="N408" i="65"/>
  <c r="N409" i="65"/>
  <c r="N410" i="65"/>
  <c r="N411" i="65"/>
  <c r="N412" i="65"/>
  <c r="N413" i="65"/>
  <c r="N414" i="65"/>
  <c r="N415" i="65"/>
  <c r="N416" i="65"/>
  <c r="N417" i="65"/>
  <c r="M417" i="65" s="1"/>
  <c r="N418" i="65"/>
  <c r="N419" i="65"/>
  <c r="N420" i="65"/>
  <c r="N421" i="65"/>
  <c r="N422" i="65"/>
  <c r="N423" i="65"/>
  <c r="N424" i="65"/>
  <c r="N425" i="65"/>
  <c r="N426" i="65"/>
  <c r="N427" i="65"/>
  <c r="N428" i="65"/>
  <c r="N429" i="65"/>
  <c r="M429" i="65" s="1"/>
  <c r="N430" i="65"/>
  <c r="N431" i="65"/>
  <c r="N432" i="65"/>
  <c r="N433" i="65"/>
  <c r="N434" i="65"/>
  <c r="N435" i="65"/>
  <c r="N436" i="65"/>
  <c r="N437" i="65"/>
  <c r="N438" i="65"/>
  <c r="N439" i="65"/>
  <c r="N440" i="65"/>
  <c r="N441" i="65"/>
  <c r="M441" i="65" s="1"/>
  <c r="N442" i="65"/>
  <c r="N443" i="65"/>
  <c r="N444" i="65"/>
  <c r="N445" i="65"/>
  <c r="N446" i="65"/>
  <c r="N447" i="65"/>
  <c r="N448" i="65"/>
  <c r="N449" i="65"/>
  <c r="N450" i="65"/>
  <c r="N451" i="65"/>
  <c r="N452" i="65"/>
  <c r="N453" i="65"/>
  <c r="M453" i="65" s="1"/>
  <c r="N454" i="65"/>
  <c r="N455" i="65"/>
  <c r="N456" i="65"/>
  <c r="N457" i="65"/>
  <c r="N458" i="65"/>
  <c r="N459" i="65"/>
  <c r="N460" i="65"/>
  <c r="N461" i="65"/>
  <c r="N462" i="65"/>
  <c r="N463" i="65"/>
  <c r="N464" i="65"/>
  <c r="N465" i="65"/>
  <c r="M465" i="65" s="1"/>
  <c r="N466" i="65"/>
  <c r="N467" i="65"/>
  <c r="N468" i="65"/>
  <c r="N469" i="65"/>
  <c r="N470" i="65"/>
  <c r="N471" i="65"/>
  <c r="N472" i="65"/>
  <c r="N473" i="65"/>
  <c r="N474" i="65"/>
  <c r="N475" i="65"/>
  <c r="N476" i="65"/>
  <c r="N477" i="65"/>
  <c r="M477" i="65" s="1"/>
  <c r="N478" i="65"/>
  <c r="N479" i="65"/>
  <c r="N480" i="65"/>
  <c r="N481" i="65"/>
  <c r="N482" i="65"/>
  <c r="N483" i="65"/>
  <c r="N484" i="65"/>
  <c r="N485" i="65"/>
  <c r="N486" i="65"/>
  <c r="N487" i="65"/>
  <c r="N488" i="65"/>
  <c r="N489" i="65"/>
  <c r="M489" i="65" s="1"/>
  <c r="N490" i="65"/>
  <c r="N491" i="65"/>
  <c r="N492" i="65"/>
  <c r="N493" i="65"/>
  <c r="N494" i="65"/>
  <c r="N495" i="65"/>
  <c r="N496" i="65"/>
  <c r="N497" i="65"/>
  <c r="N498" i="65"/>
  <c r="N499" i="65"/>
  <c r="N500" i="65"/>
  <c r="N501" i="65"/>
  <c r="M501" i="65" s="1"/>
  <c r="N502" i="65"/>
  <c r="N503" i="65"/>
  <c r="N504" i="65"/>
  <c r="N505" i="65"/>
  <c r="N506" i="65"/>
  <c r="N507" i="65"/>
  <c r="N508" i="65"/>
  <c r="N509" i="65"/>
  <c r="N510" i="65"/>
  <c r="N511" i="65"/>
  <c r="N512" i="65"/>
  <c r="N513" i="65"/>
  <c r="M513" i="65" s="1"/>
  <c r="N514" i="65"/>
  <c r="N515" i="65"/>
  <c r="N516" i="65"/>
  <c r="N517" i="65"/>
  <c r="N518" i="65"/>
  <c r="N519" i="65"/>
  <c r="N520" i="65"/>
  <c r="N521" i="65"/>
  <c r="N522" i="65"/>
  <c r="N523" i="65"/>
  <c r="N524" i="65"/>
  <c r="N525" i="65"/>
  <c r="M525" i="65" s="1"/>
  <c r="N526" i="65"/>
  <c r="N527" i="65"/>
  <c r="N528" i="65"/>
  <c r="N529" i="65"/>
  <c r="N530" i="65"/>
  <c r="N531" i="65"/>
  <c r="N532" i="65"/>
  <c r="N533" i="65"/>
  <c r="N534" i="65"/>
  <c r="N535" i="65"/>
  <c r="N536" i="65"/>
  <c r="N537" i="65"/>
  <c r="M537" i="65" s="1"/>
  <c r="N538" i="65"/>
  <c r="N539" i="65"/>
  <c r="N540" i="65"/>
  <c r="N541" i="65"/>
  <c r="N542" i="65"/>
  <c r="N543" i="65"/>
  <c r="N544" i="65"/>
  <c r="N545" i="65"/>
  <c r="N546" i="65"/>
  <c r="N547" i="65"/>
  <c r="N548" i="65"/>
  <c r="N549" i="65"/>
  <c r="M549" i="65" s="1"/>
  <c r="N550" i="65"/>
  <c r="N551" i="65"/>
  <c r="N552" i="65"/>
  <c r="N553" i="65"/>
  <c r="N554" i="65"/>
  <c r="N555" i="65"/>
  <c r="N556" i="65"/>
  <c r="N557" i="65"/>
  <c r="N558" i="65"/>
  <c r="N559" i="65"/>
  <c r="N560" i="65"/>
  <c r="N561" i="65"/>
  <c r="M561" i="65" s="1"/>
  <c r="N562" i="65"/>
  <c r="N563" i="65"/>
  <c r="N564" i="65"/>
  <c r="N565" i="65"/>
  <c r="N566" i="65"/>
  <c r="N567" i="65"/>
  <c r="N568" i="65"/>
  <c r="N569" i="65"/>
  <c r="N570" i="65"/>
  <c r="N571" i="65"/>
  <c r="N572" i="65"/>
  <c r="N573" i="65"/>
  <c r="M573" i="65" s="1"/>
  <c r="N574" i="65"/>
  <c r="N575" i="65"/>
  <c r="N576" i="65"/>
  <c r="N577" i="65"/>
  <c r="N578" i="65"/>
  <c r="N579" i="65"/>
  <c r="N580" i="65"/>
  <c r="N581" i="65"/>
  <c r="N582" i="65"/>
  <c r="N583" i="65"/>
  <c r="N584" i="65"/>
  <c r="N585" i="65"/>
  <c r="M585" i="65" s="1"/>
  <c r="N586" i="65"/>
  <c r="N587" i="65"/>
  <c r="N588" i="65"/>
  <c r="N589" i="65"/>
  <c r="N590" i="65"/>
  <c r="N591" i="65"/>
  <c r="N592" i="65"/>
  <c r="N593" i="65"/>
  <c r="N594" i="65"/>
  <c r="N595" i="65"/>
  <c r="N596" i="65"/>
  <c r="N597" i="65"/>
  <c r="M597" i="65" s="1"/>
  <c r="N598" i="65"/>
  <c r="N599" i="65"/>
  <c r="N600" i="65"/>
  <c r="N601" i="65"/>
  <c r="N602" i="65"/>
  <c r="N603" i="65"/>
  <c r="N604" i="65"/>
  <c r="N605" i="65"/>
  <c r="N606" i="65"/>
  <c r="N607" i="65"/>
  <c r="N608" i="65"/>
  <c r="N609" i="65"/>
  <c r="M609" i="65" s="1"/>
  <c r="N610" i="65"/>
  <c r="N611" i="65"/>
  <c r="N612" i="65"/>
  <c r="N613" i="65"/>
  <c r="N614" i="65"/>
  <c r="N615" i="65"/>
  <c r="N616" i="65"/>
  <c r="N617" i="65"/>
  <c r="N618" i="65"/>
  <c r="N619" i="65"/>
  <c r="N620" i="65"/>
  <c r="N621" i="65"/>
  <c r="M621" i="65" s="1"/>
  <c r="N622" i="65"/>
  <c r="N623" i="65"/>
  <c r="N624" i="65"/>
  <c r="N625" i="65"/>
  <c r="M200" i="65"/>
  <c r="M202" i="65"/>
  <c r="M203" i="65"/>
  <c r="M204" i="65"/>
  <c r="M205" i="65"/>
  <c r="M206" i="65"/>
  <c r="M207" i="65"/>
  <c r="M208" i="65"/>
  <c r="M209" i="65"/>
  <c r="M210" i="65"/>
  <c r="M211" i="65"/>
  <c r="M212" i="65"/>
  <c r="M214" i="65"/>
  <c r="M215" i="65"/>
  <c r="M216" i="65"/>
  <c r="M217" i="65"/>
  <c r="M218" i="65"/>
  <c r="M219" i="65"/>
  <c r="M220" i="65"/>
  <c r="M221" i="65"/>
  <c r="M222" i="65"/>
  <c r="M223" i="65"/>
  <c r="M224" i="65"/>
  <c r="M226" i="65"/>
  <c r="M227" i="65"/>
  <c r="M228" i="65"/>
  <c r="M229" i="65"/>
  <c r="M230" i="65"/>
  <c r="M231" i="65"/>
  <c r="M232" i="65"/>
  <c r="M233" i="65"/>
  <c r="M234" i="65"/>
  <c r="M235" i="65"/>
  <c r="M236" i="65"/>
  <c r="M238" i="65"/>
  <c r="M239" i="65"/>
  <c r="M240" i="65"/>
  <c r="M241" i="65"/>
  <c r="M242" i="65"/>
  <c r="M243" i="65"/>
  <c r="M244" i="65"/>
  <c r="M245" i="65"/>
  <c r="M246" i="65"/>
  <c r="M247" i="65"/>
  <c r="M248" i="65"/>
  <c r="M250" i="65"/>
  <c r="M251" i="65"/>
  <c r="M252" i="65"/>
  <c r="M253" i="65"/>
  <c r="M254" i="65"/>
  <c r="M255" i="65"/>
  <c r="M256" i="65"/>
  <c r="M257" i="65"/>
  <c r="M258" i="65"/>
  <c r="M259" i="65"/>
  <c r="M260" i="65"/>
  <c r="M262" i="65"/>
  <c r="M263" i="65"/>
  <c r="M264" i="65"/>
  <c r="M265" i="65"/>
  <c r="M266" i="65"/>
  <c r="M267" i="65"/>
  <c r="M268" i="65"/>
  <c r="M269" i="65"/>
  <c r="M270" i="65"/>
  <c r="M271" i="65"/>
  <c r="M272" i="65"/>
  <c r="M274" i="65"/>
  <c r="M275" i="65"/>
  <c r="M276" i="65"/>
  <c r="M277" i="65"/>
  <c r="M278" i="65"/>
  <c r="M279" i="65"/>
  <c r="M280" i="65"/>
  <c r="M281" i="65"/>
  <c r="M282" i="65"/>
  <c r="M283" i="65"/>
  <c r="M284" i="65"/>
  <c r="M286" i="65"/>
  <c r="M287" i="65"/>
  <c r="M288" i="65"/>
  <c r="M289" i="65"/>
  <c r="M290" i="65"/>
  <c r="M291" i="65"/>
  <c r="M292" i="65"/>
  <c r="M293" i="65"/>
  <c r="M294" i="65"/>
  <c r="M295" i="65"/>
  <c r="M296" i="65"/>
  <c r="M298" i="65"/>
  <c r="M299" i="65"/>
  <c r="M300" i="65"/>
  <c r="M301" i="65"/>
  <c r="M302" i="65"/>
  <c r="M303" i="65"/>
  <c r="M304" i="65"/>
  <c r="M305" i="65"/>
  <c r="M306" i="65"/>
  <c r="M307" i="65"/>
  <c r="M308" i="65"/>
  <c r="M310" i="65"/>
  <c r="M311" i="65"/>
  <c r="M312" i="65"/>
  <c r="M313" i="65"/>
  <c r="M314" i="65"/>
  <c r="M315" i="65"/>
  <c r="M316" i="65"/>
  <c r="M317" i="65"/>
  <c r="M318" i="65"/>
  <c r="M319" i="65"/>
  <c r="M320" i="65"/>
  <c r="M322" i="65"/>
  <c r="M323" i="65"/>
  <c r="M324" i="65"/>
  <c r="M325" i="65"/>
  <c r="M326" i="65"/>
  <c r="M327" i="65"/>
  <c r="M328" i="65"/>
  <c r="M329" i="65"/>
  <c r="M330" i="65"/>
  <c r="M331" i="65"/>
  <c r="M332" i="65"/>
  <c r="M334" i="65"/>
  <c r="M335" i="65"/>
  <c r="M336" i="65"/>
  <c r="M337" i="65"/>
  <c r="M338" i="65"/>
  <c r="M339" i="65"/>
  <c r="M340" i="65"/>
  <c r="M341" i="65"/>
  <c r="M342" i="65"/>
  <c r="M343" i="65"/>
  <c r="M344" i="65"/>
  <c r="M346" i="65"/>
  <c r="M347" i="65"/>
  <c r="M348" i="65"/>
  <c r="M349" i="65"/>
  <c r="M350" i="65"/>
  <c r="M351" i="65"/>
  <c r="M352" i="65"/>
  <c r="M353" i="65"/>
  <c r="M354" i="65"/>
  <c r="M355" i="65"/>
  <c r="M356" i="65"/>
  <c r="M358" i="65"/>
  <c r="M359" i="65"/>
  <c r="M360" i="65"/>
  <c r="M361" i="65"/>
  <c r="M362" i="65"/>
  <c r="M363" i="65"/>
  <c r="M364" i="65"/>
  <c r="M365" i="65"/>
  <c r="M366" i="65"/>
  <c r="M367" i="65"/>
  <c r="M368" i="65"/>
  <c r="M370" i="65"/>
  <c r="M371" i="65"/>
  <c r="M372" i="65"/>
  <c r="M373" i="65"/>
  <c r="M374" i="65"/>
  <c r="M375" i="65"/>
  <c r="M376" i="65"/>
  <c r="M377" i="65"/>
  <c r="M378" i="65"/>
  <c r="M379" i="65"/>
  <c r="M380" i="65"/>
  <c r="M382" i="65"/>
  <c r="M383" i="65"/>
  <c r="M384" i="65"/>
  <c r="M385" i="65"/>
  <c r="M386" i="65"/>
  <c r="M387" i="65"/>
  <c r="M388" i="65"/>
  <c r="M389" i="65"/>
  <c r="M390" i="65"/>
  <c r="M391" i="65"/>
  <c r="M392" i="65"/>
  <c r="M394" i="65"/>
  <c r="M395" i="65"/>
  <c r="M396" i="65"/>
  <c r="M397" i="65"/>
  <c r="M398" i="65"/>
  <c r="M399" i="65"/>
  <c r="M400" i="65"/>
  <c r="M401" i="65"/>
  <c r="M402" i="65"/>
  <c r="M403" i="65"/>
  <c r="M404" i="65"/>
  <c r="M406" i="65"/>
  <c r="M407" i="65"/>
  <c r="M408" i="65"/>
  <c r="M409" i="65"/>
  <c r="M410" i="65"/>
  <c r="M411" i="65"/>
  <c r="M412" i="65"/>
  <c r="M413" i="65"/>
  <c r="M414" i="65"/>
  <c r="M415" i="65"/>
  <c r="M416" i="65"/>
  <c r="M418" i="65"/>
  <c r="M419" i="65"/>
  <c r="M420" i="65"/>
  <c r="M421" i="65"/>
  <c r="M422" i="65"/>
  <c r="M423" i="65"/>
  <c r="M424" i="65"/>
  <c r="M425" i="65"/>
  <c r="M426" i="65"/>
  <c r="M427" i="65"/>
  <c r="M428" i="65"/>
  <c r="M430" i="65"/>
  <c r="M431" i="65"/>
  <c r="M432" i="65"/>
  <c r="M433" i="65"/>
  <c r="M434" i="65"/>
  <c r="M435" i="65"/>
  <c r="M436" i="65"/>
  <c r="M437" i="65"/>
  <c r="M438" i="65"/>
  <c r="M439" i="65"/>
  <c r="M440" i="65"/>
  <c r="M442" i="65"/>
  <c r="M443" i="65"/>
  <c r="M444" i="65"/>
  <c r="M445" i="65"/>
  <c r="M446" i="65"/>
  <c r="M447" i="65"/>
  <c r="M448" i="65"/>
  <c r="M449" i="65"/>
  <c r="M450" i="65"/>
  <c r="M451" i="65"/>
  <c r="M452" i="65"/>
  <c r="M454" i="65"/>
  <c r="M455" i="65"/>
  <c r="M456" i="65"/>
  <c r="M457" i="65"/>
  <c r="M458" i="65"/>
  <c r="M459" i="65"/>
  <c r="M460" i="65"/>
  <c r="M461" i="65"/>
  <c r="M462" i="65"/>
  <c r="M463" i="65"/>
  <c r="M464" i="65"/>
  <c r="M466" i="65"/>
  <c r="M467" i="65"/>
  <c r="M468" i="65"/>
  <c r="M469" i="65"/>
  <c r="M470" i="65"/>
  <c r="M471" i="65"/>
  <c r="M472" i="65"/>
  <c r="M473" i="65"/>
  <c r="M474" i="65"/>
  <c r="M475" i="65"/>
  <c r="M476" i="65"/>
  <c r="M478" i="65"/>
  <c r="M479" i="65"/>
  <c r="M480" i="65"/>
  <c r="M481" i="65"/>
  <c r="M482" i="65"/>
  <c r="M483" i="65"/>
  <c r="M484" i="65"/>
  <c r="M485" i="65"/>
  <c r="M486" i="65"/>
  <c r="M487" i="65"/>
  <c r="M488" i="65"/>
  <c r="M490" i="65"/>
  <c r="M491" i="65"/>
  <c r="M492" i="65"/>
  <c r="M493" i="65"/>
  <c r="M494" i="65"/>
  <c r="M495" i="65"/>
  <c r="M496" i="65"/>
  <c r="M497" i="65"/>
  <c r="M498" i="65"/>
  <c r="M499" i="65"/>
  <c r="M500" i="65"/>
  <c r="M502" i="65"/>
  <c r="M503" i="65"/>
  <c r="M504" i="65"/>
  <c r="M505" i="65"/>
  <c r="M506" i="65"/>
  <c r="M507" i="65"/>
  <c r="M508" i="65"/>
  <c r="M509" i="65"/>
  <c r="M510" i="65"/>
  <c r="M511" i="65"/>
  <c r="M512" i="65"/>
  <c r="M514" i="65"/>
  <c r="M515" i="65"/>
  <c r="M516" i="65"/>
  <c r="M517" i="65"/>
  <c r="M518" i="65"/>
  <c r="M519" i="65"/>
  <c r="M520" i="65"/>
  <c r="M521" i="65"/>
  <c r="M522" i="65"/>
  <c r="M523" i="65"/>
  <c r="M524" i="65"/>
  <c r="M526" i="65"/>
  <c r="M527" i="65"/>
  <c r="M528" i="65"/>
  <c r="M529" i="65"/>
  <c r="M530" i="65"/>
  <c r="M531" i="65"/>
  <c r="M532" i="65"/>
  <c r="M533" i="65"/>
  <c r="M534" i="65"/>
  <c r="M535" i="65"/>
  <c r="M536" i="65"/>
  <c r="M538" i="65"/>
  <c r="M539" i="65"/>
  <c r="M540" i="65"/>
  <c r="M541" i="65"/>
  <c r="M542" i="65"/>
  <c r="M543" i="65"/>
  <c r="M544" i="65"/>
  <c r="M545" i="65"/>
  <c r="M546" i="65"/>
  <c r="M547" i="65"/>
  <c r="M548" i="65"/>
  <c r="M550" i="65"/>
  <c r="M551" i="65"/>
  <c r="M552" i="65"/>
  <c r="M553" i="65"/>
  <c r="M554" i="65"/>
  <c r="M555" i="65"/>
  <c r="M556" i="65"/>
  <c r="M557" i="65"/>
  <c r="M558" i="65"/>
  <c r="M559" i="65"/>
  <c r="M560" i="65"/>
  <c r="M562" i="65"/>
  <c r="M563" i="65"/>
  <c r="M564" i="65"/>
  <c r="M565" i="65"/>
  <c r="M566" i="65"/>
  <c r="M567" i="65"/>
  <c r="M568" i="65"/>
  <c r="M569" i="65"/>
  <c r="M570" i="65"/>
  <c r="M571" i="65"/>
  <c r="M572" i="65"/>
  <c r="M574" i="65"/>
  <c r="M575" i="65"/>
  <c r="M576" i="65"/>
  <c r="M577" i="65"/>
  <c r="M578" i="65"/>
  <c r="M579" i="65"/>
  <c r="M580" i="65"/>
  <c r="M581" i="65"/>
  <c r="M582" i="65"/>
  <c r="M583" i="65"/>
  <c r="M584" i="65"/>
  <c r="M586" i="65"/>
  <c r="M587" i="65"/>
  <c r="M588" i="65"/>
  <c r="M589" i="65"/>
  <c r="M590" i="65"/>
  <c r="M591" i="65"/>
  <c r="M592" i="65"/>
  <c r="M593" i="65"/>
  <c r="M594" i="65"/>
  <c r="M595" i="65"/>
  <c r="M596" i="65"/>
  <c r="M598" i="65"/>
  <c r="M599" i="65"/>
  <c r="M600" i="65"/>
  <c r="M601" i="65"/>
  <c r="M602" i="65"/>
  <c r="M603" i="65"/>
  <c r="M604" i="65"/>
  <c r="M605" i="65"/>
  <c r="M606" i="65"/>
  <c r="M607" i="65"/>
  <c r="M608" i="65"/>
  <c r="M610" i="65"/>
  <c r="M611" i="65"/>
  <c r="M612" i="65"/>
  <c r="M613" i="65"/>
  <c r="M614" i="65"/>
  <c r="M615" i="65"/>
  <c r="M616" i="65"/>
  <c r="M617" i="65"/>
  <c r="M618" i="65"/>
  <c r="M619" i="65"/>
  <c r="M620" i="65"/>
  <c r="M622" i="65"/>
  <c r="M623" i="65"/>
  <c r="M624" i="65"/>
  <c r="M625" i="65"/>
  <c r="M626" i="65"/>
  <c r="J146" i="67" l="1"/>
  <c r="M149" i="67"/>
  <c r="M146" i="67"/>
  <c r="M152" i="67"/>
  <c r="M150" i="67"/>
  <c r="P152" i="67"/>
  <c r="M151" i="67"/>
  <c r="P150" i="67"/>
  <c r="P147" i="67"/>
  <c r="J147" i="67" s="1"/>
  <c r="O122" i="65" l="1"/>
  <c r="O123" i="65"/>
  <c r="O124" i="65"/>
  <c r="O125" i="65"/>
  <c r="N122" i="65"/>
  <c r="M122" i="65" s="1"/>
  <c r="N123" i="65"/>
  <c r="M123" i="65" s="1"/>
  <c r="N124" i="65"/>
  <c r="N125" i="65"/>
  <c r="N126" i="65"/>
  <c r="F161" i="75"/>
  <c r="N49" i="67"/>
  <c r="P49" i="67" s="1"/>
  <c r="O49" i="67"/>
  <c r="N50" i="67"/>
  <c r="P50" i="67" s="1"/>
  <c r="O50" i="67"/>
  <c r="N51" i="67"/>
  <c r="P51" i="67" s="1"/>
  <c r="O51" i="67"/>
  <c r="M51" i="67" s="1"/>
  <c r="N48" i="67"/>
  <c r="O48" i="67"/>
  <c r="N52" i="67"/>
  <c r="O52" i="67"/>
  <c r="N53" i="67"/>
  <c r="O53" i="67"/>
  <c r="M53" i="67" s="1"/>
  <c r="P53" i="67"/>
  <c r="N54" i="67"/>
  <c r="P54" i="67" s="1"/>
  <c r="O54" i="67"/>
  <c r="N55" i="67"/>
  <c r="O55" i="67"/>
  <c r="N121" i="69"/>
  <c r="P121" i="69" s="1"/>
  <c r="O121" i="69"/>
  <c r="N122" i="69"/>
  <c r="P122" i="69" s="1"/>
  <c r="O122" i="69"/>
  <c r="N123" i="69"/>
  <c r="P123" i="69" s="1"/>
  <c r="O123" i="69"/>
  <c r="N124" i="69"/>
  <c r="P124" i="69" s="1"/>
  <c r="O124" i="69"/>
  <c r="N125" i="69"/>
  <c r="P125" i="69" s="1"/>
  <c r="O125" i="69"/>
  <c r="N126" i="69"/>
  <c r="P126" i="69" s="1"/>
  <c r="O126" i="69"/>
  <c r="N127" i="69"/>
  <c r="P127" i="69" s="1"/>
  <c r="O127" i="69"/>
  <c r="N128" i="69"/>
  <c r="P128" i="69" s="1"/>
  <c r="O128" i="69"/>
  <c r="N129" i="69"/>
  <c r="P129" i="69" s="1"/>
  <c r="O129" i="69"/>
  <c r="N130" i="69"/>
  <c r="P130" i="69" s="1"/>
  <c r="O130" i="69"/>
  <c r="N131" i="69"/>
  <c r="P131" i="69" s="1"/>
  <c r="O131" i="69"/>
  <c r="N67" i="65"/>
  <c r="N68" i="65"/>
  <c r="M68" i="65" s="1"/>
  <c r="N69" i="65"/>
  <c r="P69" i="65" s="1"/>
  <c r="N70" i="65"/>
  <c r="M70" i="65" s="1"/>
  <c r="N71" i="65"/>
  <c r="P71" i="65" s="1"/>
  <c r="N72" i="65"/>
  <c r="P72" i="65" s="1"/>
  <c r="J72" i="65" s="1"/>
  <c r="N73" i="65"/>
  <c r="P73" i="65" s="1"/>
  <c r="M73" i="65"/>
  <c r="N74" i="65"/>
  <c r="M74" i="65" s="1"/>
  <c r="N75" i="65"/>
  <c r="P75" i="65" s="1"/>
  <c r="N76" i="65"/>
  <c r="N77" i="65"/>
  <c r="P77" i="65" s="1"/>
  <c r="M77" i="65"/>
  <c r="N78" i="65"/>
  <c r="M78" i="65" s="1"/>
  <c r="P78" i="65"/>
  <c r="J78" i="65" s="1"/>
  <c r="N79" i="65"/>
  <c r="P79" i="65" s="1"/>
  <c r="N80" i="65"/>
  <c r="P80" i="65" s="1"/>
  <c r="J80" i="65" s="1"/>
  <c r="N81" i="65"/>
  <c r="P81" i="65" s="1"/>
  <c r="M81" i="65"/>
  <c r="N82" i="65"/>
  <c r="M82" i="65" s="1"/>
  <c r="N83" i="65"/>
  <c r="P83" i="65" s="1"/>
  <c r="N84" i="65"/>
  <c r="N85" i="65"/>
  <c r="P85" i="65" s="1"/>
  <c r="M85" i="65"/>
  <c r="N86" i="65"/>
  <c r="J50" i="67" l="1"/>
  <c r="J49" i="67"/>
  <c r="M124" i="65"/>
  <c r="P70" i="65"/>
  <c r="J70" i="65" s="1"/>
  <c r="M69" i="65"/>
  <c r="M84" i="65"/>
  <c r="M79" i="65"/>
  <c r="M76" i="65"/>
  <c r="M71" i="65"/>
  <c r="P74" i="65"/>
  <c r="J74" i="65" s="1"/>
  <c r="P82" i="65"/>
  <c r="J82" i="65" s="1"/>
  <c r="P84" i="65"/>
  <c r="J84" i="65" s="1"/>
  <c r="M83" i="65"/>
  <c r="M80" i="65"/>
  <c r="P76" i="65"/>
  <c r="J76" i="65" s="1"/>
  <c r="M75" i="65"/>
  <c r="M72" i="65"/>
  <c r="P68" i="65"/>
  <c r="J68" i="65" s="1"/>
  <c r="J85" i="65"/>
  <c r="J83" i="65"/>
  <c r="J81" i="65"/>
  <c r="J79" i="65"/>
  <c r="J77" i="65"/>
  <c r="J75" i="65"/>
  <c r="J73" i="65"/>
  <c r="J71" i="65"/>
  <c r="J69" i="65"/>
  <c r="M67" i="65"/>
  <c r="M48" i="67"/>
  <c r="M55" i="67"/>
  <c r="M54" i="67"/>
  <c r="M50" i="67"/>
  <c r="M52" i="67"/>
  <c r="M49" i="67"/>
  <c r="P48" i="67"/>
  <c r="P55" i="67"/>
  <c r="P52" i="67"/>
  <c r="M86" i="65"/>
  <c r="P86" i="65"/>
  <c r="J86" i="65" s="1"/>
  <c r="P67" i="65"/>
  <c r="J67" i="65" s="1"/>
  <c r="N28" i="67" l="1"/>
  <c r="O28" i="67"/>
  <c r="N29" i="67"/>
  <c r="O29" i="67"/>
  <c r="P29" i="67"/>
  <c r="N30" i="67"/>
  <c r="O30" i="67"/>
  <c r="N31" i="67"/>
  <c r="O31" i="67"/>
  <c r="N32" i="67"/>
  <c r="O32" i="67"/>
  <c r="P32" i="67"/>
  <c r="N33" i="67"/>
  <c r="O33" i="67"/>
  <c r="N34" i="67"/>
  <c r="O34" i="67"/>
  <c r="N35" i="67"/>
  <c r="O35" i="67"/>
  <c r="N36" i="67"/>
  <c r="O36" i="67"/>
  <c r="N37" i="67"/>
  <c r="O37" i="67"/>
  <c r="N91" i="72"/>
  <c r="M91" i="72" s="1"/>
  <c r="O91" i="72"/>
  <c r="P91" i="72"/>
  <c r="N92" i="72"/>
  <c r="O92" i="72"/>
  <c r="N93" i="72"/>
  <c r="O93" i="72"/>
  <c r="P93" i="72"/>
  <c r="N94" i="72"/>
  <c r="O94" i="72"/>
  <c r="N95" i="72"/>
  <c r="O95" i="72"/>
  <c r="N96" i="72"/>
  <c r="O96" i="72"/>
  <c r="N97" i="72"/>
  <c r="O97" i="72"/>
  <c r="N98" i="72"/>
  <c r="O98" i="72"/>
  <c r="N99" i="72"/>
  <c r="O99" i="72"/>
  <c r="N100" i="72"/>
  <c r="O100" i="72"/>
  <c r="N101" i="72"/>
  <c r="O101" i="72"/>
  <c r="N102" i="72"/>
  <c r="O102" i="72"/>
  <c r="N103" i="72"/>
  <c r="O103" i="72"/>
  <c r="N104" i="72"/>
  <c r="O104" i="72"/>
  <c r="N105" i="72"/>
  <c r="O105" i="72"/>
  <c r="N106" i="72"/>
  <c r="O106" i="72"/>
  <c r="N107" i="72"/>
  <c r="O107" i="72"/>
  <c r="N108" i="72"/>
  <c r="M108" i="72" s="1"/>
  <c r="O108" i="72"/>
  <c r="N109" i="72"/>
  <c r="O109" i="72"/>
  <c r="P109" i="72"/>
  <c r="N110" i="72"/>
  <c r="O110" i="72"/>
  <c r="N111" i="72"/>
  <c r="O111" i="72"/>
  <c r="N112" i="72"/>
  <c r="P112" i="72" s="1"/>
  <c r="O112" i="72"/>
  <c r="N113" i="72"/>
  <c r="O113" i="72"/>
  <c r="N114" i="72"/>
  <c r="O114" i="72"/>
  <c r="N115" i="72"/>
  <c r="O115" i="72"/>
  <c r="N116" i="72"/>
  <c r="O116" i="72"/>
  <c r="N117" i="72"/>
  <c r="O117" i="72"/>
  <c r="M110" i="72" l="1"/>
  <c r="M28" i="67"/>
  <c r="M30" i="67"/>
  <c r="P28" i="67"/>
  <c r="M31" i="67"/>
  <c r="P31" i="67"/>
  <c r="P30" i="67"/>
  <c r="M29" i="67"/>
  <c r="M117" i="72"/>
  <c r="M116" i="72"/>
  <c r="P117" i="72"/>
  <c r="M115" i="72"/>
  <c r="P116" i="72"/>
  <c r="M37" i="67"/>
  <c r="P37" i="67"/>
  <c r="M36" i="67"/>
  <c r="P36" i="67"/>
  <c r="M35" i="67"/>
  <c r="M114" i="72"/>
  <c r="P115" i="72"/>
  <c r="M113" i="72"/>
  <c r="P114" i="72"/>
  <c r="P113" i="72"/>
  <c r="M112" i="72"/>
  <c r="M111" i="72"/>
  <c r="P35" i="67"/>
  <c r="M34" i="67"/>
  <c r="P34" i="67"/>
  <c r="M33" i="67"/>
  <c r="P33" i="67"/>
  <c r="M32" i="67"/>
  <c r="P110" i="72"/>
  <c r="P111" i="72"/>
  <c r="M109" i="72"/>
  <c r="P108" i="72"/>
  <c r="M107" i="72"/>
  <c r="P107" i="72"/>
  <c r="M106" i="72"/>
  <c r="P106" i="72"/>
  <c r="M105" i="72"/>
  <c r="P105" i="72"/>
  <c r="M104" i="72"/>
  <c r="P104" i="72"/>
  <c r="M103" i="72"/>
  <c r="P103" i="72"/>
  <c r="M102" i="72"/>
  <c r="P102" i="72"/>
  <c r="M101" i="72"/>
  <c r="P101" i="72"/>
  <c r="M100" i="72"/>
  <c r="P100" i="72"/>
  <c r="M99" i="72"/>
  <c r="P99" i="72"/>
  <c r="M98" i="72"/>
  <c r="P98" i="72"/>
  <c r="M97" i="72"/>
  <c r="P97" i="72"/>
  <c r="M96" i="72"/>
  <c r="P96" i="72"/>
  <c r="M95" i="72"/>
  <c r="P95" i="72"/>
  <c r="M94" i="72"/>
  <c r="P94" i="72"/>
  <c r="M93" i="72"/>
  <c r="M92" i="72"/>
  <c r="P92" i="72"/>
  <c r="J92" i="72" s="1"/>
  <c r="F91" i="75" l="1"/>
  <c r="F32" i="72" l="1"/>
  <c r="F31" i="72"/>
  <c r="F30" i="72"/>
  <c r="F29" i="72"/>
  <c r="F28" i="72"/>
  <c r="F27" i="72"/>
  <c r="F26" i="72"/>
  <c r="F25" i="72"/>
  <c r="N201" i="69" l="1"/>
  <c r="O168" i="65" l="1"/>
  <c r="M168" i="65" s="1"/>
  <c r="O169" i="65"/>
  <c r="M169" i="65" s="1"/>
  <c r="N164" i="65"/>
  <c r="N162" i="67" l="1"/>
  <c r="O162" i="67"/>
  <c r="N163" i="67"/>
  <c r="O163" i="67"/>
  <c r="N169" i="67"/>
  <c r="O169" i="67"/>
  <c r="N173" i="67"/>
  <c r="O173" i="67"/>
  <c r="N142" i="67"/>
  <c r="P142" i="67" s="1"/>
  <c r="O142" i="67"/>
  <c r="N143" i="67"/>
  <c r="P143" i="67" s="1"/>
  <c r="O143" i="67"/>
  <c r="N144" i="67"/>
  <c r="O144" i="67"/>
  <c r="N145" i="67"/>
  <c r="O145" i="67"/>
  <c r="M162" i="67" l="1"/>
  <c r="J143" i="67"/>
  <c r="M163" i="67"/>
  <c r="M142" i="67"/>
  <c r="M143" i="67"/>
  <c r="M173" i="67"/>
  <c r="M169" i="67"/>
  <c r="M145" i="67"/>
  <c r="P145" i="67"/>
  <c r="M144" i="67"/>
  <c r="P144" i="67"/>
  <c r="N64" i="74" l="1"/>
  <c r="N65" i="74"/>
  <c r="N66" i="74"/>
  <c r="N67" i="74"/>
  <c r="N68" i="74"/>
  <c r="N69" i="74"/>
  <c r="N70" i="74"/>
  <c r="N71" i="74"/>
  <c r="N72" i="74"/>
  <c r="N73" i="74"/>
  <c r="N74" i="74"/>
  <c r="N75" i="74"/>
  <c r="N76" i="74"/>
  <c r="N99" i="67" l="1"/>
  <c r="P99" i="67" s="1"/>
  <c r="O99" i="67"/>
  <c r="N100" i="67"/>
  <c r="P100" i="67" s="1"/>
  <c r="O100" i="67"/>
  <c r="N101" i="67"/>
  <c r="P101" i="67" s="1"/>
  <c r="O101" i="67"/>
  <c r="N102" i="67"/>
  <c r="P102" i="67" s="1"/>
  <c r="O102" i="67"/>
  <c r="N103" i="67"/>
  <c r="O103" i="67"/>
  <c r="N104" i="67"/>
  <c r="P104" i="67" s="1"/>
  <c r="O104" i="67"/>
  <c r="N105" i="67"/>
  <c r="P105" i="67" s="1"/>
  <c r="O105" i="67"/>
  <c r="M100" i="67" l="1"/>
  <c r="M99" i="67"/>
  <c r="M105" i="67"/>
  <c r="M104" i="67"/>
  <c r="M103" i="67"/>
  <c r="P103" i="67"/>
  <c r="M102" i="67"/>
  <c r="M101" i="67"/>
  <c r="N50" i="69" l="1"/>
  <c r="O50" i="69"/>
  <c r="N51" i="69"/>
  <c r="P51" i="69" s="1"/>
  <c r="O51" i="69"/>
  <c r="N52" i="69"/>
  <c r="O52" i="69"/>
  <c r="N53" i="69"/>
  <c r="O53" i="69"/>
  <c r="N54" i="69"/>
  <c r="O54" i="69"/>
  <c r="N55" i="69"/>
  <c r="O55" i="69"/>
  <c r="N56" i="69"/>
  <c r="O56" i="69"/>
  <c r="N57" i="69"/>
  <c r="O57" i="69"/>
  <c r="N58" i="69"/>
  <c r="O58" i="69"/>
  <c r="N59" i="69"/>
  <c r="O59" i="69"/>
  <c r="N65" i="67"/>
  <c r="P65" i="67" s="1"/>
  <c r="O65" i="67"/>
  <c r="N66" i="67"/>
  <c r="O66" i="67"/>
  <c r="N67" i="67"/>
  <c r="O67" i="67"/>
  <c r="N68" i="67"/>
  <c r="O68" i="67"/>
  <c r="N69" i="67"/>
  <c r="O69" i="67"/>
  <c r="N70" i="67"/>
  <c r="O70" i="67"/>
  <c r="N71" i="67"/>
  <c r="O71" i="67"/>
  <c r="N72" i="67"/>
  <c r="O72" i="67"/>
  <c r="N73" i="67"/>
  <c r="O73" i="67"/>
  <c r="Q62" i="67"/>
  <c r="Q63" i="67"/>
  <c r="Q64" i="67"/>
  <c r="N44" i="69"/>
  <c r="P44" i="69" s="1"/>
  <c r="O44" i="69"/>
  <c r="N45" i="69"/>
  <c r="P45" i="69" s="1"/>
  <c r="O45" i="69"/>
  <c r="N46" i="69"/>
  <c r="P46" i="69" s="1"/>
  <c r="O46" i="69"/>
  <c r="N47" i="69"/>
  <c r="P47" i="69" s="1"/>
  <c r="O47" i="69"/>
  <c r="N48" i="69"/>
  <c r="P48" i="69" s="1"/>
  <c r="O48" i="69"/>
  <c r="N49" i="69"/>
  <c r="O49" i="69"/>
  <c r="M51" i="69" l="1"/>
  <c r="M52" i="69"/>
  <c r="M46" i="69"/>
  <c r="M65" i="67"/>
  <c r="M47" i="69"/>
  <c r="M66" i="67"/>
  <c r="M44" i="69"/>
  <c r="M45" i="69"/>
  <c r="M50" i="69"/>
  <c r="M59" i="69"/>
  <c r="M58" i="69"/>
  <c r="M57" i="69"/>
  <c r="M56" i="69"/>
  <c r="M55" i="69"/>
  <c r="M54" i="69"/>
  <c r="M53" i="69"/>
  <c r="P50" i="69"/>
  <c r="M49" i="69"/>
  <c r="P49" i="69"/>
  <c r="M48" i="69"/>
  <c r="M73" i="67"/>
  <c r="P73" i="67"/>
  <c r="M72" i="67"/>
  <c r="P72" i="67"/>
  <c r="M71" i="67"/>
  <c r="P71" i="67"/>
  <c r="M70" i="67"/>
  <c r="M69" i="67"/>
  <c r="P70" i="67"/>
  <c r="P69" i="67"/>
  <c r="M68" i="67"/>
  <c r="P68" i="67"/>
  <c r="M67" i="67"/>
  <c r="P67" i="67"/>
  <c r="P66" i="67"/>
  <c r="N56" i="67" l="1"/>
  <c r="O56" i="67"/>
  <c r="N57" i="67"/>
  <c r="P57" i="67" s="1"/>
  <c r="O57" i="67"/>
  <c r="M57" i="67" l="1"/>
  <c r="M56" i="67"/>
  <c r="P56" i="67"/>
  <c r="N34" i="65" l="1"/>
  <c r="N35" i="65"/>
  <c r="N31" i="65"/>
  <c r="N32" i="65"/>
  <c r="N33" i="65"/>
  <c r="N27" i="71"/>
  <c r="P27" i="71" s="1"/>
  <c r="O27" i="71"/>
  <c r="N28" i="71"/>
  <c r="P28" i="71" s="1"/>
  <c r="O28" i="71"/>
  <c r="N29" i="71"/>
  <c r="P29" i="71" s="1"/>
  <c r="O29" i="71"/>
  <c r="N30" i="71"/>
  <c r="P30" i="71" s="1"/>
  <c r="O30" i="71"/>
  <c r="N31" i="71"/>
  <c r="P31" i="71" s="1"/>
  <c r="O31" i="71"/>
  <c r="N32" i="71"/>
  <c r="P32" i="71" s="1"/>
  <c r="O32" i="71"/>
  <c r="N33" i="71"/>
  <c r="P33" i="71" s="1"/>
  <c r="O33" i="71"/>
  <c r="N34" i="71"/>
  <c r="P34" i="71" s="1"/>
  <c r="O34" i="71"/>
  <c r="N35" i="71"/>
  <c r="P35" i="71" s="1"/>
  <c r="O35" i="71"/>
  <c r="N36" i="71"/>
  <c r="P36" i="71" s="1"/>
  <c r="O36" i="71"/>
  <c r="N37" i="71"/>
  <c r="P37" i="71" s="1"/>
  <c r="O37" i="71"/>
  <c r="N38" i="71"/>
  <c r="P38" i="71" s="1"/>
  <c r="O38" i="71"/>
  <c r="N39" i="71"/>
  <c r="P39" i="71" s="1"/>
  <c r="O39" i="71"/>
  <c r="N40" i="71"/>
  <c r="P40" i="71" s="1"/>
  <c r="O40" i="71"/>
  <c r="N41" i="71"/>
  <c r="P41" i="71" s="1"/>
  <c r="O41" i="71"/>
  <c r="N42" i="71"/>
  <c r="P42" i="71" s="1"/>
  <c r="O42" i="71"/>
  <c r="N43" i="71"/>
  <c r="P43" i="71" s="1"/>
  <c r="O43" i="71"/>
  <c r="N44" i="71"/>
  <c r="P44" i="71" s="1"/>
  <c r="O44" i="71"/>
  <c r="N45" i="71"/>
  <c r="P45" i="71" s="1"/>
  <c r="O45" i="71"/>
  <c r="N46" i="71"/>
  <c r="P46" i="71" s="1"/>
  <c r="O46" i="71"/>
  <c r="N47" i="71"/>
  <c r="P47" i="71" s="1"/>
  <c r="O47" i="71"/>
  <c r="N48" i="71"/>
  <c r="P48" i="71" s="1"/>
  <c r="O48" i="71"/>
  <c r="N49" i="71"/>
  <c r="P49" i="71" s="1"/>
  <c r="O49" i="71"/>
  <c r="N50" i="71"/>
  <c r="P50" i="71" s="1"/>
  <c r="O50" i="71"/>
  <c r="N51" i="71"/>
  <c r="P51" i="71" s="1"/>
  <c r="O51" i="71"/>
  <c r="N52" i="71"/>
  <c r="P52" i="71" s="1"/>
  <c r="O52" i="71"/>
  <c r="N53" i="71"/>
  <c r="P53" i="71" s="1"/>
  <c r="O53" i="71"/>
  <c r="N54" i="71"/>
  <c r="P54" i="71" s="1"/>
  <c r="O54" i="71"/>
  <c r="N55" i="71"/>
  <c r="P55" i="71" s="1"/>
  <c r="O55" i="71"/>
  <c r="N56" i="71"/>
  <c r="P56" i="71" s="1"/>
  <c r="O56" i="71"/>
  <c r="N57" i="71"/>
  <c r="P57" i="71" s="1"/>
  <c r="O57" i="71"/>
  <c r="N58" i="71"/>
  <c r="P58" i="71" s="1"/>
  <c r="O58" i="71"/>
  <c r="N59" i="71"/>
  <c r="P59" i="71" s="1"/>
  <c r="O59" i="71"/>
  <c r="N60" i="71"/>
  <c r="P60" i="71" s="1"/>
  <c r="O60" i="71"/>
  <c r="N61" i="71"/>
  <c r="O61" i="71"/>
  <c r="P61" i="71"/>
  <c r="N62" i="71"/>
  <c r="P62" i="71" s="1"/>
  <c r="O62" i="71"/>
  <c r="N63" i="71"/>
  <c r="P63" i="71" s="1"/>
  <c r="O63" i="71"/>
  <c r="N64" i="71"/>
  <c r="P64" i="71" s="1"/>
  <c r="O64" i="71"/>
  <c r="N65" i="71"/>
  <c r="P65" i="71" s="1"/>
  <c r="O65" i="71"/>
  <c r="N66" i="71"/>
  <c r="P66" i="71" s="1"/>
  <c r="O66" i="71"/>
  <c r="N67" i="71"/>
  <c r="P67" i="71" s="1"/>
  <c r="O67" i="71"/>
  <c r="N68" i="71"/>
  <c r="P68" i="71" s="1"/>
  <c r="O68" i="71"/>
  <c r="N69" i="71"/>
  <c r="P69" i="71" s="1"/>
  <c r="O69" i="71"/>
  <c r="N70" i="71"/>
  <c r="O70" i="71"/>
  <c r="P70" i="71"/>
  <c r="N71" i="71"/>
  <c r="P71" i="71" s="1"/>
  <c r="O71" i="71"/>
  <c r="N72" i="71"/>
  <c r="P72" i="71" s="1"/>
  <c r="O72" i="71"/>
  <c r="N73" i="71"/>
  <c r="P73" i="71" s="1"/>
  <c r="O73" i="71"/>
  <c r="N74" i="71"/>
  <c r="P74" i="71" s="1"/>
  <c r="O74" i="71"/>
  <c r="N75" i="71"/>
  <c r="P75" i="71" s="1"/>
  <c r="O75" i="71"/>
  <c r="N76" i="71"/>
  <c r="P76" i="71" s="1"/>
  <c r="O76" i="71"/>
  <c r="N77" i="71"/>
  <c r="P77" i="71" s="1"/>
  <c r="O77" i="71"/>
  <c r="N78" i="71"/>
  <c r="P78" i="71" s="1"/>
  <c r="O78" i="71"/>
  <c r="N79" i="71"/>
  <c r="P79" i="71" s="1"/>
  <c r="O79" i="71"/>
  <c r="N80" i="71"/>
  <c r="P80" i="71" s="1"/>
  <c r="O80" i="71"/>
  <c r="N81" i="71"/>
  <c r="P81" i="71" s="1"/>
  <c r="O81" i="71"/>
  <c r="N82" i="71"/>
  <c r="P82" i="71" s="1"/>
  <c r="O82" i="71"/>
  <c r="N83" i="71"/>
  <c r="P83" i="71" s="1"/>
  <c r="O83" i="71"/>
  <c r="N84" i="71"/>
  <c r="P84" i="71" s="1"/>
  <c r="O84" i="71"/>
  <c r="N85" i="71"/>
  <c r="P85" i="71" s="1"/>
  <c r="O85" i="71"/>
  <c r="N86" i="71"/>
  <c r="P86" i="71" s="1"/>
  <c r="O86" i="71"/>
  <c r="N87" i="71"/>
  <c r="P87" i="71" s="1"/>
  <c r="O87" i="71"/>
  <c r="N88" i="71"/>
  <c r="P88" i="71" s="1"/>
  <c r="O88" i="71"/>
  <c r="N89" i="71"/>
  <c r="P89" i="71" s="1"/>
  <c r="O89" i="71"/>
  <c r="N90" i="71"/>
  <c r="P90" i="71" s="1"/>
  <c r="O90" i="71"/>
  <c r="N91" i="71"/>
  <c r="P91" i="71" s="1"/>
  <c r="O91" i="71"/>
  <c r="N92" i="71"/>
  <c r="P92" i="71" s="1"/>
  <c r="O92" i="71"/>
  <c r="N93" i="71"/>
  <c r="P93" i="71" s="1"/>
  <c r="O93" i="71"/>
  <c r="N94" i="71"/>
  <c r="P94" i="71" s="1"/>
  <c r="O94" i="71"/>
  <c r="N95" i="71"/>
  <c r="P95" i="71" s="1"/>
  <c r="O95" i="71"/>
  <c r="N96" i="71"/>
  <c r="P96" i="71" s="1"/>
  <c r="O96" i="71"/>
  <c r="N97" i="71"/>
  <c r="P97" i="71" s="1"/>
  <c r="O97" i="71"/>
  <c r="N98" i="71"/>
  <c r="P98" i="71" s="1"/>
  <c r="O98" i="71"/>
  <c r="N99" i="71"/>
  <c r="P99" i="71" s="1"/>
  <c r="O99" i="71"/>
  <c r="N100" i="71"/>
  <c r="P100" i="71" s="1"/>
  <c r="O100" i="71"/>
  <c r="N101" i="71"/>
  <c r="P101" i="71" s="1"/>
  <c r="O101" i="71"/>
  <c r="N102" i="71"/>
  <c r="P102" i="71" s="1"/>
  <c r="O102" i="71"/>
  <c r="N103" i="71"/>
  <c r="P103" i="71" s="1"/>
  <c r="O103" i="71"/>
  <c r="N104" i="71"/>
  <c r="P104" i="71" s="1"/>
  <c r="O104" i="71"/>
  <c r="N105" i="71"/>
  <c r="P105" i="71" s="1"/>
  <c r="O105" i="71"/>
  <c r="N106" i="71"/>
  <c r="P106" i="71" s="1"/>
  <c r="O106" i="71"/>
  <c r="N107" i="71"/>
  <c r="P107" i="71" s="1"/>
  <c r="O107" i="71"/>
  <c r="N108" i="71"/>
  <c r="P108" i="71" s="1"/>
  <c r="O108" i="71"/>
  <c r="N109" i="71"/>
  <c r="P109" i="71" s="1"/>
  <c r="O109" i="71"/>
  <c r="N110" i="71"/>
  <c r="P110" i="71" s="1"/>
  <c r="O110" i="71"/>
  <c r="N111" i="71"/>
  <c r="P111" i="71" s="1"/>
  <c r="O111" i="71"/>
  <c r="N112" i="71"/>
  <c r="P112" i="71" s="1"/>
  <c r="O112" i="71"/>
  <c r="N113" i="71"/>
  <c r="P113" i="71" s="1"/>
  <c r="O113" i="71"/>
  <c r="N114" i="71"/>
  <c r="P114" i="71" s="1"/>
  <c r="O114" i="71"/>
  <c r="N115" i="71"/>
  <c r="P115" i="71" s="1"/>
  <c r="O115" i="71"/>
  <c r="N116" i="71"/>
  <c r="P116" i="71" s="1"/>
  <c r="O116" i="71"/>
  <c r="N117" i="71"/>
  <c r="P117" i="71" s="1"/>
  <c r="O117" i="71"/>
  <c r="N118" i="71"/>
  <c r="P118" i="71" s="1"/>
  <c r="O118" i="71"/>
  <c r="N119" i="71"/>
  <c r="P119" i="71" s="1"/>
  <c r="O119" i="71"/>
  <c r="N120" i="71"/>
  <c r="P120" i="71" s="1"/>
  <c r="O120" i="71"/>
  <c r="N121" i="71"/>
  <c r="P121" i="71" s="1"/>
  <c r="O121" i="71"/>
  <c r="N122" i="71"/>
  <c r="P122" i="71" s="1"/>
  <c r="O122" i="71"/>
  <c r="N123" i="71"/>
  <c r="P123" i="71" s="1"/>
  <c r="O123" i="71"/>
  <c r="N124" i="71"/>
  <c r="P124" i="71" s="1"/>
  <c r="O124" i="71"/>
  <c r="N125" i="71"/>
  <c r="P125" i="71" s="1"/>
  <c r="O125" i="71"/>
  <c r="N126" i="71"/>
  <c r="P126" i="71" s="1"/>
  <c r="O126" i="71"/>
  <c r="N127" i="71"/>
  <c r="P127" i="71" s="1"/>
  <c r="O127" i="71"/>
  <c r="N128" i="71"/>
  <c r="P128" i="71" s="1"/>
  <c r="O128" i="71"/>
  <c r="N129" i="71"/>
  <c r="P129" i="71" s="1"/>
  <c r="O129" i="71"/>
  <c r="N130" i="71"/>
  <c r="P130" i="71" s="1"/>
  <c r="O130" i="71"/>
  <c r="N131" i="71"/>
  <c r="P131" i="71" s="1"/>
  <c r="O131" i="71"/>
  <c r="N132" i="71"/>
  <c r="P132" i="71" s="1"/>
  <c r="O132" i="71"/>
  <c r="N133" i="71"/>
  <c r="P133" i="71" s="1"/>
  <c r="O133" i="71"/>
  <c r="N134" i="71"/>
  <c r="P134" i="71" s="1"/>
  <c r="O134" i="71"/>
  <c r="N135" i="71"/>
  <c r="P135" i="71" s="1"/>
  <c r="O135" i="71"/>
  <c r="N136" i="71"/>
  <c r="P136" i="71" s="1"/>
  <c r="O136" i="71"/>
  <c r="N137" i="71"/>
  <c r="P137" i="71" s="1"/>
  <c r="O137" i="71"/>
  <c r="N138" i="71"/>
  <c r="P138" i="71" s="1"/>
  <c r="O138" i="71"/>
  <c r="N139" i="71"/>
  <c r="P139" i="71" s="1"/>
  <c r="O139" i="71"/>
  <c r="N140" i="71"/>
  <c r="P140" i="71" s="1"/>
  <c r="O140" i="71"/>
  <c r="N141" i="71"/>
  <c r="P141" i="71" s="1"/>
  <c r="O141" i="71"/>
  <c r="N142" i="71"/>
  <c r="P142" i="71" s="1"/>
  <c r="O142" i="71"/>
  <c r="N143" i="71"/>
  <c r="P143" i="71" s="1"/>
  <c r="O143" i="71"/>
  <c r="N144" i="71"/>
  <c r="P144" i="71" s="1"/>
  <c r="O144" i="71"/>
  <c r="N145" i="71"/>
  <c r="P145" i="71" s="1"/>
  <c r="O145" i="71"/>
  <c r="N146" i="71"/>
  <c r="O146" i="71"/>
  <c r="P146" i="71"/>
  <c r="N147" i="71"/>
  <c r="P147" i="71" s="1"/>
  <c r="O147" i="71"/>
  <c r="N148" i="71"/>
  <c r="P148" i="71" s="1"/>
  <c r="O148" i="71"/>
  <c r="N149" i="71"/>
  <c r="P149" i="71" s="1"/>
  <c r="O149" i="71"/>
  <c r="N150" i="71"/>
  <c r="P150" i="71" s="1"/>
  <c r="O150" i="71"/>
  <c r="N151" i="71"/>
  <c r="P151" i="71" s="1"/>
  <c r="O151" i="71"/>
  <c r="N152" i="71"/>
  <c r="P152" i="71" s="1"/>
  <c r="O152" i="71"/>
  <c r="N153" i="71"/>
  <c r="P153" i="71" s="1"/>
  <c r="O153" i="71"/>
  <c r="N154" i="71"/>
  <c r="P154" i="71" s="1"/>
  <c r="O154" i="71"/>
  <c r="N155" i="71"/>
  <c r="P155" i="71" s="1"/>
  <c r="O155" i="71"/>
  <c r="N156" i="71"/>
  <c r="P156" i="71" s="1"/>
  <c r="O156" i="71"/>
  <c r="N157" i="71"/>
  <c r="P157" i="71" s="1"/>
  <c r="O157" i="71"/>
  <c r="N158" i="71"/>
  <c r="P158" i="71" s="1"/>
  <c r="O158" i="71"/>
  <c r="N159" i="71"/>
  <c r="P159" i="71" s="1"/>
  <c r="O159" i="71"/>
  <c r="N160" i="71"/>
  <c r="P160" i="71" s="1"/>
  <c r="O160" i="71"/>
  <c r="N161" i="71"/>
  <c r="P161" i="71" s="1"/>
  <c r="O161" i="71"/>
  <c r="N162" i="71"/>
  <c r="P162" i="71" s="1"/>
  <c r="O162" i="71"/>
  <c r="N163" i="71"/>
  <c r="P163" i="71" s="1"/>
  <c r="O163" i="71"/>
  <c r="N164" i="71"/>
  <c r="P164" i="71" s="1"/>
  <c r="O164" i="71"/>
  <c r="N165" i="71"/>
  <c r="P165" i="71" s="1"/>
  <c r="O165" i="71"/>
  <c r="N166" i="71"/>
  <c r="P166" i="71" s="1"/>
  <c r="O166" i="71"/>
  <c r="N167" i="71"/>
  <c r="P167" i="71" s="1"/>
  <c r="O167" i="71"/>
  <c r="N168" i="71"/>
  <c r="P168" i="71" s="1"/>
  <c r="O168" i="71"/>
  <c r="N169" i="71"/>
  <c r="P169" i="71" s="1"/>
  <c r="O169" i="71"/>
  <c r="N170" i="71"/>
  <c r="P170" i="71" s="1"/>
  <c r="O170" i="71"/>
  <c r="N171" i="71"/>
  <c r="P171" i="71" s="1"/>
  <c r="O171" i="71"/>
  <c r="N172" i="71"/>
  <c r="P172" i="71" s="1"/>
  <c r="O172" i="71"/>
  <c r="N173" i="71"/>
  <c r="P173" i="71" s="1"/>
  <c r="O173" i="71"/>
  <c r="N174" i="71"/>
  <c r="P174" i="71" s="1"/>
  <c r="O174" i="71"/>
  <c r="N175" i="71"/>
  <c r="P175" i="71" s="1"/>
  <c r="O175" i="71"/>
  <c r="N176" i="71"/>
  <c r="P176" i="71" s="1"/>
  <c r="O176" i="71"/>
  <c r="N177" i="71"/>
  <c r="P177" i="71" s="1"/>
  <c r="O177" i="71"/>
  <c r="N178" i="71"/>
  <c r="P178" i="71" s="1"/>
  <c r="O178" i="71"/>
  <c r="N179" i="71"/>
  <c r="P179" i="71" s="1"/>
  <c r="O179" i="71"/>
  <c r="N180" i="71"/>
  <c r="P180" i="71" s="1"/>
  <c r="O180" i="71"/>
  <c r="N181" i="71"/>
  <c r="P181" i="71" s="1"/>
  <c r="O181" i="71"/>
  <c r="N182" i="71"/>
  <c r="P182" i="71" s="1"/>
  <c r="O182" i="71"/>
  <c r="N183" i="71"/>
  <c r="P183" i="71" s="1"/>
  <c r="O183" i="71"/>
  <c r="N184" i="71"/>
  <c r="P184" i="71" s="1"/>
  <c r="O184" i="71"/>
  <c r="N185" i="71"/>
  <c r="P185" i="71" s="1"/>
  <c r="O185" i="71"/>
  <c r="N186" i="71"/>
  <c r="P186" i="71" s="1"/>
  <c r="O186" i="71"/>
  <c r="N187" i="71"/>
  <c r="P187" i="71" s="1"/>
  <c r="O187" i="71"/>
  <c r="N188" i="71"/>
  <c r="P188" i="71" s="1"/>
  <c r="O188" i="71"/>
  <c r="N189" i="71"/>
  <c r="P189" i="71" s="1"/>
  <c r="O189" i="71"/>
  <c r="N190" i="71"/>
  <c r="P190" i="71" s="1"/>
  <c r="O190" i="71"/>
  <c r="N191" i="71"/>
  <c r="P191" i="71" s="1"/>
  <c r="O191" i="71"/>
  <c r="N192" i="71"/>
  <c r="P192" i="71" s="1"/>
  <c r="O192" i="71"/>
  <c r="N193" i="71"/>
  <c r="P193" i="71" s="1"/>
  <c r="O193" i="71"/>
  <c r="N194" i="71"/>
  <c r="P194" i="71" s="1"/>
  <c r="O194" i="71"/>
  <c r="N195" i="71"/>
  <c r="P195" i="71" s="1"/>
  <c r="O195" i="71"/>
  <c r="N196" i="71"/>
  <c r="P196" i="71" s="1"/>
  <c r="O196" i="71"/>
  <c r="N197" i="71"/>
  <c r="P197" i="71" s="1"/>
  <c r="O197" i="71"/>
  <c r="N198" i="71"/>
  <c r="P198" i="71" s="1"/>
  <c r="O198" i="71"/>
  <c r="N199" i="71"/>
  <c r="P199" i="71" s="1"/>
  <c r="O199" i="71"/>
  <c r="N200" i="71"/>
  <c r="P200" i="71" s="1"/>
  <c r="O200" i="71"/>
  <c r="N201" i="71"/>
  <c r="P201" i="71" s="1"/>
  <c r="O201" i="71"/>
  <c r="N202" i="71"/>
  <c r="P202" i="71" s="1"/>
  <c r="O202" i="71"/>
  <c r="N203" i="71"/>
  <c r="P203" i="71" s="1"/>
  <c r="O203" i="71"/>
  <c r="N204" i="71"/>
  <c r="P204" i="71" s="1"/>
  <c r="O204" i="71"/>
  <c r="N205" i="71"/>
  <c r="P205" i="71" s="1"/>
  <c r="O205" i="71"/>
  <c r="N206" i="71"/>
  <c r="P206" i="71" s="1"/>
  <c r="O206" i="71"/>
  <c r="N207" i="71"/>
  <c r="P207" i="71" s="1"/>
  <c r="O207" i="71"/>
  <c r="N208" i="71"/>
  <c r="P208" i="71" s="1"/>
  <c r="O208" i="71"/>
  <c r="N209" i="71"/>
  <c r="P209" i="71" s="1"/>
  <c r="O209" i="71"/>
  <c r="N210" i="71"/>
  <c r="O210" i="71"/>
  <c r="P210" i="71"/>
  <c r="N211" i="71"/>
  <c r="O211" i="71"/>
  <c r="P211" i="71"/>
  <c r="N212" i="71"/>
  <c r="P212" i="71" s="1"/>
  <c r="O212" i="71"/>
  <c r="N213" i="71"/>
  <c r="O213" i="71"/>
  <c r="P213" i="71"/>
  <c r="N214" i="71"/>
  <c r="O214" i="71"/>
  <c r="P214" i="71"/>
  <c r="N215" i="71"/>
  <c r="O215" i="71"/>
  <c r="P215" i="71"/>
  <c r="N216" i="71"/>
  <c r="P216" i="71" s="1"/>
  <c r="O216" i="71"/>
  <c r="N217" i="71"/>
  <c r="O217" i="71"/>
  <c r="P217" i="71"/>
  <c r="N218" i="71"/>
  <c r="O218" i="71"/>
  <c r="P218" i="71"/>
  <c r="N219" i="71"/>
  <c r="O219" i="71"/>
  <c r="P219" i="71"/>
  <c r="N220" i="71"/>
  <c r="P220" i="71" s="1"/>
  <c r="O220" i="71"/>
  <c r="N221" i="71"/>
  <c r="O221" i="71"/>
  <c r="P221" i="71"/>
  <c r="N222" i="71"/>
  <c r="O222" i="71"/>
  <c r="P222" i="71"/>
  <c r="N223" i="71"/>
  <c r="O223" i="71"/>
  <c r="P223" i="71"/>
  <c r="N224" i="71"/>
  <c r="P224" i="71" s="1"/>
  <c r="O224" i="71"/>
  <c r="N225" i="71"/>
  <c r="O225" i="71"/>
  <c r="P225" i="71"/>
  <c r="N226" i="71"/>
  <c r="O226" i="71"/>
  <c r="P226" i="71"/>
  <c r="N227" i="71"/>
  <c r="O227" i="71"/>
  <c r="P227" i="71"/>
  <c r="N228" i="71"/>
  <c r="P228" i="71" s="1"/>
  <c r="O228" i="71"/>
  <c r="N229" i="71"/>
  <c r="O229" i="71"/>
  <c r="P229" i="71"/>
  <c r="N230" i="71"/>
  <c r="O230" i="71"/>
  <c r="P230" i="71"/>
  <c r="N231" i="71"/>
  <c r="O231" i="71"/>
  <c r="P231" i="71"/>
  <c r="N232" i="71"/>
  <c r="P232" i="71" s="1"/>
  <c r="O232" i="71"/>
  <c r="N233" i="71"/>
  <c r="O233" i="71"/>
  <c r="P233" i="71"/>
  <c r="N234" i="71"/>
  <c r="O234" i="71"/>
  <c r="P234" i="71"/>
  <c r="N235" i="71"/>
  <c r="O235" i="71"/>
  <c r="P235" i="71"/>
  <c r="N236" i="71"/>
  <c r="P236" i="71" s="1"/>
  <c r="O236" i="71"/>
  <c r="N237" i="71"/>
  <c r="O237" i="71"/>
  <c r="P237" i="71"/>
  <c r="N238" i="71"/>
  <c r="O238" i="71"/>
  <c r="P238" i="71"/>
  <c r="N239" i="71"/>
  <c r="O239" i="71"/>
  <c r="P239" i="71"/>
  <c r="N240" i="71"/>
  <c r="P240" i="71" s="1"/>
  <c r="O240" i="71"/>
  <c r="N241" i="71"/>
  <c r="O241" i="71"/>
  <c r="P241" i="71"/>
  <c r="N242" i="71"/>
  <c r="O242" i="71"/>
  <c r="P242" i="71"/>
  <c r="N243" i="71"/>
  <c r="O243" i="71"/>
  <c r="P243" i="71"/>
  <c r="N244" i="71"/>
  <c r="P244" i="71" s="1"/>
  <c r="O244" i="71"/>
  <c r="N245" i="71"/>
  <c r="O245" i="71"/>
  <c r="P245" i="71"/>
  <c r="N246" i="71"/>
  <c r="O246" i="71"/>
  <c r="P246" i="71"/>
  <c r="N247" i="71"/>
  <c r="O247" i="71"/>
  <c r="P247" i="71"/>
  <c r="N248" i="71"/>
  <c r="P248" i="71" s="1"/>
  <c r="O248" i="71"/>
  <c r="N249" i="71"/>
  <c r="O249" i="71"/>
  <c r="P249" i="71"/>
  <c r="N250" i="71"/>
  <c r="O250" i="71"/>
  <c r="P250" i="71"/>
  <c r="N251" i="71"/>
  <c r="O251" i="71"/>
  <c r="P251" i="71"/>
  <c r="N252" i="71"/>
  <c r="P252" i="71" s="1"/>
  <c r="O252" i="71"/>
  <c r="N253" i="71"/>
  <c r="O253" i="71"/>
  <c r="P253" i="71"/>
  <c r="N254" i="71"/>
  <c r="O254" i="71"/>
  <c r="P254" i="71"/>
  <c r="N255" i="71"/>
  <c r="O255" i="71"/>
  <c r="P255" i="71"/>
  <c r="N256" i="71"/>
  <c r="P256" i="71" s="1"/>
  <c r="O256" i="71"/>
  <c r="N257" i="71"/>
  <c r="O257" i="71"/>
  <c r="P257" i="71"/>
  <c r="N258" i="71"/>
  <c r="O258" i="71"/>
  <c r="P258" i="71"/>
  <c r="N259" i="71"/>
  <c r="O259" i="71"/>
  <c r="P259" i="71"/>
  <c r="N260" i="71"/>
  <c r="P260" i="71" s="1"/>
  <c r="O260" i="71"/>
  <c r="N261" i="71"/>
  <c r="O261" i="71"/>
  <c r="P261" i="71"/>
  <c r="N262" i="71"/>
  <c r="O262" i="71"/>
  <c r="P262" i="71"/>
  <c r="N263" i="71"/>
  <c r="O263" i="71"/>
  <c r="P263" i="71"/>
  <c r="N264" i="71"/>
  <c r="P264" i="71" s="1"/>
  <c r="O264" i="71"/>
  <c r="N265" i="71"/>
  <c r="O265" i="71"/>
  <c r="P265" i="71"/>
  <c r="N266" i="71"/>
  <c r="O266" i="71"/>
  <c r="P266" i="71"/>
  <c r="N267" i="71"/>
  <c r="O267" i="71"/>
  <c r="P267" i="71"/>
  <c r="N268" i="71"/>
  <c r="P268" i="71" s="1"/>
  <c r="O268" i="71"/>
  <c r="N269" i="71"/>
  <c r="O269" i="71"/>
  <c r="P269" i="71"/>
  <c r="N270" i="71"/>
  <c r="O270" i="71"/>
  <c r="P270" i="71"/>
  <c r="N271" i="71"/>
  <c r="O271" i="71"/>
  <c r="P271" i="71"/>
  <c r="N272" i="71"/>
  <c r="P272" i="71" s="1"/>
  <c r="O272" i="71"/>
  <c r="N273" i="71"/>
  <c r="O273" i="71"/>
  <c r="P273" i="71"/>
  <c r="N274" i="71"/>
  <c r="O274" i="71"/>
  <c r="P274" i="71"/>
  <c r="N275" i="71"/>
  <c r="O275" i="71"/>
  <c r="P275" i="71"/>
  <c r="N276" i="71"/>
  <c r="P276" i="71" s="1"/>
  <c r="O276" i="71"/>
  <c r="N277" i="71"/>
  <c r="O277" i="71"/>
  <c r="P277" i="71"/>
  <c r="N278" i="71"/>
  <c r="O278" i="71"/>
  <c r="P278" i="71"/>
  <c r="N279" i="71"/>
  <c r="O279" i="71"/>
  <c r="P279" i="71"/>
  <c r="N280" i="71"/>
  <c r="P280" i="71" s="1"/>
  <c r="O280" i="71"/>
  <c r="N281" i="71"/>
  <c r="O281" i="71"/>
  <c r="P281" i="71"/>
  <c r="N282" i="71"/>
  <c r="O282" i="71"/>
  <c r="P282" i="71"/>
  <c r="N283" i="71"/>
  <c r="O283" i="71"/>
  <c r="P283" i="71"/>
  <c r="N284" i="71"/>
  <c r="P284" i="71" s="1"/>
  <c r="O284" i="71"/>
  <c r="N285" i="71"/>
  <c r="O285" i="71"/>
  <c r="P285" i="71"/>
  <c r="N286" i="71"/>
  <c r="O286" i="71"/>
  <c r="P286" i="71"/>
  <c r="N287" i="71"/>
  <c r="O287" i="71"/>
  <c r="P287" i="71"/>
  <c r="N288" i="71"/>
  <c r="P288" i="71" s="1"/>
  <c r="O288" i="71"/>
  <c r="N289" i="71"/>
  <c r="O289" i="71"/>
  <c r="P289" i="71"/>
  <c r="N290" i="71"/>
  <c r="O290" i="71"/>
  <c r="P290" i="71"/>
  <c r="N291" i="71"/>
  <c r="O291" i="71"/>
  <c r="P291" i="71"/>
  <c r="N292" i="71"/>
  <c r="P292" i="71" s="1"/>
  <c r="O292" i="71"/>
  <c r="N293" i="71"/>
  <c r="O293" i="71"/>
  <c r="P293" i="71"/>
  <c r="N294" i="71"/>
  <c r="O294" i="71"/>
  <c r="P294" i="71"/>
  <c r="N295" i="71"/>
  <c r="O295" i="71"/>
  <c r="P295" i="71"/>
  <c r="N296" i="71"/>
  <c r="P296" i="71" s="1"/>
  <c r="O296" i="71"/>
  <c r="N297" i="71"/>
  <c r="O297" i="71"/>
  <c r="P297" i="71"/>
  <c r="N298" i="71"/>
  <c r="O298" i="71"/>
  <c r="P298" i="71"/>
  <c r="N299" i="71"/>
  <c r="O299" i="71"/>
  <c r="P299" i="71"/>
  <c r="N300" i="71"/>
  <c r="P300" i="71" s="1"/>
  <c r="O300" i="71"/>
  <c r="N301" i="71"/>
  <c r="O301" i="71"/>
  <c r="P301" i="71"/>
  <c r="N302" i="71"/>
  <c r="O302" i="71"/>
  <c r="P302" i="71"/>
  <c r="N303" i="71"/>
  <c r="O303" i="71"/>
  <c r="P303" i="71"/>
  <c r="N304" i="71"/>
  <c r="P304" i="71" s="1"/>
  <c r="O304" i="71"/>
  <c r="N305" i="71"/>
  <c r="O305" i="71"/>
  <c r="P305" i="71"/>
  <c r="N306" i="71"/>
  <c r="O306" i="71"/>
  <c r="P306" i="71"/>
  <c r="N307" i="71"/>
  <c r="O307" i="71"/>
  <c r="P307" i="71"/>
  <c r="N308" i="71"/>
  <c r="P308" i="71" s="1"/>
  <c r="O308" i="71"/>
  <c r="N309" i="71"/>
  <c r="O309" i="71"/>
  <c r="P309" i="71"/>
  <c r="N310" i="71"/>
  <c r="O310" i="71"/>
  <c r="P310" i="71"/>
  <c r="N311" i="71"/>
  <c r="O311" i="71"/>
  <c r="P311" i="71"/>
  <c r="N312" i="71"/>
  <c r="P312" i="71" s="1"/>
  <c r="O312" i="71"/>
  <c r="N313" i="71"/>
  <c r="O313" i="71"/>
  <c r="P313" i="71"/>
  <c r="N314" i="71"/>
  <c r="O314" i="71"/>
  <c r="P314" i="71"/>
  <c r="N315" i="71"/>
  <c r="O315" i="71"/>
  <c r="P315" i="71"/>
  <c r="N316" i="71"/>
  <c r="P316" i="71" s="1"/>
  <c r="O316" i="71"/>
  <c r="N317" i="71"/>
  <c r="O317" i="71"/>
  <c r="P317" i="71"/>
  <c r="N318" i="71"/>
  <c r="O318" i="71"/>
  <c r="P318" i="71"/>
  <c r="N319" i="71"/>
  <c r="O319" i="71"/>
  <c r="P319" i="71"/>
  <c r="N320" i="71"/>
  <c r="P320" i="71" s="1"/>
  <c r="O320" i="71"/>
  <c r="N321" i="71"/>
  <c r="O321" i="71"/>
  <c r="P321" i="71"/>
  <c r="N322" i="71"/>
  <c r="O322" i="71"/>
  <c r="P322" i="71"/>
  <c r="N323" i="71"/>
  <c r="O323" i="71"/>
  <c r="P323" i="71"/>
  <c r="N324" i="71"/>
  <c r="P324" i="71" s="1"/>
  <c r="O324" i="71"/>
  <c r="N325" i="71"/>
  <c r="O325" i="71"/>
  <c r="P325" i="71"/>
  <c r="N326" i="71"/>
  <c r="O326" i="71"/>
  <c r="P326" i="71"/>
  <c r="N327" i="71"/>
  <c r="O327" i="71"/>
  <c r="P327" i="71"/>
  <c r="N328" i="71"/>
  <c r="P328" i="71" s="1"/>
  <c r="O328" i="71"/>
  <c r="N329" i="71"/>
  <c r="O329" i="71"/>
  <c r="P329" i="71"/>
  <c r="N330" i="71"/>
  <c r="O330" i="71"/>
  <c r="P330" i="71"/>
  <c r="N331" i="71"/>
  <c r="O331" i="71"/>
  <c r="P331" i="71"/>
  <c r="N332" i="71"/>
  <c r="P332" i="71" s="1"/>
  <c r="O332" i="71"/>
  <c r="N333" i="71"/>
  <c r="O333" i="71"/>
  <c r="P333" i="71"/>
  <c r="N334" i="71"/>
  <c r="O334" i="71"/>
  <c r="P334" i="71"/>
  <c r="N335" i="71"/>
  <c r="P335" i="71" s="1"/>
  <c r="O335" i="71"/>
  <c r="N336" i="71"/>
  <c r="P336" i="71" s="1"/>
  <c r="O336" i="71"/>
  <c r="N337" i="71"/>
  <c r="O337" i="71"/>
  <c r="P337" i="71"/>
  <c r="N338" i="71"/>
  <c r="O338" i="71"/>
  <c r="P338" i="71"/>
  <c r="N339" i="71"/>
  <c r="P339" i="71" s="1"/>
  <c r="O339" i="71"/>
  <c r="N340" i="71"/>
  <c r="P340" i="71" s="1"/>
  <c r="O340" i="71"/>
  <c r="N341" i="71"/>
  <c r="P341" i="71" s="1"/>
  <c r="O341" i="71"/>
  <c r="N342" i="71"/>
  <c r="O342" i="71"/>
  <c r="P342" i="71"/>
  <c r="N343" i="71"/>
  <c r="O343" i="71"/>
  <c r="P343" i="71"/>
  <c r="N344" i="71"/>
  <c r="P344" i="71" s="1"/>
  <c r="O344" i="71"/>
  <c r="N345" i="71"/>
  <c r="P345" i="71" s="1"/>
  <c r="O345" i="71"/>
  <c r="N346" i="71"/>
  <c r="O346" i="71"/>
  <c r="P346" i="71"/>
  <c r="N347" i="71"/>
  <c r="P347" i="71" s="1"/>
  <c r="O347" i="71"/>
  <c r="N348" i="71"/>
  <c r="P348" i="71" s="1"/>
  <c r="O348" i="71"/>
  <c r="N349" i="71"/>
  <c r="O349" i="71"/>
  <c r="P349" i="71"/>
  <c r="N350" i="71"/>
  <c r="O350" i="71"/>
  <c r="P350" i="71"/>
  <c r="N351" i="71"/>
  <c r="P351" i="71" s="1"/>
  <c r="O351" i="71"/>
  <c r="N352" i="71"/>
  <c r="P352" i="71" s="1"/>
  <c r="O352" i="71"/>
  <c r="N353" i="71"/>
  <c r="O353" i="71"/>
  <c r="P353" i="71"/>
  <c r="N354" i="71"/>
  <c r="O354" i="71"/>
  <c r="P354" i="71"/>
  <c r="N355" i="71"/>
  <c r="O355" i="71"/>
  <c r="P355" i="71"/>
  <c r="N356" i="71"/>
  <c r="P356" i="71" s="1"/>
  <c r="O356" i="71"/>
  <c r="N357" i="71"/>
  <c r="P357" i="71" s="1"/>
  <c r="O357" i="71"/>
  <c r="N358" i="71"/>
  <c r="O358" i="71"/>
  <c r="P358" i="71"/>
  <c r="N359" i="71"/>
  <c r="P359" i="71" s="1"/>
  <c r="O359" i="71"/>
  <c r="N360" i="71"/>
  <c r="P360" i="71" s="1"/>
  <c r="O360" i="71"/>
  <c r="N361" i="71"/>
  <c r="P361" i="71" s="1"/>
  <c r="O361" i="71"/>
  <c r="N362" i="71"/>
  <c r="O362" i="71"/>
  <c r="P362" i="71"/>
  <c r="N363" i="71"/>
  <c r="O363" i="71"/>
  <c r="P363" i="71"/>
  <c r="N364" i="71"/>
  <c r="P364" i="71" s="1"/>
  <c r="O364" i="71"/>
  <c r="N365" i="71"/>
  <c r="O365" i="71"/>
  <c r="P365" i="71"/>
  <c r="N366" i="71"/>
  <c r="O366" i="71"/>
  <c r="P366" i="71"/>
  <c r="N367" i="71"/>
  <c r="P367" i="71" s="1"/>
  <c r="O367" i="71"/>
  <c r="N368" i="71"/>
  <c r="O368" i="71"/>
  <c r="P368" i="71"/>
  <c r="N369" i="71"/>
  <c r="O369" i="71"/>
  <c r="P369" i="71"/>
  <c r="N370" i="71"/>
  <c r="O370" i="71"/>
  <c r="P370" i="71"/>
  <c r="N371" i="71"/>
  <c r="P371" i="71" s="1"/>
  <c r="O371" i="71"/>
  <c r="N372" i="71"/>
  <c r="O372" i="71"/>
  <c r="P372" i="71"/>
  <c r="N373" i="71"/>
  <c r="O373" i="71"/>
  <c r="P373" i="71"/>
  <c r="N374" i="71"/>
  <c r="O374" i="71"/>
  <c r="P374" i="71"/>
  <c r="N375" i="71"/>
  <c r="P375" i="71" s="1"/>
  <c r="O375" i="71"/>
  <c r="N376" i="71"/>
  <c r="O376" i="71"/>
  <c r="P376" i="71"/>
  <c r="N377" i="71"/>
  <c r="O377" i="71"/>
  <c r="P377" i="71"/>
  <c r="N378" i="71"/>
  <c r="O378" i="71"/>
  <c r="P378" i="71"/>
  <c r="N379" i="71"/>
  <c r="P379" i="71" s="1"/>
  <c r="O379" i="71"/>
  <c r="N380" i="71"/>
  <c r="O380" i="71"/>
  <c r="P380" i="71"/>
  <c r="N381" i="71"/>
  <c r="O381" i="71"/>
  <c r="P381" i="71"/>
  <c r="N382" i="71"/>
  <c r="O382" i="71"/>
  <c r="P382" i="71"/>
  <c r="N383" i="71"/>
  <c r="P383" i="71" s="1"/>
  <c r="O383" i="71"/>
  <c r="N384" i="71"/>
  <c r="O384" i="71"/>
  <c r="P384" i="71"/>
  <c r="N385" i="71"/>
  <c r="O385" i="71"/>
  <c r="P385" i="71"/>
  <c r="N386" i="71"/>
  <c r="O386" i="71"/>
  <c r="P386" i="71"/>
  <c r="N387" i="71"/>
  <c r="P387" i="71" s="1"/>
  <c r="O387" i="71"/>
  <c r="N388" i="71"/>
  <c r="O388" i="71"/>
  <c r="P388" i="71"/>
  <c r="N389" i="71"/>
  <c r="O389" i="71"/>
  <c r="P389" i="71"/>
  <c r="N390" i="71"/>
  <c r="O390" i="71"/>
  <c r="P390" i="71"/>
  <c r="N391" i="71"/>
  <c r="P391" i="71" s="1"/>
  <c r="O391" i="71"/>
  <c r="N392" i="71"/>
  <c r="O392" i="71"/>
  <c r="P392" i="71"/>
  <c r="N393" i="71"/>
  <c r="O393" i="71"/>
  <c r="P393" i="71"/>
  <c r="N394" i="71"/>
  <c r="O394" i="71"/>
  <c r="P394" i="71"/>
  <c r="N395" i="71"/>
  <c r="P395" i="71" s="1"/>
  <c r="O395" i="71"/>
  <c r="N396" i="71"/>
  <c r="O396" i="71"/>
  <c r="P396" i="71"/>
  <c r="N397" i="71"/>
  <c r="O397" i="71"/>
  <c r="P397" i="71"/>
  <c r="N398" i="71"/>
  <c r="O398" i="71"/>
  <c r="P398" i="71"/>
  <c r="N399" i="71"/>
  <c r="P399" i="71" s="1"/>
  <c r="O399" i="71"/>
  <c r="N400" i="71"/>
  <c r="O400" i="71"/>
  <c r="P400" i="71"/>
  <c r="N401" i="71"/>
  <c r="O401" i="71"/>
  <c r="P401" i="71"/>
  <c r="N402" i="71"/>
  <c r="O402" i="71"/>
  <c r="P402" i="71"/>
  <c r="N403" i="71"/>
  <c r="P403" i="71" s="1"/>
  <c r="O403" i="71"/>
  <c r="N404" i="71"/>
  <c r="O404" i="71"/>
  <c r="P404" i="71"/>
  <c r="N405" i="71"/>
  <c r="O405" i="71"/>
  <c r="P405" i="71"/>
  <c r="N406" i="71"/>
  <c r="O406" i="71"/>
  <c r="P406" i="71"/>
  <c r="N407" i="71"/>
  <c r="P407" i="71" s="1"/>
  <c r="O407" i="71"/>
  <c r="N408" i="71"/>
  <c r="O408" i="71"/>
  <c r="P408" i="71"/>
  <c r="N409" i="71"/>
  <c r="O409" i="71"/>
  <c r="P409" i="71"/>
  <c r="N410" i="71"/>
  <c r="O410" i="71"/>
  <c r="P410" i="71"/>
  <c r="N411" i="71"/>
  <c r="P411" i="71" s="1"/>
  <c r="O411" i="71"/>
  <c r="N412" i="71"/>
  <c r="O412" i="71"/>
  <c r="P412" i="71"/>
  <c r="N413" i="71"/>
  <c r="O413" i="71"/>
  <c r="P413" i="71"/>
  <c r="N414" i="71"/>
  <c r="O414" i="71"/>
  <c r="P414" i="71"/>
  <c r="N415" i="71"/>
  <c r="P415" i="71" s="1"/>
  <c r="O415" i="71"/>
  <c r="N416" i="71"/>
  <c r="O416" i="71"/>
  <c r="P416" i="71"/>
  <c r="N417" i="71"/>
  <c r="O417" i="71"/>
  <c r="P417" i="71"/>
  <c r="N418" i="71"/>
  <c r="O418" i="71"/>
  <c r="P418" i="71"/>
  <c r="N419" i="71"/>
  <c r="P419" i="71" s="1"/>
  <c r="O419" i="71"/>
  <c r="N420" i="71"/>
  <c r="O420" i="71"/>
  <c r="P420" i="71"/>
  <c r="N421" i="71"/>
  <c r="O421" i="71"/>
  <c r="P421" i="71"/>
  <c r="N422" i="71"/>
  <c r="O422" i="71"/>
  <c r="P422" i="71"/>
  <c r="N423" i="71"/>
  <c r="P423" i="71" s="1"/>
  <c r="O423" i="71"/>
  <c r="N424" i="71"/>
  <c r="O424" i="71"/>
  <c r="P424" i="71"/>
  <c r="N425" i="71"/>
  <c r="O425" i="71"/>
  <c r="P425" i="71"/>
  <c r="N426" i="71"/>
  <c r="O426" i="71"/>
  <c r="P426" i="71"/>
  <c r="N427" i="71"/>
  <c r="P427" i="71" s="1"/>
  <c r="O427" i="71"/>
  <c r="N428" i="71"/>
  <c r="O428" i="71"/>
  <c r="P428" i="71"/>
  <c r="N429" i="71"/>
  <c r="O429" i="71"/>
  <c r="P429" i="71"/>
  <c r="N430" i="71"/>
  <c r="O430" i="71"/>
  <c r="P430" i="71"/>
  <c r="N431" i="71"/>
  <c r="P431" i="71" s="1"/>
  <c r="O431" i="71"/>
  <c r="N432" i="71"/>
  <c r="O432" i="71"/>
  <c r="P432" i="71"/>
  <c r="N433" i="71"/>
  <c r="O433" i="71"/>
  <c r="P433" i="71"/>
  <c r="N434" i="71"/>
  <c r="O434" i="71"/>
  <c r="P434" i="71"/>
  <c r="N435" i="71"/>
  <c r="P435" i="71" s="1"/>
  <c r="O435" i="71"/>
  <c r="N436" i="71"/>
  <c r="O436" i="71"/>
  <c r="P436" i="71"/>
  <c r="N437" i="71"/>
  <c r="O437" i="71"/>
  <c r="P437" i="71"/>
  <c r="N438" i="71"/>
  <c r="O438" i="71"/>
  <c r="P438" i="71"/>
  <c r="N439" i="71"/>
  <c r="P439" i="71" s="1"/>
  <c r="O439" i="71"/>
  <c r="N440" i="71"/>
  <c r="O440" i="71"/>
  <c r="P440" i="71"/>
  <c r="N441" i="71"/>
  <c r="O441" i="71"/>
  <c r="P441" i="71"/>
  <c r="N442" i="71"/>
  <c r="O442" i="71"/>
  <c r="P442" i="71"/>
  <c r="N443" i="71"/>
  <c r="P443" i="71" s="1"/>
  <c r="O443" i="71"/>
  <c r="N444" i="71"/>
  <c r="O444" i="71"/>
  <c r="P444" i="71"/>
  <c r="N445" i="71"/>
  <c r="O445" i="71"/>
  <c r="P445" i="71"/>
  <c r="N446" i="71"/>
  <c r="O446" i="71"/>
  <c r="P446" i="71"/>
  <c r="N447" i="71"/>
  <c r="P447" i="71" s="1"/>
  <c r="O447" i="71"/>
  <c r="N448" i="71"/>
  <c r="O448" i="71"/>
  <c r="P448" i="71"/>
  <c r="N449" i="71"/>
  <c r="O449" i="71"/>
  <c r="P449" i="71"/>
  <c r="N450" i="71"/>
  <c r="O450" i="71"/>
  <c r="P450" i="71"/>
  <c r="N451" i="71"/>
  <c r="P451" i="71" s="1"/>
  <c r="O451" i="71"/>
  <c r="N452" i="71"/>
  <c r="O452" i="71"/>
  <c r="P452" i="71"/>
  <c r="N453" i="71"/>
  <c r="O453" i="71"/>
  <c r="P453" i="71"/>
  <c r="N454" i="71"/>
  <c r="O454" i="71"/>
  <c r="P454" i="71"/>
  <c r="N455" i="71"/>
  <c r="P455" i="71" s="1"/>
  <c r="O455" i="71"/>
  <c r="N456" i="71"/>
  <c r="O456" i="71"/>
  <c r="P456" i="71"/>
  <c r="N457" i="71"/>
  <c r="O457" i="71"/>
  <c r="P457" i="71"/>
  <c r="N458" i="71"/>
  <c r="O458" i="71"/>
  <c r="P458" i="71"/>
  <c r="N459" i="71"/>
  <c r="P459" i="71" s="1"/>
  <c r="O459" i="71"/>
  <c r="N460" i="71"/>
  <c r="O460" i="71"/>
  <c r="P460" i="71"/>
  <c r="N461" i="71"/>
  <c r="O461" i="71"/>
  <c r="P461" i="71"/>
  <c r="N462" i="71"/>
  <c r="O462" i="71"/>
  <c r="P462" i="71"/>
  <c r="N463" i="71"/>
  <c r="P463" i="71" s="1"/>
  <c r="O463" i="71"/>
  <c r="N464" i="71"/>
  <c r="O464" i="71"/>
  <c r="P464" i="71"/>
  <c r="N465" i="71"/>
  <c r="O465" i="71"/>
  <c r="P465" i="71"/>
  <c r="N466" i="71"/>
  <c r="O466" i="71"/>
  <c r="P466" i="71"/>
  <c r="N467" i="71"/>
  <c r="P467" i="71" s="1"/>
  <c r="O467" i="71"/>
  <c r="N468" i="71"/>
  <c r="O468" i="71"/>
  <c r="P468" i="71"/>
  <c r="N469" i="71"/>
  <c r="O469" i="71"/>
  <c r="P469" i="71"/>
  <c r="N470" i="71"/>
  <c r="O470" i="71"/>
  <c r="P470" i="71"/>
  <c r="N471" i="71"/>
  <c r="P471" i="71" s="1"/>
  <c r="O471" i="71"/>
  <c r="N472" i="71"/>
  <c r="O472" i="71"/>
  <c r="P472" i="71"/>
  <c r="N473" i="71"/>
  <c r="O473" i="71"/>
  <c r="P473" i="71"/>
  <c r="N474" i="71"/>
  <c r="O474" i="71"/>
  <c r="P474" i="71"/>
  <c r="N475" i="71"/>
  <c r="P475" i="71" s="1"/>
  <c r="O475" i="71"/>
  <c r="N476" i="71"/>
  <c r="O476" i="71"/>
  <c r="P476" i="71"/>
  <c r="N477" i="71"/>
  <c r="O477" i="71"/>
  <c r="P477" i="71"/>
  <c r="N478" i="71"/>
  <c r="O478" i="71"/>
  <c r="P478" i="71"/>
  <c r="N479" i="71"/>
  <c r="P479" i="71" s="1"/>
  <c r="O479" i="71"/>
  <c r="N480" i="71"/>
  <c r="O480" i="71"/>
  <c r="P480" i="71"/>
  <c r="N481" i="71"/>
  <c r="O481" i="71"/>
  <c r="P481" i="71"/>
  <c r="N482" i="71"/>
  <c r="O482" i="71"/>
  <c r="P482" i="71"/>
  <c r="N483" i="71"/>
  <c r="P483" i="71" s="1"/>
  <c r="O483" i="71"/>
  <c r="N484" i="71"/>
  <c r="O484" i="71"/>
  <c r="P484" i="71"/>
  <c r="N485" i="71"/>
  <c r="O485" i="71"/>
  <c r="P485" i="71"/>
  <c r="N486" i="71"/>
  <c r="O486" i="71"/>
  <c r="P486" i="71"/>
  <c r="N487" i="71"/>
  <c r="P487" i="71" s="1"/>
  <c r="O487" i="71"/>
  <c r="N488" i="71"/>
  <c r="O488" i="71"/>
  <c r="P488" i="71"/>
  <c r="N489" i="71"/>
  <c r="O489" i="71"/>
  <c r="P489" i="71"/>
  <c r="N490" i="71"/>
  <c r="O490" i="71"/>
  <c r="P490" i="71"/>
  <c r="N491" i="71"/>
  <c r="P491" i="71" s="1"/>
  <c r="O491" i="71"/>
  <c r="N492" i="71"/>
  <c r="O492" i="71"/>
  <c r="P492" i="71"/>
  <c r="N493" i="71"/>
  <c r="O493" i="71"/>
  <c r="P493" i="71"/>
  <c r="N494" i="71"/>
  <c r="O494" i="71"/>
  <c r="P494" i="71"/>
  <c r="N495" i="71"/>
  <c r="P495" i="71" s="1"/>
  <c r="O495" i="71"/>
  <c r="N496" i="71"/>
  <c r="O496" i="71"/>
  <c r="P496" i="71"/>
  <c r="N497" i="71"/>
  <c r="O497" i="71"/>
  <c r="P497" i="71"/>
  <c r="N498" i="71"/>
  <c r="O498" i="71"/>
  <c r="P498" i="71"/>
  <c r="N499" i="71"/>
  <c r="P499" i="71" s="1"/>
  <c r="O499" i="71"/>
  <c r="N500" i="71"/>
  <c r="O500" i="71"/>
  <c r="P500" i="71"/>
  <c r="N501" i="71"/>
  <c r="O501" i="71"/>
  <c r="P501" i="71"/>
  <c r="N502" i="71"/>
  <c r="O502" i="71"/>
  <c r="P502" i="71"/>
  <c r="N503" i="71"/>
  <c r="P503" i="71" s="1"/>
  <c r="O503" i="71"/>
  <c r="N504" i="71"/>
  <c r="O504" i="71"/>
  <c r="P504" i="71"/>
  <c r="N505" i="71"/>
  <c r="O505" i="71"/>
  <c r="P505" i="71"/>
  <c r="N506" i="71"/>
  <c r="O506" i="71"/>
  <c r="P506" i="71"/>
  <c r="N507" i="71"/>
  <c r="P507" i="71" s="1"/>
  <c r="O507" i="71"/>
  <c r="N508" i="71"/>
  <c r="O508" i="71"/>
  <c r="P508" i="71"/>
  <c r="N509" i="71"/>
  <c r="O509" i="71"/>
  <c r="P509" i="71"/>
  <c r="N510" i="71"/>
  <c r="O510" i="71"/>
  <c r="P510" i="71"/>
  <c r="N511" i="71"/>
  <c r="P511" i="71" s="1"/>
  <c r="O511" i="71"/>
  <c r="N512" i="71"/>
  <c r="O512" i="71"/>
  <c r="P512" i="71"/>
  <c r="N513" i="71"/>
  <c r="O513" i="71"/>
  <c r="P513" i="71"/>
  <c r="N514" i="71"/>
  <c r="O514" i="71"/>
  <c r="P514" i="71"/>
  <c r="N515" i="71"/>
  <c r="P515" i="71" s="1"/>
  <c r="O515" i="71"/>
  <c r="N516" i="71"/>
  <c r="O516" i="71"/>
  <c r="P516" i="71"/>
  <c r="N517" i="71"/>
  <c r="O517" i="71"/>
  <c r="P517" i="71"/>
  <c r="N518" i="71"/>
  <c r="O518" i="71"/>
  <c r="P518" i="71"/>
  <c r="N519" i="71"/>
  <c r="P519" i="71" s="1"/>
  <c r="O519" i="71"/>
  <c r="N520" i="71"/>
  <c r="O520" i="71"/>
  <c r="P520" i="71"/>
  <c r="N521" i="71"/>
  <c r="O521" i="71"/>
  <c r="P521" i="71"/>
  <c r="N522" i="71"/>
  <c r="O522" i="71"/>
  <c r="P522" i="71"/>
  <c r="N523" i="71"/>
  <c r="P523" i="71" s="1"/>
  <c r="O523" i="71"/>
  <c r="N524" i="71"/>
  <c r="O524" i="71"/>
  <c r="P524" i="71"/>
  <c r="N525" i="71"/>
  <c r="O525" i="71"/>
  <c r="P525" i="71"/>
  <c r="N526" i="71"/>
  <c r="O526" i="71"/>
  <c r="P526" i="71"/>
  <c r="N527" i="71"/>
  <c r="P527" i="71" s="1"/>
  <c r="O527" i="71"/>
  <c r="N528" i="71"/>
  <c r="O528" i="71"/>
  <c r="P528" i="71"/>
  <c r="N529" i="71"/>
  <c r="O529" i="71"/>
  <c r="P529" i="71"/>
  <c r="N530" i="71"/>
  <c r="O530" i="71"/>
  <c r="P530" i="71"/>
  <c r="N531" i="71"/>
  <c r="P531" i="71" s="1"/>
  <c r="O531" i="71"/>
  <c r="N532" i="71"/>
  <c r="O532" i="71"/>
  <c r="P532" i="71"/>
  <c r="N533" i="71"/>
  <c r="O533" i="71"/>
  <c r="P533" i="71"/>
  <c r="N534" i="71"/>
  <c r="O534" i="71"/>
  <c r="P534" i="71"/>
  <c r="N535" i="71"/>
  <c r="P535" i="71" s="1"/>
  <c r="O535" i="71"/>
  <c r="N536" i="71"/>
  <c r="O536" i="71"/>
  <c r="P536" i="71"/>
  <c r="N537" i="71"/>
  <c r="O537" i="71"/>
  <c r="P537" i="71"/>
  <c r="N538" i="71"/>
  <c r="O538" i="71"/>
  <c r="P538" i="71"/>
  <c r="N539" i="71"/>
  <c r="P539" i="71" s="1"/>
  <c r="O539" i="71"/>
  <c r="N540" i="71"/>
  <c r="O540" i="71"/>
  <c r="P540" i="71"/>
  <c r="N541" i="71"/>
  <c r="O541" i="71"/>
  <c r="P541" i="71"/>
  <c r="N542" i="71"/>
  <c r="O542" i="71"/>
  <c r="P542" i="71"/>
  <c r="N543" i="71"/>
  <c r="P543" i="71" s="1"/>
  <c r="O543" i="71"/>
  <c r="N544" i="71"/>
  <c r="O544" i="71"/>
  <c r="P544" i="71"/>
  <c r="N545" i="71"/>
  <c r="O545" i="71"/>
  <c r="P545" i="71"/>
  <c r="N546" i="71"/>
  <c r="O546" i="71"/>
  <c r="P546" i="71"/>
  <c r="N547" i="71"/>
  <c r="P547" i="71" s="1"/>
  <c r="O547" i="71"/>
  <c r="N548" i="71"/>
  <c r="O548" i="71"/>
  <c r="P548" i="71"/>
  <c r="N549" i="71"/>
  <c r="O549" i="71"/>
  <c r="P549" i="71"/>
  <c r="N550" i="71"/>
  <c r="O550" i="71"/>
  <c r="P550" i="71"/>
  <c r="N551" i="71"/>
  <c r="P551" i="71" s="1"/>
  <c r="O551" i="71"/>
  <c r="N552" i="71"/>
  <c r="O552" i="71"/>
  <c r="P552" i="71"/>
  <c r="N553" i="71"/>
  <c r="O553" i="71"/>
  <c r="P553" i="71"/>
  <c r="N554" i="71"/>
  <c r="O554" i="71"/>
  <c r="P554" i="71"/>
  <c r="N555" i="71"/>
  <c r="P555" i="71" s="1"/>
  <c r="O555" i="71"/>
  <c r="N556" i="71"/>
  <c r="O556" i="71"/>
  <c r="P556" i="71"/>
  <c r="N557" i="71"/>
  <c r="O557" i="71"/>
  <c r="P557" i="71"/>
  <c r="N558" i="71"/>
  <c r="O558" i="71"/>
  <c r="P558" i="71"/>
  <c r="N559" i="71"/>
  <c r="P559" i="71" s="1"/>
  <c r="O559" i="71"/>
  <c r="N560" i="71"/>
  <c r="O560" i="71"/>
  <c r="P560" i="71"/>
  <c r="N561" i="71"/>
  <c r="O561" i="71"/>
  <c r="P561" i="71"/>
  <c r="N562" i="71"/>
  <c r="O562" i="71"/>
  <c r="P562" i="71"/>
  <c r="N563" i="71"/>
  <c r="P563" i="71" s="1"/>
  <c r="O563" i="71"/>
  <c r="N564" i="71"/>
  <c r="O564" i="71"/>
  <c r="P564" i="71"/>
  <c r="N565" i="71"/>
  <c r="O565" i="71"/>
  <c r="P565" i="71"/>
  <c r="N566" i="71"/>
  <c r="O566" i="71"/>
  <c r="P566" i="71"/>
  <c r="N567" i="71"/>
  <c r="P567" i="71" s="1"/>
  <c r="O567" i="71"/>
  <c r="N568" i="71"/>
  <c r="O568" i="71"/>
  <c r="P568" i="71"/>
  <c r="N569" i="71"/>
  <c r="O569" i="71"/>
  <c r="P569" i="71"/>
  <c r="N570" i="71"/>
  <c r="O570" i="71"/>
  <c r="P570" i="71"/>
  <c r="N571" i="71"/>
  <c r="P571" i="71" s="1"/>
  <c r="O571" i="71"/>
  <c r="N572" i="71"/>
  <c r="O572" i="71"/>
  <c r="P572" i="71"/>
  <c r="N573" i="71"/>
  <c r="O573" i="71"/>
  <c r="P573" i="71"/>
  <c r="N574" i="71"/>
  <c r="O574" i="71"/>
  <c r="P574" i="71"/>
  <c r="N575" i="71"/>
  <c r="P575" i="71" s="1"/>
  <c r="O575" i="71"/>
  <c r="N576" i="71"/>
  <c r="O576" i="71"/>
  <c r="P576" i="71"/>
  <c r="N577" i="71"/>
  <c r="O577" i="71"/>
  <c r="P577" i="71"/>
  <c r="N578" i="71"/>
  <c r="O578" i="71"/>
  <c r="P578" i="71"/>
  <c r="N579" i="71"/>
  <c r="P579" i="71" s="1"/>
  <c r="O579" i="71"/>
  <c r="N580" i="71"/>
  <c r="O580" i="71"/>
  <c r="P580" i="71"/>
  <c r="N581" i="71"/>
  <c r="O581" i="71"/>
  <c r="P581" i="71"/>
  <c r="N582" i="71"/>
  <c r="O582" i="71"/>
  <c r="P582" i="71"/>
  <c r="N583" i="71"/>
  <c r="P583" i="71" s="1"/>
  <c r="O583" i="71"/>
  <c r="N584" i="71"/>
  <c r="O584" i="71"/>
  <c r="P584" i="71"/>
  <c r="N585" i="71"/>
  <c r="O585" i="71"/>
  <c r="P585" i="71"/>
  <c r="N586" i="71"/>
  <c r="O586" i="71"/>
  <c r="P586" i="71"/>
  <c r="N587" i="71"/>
  <c r="P587" i="71" s="1"/>
  <c r="O587" i="71"/>
  <c r="N588" i="71"/>
  <c r="O588" i="71"/>
  <c r="P588" i="71"/>
  <c r="N589" i="71"/>
  <c r="O589" i="71"/>
  <c r="P589" i="71"/>
  <c r="N590" i="71"/>
  <c r="O590" i="71"/>
  <c r="P590" i="71"/>
  <c r="N591" i="71"/>
  <c r="P591" i="71" s="1"/>
  <c r="O591" i="71"/>
  <c r="N592" i="71"/>
  <c r="O592" i="71"/>
  <c r="P592" i="71"/>
  <c r="N593" i="71"/>
  <c r="O593" i="71"/>
  <c r="P593" i="71"/>
  <c r="N594" i="71"/>
  <c r="O594" i="71"/>
  <c r="P594" i="71"/>
  <c r="N595" i="71"/>
  <c r="P595" i="71" s="1"/>
  <c r="O595" i="71"/>
  <c r="N596" i="71"/>
  <c r="O596" i="71"/>
  <c r="P596" i="71"/>
  <c r="N597" i="71"/>
  <c r="O597" i="71"/>
  <c r="P597" i="71"/>
  <c r="N598" i="71"/>
  <c r="O598" i="71"/>
  <c r="P598" i="71"/>
  <c r="N599" i="71"/>
  <c r="P599" i="71" s="1"/>
  <c r="O599" i="71"/>
  <c r="N600" i="71"/>
  <c r="O600" i="71"/>
  <c r="P600" i="71"/>
  <c r="N601" i="71"/>
  <c r="O601" i="71"/>
  <c r="P601" i="71"/>
  <c r="N602" i="71"/>
  <c r="O602" i="71"/>
  <c r="P602" i="71"/>
  <c r="N603" i="71"/>
  <c r="P603" i="71" s="1"/>
  <c r="O603" i="71"/>
  <c r="N604" i="71"/>
  <c r="O604" i="71"/>
  <c r="P604" i="71"/>
  <c r="N605" i="71"/>
  <c r="O605" i="71"/>
  <c r="P605" i="71"/>
  <c r="N606" i="71"/>
  <c r="O606" i="71"/>
  <c r="P606" i="71"/>
  <c r="N607" i="71"/>
  <c r="P607" i="71" s="1"/>
  <c r="O607" i="71"/>
  <c r="N608" i="71"/>
  <c r="O608" i="71"/>
  <c r="P608" i="71"/>
  <c r="N609" i="71"/>
  <c r="O609" i="71"/>
  <c r="P609" i="71"/>
  <c r="N610" i="71"/>
  <c r="O610" i="71"/>
  <c r="P610" i="71"/>
  <c r="N611" i="71"/>
  <c r="P611" i="71" s="1"/>
  <c r="O611" i="71"/>
  <c r="N612" i="71"/>
  <c r="O612" i="71"/>
  <c r="P612" i="71"/>
  <c r="N613" i="71"/>
  <c r="O613" i="71"/>
  <c r="P613" i="71"/>
  <c r="N614" i="71"/>
  <c r="O614" i="71"/>
  <c r="P614" i="71"/>
  <c r="N615" i="71"/>
  <c r="P615" i="71" s="1"/>
  <c r="O615" i="71"/>
  <c r="N616" i="71"/>
  <c r="O616" i="71"/>
  <c r="P616" i="71"/>
  <c r="N617" i="71"/>
  <c r="O617" i="71"/>
  <c r="P617" i="71"/>
  <c r="N618" i="71"/>
  <c r="O618" i="71"/>
  <c r="P618" i="71"/>
  <c r="N619" i="71"/>
  <c r="P619" i="71" s="1"/>
  <c r="O619" i="71"/>
  <c r="N620" i="71"/>
  <c r="O620" i="71"/>
  <c r="P620" i="71"/>
  <c r="N621" i="71"/>
  <c r="O621" i="71"/>
  <c r="P621" i="71"/>
  <c r="N622" i="71"/>
  <c r="O622" i="71"/>
  <c r="P622" i="71"/>
  <c r="N623" i="71"/>
  <c r="P623" i="71" s="1"/>
  <c r="O623" i="71"/>
  <c r="N624" i="71"/>
  <c r="O624" i="71"/>
  <c r="P624" i="71"/>
  <c r="N625" i="71"/>
  <c r="O625" i="71"/>
  <c r="P625" i="71"/>
  <c r="J32" i="67" l="1"/>
  <c r="J33" i="67"/>
  <c r="N29" i="65"/>
  <c r="N30" i="65"/>
  <c r="N28" i="65"/>
  <c r="N2" i="75" l="1"/>
  <c r="O2" i="75"/>
  <c r="N3" i="75"/>
  <c r="P3" i="75" s="1"/>
  <c r="O3" i="75"/>
  <c r="N4" i="75"/>
  <c r="P4" i="75" s="1"/>
  <c r="O4" i="75"/>
  <c r="N5" i="75"/>
  <c r="O5" i="75"/>
  <c r="N6" i="75"/>
  <c r="P6" i="75" s="1"/>
  <c r="O6" i="75"/>
  <c r="N7" i="75"/>
  <c r="P7" i="75" s="1"/>
  <c r="O7" i="75"/>
  <c r="N8" i="75"/>
  <c r="P8" i="75" s="1"/>
  <c r="O8" i="75"/>
  <c r="N9" i="75"/>
  <c r="P9" i="75" s="1"/>
  <c r="O9" i="75"/>
  <c r="N10" i="75"/>
  <c r="P10" i="75" s="1"/>
  <c r="O10" i="75"/>
  <c r="N11" i="75"/>
  <c r="P11" i="75" s="1"/>
  <c r="O11" i="75"/>
  <c r="N12" i="75"/>
  <c r="P12" i="75" s="1"/>
  <c r="O12" i="75"/>
  <c r="N13" i="75"/>
  <c r="P13" i="75" s="1"/>
  <c r="O13" i="75"/>
  <c r="N14" i="75"/>
  <c r="P14" i="75" s="1"/>
  <c r="O14" i="75"/>
  <c r="N15" i="75"/>
  <c r="P15" i="75" s="1"/>
  <c r="O15" i="75"/>
  <c r="F16" i="75"/>
  <c r="N16" i="75"/>
  <c r="P16" i="75" s="1"/>
  <c r="O16" i="75"/>
  <c r="F17" i="75"/>
  <c r="N17" i="75"/>
  <c r="P17" i="75" s="1"/>
  <c r="O17" i="75"/>
  <c r="N18" i="75"/>
  <c r="P18" i="75" s="1"/>
  <c r="O18" i="75"/>
  <c r="N19" i="75"/>
  <c r="P19" i="75" s="1"/>
  <c r="O19" i="75"/>
  <c r="N20" i="75"/>
  <c r="P20" i="75" s="1"/>
  <c r="O20" i="75"/>
  <c r="N21" i="75"/>
  <c r="P21" i="75" s="1"/>
  <c r="O21" i="75"/>
  <c r="N22" i="75"/>
  <c r="P22" i="75" s="1"/>
  <c r="O22" i="75"/>
  <c r="N23" i="75"/>
  <c r="P23" i="75" s="1"/>
  <c r="O23" i="75"/>
  <c r="N24" i="75"/>
  <c r="P24" i="75" s="1"/>
  <c r="O24" i="75"/>
  <c r="N25" i="75"/>
  <c r="P25" i="75" s="1"/>
  <c r="O25" i="75"/>
  <c r="N26" i="75"/>
  <c r="P26" i="75" s="1"/>
  <c r="O26" i="75"/>
  <c r="F27" i="75"/>
  <c r="N27" i="75"/>
  <c r="P27" i="75" s="1"/>
  <c r="O27" i="75"/>
  <c r="N28" i="75"/>
  <c r="P28" i="75" s="1"/>
  <c r="O28" i="75"/>
  <c r="F29" i="75"/>
  <c r="N29" i="75"/>
  <c r="P29" i="75" s="1"/>
  <c r="O29" i="75"/>
  <c r="N30" i="75"/>
  <c r="P30" i="75" s="1"/>
  <c r="O30" i="75"/>
  <c r="N31" i="75"/>
  <c r="P31" i="75" s="1"/>
  <c r="O31" i="75"/>
  <c r="N32" i="75"/>
  <c r="P32" i="75" s="1"/>
  <c r="O32" i="75"/>
  <c r="N33" i="75"/>
  <c r="P33" i="75" s="1"/>
  <c r="O33" i="75"/>
  <c r="N34" i="75"/>
  <c r="P34" i="75" s="1"/>
  <c r="O34" i="75"/>
  <c r="N35" i="75"/>
  <c r="P35" i="75" s="1"/>
  <c r="O35" i="75"/>
  <c r="F36" i="75"/>
  <c r="N36" i="75"/>
  <c r="P36" i="75" s="1"/>
  <c r="O36" i="75"/>
  <c r="F37" i="75"/>
  <c r="N37" i="75"/>
  <c r="P37" i="75" s="1"/>
  <c r="O37" i="75"/>
  <c r="N38" i="75"/>
  <c r="P38" i="75" s="1"/>
  <c r="O38" i="75"/>
  <c r="F39" i="75"/>
  <c r="N39" i="75"/>
  <c r="P39" i="75" s="1"/>
  <c r="O39" i="75"/>
  <c r="N40" i="75"/>
  <c r="P40" i="75" s="1"/>
  <c r="O40" i="75"/>
  <c r="N41" i="75"/>
  <c r="P41" i="75" s="1"/>
  <c r="J41" i="75" s="1"/>
  <c r="O41" i="75"/>
  <c r="N42" i="75"/>
  <c r="P42" i="75" s="1"/>
  <c r="J42" i="75" s="1"/>
  <c r="O42" i="75"/>
  <c r="N43" i="75"/>
  <c r="P43" i="75" s="1"/>
  <c r="O43" i="75"/>
  <c r="N44" i="75"/>
  <c r="P44" i="75" s="1"/>
  <c r="O44" i="75"/>
  <c r="N45" i="75"/>
  <c r="P45" i="75" s="1"/>
  <c r="O45" i="75"/>
  <c r="N46" i="75"/>
  <c r="P46" i="75" s="1"/>
  <c r="O46" i="75"/>
  <c r="N47" i="75"/>
  <c r="P47" i="75" s="1"/>
  <c r="O47" i="75"/>
  <c r="N48" i="75"/>
  <c r="P48" i="75" s="1"/>
  <c r="O48" i="75"/>
  <c r="N49" i="75"/>
  <c r="P49" i="75" s="1"/>
  <c r="O49" i="75"/>
  <c r="N50" i="75"/>
  <c r="P50" i="75" s="1"/>
  <c r="O50" i="75"/>
  <c r="N51" i="75"/>
  <c r="P51" i="75" s="1"/>
  <c r="O51" i="75"/>
  <c r="N52" i="75"/>
  <c r="P52" i="75" s="1"/>
  <c r="O52" i="75"/>
  <c r="N53" i="75"/>
  <c r="P53" i="75" s="1"/>
  <c r="O53" i="75"/>
  <c r="N54" i="75"/>
  <c r="P54" i="75" s="1"/>
  <c r="O54" i="75"/>
  <c r="N55" i="75"/>
  <c r="P55" i="75" s="1"/>
  <c r="O55" i="75"/>
  <c r="N56" i="75"/>
  <c r="P56" i="75" s="1"/>
  <c r="O56" i="75"/>
  <c r="N57" i="75"/>
  <c r="P57" i="75" s="1"/>
  <c r="O57" i="75"/>
  <c r="N58" i="75"/>
  <c r="P58" i="75" s="1"/>
  <c r="O58" i="75"/>
  <c r="N59" i="75"/>
  <c r="P59" i="75" s="1"/>
  <c r="O59" i="75"/>
  <c r="N60" i="75"/>
  <c r="P60" i="75" s="1"/>
  <c r="O60" i="75"/>
  <c r="N61" i="75"/>
  <c r="P61" i="75" s="1"/>
  <c r="O61" i="75"/>
  <c r="N62" i="75"/>
  <c r="P62" i="75" s="1"/>
  <c r="O62" i="75"/>
  <c r="N63" i="75"/>
  <c r="P63" i="75" s="1"/>
  <c r="O63" i="75"/>
  <c r="F64" i="75"/>
  <c r="N64" i="75"/>
  <c r="P64" i="75" s="1"/>
  <c r="O64" i="75"/>
  <c r="N65" i="75"/>
  <c r="P65" i="75" s="1"/>
  <c r="O65" i="75"/>
  <c r="N66" i="75"/>
  <c r="P66" i="75" s="1"/>
  <c r="O66" i="75"/>
  <c r="N67" i="75"/>
  <c r="P67" i="75" s="1"/>
  <c r="O67" i="75"/>
  <c r="N68" i="75"/>
  <c r="P68" i="75" s="1"/>
  <c r="O68" i="75"/>
  <c r="N69" i="75"/>
  <c r="P69" i="75" s="1"/>
  <c r="O69" i="75"/>
  <c r="N70" i="75"/>
  <c r="P70" i="75" s="1"/>
  <c r="O70" i="75"/>
  <c r="N71" i="75"/>
  <c r="P71" i="75" s="1"/>
  <c r="O71" i="75"/>
  <c r="N72" i="75"/>
  <c r="P72" i="75" s="1"/>
  <c r="O72" i="75"/>
  <c r="N73" i="75"/>
  <c r="P73" i="75" s="1"/>
  <c r="O73" i="75"/>
  <c r="M73" i="75" s="1"/>
  <c r="N74" i="75"/>
  <c r="P74" i="75" s="1"/>
  <c r="O74" i="75"/>
  <c r="N75" i="75"/>
  <c r="P75" i="75" s="1"/>
  <c r="O75" i="75"/>
  <c r="N76" i="75"/>
  <c r="P76" i="75" s="1"/>
  <c r="O76" i="75"/>
  <c r="N77" i="75"/>
  <c r="P77" i="75" s="1"/>
  <c r="O77" i="75"/>
  <c r="N78" i="75"/>
  <c r="P78" i="75" s="1"/>
  <c r="O78" i="75"/>
  <c r="N79" i="75"/>
  <c r="P79" i="75" s="1"/>
  <c r="O79" i="75"/>
  <c r="N80" i="75"/>
  <c r="P80" i="75" s="1"/>
  <c r="O80" i="75"/>
  <c r="N81" i="75"/>
  <c r="P81" i="75" s="1"/>
  <c r="O81" i="75"/>
  <c r="N82" i="75"/>
  <c r="P82" i="75" s="1"/>
  <c r="O82" i="75"/>
  <c r="N83" i="75"/>
  <c r="P83" i="75" s="1"/>
  <c r="O83" i="75"/>
  <c r="N84" i="75"/>
  <c r="P84" i="75" s="1"/>
  <c r="O84" i="75"/>
  <c r="N85" i="75"/>
  <c r="P85" i="75" s="1"/>
  <c r="O85" i="75"/>
  <c r="N86" i="75"/>
  <c r="P86" i="75" s="1"/>
  <c r="O86" i="75"/>
  <c r="N87" i="75"/>
  <c r="P87" i="75" s="1"/>
  <c r="O87" i="75"/>
  <c r="N88" i="75"/>
  <c r="P88" i="75" s="1"/>
  <c r="O88" i="75"/>
  <c r="N89" i="75"/>
  <c r="P89" i="75" s="1"/>
  <c r="O89" i="75"/>
  <c r="N90" i="75"/>
  <c r="P90" i="75" s="1"/>
  <c r="O90" i="75"/>
  <c r="N91" i="75"/>
  <c r="P91" i="75" s="1"/>
  <c r="O91" i="75"/>
  <c r="N92" i="75"/>
  <c r="P92" i="75" s="1"/>
  <c r="O92" i="75"/>
  <c r="N93" i="75"/>
  <c r="P93" i="75" s="1"/>
  <c r="O93" i="75"/>
  <c r="M93" i="75" s="1"/>
  <c r="N94" i="75"/>
  <c r="P94" i="75" s="1"/>
  <c r="O94" i="75"/>
  <c r="N95" i="75"/>
  <c r="P95" i="75" s="1"/>
  <c r="O95" i="75"/>
  <c r="N96" i="75"/>
  <c r="P96" i="75" s="1"/>
  <c r="O96" i="75"/>
  <c r="N97" i="75"/>
  <c r="P97" i="75" s="1"/>
  <c r="O97" i="75"/>
  <c r="N98" i="75"/>
  <c r="P98" i="75" s="1"/>
  <c r="O98" i="75"/>
  <c r="N99" i="75"/>
  <c r="P99" i="75" s="1"/>
  <c r="O99" i="75"/>
  <c r="N100" i="75"/>
  <c r="P100" i="75" s="1"/>
  <c r="O100" i="75"/>
  <c r="N101" i="75"/>
  <c r="P101" i="75" s="1"/>
  <c r="O101" i="75"/>
  <c r="N102" i="75"/>
  <c r="P102" i="75" s="1"/>
  <c r="O102" i="75"/>
  <c r="N103" i="75"/>
  <c r="P103" i="75" s="1"/>
  <c r="O103" i="75"/>
  <c r="N104" i="75"/>
  <c r="P104" i="75" s="1"/>
  <c r="O104" i="75"/>
  <c r="N105" i="75"/>
  <c r="P105" i="75" s="1"/>
  <c r="O105" i="75"/>
  <c r="N106" i="75"/>
  <c r="P106" i="75" s="1"/>
  <c r="O106" i="75"/>
  <c r="N107" i="75"/>
  <c r="P107" i="75" s="1"/>
  <c r="O107" i="75"/>
  <c r="N108" i="75"/>
  <c r="P108" i="75" s="1"/>
  <c r="O108" i="75"/>
  <c r="N109" i="75"/>
  <c r="P109" i="75" s="1"/>
  <c r="O109" i="75"/>
  <c r="N110" i="75"/>
  <c r="P110" i="75" s="1"/>
  <c r="O110" i="75"/>
  <c r="N111" i="75"/>
  <c r="P111" i="75" s="1"/>
  <c r="O111" i="75"/>
  <c r="N112" i="75"/>
  <c r="P112" i="75" s="1"/>
  <c r="O112" i="75"/>
  <c r="N113" i="75"/>
  <c r="P113" i="75" s="1"/>
  <c r="O113" i="75"/>
  <c r="N114" i="75"/>
  <c r="P114" i="75" s="1"/>
  <c r="O114" i="75"/>
  <c r="N115" i="75"/>
  <c r="P115" i="75" s="1"/>
  <c r="O115" i="75"/>
  <c r="N116" i="75"/>
  <c r="P116" i="75" s="1"/>
  <c r="O116" i="75"/>
  <c r="N117" i="75"/>
  <c r="O117" i="75"/>
  <c r="N118" i="75"/>
  <c r="P118" i="75" s="1"/>
  <c r="O118" i="75"/>
  <c r="N119" i="75"/>
  <c r="P119" i="75" s="1"/>
  <c r="O119" i="75"/>
  <c r="N120" i="75"/>
  <c r="P120" i="75" s="1"/>
  <c r="O120" i="75"/>
  <c r="N121" i="75"/>
  <c r="P121" i="75" s="1"/>
  <c r="O121" i="75"/>
  <c r="N122" i="75"/>
  <c r="P122" i="75" s="1"/>
  <c r="O122" i="75"/>
  <c r="N123" i="75"/>
  <c r="P123" i="75" s="1"/>
  <c r="O123" i="75"/>
  <c r="N124" i="75"/>
  <c r="P124" i="75" s="1"/>
  <c r="O124" i="75"/>
  <c r="N125" i="75"/>
  <c r="P125" i="75" s="1"/>
  <c r="O125" i="75"/>
  <c r="N126" i="75"/>
  <c r="P126" i="75" s="1"/>
  <c r="O126" i="75"/>
  <c r="N127" i="75"/>
  <c r="P127" i="75" s="1"/>
  <c r="O127" i="75"/>
  <c r="N128" i="75"/>
  <c r="P128" i="75" s="1"/>
  <c r="O128" i="75"/>
  <c r="N129" i="75"/>
  <c r="P129" i="75" s="1"/>
  <c r="O129" i="75"/>
  <c r="N130" i="75"/>
  <c r="P130" i="75" s="1"/>
  <c r="O130" i="75"/>
  <c r="N131" i="75"/>
  <c r="P131" i="75" s="1"/>
  <c r="O131" i="75"/>
  <c r="N132" i="75"/>
  <c r="P132" i="75" s="1"/>
  <c r="O132" i="75"/>
  <c r="N133" i="75"/>
  <c r="P133" i="75" s="1"/>
  <c r="O133" i="75"/>
  <c r="N134" i="75"/>
  <c r="P134" i="75" s="1"/>
  <c r="O134" i="75"/>
  <c r="N135" i="75"/>
  <c r="P135" i="75" s="1"/>
  <c r="O135" i="75"/>
  <c r="N136" i="75"/>
  <c r="P136" i="75" s="1"/>
  <c r="O136" i="75"/>
  <c r="N137" i="75"/>
  <c r="P137" i="75" s="1"/>
  <c r="O137" i="75"/>
  <c r="N138" i="75"/>
  <c r="P138" i="75" s="1"/>
  <c r="O138" i="75"/>
  <c r="N139" i="75"/>
  <c r="P139" i="75" s="1"/>
  <c r="O139" i="75"/>
  <c r="N140" i="75"/>
  <c r="P140" i="75" s="1"/>
  <c r="O140" i="75"/>
  <c r="N141" i="75"/>
  <c r="O141" i="75"/>
  <c r="N142" i="75"/>
  <c r="P142" i="75" s="1"/>
  <c r="O142" i="75"/>
  <c r="N143" i="75"/>
  <c r="P143" i="75" s="1"/>
  <c r="O143" i="75"/>
  <c r="N144" i="75"/>
  <c r="P144" i="75" s="1"/>
  <c r="O144" i="75"/>
  <c r="N145" i="75"/>
  <c r="P145" i="75" s="1"/>
  <c r="O145" i="75"/>
  <c r="N146" i="75"/>
  <c r="P146" i="75" s="1"/>
  <c r="O146" i="75"/>
  <c r="N147" i="75"/>
  <c r="P147" i="75" s="1"/>
  <c r="O147" i="75"/>
  <c r="N148" i="75"/>
  <c r="P148" i="75" s="1"/>
  <c r="O148" i="75"/>
  <c r="N149" i="75"/>
  <c r="P149" i="75" s="1"/>
  <c r="O149" i="75"/>
  <c r="N150" i="75"/>
  <c r="P150" i="75" s="1"/>
  <c r="O150" i="75"/>
  <c r="N151" i="75"/>
  <c r="P151" i="75" s="1"/>
  <c r="O151" i="75"/>
  <c r="N152" i="75"/>
  <c r="P152" i="75" s="1"/>
  <c r="O152" i="75"/>
  <c r="N153" i="75"/>
  <c r="P153" i="75" s="1"/>
  <c r="O153" i="75"/>
  <c r="N154" i="75"/>
  <c r="P154" i="75" s="1"/>
  <c r="O154" i="75"/>
  <c r="N155" i="75"/>
  <c r="P155" i="75" s="1"/>
  <c r="O155" i="75"/>
  <c r="N156" i="75"/>
  <c r="P156" i="75" s="1"/>
  <c r="O156" i="75"/>
  <c r="N157" i="75"/>
  <c r="P157" i="75" s="1"/>
  <c r="O157" i="75"/>
  <c r="N158" i="75"/>
  <c r="P158" i="75" s="1"/>
  <c r="O158" i="75"/>
  <c r="N159" i="75"/>
  <c r="P159" i="75" s="1"/>
  <c r="O159" i="75"/>
  <c r="N160" i="75"/>
  <c r="P160" i="75" s="1"/>
  <c r="O160" i="75"/>
  <c r="N161" i="75"/>
  <c r="P161" i="75" s="1"/>
  <c r="O161" i="75"/>
  <c r="N162" i="75"/>
  <c r="P162" i="75" s="1"/>
  <c r="O162" i="75"/>
  <c r="N163" i="75"/>
  <c r="P163" i="75" s="1"/>
  <c r="O163" i="75"/>
  <c r="N164" i="75"/>
  <c r="P164" i="75" s="1"/>
  <c r="O164" i="75"/>
  <c r="N165" i="75"/>
  <c r="P165" i="75" s="1"/>
  <c r="O165" i="75"/>
  <c r="N166" i="75"/>
  <c r="P166" i="75" s="1"/>
  <c r="O166" i="75"/>
  <c r="N167" i="75"/>
  <c r="P167" i="75" s="1"/>
  <c r="O167" i="75"/>
  <c r="N168" i="75"/>
  <c r="P168" i="75" s="1"/>
  <c r="O168" i="75"/>
  <c r="N169" i="75"/>
  <c r="P169" i="75" s="1"/>
  <c r="O169" i="75"/>
  <c r="N170" i="75"/>
  <c r="P170" i="75" s="1"/>
  <c r="O170" i="75"/>
  <c r="N171" i="75"/>
  <c r="P171" i="75" s="1"/>
  <c r="O171" i="75"/>
  <c r="N172" i="75"/>
  <c r="P172" i="75" s="1"/>
  <c r="O172" i="75"/>
  <c r="N173" i="75"/>
  <c r="P173" i="75" s="1"/>
  <c r="O173" i="75"/>
  <c r="N174" i="75"/>
  <c r="O174" i="75"/>
  <c r="N175" i="75"/>
  <c r="O175" i="75"/>
  <c r="N176" i="75"/>
  <c r="P176" i="75" s="1"/>
  <c r="O176" i="75"/>
  <c r="N177" i="75"/>
  <c r="O177" i="75"/>
  <c r="N178" i="75"/>
  <c r="O178" i="75"/>
  <c r="N179" i="75"/>
  <c r="O179" i="75"/>
  <c r="N180" i="75"/>
  <c r="P180" i="75" s="1"/>
  <c r="O180" i="75"/>
  <c r="N181" i="75"/>
  <c r="P181" i="75" s="1"/>
  <c r="O181" i="75"/>
  <c r="N182" i="75"/>
  <c r="O182" i="75"/>
  <c r="N183" i="75"/>
  <c r="P183" i="75" s="1"/>
  <c r="O183" i="75"/>
  <c r="N184" i="75"/>
  <c r="O184" i="75"/>
  <c r="N185" i="75"/>
  <c r="O185" i="75"/>
  <c r="N186" i="75"/>
  <c r="P186" i="75" s="1"/>
  <c r="O186" i="75"/>
  <c r="N187" i="75"/>
  <c r="O187" i="75"/>
  <c r="N188" i="75"/>
  <c r="P188" i="75" s="1"/>
  <c r="O188" i="75"/>
  <c r="N189" i="75"/>
  <c r="O189" i="75"/>
  <c r="N190" i="75"/>
  <c r="P190" i="75" s="1"/>
  <c r="O190" i="75"/>
  <c r="N191" i="75"/>
  <c r="P191" i="75" s="1"/>
  <c r="O191" i="75"/>
  <c r="N192" i="75"/>
  <c r="O192" i="75"/>
  <c r="N193" i="75"/>
  <c r="P193" i="75" s="1"/>
  <c r="O193" i="75"/>
  <c r="N194" i="75"/>
  <c r="P194" i="75" s="1"/>
  <c r="O194" i="75"/>
  <c r="N195" i="75"/>
  <c r="O195" i="75"/>
  <c r="N196" i="75"/>
  <c r="P196" i="75" s="1"/>
  <c r="O196" i="75"/>
  <c r="N197" i="75"/>
  <c r="O197" i="75"/>
  <c r="N198" i="75"/>
  <c r="P198" i="75" s="1"/>
  <c r="O198" i="75"/>
  <c r="N199" i="75"/>
  <c r="P199" i="75" s="1"/>
  <c r="O199" i="75"/>
  <c r="N200" i="75"/>
  <c r="P200" i="75" s="1"/>
  <c r="O200" i="75"/>
  <c r="N201" i="75"/>
  <c r="O201" i="75"/>
  <c r="N202" i="75"/>
  <c r="P202" i="75" s="1"/>
  <c r="O202" i="75"/>
  <c r="N203" i="75"/>
  <c r="O203" i="75"/>
  <c r="N204" i="75"/>
  <c r="O204" i="75"/>
  <c r="N205" i="75"/>
  <c r="O205" i="75"/>
  <c r="N206" i="75"/>
  <c r="P206" i="75" s="1"/>
  <c r="O206" i="75"/>
  <c r="N207" i="75"/>
  <c r="P207" i="75" s="1"/>
  <c r="O207" i="75"/>
  <c r="N208" i="75"/>
  <c r="O208" i="75"/>
  <c r="N209" i="75"/>
  <c r="O209" i="75"/>
  <c r="N210" i="75"/>
  <c r="P210" i="75" s="1"/>
  <c r="O210" i="75"/>
  <c r="N211" i="75"/>
  <c r="O211" i="75"/>
  <c r="N212" i="75"/>
  <c r="P212" i="75" s="1"/>
  <c r="O212" i="75"/>
  <c r="N213" i="75"/>
  <c r="P213" i="75" s="1"/>
  <c r="O213" i="75"/>
  <c r="N214" i="75"/>
  <c r="P214" i="75" s="1"/>
  <c r="O214" i="75"/>
  <c r="N215" i="75"/>
  <c r="P215" i="75" s="1"/>
  <c r="O215" i="75"/>
  <c r="N216" i="75"/>
  <c r="O216" i="75"/>
  <c r="N217" i="75"/>
  <c r="P217" i="75" s="1"/>
  <c r="O217" i="75"/>
  <c r="N218" i="75"/>
  <c r="P218" i="75" s="1"/>
  <c r="O218" i="75"/>
  <c r="N219" i="75"/>
  <c r="O219" i="75"/>
  <c r="N220" i="75"/>
  <c r="P220" i="75" s="1"/>
  <c r="O220" i="75"/>
  <c r="N221" i="75"/>
  <c r="P221" i="75" s="1"/>
  <c r="O221" i="75"/>
  <c r="N222" i="75"/>
  <c r="P222" i="75" s="1"/>
  <c r="O222" i="75"/>
  <c r="N223" i="75"/>
  <c r="O223" i="75"/>
  <c r="N224" i="75"/>
  <c r="P224" i="75" s="1"/>
  <c r="O224" i="75"/>
  <c r="N225" i="75"/>
  <c r="P225" i="75" s="1"/>
  <c r="O225" i="75"/>
  <c r="N226" i="75"/>
  <c r="P226" i="75" s="1"/>
  <c r="O226" i="75"/>
  <c r="N227" i="75"/>
  <c r="O227" i="75"/>
  <c r="N228" i="75"/>
  <c r="P228" i="75" s="1"/>
  <c r="O228" i="75"/>
  <c r="N229" i="75"/>
  <c r="P229" i="75" s="1"/>
  <c r="O229" i="75"/>
  <c r="N230" i="75"/>
  <c r="P230" i="75" s="1"/>
  <c r="O230" i="75"/>
  <c r="N231" i="75"/>
  <c r="P231" i="75" s="1"/>
  <c r="O231" i="75"/>
  <c r="N232" i="75"/>
  <c r="O232" i="75"/>
  <c r="N233" i="75"/>
  <c r="O233" i="75"/>
  <c r="N234" i="75"/>
  <c r="P234" i="75" s="1"/>
  <c r="O234" i="75"/>
  <c r="N235" i="75"/>
  <c r="O235" i="75"/>
  <c r="N236" i="75"/>
  <c r="P236" i="75" s="1"/>
  <c r="O236" i="75"/>
  <c r="N237" i="75"/>
  <c r="O237" i="75"/>
  <c r="N238" i="75"/>
  <c r="P238" i="75" s="1"/>
  <c r="O238" i="75"/>
  <c r="N239" i="75"/>
  <c r="P239" i="75" s="1"/>
  <c r="O239" i="75"/>
  <c r="N240" i="75"/>
  <c r="O240" i="75"/>
  <c r="N241" i="75"/>
  <c r="P241" i="75" s="1"/>
  <c r="O241" i="75"/>
  <c r="N242" i="75"/>
  <c r="P242" i="75" s="1"/>
  <c r="O242" i="75"/>
  <c r="N243" i="75"/>
  <c r="O243" i="75"/>
  <c r="N244" i="75"/>
  <c r="P244" i="75" s="1"/>
  <c r="O244" i="75"/>
  <c r="N245" i="75"/>
  <c r="P245" i="75" s="1"/>
  <c r="O245" i="75"/>
  <c r="N246" i="75"/>
  <c r="P246" i="75" s="1"/>
  <c r="O246" i="75"/>
  <c r="N247" i="75"/>
  <c r="O247" i="75"/>
  <c r="N248" i="75"/>
  <c r="O248" i="75"/>
  <c r="N249" i="75"/>
  <c r="P249" i="75" s="1"/>
  <c r="O249" i="75"/>
  <c r="N250" i="75"/>
  <c r="P250" i="75" s="1"/>
  <c r="O250" i="75"/>
  <c r="N251" i="75"/>
  <c r="O251" i="75"/>
  <c r="N252" i="75"/>
  <c r="P252" i="75" s="1"/>
  <c r="O252" i="75"/>
  <c r="N253" i="75"/>
  <c r="P253" i="75" s="1"/>
  <c r="O253" i="75"/>
  <c r="N254" i="75"/>
  <c r="P254" i="75" s="1"/>
  <c r="O254" i="75"/>
  <c r="N255" i="75"/>
  <c r="O255" i="75"/>
  <c r="N256" i="75"/>
  <c r="O256" i="75"/>
  <c r="N257" i="75"/>
  <c r="O257" i="75"/>
  <c r="N258" i="75"/>
  <c r="P258" i="75" s="1"/>
  <c r="O258" i="75"/>
  <c r="N259" i="75"/>
  <c r="O259" i="75"/>
  <c r="N260" i="75"/>
  <c r="O260" i="75"/>
  <c r="N261" i="75"/>
  <c r="P261" i="75" s="1"/>
  <c r="O261" i="75"/>
  <c r="N262" i="75"/>
  <c r="P262" i="75" s="1"/>
  <c r="O262" i="75"/>
  <c r="N263" i="75"/>
  <c r="P263" i="75" s="1"/>
  <c r="O263" i="75"/>
  <c r="N264" i="75"/>
  <c r="O264" i="75"/>
  <c r="N265" i="75"/>
  <c r="P265" i="75" s="1"/>
  <c r="O265" i="75"/>
  <c r="N266" i="75"/>
  <c r="P266" i="75" s="1"/>
  <c r="O266" i="75"/>
  <c r="N267" i="75"/>
  <c r="O267" i="75"/>
  <c r="N268" i="75"/>
  <c r="P268" i="75" s="1"/>
  <c r="O268" i="75"/>
  <c r="N269" i="75"/>
  <c r="P269" i="75" s="1"/>
  <c r="O269" i="75"/>
  <c r="N270" i="75"/>
  <c r="P270" i="75" s="1"/>
  <c r="O270" i="75"/>
  <c r="N271" i="75"/>
  <c r="O271" i="75"/>
  <c r="N272" i="75"/>
  <c r="P272" i="75" s="1"/>
  <c r="O272" i="75"/>
  <c r="N273" i="75"/>
  <c r="P273" i="75" s="1"/>
  <c r="O273" i="75"/>
  <c r="N274" i="75"/>
  <c r="P274" i="75" s="1"/>
  <c r="O274" i="75"/>
  <c r="N275" i="75"/>
  <c r="O275" i="75"/>
  <c r="N276" i="75"/>
  <c r="P276" i="75" s="1"/>
  <c r="O276" i="75"/>
  <c r="N277" i="75"/>
  <c r="P277" i="75" s="1"/>
  <c r="O277" i="75"/>
  <c r="N278" i="75"/>
  <c r="O278" i="75"/>
  <c r="P278" i="75"/>
  <c r="N279" i="75"/>
  <c r="M279" i="75" s="1"/>
  <c r="O279" i="75"/>
  <c r="P279" i="75"/>
  <c r="J279" i="75" s="1"/>
  <c r="N280" i="75"/>
  <c r="O280" i="75"/>
  <c r="N281" i="75"/>
  <c r="O281" i="75"/>
  <c r="N282" i="75"/>
  <c r="P282" i="75" s="1"/>
  <c r="O282" i="75"/>
  <c r="M282" i="75" s="1"/>
  <c r="N283" i="75"/>
  <c r="O283" i="75"/>
  <c r="N284" i="75"/>
  <c r="O284" i="75"/>
  <c r="P284" i="75"/>
  <c r="N285" i="75"/>
  <c r="O285" i="75"/>
  <c r="P285" i="75"/>
  <c r="N286" i="75"/>
  <c r="P286" i="75" s="1"/>
  <c r="O286" i="75"/>
  <c r="N287" i="75"/>
  <c r="O287" i="75"/>
  <c r="P287" i="75"/>
  <c r="N288" i="75"/>
  <c r="O288" i="75"/>
  <c r="N289" i="75"/>
  <c r="P289" i="75" s="1"/>
  <c r="O289" i="75"/>
  <c r="N290" i="75"/>
  <c r="P290" i="75" s="1"/>
  <c r="J290" i="75" s="1"/>
  <c r="O290" i="75"/>
  <c r="M290" i="75" s="1"/>
  <c r="N291" i="75"/>
  <c r="O291" i="75"/>
  <c r="N292" i="75"/>
  <c r="P292" i="75" s="1"/>
  <c r="O292" i="75"/>
  <c r="N293" i="75"/>
  <c r="P293" i="75" s="1"/>
  <c r="O293" i="75"/>
  <c r="N294" i="75"/>
  <c r="P294" i="75" s="1"/>
  <c r="O294" i="75"/>
  <c r="N295" i="75"/>
  <c r="P295" i="75" s="1"/>
  <c r="O295" i="75"/>
  <c r="N296" i="75"/>
  <c r="P296" i="75" s="1"/>
  <c r="O296" i="75"/>
  <c r="N297" i="75"/>
  <c r="P297" i="75" s="1"/>
  <c r="O297" i="75"/>
  <c r="N298" i="75"/>
  <c r="O298" i="75"/>
  <c r="N299" i="75"/>
  <c r="O299" i="75"/>
  <c r="N300" i="75"/>
  <c r="O300" i="75"/>
  <c r="P300" i="75"/>
  <c r="N301" i="75"/>
  <c r="O301" i="75"/>
  <c r="P301" i="75"/>
  <c r="N302" i="75"/>
  <c r="O302" i="75"/>
  <c r="M302" i="75" s="1"/>
  <c r="P302" i="75"/>
  <c r="N303" i="75"/>
  <c r="O303" i="75"/>
  <c r="P303" i="75"/>
  <c r="N304" i="75"/>
  <c r="O304" i="75"/>
  <c r="N305" i="75"/>
  <c r="O305" i="75"/>
  <c r="N306" i="75"/>
  <c r="P306" i="75" s="1"/>
  <c r="O306" i="75"/>
  <c r="M306" i="75" s="1"/>
  <c r="N307" i="75"/>
  <c r="O307" i="75"/>
  <c r="N308" i="75"/>
  <c r="O308" i="75"/>
  <c r="N309" i="75"/>
  <c r="P309" i="75" s="1"/>
  <c r="O309" i="75"/>
  <c r="N310" i="75"/>
  <c r="P310" i="75" s="1"/>
  <c r="J310" i="75" s="1"/>
  <c r="O310" i="75"/>
  <c r="N311" i="75"/>
  <c r="O311" i="75"/>
  <c r="P311" i="75"/>
  <c r="N312" i="75"/>
  <c r="O312" i="75"/>
  <c r="N313" i="75"/>
  <c r="P313" i="75" s="1"/>
  <c r="O313" i="75"/>
  <c r="N314" i="75"/>
  <c r="O314" i="75"/>
  <c r="M314" i="75" s="1"/>
  <c r="P314" i="75"/>
  <c r="N315" i="75"/>
  <c r="O315" i="75"/>
  <c r="N316" i="75"/>
  <c r="M316" i="75" s="1"/>
  <c r="O316" i="75"/>
  <c r="P316" i="75"/>
  <c r="J316" i="75" s="1"/>
  <c r="N317" i="75"/>
  <c r="P317" i="75" s="1"/>
  <c r="O317" i="75"/>
  <c r="N318" i="75"/>
  <c r="P318" i="75" s="1"/>
  <c r="O318" i="75"/>
  <c r="N319" i="75"/>
  <c r="O319" i="75"/>
  <c r="P319" i="75"/>
  <c r="N320" i="75"/>
  <c r="P320" i="75" s="1"/>
  <c r="O320" i="75"/>
  <c r="M320" i="75" s="1"/>
  <c r="N321" i="75"/>
  <c r="P321" i="75" s="1"/>
  <c r="J321" i="75" s="1"/>
  <c r="O321" i="75"/>
  <c r="N322" i="75"/>
  <c r="P322" i="75" s="1"/>
  <c r="O322" i="75"/>
  <c r="N323" i="75"/>
  <c r="O323" i="75"/>
  <c r="N324" i="75"/>
  <c r="P324" i="75" s="1"/>
  <c r="O324" i="75"/>
  <c r="N325" i="75"/>
  <c r="O325" i="75"/>
  <c r="J325" i="75" s="1"/>
  <c r="P325" i="75"/>
  <c r="N326" i="75"/>
  <c r="P326" i="75" s="1"/>
  <c r="O326" i="75"/>
  <c r="M326" i="75" s="1"/>
  <c r="N327" i="75"/>
  <c r="O327" i="75"/>
  <c r="N328" i="75"/>
  <c r="P328" i="75" s="1"/>
  <c r="O328" i="75"/>
  <c r="N329" i="75"/>
  <c r="O329" i="75"/>
  <c r="J329" i="75" s="1"/>
  <c r="P329" i="75"/>
  <c r="N330" i="75"/>
  <c r="P330" i="75" s="1"/>
  <c r="O330" i="75"/>
  <c r="N331" i="75"/>
  <c r="M331" i="75" s="1"/>
  <c r="O331" i="75"/>
  <c r="N332" i="75"/>
  <c r="P332" i="75" s="1"/>
  <c r="O332" i="75"/>
  <c r="M332" i="75" s="1"/>
  <c r="N333" i="75"/>
  <c r="P333" i="75" s="1"/>
  <c r="O333" i="75"/>
  <c r="N334" i="75"/>
  <c r="P334" i="75" s="1"/>
  <c r="O334" i="75"/>
  <c r="N335" i="75"/>
  <c r="M335" i="75" s="1"/>
  <c r="O335" i="75"/>
  <c r="P335" i="75"/>
  <c r="J335" i="75" s="1"/>
  <c r="N336" i="75"/>
  <c r="P336" i="75" s="1"/>
  <c r="O336" i="75"/>
  <c r="M336" i="75" s="1"/>
  <c r="N337" i="75"/>
  <c r="O337" i="75"/>
  <c r="J337" i="75" s="1"/>
  <c r="P337" i="75"/>
  <c r="N338" i="75"/>
  <c r="P338" i="75" s="1"/>
  <c r="O338" i="75"/>
  <c r="N339" i="75"/>
  <c r="P339" i="75" s="1"/>
  <c r="J339" i="75" s="1"/>
  <c r="O339" i="75"/>
  <c r="N340" i="75"/>
  <c r="P340" i="75" s="1"/>
  <c r="O340" i="75"/>
  <c r="M340" i="75" s="1"/>
  <c r="N341" i="75"/>
  <c r="O341" i="75"/>
  <c r="P341" i="75"/>
  <c r="J341" i="75" s="1"/>
  <c r="N342" i="75"/>
  <c r="P342" i="75" s="1"/>
  <c r="O342" i="75"/>
  <c r="N343" i="75"/>
  <c r="O343" i="75"/>
  <c r="P343" i="75"/>
  <c r="N344" i="75"/>
  <c r="P344" i="75" s="1"/>
  <c r="O344" i="75"/>
  <c r="N345" i="75"/>
  <c r="O345" i="75"/>
  <c r="N346" i="75"/>
  <c r="P346" i="75" s="1"/>
  <c r="O346" i="75"/>
  <c r="N347" i="75"/>
  <c r="O347" i="75"/>
  <c r="P347" i="75"/>
  <c r="N348" i="75"/>
  <c r="P348" i="75" s="1"/>
  <c r="O348" i="75"/>
  <c r="M348" i="75" s="1"/>
  <c r="N349" i="75"/>
  <c r="O349" i="75"/>
  <c r="J349" i="75" s="1"/>
  <c r="P349" i="75"/>
  <c r="N350" i="75"/>
  <c r="P350" i="75" s="1"/>
  <c r="O350" i="75"/>
  <c r="M350" i="75" s="1"/>
  <c r="N351" i="75"/>
  <c r="P351" i="75" s="1"/>
  <c r="O351" i="75"/>
  <c r="N352" i="75"/>
  <c r="P352" i="75" s="1"/>
  <c r="O352" i="75"/>
  <c r="N353" i="75"/>
  <c r="O353" i="75"/>
  <c r="J353" i="75" s="1"/>
  <c r="P353" i="75"/>
  <c r="N354" i="75"/>
  <c r="P354" i="75" s="1"/>
  <c r="O354" i="75"/>
  <c r="N355" i="75"/>
  <c r="P355" i="75" s="1"/>
  <c r="O355" i="75"/>
  <c r="N356" i="75"/>
  <c r="P356" i="75" s="1"/>
  <c r="O356" i="75"/>
  <c r="M356" i="75" s="1"/>
  <c r="N357" i="75"/>
  <c r="O357" i="75"/>
  <c r="N358" i="75"/>
  <c r="P358" i="75" s="1"/>
  <c r="O358" i="75"/>
  <c r="N359" i="75"/>
  <c r="O359" i="75"/>
  <c r="P359" i="75"/>
  <c r="J359" i="75" s="1"/>
  <c r="N360" i="75"/>
  <c r="P360" i="75" s="1"/>
  <c r="O360" i="75"/>
  <c r="M360" i="75" s="1"/>
  <c r="N361" i="75"/>
  <c r="O361" i="75"/>
  <c r="J361" i="75" s="1"/>
  <c r="P361" i="75"/>
  <c r="N362" i="75"/>
  <c r="P362" i="75" s="1"/>
  <c r="O362" i="75"/>
  <c r="N363" i="75"/>
  <c r="P363" i="75" s="1"/>
  <c r="O363" i="75"/>
  <c r="N364" i="75"/>
  <c r="P364" i="75" s="1"/>
  <c r="O364" i="75"/>
  <c r="M364" i="75" s="1"/>
  <c r="N365" i="75"/>
  <c r="P365" i="75" s="1"/>
  <c r="O365" i="75"/>
  <c r="M366" i="75"/>
  <c r="N366" i="75"/>
  <c r="P366" i="75" s="1"/>
  <c r="O366" i="75"/>
  <c r="N367" i="75"/>
  <c r="O367" i="75"/>
  <c r="P367" i="75"/>
  <c r="N368" i="75"/>
  <c r="P368" i="75" s="1"/>
  <c r="O368" i="75"/>
  <c r="N369" i="75"/>
  <c r="O369" i="75"/>
  <c r="N370" i="75"/>
  <c r="P370" i="75" s="1"/>
  <c r="O370" i="75"/>
  <c r="N371" i="75"/>
  <c r="O371" i="75"/>
  <c r="P371" i="75"/>
  <c r="N372" i="75"/>
  <c r="P372" i="75" s="1"/>
  <c r="O372" i="75"/>
  <c r="M372" i="75" s="1"/>
  <c r="N373" i="75"/>
  <c r="O373" i="75"/>
  <c r="J373" i="75" s="1"/>
  <c r="P373" i="75"/>
  <c r="N374" i="75"/>
  <c r="P374" i="75" s="1"/>
  <c r="J374" i="75" s="1"/>
  <c r="O374" i="75"/>
  <c r="N375" i="75"/>
  <c r="P375" i="75" s="1"/>
  <c r="O375" i="75"/>
  <c r="N376" i="75"/>
  <c r="P376" i="75" s="1"/>
  <c r="O376" i="75"/>
  <c r="M376" i="75" s="1"/>
  <c r="N377" i="75"/>
  <c r="P377" i="75" s="1"/>
  <c r="O377" i="75"/>
  <c r="N378" i="75"/>
  <c r="P378" i="75" s="1"/>
  <c r="O378" i="75"/>
  <c r="N379" i="75"/>
  <c r="O379" i="75"/>
  <c r="P379" i="75"/>
  <c r="N380" i="75"/>
  <c r="P380" i="75" s="1"/>
  <c r="O380" i="75"/>
  <c r="M380" i="75" s="1"/>
  <c r="N381" i="75"/>
  <c r="O381" i="75"/>
  <c r="J381" i="75" s="1"/>
  <c r="P381" i="75"/>
  <c r="N382" i="75"/>
  <c r="P382" i="75" s="1"/>
  <c r="O382" i="75"/>
  <c r="M382" i="75" s="1"/>
  <c r="N383" i="75"/>
  <c r="O383" i="75"/>
  <c r="N384" i="75"/>
  <c r="P384" i="75" s="1"/>
  <c r="O384" i="75"/>
  <c r="N385" i="75"/>
  <c r="O385" i="75"/>
  <c r="J385" i="75" s="1"/>
  <c r="P385" i="75"/>
  <c r="N386" i="75"/>
  <c r="P386" i="75" s="1"/>
  <c r="O386" i="75"/>
  <c r="N387" i="75"/>
  <c r="P387" i="75" s="1"/>
  <c r="O387" i="75"/>
  <c r="N388" i="75"/>
  <c r="P388" i="75" s="1"/>
  <c r="O388" i="75"/>
  <c r="M388" i="75" s="1"/>
  <c r="N389" i="75"/>
  <c r="P389" i="75" s="1"/>
  <c r="O389" i="75"/>
  <c r="N390" i="75"/>
  <c r="P390" i="75" s="1"/>
  <c r="O390" i="75"/>
  <c r="N391" i="75"/>
  <c r="O391" i="75"/>
  <c r="P391" i="75"/>
  <c r="J391" i="75" s="1"/>
  <c r="N392" i="75"/>
  <c r="P392" i="75" s="1"/>
  <c r="O392" i="75"/>
  <c r="M392" i="75" s="1"/>
  <c r="N393" i="75"/>
  <c r="P393" i="75" s="1"/>
  <c r="O393" i="75"/>
  <c r="N394" i="75"/>
  <c r="P394" i="75" s="1"/>
  <c r="O394" i="75"/>
  <c r="M394" i="75" s="1"/>
  <c r="N395" i="75"/>
  <c r="P395" i="75" s="1"/>
  <c r="O395" i="75"/>
  <c r="N396" i="75"/>
  <c r="P396" i="75" s="1"/>
  <c r="O396" i="75"/>
  <c r="M396" i="75" s="1"/>
  <c r="N397" i="75"/>
  <c r="O397" i="75"/>
  <c r="P397" i="75"/>
  <c r="M398" i="75"/>
  <c r="N398" i="75"/>
  <c r="P398" i="75" s="1"/>
  <c r="O398" i="75"/>
  <c r="N399" i="75"/>
  <c r="P399" i="75" s="1"/>
  <c r="J399" i="75" s="1"/>
  <c r="O399" i="75"/>
  <c r="N400" i="75"/>
  <c r="P400" i="75" s="1"/>
  <c r="O400" i="75"/>
  <c r="M400" i="75" s="1"/>
  <c r="J401" i="75"/>
  <c r="N401" i="75"/>
  <c r="O401" i="75"/>
  <c r="P401" i="75"/>
  <c r="N402" i="75"/>
  <c r="P402" i="75" s="1"/>
  <c r="O402" i="75"/>
  <c r="M402" i="75" s="1"/>
  <c r="N403" i="75"/>
  <c r="O403" i="75"/>
  <c r="P403" i="75"/>
  <c r="N404" i="75"/>
  <c r="P404" i="75" s="1"/>
  <c r="O404" i="75"/>
  <c r="N405" i="75"/>
  <c r="P405" i="75" s="1"/>
  <c r="O405" i="75"/>
  <c r="N406" i="75"/>
  <c r="P406" i="75" s="1"/>
  <c r="O406" i="75"/>
  <c r="M406" i="75" s="1"/>
  <c r="N407" i="75"/>
  <c r="O407" i="75"/>
  <c r="P407" i="75"/>
  <c r="N408" i="75"/>
  <c r="P408" i="75" s="1"/>
  <c r="O408" i="75"/>
  <c r="M408" i="75" s="1"/>
  <c r="N409" i="75"/>
  <c r="O409" i="75"/>
  <c r="P409" i="75"/>
  <c r="N410" i="75"/>
  <c r="P410" i="75" s="1"/>
  <c r="O410" i="75"/>
  <c r="N411" i="75"/>
  <c r="O411" i="75"/>
  <c r="P411" i="75"/>
  <c r="N412" i="75"/>
  <c r="P412" i="75" s="1"/>
  <c r="O412" i="75"/>
  <c r="M412" i="75" s="1"/>
  <c r="N413" i="75"/>
  <c r="P413" i="75" s="1"/>
  <c r="O413" i="75"/>
  <c r="N414" i="75"/>
  <c r="P414" i="75" s="1"/>
  <c r="O414" i="75"/>
  <c r="M414" i="75" s="1"/>
  <c r="N415" i="75"/>
  <c r="O415" i="75"/>
  <c r="P415" i="75"/>
  <c r="N416" i="75"/>
  <c r="P416" i="75" s="1"/>
  <c r="O416" i="75"/>
  <c r="N417" i="75"/>
  <c r="P417" i="75" s="1"/>
  <c r="J417" i="75" s="1"/>
  <c r="O417" i="75"/>
  <c r="N418" i="75"/>
  <c r="P418" i="75" s="1"/>
  <c r="O418" i="75"/>
  <c r="N419" i="75"/>
  <c r="P419" i="75" s="1"/>
  <c r="O419" i="75"/>
  <c r="N420" i="75"/>
  <c r="P420" i="75" s="1"/>
  <c r="O420" i="75"/>
  <c r="M420" i="75" s="1"/>
  <c r="N421" i="75"/>
  <c r="O421" i="75"/>
  <c r="J421" i="75" s="1"/>
  <c r="P421" i="75"/>
  <c r="N422" i="75"/>
  <c r="P422" i="75" s="1"/>
  <c r="O422" i="75"/>
  <c r="N423" i="75"/>
  <c r="O423" i="75"/>
  <c r="P423" i="75"/>
  <c r="J423" i="75" s="1"/>
  <c r="N424" i="75"/>
  <c r="P424" i="75" s="1"/>
  <c r="O424" i="75"/>
  <c r="M424" i="75" s="1"/>
  <c r="N425" i="75"/>
  <c r="P425" i="75" s="1"/>
  <c r="O425" i="75"/>
  <c r="N426" i="75"/>
  <c r="P426" i="75" s="1"/>
  <c r="O426" i="75"/>
  <c r="N427" i="75"/>
  <c r="P427" i="75" s="1"/>
  <c r="O427" i="75"/>
  <c r="N428" i="75"/>
  <c r="P428" i="75" s="1"/>
  <c r="O428" i="75"/>
  <c r="M428" i="75" s="1"/>
  <c r="N429" i="75"/>
  <c r="O429" i="75"/>
  <c r="J429" i="75" s="1"/>
  <c r="P429" i="75"/>
  <c r="N430" i="75"/>
  <c r="P430" i="75" s="1"/>
  <c r="O430" i="75"/>
  <c r="M430" i="75" s="1"/>
  <c r="N431" i="75"/>
  <c r="P431" i="75" s="1"/>
  <c r="J431" i="75" s="1"/>
  <c r="O431" i="75"/>
  <c r="N432" i="75"/>
  <c r="P432" i="75" s="1"/>
  <c r="O432" i="75"/>
  <c r="N433" i="75"/>
  <c r="O433" i="75"/>
  <c r="J433" i="75" s="1"/>
  <c r="P433" i="75"/>
  <c r="N434" i="75"/>
  <c r="P434" i="75" s="1"/>
  <c r="O434" i="75"/>
  <c r="N435" i="75"/>
  <c r="P435" i="75" s="1"/>
  <c r="J435" i="75" s="1"/>
  <c r="O435" i="75"/>
  <c r="N436" i="75"/>
  <c r="O436" i="75"/>
  <c r="P436" i="75"/>
  <c r="N437" i="75"/>
  <c r="P437" i="75" s="1"/>
  <c r="O437" i="75"/>
  <c r="M437" i="75" s="1"/>
  <c r="N438" i="75"/>
  <c r="O438" i="75"/>
  <c r="P438" i="75"/>
  <c r="N439" i="75"/>
  <c r="O439" i="75"/>
  <c r="M439" i="75" s="1"/>
  <c r="P439" i="75"/>
  <c r="N440" i="75"/>
  <c r="O440" i="75"/>
  <c r="M440" i="75" s="1"/>
  <c r="P440" i="75"/>
  <c r="N441" i="75"/>
  <c r="O441" i="75"/>
  <c r="P441" i="75"/>
  <c r="J441" i="75" s="1"/>
  <c r="N442" i="75"/>
  <c r="P442" i="75" s="1"/>
  <c r="O442" i="75"/>
  <c r="M442" i="75" s="1"/>
  <c r="N443" i="75"/>
  <c r="P443" i="75" s="1"/>
  <c r="J443" i="75" s="1"/>
  <c r="O443" i="75"/>
  <c r="N444" i="75"/>
  <c r="O444" i="75"/>
  <c r="M444" i="75" s="1"/>
  <c r="P444" i="75"/>
  <c r="N445" i="75"/>
  <c r="O445" i="75"/>
  <c r="M445" i="75" s="1"/>
  <c r="P445" i="75"/>
  <c r="N446" i="75"/>
  <c r="O446" i="75"/>
  <c r="M446" i="75" s="1"/>
  <c r="P446" i="75"/>
  <c r="N447" i="75"/>
  <c r="P447" i="75" s="1"/>
  <c r="O447" i="75"/>
  <c r="N448" i="75"/>
  <c r="P448" i="75" s="1"/>
  <c r="J448" i="75" s="1"/>
  <c r="O448" i="75"/>
  <c r="N449" i="75"/>
  <c r="P449" i="75" s="1"/>
  <c r="J449" i="75" s="1"/>
  <c r="O449" i="75"/>
  <c r="N450" i="75"/>
  <c r="O450" i="75"/>
  <c r="M450" i="75" s="1"/>
  <c r="P450" i="75"/>
  <c r="N451" i="75"/>
  <c r="O451" i="75"/>
  <c r="M451" i="75" s="1"/>
  <c r="P451" i="75"/>
  <c r="J451" i="75" s="1"/>
  <c r="N452" i="75"/>
  <c r="P452" i="75" s="1"/>
  <c r="O452" i="75"/>
  <c r="N453" i="75"/>
  <c r="P453" i="75" s="1"/>
  <c r="O453" i="75"/>
  <c r="N454" i="75"/>
  <c r="O454" i="75"/>
  <c r="M454" i="75" s="1"/>
  <c r="P454" i="75"/>
  <c r="N455" i="75"/>
  <c r="O455" i="75"/>
  <c r="M455" i="75" s="1"/>
  <c r="P455" i="75"/>
  <c r="J455" i="75" s="1"/>
  <c r="N456" i="75"/>
  <c r="P456" i="75" s="1"/>
  <c r="O456" i="75"/>
  <c r="N457" i="75"/>
  <c r="P457" i="75" s="1"/>
  <c r="O457" i="75"/>
  <c r="N458" i="75"/>
  <c r="O458" i="75"/>
  <c r="M458" i="75" s="1"/>
  <c r="P458" i="75"/>
  <c r="N459" i="75"/>
  <c r="O459" i="75"/>
  <c r="M459" i="75" s="1"/>
  <c r="P459" i="75"/>
  <c r="J459" i="75" s="1"/>
  <c r="N460" i="75"/>
  <c r="P460" i="75" s="1"/>
  <c r="O460" i="75"/>
  <c r="N461" i="75"/>
  <c r="P461" i="75" s="1"/>
  <c r="O461" i="75"/>
  <c r="N462" i="75"/>
  <c r="O462" i="75"/>
  <c r="M462" i="75" s="1"/>
  <c r="P462" i="75"/>
  <c r="N463" i="75"/>
  <c r="O463" i="75"/>
  <c r="M463" i="75" s="1"/>
  <c r="P463" i="75"/>
  <c r="J463" i="75" s="1"/>
  <c r="N464" i="75"/>
  <c r="P464" i="75" s="1"/>
  <c r="O464" i="75"/>
  <c r="N465" i="75"/>
  <c r="P465" i="75" s="1"/>
  <c r="O465" i="75"/>
  <c r="N466" i="75"/>
  <c r="O466" i="75"/>
  <c r="M466" i="75" s="1"/>
  <c r="P466" i="75"/>
  <c r="N467" i="75"/>
  <c r="O467" i="75"/>
  <c r="M467" i="75" s="1"/>
  <c r="P467" i="75"/>
  <c r="N468" i="75"/>
  <c r="P468" i="75" s="1"/>
  <c r="O468" i="75"/>
  <c r="N469" i="75"/>
  <c r="P469" i="75" s="1"/>
  <c r="O469" i="75"/>
  <c r="N470" i="75"/>
  <c r="O470" i="75"/>
  <c r="M470" i="75" s="1"/>
  <c r="P470" i="75"/>
  <c r="N471" i="75"/>
  <c r="O471" i="75"/>
  <c r="M471" i="75" s="1"/>
  <c r="P471" i="75"/>
  <c r="N472" i="75"/>
  <c r="O472" i="75"/>
  <c r="M472" i="75" s="1"/>
  <c r="P472" i="75"/>
  <c r="J472" i="75" s="1"/>
  <c r="N473" i="75"/>
  <c r="O473" i="75"/>
  <c r="P473" i="75"/>
  <c r="N474" i="75"/>
  <c r="P474" i="75" s="1"/>
  <c r="O474" i="75"/>
  <c r="N475" i="75"/>
  <c r="O475" i="75"/>
  <c r="M475" i="75" s="1"/>
  <c r="P475" i="75"/>
  <c r="N476" i="75"/>
  <c r="O476" i="75"/>
  <c r="M476" i="75" s="1"/>
  <c r="P476" i="75"/>
  <c r="N477" i="75"/>
  <c r="O477" i="75"/>
  <c r="P477" i="75"/>
  <c r="N478" i="75"/>
  <c r="P478" i="75" s="1"/>
  <c r="O478" i="75"/>
  <c r="N479" i="75"/>
  <c r="O479" i="75"/>
  <c r="M479" i="75" s="1"/>
  <c r="P479" i="75"/>
  <c r="N480" i="75"/>
  <c r="O480" i="75"/>
  <c r="M480" i="75" s="1"/>
  <c r="P480" i="75"/>
  <c r="N481" i="75"/>
  <c r="O481" i="75"/>
  <c r="M481" i="75" s="1"/>
  <c r="P481" i="75"/>
  <c r="N482" i="75"/>
  <c r="O482" i="75"/>
  <c r="P482" i="75"/>
  <c r="N483" i="75"/>
  <c r="P483" i="75" s="1"/>
  <c r="O483" i="75"/>
  <c r="N484" i="75"/>
  <c r="O484" i="75"/>
  <c r="M484" i="75" s="1"/>
  <c r="P484" i="75"/>
  <c r="N485" i="75"/>
  <c r="O485" i="75"/>
  <c r="M485" i="75" s="1"/>
  <c r="P485" i="75"/>
  <c r="N486" i="75"/>
  <c r="O486" i="75"/>
  <c r="P486" i="75"/>
  <c r="N487" i="75"/>
  <c r="P487" i="75" s="1"/>
  <c r="J487" i="75" s="1"/>
  <c r="O487" i="75"/>
  <c r="N488" i="75"/>
  <c r="O488" i="75"/>
  <c r="P488" i="75"/>
  <c r="N489" i="75"/>
  <c r="O489" i="75"/>
  <c r="M489" i="75" s="1"/>
  <c r="P489" i="75"/>
  <c r="N490" i="75"/>
  <c r="O490" i="75"/>
  <c r="P490" i="75"/>
  <c r="N491" i="75"/>
  <c r="P491" i="75" s="1"/>
  <c r="O491" i="75"/>
  <c r="M491" i="75" s="1"/>
  <c r="N492" i="75"/>
  <c r="O492" i="75"/>
  <c r="P492" i="75"/>
  <c r="N493" i="75"/>
  <c r="O493" i="75"/>
  <c r="M493" i="75" s="1"/>
  <c r="P493" i="75"/>
  <c r="N494" i="75"/>
  <c r="P494" i="75" s="1"/>
  <c r="O494" i="75"/>
  <c r="N495" i="75"/>
  <c r="O495" i="75"/>
  <c r="M495" i="75" s="1"/>
  <c r="P495" i="75"/>
  <c r="J495" i="75" s="1"/>
  <c r="N496" i="75"/>
  <c r="O496" i="75"/>
  <c r="P496" i="75"/>
  <c r="N497" i="75"/>
  <c r="P497" i="75" s="1"/>
  <c r="O497" i="75"/>
  <c r="N498" i="75"/>
  <c r="P498" i="75" s="1"/>
  <c r="O498" i="75"/>
  <c r="M498" i="75" s="1"/>
  <c r="N499" i="75"/>
  <c r="O499" i="75"/>
  <c r="M499" i="75" s="1"/>
  <c r="P499" i="75"/>
  <c r="N500" i="75"/>
  <c r="O500" i="75"/>
  <c r="M500" i="75" s="1"/>
  <c r="P500" i="75"/>
  <c r="N501" i="75"/>
  <c r="P501" i="75" s="1"/>
  <c r="O501" i="75"/>
  <c r="M501" i="75" s="1"/>
  <c r="N502" i="75"/>
  <c r="O502" i="75"/>
  <c r="M502" i="75" s="1"/>
  <c r="P502" i="75"/>
  <c r="N503" i="75"/>
  <c r="O503" i="75"/>
  <c r="M503" i="75" s="1"/>
  <c r="P503" i="75"/>
  <c r="N504" i="75"/>
  <c r="P504" i="75" s="1"/>
  <c r="O504" i="75"/>
  <c r="N505" i="75"/>
  <c r="P505" i="75" s="1"/>
  <c r="O505" i="75"/>
  <c r="M505" i="75" s="1"/>
  <c r="N506" i="75"/>
  <c r="O506" i="75"/>
  <c r="M506" i="75" s="1"/>
  <c r="P506" i="75"/>
  <c r="N507" i="75"/>
  <c r="O507" i="75"/>
  <c r="M507" i="75" s="1"/>
  <c r="P507" i="75"/>
  <c r="N508" i="75"/>
  <c r="O508" i="75"/>
  <c r="M508" i="75" s="1"/>
  <c r="P508" i="75"/>
  <c r="N509" i="75"/>
  <c r="O509" i="75"/>
  <c r="M509" i="75" s="1"/>
  <c r="P509" i="75"/>
  <c r="N510" i="75"/>
  <c r="O510" i="75"/>
  <c r="M510" i="75" s="1"/>
  <c r="P510" i="75"/>
  <c r="N511" i="75"/>
  <c r="O511" i="75"/>
  <c r="M511" i="75" s="1"/>
  <c r="P511" i="75"/>
  <c r="J512" i="75"/>
  <c r="N512" i="75"/>
  <c r="O512" i="75"/>
  <c r="M512" i="75" s="1"/>
  <c r="P512" i="75"/>
  <c r="N513" i="75"/>
  <c r="P513" i="75" s="1"/>
  <c r="O513" i="75"/>
  <c r="N514" i="75"/>
  <c r="P514" i="75" s="1"/>
  <c r="O514" i="75"/>
  <c r="M514" i="75" s="1"/>
  <c r="N515" i="75"/>
  <c r="O515" i="75"/>
  <c r="P515" i="75"/>
  <c r="N516" i="75"/>
  <c r="O516" i="75"/>
  <c r="M516" i="75" s="1"/>
  <c r="P516" i="75"/>
  <c r="N517" i="75"/>
  <c r="P517" i="75" s="1"/>
  <c r="O517" i="75"/>
  <c r="N518" i="75"/>
  <c r="P518" i="75" s="1"/>
  <c r="O518" i="75"/>
  <c r="M518" i="75" s="1"/>
  <c r="N519" i="75"/>
  <c r="O519" i="75"/>
  <c r="M519" i="75" s="1"/>
  <c r="P519" i="75"/>
  <c r="J519" i="75" s="1"/>
  <c r="N520" i="75"/>
  <c r="O520" i="75"/>
  <c r="M520" i="75" s="1"/>
  <c r="P520" i="75"/>
  <c r="J520" i="75" s="1"/>
  <c r="N521" i="75"/>
  <c r="O521" i="75"/>
  <c r="M521" i="75" s="1"/>
  <c r="P521" i="75"/>
  <c r="N522" i="75"/>
  <c r="P522" i="75" s="1"/>
  <c r="O522" i="75"/>
  <c r="N523" i="75"/>
  <c r="P523" i="75" s="1"/>
  <c r="O523" i="75"/>
  <c r="M523" i="75" s="1"/>
  <c r="N524" i="75"/>
  <c r="O524" i="75"/>
  <c r="M524" i="75" s="1"/>
  <c r="P524" i="75"/>
  <c r="N525" i="75"/>
  <c r="O525" i="75"/>
  <c r="M525" i="75" s="1"/>
  <c r="P525" i="75"/>
  <c r="N526" i="75"/>
  <c r="P526" i="75" s="1"/>
  <c r="O526" i="75"/>
  <c r="N527" i="75"/>
  <c r="P527" i="75" s="1"/>
  <c r="J527" i="75" s="1"/>
  <c r="O527" i="75"/>
  <c r="M527" i="75" s="1"/>
  <c r="N528" i="75"/>
  <c r="O528" i="75"/>
  <c r="P528" i="75"/>
  <c r="N529" i="75"/>
  <c r="O529" i="75"/>
  <c r="M529" i="75" s="1"/>
  <c r="P529" i="75"/>
  <c r="N530" i="75"/>
  <c r="P530" i="75" s="1"/>
  <c r="O530" i="75"/>
  <c r="N531" i="75"/>
  <c r="P531" i="75" s="1"/>
  <c r="O531" i="75"/>
  <c r="M531" i="75" s="1"/>
  <c r="N532" i="75"/>
  <c r="O532" i="75"/>
  <c r="M532" i="75" s="1"/>
  <c r="P532" i="75"/>
  <c r="N533" i="75"/>
  <c r="O533" i="75"/>
  <c r="M533" i="75" s="1"/>
  <c r="P533" i="75"/>
  <c r="N534" i="75"/>
  <c r="P534" i="75" s="1"/>
  <c r="O534" i="75"/>
  <c r="N535" i="75"/>
  <c r="P535" i="75" s="1"/>
  <c r="O535" i="75"/>
  <c r="M535" i="75" s="1"/>
  <c r="N536" i="75"/>
  <c r="O536" i="75"/>
  <c r="P536" i="75"/>
  <c r="N537" i="75"/>
  <c r="O537" i="75"/>
  <c r="M537" i="75" s="1"/>
  <c r="P537" i="75"/>
  <c r="N538" i="75"/>
  <c r="P538" i="75" s="1"/>
  <c r="O538" i="75"/>
  <c r="N539" i="75"/>
  <c r="P539" i="75" s="1"/>
  <c r="O539" i="75"/>
  <c r="M539" i="75" s="1"/>
  <c r="N540" i="75"/>
  <c r="O540" i="75"/>
  <c r="M540" i="75" s="1"/>
  <c r="P540" i="75"/>
  <c r="N541" i="75"/>
  <c r="O541" i="75"/>
  <c r="M541" i="75" s="1"/>
  <c r="P541" i="75"/>
  <c r="N542" i="75"/>
  <c r="P542" i="75" s="1"/>
  <c r="O542" i="75"/>
  <c r="N543" i="75"/>
  <c r="P543" i="75" s="1"/>
  <c r="O543" i="75"/>
  <c r="M543" i="75" s="1"/>
  <c r="N544" i="75"/>
  <c r="O544" i="75"/>
  <c r="M544" i="75" s="1"/>
  <c r="P544" i="75"/>
  <c r="N545" i="75"/>
  <c r="O545" i="75"/>
  <c r="M545" i="75" s="1"/>
  <c r="P545" i="75"/>
  <c r="J546" i="75"/>
  <c r="N546" i="75"/>
  <c r="O546" i="75"/>
  <c r="M546" i="75" s="1"/>
  <c r="P546" i="75"/>
  <c r="N547" i="75"/>
  <c r="P547" i="75" s="1"/>
  <c r="O547" i="75"/>
  <c r="N548" i="75"/>
  <c r="P548" i="75" s="1"/>
  <c r="O548" i="75"/>
  <c r="M548" i="75" s="1"/>
  <c r="N549" i="75"/>
  <c r="P549" i="75" s="1"/>
  <c r="J549" i="75" s="1"/>
  <c r="O549" i="75"/>
  <c r="M549" i="75" s="1"/>
  <c r="N550" i="75"/>
  <c r="O550" i="75"/>
  <c r="P550" i="75"/>
  <c r="N551" i="75"/>
  <c r="O551" i="75"/>
  <c r="M551" i="75" s="1"/>
  <c r="P551" i="75"/>
  <c r="N552" i="75"/>
  <c r="P552" i="75" s="1"/>
  <c r="O552" i="75"/>
  <c r="N553" i="75"/>
  <c r="P553" i="75" s="1"/>
  <c r="O553" i="75"/>
  <c r="M553" i="75" s="1"/>
  <c r="N554" i="75"/>
  <c r="O554" i="75"/>
  <c r="P554" i="75"/>
  <c r="N555" i="75"/>
  <c r="O555" i="75"/>
  <c r="M555" i="75" s="1"/>
  <c r="P555" i="75"/>
  <c r="N556" i="75"/>
  <c r="P556" i="75" s="1"/>
  <c r="O556" i="75"/>
  <c r="N557" i="75"/>
  <c r="P557" i="75" s="1"/>
  <c r="O557" i="75"/>
  <c r="M557" i="75" s="1"/>
  <c r="N558" i="75"/>
  <c r="P558" i="75" s="1"/>
  <c r="J558" i="75" s="1"/>
  <c r="O558" i="75"/>
  <c r="M558" i="75" s="1"/>
  <c r="N559" i="75"/>
  <c r="O559" i="75"/>
  <c r="P559" i="75"/>
  <c r="N560" i="75"/>
  <c r="O560" i="75"/>
  <c r="M560" i="75" s="1"/>
  <c r="P560" i="75"/>
  <c r="M561" i="75"/>
  <c r="N561" i="75"/>
  <c r="O561" i="75"/>
  <c r="P561" i="75"/>
  <c r="N562" i="75"/>
  <c r="P562" i="75" s="1"/>
  <c r="J562" i="75" s="1"/>
  <c r="O562" i="75"/>
  <c r="N563" i="75"/>
  <c r="P563" i="75" s="1"/>
  <c r="O563" i="75"/>
  <c r="M563" i="75" s="1"/>
  <c r="N564" i="75"/>
  <c r="O564" i="75"/>
  <c r="P564" i="75"/>
  <c r="N565" i="75"/>
  <c r="O565" i="75"/>
  <c r="M565" i="75" s="1"/>
  <c r="P565" i="75"/>
  <c r="N566" i="75"/>
  <c r="P566" i="75" s="1"/>
  <c r="O566" i="75"/>
  <c r="N567" i="75"/>
  <c r="P567" i="75" s="1"/>
  <c r="O567" i="75"/>
  <c r="M567" i="75" s="1"/>
  <c r="N568" i="75"/>
  <c r="O568" i="75"/>
  <c r="P568" i="75"/>
  <c r="N569" i="75"/>
  <c r="O569" i="75"/>
  <c r="M569" i="75" s="1"/>
  <c r="P569" i="75"/>
  <c r="N570" i="75"/>
  <c r="P570" i="75" s="1"/>
  <c r="O570" i="75"/>
  <c r="N571" i="75"/>
  <c r="P571" i="75" s="1"/>
  <c r="J571" i="75" s="1"/>
  <c r="O571" i="75"/>
  <c r="N572" i="75"/>
  <c r="P572" i="75" s="1"/>
  <c r="O572" i="75"/>
  <c r="M572" i="75" s="1"/>
  <c r="N573" i="75"/>
  <c r="P573" i="75" s="1"/>
  <c r="J573" i="75" s="1"/>
  <c r="O573" i="75"/>
  <c r="M573" i="75" s="1"/>
  <c r="N574" i="75"/>
  <c r="O574" i="75"/>
  <c r="P574" i="75"/>
  <c r="J574" i="75" s="1"/>
  <c r="N575" i="75"/>
  <c r="O575" i="75"/>
  <c r="J575" i="75" s="1"/>
  <c r="P575" i="75"/>
  <c r="N576" i="75"/>
  <c r="P576" i="75" s="1"/>
  <c r="O576" i="75"/>
  <c r="N577" i="75"/>
  <c r="P577" i="75" s="1"/>
  <c r="O577" i="75"/>
  <c r="M577" i="75" s="1"/>
  <c r="N578" i="75"/>
  <c r="O578" i="75"/>
  <c r="P578" i="75"/>
  <c r="J578" i="75" s="1"/>
  <c r="N579" i="75"/>
  <c r="O579" i="75"/>
  <c r="P579" i="75"/>
  <c r="N580" i="75"/>
  <c r="P580" i="75" s="1"/>
  <c r="O580" i="75"/>
  <c r="N581" i="75"/>
  <c r="P581" i="75" s="1"/>
  <c r="O581" i="75"/>
  <c r="N582" i="75"/>
  <c r="P582" i="75" s="1"/>
  <c r="J582" i="75" s="1"/>
  <c r="O582" i="75"/>
  <c r="N583" i="75"/>
  <c r="O583" i="75"/>
  <c r="P583" i="75"/>
  <c r="N584" i="75"/>
  <c r="O584" i="75"/>
  <c r="P584" i="75"/>
  <c r="N585" i="75"/>
  <c r="O585" i="75"/>
  <c r="M585" i="75" s="1"/>
  <c r="P585" i="75"/>
  <c r="N586" i="75"/>
  <c r="P586" i="75" s="1"/>
  <c r="O586" i="75"/>
  <c r="N587" i="75"/>
  <c r="O587" i="75"/>
  <c r="M587" i="75" s="1"/>
  <c r="P587" i="75"/>
  <c r="N588" i="75"/>
  <c r="O588" i="75"/>
  <c r="P588" i="75"/>
  <c r="N589" i="75"/>
  <c r="O589" i="75"/>
  <c r="M589" i="75" s="1"/>
  <c r="P589" i="75"/>
  <c r="N590" i="75"/>
  <c r="P590" i="75" s="1"/>
  <c r="O590" i="75"/>
  <c r="N591" i="75"/>
  <c r="O591" i="75"/>
  <c r="M591" i="75" s="1"/>
  <c r="P591" i="75"/>
  <c r="N592" i="75"/>
  <c r="O592" i="75"/>
  <c r="M592" i="75" s="1"/>
  <c r="P592" i="75"/>
  <c r="N593" i="75"/>
  <c r="O593" i="75"/>
  <c r="M593" i="75" s="1"/>
  <c r="P593" i="75"/>
  <c r="N594" i="75"/>
  <c r="O594" i="75"/>
  <c r="P594" i="75"/>
  <c r="N595" i="75"/>
  <c r="P595" i="75" s="1"/>
  <c r="O595" i="75"/>
  <c r="N596" i="75"/>
  <c r="P596" i="75" s="1"/>
  <c r="O596" i="75"/>
  <c r="N597" i="75"/>
  <c r="O597" i="75"/>
  <c r="J597" i="75" s="1"/>
  <c r="P597" i="75"/>
  <c r="N598" i="75"/>
  <c r="O598" i="75"/>
  <c r="J598" i="75" s="1"/>
  <c r="P598" i="75"/>
  <c r="N599" i="75"/>
  <c r="O599" i="75"/>
  <c r="M599" i="75" s="1"/>
  <c r="P599" i="75"/>
  <c r="N600" i="75"/>
  <c r="O600" i="75"/>
  <c r="P600" i="75"/>
  <c r="N601" i="75"/>
  <c r="P601" i="75" s="1"/>
  <c r="O601" i="75"/>
  <c r="M602" i="75"/>
  <c r="N602" i="75"/>
  <c r="P602" i="75" s="1"/>
  <c r="O602" i="75"/>
  <c r="N603" i="75"/>
  <c r="P603" i="75" s="1"/>
  <c r="J603" i="75" s="1"/>
  <c r="O603" i="75"/>
  <c r="M603" i="75" s="1"/>
  <c r="N604" i="75"/>
  <c r="P604" i="75" s="1"/>
  <c r="O604" i="75"/>
  <c r="N605" i="75"/>
  <c r="O605" i="75"/>
  <c r="J605" i="75" s="1"/>
  <c r="P605" i="75"/>
  <c r="N606" i="75"/>
  <c r="O606" i="75"/>
  <c r="P606" i="75"/>
  <c r="N607" i="75"/>
  <c r="P607" i="75" s="1"/>
  <c r="O607" i="75"/>
  <c r="M608" i="75"/>
  <c r="N608" i="75"/>
  <c r="P608" i="75" s="1"/>
  <c r="O608" i="75"/>
  <c r="N609" i="75"/>
  <c r="P609" i="75" s="1"/>
  <c r="O609" i="75"/>
  <c r="N610" i="75"/>
  <c r="P610" i="75" s="1"/>
  <c r="O610" i="75"/>
  <c r="N611" i="75"/>
  <c r="O611" i="75"/>
  <c r="J611" i="75" s="1"/>
  <c r="P611" i="75"/>
  <c r="N612" i="75"/>
  <c r="O612" i="75"/>
  <c r="P612" i="75"/>
  <c r="N613" i="75"/>
  <c r="P613" i="75" s="1"/>
  <c r="O613" i="75"/>
  <c r="N614" i="75"/>
  <c r="P614" i="75" s="1"/>
  <c r="O614" i="75"/>
  <c r="N615" i="75"/>
  <c r="O615" i="75"/>
  <c r="J615" i="75" s="1"/>
  <c r="P615" i="75"/>
  <c r="N616" i="75"/>
  <c r="O616" i="75"/>
  <c r="J616" i="75" s="1"/>
  <c r="P616" i="75"/>
  <c r="N617" i="75"/>
  <c r="O617" i="75"/>
  <c r="P617" i="75"/>
  <c r="N618" i="75"/>
  <c r="M618" i="75" s="1"/>
  <c r="O618" i="75"/>
  <c r="P618" i="75"/>
  <c r="N619" i="75"/>
  <c r="P619" i="75" s="1"/>
  <c r="O619" i="75"/>
  <c r="N620" i="75"/>
  <c r="P620" i="75" s="1"/>
  <c r="O620" i="75"/>
  <c r="N621" i="75"/>
  <c r="O621" i="75"/>
  <c r="J621" i="75" s="1"/>
  <c r="P621" i="75"/>
  <c r="N622" i="75"/>
  <c r="O622" i="75"/>
  <c r="P622" i="75"/>
  <c r="N623" i="75"/>
  <c r="P623" i="75" s="1"/>
  <c r="O623" i="75"/>
  <c r="M624" i="75"/>
  <c r="N624" i="75"/>
  <c r="P624" i="75" s="1"/>
  <c r="O624" i="75"/>
  <c r="N625" i="75"/>
  <c r="P625" i="75" s="1"/>
  <c r="O625" i="75"/>
  <c r="O626" i="75"/>
  <c r="M626" i="75" s="1"/>
  <c r="O622" i="74"/>
  <c r="M622" i="74" s="1"/>
  <c r="O621" i="74"/>
  <c r="N621" i="74"/>
  <c r="P621" i="74" s="1"/>
  <c r="O620" i="74"/>
  <c r="N620" i="74"/>
  <c r="P620" i="74" s="1"/>
  <c r="O619" i="74"/>
  <c r="N619" i="74"/>
  <c r="P619" i="74" s="1"/>
  <c r="O618" i="74"/>
  <c r="N618" i="74"/>
  <c r="P618" i="74" s="1"/>
  <c r="O617" i="74"/>
  <c r="N617" i="74"/>
  <c r="P617" i="74" s="1"/>
  <c r="O616" i="74"/>
  <c r="N616" i="74"/>
  <c r="O615" i="74"/>
  <c r="N615" i="74"/>
  <c r="P615" i="74" s="1"/>
  <c r="O614" i="74"/>
  <c r="N614" i="74"/>
  <c r="P614" i="74" s="1"/>
  <c r="O613" i="74"/>
  <c r="N613" i="74"/>
  <c r="P613" i="74" s="1"/>
  <c r="O612" i="74"/>
  <c r="N612" i="74"/>
  <c r="P612" i="74" s="1"/>
  <c r="O611" i="74"/>
  <c r="N611" i="74"/>
  <c r="P611" i="74" s="1"/>
  <c r="O610" i="74"/>
  <c r="N610" i="74"/>
  <c r="O609" i="74"/>
  <c r="N609" i="74"/>
  <c r="P609" i="74" s="1"/>
  <c r="O608" i="74"/>
  <c r="N608" i="74"/>
  <c r="P608" i="74" s="1"/>
  <c r="O607" i="74"/>
  <c r="N607" i="74"/>
  <c r="P607" i="74" s="1"/>
  <c r="O606" i="74"/>
  <c r="N606" i="74"/>
  <c r="P606" i="74" s="1"/>
  <c r="O605" i="74"/>
  <c r="N605" i="74"/>
  <c r="P605" i="74" s="1"/>
  <c r="O604" i="74"/>
  <c r="N604" i="74"/>
  <c r="O603" i="74"/>
  <c r="N603" i="74"/>
  <c r="P603" i="74" s="1"/>
  <c r="O602" i="74"/>
  <c r="N602" i="74"/>
  <c r="P602" i="74" s="1"/>
  <c r="O601" i="74"/>
  <c r="N601" i="74"/>
  <c r="P601" i="74" s="1"/>
  <c r="O600" i="74"/>
  <c r="N600" i="74"/>
  <c r="P600" i="74" s="1"/>
  <c r="O599" i="74"/>
  <c r="N599" i="74"/>
  <c r="P599" i="74" s="1"/>
  <c r="O598" i="74"/>
  <c r="N598" i="74"/>
  <c r="O597" i="74"/>
  <c r="N597" i="74"/>
  <c r="P597" i="74" s="1"/>
  <c r="O596" i="74"/>
  <c r="N596" i="74"/>
  <c r="P596" i="74" s="1"/>
  <c r="O595" i="74"/>
  <c r="M595" i="74" s="1"/>
  <c r="N595" i="74"/>
  <c r="P595" i="74" s="1"/>
  <c r="O594" i="74"/>
  <c r="N594" i="74"/>
  <c r="P594" i="74" s="1"/>
  <c r="O593" i="74"/>
  <c r="N593" i="74"/>
  <c r="P593" i="74" s="1"/>
  <c r="O592" i="74"/>
  <c r="N592" i="74"/>
  <c r="O591" i="74"/>
  <c r="N591" i="74"/>
  <c r="P591" i="74" s="1"/>
  <c r="O590" i="74"/>
  <c r="N590" i="74"/>
  <c r="P590" i="74" s="1"/>
  <c r="O589" i="74"/>
  <c r="N589" i="74"/>
  <c r="P589" i="74" s="1"/>
  <c r="O588" i="74"/>
  <c r="N588" i="74"/>
  <c r="P588" i="74" s="1"/>
  <c r="O587" i="74"/>
  <c r="N587" i="74"/>
  <c r="P587" i="74" s="1"/>
  <c r="O586" i="74"/>
  <c r="N586" i="74"/>
  <c r="O585" i="74"/>
  <c r="N585" i="74"/>
  <c r="P585" i="74" s="1"/>
  <c r="O584" i="74"/>
  <c r="N584" i="74"/>
  <c r="P584" i="74" s="1"/>
  <c r="O583" i="74"/>
  <c r="N583" i="74"/>
  <c r="P583" i="74" s="1"/>
  <c r="O582" i="74"/>
  <c r="N582" i="74"/>
  <c r="P582" i="74" s="1"/>
  <c r="O581" i="74"/>
  <c r="N581" i="74"/>
  <c r="P581" i="74" s="1"/>
  <c r="O580" i="74"/>
  <c r="N580" i="74"/>
  <c r="O579" i="74"/>
  <c r="N579" i="74"/>
  <c r="P579" i="74" s="1"/>
  <c r="O578" i="74"/>
  <c r="N578" i="74"/>
  <c r="P578" i="74" s="1"/>
  <c r="O577" i="74"/>
  <c r="N577" i="74"/>
  <c r="P577" i="74" s="1"/>
  <c r="O576" i="74"/>
  <c r="N576" i="74"/>
  <c r="P576" i="74" s="1"/>
  <c r="O575" i="74"/>
  <c r="N575" i="74"/>
  <c r="P575" i="74" s="1"/>
  <c r="O574" i="74"/>
  <c r="N574" i="74"/>
  <c r="O573" i="74"/>
  <c r="N573" i="74"/>
  <c r="P573" i="74" s="1"/>
  <c r="O572" i="74"/>
  <c r="N572" i="74"/>
  <c r="P572" i="74" s="1"/>
  <c r="O571" i="74"/>
  <c r="N571" i="74"/>
  <c r="P571" i="74" s="1"/>
  <c r="O570" i="74"/>
  <c r="N570" i="74"/>
  <c r="P570" i="74" s="1"/>
  <c r="O569" i="74"/>
  <c r="N569" i="74"/>
  <c r="P569" i="74" s="1"/>
  <c r="O568" i="74"/>
  <c r="N568" i="74"/>
  <c r="O567" i="74"/>
  <c r="N567" i="74"/>
  <c r="P567" i="74" s="1"/>
  <c r="O566" i="74"/>
  <c r="N566" i="74"/>
  <c r="P566" i="74" s="1"/>
  <c r="O565" i="74"/>
  <c r="N565" i="74"/>
  <c r="P565" i="74" s="1"/>
  <c r="O564" i="74"/>
  <c r="N564" i="74"/>
  <c r="P564" i="74" s="1"/>
  <c r="O563" i="74"/>
  <c r="N563" i="74"/>
  <c r="P563" i="74" s="1"/>
  <c r="O562" i="74"/>
  <c r="N562" i="74"/>
  <c r="O561" i="74"/>
  <c r="N561" i="74"/>
  <c r="P561" i="74" s="1"/>
  <c r="O560" i="74"/>
  <c r="N560" i="74"/>
  <c r="P560" i="74" s="1"/>
  <c r="O559" i="74"/>
  <c r="M559" i="74" s="1"/>
  <c r="N559" i="74"/>
  <c r="P559" i="74" s="1"/>
  <c r="O558" i="74"/>
  <c r="N558" i="74"/>
  <c r="P558" i="74" s="1"/>
  <c r="O557" i="74"/>
  <c r="N557" i="74"/>
  <c r="P557" i="74" s="1"/>
  <c r="O556" i="74"/>
  <c r="N556" i="74"/>
  <c r="O555" i="74"/>
  <c r="N555" i="74"/>
  <c r="P555" i="74" s="1"/>
  <c r="O554" i="74"/>
  <c r="N554" i="74"/>
  <c r="P554" i="74" s="1"/>
  <c r="O553" i="74"/>
  <c r="N553" i="74"/>
  <c r="P553" i="74" s="1"/>
  <c r="O552" i="74"/>
  <c r="N552" i="74"/>
  <c r="P552" i="74" s="1"/>
  <c r="O551" i="74"/>
  <c r="N551" i="74"/>
  <c r="P551" i="74" s="1"/>
  <c r="O550" i="74"/>
  <c r="N550" i="74"/>
  <c r="O549" i="74"/>
  <c r="N549" i="74"/>
  <c r="P549" i="74" s="1"/>
  <c r="O548" i="74"/>
  <c r="N548" i="74"/>
  <c r="P548" i="74" s="1"/>
  <c r="O547" i="74"/>
  <c r="M547" i="74" s="1"/>
  <c r="N547" i="74"/>
  <c r="P547" i="74" s="1"/>
  <c r="O546" i="74"/>
  <c r="N546" i="74"/>
  <c r="P546" i="74" s="1"/>
  <c r="O545" i="74"/>
  <c r="N545" i="74"/>
  <c r="P545" i="74" s="1"/>
  <c r="O544" i="74"/>
  <c r="N544" i="74"/>
  <c r="O543" i="74"/>
  <c r="N543" i="74"/>
  <c r="P543" i="74" s="1"/>
  <c r="O542" i="74"/>
  <c r="N542" i="74"/>
  <c r="P542" i="74" s="1"/>
  <c r="O541" i="74"/>
  <c r="N541" i="74"/>
  <c r="P541" i="74" s="1"/>
  <c r="O540" i="74"/>
  <c r="N540" i="74"/>
  <c r="P540" i="74" s="1"/>
  <c r="O539" i="74"/>
  <c r="N539" i="74"/>
  <c r="P539" i="74" s="1"/>
  <c r="O538" i="74"/>
  <c r="N538" i="74"/>
  <c r="O537" i="74"/>
  <c r="N537" i="74"/>
  <c r="P537" i="74" s="1"/>
  <c r="O536" i="74"/>
  <c r="N536" i="74"/>
  <c r="P536" i="74" s="1"/>
  <c r="O535" i="74"/>
  <c r="N535" i="74"/>
  <c r="P535" i="74" s="1"/>
  <c r="O534" i="74"/>
  <c r="N534" i="74"/>
  <c r="P534" i="74" s="1"/>
  <c r="O533" i="74"/>
  <c r="N533" i="74"/>
  <c r="P533" i="74" s="1"/>
  <c r="O532" i="74"/>
  <c r="N532" i="74"/>
  <c r="O531" i="74"/>
  <c r="N531" i="74"/>
  <c r="P531" i="74" s="1"/>
  <c r="O530" i="74"/>
  <c r="N530" i="74"/>
  <c r="P530" i="74" s="1"/>
  <c r="O529" i="74"/>
  <c r="N529" i="74"/>
  <c r="P529" i="74" s="1"/>
  <c r="O528" i="74"/>
  <c r="N528" i="74"/>
  <c r="P528" i="74" s="1"/>
  <c r="O527" i="74"/>
  <c r="N527" i="74"/>
  <c r="P527" i="74" s="1"/>
  <c r="O526" i="74"/>
  <c r="N526" i="74"/>
  <c r="O525" i="74"/>
  <c r="N525" i="74"/>
  <c r="P525" i="74" s="1"/>
  <c r="O524" i="74"/>
  <c r="N524" i="74"/>
  <c r="P524" i="74" s="1"/>
  <c r="O523" i="74"/>
  <c r="N523" i="74"/>
  <c r="P523" i="74" s="1"/>
  <c r="O522" i="74"/>
  <c r="N522" i="74"/>
  <c r="P522" i="74" s="1"/>
  <c r="O521" i="74"/>
  <c r="N521" i="74"/>
  <c r="P521" i="74" s="1"/>
  <c r="O520" i="74"/>
  <c r="N520" i="74"/>
  <c r="O519" i="74"/>
  <c r="N519" i="74"/>
  <c r="P519" i="74" s="1"/>
  <c r="O518" i="74"/>
  <c r="N518" i="74"/>
  <c r="P518" i="74" s="1"/>
  <c r="O517" i="74"/>
  <c r="M517" i="74" s="1"/>
  <c r="N517" i="74"/>
  <c r="P517" i="74" s="1"/>
  <c r="O516" i="74"/>
  <c r="N516" i="74"/>
  <c r="P516" i="74" s="1"/>
  <c r="O515" i="74"/>
  <c r="N515" i="74"/>
  <c r="P515" i="74" s="1"/>
  <c r="O514" i="74"/>
  <c r="N514" i="74"/>
  <c r="O513" i="74"/>
  <c r="N513" i="74"/>
  <c r="P513" i="74" s="1"/>
  <c r="O512" i="74"/>
  <c r="N512" i="74"/>
  <c r="P512" i="74" s="1"/>
  <c r="O511" i="74"/>
  <c r="M511" i="74" s="1"/>
  <c r="N511" i="74"/>
  <c r="P511" i="74" s="1"/>
  <c r="O510" i="74"/>
  <c r="N510" i="74"/>
  <c r="P510" i="74" s="1"/>
  <c r="O509" i="74"/>
  <c r="N509" i="74"/>
  <c r="P509" i="74" s="1"/>
  <c r="O508" i="74"/>
  <c r="N508" i="74"/>
  <c r="O507" i="74"/>
  <c r="N507" i="74"/>
  <c r="P507" i="74" s="1"/>
  <c r="O506" i="74"/>
  <c r="N506" i="74"/>
  <c r="P506" i="74" s="1"/>
  <c r="O505" i="74"/>
  <c r="N505" i="74"/>
  <c r="P505" i="74" s="1"/>
  <c r="O504" i="74"/>
  <c r="N504" i="74"/>
  <c r="P504" i="74" s="1"/>
  <c r="O503" i="74"/>
  <c r="N503" i="74"/>
  <c r="P503" i="74" s="1"/>
  <c r="O502" i="74"/>
  <c r="N502" i="74"/>
  <c r="O501" i="74"/>
  <c r="N501" i="74"/>
  <c r="P501" i="74" s="1"/>
  <c r="O500" i="74"/>
  <c r="N500" i="74"/>
  <c r="P500" i="74" s="1"/>
  <c r="O499" i="74"/>
  <c r="M499" i="74" s="1"/>
  <c r="N499" i="74"/>
  <c r="P499" i="74" s="1"/>
  <c r="O498" i="74"/>
  <c r="N498" i="74"/>
  <c r="P498" i="74" s="1"/>
  <c r="O497" i="74"/>
  <c r="N497" i="74"/>
  <c r="P497" i="74" s="1"/>
  <c r="O496" i="74"/>
  <c r="N496" i="74"/>
  <c r="O495" i="74"/>
  <c r="N495" i="74"/>
  <c r="P495" i="74" s="1"/>
  <c r="O494" i="74"/>
  <c r="N494" i="74"/>
  <c r="P494" i="74" s="1"/>
  <c r="O493" i="74"/>
  <c r="N493" i="74"/>
  <c r="P493" i="74" s="1"/>
  <c r="O492" i="74"/>
  <c r="N492" i="74"/>
  <c r="P492" i="74" s="1"/>
  <c r="O491" i="74"/>
  <c r="N491" i="74"/>
  <c r="P491" i="74" s="1"/>
  <c r="O490" i="74"/>
  <c r="N490" i="74"/>
  <c r="O489" i="74"/>
  <c r="N489" i="74"/>
  <c r="P489" i="74" s="1"/>
  <c r="O488" i="74"/>
  <c r="N488" i="74"/>
  <c r="P488" i="74" s="1"/>
  <c r="O487" i="74"/>
  <c r="N487" i="74"/>
  <c r="P487" i="74" s="1"/>
  <c r="O486" i="74"/>
  <c r="N486" i="74"/>
  <c r="P486" i="74" s="1"/>
  <c r="O485" i="74"/>
  <c r="N485" i="74"/>
  <c r="P485" i="74" s="1"/>
  <c r="O484" i="74"/>
  <c r="N484" i="74"/>
  <c r="O483" i="74"/>
  <c r="N483" i="74"/>
  <c r="P483" i="74" s="1"/>
  <c r="O482" i="74"/>
  <c r="N482" i="74"/>
  <c r="P482" i="74" s="1"/>
  <c r="O481" i="74"/>
  <c r="N481" i="74"/>
  <c r="P481" i="74" s="1"/>
  <c r="O480" i="74"/>
  <c r="N480" i="74"/>
  <c r="P480" i="74" s="1"/>
  <c r="O479" i="74"/>
  <c r="N479" i="74"/>
  <c r="P479" i="74" s="1"/>
  <c r="O478" i="74"/>
  <c r="N478" i="74"/>
  <c r="O477" i="74"/>
  <c r="N477" i="74"/>
  <c r="P477" i="74" s="1"/>
  <c r="O476" i="74"/>
  <c r="N476" i="74"/>
  <c r="P476" i="74" s="1"/>
  <c r="O475" i="74"/>
  <c r="N475" i="74"/>
  <c r="P475" i="74" s="1"/>
  <c r="O474" i="74"/>
  <c r="N474" i="74"/>
  <c r="P474" i="74" s="1"/>
  <c r="O473" i="74"/>
  <c r="N473" i="74"/>
  <c r="P473" i="74" s="1"/>
  <c r="O472" i="74"/>
  <c r="N472" i="74"/>
  <c r="O471" i="74"/>
  <c r="N471" i="74"/>
  <c r="P471" i="74" s="1"/>
  <c r="O470" i="74"/>
  <c r="N470" i="74"/>
  <c r="P470" i="74" s="1"/>
  <c r="O469" i="74"/>
  <c r="N469" i="74"/>
  <c r="P469" i="74" s="1"/>
  <c r="O468" i="74"/>
  <c r="N468" i="74"/>
  <c r="P468" i="74" s="1"/>
  <c r="O467" i="74"/>
  <c r="N467" i="74"/>
  <c r="P467" i="74" s="1"/>
  <c r="O466" i="74"/>
  <c r="N466" i="74"/>
  <c r="O465" i="74"/>
  <c r="N465" i="74"/>
  <c r="P465" i="74" s="1"/>
  <c r="O464" i="74"/>
  <c r="N464" i="74"/>
  <c r="P464" i="74" s="1"/>
  <c r="O463" i="74"/>
  <c r="N463" i="74"/>
  <c r="P463" i="74" s="1"/>
  <c r="O462" i="74"/>
  <c r="N462" i="74"/>
  <c r="P462" i="74" s="1"/>
  <c r="O461" i="74"/>
  <c r="N461" i="74"/>
  <c r="P461" i="74" s="1"/>
  <c r="O460" i="74"/>
  <c r="N460" i="74"/>
  <c r="O459" i="74"/>
  <c r="N459" i="74"/>
  <c r="P459" i="74" s="1"/>
  <c r="O458" i="74"/>
  <c r="N458" i="74"/>
  <c r="P458" i="74" s="1"/>
  <c r="O457" i="74"/>
  <c r="N457" i="74"/>
  <c r="O456" i="74"/>
  <c r="N456" i="74"/>
  <c r="P456" i="74" s="1"/>
  <c r="O455" i="74"/>
  <c r="N455" i="74"/>
  <c r="P455" i="74" s="1"/>
  <c r="O454" i="74"/>
  <c r="N454" i="74"/>
  <c r="O453" i="74"/>
  <c r="N453" i="74"/>
  <c r="P453" i="74" s="1"/>
  <c r="O452" i="74"/>
  <c r="N452" i="74"/>
  <c r="O451" i="74"/>
  <c r="N451" i="74"/>
  <c r="O450" i="74"/>
  <c r="N450" i="74"/>
  <c r="P450" i="74" s="1"/>
  <c r="O449" i="74"/>
  <c r="N449" i="74"/>
  <c r="P449" i="74" s="1"/>
  <c r="O448" i="74"/>
  <c r="N448" i="74"/>
  <c r="P448" i="74" s="1"/>
  <c r="O447" i="74"/>
  <c r="N447" i="74"/>
  <c r="O446" i="74"/>
  <c r="N446" i="74"/>
  <c r="P446" i="74" s="1"/>
  <c r="O445" i="74"/>
  <c r="M445" i="74" s="1"/>
  <c r="N445" i="74"/>
  <c r="P445" i="74" s="1"/>
  <c r="O444" i="74"/>
  <c r="N444" i="74"/>
  <c r="O443" i="74"/>
  <c r="N443" i="74"/>
  <c r="P443" i="74" s="1"/>
  <c r="O442" i="74"/>
  <c r="N442" i="74"/>
  <c r="O441" i="74"/>
  <c r="N441" i="74"/>
  <c r="P441" i="74" s="1"/>
  <c r="O440" i="74"/>
  <c r="N440" i="74"/>
  <c r="O439" i="74"/>
  <c r="N439" i="74"/>
  <c r="P439" i="74" s="1"/>
  <c r="O438" i="74"/>
  <c r="N438" i="74"/>
  <c r="P438" i="74" s="1"/>
  <c r="O437" i="74"/>
  <c r="N437" i="74"/>
  <c r="P437" i="74" s="1"/>
  <c r="O436" i="74"/>
  <c r="N436" i="74"/>
  <c r="P436" i="74" s="1"/>
  <c r="O435" i="74"/>
  <c r="N435" i="74"/>
  <c r="P435" i="74" s="1"/>
  <c r="O434" i="74"/>
  <c r="N434" i="74"/>
  <c r="O433" i="74"/>
  <c r="M433" i="74" s="1"/>
  <c r="N433" i="74"/>
  <c r="P433" i="74" s="1"/>
  <c r="O432" i="74"/>
  <c r="N432" i="74"/>
  <c r="P432" i="74" s="1"/>
  <c r="O431" i="74"/>
  <c r="N431" i="74"/>
  <c r="P431" i="74" s="1"/>
  <c r="O430" i="74"/>
  <c r="N430" i="74"/>
  <c r="O429" i="74"/>
  <c r="N429" i="74"/>
  <c r="P429" i="74" s="1"/>
  <c r="O428" i="74"/>
  <c r="N428" i="74"/>
  <c r="P428" i="74" s="1"/>
  <c r="O427" i="74"/>
  <c r="N427" i="74"/>
  <c r="P427" i="74" s="1"/>
  <c r="O426" i="74"/>
  <c r="N426" i="74"/>
  <c r="P426" i="74" s="1"/>
  <c r="O425" i="74"/>
  <c r="N425" i="74"/>
  <c r="P425" i="74" s="1"/>
  <c r="O424" i="74"/>
  <c r="N424" i="74"/>
  <c r="P424" i="74" s="1"/>
  <c r="O423" i="74"/>
  <c r="N423" i="74"/>
  <c r="P423" i="74" s="1"/>
  <c r="O422" i="74"/>
  <c r="N422" i="74"/>
  <c r="O421" i="74"/>
  <c r="N421" i="74"/>
  <c r="P421" i="74" s="1"/>
  <c r="O420" i="74"/>
  <c r="N420" i="74"/>
  <c r="P420" i="74" s="1"/>
  <c r="O419" i="74"/>
  <c r="N419" i="74"/>
  <c r="P419" i="74" s="1"/>
  <c r="O418" i="74"/>
  <c r="N418" i="74"/>
  <c r="P418" i="74" s="1"/>
  <c r="O417" i="74"/>
  <c r="N417" i="74"/>
  <c r="P417" i="74" s="1"/>
  <c r="O416" i="74"/>
  <c r="N416" i="74"/>
  <c r="P416" i="74" s="1"/>
  <c r="O415" i="74"/>
  <c r="N415" i="74"/>
  <c r="P415" i="74" s="1"/>
  <c r="O414" i="74"/>
  <c r="N414" i="74"/>
  <c r="P414" i="74" s="1"/>
  <c r="O413" i="74"/>
  <c r="N413" i="74"/>
  <c r="P413" i="74" s="1"/>
  <c r="O412" i="74"/>
  <c r="N412" i="74"/>
  <c r="P412" i="74" s="1"/>
  <c r="O411" i="74"/>
  <c r="N411" i="74"/>
  <c r="O410" i="74"/>
  <c r="N410" i="74"/>
  <c r="P410" i="74" s="1"/>
  <c r="O409" i="74"/>
  <c r="N409" i="74"/>
  <c r="P409" i="74" s="1"/>
  <c r="O408" i="74"/>
  <c r="N408" i="74"/>
  <c r="P408" i="74" s="1"/>
  <c r="O407" i="74"/>
  <c r="N407" i="74"/>
  <c r="P407" i="74" s="1"/>
  <c r="O406" i="74"/>
  <c r="N406" i="74"/>
  <c r="P406" i="74" s="1"/>
  <c r="O405" i="74"/>
  <c r="N405" i="74"/>
  <c r="P405" i="74" s="1"/>
  <c r="O404" i="74"/>
  <c r="N404" i="74"/>
  <c r="P404" i="74" s="1"/>
  <c r="O403" i="74"/>
  <c r="N403" i="74"/>
  <c r="P403" i="74" s="1"/>
  <c r="O402" i="74"/>
  <c r="N402" i="74"/>
  <c r="P402" i="74" s="1"/>
  <c r="O401" i="74"/>
  <c r="N401" i="74"/>
  <c r="P401" i="74" s="1"/>
  <c r="O400" i="74"/>
  <c r="N400" i="74"/>
  <c r="P400" i="74" s="1"/>
  <c r="O399" i="74"/>
  <c r="N399" i="74"/>
  <c r="O398" i="74"/>
  <c r="N398" i="74"/>
  <c r="P398" i="74" s="1"/>
  <c r="O397" i="74"/>
  <c r="N397" i="74"/>
  <c r="P397" i="74" s="1"/>
  <c r="O396" i="74"/>
  <c r="N396" i="74"/>
  <c r="P396" i="74" s="1"/>
  <c r="O395" i="74"/>
  <c r="N395" i="74"/>
  <c r="P395" i="74" s="1"/>
  <c r="O394" i="74"/>
  <c r="N394" i="74"/>
  <c r="P394" i="74" s="1"/>
  <c r="O393" i="74"/>
  <c r="N393" i="74"/>
  <c r="P393" i="74" s="1"/>
  <c r="O392" i="74"/>
  <c r="N392" i="74"/>
  <c r="P392" i="74" s="1"/>
  <c r="O391" i="74"/>
  <c r="N391" i="74"/>
  <c r="P391" i="74" s="1"/>
  <c r="O390" i="74"/>
  <c r="N390" i="74"/>
  <c r="P390" i="74" s="1"/>
  <c r="O389" i="74"/>
  <c r="N389" i="74"/>
  <c r="P389" i="74" s="1"/>
  <c r="O388" i="74"/>
  <c r="N388" i="74"/>
  <c r="P388" i="74" s="1"/>
  <c r="O387" i="74"/>
  <c r="N387" i="74"/>
  <c r="P387" i="74" s="1"/>
  <c r="O386" i="74"/>
  <c r="N386" i="74"/>
  <c r="O385" i="74"/>
  <c r="N385" i="74"/>
  <c r="P385" i="74" s="1"/>
  <c r="O384" i="74"/>
  <c r="N384" i="74"/>
  <c r="P384" i="74" s="1"/>
  <c r="O383" i="74"/>
  <c r="N383" i="74"/>
  <c r="P383" i="74" s="1"/>
  <c r="O382" i="74"/>
  <c r="N382" i="74"/>
  <c r="P382" i="74" s="1"/>
  <c r="O381" i="74"/>
  <c r="N381" i="74"/>
  <c r="P381" i="74" s="1"/>
  <c r="O380" i="74"/>
  <c r="N380" i="74"/>
  <c r="O379" i="74"/>
  <c r="N379" i="74"/>
  <c r="P379" i="74" s="1"/>
  <c r="O378" i="74"/>
  <c r="N378" i="74"/>
  <c r="P378" i="74" s="1"/>
  <c r="O377" i="74"/>
  <c r="N377" i="74"/>
  <c r="P377" i="74" s="1"/>
  <c r="O376" i="74"/>
  <c r="N376" i="74"/>
  <c r="P376" i="74" s="1"/>
  <c r="O375" i="74"/>
  <c r="N375" i="74"/>
  <c r="O374" i="74"/>
  <c r="N374" i="74"/>
  <c r="P374" i="74" s="1"/>
  <c r="O373" i="74"/>
  <c r="N373" i="74"/>
  <c r="P373" i="74" s="1"/>
  <c r="O372" i="74"/>
  <c r="N372" i="74"/>
  <c r="P372" i="74" s="1"/>
  <c r="O371" i="74"/>
  <c r="N371" i="74"/>
  <c r="P371" i="74" s="1"/>
  <c r="O370" i="74"/>
  <c r="N370" i="74"/>
  <c r="O369" i="74"/>
  <c r="N369" i="74"/>
  <c r="P369" i="74" s="1"/>
  <c r="O368" i="74"/>
  <c r="N368" i="74"/>
  <c r="P368" i="74" s="1"/>
  <c r="O367" i="74"/>
  <c r="N367" i="74"/>
  <c r="O366" i="74"/>
  <c r="N366" i="74"/>
  <c r="P366" i="74" s="1"/>
  <c r="O365" i="74"/>
  <c r="N365" i="74"/>
  <c r="P365" i="74" s="1"/>
  <c r="O364" i="74"/>
  <c r="N364" i="74"/>
  <c r="P364" i="74" s="1"/>
  <c r="O363" i="74"/>
  <c r="N363" i="74"/>
  <c r="P363" i="74" s="1"/>
  <c r="O362" i="74"/>
  <c r="N362" i="74"/>
  <c r="O361" i="74"/>
  <c r="N361" i="74"/>
  <c r="P361" i="74" s="1"/>
  <c r="O360" i="74"/>
  <c r="N360" i="74"/>
  <c r="P360" i="74" s="1"/>
  <c r="O359" i="74"/>
  <c r="N359" i="74"/>
  <c r="P359" i="74" s="1"/>
  <c r="O358" i="74"/>
  <c r="N358" i="74"/>
  <c r="P358" i="74" s="1"/>
  <c r="O357" i="74"/>
  <c r="N357" i="74"/>
  <c r="P357" i="74" s="1"/>
  <c r="O356" i="74"/>
  <c r="N356" i="74"/>
  <c r="P356" i="74" s="1"/>
  <c r="O355" i="74"/>
  <c r="N355" i="74"/>
  <c r="P355" i="74" s="1"/>
  <c r="O354" i="74"/>
  <c r="N354" i="74"/>
  <c r="P354" i="74" s="1"/>
  <c r="O353" i="74"/>
  <c r="N353" i="74"/>
  <c r="P353" i="74" s="1"/>
  <c r="O352" i="74"/>
  <c r="N352" i="74"/>
  <c r="P352" i="74" s="1"/>
  <c r="O351" i="74"/>
  <c r="N351" i="74"/>
  <c r="O350" i="74"/>
  <c r="N350" i="74"/>
  <c r="P350" i="74" s="1"/>
  <c r="O349" i="74"/>
  <c r="N349" i="74"/>
  <c r="P349" i="74" s="1"/>
  <c r="O348" i="74"/>
  <c r="N348" i="74"/>
  <c r="P348" i="74" s="1"/>
  <c r="O347" i="74"/>
  <c r="N347" i="74"/>
  <c r="P347" i="74" s="1"/>
  <c r="O346" i="74"/>
  <c r="N346" i="74"/>
  <c r="O345" i="74"/>
  <c r="N345" i="74"/>
  <c r="P345" i="74" s="1"/>
  <c r="O344" i="74"/>
  <c r="N344" i="74"/>
  <c r="P344" i="74" s="1"/>
  <c r="O343" i="74"/>
  <c r="N343" i="74"/>
  <c r="O342" i="74"/>
  <c r="N342" i="74"/>
  <c r="P342" i="74" s="1"/>
  <c r="O341" i="74"/>
  <c r="N341" i="74"/>
  <c r="P341" i="74" s="1"/>
  <c r="O340" i="74"/>
  <c r="N340" i="74"/>
  <c r="P340" i="74" s="1"/>
  <c r="O339" i="74"/>
  <c r="N339" i="74"/>
  <c r="P339" i="74" s="1"/>
  <c r="O338" i="74"/>
  <c r="N338" i="74"/>
  <c r="P338" i="74" s="1"/>
  <c r="O337" i="74"/>
  <c r="N337" i="74"/>
  <c r="P337" i="74" s="1"/>
  <c r="O336" i="74"/>
  <c r="N336" i="74"/>
  <c r="P336" i="74" s="1"/>
  <c r="O335" i="74"/>
  <c r="N335" i="74"/>
  <c r="P335" i="74" s="1"/>
  <c r="O334" i="74"/>
  <c r="N334" i="74"/>
  <c r="P334" i="74" s="1"/>
  <c r="O333" i="74"/>
  <c r="N333" i="74"/>
  <c r="P333" i="74" s="1"/>
  <c r="O332" i="74"/>
  <c r="N332" i="74"/>
  <c r="O331" i="74"/>
  <c r="N331" i="74"/>
  <c r="P331" i="74" s="1"/>
  <c r="O330" i="74"/>
  <c r="N330" i="74"/>
  <c r="P330" i="74" s="1"/>
  <c r="O329" i="74"/>
  <c r="N329" i="74"/>
  <c r="P329" i="74" s="1"/>
  <c r="O328" i="74"/>
  <c r="N328" i="74"/>
  <c r="P328" i="74" s="1"/>
  <c r="O327" i="74"/>
  <c r="N327" i="74"/>
  <c r="P327" i="74" s="1"/>
  <c r="O326" i="74"/>
  <c r="N326" i="74"/>
  <c r="P326" i="74" s="1"/>
  <c r="O325" i="74"/>
  <c r="N325" i="74"/>
  <c r="P325" i="74" s="1"/>
  <c r="O324" i="74"/>
  <c r="N324" i="74"/>
  <c r="P324" i="74" s="1"/>
  <c r="O323" i="74"/>
  <c r="N323" i="74"/>
  <c r="P323" i="74" s="1"/>
  <c r="O322" i="74"/>
  <c r="N322" i="74"/>
  <c r="O321" i="74"/>
  <c r="N321" i="74"/>
  <c r="P321" i="74" s="1"/>
  <c r="O320" i="74"/>
  <c r="N320" i="74"/>
  <c r="P320" i="74" s="1"/>
  <c r="O319" i="74"/>
  <c r="N319" i="74"/>
  <c r="P319" i="74" s="1"/>
  <c r="O318" i="74"/>
  <c r="N318" i="74"/>
  <c r="P318" i="74" s="1"/>
  <c r="O317" i="74"/>
  <c r="N317" i="74"/>
  <c r="P317" i="74" s="1"/>
  <c r="O316" i="74"/>
  <c r="N316" i="74"/>
  <c r="P316" i="74" s="1"/>
  <c r="O315" i="74"/>
  <c r="N315" i="74"/>
  <c r="P315" i="74" s="1"/>
  <c r="O314" i="74"/>
  <c r="N314" i="74"/>
  <c r="P314" i="74" s="1"/>
  <c r="O313" i="74"/>
  <c r="N313" i="74"/>
  <c r="P313" i="74" s="1"/>
  <c r="O312" i="74"/>
  <c r="N312" i="74"/>
  <c r="P312" i="74" s="1"/>
  <c r="O311" i="74"/>
  <c r="N311" i="74"/>
  <c r="P311" i="74" s="1"/>
  <c r="O310" i="74"/>
  <c r="N310" i="74"/>
  <c r="O309" i="74"/>
  <c r="N309" i="74"/>
  <c r="O308" i="74"/>
  <c r="N308" i="74"/>
  <c r="O307" i="74"/>
  <c r="N307" i="74"/>
  <c r="P307" i="74" s="1"/>
  <c r="O306" i="74"/>
  <c r="N306" i="74"/>
  <c r="P306" i="74" s="1"/>
  <c r="O305" i="74"/>
  <c r="N305" i="74"/>
  <c r="P305" i="74" s="1"/>
  <c r="O304" i="74"/>
  <c r="N304" i="74"/>
  <c r="P304" i="74" s="1"/>
  <c r="O303" i="74"/>
  <c r="N303" i="74"/>
  <c r="P303" i="74" s="1"/>
  <c r="O302" i="74"/>
  <c r="N302" i="74"/>
  <c r="P302" i="74" s="1"/>
  <c r="O301" i="74"/>
  <c r="N301" i="74"/>
  <c r="P301" i="74" s="1"/>
  <c r="O300" i="74"/>
  <c r="N300" i="74"/>
  <c r="P300" i="74" s="1"/>
  <c r="O299" i="74"/>
  <c r="N299" i="74"/>
  <c r="P299" i="74" s="1"/>
  <c r="O298" i="74"/>
  <c r="N298" i="74"/>
  <c r="P298" i="74" s="1"/>
  <c r="O297" i="74"/>
  <c r="N297" i="74"/>
  <c r="P297" i="74" s="1"/>
  <c r="O296" i="74"/>
  <c r="N296" i="74"/>
  <c r="P296" i="74" s="1"/>
  <c r="O295" i="74"/>
  <c r="N295" i="74"/>
  <c r="O294" i="74"/>
  <c r="N294" i="74"/>
  <c r="P294" i="74" s="1"/>
  <c r="O293" i="74"/>
  <c r="N293" i="74"/>
  <c r="P293" i="74" s="1"/>
  <c r="O292" i="74"/>
  <c r="N292" i="74"/>
  <c r="P292" i="74" s="1"/>
  <c r="O291" i="74"/>
  <c r="N291" i="74"/>
  <c r="P291" i="74" s="1"/>
  <c r="O290" i="74"/>
  <c r="N290" i="74"/>
  <c r="O289" i="74"/>
  <c r="N289" i="74"/>
  <c r="P289" i="74" s="1"/>
  <c r="O288" i="74"/>
  <c r="N288" i="74"/>
  <c r="P288" i="74" s="1"/>
  <c r="O287" i="74"/>
  <c r="N287" i="74"/>
  <c r="P287" i="74" s="1"/>
  <c r="O286" i="74"/>
  <c r="N286" i="74"/>
  <c r="P286" i="74" s="1"/>
  <c r="O285" i="74"/>
  <c r="N285" i="74"/>
  <c r="P285" i="74" s="1"/>
  <c r="O284" i="74"/>
  <c r="N284" i="74"/>
  <c r="P284" i="74" s="1"/>
  <c r="O283" i="74"/>
  <c r="N283" i="74"/>
  <c r="O282" i="74"/>
  <c r="N282" i="74"/>
  <c r="P282" i="74" s="1"/>
  <c r="O281" i="74"/>
  <c r="N281" i="74"/>
  <c r="P281" i="74" s="1"/>
  <c r="O280" i="74"/>
  <c r="N280" i="74"/>
  <c r="P280" i="74" s="1"/>
  <c r="O279" i="74"/>
  <c r="N279" i="74"/>
  <c r="P279" i="74" s="1"/>
  <c r="O278" i="74"/>
  <c r="N278" i="74"/>
  <c r="O277" i="74"/>
  <c r="N277" i="74"/>
  <c r="P277" i="74" s="1"/>
  <c r="O276" i="74"/>
  <c r="N276" i="74"/>
  <c r="P276" i="74" s="1"/>
  <c r="O275" i="74"/>
  <c r="N275" i="74"/>
  <c r="P275" i="74" s="1"/>
  <c r="O274" i="74"/>
  <c r="N274" i="74"/>
  <c r="P274" i="74" s="1"/>
  <c r="O273" i="74"/>
  <c r="N273" i="74"/>
  <c r="P273" i="74" s="1"/>
  <c r="O272" i="74"/>
  <c r="N272" i="74"/>
  <c r="O271" i="74"/>
  <c r="N271" i="74"/>
  <c r="P271" i="74" s="1"/>
  <c r="O270" i="74"/>
  <c r="N270" i="74"/>
  <c r="P270" i="74" s="1"/>
  <c r="O269" i="74"/>
  <c r="N269" i="74"/>
  <c r="P269" i="74" s="1"/>
  <c r="O268" i="74"/>
  <c r="N268" i="74"/>
  <c r="P268" i="74" s="1"/>
  <c r="O267" i="74"/>
  <c r="N267" i="74"/>
  <c r="O266" i="74"/>
  <c r="N266" i="74"/>
  <c r="P266" i="74" s="1"/>
  <c r="O265" i="74"/>
  <c r="N265" i="74"/>
  <c r="P265" i="74" s="1"/>
  <c r="O264" i="74"/>
  <c r="N264" i="74"/>
  <c r="P264" i="74" s="1"/>
  <c r="O263" i="74"/>
  <c r="N263" i="74"/>
  <c r="P263" i="74" s="1"/>
  <c r="O262" i="74"/>
  <c r="N262" i="74"/>
  <c r="P262" i="74" s="1"/>
  <c r="O261" i="74"/>
  <c r="N261" i="74"/>
  <c r="P261" i="74" s="1"/>
  <c r="O260" i="74"/>
  <c r="N260" i="74"/>
  <c r="P260" i="74" s="1"/>
  <c r="O259" i="74"/>
  <c r="N259" i="74"/>
  <c r="P259" i="74" s="1"/>
  <c r="O258" i="74"/>
  <c r="N258" i="74"/>
  <c r="P258" i="74" s="1"/>
  <c r="O257" i="74"/>
  <c r="N257" i="74"/>
  <c r="P257" i="74" s="1"/>
  <c r="O256" i="74"/>
  <c r="N256" i="74"/>
  <c r="P256" i="74" s="1"/>
  <c r="O255" i="74"/>
  <c r="N255" i="74"/>
  <c r="P255" i="74" s="1"/>
  <c r="O254" i="74"/>
  <c r="N254" i="74"/>
  <c r="P254" i="74" s="1"/>
  <c r="O253" i="74"/>
  <c r="N253" i="74"/>
  <c r="P253" i="74" s="1"/>
  <c r="O252" i="74"/>
  <c r="N252" i="74"/>
  <c r="P252" i="74" s="1"/>
  <c r="O251" i="74"/>
  <c r="N251" i="74"/>
  <c r="O250" i="74"/>
  <c r="N250" i="74"/>
  <c r="P250" i="74" s="1"/>
  <c r="O249" i="74"/>
  <c r="N249" i="74"/>
  <c r="P249" i="74" s="1"/>
  <c r="O248" i="74"/>
  <c r="N248" i="74"/>
  <c r="P248" i="74" s="1"/>
  <c r="O247" i="74"/>
  <c r="N247" i="74"/>
  <c r="P247" i="74" s="1"/>
  <c r="O246" i="74"/>
  <c r="N246" i="74"/>
  <c r="P246" i="74" s="1"/>
  <c r="O245" i="74"/>
  <c r="N245" i="74"/>
  <c r="O244" i="74"/>
  <c r="N244" i="74"/>
  <c r="P244" i="74" s="1"/>
  <c r="O243" i="74"/>
  <c r="N243" i="74"/>
  <c r="P243" i="74" s="1"/>
  <c r="O242" i="74"/>
  <c r="N242" i="74"/>
  <c r="O241" i="74"/>
  <c r="N241" i="74"/>
  <c r="P241" i="74" s="1"/>
  <c r="O240" i="74"/>
  <c r="N240" i="74"/>
  <c r="P240" i="74" s="1"/>
  <c r="O239" i="74"/>
  <c r="N239" i="74"/>
  <c r="P239" i="74" s="1"/>
  <c r="O238" i="74"/>
  <c r="N238" i="74"/>
  <c r="O237" i="74"/>
  <c r="N237" i="74"/>
  <c r="P237" i="74" s="1"/>
  <c r="O236" i="74"/>
  <c r="N236" i="74"/>
  <c r="O235" i="74"/>
  <c r="N235" i="74"/>
  <c r="P235" i="74" s="1"/>
  <c r="O234" i="74"/>
  <c r="N234" i="74"/>
  <c r="P234" i="74" s="1"/>
  <c r="O233" i="74"/>
  <c r="N233" i="74"/>
  <c r="P233" i="74" s="1"/>
  <c r="O232" i="74"/>
  <c r="N232" i="74"/>
  <c r="P232" i="74" s="1"/>
  <c r="O231" i="74"/>
  <c r="N231" i="74"/>
  <c r="P231" i="74" s="1"/>
  <c r="O230" i="74"/>
  <c r="N230" i="74"/>
  <c r="P230" i="74" s="1"/>
  <c r="O229" i="74"/>
  <c r="N229" i="74"/>
  <c r="P229" i="74" s="1"/>
  <c r="O228" i="74"/>
  <c r="N228" i="74"/>
  <c r="P228" i="74" s="1"/>
  <c r="O227" i="74"/>
  <c r="N227" i="74"/>
  <c r="P227" i="74" s="1"/>
  <c r="O226" i="74"/>
  <c r="N226" i="74"/>
  <c r="P226" i="74" s="1"/>
  <c r="O225" i="74"/>
  <c r="N225" i="74"/>
  <c r="P225" i="74" s="1"/>
  <c r="O224" i="74"/>
  <c r="N224" i="74"/>
  <c r="O223" i="74"/>
  <c r="N223" i="74"/>
  <c r="P223" i="74" s="1"/>
  <c r="O222" i="74"/>
  <c r="N222" i="74"/>
  <c r="P222" i="74" s="1"/>
  <c r="O221" i="74"/>
  <c r="N221" i="74"/>
  <c r="P221" i="74" s="1"/>
  <c r="O220" i="74"/>
  <c r="N220" i="74"/>
  <c r="P220" i="74" s="1"/>
  <c r="O219" i="74"/>
  <c r="N219" i="74"/>
  <c r="P219" i="74" s="1"/>
  <c r="O218" i="74"/>
  <c r="N218" i="74"/>
  <c r="O217" i="74"/>
  <c r="N217" i="74"/>
  <c r="P217" i="74" s="1"/>
  <c r="O216" i="74"/>
  <c r="N216" i="74"/>
  <c r="P216" i="74" s="1"/>
  <c r="O215" i="74"/>
  <c r="N215" i="74"/>
  <c r="P215" i="74" s="1"/>
  <c r="O214" i="74"/>
  <c r="N214" i="74"/>
  <c r="P214" i="74" s="1"/>
  <c r="O213" i="74"/>
  <c r="N213" i="74"/>
  <c r="P213" i="74" s="1"/>
  <c r="O212" i="74"/>
  <c r="N212" i="74"/>
  <c r="O211" i="74"/>
  <c r="N211" i="74"/>
  <c r="P211" i="74" s="1"/>
  <c r="O210" i="74"/>
  <c r="N210" i="74"/>
  <c r="P210" i="74" s="1"/>
  <c r="O209" i="74"/>
  <c r="N209" i="74"/>
  <c r="P209" i="74" s="1"/>
  <c r="O208" i="74"/>
  <c r="N208" i="74"/>
  <c r="P208" i="74" s="1"/>
  <c r="O207" i="74"/>
  <c r="N207" i="74"/>
  <c r="P207" i="74" s="1"/>
  <c r="O206" i="74"/>
  <c r="N206" i="74"/>
  <c r="P206" i="74" s="1"/>
  <c r="O205" i="74"/>
  <c r="N205" i="74"/>
  <c r="P205" i="74" s="1"/>
  <c r="O204" i="74"/>
  <c r="N204" i="74"/>
  <c r="P204" i="74" s="1"/>
  <c r="O203" i="74"/>
  <c r="N203" i="74"/>
  <c r="P203" i="74" s="1"/>
  <c r="O202" i="74"/>
  <c r="N202" i="74"/>
  <c r="O201" i="74"/>
  <c r="N201" i="74"/>
  <c r="P201" i="74" s="1"/>
  <c r="O200" i="74"/>
  <c r="N200" i="74"/>
  <c r="P200" i="74" s="1"/>
  <c r="O199" i="74"/>
  <c r="N199" i="74"/>
  <c r="P199" i="74" s="1"/>
  <c r="O198" i="74"/>
  <c r="N198" i="74"/>
  <c r="P198" i="74" s="1"/>
  <c r="O197" i="74"/>
  <c r="N197" i="74"/>
  <c r="P197" i="74" s="1"/>
  <c r="O196" i="74"/>
  <c r="N196" i="74"/>
  <c r="P196" i="74" s="1"/>
  <c r="O195" i="74"/>
  <c r="N195" i="74"/>
  <c r="P195" i="74" s="1"/>
  <c r="O194" i="74"/>
  <c r="N194" i="74"/>
  <c r="O193" i="74"/>
  <c r="N193" i="74"/>
  <c r="P193" i="74" s="1"/>
  <c r="O192" i="74"/>
  <c r="N192" i="74"/>
  <c r="P192" i="74" s="1"/>
  <c r="O191" i="74"/>
  <c r="N191" i="74"/>
  <c r="P191" i="74" s="1"/>
  <c r="O190" i="74"/>
  <c r="N190" i="74"/>
  <c r="P190" i="74" s="1"/>
  <c r="O189" i="74"/>
  <c r="N189" i="74"/>
  <c r="P189" i="74" s="1"/>
  <c r="O188" i="74"/>
  <c r="N188" i="74"/>
  <c r="P188" i="74" s="1"/>
  <c r="O187" i="74"/>
  <c r="N187" i="74"/>
  <c r="P187" i="74" s="1"/>
  <c r="O186" i="74"/>
  <c r="N186" i="74"/>
  <c r="O185" i="74"/>
  <c r="N185" i="74"/>
  <c r="P185" i="74" s="1"/>
  <c r="O184" i="74"/>
  <c r="N184" i="74"/>
  <c r="P184" i="74" s="1"/>
  <c r="O183" i="74"/>
  <c r="N183" i="74"/>
  <c r="P183" i="74" s="1"/>
  <c r="O182" i="74"/>
  <c r="N182" i="74"/>
  <c r="P182" i="74" s="1"/>
  <c r="O181" i="74"/>
  <c r="N181" i="74"/>
  <c r="P181" i="74" s="1"/>
  <c r="O180" i="74"/>
  <c r="N180" i="74"/>
  <c r="P180" i="74" s="1"/>
  <c r="O179" i="74"/>
  <c r="N179" i="74"/>
  <c r="P179" i="74" s="1"/>
  <c r="O178" i="74"/>
  <c r="N178" i="74"/>
  <c r="P178" i="74" s="1"/>
  <c r="O177" i="74"/>
  <c r="N177" i="74"/>
  <c r="P177" i="74" s="1"/>
  <c r="O176" i="74"/>
  <c r="N176" i="74"/>
  <c r="P176" i="74" s="1"/>
  <c r="O175" i="74"/>
  <c r="N175" i="74"/>
  <c r="P175" i="74" s="1"/>
  <c r="O174" i="74"/>
  <c r="N174" i="74"/>
  <c r="O173" i="74"/>
  <c r="N173" i="74"/>
  <c r="P173" i="74" s="1"/>
  <c r="O172" i="74"/>
  <c r="N172" i="74"/>
  <c r="P172" i="74" s="1"/>
  <c r="O171" i="74"/>
  <c r="N171" i="74"/>
  <c r="P171" i="74" s="1"/>
  <c r="O170" i="74"/>
  <c r="N170" i="74"/>
  <c r="O169" i="74"/>
  <c r="N169" i="74"/>
  <c r="P169" i="74" s="1"/>
  <c r="O168" i="74"/>
  <c r="N168" i="74"/>
  <c r="P168" i="74" s="1"/>
  <c r="O167" i="74"/>
  <c r="N167" i="74"/>
  <c r="P167" i="74" s="1"/>
  <c r="O166" i="74"/>
  <c r="N166" i="74"/>
  <c r="P166" i="74" s="1"/>
  <c r="O165" i="74"/>
  <c r="N165" i="74"/>
  <c r="P165" i="74" s="1"/>
  <c r="O164" i="74"/>
  <c r="N164" i="74"/>
  <c r="O163" i="74"/>
  <c r="N163" i="74"/>
  <c r="P163" i="74" s="1"/>
  <c r="O162" i="74"/>
  <c r="N162" i="74"/>
  <c r="P162" i="74" s="1"/>
  <c r="O161" i="74"/>
  <c r="N161" i="74"/>
  <c r="P161" i="74" s="1"/>
  <c r="O160" i="74"/>
  <c r="N160" i="74"/>
  <c r="P160" i="74" s="1"/>
  <c r="O159" i="74"/>
  <c r="N159" i="74"/>
  <c r="P159" i="74" s="1"/>
  <c r="O158" i="74"/>
  <c r="N158" i="74"/>
  <c r="P158" i="74" s="1"/>
  <c r="O157" i="74"/>
  <c r="N157" i="74"/>
  <c r="P157" i="74" s="1"/>
  <c r="O156" i="74"/>
  <c r="N156" i="74"/>
  <c r="P156" i="74" s="1"/>
  <c r="O155" i="74"/>
  <c r="N155" i="74"/>
  <c r="P155" i="74" s="1"/>
  <c r="O154" i="74"/>
  <c r="N154" i="74"/>
  <c r="O153" i="74"/>
  <c r="N153" i="74"/>
  <c r="P153" i="74" s="1"/>
  <c r="O152" i="74"/>
  <c r="N152" i="74"/>
  <c r="P152" i="74" s="1"/>
  <c r="O151" i="74"/>
  <c r="N151" i="74"/>
  <c r="P151" i="74" s="1"/>
  <c r="O150" i="74"/>
  <c r="N150" i="74"/>
  <c r="P150" i="74" s="1"/>
  <c r="O149" i="74"/>
  <c r="N149" i="74"/>
  <c r="P149" i="74" s="1"/>
  <c r="O148" i="74"/>
  <c r="N148" i="74"/>
  <c r="P148" i="74" s="1"/>
  <c r="O147" i="74"/>
  <c r="N147" i="74"/>
  <c r="P147" i="74" s="1"/>
  <c r="O146" i="74"/>
  <c r="N146" i="74"/>
  <c r="O145" i="74"/>
  <c r="N145" i="74"/>
  <c r="P145" i="74" s="1"/>
  <c r="O144" i="74"/>
  <c r="N144" i="74"/>
  <c r="P144" i="74" s="1"/>
  <c r="O143" i="74"/>
  <c r="N143" i="74"/>
  <c r="P143" i="74" s="1"/>
  <c r="O142" i="74"/>
  <c r="N142" i="74"/>
  <c r="P142" i="74" s="1"/>
  <c r="O141" i="74"/>
  <c r="N141" i="74"/>
  <c r="P141" i="74" s="1"/>
  <c r="O140" i="74"/>
  <c r="N140" i="74"/>
  <c r="P140" i="74" s="1"/>
  <c r="O139" i="74"/>
  <c r="N139" i="74"/>
  <c r="P139" i="74" s="1"/>
  <c r="O138" i="74"/>
  <c r="N138" i="74"/>
  <c r="O137" i="74"/>
  <c r="N137" i="74"/>
  <c r="P137" i="74" s="1"/>
  <c r="O136" i="74"/>
  <c r="N136" i="74"/>
  <c r="P136" i="74" s="1"/>
  <c r="O135" i="74"/>
  <c r="N135" i="74"/>
  <c r="P135" i="74" s="1"/>
  <c r="O134" i="74"/>
  <c r="N134" i="74"/>
  <c r="P134" i="74" s="1"/>
  <c r="O133" i="74"/>
  <c r="N133" i="74"/>
  <c r="P133" i="74" s="1"/>
  <c r="O132" i="74"/>
  <c r="N132" i="74"/>
  <c r="P132" i="74" s="1"/>
  <c r="O131" i="74"/>
  <c r="N131" i="74"/>
  <c r="P131" i="74" s="1"/>
  <c r="O130" i="74"/>
  <c r="N130" i="74"/>
  <c r="P130" i="74" s="1"/>
  <c r="O129" i="74"/>
  <c r="N129" i="74"/>
  <c r="P129" i="74" s="1"/>
  <c r="O128" i="74"/>
  <c r="N128" i="74"/>
  <c r="P128" i="74" s="1"/>
  <c r="O127" i="74"/>
  <c r="N127" i="74"/>
  <c r="P127" i="74" s="1"/>
  <c r="O126" i="74"/>
  <c r="N126" i="74"/>
  <c r="P126" i="74" s="1"/>
  <c r="O125" i="74"/>
  <c r="N125" i="74"/>
  <c r="P125" i="74" s="1"/>
  <c r="O124" i="74"/>
  <c r="N124" i="74"/>
  <c r="P124" i="74" s="1"/>
  <c r="O123" i="74"/>
  <c r="N123" i="74"/>
  <c r="P123" i="74" s="1"/>
  <c r="O122" i="74"/>
  <c r="N122" i="74"/>
  <c r="P122" i="74" s="1"/>
  <c r="O121" i="74"/>
  <c r="N121" i="74"/>
  <c r="P121" i="74" s="1"/>
  <c r="O120" i="74"/>
  <c r="N120" i="74"/>
  <c r="P120" i="74" s="1"/>
  <c r="O119" i="74"/>
  <c r="N119" i="74"/>
  <c r="P119" i="74" s="1"/>
  <c r="O118" i="74"/>
  <c r="N118" i="74"/>
  <c r="P118" i="74" s="1"/>
  <c r="O117" i="74"/>
  <c r="N117" i="74"/>
  <c r="P117" i="74" s="1"/>
  <c r="O116" i="74"/>
  <c r="N116" i="74"/>
  <c r="P116" i="74" s="1"/>
  <c r="O115" i="74"/>
  <c r="N115" i="74"/>
  <c r="P115" i="74" s="1"/>
  <c r="O114" i="74"/>
  <c r="N114" i="74"/>
  <c r="P114" i="74" s="1"/>
  <c r="O113" i="74"/>
  <c r="N113" i="74"/>
  <c r="P113" i="74" s="1"/>
  <c r="O112" i="74"/>
  <c r="N112" i="74"/>
  <c r="P112" i="74" s="1"/>
  <c r="O111" i="74"/>
  <c r="N111" i="74"/>
  <c r="P111" i="74" s="1"/>
  <c r="O110" i="74"/>
  <c r="N110" i="74"/>
  <c r="P110" i="74" s="1"/>
  <c r="O109" i="74"/>
  <c r="N109" i="74"/>
  <c r="P109" i="74" s="1"/>
  <c r="O108" i="74"/>
  <c r="N108" i="74"/>
  <c r="P108" i="74" s="1"/>
  <c r="O107" i="74"/>
  <c r="N107" i="74"/>
  <c r="P107" i="74" s="1"/>
  <c r="O106" i="74"/>
  <c r="N106" i="74"/>
  <c r="P106" i="74" s="1"/>
  <c r="O105" i="74"/>
  <c r="N105" i="74"/>
  <c r="P105" i="74" s="1"/>
  <c r="O104" i="74"/>
  <c r="N104" i="74"/>
  <c r="P104" i="74" s="1"/>
  <c r="O103" i="74"/>
  <c r="N103" i="74"/>
  <c r="P103" i="74" s="1"/>
  <c r="O102" i="74"/>
  <c r="N102" i="74"/>
  <c r="P102" i="74" s="1"/>
  <c r="O101" i="74"/>
  <c r="N101" i="74"/>
  <c r="P101" i="74" s="1"/>
  <c r="O100" i="74"/>
  <c r="N100" i="74"/>
  <c r="P100" i="74" s="1"/>
  <c r="O99" i="74"/>
  <c r="N99" i="74"/>
  <c r="P99" i="74" s="1"/>
  <c r="O98" i="74"/>
  <c r="N98" i="74"/>
  <c r="P98" i="74" s="1"/>
  <c r="O97" i="74"/>
  <c r="N97" i="74"/>
  <c r="P97" i="74" s="1"/>
  <c r="O96" i="74"/>
  <c r="N96" i="74"/>
  <c r="P96" i="74" s="1"/>
  <c r="O95" i="74"/>
  <c r="N95" i="74"/>
  <c r="P95" i="74" s="1"/>
  <c r="O94" i="74"/>
  <c r="N94" i="74"/>
  <c r="P94" i="74" s="1"/>
  <c r="O93" i="74"/>
  <c r="N93" i="74"/>
  <c r="P93" i="74" s="1"/>
  <c r="O92" i="74"/>
  <c r="N92" i="74"/>
  <c r="P92" i="74" s="1"/>
  <c r="O91" i="74"/>
  <c r="N91" i="74"/>
  <c r="P91" i="74" s="1"/>
  <c r="O90" i="74"/>
  <c r="N90" i="74"/>
  <c r="P90" i="74" s="1"/>
  <c r="O89" i="74"/>
  <c r="N89" i="74"/>
  <c r="P89" i="74" s="1"/>
  <c r="O88" i="74"/>
  <c r="N88" i="74"/>
  <c r="P88" i="74" s="1"/>
  <c r="O87" i="74"/>
  <c r="N87" i="74"/>
  <c r="P87" i="74" s="1"/>
  <c r="O86" i="74"/>
  <c r="N86" i="74"/>
  <c r="P86" i="74" s="1"/>
  <c r="O85" i="74"/>
  <c r="N85" i="74"/>
  <c r="P85" i="74" s="1"/>
  <c r="O84" i="74"/>
  <c r="N84" i="74"/>
  <c r="P84" i="74" s="1"/>
  <c r="O83" i="74"/>
  <c r="N83" i="74"/>
  <c r="P83" i="74" s="1"/>
  <c r="O82" i="74"/>
  <c r="N82" i="74"/>
  <c r="P82" i="74" s="1"/>
  <c r="O81" i="74"/>
  <c r="N81" i="74"/>
  <c r="P81" i="74" s="1"/>
  <c r="O80" i="74"/>
  <c r="N80" i="74"/>
  <c r="P80" i="74" s="1"/>
  <c r="O79" i="74"/>
  <c r="N79" i="74"/>
  <c r="P79" i="74" s="1"/>
  <c r="O78" i="74"/>
  <c r="N78" i="74"/>
  <c r="P78" i="74" s="1"/>
  <c r="O77" i="74"/>
  <c r="N77" i="74"/>
  <c r="P77" i="74" s="1"/>
  <c r="O76" i="74"/>
  <c r="M76" i="74" s="1"/>
  <c r="P76" i="74"/>
  <c r="O75" i="74"/>
  <c r="M75" i="74" s="1"/>
  <c r="P75" i="74"/>
  <c r="O74" i="74"/>
  <c r="M74" i="74" s="1"/>
  <c r="P74" i="74"/>
  <c r="O73" i="74"/>
  <c r="M73" i="74" s="1"/>
  <c r="P73" i="74"/>
  <c r="O72" i="74"/>
  <c r="M72" i="74" s="1"/>
  <c r="P72" i="74"/>
  <c r="O71" i="74"/>
  <c r="M71" i="74" s="1"/>
  <c r="P71" i="74"/>
  <c r="O70" i="74"/>
  <c r="M70" i="74" s="1"/>
  <c r="P70" i="74"/>
  <c r="O69" i="74"/>
  <c r="M69" i="74" s="1"/>
  <c r="P69" i="74"/>
  <c r="O68" i="74"/>
  <c r="M68" i="74" s="1"/>
  <c r="P68" i="74"/>
  <c r="O67" i="74"/>
  <c r="M67" i="74" s="1"/>
  <c r="P67" i="74"/>
  <c r="O66" i="74"/>
  <c r="M66" i="74" s="1"/>
  <c r="P66" i="74"/>
  <c r="O65" i="74"/>
  <c r="M65" i="74" s="1"/>
  <c r="P65" i="74"/>
  <c r="O64" i="74"/>
  <c r="M64" i="74" s="1"/>
  <c r="P64" i="74"/>
  <c r="O63" i="74"/>
  <c r="N63" i="74"/>
  <c r="P63" i="74" s="1"/>
  <c r="O62" i="74"/>
  <c r="N62" i="74"/>
  <c r="P62" i="74" s="1"/>
  <c r="O61" i="74"/>
  <c r="N61" i="74"/>
  <c r="P61" i="74" s="1"/>
  <c r="O60" i="74"/>
  <c r="N60" i="74"/>
  <c r="O59" i="74"/>
  <c r="N59" i="74"/>
  <c r="P59" i="74" s="1"/>
  <c r="O58" i="74"/>
  <c r="N58" i="74"/>
  <c r="P58" i="74" s="1"/>
  <c r="O57" i="74"/>
  <c r="N57" i="74"/>
  <c r="P57" i="74" s="1"/>
  <c r="O56" i="74"/>
  <c r="N56" i="74"/>
  <c r="P56" i="74" s="1"/>
  <c r="O55" i="74"/>
  <c r="N55" i="74"/>
  <c r="P55" i="74" s="1"/>
  <c r="O54" i="74"/>
  <c r="N54" i="74"/>
  <c r="P54" i="74" s="1"/>
  <c r="O53" i="74"/>
  <c r="N53" i="74"/>
  <c r="P53" i="74" s="1"/>
  <c r="O52" i="74"/>
  <c r="N52" i="74"/>
  <c r="P52" i="74" s="1"/>
  <c r="O51" i="74"/>
  <c r="N51" i="74"/>
  <c r="P51" i="74" s="1"/>
  <c r="O50" i="74"/>
  <c r="N50" i="74"/>
  <c r="P50" i="74" s="1"/>
  <c r="O49" i="74"/>
  <c r="N49" i="74"/>
  <c r="P49" i="74" s="1"/>
  <c r="O48" i="74"/>
  <c r="N48" i="74"/>
  <c r="P48" i="74" s="1"/>
  <c r="O47" i="74"/>
  <c r="N47" i="74"/>
  <c r="P47" i="74" s="1"/>
  <c r="O46" i="74"/>
  <c r="N46" i="74"/>
  <c r="P46" i="74" s="1"/>
  <c r="O45" i="74"/>
  <c r="N45" i="74"/>
  <c r="P45" i="74" s="1"/>
  <c r="O44" i="74"/>
  <c r="N44" i="74"/>
  <c r="P44" i="74" s="1"/>
  <c r="O43" i="74"/>
  <c r="N43" i="74"/>
  <c r="P43" i="74" s="1"/>
  <c r="O42" i="74"/>
  <c r="N42" i="74"/>
  <c r="P42" i="74" s="1"/>
  <c r="O41" i="74"/>
  <c r="N41" i="74"/>
  <c r="P41" i="74" s="1"/>
  <c r="O40" i="74"/>
  <c r="N40" i="74"/>
  <c r="P40" i="74" s="1"/>
  <c r="O39" i="74"/>
  <c r="N39" i="74"/>
  <c r="P39" i="74" s="1"/>
  <c r="O38" i="74"/>
  <c r="N38" i="74"/>
  <c r="P38" i="74" s="1"/>
  <c r="O37" i="74"/>
  <c r="N37" i="74"/>
  <c r="P37" i="74" s="1"/>
  <c r="O36" i="74"/>
  <c r="N36" i="74"/>
  <c r="P36" i="74" s="1"/>
  <c r="O35" i="74"/>
  <c r="N35" i="74"/>
  <c r="P35" i="74" s="1"/>
  <c r="O34" i="74"/>
  <c r="N34" i="74"/>
  <c r="P34" i="74" s="1"/>
  <c r="O33" i="74"/>
  <c r="N33" i="74"/>
  <c r="P33" i="74" s="1"/>
  <c r="O32" i="74"/>
  <c r="N32" i="74"/>
  <c r="P32" i="74" s="1"/>
  <c r="O31" i="74"/>
  <c r="N31" i="74"/>
  <c r="P31" i="74" s="1"/>
  <c r="O30" i="74"/>
  <c r="N30" i="74"/>
  <c r="P30" i="74" s="1"/>
  <c r="O29" i="74"/>
  <c r="N29" i="74"/>
  <c r="O28" i="74"/>
  <c r="N28" i="74"/>
  <c r="P28" i="74" s="1"/>
  <c r="O27" i="74"/>
  <c r="N27" i="74"/>
  <c r="O26" i="74"/>
  <c r="N26" i="74"/>
  <c r="P26" i="74" s="1"/>
  <c r="O25" i="74"/>
  <c r="N25" i="74"/>
  <c r="O24" i="74"/>
  <c r="N24" i="74"/>
  <c r="P24" i="74" s="1"/>
  <c r="O23" i="74"/>
  <c r="N23" i="74"/>
  <c r="P23" i="74" s="1"/>
  <c r="O22" i="74"/>
  <c r="N22" i="74"/>
  <c r="P22" i="74" s="1"/>
  <c r="O21" i="74"/>
  <c r="N21" i="74"/>
  <c r="O20" i="74"/>
  <c r="N20" i="74"/>
  <c r="P20" i="74" s="1"/>
  <c r="O19" i="74"/>
  <c r="N19" i="74"/>
  <c r="O18" i="74"/>
  <c r="N18" i="74"/>
  <c r="P18" i="74" s="1"/>
  <c r="O17" i="74"/>
  <c r="N17" i="74"/>
  <c r="O16" i="74"/>
  <c r="N16" i="74"/>
  <c r="P16" i="74" s="1"/>
  <c r="O15" i="74"/>
  <c r="N15" i="74"/>
  <c r="O14" i="74"/>
  <c r="N14" i="74"/>
  <c r="P14" i="74" s="1"/>
  <c r="O13" i="74"/>
  <c r="N13" i="74"/>
  <c r="O12" i="74"/>
  <c r="N12" i="74"/>
  <c r="P12" i="74" s="1"/>
  <c r="O11" i="74"/>
  <c r="N11" i="74"/>
  <c r="O10" i="74"/>
  <c r="N10" i="74"/>
  <c r="O9" i="74"/>
  <c r="N9" i="74"/>
  <c r="O8" i="74"/>
  <c r="N8" i="74"/>
  <c r="O7" i="74"/>
  <c r="N7" i="74"/>
  <c r="O6" i="74"/>
  <c r="N6" i="74"/>
  <c r="P6" i="74" s="1"/>
  <c r="O5" i="74"/>
  <c r="N5" i="74"/>
  <c r="O4" i="74"/>
  <c r="N4" i="74"/>
  <c r="O3" i="74"/>
  <c r="N3" i="74"/>
  <c r="P3" i="74" s="1"/>
  <c r="O2" i="74"/>
  <c r="N2" i="74"/>
  <c r="O25" i="71"/>
  <c r="O26" i="71"/>
  <c r="M30" i="71"/>
  <c r="M31" i="71"/>
  <c r="O626" i="71"/>
  <c r="N25" i="71"/>
  <c r="P25" i="71" s="1"/>
  <c r="N26" i="71"/>
  <c r="P26" i="71" s="1"/>
  <c r="M587" i="71"/>
  <c r="M27" i="71"/>
  <c r="M28" i="71"/>
  <c r="M32" i="71"/>
  <c r="M33" i="71"/>
  <c r="M34" i="71"/>
  <c r="M35" i="71"/>
  <c r="M37" i="71"/>
  <c r="M38" i="71"/>
  <c r="M39" i="71"/>
  <c r="M40" i="71"/>
  <c r="M41" i="71"/>
  <c r="M42" i="71"/>
  <c r="M43" i="71"/>
  <c r="M44" i="71"/>
  <c r="M45" i="71"/>
  <c r="M46" i="71"/>
  <c r="M47" i="71"/>
  <c r="M49" i="71"/>
  <c r="M50" i="71"/>
  <c r="M51" i="71"/>
  <c r="M52" i="71"/>
  <c r="M53" i="71"/>
  <c r="M54" i="71"/>
  <c r="M55" i="71"/>
  <c r="M56" i="71"/>
  <c r="M57" i="71"/>
  <c r="M58" i="71"/>
  <c r="M59" i="71"/>
  <c r="M61" i="71"/>
  <c r="M62" i="71"/>
  <c r="M63" i="71"/>
  <c r="M64" i="71"/>
  <c r="M65" i="71"/>
  <c r="M66" i="71"/>
  <c r="M67" i="71"/>
  <c r="M68" i="71"/>
  <c r="M69" i="71"/>
  <c r="M70" i="71"/>
  <c r="M71" i="71"/>
  <c r="M73" i="71"/>
  <c r="M74" i="71"/>
  <c r="M75" i="71"/>
  <c r="M76" i="71"/>
  <c r="M77" i="71"/>
  <c r="M78" i="71"/>
  <c r="M79" i="71"/>
  <c r="M80" i="71"/>
  <c r="M81" i="71"/>
  <c r="M82" i="71"/>
  <c r="M83" i="71"/>
  <c r="M85" i="71"/>
  <c r="M86" i="71"/>
  <c r="M87" i="71"/>
  <c r="M88" i="71"/>
  <c r="M89" i="71"/>
  <c r="M90" i="71"/>
  <c r="M91" i="71"/>
  <c r="M92" i="71"/>
  <c r="M93" i="71"/>
  <c r="M94" i="71"/>
  <c r="M95" i="71"/>
  <c r="M97" i="71"/>
  <c r="M98" i="71"/>
  <c r="M99" i="71"/>
  <c r="M100" i="71"/>
  <c r="M101" i="71"/>
  <c r="M102" i="71"/>
  <c r="M103" i="71"/>
  <c r="M104" i="71"/>
  <c r="M105" i="71"/>
  <c r="M106" i="71"/>
  <c r="M107" i="71"/>
  <c r="M109" i="71"/>
  <c r="M110" i="71"/>
  <c r="M111" i="71"/>
  <c r="M112" i="71"/>
  <c r="M113" i="71"/>
  <c r="M114" i="71"/>
  <c r="M115" i="71"/>
  <c r="M116" i="71"/>
  <c r="M117" i="71"/>
  <c r="M118" i="71"/>
  <c r="M119" i="71"/>
  <c r="M121" i="71"/>
  <c r="M122" i="71"/>
  <c r="M123" i="71"/>
  <c r="M124" i="71"/>
  <c r="M125" i="71"/>
  <c r="M126" i="71"/>
  <c r="M127" i="71"/>
  <c r="M128" i="71"/>
  <c r="M129" i="71"/>
  <c r="M130" i="71"/>
  <c r="M131" i="71"/>
  <c r="M133" i="71"/>
  <c r="M134" i="71"/>
  <c r="M135" i="71"/>
  <c r="M136" i="71"/>
  <c r="M137" i="71"/>
  <c r="M138" i="71"/>
  <c r="M139" i="71"/>
  <c r="M140" i="71"/>
  <c r="M141" i="71"/>
  <c r="M142" i="71"/>
  <c r="M143" i="71"/>
  <c r="M145" i="71"/>
  <c r="M146" i="71"/>
  <c r="M147" i="71"/>
  <c r="M148" i="71"/>
  <c r="M149" i="71"/>
  <c r="M150" i="71"/>
  <c r="M151" i="71"/>
  <c r="M152" i="71"/>
  <c r="M153" i="71"/>
  <c r="M154" i="71"/>
  <c r="M155" i="71"/>
  <c r="M157" i="71"/>
  <c r="M158" i="71"/>
  <c r="M159" i="71"/>
  <c r="M160" i="71"/>
  <c r="M161" i="71"/>
  <c r="M162" i="71"/>
  <c r="M163" i="71"/>
  <c r="M164" i="71"/>
  <c r="M165" i="71"/>
  <c r="M166" i="71"/>
  <c r="M167" i="71"/>
  <c r="M169" i="71"/>
  <c r="M170" i="71"/>
  <c r="M171" i="71"/>
  <c r="M172" i="71"/>
  <c r="M173" i="71"/>
  <c r="M174" i="71"/>
  <c r="M175" i="71"/>
  <c r="M176" i="71"/>
  <c r="M177" i="71"/>
  <c r="M178" i="71"/>
  <c r="M179" i="71"/>
  <c r="M181" i="71"/>
  <c r="M182" i="71"/>
  <c r="M183" i="71"/>
  <c r="M184" i="71"/>
  <c r="M185" i="71"/>
  <c r="M186" i="71"/>
  <c r="M187" i="71"/>
  <c r="M188" i="71"/>
  <c r="M189" i="71"/>
  <c r="M190" i="71"/>
  <c r="M191" i="71"/>
  <c r="M193" i="71"/>
  <c r="M194" i="71"/>
  <c r="M195" i="71"/>
  <c r="M196" i="71"/>
  <c r="M197" i="71"/>
  <c r="M198" i="71"/>
  <c r="M199" i="71"/>
  <c r="M200" i="71"/>
  <c r="M201" i="71"/>
  <c r="M202" i="71"/>
  <c r="M203" i="71"/>
  <c r="M205" i="71"/>
  <c r="M206" i="71"/>
  <c r="M207" i="71"/>
  <c r="M208" i="71"/>
  <c r="M209" i="71"/>
  <c r="M210" i="71"/>
  <c r="M211" i="71"/>
  <c r="M212" i="71"/>
  <c r="M213" i="71"/>
  <c r="M214" i="71"/>
  <c r="M215" i="71"/>
  <c r="M217" i="71"/>
  <c r="M218" i="71"/>
  <c r="M219" i="71"/>
  <c r="M220" i="71"/>
  <c r="M221" i="71"/>
  <c r="M222" i="71"/>
  <c r="M223" i="71"/>
  <c r="M224" i="71"/>
  <c r="M225" i="71"/>
  <c r="M226" i="71"/>
  <c r="M227" i="71"/>
  <c r="M229" i="71"/>
  <c r="M230" i="71"/>
  <c r="M231" i="71"/>
  <c r="M232" i="71"/>
  <c r="M233" i="71"/>
  <c r="M234" i="71"/>
  <c r="M235" i="71"/>
  <c r="M236" i="71"/>
  <c r="M237" i="71"/>
  <c r="M238" i="71"/>
  <c r="M239" i="71"/>
  <c r="M241" i="71"/>
  <c r="M242" i="71"/>
  <c r="M243" i="71"/>
  <c r="M244" i="71"/>
  <c r="M245" i="71"/>
  <c r="M246" i="71"/>
  <c r="M247" i="71"/>
  <c r="M248" i="71"/>
  <c r="M249" i="71"/>
  <c r="M250" i="71"/>
  <c r="M251" i="71"/>
  <c r="M253" i="71"/>
  <c r="M254" i="71"/>
  <c r="M255" i="71"/>
  <c r="M256" i="71"/>
  <c r="M257" i="71"/>
  <c r="M258" i="71"/>
  <c r="M259" i="71"/>
  <c r="M260" i="71"/>
  <c r="M261" i="71"/>
  <c r="M262" i="71"/>
  <c r="M263" i="71"/>
  <c r="M265" i="71"/>
  <c r="M266" i="71"/>
  <c r="M267" i="71"/>
  <c r="M268" i="71"/>
  <c r="M269" i="71"/>
  <c r="M270" i="71"/>
  <c r="M271" i="71"/>
  <c r="M272" i="71"/>
  <c r="M273" i="71"/>
  <c r="M274" i="71"/>
  <c r="M275" i="71"/>
  <c r="M277" i="71"/>
  <c r="M278" i="71"/>
  <c r="M279" i="71"/>
  <c r="M280" i="71"/>
  <c r="M281" i="71"/>
  <c r="M282" i="71"/>
  <c r="M283" i="71"/>
  <c r="M284" i="71"/>
  <c r="M285" i="71"/>
  <c r="M286" i="71"/>
  <c r="M287" i="71"/>
  <c r="M289" i="71"/>
  <c r="M290" i="71"/>
  <c r="M291" i="71"/>
  <c r="M292" i="71"/>
  <c r="M293" i="71"/>
  <c r="M294" i="71"/>
  <c r="M295" i="71"/>
  <c r="M296" i="71"/>
  <c r="M297" i="71"/>
  <c r="M298" i="71"/>
  <c r="M299" i="71"/>
  <c r="M301" i="71"/>
  <c r="M302" i="71"/>
  <c r="M303" i="71"/>
  <c r="M304" i="71"/>
  <c r="M305" i="71"/>
  <c r="M306" i="71"/>
  <c r="M307" i="71"/>
  <c r="M308" i="71"/>
  <c r="M309" i="71"/>
  <c r="M310" i="71"/>
  <c r="M311" i="71"/>
  <c r="M313" i="71"/>
  <c r="M314" i="71"/>
  <c r="M315" i="71"/>
  <c r="M316" i="71"/>
  <c r="M317" i="71"/>
  <c r="M318" i="71"/>
  <c r="M319" i="71"/>
  <c r="M320" i="71"/>
  <c r="M321" i="71"/>
  <c r="M322" i="71"/>
  <c r="M323" i="71"/>
  <c r="M325" i="71"/>
  <c r="M326" i="71"/>
  <c r="M327" i="71"/>
  <c r="M328" i="71"/>
  <c r="M329" i="71"/>
  <c r="M330" i="71"/>
  <c r="M331" i="71"/>
  <c r="M332" i="71"/>
  <c r="M333" i="71"/>
  <c r="M334" i="71"/>
  <c r="M335" i="71"/>
  <c r="M337" i="71"/>
  <c r="M338" i="71"/>
  <c r="M339" i="71"/>
  <c r="M340" i="71"/>
  <c r="M341" i="71"/>
  <c r="M342" i="71"/>
  <c r="M343" i="71"/>
  <c r="M344" i="71"/>
  <c r="M345" i="71"/>
  <c r="M346" i="71"/>
  <c r="M347" i="71"/>
  <c r="M349" i="71"/>
  <c r="M350" i="71"/>
  <c r="M351" i="71"/>
  <c r="M352" i="71"/>
  <c r="M353" i="71"/>
  <c r="M354" i="71"/>
  <c r="M355" i="71"/>
  <c r="M356" i="71"/>
  <c r="M357" i="71"/>
  <c r="M358" i="71"/>
  <c r="M359" i="71"/>
  <c r="M361" i="71"/>
  <c r="M362" i="71"/>
  <c r="M363" i="71"/>
  <c r="M364" i="71"/>
  <c r="M365" i="71"/>
  <c r="M366" i="71"/>
  <c r="M367" i="71"/>
  <c r="M368" i="71"/>
  <c r="M369" i="71"/>
  <c r="M370" i="71"/>
  <c r="M371" i="71"/>
  <c r="M373" i="71"/>
  <c r="M374" i="71"/>
  <c r="M375" i="71"/>
  <c r="M376" i="71"/>
  <c r="M377" i="71"/>
  <c r="M378" i="71"/>
  <c r="M379" i="71"/>
  <c r="M380" i="71"/>
  <c r="M381" i="71"/>
  <c r="M382" i="71"/>
  <c r="M383" i="71"/>
  <c r="M385" i="71"/>
  <c r="M386" i="71"/>
  <c r="M387" i="71"/>
  <c r="M388" i="71"/>
  <c r="M389" i="71"/>
  <c r="M390" i="71"/>
  <c r="M391" i="71"/>
  <c r="M392" i="71"/>
  <c r="M393" i="71"/>
  <c r="M394" i="71"/>
  <c r="M395" i="71"/>
  <c r="M397" i="71"/>
  <c r="M398" i="71"/>
  <c r="M399" i="71"/>
  <c r="M400" i="71"/>
  <c r="M401" i="71"/>
  <c r="M402" i="71"/>
  <c r="M403" i="71"/>
  <c r="M404" i="71"/>
  <c r="M405" i="71"/>
  <c r="M406" i="71"/>
  <c r="M407" i="71"/>
  <c r="M409" i="71"/>
  <c r="M410" i="71"/>
  <c r="M411" i="71"/>
  <c r="M412" i="71"/>
  <c r="M413" i="71"/>
  <c r="M414" i="71"/>
  <c r="M415" i="71"/>
  <c r="M416" i="71"/>
  <c r="M417" i="71"/>
  <c r="M418" i="71"/>
  <c r="M419" i="71"/>
  <c r="M421" i="71"/>
  <c r="M422" i="71"/>
  <c r="M423" i="71"/>
  <c r="M424" i="71"/>
  <c r="M425" i="71"/>
  <c r="M426" i="71"/>
  <c r="M427" i="71"/>
  <c r="M428" i="71"/>
  <c r="M429" i="71"/>
  <c r="M430" i="71"/>
  <c r="M431" i="71"/>
  <c r="M433" i="71"/>
  <c r="M434" i="71"/>
  <c r="M435" i="71"/>
  <c r="M436" i="71"/>
  <c r="M437" i="71"/>
  <c r="M438" i="71"/>
  <c r="M439" i="71"/>
  <c r="M440" i="71"/>
  <c r="M441" i="71"/>
  <c r="M442" i="71"/>
  <c r="M443" i="71"/>
  <c r="M445" i="71"/>
  <c r="M446" i="71"/>
  <c r="M447" i="71"/>
  <c r="M448" i="71"/>
  <c r="M449" i="71"/>
  <c r="M450" i="71"/>
  <c r="M451" i="71"/>
  <c r="M452" i="71"/>
  <c r="M453" i="71"/>
  <c r="M454" i="71"/>
  <c r="M455" i="71"/>
  <c r="M457" i="71"/>
  <c r="M458" i="71"/>
  <c r="M459" i="71"/>
  <c r="M460" i="71"/>
  <c r="M461" i="71"/>
  <c r="M462" i="71"/>
  <c r="M463" i="71"/>
  <c r="M464" i="71"/>
  <c r="M465" i="71"/>
  <c r="M466" i="71"/>
  <c r="M467" i="71"/>
  <c r="M469" i="71"/>
  <c r="M470" i="71"/>
  <c r="M471" i="71"/>
  <c r="M472" i="71"/>
  <c r="M473" i="71"/>
  <c r="M474" i="71"/>
  <c r="M475" i="71"/>
  <c r="M476" i="71"/>
  <c r="M477" i="71"/>
  <c r="M478" i="71"/>
  <c r="M479" i="71"/>
  <c r="M481" i="71"/>
  <c r="M482" i="71"/>
  <c r="M483" i="71"/>
  <c r="M484" i="71"/>
  <c r="M485" i="71"/>
  <c r="M486" i="71"/>
  <c r="M487" i="71"/>
  <c r="M488" i="71"/>
  <c r="M489" i="71"/>
  <c r="M490" i="71"/>
  <c r="M491" i="71"/>
  <c r="M493" i="71"/>
  <c r="M494" i="71"/>
  <c r="M495" i="71"/>
  <c r="M496" i="71"/>
  <c r="M497" i="71"/>
  <c r="M498" i="71"/>
  <c r="M499" i="71"/>
  <c r="M500" i="71"/>
  <c r="M501" i="71"/>
  <c r="M502" i="71"/>
  <c r="M503" i="71"/>
  <c r="M505" i="71"/>
  <c r="M506" i="71"/>
  <c r="M507" i="71"/>
  <c r="M508" i="71"/>
  <c r="M509" i="71"/>
  <c r="M510" i="71"/>
  <c r="M511" i="71"/>
  <c r="M512" i="71"/>
  <c r="M513" i="71"/>
  <c r="M514" i="71"/>
  <c r="M515" i="71"/>
  <c r="M517" i="71"/>
  <c r="M518" i="71"/>
  <c r="M519" i="71"/>
  <c r="M520" i="71"/>
  <c r="M521" i="71"/>
  <c r="M522" i="71"/>
  <c r="M523" i="71"/>
  <c r="M524" i="71"/>
  <c r="M525" i="71"/>
  <c r="M526" i="71"/>
  <c r="M527" i="71"/>
  <c r="M529" i="71"/>
  <c r="M530" i="71"/>
  <c r="M531" i="71"/>
  <c r="M532" i="71"/>
  <c r="M533" i="71"/>
  <c r="M534" i="71"/>
  <c r="M535" i="71"/>
  <c r="M536" i="71"/>
  <c r="M537" i="71"/>
  <c r="M538" i="71"/>
  <c r="M539" i="71"/>
  <c r="M541" i="71"/>
  <c r="M542" i="71"/>
  <c r="M543" i="71"/>
  <c r="M544" i="71"/>
  <c r="M545" i="71"/>
  <c r="M546" i="71"/>
  <c r="M547" i="71"/>
  <c r="M548" i="71"/>
  <c r="M549" i="71"/>
  <c r="M550" i="71"/>
  <c r="M551" i="71"/>
  <c r="M553" i="71"/>
  <c r="M554" i="71"/>
  <c r="M555" i="71"/>
  <c r="M556" i="71"/>
  <c r="M557" i="71"/>
  <c r="M558" i="71"/>
  <c r="M559" i="71"/>
  <c r="M560" i="71"/>
  <c r="M561" i="71"/>
  <c r="M562" i="71"/>
  <c r="M563" i="71"/>
  <c r="M565" i="71"/>
  <c r="M566" i="71"/>
  <c r="M567" i="71"/>
  <c r="M568" i="71"/>
  <c r="M569" i="71"/>
  <c r="M570" i="71"/>
  <c r="M571" i="71"/>
  <c r="M572" i="71"/>
  <c r="M573" i="71"/>
  <c r="M574" i="71"/>
  <c r="M575" i="71"/>
  <c r="M577" i="71"/>
  <c r="M578" i="71"/>
  <c r="M579" i="71"/>
  <c r="M580" i="71"/>
  <c r="M581" i="71"/>
  <c r="M582" i="71"/>
  <c r="M583" i="71"/>
  <c r="M584" i="71"/>
  <c r="M585" i="71"/>
  <c r="M586" i="71"/>
  <c r="M589" i="71"/>
  <c r="M590" i="71"/>
  <c r="M591" i="71"/>
  <c r="M592" i="71"/>
  <c r="M593" i="71"/>
  <c r="M594" i="71"/>
  <c r="M595" i="71"/>
  <c r="M596" i="71"/>
  <c r="M597" i="71"/>
  <c r="M598" i="71"/>
  <c r="M599" i="71"/>
  <c r="M601" i="71"/>
  <c r="M602" i="71"/>
  <c r="M603" i="71"/>
  <c r="M604" i="71"/>
  <c r="M605" i="71"/>
  <c r="M606" i="71"/>
  <c r="M607" i="71"/>
  <c r="M608" i="71"/>
  <c r="M609" i="71"/>
  <c r="M610" i="71"/>
  <c r="M611" i="71"/>
  <c r="M613" i="71"/>
  <c r="M614" i="71"/>
  <c r="M615" i="71"/>
  <c r="M616" i="71"/>
  <c r="M617" i="71"/>
  <c r="M618" i="71"/>
  <c r="M619" i="71"/>
  <c r="M620" i="71"/>
  <c r="M621" i="71"/>
  <c r="M622" i="71"/>
  <c r="M623" i="71"/>
  <c r="M625" i="71"/>
  <c r="M626" i="71"/>
  <c r="M25" i="71" l="1"/>
  <c r="J313" i="75"/>
  <c r="M284" i="75"/>
  <c r="J207" i="75"/>
  <c r="J319" i="75"/>
  <c r="J287" i="75"/>
  <c r="J206" i="75"/>
  <c r="M303" i="75"/>
  <c r="J284" i="75"/>
  <c r="J277" i="75"/>
  <c r="M271" i="75"/>
  <c r="J191" i="75"/>
  <c r="M268" i="75"/>
  <c r="J265" i="75"/>
  <c r="M262" i="75"/>
  <c r="J252" i="75"/>
  <c r="J249" i="75"/>
  <c r="M247" i="75"/>
  <c r="J246" i="75"/>
  <c r="M244" i="75"/>
  <c r="M242" i="75"/>
  <c r="M238" i="75"/>
  <c r="J236" i="75"/>
  <c r="J234" i="75"/>
  <c r="J230" i="75"/>
  <c r="M222" i="75"/>
  <c r="J220" i="75"/>
  <c r="M220" i="75"/>
  <c r="J217" i="75"/>
  <c r="J214" i="75"/>
  <c r="M212" i="75"/>
  <c r="M210" i="75"/>
  <c r="M206" i="75"/>
  <c r="M205" i="75"/>
  <c r="P205" i="75"/>
  <c r="J205" i="75" s="1"/>
  <c r="J190" i="75"/>
  <c r="J618" i="75"/>
  <c r="J617" i="75"/>
  <c r="M610" i="75"/>
  <c r="M588" i="75"/>
  <c r="M584" i="75"/>
  <c r="M581" i="75"/>
  <c r="M578" i="75"/>
  <c r="M574" i="75"/>
  <c r="M571" i="75"/>
  <c r="M568" i="75"/>
  <c r="J561" i="75"/>
  <c r="M559" i="75"/>
  <c r="M554" i="75"/>
  <c r="M550" i="75"/>
  <c r="M515" i="75"/>
  <c r="J624" i="75"/>
  <c r="J623" i="75"/>
  <c r="J619" i="75"/>
  <c r="M616" i="75"/>
  <c r="J613" i="75"/>
  <c r="J608" i="75"/>
  <c r="J607" i="75"/>
  <c r="J602" i="75"/>
  <c r="J599" i="75"/>
  <c r="M598" i="75"/>
  <c r="J595" i="75"/>
  <c r="J593" i="75"/>
  <c r="J592" i="75"/>
  <c r="J625" i="75"/>
  <c r="J610" i="75"/>
  <c r="J609" i="75"/>
  <c r="M590" i="75"/>
  <c r="M586" i="75"/>
  <c r="M582" i="75"/>
  <c r="J581" i="75"/>
  <c r="M580" i="75"/>
  <c r="M576" i="75"/>
  <c r="M570" i="75"/>
  <c r="M566" i="75"/>
  <c r="M562" i="75"/>
  <c r="M556" i="75"/>
  <c r="M547" i="75"/>
  <c r="M542" i="75"/>
  <c r="M538" i="75"/>
  <c r="M534" i="75"/>
  <c r="M530" i="75"/>
  <c r="M526" i="75"/>
  <c r="M522" i="75"/>
  <c r="M517" i="75"/>
  <c r="M513" i="75"/>
  <c r="M492" i="75"/>
  <c r="J480" i="75"/>
  <c r="M497" i="75"/>
  <c r="M487" i="75"/>
  <c r="M483" i="75"/>
  <c r="M478" i="75"/>
  <c r="M474" i="75"/>
  <c r="M469" i="75"/>
  <c r="M465" i="75"/>
  <c r="M461" i="75"/>
  <c r="M457" i="75"/>
  <c r="M453" i="75"/>
  <c r="M449" i="75"/>
  <c r="J409" i="75"/>
  <c r="J406" i="75"/>
  <c r="M404" i="75"/>
  <c r="J397" i="75"/>
  <c r="J389" i="75"/>
  <c r="J377" i="75"/>
  <c r="J365" i="75"/>
  <c r="J333" i="75"/>
  <c r="P331" i="75"/>
  <c r="J317" i="75"/>
  <c r="J231" i="75"/>
  <c r="M441" i="75"/>
  <c r="M436" i="75"/>
  <c r="M434" i="75"/>
  <c r="M433" i="75"/>
  <c r="M422" i="75"/>
  <c r="M416" i="75"/>
  <c r="M415" i="75"/>
  <c r="M410" i="75"/>
  <c r="M401" i="75"/>
  <c r="M390" i="75"/>
  <c r="M384" i="75"/>
  <c r="M383" i="75"/>
  <c r="M378" i="75"/>
  <c r="M370" i="75"/>
  <c r="M369" i="75"/>
  <c r="J367" i="75"/>
  <c r="M357" i="75"/>
  <c r="M352" i="75"/>
  <c r="M345" i="75"/>
  <c r="J343" i="75"/>
  <c r="M328" i="75"/>
  <c r="M327" i="75"/>
  <c r="M324" i="75"/>
  <c r="M323" i="75"/>
  <c r="M308" i="75"/>
  <c r="M296" i="75"/>
  <c r="J285" i="75"/>
  <c r="M278" i="75"/>
  <c r="J272" i="75"/>
  <c r="J270" i="75"/>
  <c r="J268" i="75"/>
  <c r="M260" i="75"/>
  <c r="M258" i="75"/>
  <c r="M255" i="75"/>
  <c r="M254" i="75"/>
  <c r="J239" i="75"/>
  <c r="M234" i="75"/>
  <c r="J228" i="75"/>
  <c r="M223" i="75"/>
  <c r="M204" i="75"/>
  <c r="M200" i="75"/>
  <c r="J440" i="75"/>
  <c r="J425" i="75"/>
  <c r="J413" i="75"/>
  <c r="J405" i="75"/>
  <c r="J393" i="75"/>
  <c r="P271" i="75"/>
  <c r="J271" i="75" s="1"/>
  <c r="P247" i="75"/>
  <c r="J247" i="75" s="1"/>
  <c r="M494" i="75"/>
  <c r="M490" i="75"/>
  <c r="M486" i="75"/>
  <c r="M482" i="75"/>
  <c r="M477" i="75"/>
  <c r="M473" i="75"/>
  <c r="M468" i="75"/>
  <c r="M460" i="75"/>
  <c r="M452" i="75"/>
  <c r="M448" i="75"/>
  <c r="M447" i="75"/>
  <c r="M443" i="75"/>
  <c r="M432" i="75"/>
  <c r="M431" i="75"/>
  <c r="M426" i="75"/>
  <c r="M418" i="75"/>
  <c r="M417" i="75"/>
  <c r="J415" i="75"/>
  <c r="M399" i="75"/>
  <c r="M386" i="75"/>
  <c r="M385" i="75"/>
  <c r="P383" i="75"/>
  <c r="J383" i="75" s="1"/>
  <c r="M374" i="75"/>
  <c r="P369" i="75"/>
  <c r="J369" i="75" s="1"/>
  <c r="M368" i="75"/>
  <c r="M367" i="75"/>
  <c r="P357" i="75"/>
  <c r="J357" i="75" s="1"/>
  <c r="J350" i="75"/>
  <c r="M349" i="75"/>
  <c r="P345" i="75"/>
  <c r="J345" i="75" s="1"/>
  <c r="M344" i="75"/>
  <c r="M343" i="75"/>
  <c r="M329" i="75"/>
  <c r="P327" i="75"/>
  <c r="J327" i="75" s="1"/>
  <c r="M325" i="75"/>
  <c r="P323" i="75"/>
  <c r="J323" i="75" s="1"/>
  <c r="M310" i="75"/>
  <c r="P308" i="75"/>
  <c r="J297" i="75"/>
  <c r="M286" i="75"/>
  <c r="J273" i="75"/>
  <c r="P260" i="75"/>
  <c r="J260" i="75" s="1"/>
  <c r="P255" i="75"/>
  <c r="J255" i="75" s="1"/>
  <c r="M246" i="75"/>
  <c r="M230" i="75"/>
  <c r="P223" i="75"/>
  <c r="J223" i="75" s="1"/>
  <c r="J222" i="75"/>
  <c r="M218" i="75"/>
  <c r="M214" i="75"/>
  <c r="P204" i="75"/>
  <c r="J199" i="75"/>
  <c r="J38" i="74"/>
  <c r="J40" i="74"/>
  <c r="J42" i="74"/>
  <c r="J44" i="74"/>
  <c r="J46" i="74"/>
  <c r="J48" i="74"/>
  <c r="J50" i="74"/>
  <c r="M144" i="75"/>
  <c r="M128" i="75"/>
  <c r="J113" i="74"/>
  <c r="J117" i="74"/>
  <c r="J106" i="75"/>
  <c r="M80" i="75"/>
  <c r="J39" i="74"/>
  <c r="J41" i="74"/>
  <c r="J43" i="74"/>
  <c r="J45" i="74"/>
  <c r="J47" i="74"/>
  <c r="J49" i="74"/>
  <c r="J51" i="74"/>
  <c r="M44" i="75"/>
  <c r="M43" i="75"/>
  <c r="M42" i="75"/>
  <c r="M29" i="75"/>
  <c r="M28" i="75"/>
  <c r="M26" i="71"/>
  <c r="J224" i="75"/>
  <c r="J202" i="75"/>
  <c r="J210" i="75"/>
  <c r="M202" i="75"/>
  <c r="M9" i="75"/>
  <c r="M94" i="75"/>
  <c r="M56" i="75"/>
  <c r="M11" i="75"/>
  <c r="M95" i="75"/>
  <c r="M41" i="75"/>
  <c r="M4" i="75"/>
  <c r="M5" i="75"/>
  <c r="M435" i="74"/>
  <c r="M519" i="74"/>
  <c r="M621" i="74"/>
  <c r="M358" i="74"/>
  <c r="M361" i="74"/>
  <c r="M607" i="74"/>
  <c r="M344" i="74"/>
  <c r="M356" i="74"/>
  <c r="M398" i="74"/>
  <c r="M416" i="74"/>
  <c r="J121" i="74"/>
  <c r="M197" i="75"/>
  <c r="M196" i="75"/>
  <c r="J193" i="75"/>
  <c r="M190" i="75"/>
  <c r="M188" i="75"/>
  <c r="J186" i="75"/>
  <c r="M186" i="75"/>
  <c r="J183" i="75"/>
  <c r="M360" i="74"/>
  <c r="M437" i="74"/>
  <c r="M515" i="74"/>
  <c r="M563" i="74"/>
  <c r="M611" i="74"/>
  <c r="M182" i="75"/>
  <c r="P182" i="75"/>
  <c r="J182" i="75" s="1"/>
  <c r="J181" i="75"/>
  <c r="J180" i="75"/>
  <c r="M177" i="75"/>
  <c r="M175" i="75"/>
  <c r="M174" i="75"/>
  <c r="M176" i="75"/>
  <c r="P175" i="75"/>
  <c r="J175" i="75" s="1"/>
  <c r="P174" i="75"/>
  <c r="J174" i="75" s="1"/>
  <c r="M162" i="75"/>
  <c r="M160" i="75"/>
  <c r="M359" i="74"/>
  <c r="M328" i="74"/>
  <c r="M156" i="75"/>
  <c r="M158" i="75"/>
  <c r="M154" i="75"/>
  <c r="M152" i="75"/>
  <c r="M150" i="75"/>
  <c r="M617" i="74"/>
  <c r="M236" i="74"/>
  <c r="J270" i="74"/>
  <c r="J282" i="74"/>
  <c r="J298" i="74"/>
  <c r="J306" i="74"/>
  <c r="M322" i="74"/>
  <c r="M619" i="74"/>
  <c r="M258" i="74"/>
  <c r="M262" i="74"/>
  <c r="M264" i="74"/>
  <c r="M329" i="74"/>
  <c r="J334" i="74"/>
  <c r="J406" i="74"/>
  <c r="M417" i="74"/>
  <c r="J125" i="74"/>
  <c r="J129" i="74"/>
  <c r="J133" i="74"/>
  <c r="M291" i="74"/>
  <c r="M319" i="74"/>
  <c r="M327" i="74"/>
  <c r="M331" i="74"/>
  <c r="M351" i="74"/>
  <c r="M419" i="74"/>
  <c r="J436" i="74"/>
  <c r="J438" i="74"/>
  <c r="M444" i="74"/>
  <c r="M452" i="74"/>
  <c r="M148" i="75"/>
  <c r="M146" i="75"/>
  <c r="J228" i="74"/>
  <c r="M141" i="75"/>
  <c r="M142" i="75"/>
  <c r="P141" i="75"/>
  <c r="J141" i="75" s="1"/>
  <c r="M140" i="75"/>
  <c r="M138" i="75"/>
  <c r="M136" i="75"/>
  <c r="M134" i="75"/>
  <c r="M132" i="75"/>
  <c r="M129" i="75"/>
  <c r="M130" i="75"/>
  <c r="M126" i="75"/>
  <c r="M124" i="75"/>
  <c r="M122" i="75"/>
  <c r="M265" i="74"/>
  <c r="M263" i="74"/>
  <c r="M120" i="75"/>
  <c r="M118" i="75"/>
  <c r="M117" i="75"/>
  <c r="P117" i="75"/>
  <c r="J117" i="75" s="1"/>
  <c r="M116" i="75"/>
  <c r="M114" i="75"/>
  <c r="M112" i="75"/>
  <c r="M110" i="75"/>
  <c r="M109" i="75"/>
  <c r="J107" i="75"/>
  <c r="M108" i="75"/>
  <c r="M107" i="75"/>
  <c r="J173" i="74"/>
  <c r="M106" i="75"/>
  <c r="M105" i="75"/>
  <c r="M104" i="75"/>
  <c r="M103" i="75"/>
  <c r="M102" i="75"/>
  <c r="M101" i="75"/>
  <c r="M100" i="75"/>
  <c r="M99" i="75"/>
  <c r="M98" i="75"/>
  <c r="M97" i="75"/>
  <c r="M96" i="75"/>
  <c r="J153" i="74"/>
  <c r="M92" i="75"/>
  <c r="M91" i="75"/>
  <c r="M90" i="75"/>
  <c r="M89" i="75"/>
  <c r="M88" i="75"/>
  <c r="M87" i="75"/>
  <c r="M85" i="75"/>
  <c r="M86" i="75"/>
  <c r="M84" i="75"/>
  <c r="M83" i="75"/>
  <c r="M82" i="75"/>
  <c r="M579" i="75"/>
  <c r="J579" i="75"/>
  <c r="M552" i="75"/>
  <c r="J552" i="75"/>
  <c r="M488" i="75"/>
  <c r="J488" i="75"/>
  <c r="J583" i="75"/>
  <c r="M583" i="75"/>
  <c r="J620" i="75"/>
  <c r="M620" i="75"/>
  <c r="J614" i="75"/>
  <c r="M614" i="75"/>
  <c r="J604" i="75"/>
  <c r="M604" i="75"/>
  <c r="J600" i="75"/>
  <c r="M600" i="75"/>
  <c r="J596" i="75"/>
  <c r="M596" i="75"/>
  <c r="J577" i="75"/>
  <c r="M564" i="75"/>
  <c r="J564" i="75"/>
  <c r="J535" i="75"/>
  <c r="M504" i="75"/>
  <c r="J504" i="75"/>
  <c r="M496" i="75"/>
  <c r="J496" i="75"/>
  <c r="J225" i="75"/>
  <c r="J127" i="74"/>
  <c r="J131" i="74"/>
  <c r="J135" i="74"/>
  <c r="J139" i="74"/>
  <c r="J147" i="74"/>
  <c r="J155" i="74"/>
  <c r="J167" i="74"/>
  <c r="J175" i="74"/>
  <c r="J179" i="74"/>
  <c r="J187" i="74"/>
  <c r="J199" i="74"/>
  <c r="J203" i="74"/>
  <c r="J207" i="74"/>
  <c r="J223" i="74"/>
  <c r="J292" i="74"/>
  <c r="J300" i="74"/>
  <c r="M601" i="75"/>
  <c r="J601" i="75"/>
  <c r="J226" i="74"/>
  <c r="J234" i="74"/>
  <c r="J246" i="74"/>
  <c r="J250" i="74"/>
  <c r="J622" i="75"/>
  <c r="M622" i="75"/>
  <c r="J612" i="75"/>
  <c r="M612" i="75"/>
  <c r="J606" i="75"/>
  <c r="M606" i="75"/>
  <c r="J594" i="75"/>
  <c r="M594" i="75"/>
  <c r="M536" i="75"/>
  <c r="J536" i="75"/>
  <c r="M528" i="75"/>
  <c r="J528" i="75"/>
  <c r="J503" i="75"/>
  <c r="J407" i="75"/>
  <c r="J375" i="75"/>
  <c r="M292" i="75"/>
  <c r="J292" i="75"/>
  <c r="M266" i="75"/>
  <c r="J266" i="75"/>
  <c r="J422" i="75"/>
  <c r="J390" i="75"/>
  <c r="J358" i="75"/>
  <c r="M318" i="75"/>
  <c r="J318" i="75"/>
  <c r="J194" i="75"/>
  <c r="M194" i="75"/>
  <c r="M180" i="75"/>
  <c r="J312" i="74"/>
  <c r="J316" i="74"/>
  <c r="J591" i="75"/>
  <c r="J590" i="75"/>
  <c r="J589" i="75"/>
  <c r="J588" i="75"/>
  <c r="J587" i="75"/>
  <c r="J570" i="75"/>
  <c r="J568" i="75"/>
  <c r="J511" i="75"/>
  <c r="M464" i="75"/>
  <c r="J464" i="75"/>
  <c r="J457" i="75"/>
  <c r="M456" i="75"/>
  <c r="J456" i="75"/>
  <c r="M438" i="75"/>
  <c r="J438" i="75"/>
  <c r="J351" i="75"/>
  <c r="J198" i="75"/>
  <c r="J479" i="75"/>
  <c r="J447" i="75"/>
  <c r="M425" i="75"/>
  <c r="M423" i="75"/>
  <c r="M409" i="75"/>
  <c r="M407" i="75"/>
  <c r="M393" i="75"/>
  <c r="M391" i="75"/>
  <c r="M377" i="75"/>
  <c r="M375" i="75"/>
  <c r="M361" i="75"/>
  <c r="M359" i="75"/>
  <c r="M351" i="75"/>
  <c r="M337" i="75"/>
  <c r="J334" i="75"/>
  <c r="M333" i="75"/>
  <c r="J294" i="75"/>
  <c r="M294" i="75"/>
  <c r="M181" i="75"/>
  <c r="M147" i="75"/>
  <c r="M135" i="75"/>
  <c r="M123" i="75"/>
  <c r="M111" i="75"/>
  <c r="J471" i="75"/>
  <c r="J439" i="75"/>
  <c r="J430" i="75"/>
  <c r="J414" i="75"/>
  <c r="J398" i="75"/>
  <c r="J382" i="75"/>
  <c r="J366" i="75"/>
  <c r="M353" i="75"/>
  <c r="M300" i="75"/>
  <c r="J295" i="75"/>
  <c r="J276" i="75"/>
  <c r="M252" i="75"/>
  <c r="M191" i="75"/>
  <c r="J342" i="75"/>
  <c r="M341" i="75"/>
  <c r="M339" i="75"/>
  <c r="J331" i="75"/>
  <c r="J326" i="75"/>
  <c r="M321" i="75"/>
  <c r="M319" i="75"/>
  <c r="J311" i="75"/>
  <c r="J309" i="75"/>
  <c r="J308" i="75"/>
  <c r="J303" i="75"/>
  <c r="J302" i="75"/>
  <c r="M295" i="75"/>
  <c r="J293" i="75"/>
  <c r="J289" i="75"/>
  <c r="J286" i="75"/>
  <c r="J262" i="75"/>
  <c r="J254" i="75"/>
  <c r="J244" i="75"/>
  <c r="J241" i="75"/>
  <c r="J238" i="75"/>
  <c r="M236" i="75"/>
  <c r="M231" i="75"/>
  <c r="J226" i="75"/>
  <c r="J200" i="75"/>
  <c r="M189" i="75"/>
  <c r="M178" i="75"/>
  <c r="M172" i="75"/>
  <c r="M171" i="75"/>
  <c r="M168" i="75"/>
  <c r="M165" i="75"/>
  <c r="M159" i="75"/>
  <c r="M153" i="75"/>
  <c r="J300" i="75"/>
  <c r="J278" i="75"/>
  <c r="J274" i="75"/>
  <c r="J250" i="75"/>
  <c r="J213" i="75"/>
  <c r="J212" i="75"/>
  <c r="M207" i="75"/>
  <c r="J204" i="75"/>
  <c r="M201" i="75"/>
  <c r="M199" i="75"/>
  <c r="J196" i="75"/>
  <c r="M193" i="75"/>
  <c r="J188" i="75"/>
  <c r="M183" i="75"/>
  <c r="J176" i="75"/>
  <c r="J173" i="75"/>
  <c r="J172" i="75"/>
  <c r="J171" i="75"/>
  <c r="J168" i="75"/>
  <c r="J165" i="75"/>
  <c r="J162" i="75"/>
  <c r="J159" i="75"/>
  <c r="J156" i="75"/>
  <c r="J153" i="75"/>
  <c r="J150" i="75"/>
  <c r="J147" i="75"/>
  <c r="J144" i="75"/>
  <c r="J138" i="75"/>
  <c r="J135" i="75"/>
  <c r="J132" i="75"/>
  <c r="J129" i="75"/>
  <c r="J126" i="75"/>
  <c r="J123" i="75"/>
  <c r="J120" i="75"/>
  <c r="J114" i="75"/>
  <c r="J111" i="75"/>
  <c r="J108" i="75"/>
  <c r="J105" i="75"/>
  <c r="J102" i="75"/>
  <c r="J99" i="75"/>
  <c r="J96" i="75"/>
  <c r="J93" i="75"/>
  <c r="J90" i="75"/>
  <c r="J87" i="75"/>
  <c r="J84" i="75"/>
  <c r="J30" i="75"/>
  <c r="M2" i="75"/>
  <c r="J137" i="74"/>
  <c r="J81" i="75"/>
  <c r="M81" i="75"/>
  <c r="M79" i="75"/>
  <c r="J78" i="75"/>
  <c r="J6" i="74"/>
  <c r="J66" i="74"/>
  <c r="J70" i="74"/>
  <c r="J74" i="74"/>
  <c r="J82" i="74"/>
  <c r="J126" i="74"/>
  <c r="J130" i="74"/>
  <c r="J134" i="74"/>
  <c r="M138" i="74"/>
  <c r="M146" i="74"/>
  <c r="J150" i="74"/>
  <c r="M154" i="74"/>
  <c r="J158" i="74"/>
  <c r="J162" i="74"/>
  <c r="J178" i="74"/>
  <c r="M186" i="74"/>
  <c r="M194" i="74"/>
  <c r="J198" i="74"/>
  <c r="J222" i="74"/>
  <c r="J243" i="74"/>
  <c r="M252" i="74"/>
  <c r="M255" i="74"/>
  <c r="J256" i="74"/>
  <c r="J260" i="74"/>
  <c r="M334" i="74"/>
  <c r="J348" i="74"/>
  <c r="M420" i="74"/>
  <c r="M421" i="74"/>
  <c r="M438" i="74"/>
  <c r="M565" i="74"/>
  <c r="M567" i="74"/>
  <c r="J120" i="74"/>
  <c r="J177" i="74"/>
  <c r="J180" i="74"/>
  <c r="J184" i="74"/>
  <c r="J188" i="74"/>
  <c r="M212" i="74"/>
  <c r="J216" i="74"/>
  <c r="J220" i="74"/>
  <c r="M225" i="74"/>
  <c r="M280" i="74"/>
  <c r="M283" i="74"/>
  <c r="M288" i="74"/>
  <c r="M295" i="74"/>
  <c r="J319" i="74"/>
  <c r="M346" i="74"/>
  <c r="M414" i="74"/>
  <c r="J427" i="74"/>
  <c r="M436" i="74"/>
  <c r="J439" i="74"/>
  <c r="M533" i="74"/>
  <c r="J3" i="74"/>
  <c r="J336" i="74"/>
  <c r="M367" i="74"/>
  <c r="M375" i="74"/>
  <c r="J400" i="74"/>
  <c r="J408" i="74"/>
  <c r="M78" i="75"/>
  <c r="M4" i="74"/>
  <c r="J116" i="74"/>
  <c r="J128" i="74"/>
  <c r="J132" i="74"/>
  <c r="J136" i="74"/>
  <c r="J140" i="74"/>
  <c r="M164" i="74"/>
  <c r="J168" i="74"/>
  <c r="J172" i="74"/>
  <c r="J185" i="74"/>
  <c r="J201" i="74"/>
  <c r="J217" i="74"/>
  <c r="J225" i="74"/>
  <c r="J230" i="74"/>
  <c r="P283" i="74"/>
  <c r="J283" i="74" s="1"/>
  <c r="P346" i="74"/>
  <c r="J346" i="74" s="1"/>
  <c r="M448" i="74"/>
  <c r="M278" i="74"/>
  <c r="J296" i="74"/>
  <c r="M306" i="74"/>
  <c r="M338" i="74"/>
  <c r="M340" i="74"/>
  <c r="M341" i="74"/>
  <c r="M342" i="74"/>
  <c r="J352" i="74"/>
  <c r="M363" i="74"/>
  <c r="J378" i="74"/>
  <c r="M386" i="74"/>
  <c r="J412" i="74"/>
  <c r="M427" i="74"/>
  <c r="M429" i="74"/>
  <c r="M489" i="74"/>
  <c r="M497" i="74"/>
  <c r="M501" i="74"/>
  <c r="M581" i="74"/>
  <c r="M585" i="74"/>
  <c r="M593" i="74"/>
  <c r="M597" i="74"/>
  <c r="J621" i="74"/>
  <c r="M196" i="74"/>
  <c r="M247" i="74"/>
  <c r="M260" i="74"/>
  <c r="M261" i="74"/>
  <c r="J262" i="74"/>
  <c r="J264" i="74"/>
  <c r="M457" i="74"/>
  <c r="J191" i="74"/>
  <c r="M239" i="74"/>
  <c r="M240" i="74"/>
  <c r="M241" i="74"/>
  <c r="M259" i="74"/>
  <c r="J268" i="74"/>
  <c r="M289" i="74"/>
  <c r="M298" i="74"/>
  <c r="M302" i="74"/>
  <c r="J303" i="74"/>
  <c r="M304" i="74"/>
  <c r="M326" i="74"/>
  <c r="M355" i="74"/>
  <c r="J364" i="74"/>
  <c r="M369" i="74"/>
  <c r="J372" i="74"/>
  <c r="J376" i="74"/>
  <c r="M380" i="74"/>
  <c r="J384" i="74"/>
  <c r="J392" i="74"/>
  <c r="M393" i="74"/>
  <c r="J394" i="74"/>
  <c r="J396" i="74"/>
  <c r="M406" i="74"/>
  <c r="M407" i="74"/>
  <c r="M408" i="74"/>
  <c r="M409" i="74"/>
  <c r="J416" i="74"/>
  <c r="J424" i="74"/>
  <c r="M537" i="74"/>
  <c r="M545" i="74"/>
  <c r="M549" i="74"/>
  <c r="M77" i="75"/>
  <c r="M76" i="75"/>
  <c r="J124" i="74"/>
  <c r="M75" i="75"/>
  <c r="J75" i="75"/>
  <c r="M74" i="75"/>
  <c r="M193" i="74"/>
  <c r="M203" i="74"/>
  <c r="M197" i="74"/>
  <c r="M231" i="74"/>
  <c r="M156" i="74"/>
  <c r="M157" i="74"/>
  <c r="M148" i="74"/>
  <c r="M149" i="74"/>
  <c r="M155" i="74"/>
  <c r="J143" i="74"/>
  <c r="M121" i="74"/>
  <c r="J115" i="74"/>
  <c r="J119" i="74"/>
  <c r="J123" i="74"/>
  <c r="J110" i="74"/>
  <c r="J114" i="74"/>
  <c r="J118" i="74"/>
  <c r="J122" i="74"/>
  <c r="J72" i="75"/>
  <c r="M72" i="75"/>
  <c r="M71" i="75"/>
  <c r="M70" i="75"/>
  <c r="J69" i="75"/>
  <c r="M69" i="75"/>
  <c r="M68" i="75"/>
  <c r="M67" i="75"/>
  <c r="J66" i="75"/>
  <c r="M66" i="75"/>
  <c r="M65" i="75"/>
  <c r="M177" i="74"/>
  <c r="M144" i="74"/>
  <c r="M142" i="74"/>
  <c r="M145" i="74"/>
  <c r="M160" i="74"/>
  <c r="M161" i="74"/>
  <c r="M190" i="74"/>
  <c r="M119" i="74"/>
  <c r="M120" i="74"/>
  <c r="J102" i="74"/>
  <c r="J106" i="74"/>
  <c r="M117" i="74"/>
  <c r="M118" i="74"/>
  <c r="M116" i="74"/>
  <c r="M115" i="74"/>
  <c r="M114" i="74"/>
  <c r="M113" i="74"/>
  <c r="J94" i="74"/>
  <c r="J98" i="74"/>
  <c r="M64" i="75"/>
  <c r="J63" i="75"/>
  <c r="J90" i="74"/>
  <c r="J60" i="75"/>
  <c r="M63" i="75"/>
  <c r="M62" i="75"/>
  <c r="M61" i="75"/>
  <c r="M60" i="75"/>
  <c r="M59" i="75"/>
  <c r="M58" i="75"/>
  <c r="J57" i="75"/>
  <c r="M57" i="75"/>
  <c r="J86" i="74"/>
  <c r="J54" i="75"/>
  <c r="M55" i="75"/>
  <c r="M140" i="74"/>
  <c r="M141" i="74"/>
  <c r="M188" i="74"/>
  <c r="M189" i="74"/>
  <c r="M200" i="74"/>
  <c r="M208" i="74"/>
  <c r="M209" i="74"/>
  <c r="M244" i="74"/>
  <c r="M270" i="74"/>
  <c r="J280" i="74"/>
  <c r="M287" i="74"/>
  <c r="M290" i="74"/>
  <c r="J291" i="74"/>
  <c r="M296" i="74"/>
  <c r="M297" i="74"/>
  <c r="P310" i="74"/>
  <c r="J310" i="74" s="1"/>
  <c r="M310" i="74"/>
  <c r="M314" i="74"/>
  <c r="M316" i="74"/>
  <c r="J328" i="74"/>
  <c r="J330" i="74"/>
  <c r="J356" i="74"/>
  <c r="P138" i="74"/>
  <c r="J138" i="74" s="1"/>
  <c r="J151" i="74"/>
  <c r="M152" i="74"/>
  <c r="J166" i="74"/>
  <c r="P186" i="74"/>
  <c r="J186" i="74" s="1"/>
  <c r="M192" i="74"/>
  <c r="M204" i="74"/>
  <c r="M205" i="74"/>
  <c r="J206" i="74"/>
  <c r="J215" i="74"/>
  <c r="M220" i="74"/>
  <c r="J227" i="74"/>
  <c r="M232" i="74"/>
  <c r="M234" i="74"/>
  <c r="M238" i="74"/>
  <c r="M242" i="74"/>
  <c r="J276" i="74"/>
  <c r="P278" i="74"/>
  <c r="P309" i="74"/>
  <c r="J309" i="74" s="1"/>
  <c r="M309" i="74"/>
  <c r="J324" i="74"/>
  <c r="J54" i="74"/>
  <c r="J58" i="74"/>
  <c r="J159" i="74"/>
  <c r="J169" i="74"/>
  <c r="M174" i="74"/>
  <c r="J181" i="74"/>
  <c r="J195" i="74"/>
  <c r="M202" i="74"/>
  <c r="J210" i="74"/>
  <c r="J214" i="74"/>
  <c r="M224" i="74"/>
  <c r="J237" i="74"/>
  <c r="J248" i="74"/>
  <c r="J257" i="74"/>
  <c r="M307" i="74"/>
  <c r="M308" i="74"/>
  <c r="M17" i="74"/>
  <c r="J37" i="74"/>
  <c r="P367" i="74"/>
  <c r="J367" i="74" s="1"/>
  <c r="M379" i="74"/>
  <c r="M387" i="74"/>
  <c r="M388" i="74"/>
  <c r="M389" i="74"/>
  <c r="M390" i="74"/>
  <c r="M432" i="74"/>
  <c r="P444" i="74"/>
  <c r="J444" i="74" s="1"/>
  <c r="M450" i="74"/>
  <c r="P452" i="74"/>
  <c r="J452" i="74" s="1"/>
  <c r="M487" i="74"/>
  <c r="M491" i="74"/>
  <c r="M493" i="74"/>
  <c r="M495" i="74"/>
  <c r="M509" i="74"/>
  <c r="M513" i="74"/>
  <c r="M535" i="74"/>
  <c r="M539" i="74"/>
  <c r="M541" i="74"/>
  <c r="M543" i="74"/>
  <c r="M557" i="74"/>
  <c r="M561" i="74"/>
  <c r="M583" i="74"/>
  <c r="M587" i="74"/>
  <c r="M589" i="74"/>
  <c r="M591" i="74"/>
  <c r="M605" i="74"/>
  <c r="M609" i="74"/>
  <c r="M249" i="74"/>
  <c r="J259" i="74"/>
  <c r="M268" i="74"/>
  <c r="J274" i="74"/>
  <c r="M285" i="74"/>
  <c r="J293" i="74"/>
  <c r="M294" i="74"/>
  <c r="M299" i="74"/>
  <c r="M300" i="74"/>
  <c r="M301" i="74"/>
  <c r="J318" i="74"/>
  <c r="M320" i="74"/>
  <c r="M332" i="74"/>
  <c r="M339" i="74"/>
  <c r="M343" i="74"/>
  <c r="J344" i="74"/>
  <c r="M347" i="74"/>
  <c r="M348" i="74"/>
  <c r="M349" i="74"/>
  <c r="M350" i="74"/>
  <c r="J354" i="74"/>
  <c r="J355" i="74"/>
  <c r="M362" i="74"/>
  <c r="P375" i="74"/>
  <c r="J375" i="74" s="1"/>
  <c r="M382" i="74"/>
  <c r="P386" i="74"/>
  <c r="M394" i="74"/>
  <c r="M399" i="74"/>
  <c r="M403" i="74"/>
  <c r="M404" i="74"/>
  <c r="J415" i="74"/>
  <c r="J426" i="74"/>
  <c r="M428" i="74"/>
  <c r="M430" i="74"/>
  <c r="M431" i="74"/>
  <c r="M439" i="74"/>
  <c r="M440" i="74"/>
  <c r="M441" i="74"/>
  <c r="J448" i="74"/>
  <c r="M449" i="74"/>
  <c r="M521" i="74"/>
  <c r="M523" i="74"/>
  <c r="M525" i="74"/>
  <c r="M569" i="74"/>
  <c r="M571" i="74"/>
  <c r="M573" i="74"/>
  <c r="J366" i="74"/>
  <c r="M368" i="74"/>
  <c r="M370" i="74"/>
  <c r="M374" i="74"/>
  <c r="J382" i="74"/>
  <c r="J402" i="74"/>
  <c r="J403" i="74"/>
  <c r="J404" i="74"/>
  <c r="M446" i="74"/>
  <c r="M447" i="74"/>
  <c r="M613" i="74"/>
  <c r="M615" i="74"/>
  <c r="J620" i="74"/>
  <c r="J20" i="74"/>
  <c r="J65" i="74"/>
  <c r="J69" i="74"/>
  <c r="J73" i="74"/>
  <c r="J81" i="74"/>
  <c r="J85" i="74"/>
  <c r="J89" i="74"/>
  <c r="J93" i="74"/>
  <c r="J97" i="74"/>
  <c r="J101" i="74"/>
  <c r="J105" i="74"/>
  <c r="J109" i="74"/>
  <c r="J148" i="74"/>
  <c r="J160" i="74"/>
  <c r="M165" i="74"/>
  <c r="M176" i="74"/>
  <c r="J196" i="74"/>
  <c r="J208" i="74"/>
  <c r="M213" i="74"/>
  <c r="P236" i="74"/>
  <c r="J236" i="74" s="1"/>
  <c r="P238" i="74"/>
  <c r="J238" i="74" s="1"/>
  <c r="M243" i="74"/>
  <c r="J247" i="74"/>
  <c r="M253" i="74"/>
  <c r="J258" i="74"/>
  <c r="M266" i="74"/>
  <c r="P267" i="74"/>
  <c r="J267" i="74" s="1"/>
  <c r="M267" i="74"/>
  <c r="J271" i="74"/>
  <c r="M286" i="74"/>
  <c r="M7" i="74"/>
  <c r="J52" i="74"/>
  <c r="J56" i="74"/>
  <c r="J84" i="74"/>
  <c r="J88" i="74"/>
  <c r="J92" i="74"/>
  <c r="J96" i="74"/>
  <c r="J100" i="74"/>
  <c r="J104" i="74"/>
  <c r="J108" i="74"/>
  <c r="J112" i="74"/>
  <c r="M122" i="74"/>
  <c r="M123" i="74"/>
  <c r="M124" i="74"/>
  <c r="M125" i="74"/>
  <c r="M126" i="74"/>
  <c r="M127" i="74"/>
  <c r="M128" i="74"/>
  <c r="M129" i="74"/>
  <c r="M130" i="74"/>
  <c r="M131" i="74"/>
  <c r="M132" i="74"/>
  <c r="M133" i="74"/>
  <c r="M134" i="74"/>
  <c r="M135" i="74"/>
  <c r="M136" i="74"/>
  <c r="M137" i="74"/>
  <c r="J142" i="74"/>
  <c r="J144" i="74"/>
  <c r="J145" i="74"/>
  <c r="M150" i="74"/>
  <c r="P154" i="74"/>
  <c r="J154" i="74" s="1"/>
  <c r="J156" i="74"/>
  <c r="J157" i="74"/>
  <c r="P164" i="74"/>
  <c r="J164" i="74" s="1"/>
  <c r="J171" i="74"/>
  <c r="M172" i="74"/>
  <c r="M173" i="74"/>
  <c r="P174" i="74"/>
  <c r="J174" i="74" s="1"/>
  <c r="M178" i="74"/>
  <c r="J183" i="74"/>
  <c r="M184" i="74"/>
  <c r="M185" i="74"/>
  <c r="J190" i="74"/>
  <c r="J192" i="74"/>
  <c r="J193" i="74"/>
  <c r="M198" i="74"/>
  <c r="P202" i="74"/>
  <c r="J202" i="74" s="1"/>
  <c r="J204" i="74"/>
  <c r="J205" i="74"/>
  <c r="P212" i="74"/>
  <c r="J212" i="74" s="1"/>
  <c r="J219" i="74"/>
  <c r="M221" i="74"/>
  <c r="M222" i="74"/>
  <c r="P224" i="74"/>
  <c r="J224" i="74" s="1"/>
  <c r="M226" i="74"/>
  <c r="M230" i="74"/>
  <c r="M235" i="74"/>
  <c r="P242" i="74"/>
  <c r="J242" i="74" s="1"/>
  <c r="M250" i="74"/>
  <c r="M251" i="74"/>
  <c r="P251" i="74"/>
  <c r="J251" i="74" s="1"/>
  <c r="M273" i="74"/>
  <c r="M274" i="74"/>
  <c r="M284" i="74"/>
  <c r="M10" i="74"/>
  <c r="J34" i="74"/>
  <c r="J67" i="74"/>
  <c r="J71" i="74"/>
  <c r="J75" i="74"/>
  <c r="J83" i="74"/>
  <c r="J87" i="74"/>
  <c r="J91" i="74"/>
  <c r="J95" i="74"/>
  <c r="J99" i="74"/>
  <c r="J103" i="74"/>
  <c r="J107" i="74"/>
  <c r="J111" i="74"/>
  <c r="J149" i="74"/>
  <c r="M153" i="74"/>
  <c r="J161" i="74"/>
  <c r="M162" i="74"/>
  <c r="J163" i="74"/>
  <c r="M166" i="74"/>
  <c r="M168" i="74"/>
  <c r="M169" i="74"/>
  <c r="M170" i="74"/>
  <c r="M179" i="74"/>
  <c r="M180" i="74"/>
  <c r="M181" i="74"/>
  <c r="J182" i="74"/>
  <c r="J197" i="74"/>
  <c r="M201" i="74"/>
  <c r="J209" i="74"/>
  <c r="M210" i="74"/>
  <c r="J211" i="74"/>
  <c r="M214" i="74"/>
  <c r="M216" i="74"/>
  <c r="M217" i="74"/>
  <c r="M218" i="74"/>
  <c r="J221" i="74"/>
  <c r="M227" i="74"/>
  <c r="M228" i="74"/>
  <c r="J229" i="74"/>
  <c r="J235" i="74"/>
  <c r="M248" i="74"/>
  <c r="M254" i="74"/>
  <c r="M271" i="74"/>
  <c r="M272" i="74"/>
  <c r="P272" i="74"/>
  <c r="J272" i="74" s="1"/>
  <c r="M246" i="74"/>
  <c r="J255" i="74"/>
  <c r="M256" i="74"/>
  <c r="J261" i="74"/>
  <c r="M275" i="74"/>
  <c r="M276" i="74"/>
  <c r="M277" i="74"/>
  <c r="M279" i="74"/>
  <c r="J281" i="74"/>
  <c r="M282" i="74"/>
  <c r="P290" i="74"/>
  <c r="J290" i="74" s="1"/>
  <c r="P295" i="74"/>
  <c r="J295" i="74" s="1"/>
  <c r="J297" i="74"/>
  <c r="P308" i="74"/>
  <c r="J308" i="74" s="1"/>
  <c r="M311" i="74"/>
  <c r="M312" i="74"/>
  <c r="M313" i="74"/>
  <c r="M315" i="74"/>
  <c r="J317" i="74"/>
  <c r="M318" i="74"/>
  <c r="P322" i="74"/>
  <c r="J322" i="74" s="1"/>
  <c r="P332" i="74"/>
  <c r="J332" i="74" s="1"/>
  <c r="M335" i="74"/>
  <c r="M336" i="74"/>
  <c r="M337" i="74"/>
  <c r="P343" i="74"/>
  <c r="J343" i="74" s="1"/>
  <c r="M345" i="74"/>
  <c r="P351" i="74"/>
  <c r="J351" i="74" s="1"/>
  <c r="P362" i="74"/>
  <c r="J362" i="74" s="1"/>
  <c r="M364" i="74"/>
  <c r="M365" i="74"/>
  <c r="M366" i="74"/>
  <c r="P370" i="74"/>
  <c r="J370" i="74" s="1"/>
  <c r="P380" i="74"/>
  <c r="J380" i="74" s="1"/>
  <c r="M383" i="74"/>
  <c r="M384" i="74"/>
  <c r="M385" i="74"/>
  <c r="P399" i="74"/>
  <c r="J399" i="74" s="1"/>
  <c r="M410" i="74"/>
  <c r="M411" i="74"/>
  <c r="P411" i="74"/>
  <c r="J411" i="74" s="1"/>
  <c r="M412" i="74"/>
  <c r="M415" i="74"/>
  <c r="M423" i="74"/>
  <c r="J428" i="74"/>
  <c r="J432" i="74"/>
  <c r="M442" i="74"/>
  <c r="P442" i="74"/>
  <c r="J442" i="74" s="1"/>
  <c r="J450" i="74"/>
  <c r="J269" i="74"/>
  <c r="J279" i="74"/>
  <c r="J285" i="74"/>
  <c r="M303" i="74"/>
  <c r="J305" i="74"/>
  <c r="J315" i="74"/>
  <c r="M321" i="74"/>
  <c r="M330" i="74"/>
  <c r="M357" i="74"/>
  <c r="M376" i="74"/>
  <c r="M377" i="74"/>
  <c r="M378" i="74"/>
  <c r="M391" i="74"/>
  <c r="M392" i="74"/>
  <c r="J414" i="74"/>
  <c r="M418" i="74"/>
  <c r="M422" i="74"/>
  <c r="P422" i="74"/>
  <c r="J422" i="74" s="1"/>
  <c r="M434" i="74"/>
  <c r="P434" i="74"/>
  <c r="J434" i="74" s="1"/>
  <c r="J284" i="74"/>
  <c r="J286" i="74"/>
  <c r="J288" i="74"/>
  <c r="M292" i="74"/>
  <c r="J294" i="74"/>
  <c r="J304" i="74"/>
  <c r="J307" i="74"/>
  <c r="J320" i="74"/>
  <c r="M323" i="74"/>
  <c r="M324" i="74"/>
  <c r="M325" i="74"/>
  <c r="J331" i="74"/>
  <c r="M333" i="74"/>
  <c r="J340" i="74"/>
  <c r="J342" i="74"/>
  <c r="M352" i="74"/>
  <c r="M353" i="74"/>
  <c r="M354" i="74"/>
  <c r="J358" i="74"/>
  <c r="J360" i="74"/>
  <c r="J368" i="74"/>
  <c r="M371" i="74"/>
  <c r="M372" i="74"/>
  <c r="M373" i="74"/>
  <c r="J379" i="74"/>
  <c r="M381" i="74"/>
  <c r="J388" i="74"/>
  <c r="J390" i="74"/>
  <c r="J391" i="74"/>
  <c r="M400" i="74"/>
  <c r="M401" i="74"/>
  <c r="M402" i="74"/>
  <c r="M413" i="74"/>
  <c r="J418" i="74"/>
  <c r="J420" i="74"/>
  <c r="M451" i="74"/>
  <c r="P451" i="74"/>
  <c r="J451" i="74" s="1"/>
  <c r="M395" i="74"/>
  <c r="M396" i="74"/>
  <c r="M397" i="74"/>
  <c r="M405" i="74"/>
  <c r="M424" i="74"/>
  <c r="M425" i="74"/>
  <c r="M426" i="74"/>
  <c r="P430" i="74"/>
  <c r="J430" i="74" s="1"/>
  <c r="P440" i="74"/>
  <c r="J440" i="74" s="1"/>
  <c r="M443" i="74"/>
  <c r="P447" i="74"/>
  <c r="J447" i="74" s="1"/>
  <c r="M475" i="74"/>
  <c r="M503" i="74"/>
  <c r="M505" i="74"/>
  <c r="M507" i="74"/>
  <c r="M527" i="74"/>
  <c r="M529" i="74"/>
  <c r="M531" i="74"/>
  <c r="M551" i="74"/>
  <c r="M553" i="74"/>
  <c r="M555" i="74"/>
  <c r="M575" i="74"/>
  <c r="M577" i="74"/>
  <c r="M579" i="74"/>
  <c r="M599" i="74"/>
  <c r="M601" i="74"/>
  <c r="M603" i="74"/>
  <c r="M620" i="74"/>
  <c r="P457" i="74"/>
  <c r="M463" i="74"/>
  <c r="J80" i="74"/>
  <c r="M54" i="75"/>
  <c r="M53" i="75"/>
  <c r="M52" i="75"/>
  <c r="J79" i="74"/>
  <c r="M51" i="75"/>
  <c r="J78" i="74"/>
  <c r="J51" i="75"/>
  <c r="J77" i="74"/>
  <c r="M100" i="74"/>
  <c r="M101" i="74"/>
  <c r="M102" i="74"/>
  <c r="M103" i="74"/>
  <c r="M104" i="74"/>
  <c r="M105" i="74"/>
  <c r="M106" i="74"/>
  <c r="M107" i="74"/>
  <c r="M108" i="74"/>
  <c r="M109" i="74"/>
  <c r="M110" i="74"/>
  <c r="M111" i="74"/>
  <c r="M112" i="74"/>
  <c r="J64" i="74"/>
  <c r="J68" i="74"/>
  <c r="J72" i="74"/>
  <c r="J76" i="74"/>
  <c r="M50" i="75"/>
  <c r="M49" i="75"/>
  <c r="J48" i="75"/>
  <c r="M48" i="75"/>
  <c r="J45" i="75"/>
  <c r="J63" i="74"/>
  <c r="J62" i="74"/>
  <c r="M47" i="75"/>
  <c r="M46" i="75"/>
  <c r="M45" i="75"/>
  <c r="J61" i="74"/>
  <c r="M60" i="74"/>
  <c r="M85" i="74"/>
  <c r="M86" i="74"/>
  <c r="M87" i="74"/>
  <c r="M88" i="74"/>
  <c r="M89" i="74"/>
  <c r="M90" i="74"/>
  <c r="M91" i="74"/>
  <c r="M92" i="74"/>
  <c r="M93" i="74"/>
  <c r="M94" i="74"/>
  <c r="M95" i="74"/>
  <c r="M96" i="74"/>
  <c r="M97" i="74"/>
  <c r="M98" i="74"/>
  <c r="M99" i="74"/>
  <c r="M84" i="74"/>
  <c r="J53" i="74"/>
  <c r="J55" i="74"/>
  <c r="J59" i="74"/>
  <c r="M40" i="75"/>
  <c r="J39" i="75"/>
  <c r="M39" i="75"/>
  <c r="M38" i="75"/>
  <c r="J36" i="75"/>
  <c r="M36" i="75"/>
  <c r="M35" i="75"/>
  <c r="M37" i="75"/>
  <c r="J33" i="75"/>
  <c r="M34" i="75"/>
  <c r="M33" i="75"/>
  <c r="M32" i="75"/>
  <c r="M31" i="75"/>
  <c r="M30" i="75"/>
  <c r="M80" i="74"/>
  <c r="M81" i="74"/>
  <c r="M82" i="74"/>
  <c r="M83" i="74"/>
  <c r="M77" i="74"/>
  <c r="M78" i="74"/>
  <c r="M79" i="74"/>
  <c r="M59" i="74"/>
  <c r="M61" i="74"/>
  <c r="M62" i="74"/>
  <c r="M63" i="74"/>
  <c r="P60" i="74"/>
  <c r="J60" i="74" s="1"/>
  <c r="M57" i="74"/>
  <c r="M53" i="74"/>
  <c r="M54" i="74"/>
  <c r="M55" i="74"/>
  <c r="M41" i="74"/>
  <c r="J33" i="74"/>
  <c r="J36" i="74"/>
  <c r="J35" i="74"/>
  <c r="J27" i="75"/>
  <c r="M27" i="75"/>
  <c r="J24" i="75"/>
  <c r="M24" i="75"/>
  <c r="J32" i="74"/>
  <c r="J31" i="74"/>
  <c r="J30" i="74"/>
  <c r="M26" i="75"/>
  <c r="M25" i="75"/>
  <c r="M23" i="75"/>
  <c r="J21" i="75"/>
  <c r="M22" i="75"/>
  <c r="M29" i="74"/>
  <c r="J28" i="74"/>
  <c r="M27" i="74"/>
  <c r="J26" i="74"/>
  <c r="M21" i="75"/>
  <c r="M20" i="75"/>
  <c r="M19" i="75"/>
  <c r="J18" i="75"/>
  <c r="M25" i="74"/>
  <c r="M39" i="74"/>
  <c r="P25" i="74"/>
  <c r="J25" i="74" s="1"/>
  <c r="M45" i="74"/>
  <c r="M31" i="74"/>
  <c r="M47" i="74"/>
  <c r="M37" i="74"/>
  <c r="M49" i="74"/>
  <c r="J24" i="74"/>
  <c r="M21" i="74"/>
  <c r="P17" i="74"/>
  <c r="J17" i="74" s="1"/>
  <c r="J18" i="74"/>
  <c r="J22" i="74"/>
  <c r="M19" i="74"/>
  <c r="M23" i="74"/>
  <c r="J16" i="74"/>
  <c r="J23" i="74"/>
  <c r="M18" i="75"/>
  <c r="M17" i="75"/>
  <c r="M16" i="75"/>
  <c r="J15" i="75"/>
  <c r="M15" i="75"/>
  <c r="M14" i="75"/>
  <c r="J12" i="75"/>
  <c r="M15" i="74"/>
  <c r="P15" i="74"/>
  <c r="J15" i="74" s="1"/>
  <c r="M12" i="75"/>
  <c r="M13" i="75"/>
  <c r="M10" i="75"/>
  <c r="J14" i="74"/>
  <c r="M13" i="74"/>
  <c r="J12" i="74"/>
  <c r="J9" i="75"/>
  <c r="J8" i="75"/>
  <c r="M7" i="75"/>
  <c r="M12" i="74"/>
  <c r="M11" i="74"/>
  <c r="P7" i="74"/>
  <c r="J7" i="74" s="1"/>
  <c r="P10" i="74"/>
  <c r="J10" i="74" s="1"/>
  <c r="P13" i="74"/>
  <c r="J13" i="74" s="1"/>
  <c r="M51" i="74"/>
  <c r="J7" i="75"/>
  <c r="P4" i="74"/>
  <c r="J4" i="74" s="1"/>
  <c r="P27" i="74"/>
  <c r="J27" i="74" s="1"/>
  <c r="M8" i="74"/>
  <c r="M2" i="74"/>
  <c r="M5" i="74"/>
  <c r="P8" i="74"/>
  <c r="J8" i="74" s="1"/>
  <c r="P11" i="74"/>
  <c r="J11" i="74" s="1"/>
  <c r="P21" i="74"/>
  <c r="J21" i="74" s="1"/>
  <c r="M35" i="74"/>
  <c r="P2" i="74"/>
  <c r="J2" i="74" s="1"/>
  <c r="P5" i="74"/>
  <c r="J5" i="74" s="1"/>
  <c r="J6" i="75"/>
  <c r="M9" i="74"/>
  <c r="M56" i="74"/>
  <c r="M3" i="74"/>
  <c r="P9" i="74"/>
  <c r="J9" i="74" s="1"/>
  <c r="P29" i="74"/>
  <c r="J29" i="74" s="1"/>
  <c r="M43" i="74"/>
  <c r="P19" i="74"/>
  <c r="J19" i="74" s="1"/>
  <c r="M33" i="74"/>
  <c r="M8" i="75"/>
  <c r="M6" i="75"/>
  <c r="P5" i="75"/>
  <c r="J5" i="75" s="1"/>
  <c r="J4" i="75"/>
  <c r="J3" i="75"/>
  <c r="M3" i="75"/>
  <c r="P2" i="75"/>
  <c r="J2" i="75" s="1"/>
  <c r="M211" i="75"/>
  <c r="P211" i="75"/>
  <c r="J211" i="75" s="1"/>
  <c r="J567" i="75"/>
  <c r="J555" i="75"/>
  <c r="J543" i="75"/>
  <c r="J427" i="75"/>
  <c r="J411" i="75"/>
  <c r="J395" i="75"/>
  <c r="J379" i="75"/>
  <c r="J363" i="75"/>
  <c r="J347" i="75"/>
  <c r="M298" i="75"/>
  <c r="P298" i="75"/>
  <c r="J298" i="75" s="1"/>
  <c r="J585" i="75"/>
  <c r="J569" i="75"/>
  <c r="J560" i="75"/>
  <c r="J557" i="75"/>
  <c r="J548" i="75"/>
  <c r="J545" i="75"/>
  <c r="J538" i="75"/>
  <c r="J530" i="75"/>
  <c r="J522" i="75"/>
  <c r="J514" i="75"/>
  <c r="J506" i="75"/>
  <c r="J498" i="75"/>
  <c r="J490" i="75"/>
  <c r="J482" i="75"/>
  <c r="J474" i="75"/>
  <c r="J466" i="75"/>
  <c r="J458" i="75"/>
  <c r="J450" i="75"/>
  <c r="J442" i="75"/>
  <c r="M427" i="75"/>
  <c r="M411" i="75"/>
  <c r="M257" i="75"/>
  <c r="P257" i="75"/>
  <c r="J257" i="75" s="1"/>
  <c r="P248" i="75"/>
  <c r="J248" i="75" s="1"/>
  <c r="M248" i="75"/>
  <c r="J576" i="75"/>
  <c r="J559" i="75"/>
  <c r="J550" i="75"/>
  <c r="J547" i="75"/>
  <c r="J537" i="75"/>
  <c r="J529" i="75"/>
  <c r="J521" i="75"/>
  <c r="J513" i="75"/>
  <c r="J505" i="75"/>
  <c r="J497" i="75"/>
  <c r="J489" i="75"/>
  <c r="J481" i="75"/>
  <c r="J473" i="75"/>
  <c r="J465" i="75"/>
  <c r="M334" i="75"/>
  <c r="M625" i="75"/>
  <c r="M623" i="75"/>
  <c r="M621" i="75"/>
  <c r="M619" i="75"/>
  <c r="M617" i="75"/>
  <c r="M615" i="75"/>
  <c r="M613" i="75"/>
  <c r="M611" i="75"/>
  <c r="M609" i="75"/>
  <c r="M607" i="75"/>
  <c r="M605" i="75"/>
  <c r="M597" i="75"/>
  <c r="M595" i="75"/>
  <c r="J580" i="75"/>
  <c r="J540" i="75"/>
  <c r="J532" i="75"/>
  <c r="J524" i="75"/>
  <c r="J516" i="75"/>
  <c r="J508" i="75"/>
  <c r="J500" i="75"/>
  <c r="J492" i="75"/>
  <c r="J484" i="75"/>
  <c r="J476" i="75"/>
  <c r="J468" i="75"/>
  <c r="J460" i="75"/>
  <c r="J452" i="75"/>
  <c r="J444" i="75"/>
  <c r="J419" i="75"/>
  <c r="J403" i="75"/>
  <c r="J387" i="75"/>
  <c r="J371" i="75"/>
  <c r="J355" i="75"/>
  <c r="M228" i="75"/>
  <c r="J584" i="75"/>
  <c r="J539" i="75"/>
  <c r="J531" i="75"/>
  <c r="J523" i="75"/>
  <c r="J515" i="75"/>
  <c r="J507" i="75"/>
  <c r="J499" i="75"/>
  <c r="J491" i="75"/>
  <c r="J483" i="75"/>
  <c r="J475" i="75"/>
  <c r="J467" i="75"/>
  <c r="J586" i="75"/>
  <c r="M575" i="75"/>
  <c r="J566" i="75"/>
  <c r="J563" i="75"/>
  <c r="J554" i="75"/>
  <c r="J551" i="75"/>
  <c r="J542" i="75"/>
  <c r="J534" i="75"/>
  <c r="J526" i="75"/>
  <c r="J518" i="75"/>
  <c r="J510" i="75"/>
  <c r="J502" i="75"/>
  <c r="J494" i="75"/>
  <c r="J486" i="75"/>
  <c r="J478" i="75"/>
  <c r="J470" i="75"/>
  <c r="J462" i="75"/>
  <c r="J454" i="75"/>
  <c r="J446" i="75"/>
  <c r="M435" i="75"/>
  <c r="M419" i="75"/>
  <c r="M403" i="75"/>
  <c r="M237" i="75"/>
  <c r="P237" i="75"/>
  <c r="J237" i="75" s="1"/>
  <c r="J572" i="75"/>
  <c r="M358" i="75"/>
  <c r="M342" i="75"/>
  <c r="M280" i="75"/>
  <c r="P280" i="75"/>
  <c r="J280" i="75" s="1"/>
  <c r="M240" i="75"/>
  <c r="P240" i="75"/>
  <c r="J240" i="75" s="1"/>
  <c r="I626" i="75"/>
  <c r="P626" i="75" s="1"/>
  <c r="J626" i="75" s="1"/>
  <c r="J565" i="75"/>
  <c r="J556" i="75"/>
  <c r="J553" i="75"/>
  <c r="J544" i="75"/>
  <c r="J541" i="75"/>
  <c r="J533" i="75"/>
  <c r="J525" i="75"/>
  <c r="J517" i="75"/>
  <c r="J509" i="75"/>
  <c r="J501" i="75"/>
  <c r="J493" i="75"/>
  <c r="J485" i="75"/>
  <c r="J477" i="75"/>
  <c r="J469" i="75"/>
  <c r="J461" i="75"/>
  <c r="J453" i="75"/>
  <c r="J445" i="75"/>
  <c r="J437" i="75"/>
  <c r="M208" i="75"/>
  <c r="P208" i="75"/>
  <c r="J208" i="75" s="1"/>
  <c r="M395" i="75"/>
  <c r="M387" i="75"/>
  <c r="M379" i="75"/>
  <c r="M371" i="75"/>
  <c r="M363" i="75"/>
  <c r="M355" i="75"/>
  <c r="M347" i="75"/>
  <c r="M315" i="75"/>
  <c r="P315" i="75"/>
  <c r="J315" i="75" s="1"/>
  <c r="M283" i="75"/>
  <c r="P283" i="75"/>
  <c r="J283" i="75" s="1"/>
  <c r="M251" i="75"/>
  <c r="P251" i="75"/>
  <c r="J251" i="75" s="1"/>
  <c r="J245" i="75"/>
  <c r="M219" i="75"/>
  <c r="P219" i="75"/>
  <c r="J219" i="75" s="1"/>
  <c r="J432" i="75"/>
  <c r="J424" i="75"/>
  <c r="J416" i="75"/>
  <c r="J408" i="75"/>
  <c r="J400" i="75"/>
  <c r="J392" i="75"/>
  <c r="J384" i="75"/>
  <c r="J376" i="75"/>
  <c r="J368" i="75"/>
  <c r="J360" i="75"/>
  <c r="J352" i="75"/>
  <c r="J344" i="75"/>
  <c r="J336" i="75"/>
  <c r="J328" i="75"/>
  <c r="J320" i="75"/>
  <c r="M312" i="75"/>
  <c r="P312" i="75"/>
  <c r="J312" i="75" s="1"/>
  <c r="M309" i="75"/>
  <c r="J306" i="75"/>
  <c r="M274" i="75"/>
  <c r="M233" i="75"/>
  <c r="P233" i="75"/>
  <c r="J233" i="75" s="1"/>
  <c r="M216" i="75"/>
  <c r="P216" i="75"/>
  <c r="J216" i="75" s="1"/>
  <c r="M213" i="75"/>
  <c r="M185" i="75"/>
  <c r="P185" i="75"/>
  <c r="J185" i="75" s="1"/>
  <c r="M256" i="75"/>
  <c r="P256" i="75"/>
  <c r="J256" i="75" s="1"/>
  <c r="J253" i="75"/>
  <c r="J242" i="75"/>
  <c r="M429" i="75"/>
  <c r="M421" i="75"/>
  <c r="M413" i="75"/>
  <c r="M405" i="75"/>
  <c r="M397" i="75"/>
  <c r="M389" i="75"/>
  <c r="M381" i="75"/>
  <c r="M373" i="75"/>
  <c r="M365" i="75"/>
  <c r="M291" i="75"/>
  <c r="P291" i="75"/>
  <c r="J291" i="75" s="1"/>
  <c r="M259" i="75"/>
  <c r="P259" i="75"/>
  <c r="J259" i="75" s="1"/>
  <c r="M227" i="75"/>
  <c r="P227" i="75"/>
  <c r="J227" i="75" s="1"/>
  <c r="M224" i="75"/>
  <c r="J221" i="75"/>
  <c r="J215" i="75"/>
  <c r="M179" i="75"/>
  <c r="P179" i="75"/>
  <c r="J179" i="75" s="1"/>
  <c r="J434" i="75"/>
  <c r="J426" i="75"/>
  <c r="J418" i="75"/>
  <c r="J410" i="75"/>
  <c r="J402" i="75"/>
  <c r="J394" i="75"/>
  <c r="J386" i="75"/>
  <c r="J378" i="75"/>
  <c r="J370" i="75"/>
  <c r="J362" i="75"/>
  <c r="J354" i="75"/>
  <c r="J346" i="75"/>
  <c r="J338" i="75"/>
  <c r="J330" i="75"/>
  <c r="J322" i="75"/>
  <c r="M305" i="75"/>
  <c r="P305" i="75"/>
  <c r="J305" i="75" s="1"/>
  <c r="M288" i="75"/>
  <c r="P288" i="75"/>
  <c r="J288" i="75" s="1"/>
  <c r="M285" i="75"/>
  <c r="J282" i="75"/>
  <c r="M250" i="75"/>
  <c r="M184" i="75"/>
  <c r="P184" i="75"/>
  <c r="J184" i="75" s="1"/>
  <c r="J436" i="75"/>
  <c r="M362" i="75"/>
  <c r="M354" i="75"/>
  <c r="M346" i="75"/>
  <c r="M338" i="75"/>
  <c r="M330" i="75"/>
  <c r="M322" i="75"/>
  <c r="J314" i="75"/>
  <c r="J296" i="75"/>
  <c r="M276" i="75"/>
  <c r="M270" i="75"/>
  <c r="J261" i="75"/>
  <c r="M232" i="75"/>
  <c r="P232" i="75"/>
  <c r="J232" i="75" s="1"/>
  <c r="J229" i="75"/>
  <c r="J218" i="75"/>
  <c r="M198" i="75"/>
  <c r="M187" i="75"/>
  <c r="P187" i="75"/>
  <c r="J187" i="75" s="1"/>
  <c r="P178" i="75"/>
  <c r="J178" i="75" s="1"/>
  <c r="M299" i="75"/>
  <c r="P299" i="75"/>
  <c r="J299" i="75" s="1"/>
  <c r="M267" i="75"/>
  <c r="P267" i="75"/>
  <c r="J267" i="75" s="1"/>
  <c r="M235" i="75"/>
  <c r="P235" i="75"/>
  <c r="J235" i="75" s="1"/>
  <c r="M209" i="75"/>
  <c r="P209" i="75"/>
  <c r="J209" i="75" s="1"/>
  <c r="M195" i="75"/>
  <c r="P195" i="75"/>
  <c r="J195" i="75" s="1"/>
  <c r="P189" i="75"/>
  <c r="J189" i="75" s="1"/>
  <c r="J428" i="75"/>
  <c r="J420" i="75"/>
  <c r="J412" i="75"/>
  <c r="J404" i="75"/>
  <c r="J396" i="75"/>
  <c r="J388" i="75"/>
  <c r="J380" i="75"/>
  <c r="J372" i="75"/>
  <c r="J364" i="75"/>
  <c r="J356" i="75"/>
  <c r="J348" i="75"/>
  <c r="J340" i="75"/>
  <c r="J332" i="75"/>
  <c r="J324" i="75"/>
  <c r="M281" i="75"/>
  <c r="P281" i="75"/>
  <c r="J281" i="75" s="1"/>
  <c r="M264" i="75"/>
  <c r="P264" i="75"/>
  <c r="J264" i="75" s="1"/>
  <c r="M261" i="75"/>
  <c r="J258" i="75"/>
  <c r="M226" i="75"/>
  <c r="M304" i="75"/>
  <c r="P304" i="75"/>
  <c r="J304" i="75" s="1"/>
  <c r="J301" i="75"/>
  <c r="M192" i="75"/>
  <c r="P192" i="75"/>
  <c r="J192" i="75" s="1"/>
  <c r="M307" i="75"/>
  <c r="P307" i="75"/>
  <c r="J307" i="75" s="1"/>
  <c r="M275" i="75"/>
  <c r="P275" i="75"/>
  <c r="J275" i="75" s="1"/>
  <c r="M272" i="75"/>
  <c r="J269" i="75"/>
  <c r="J263" i="75"/>
  <c r="M243" i="75"/>
  <c r="P243" i="75"/>
  <c r="J243" i="75" s="1"/>
  <c r="M203" i="75"/>
  <c r="P203" i="75"/>
  <c r="J203" i="75" s="1"/>
  <c r="M311" i="75"/>
  <c r="M287" i="75"/>
  <c r="M263" i="75"/>
  <c r="M239" i="75"/>
  <c r="M215" i="75"/>
  <c r="M313" i="75"/>
  <c r="M289" i="75"/>
  <c r="M265" i="75"/>
  <c r="M241" i="75"/>
  <c r="M217" i="75"/>
  <c r="P197" i="75"/>
  <c r="J197" i="75" s="1"/>
  <c r="M317" i="75"/>
  <c r="M293" i="75"/>
  <c r="M269" i="75"/>
  <c r="M245" i="75"/>
  <c r="M221" i="75"/>
  <c r="P201" i="75"/>
  <c r="J201" i="75" s="1"/>
  <c r="P177" i="75"/>
  <c r="J177" i="75" s="1"/>
  <c r="M297" i="75"/>
  <c r="M273" i="75"/>
  <c r="M249" i="75"/>
  <c r="M225" i="75"/>
  <c r="M301" i="75"/>
  <c r="M277" i="75"/>
  <c r="M253" i="75"/>
  <c r="M229" i="75"/>
  <c r="M173" i="75"/>
  <c r="J170" i="75"/>
  <c r="J167" i="75"/>
  <c r="J164" i="75"/>
  <c r="J161" i="75"/>
  <c r="J158" i="75"/>
  <c r="J155" i="75"/>
  <c r="J152" i="75"/>
  <c r="J149" i="75"/>
  <c r="J146" i="75"/>
  <c r="J143" i="75"/>
  <c r="J140" i="75"/>
  <c r="J137" i="75"/>
  <c r="J134" i="75"/>
  <c r="J131" i="75"/>
  <c r="J128" i="75"/>
  <c r="J125" i="75"/>
  <c r="J122" i="75"/>
  <c r="J119" i="75"/>
  <c r="J116" i="75"/>
  <c r="J113" i="75"/>
  <c r="J110" i="75"/>
  <c r="J104" i="75"/>
  <c r="J101" i="75"/>
  <c r="J98" i="75"/>
  <c r="J95" i="75"/>
  <c r="J92" i="75"/>
  <c r="J89" i="75"/>
  <c r="J86" i="75"/>
  <c r="J83" i="75"/>
  <c r="J80" i="75"/>
  <c r="J77" i="75"/>
  <c r="J74" i="75"/>
  <c r="J71" i="75"/>
  <c r="J68" i="75"/>
  <c r="J65" i="75"/>
  <c r="J62" i="75"/>
  <c r="J59" i="75"/>
  <c r="J56" i="75"/>
  <c r="J53" i="75"/>
  <c r="J50" i="75"/>
  <c r="J47" i="75"/>
  <c r="J44" i="75"/>
  <c r="J38" i="75"/>
  <c r="J35" i="75"/>
  <c r="J32" i="75"/>
  <c r="J29" i="75"/>
  <c r="J26" i="75"/>
  <c r="J23" i="75"/>
  <c r="J20" i="75"/>
  <c r="J17" i="75"/>
  <c r="J14" i="75"/>
  <c r="J11" i="75"/>
  <c r="M170" i="75"/>
  <c r="M167" i="75"/>
  <c r="M164" i="75"/>
  <c r="M161" i="75"/>
  <c r="M155" i="75"/>
  <c r="M149" i="75"/>
  <c r="M143" i="75"/>
  <c r="M137" i="75"/>
  <c r="M131" i="75"/>
  <c r="M125" i="75"/>
  <c r="M119" i="75"/>
  <c r="M113" i="75"/>
  <c r="J169" i="75"/>
  <c r="J166" i="75"/>
  <c r="J163" i="75"/>
  <c r="J160" i="75"/>
  <c r="J157" i="75"/>
  <c r="J154" i="75"/>
  <c r="J151" i="75"/>
  <c r="J148" i="75"/>
  <c r="J145" i="75"/>
  <c r="J142" i="75"/>
  <c r="J139" i="75"/>
  <c r="J136" i="75"/>
  <c r="J133" i="75"/>
  <c r="J130" i="75"/>
  <c r="J127" i="75"/>
  <c r="J124" i="75"/>
  <c r="J121" i="75"/>
  <c r="J118" i="75"/>
  <c r="J115" i="75"/>
  <c r="J112" i="75"/>
  <c r="J109" i="75"/>
  <c r="J103" i="75"/>
  <c r="J100" i="75"/>
  <c r="J97" i="75"/>
  <c r="J94" i="75"/>
  <c r="J91" i="75"/>
  <c r="J88" i="75"/>
  <c r="J85" i="75"/>
  <c r="J82" i="75"/>
  <c r="J79" i="75"/>
  <c r="J76" i="75"/>
  <c r="J73" i="75"/>
  <c r="J70" i="75"/>
  <c r="J67" i="75"/>
  <c r="J64" i="75"/>
  <c r="J61" i="75"/>
  <c r="J58" i="75"/>
  <c r="J55" i="75"/>
  <c r="J52" i="75"/>
  <c r="J49" i="75"/>
  <c r="J46" i="75"/>
  <c r="J43" i="75"/>
  <c r="J40" i="75"/>
  <c r="J37" i="75"/>
  <c r="J34" i="75"/>
  <c r="J31" i="75"/>
  <c r="J28" i="75"/>
  <c r="J25" i="75"/>
  <c r="J22" i="75"/>
  <c r="J19" i="75"/>
  <c r="J16" i="75"/>
  <c r="J13" i="75"/>
  <c r="J10" i="75"/>
  <c r="M169" i="75"/>
  <c r="M166" i="75"/>
  <c r="M163" i="75"/>
  <c r="M157" i="75"/>
  <c r="M151" i="75"/>
  <c r="M145" i="75"/>
  <c r="M139" i="75"/>
  <c r="M133" i="75"/>
  <c r="M127" i="75"/>
  <c r="M121" i="75"/>
  <c r="M115" i="75"/>
  <c r="P146" i="74"/>
  <c r="J146" i="74" s="1"/>
  <c r="P170" i="74"/>
  <c r="J170" i="74" s="1"/>
  <c r="P194" i="74"/>
  <c r="J194" i="74" s="1"/>
  <c r="P218" i="74"/>
  <c r="J218" i="74" s="1"/>
  <c r="J252" i="74"/>
  <c r="M466" i="74"/>
  <c r="P466" i="74"/>
  <c r="J466" i="74" s="1"/>
  <c r="M538" i="74"/>
  <c r="P538" i="74"/>
  <c r="J538" i="74" s="1"/>
  <c r="M610" i="74"/>
  <c r="P610" i="74"/>
  <c r="J610" i="74" s="1"/>
  <c r="M478" i="74"/>
  <c r="P478" i="74"/>
  <c r="J478" i="74" s="1"/>
  <c r="J233" i="74"/>
  <c r="M151" i="74"/>
  <c r="M175" i="74"/>
  <c r="M199" i="74"/>
  <c r="M223" i="74"/>
  <c r="J244" i="74"/>
  <c r="M550" i="74"/>
  <c r="P550" i="74"/>
  <c r="J550" i="74" s="1"/>
  <c r="M6" i="74"/>
  <c r="M14" i="74"/>
  <c r="M16" i="74"/>
  <c r="M18" i="74"/>
  <c r="M20" i="74"/>
  <c r="M22" i="74"/>
  <c r="M24" i="74"/>
  <c r="M26" i="74"/>
  <c r="M28" i="74"/>
  <c r="M30" i="74"/>
  <c r="M32" i="74"/>
  <c r="M34" i="74"/>
  <c r="M36" i="74"/>
  <c r="M38" i="74"/>
  <c r="M40" i="74"/>
  <c r="M42" i="74"/>
  <c r="M44" i="74"/>
  <c r="M46" i="74"/>
  <c r="M48" i="74"/>
  <c r="M50" i="74"/>
  <c r="M52" i="74"/>
  <c r="M58" i="74"/>
  <c r="I622" i="74"/>
  <c r="P622" i="74" s="1"/>
  <c r="J622" i="74" s="1"/>
  <c r="M147" i="74"/>
  <c r="M158" i="74"/>
  <c r="M171" i="74"/>
  <c r="M182" i="74"/>
  <c r="M195" i="74"/>
  <c r="M206" i="74"/>
  <c r="M219" i="74"/>
  <c r="M237" i="74"/>
  <c r="J239" i="74"/>
  <c r="P245" i="74"/>
  <c r="J245" i="74" s="1"/>
  <c r="M245" i="74"/>
  <c r="J141" i="74"/>
  <c r="M143" i="74"/>
  <c r="J152" i="74"/>
  <c r="J165" i="74"/>
  <c r="M167" i="74"/>
  <c r="J176" i="74"/>
  <c r="J189" i="74"/>
  <c r="M191" i="74"/>
  <c r="J200" i="74"/>
  <c r="J213" i="74"/>
  <c r="M215" i="74"/>
  <c r="J273" i="74"/>
  <c r="J321" i="74"/>
  <c r="M139" i="74"/>
  <c r="M163" i="74"/>
  <c r="M187" i="74"/>
  <c r="M211" i="74"/>
  <c r="J232" i="74"/>
  <c r="J240" i="74"/>
  <c r="M159" i="74"/>
  <c r="M183" i="74"/>
  <c r="M207" i="74"/>
  <c r="M229" i="74"/>
  <c r="J231" i="74"/>
  <c r="M233" i="74"/>
  <c r="J249" i="74"/>
  <c r="J263" i="74"/>
  <c r="J275" i="74"/>
  <c r="J287" i="74"/>
  <c r="J299" i="74"/>
  <c r="J311" i="74"/>
  <c r="J323" i="74"/>
  <c r="J335" i="74"/>
  <c r="J347" i="74"/>
  <c r="J359" i="74"/>
  <c r="J371" i="74"/>
  <c r="J383" i="74"/>
  <c r="J395" i="74"/>
  <c r="J407" i="74"/>
  <c r="J419" i="74"/>
  <c r="J431" i="74"/>
  <c r="J443" i="74"/>
  <c r="M469" i="74"/>
  <c r="M472" i="74"/>
  <c r="P472" i="74"/>
  <c r="J472" i="74" s="1"/>
  <c r="M544" i="74"/>
  <c r="P544" i="74"/>
  <c r="J544" i="74" s="1"/>
  <c r="M616" i="74"/>
  <c r="P616" i="74"/>
  <c r="J616" i="74" s="1"/>
  <c r="J333" i="74"/>
  <c r="J345" i="74"/>
  <c r="J357" i="74"/>
  <c r="J369" i="74"/>
  <c r="J381" i="74"/>
  <c r="J393" i="74"/>
  <c r="J405" i="74"/>
  <c r="J417" i="74"/>
  <c r="J429" i="74"/>
  <c r="J441" i="74"/>
  <c r="M460" i="74"/>
  <c r="P460" i="74"/>
  <c r="J460" i="74" s="1"/>
  <c r="M532" i="74"/>
  <c r="P532" i="74"/>
  <c r="J532" i="74" s="1"/>
  <c r="M604" i="74"/>
  <c r="P604" i="74"/>
  <c r="J604" i="74" s="1"/>
  <c r="J254" i="74"/>
  <c r="M257" i="74"/>
  <c r="J266" i="74"/>
  <c r="M269" i="74"/>
  <c r="J278" i="74"/>
  <c r="M281" i="74"/>
  <c r="M293" i="74"/>
  <c r="J302" i="74"/>
  <c r="M305" i="74"/>
  <c r="J314" i="74"/>
  <c r="M317" i="74"/>
  <c r="J326" i="74"/>
  <c r="J338" i="74"/>
  <c r="J350" i="74"/>
  <c r="J374" i="74"/>
  <c r="J386" i="74"/>
  <c r="J398" i="74"/>
  <c r="J410" i="74"/>
  <c r="J446" i="74"/>
  <c r="M454" i="74"/>
  <c r="P454" i="74"/>
  <c r="J454" i="74" s="1"/>
  <c r="M526" i="74"/>
  <c r="P526" i="74"/>
  <c r="J526" i="74" s="1"/>
  <c r="M598" i="74"/>
  <c r="P598" i="74"/>
  <c r="J598" i="74" s="1"/>
  <c r="M520" i="74"/>
  <c r="P520" i="74"/>
  <c r="J520" i="74" s="1"/>
  <c r="M592" i="74"/>
  <c r="P592" i="74"/>
  <c r="J592" i="74" s="1"/>
  <c r="M514" i="74"/>
  <c r="P514" i="74"/>
  <c r="J514" i="74" s="1"/>
  <c r="M586" i="74"/>
  <c r="P586" i="74"/>
  <c r="J586" i="74" s="1"/>
  <c r="J329" i="74"/>
  <c r="J341" i="74"/>
  <c r="J353" i="74"/>
  <c r="J365" i="74"/>
  <c r="J377" i="74"/>
  <c r="J389" i="74"/>
  <c r="J401" i="74"/>
  <c r="J413" i="74"/>
  <c r="J425" i="74"/>
  <c r="J437" i="74"/>
  <c r="J449" i="74"/>
  <c r="M508" i="74"/>
  <c r="P508" i="74"/>
  <c r="J508" i="74" s="1"/>
  <c r="M580" i="74"/>
  <c r="P580" i="74"/>
  <c r="J580" i="74" s="1"/>
  <c r="M502" i="74"/>
  <c r="P502" i="74"/>
  <c r="J502" i="74" s="1"/>
  <c r="M574" i="74"/>
  <c r="P574" i="74"/>
  <c r="J574" i="74" s="1"/>
  <c r="J327" i="74"/>
  <c r="J339" i="74"/>
  <c r="J363" i="74"/>
  <c r="J387" i="74"/>
  <c r="J423" i="74"/>
  <c r="J435" i="74"/>
  <c r="M496" i="74"/>
  <c r="P496" i="74"/>
  <c r="J496" i="74" s="1"/>
  <c r="M568" i="74"/>
  <c r="P568" i="74"/>
  <c r="J568" i="74" s="1"/>
  <c r="M490" i="74"/>
  <c r="P490" i="74"/>
  <c r="J490" i="74" s="1"/>
  <c r="M562" i="74"/>
  <c r="P562" i="74"/>
  <c r="J562" i="74" s="1"/>
  <c r="J241" i="74"/>
  <c r="J253" i="74"/>
  <c r="J265" i="74"/>
  <c r="J277" i="74"/>
  <c r="J289" i="74"/>
  <c r="J301" i="74"/>
  <c r="J313" i="74"/>
  <c r="J325" i="74"/>
  <c r="J337" i="74"/>
  <c r="J349" i="74"/>
  <c r="J361" i="74"/>
  <c r="J373" i="74"/>
  <c r="J385" i="74"/>
  <c r="J397" i="74"/>
  <c r="J409" i="74"/>
  <c r="J421" i="74"/>
  <c r="J433" i="74"/>
  <c r="J445" i="74"/>
  <c r="M481" i="74"/>
  <c r="M484" i="74"/>
  <c r="P484" i="74"/>
  <c r="J484" i="74" s="1"/>
  <c r="M556" i="74"/>
  <c r="P556" i="74"/>
  <c r="J556" i="74" s="1"/>
  <c r="J457" i="74"/>
  <c r="J463" i="74"/>
  <c r="J469" i="74"/>
  <c r="J475" i="74"/>
  <c r="J481" i="74"/>
  <c r="J487" i="74"/>
  <c r="J493" i="74"/>
  <c r="J499" i="74"/>
  <c r="J505" i="74"/>
  <c r="J511" i="74"/>
  <c r="J517" i="74"/>
  <c r="J523" i="74"/>
  <c r="J529" i="74"/>
  <c r="J535" i="74"/>
  <c r="J541" i="74"/>
  <c r="J547" i="74"/>
  <c r="J553" i="74"/>
  <c r="J559" i="74"/>
  <c r="J565" i="74"/>
  <c r="J571" i="74"/>
  <c r="J577" i="74"/>
  <c r="J583" i="74"/>
  <c r="J589" i="74"/>
  <c r="J595" i="74"/>
  <c r="J601" i="74"/>
  <c r="J607" i="74"/>
  <c r="J613" i="74"/>
  <c r="J619" i="74"/>
  <c r="M455" i="74"/>
  <c r="M458" i="74"/>
  <c r="M461" i="74"/>
  <c r="M464" i="74"/>
  <c r="M467" i="74"/>
  <c r="M470" i="74"/>
  <c r="M473" i="74"/>
  <c r="M476" i="74"/>
  <c r="M479" i="74"/>
  <c r="M482" i="74"/>
  <c r="M485" i="74"/>
  <c r="M488" i="74"/>
  <c r="M494" i="74"/>
  <c r="M500" i="74"/>
  <c r="M506" i="74"/>
  <c r="M512" i="74"/>
  <c r="M518" i="74"/>
  <c r="M524" i="74"/>
  <c r="M530" i="74"/>
  <c r="M536" i="74"/>
  <c r="M542" i="74"/>
  <c r="M548" i="74"/>
  <c r="M554" i="74"/>
  <c r="M560" i="74"/>
  <c r="M566" i="74"/>
  <c r="M572" i="74"/>
  <c r="M578" i="74"/>
  <c r="M584" i="74"/>
  <c r="M590" i="74"/>
  <c r="M596" i="74"/>
  <c r="M602" i="74"/>
  <c r="M608" i="74"/>
  <c r="M614" i="74"/>
  <c r="J455" i="74"/>
  <c r="J458" i="74"/>
  <c r="J461" i="74"/>
  <c r="J464" i="74"/>
  <c r="J467" i="74"/>
  <c r="J470" i="74"/>
  <c r="J473" i="74"/>
  <c r="J476" i="74"/>
  <c r="J479" i="74"/>
  <c r="J482" i="74"/>
  <c r="J485" i="74"/>
  <c r="J488" i="74"/>
  <c r="J491" i="74"/>
  <c r="J494" i="74"/>
  <c r="J497" i="74"/>
  <c r="J500" i="74"/>
  <c r="J503" i="74"/>
  <c r="J506" i="74"/>
  <c r="J509" i="74"/>
  <c r="J512" i="74"/>
  <c r="J515" i="74"/>
  <c r="J518" i="74"/>
  <c r="J521" i="74"/>
  <c r="J524" i="74"/>
  <c r="J527" i="74"/>
  <c r="J530" i="74"/>
  <c r="J533" i="74"/>
  <c r="J536" i="74"/>
  <c r="J539" i="74"/>
  <c r="J542" i="74"/>
  <c r="J545" i="74"/>
  <c r="J548" i="74"/>
  <c r="J551" i="74"/>
  <c r="J554" i="74"/>
  <c r="J557" i="74"/>
  <c r="J560" i="74"/>
  <c r="J563" i="74"/>
  <c r="J566" i="74"/>
  <c r="J569" i="74"/>
  <c r="J572" i="74"/>
  <c r="J575" i="74"/>
  <c r="J578" i="74"/>
  <c r="J581" i="74"/>
  <c r="J584" i="74"/>
  <c r="J587" i="74"/>
  <c r="J590" i="74"/>
  <c r="J593" i="74"/>
  <c r="J596" i="74"/>
  <c r="J599" i="74"/>
  <c r="J602" i="74"/>
  <c r="J605" i="74"/>
  <c r="J608" i="74"/>
  <c r="J611" i="74"/>
  <c r="J614" i="74"/>
  <c r="J617" i="74"/>
  <c r="M453" i="74"/>
  <c r="M456" i="74"/>
  <c r="M459" i="74"/>
  <c r="M462" i="74"/>
  <c r="M465" i="74"/>
  <c r="M468" i="74"/>
  <c r="M471" i="74"/>
  <c r="M474" i="74"/>
  <c r="M477" i="74"/>
  <c r="M480" i="74"/>
  <c r="M483" i="74"/>
  <c r="M486" i="74"/>
  <c r="M492" i="74"/>
  <c r="M498" i="74"/>
  <c r="M504" i="74"/>
  <c r="M510" i="74"/>
  <c r="M516" i="74"/>
  <c r="M522" i="74"/>
  <c r="M528" i="74"/>
  <c r="M534" i="74"/>
  <c r="M540" i="74"/>
  <c r="M546" i="74"/>
  <c r="M552" i="74"/>
  <c r="M558" i="74"/>
  <c r="M564" i="74"/>
  <c r="M570" i="74"/>
  <c r="M576" i="74"/>
  <c r="M582" i="74"/>
  <c r="M588" i="74"/>
  <c r="M594" i="74"/>
  <c r="M600" i="74"/>
  <c r="M606" i="74"/>
  <c r="M612" i="74"/>
  <c r="M618" i="74"/>
  <c r="J453" i="74"/>
  <c r="J456" i="74"/>
  <c r="J459" i="74"/>
  <c r="J462" i="74"/>
  <c r="J465" i="74"/>
  <c r="J468" i="74"/>
  <c r="J471" i="74"/>
  <c r="J474" i="74"/>
  <c r="J477" i="74"/>
  <c r="J480" i="74"/>
  <c r="J483" i="74"/>
  <c r="J486" i="74"/>
  <c r="J489" i="74"/>
  <c r="J492" i="74"/>
  <c r="J495" i="74"/>
  <c r="J498" i="74"/>
  <c r="J501" i="74"/>
  <c r="J504" i="74"/>
  <c r="J507" i="74"/>
  <c r="J510" i="74"/>
  <c r="J513" i="74"/>
  <c r="J516" i="74"/>
  <c r="J519" i="74"/>
  <c r="J522" i="74"/>
  <c r="J525" i="74"/>
  <c r="J528" i="74"/>
  <c r="J531" i="74"/>
  <c r="J534" i="74"/>
  <c r="J537" i="74"/>
  <c r="J540" i="74"/>
  <c r="J543" i="74"/>
  <c r="J546" i="74"/>
  <c r="J549" i="74"/>
  <c r="J552" i="74"/>
  <c r="J555" i="74"/>
  <c r="J558" i="74"/>
  <c r="J561" i="74"/>
  <c r="J564" i="74"/>
  <c r="J567" i="74"/>
  <c r="J570" i="74"/>
  <c r="J573" i="74"/>
  <c r="J576" i="74"/>
  <c r="J579" i="74"/>
  <c r="J582" i="74"/>
  <c r="J585" i="74"/>
  <c r="J588" i="74"/>
  <c r="J591" i="74"/>
  <c r="J594" i="74"/>
  <c r="J597" i="74"/>
  <c r="J600" i="74"/>
  <c r="J603" i="74"/>
  <c r="J606" i="74"/>
  <c r="J609" i="74"/>
  <c r="J612" i="74"/>
  <c r="J615" i="74"/>
  <c r="J618" i="74"/>
  <c r="M29" i="71"/>
  <c r="M624" i="71"/>
  <c r="M612" i="71"/>
  <c r="M600" i="71"/>
  <c r="M588" i="71"/>
  <c r="M576" i="71"/>
  <c r="M564" i="71"/>
  <c r="M552" i="71"/>
  <c r="M540" i="71"/>
  <c r="M528" i="71"/>
  <c r="M516" i="71"/>
  <c r="M504" i="71"/>
  <c r="M492" i="71"/>
  <c r="M480" i="71"/>
  <c r="M468" i="71"/>
  <c r="M456" i="71"/>
  <c r="M444" i="71"/>
  <c r="M432" i="71"/>
  <c r="M420" i="71"/>
  <c r="M408" i="71"/>
  <c r="M396" i="71"/>
  <c r="M384" i="71"/>
  <c r="M372" i="71"/>
  <c r="M360" i="71"/>
  <c r="M348" i="71"/>
  <c r="M336" i="71"/>
  <c r="M324" i="71"/>
  <c r="M312" i="71"/>
  <c r="M300" i="71"/>
  <c r="M288" i="71"/>
  <c r="M276" i="71"/>
  <c r="M264" i="71"/>
  <c r="M252" i="71"/>
  <c r="M240" i="71"/>
  <c r="M228" i="71"/>
  <c r="M216" i="71"/>
  <c r="M204" i="71"/>
  <c r="M192" i="71"/>
  <c r="M180" i="71"/>
  <c r="M168" i="71"/>
  <c r="M156" i="71"/>
  <c r="M144" i="71"/>
  <c r="M132" i="71"/>
  <c r="M120" i="71"/>
  <c r="M108" i="71"/>
  <c r="M96" i="71"/>
  <c r="M84" i="71"/>
  <c r="M72" i="71"/>
  <c r="M60" i="71"/>
  <c r="M48" i="71"/>
  <c r="M36" i="71"/>
  <c r="M1831" i="3" l="1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4270" i="3"/>
  <c r="M4271" i="3"/>
  <c r="M4272" i="3"/>
  <c r="M4273" i="3"/>
  <c r="M4274" i="3"/>
  <c r="M4275" i="3"/>
  <c r="M4276" i="3"/>
  <c r="M4277" i="3"/>
  <c r="M4278" i="3"/>
  <c r="M4279" i="3"/>
  <c r="M4280" i="3"/>
  <c r="M4281" i="3"/>
  <c r="M4282" i="3"/>
  <c r="M4283" i="3"/>
  <c r="M4284" i="3"/>
  <c r="M4285" i="3"/>
  <c r="M4286" i="3"/>
  <c r="M4287" i="3"/>
  <c r="M4288" i="3"/>
  <c r="M4289" i="3"/>
  <c r="M4290" i="3"/>
  <c r="M4291" i="3"/>
  <c r="M4292" i="3"/>
  <c r="M4293" i="3"/>
  <c r="M4294" i="3"/>
  <c r="M4295" i="3"/>
  <c r="M4296" i="3"/>
  <c r="M4297" i="3"/>
  <c r="M4298" i="3"/>
  <c r="M4299" i="3"/>
  <c r="M4300" i="3"/>
  <c r="M4301" i="3"/>
  <c r="M4302" i="3"/>
  <c r="M4303" i="3"/>
  <c r="M4304" i="3"/>
  <c r="M4305" i="3"/>
  <c r="M4306" i="3"/>
  <c r="M4307" i="3"/>
  <c r="M4308" i="3"/>
  <c r="M4309" i="3"/>
  <c r="M4310" i="3"/>
  <c r="M4311" i="3"/>
  <c r="M4312" i="3"/>
  <c r="M4313" i="3"/>
  <c r="M4314" i="3"/>
  <c r="M4315" i="3"/>
  <c r="M4316" i="3"/>
  <c r="M4317" i="3"/>
  <c r="M4318" i="3"/>
  <c r="M4319" i="3"/>
  <c r="M4320" i="3"/>
  <c r="M4321" i="3"/>
  <c r="M4322" i="3"/>
  <c r="M4323" i="3"/>
  <c r="M4324" i="3"/>
  <c r="M4325" i="3"/>
  <c r="M4326" i="3"/>
  <c r="M4327" i="3"/>
  <c r="M4328" i="3"/>
  <c r="M4329" i="3"/>
  <c r="M4330" i="3"/>
  <c r="M4331" i="3"/>
  <c r="M4332" i="3"/>
  <c r="M4333" i="3"/>
  <c r="M4334" i="3"/>
  <c r="M4335" i="3"/>
  <c r="M4336" i="3"/>
  <c r="M4337" i="3"/>
  <c r="M4338" i="3"/>
  <c r="M4339" i="3"/>
  <c r="M4340" i="3"/>
  <c r="M4341" i="3"/>
  <c r="M4342" i="3"/>
  <c r="M4343" i="3"/>
  <c r="M4344" i="3"/>
  <c r="M4345" i="3"/>
  <c r="M4346" i="3"/>
  <c r="M4347" i="3"/>
  <c r="M4348" i="3"/>
  <c r="M4349" i="3"/>
  <c r="M4350" i="3"/>
  <c r="M4351" i="3"/>
  <c r="M4352" i="3"/>
  <c r="M4353" i="3"/>
  <c r="M4354" i="3"/>
  <c r="M4355" i="3"/>
  <c r="M4356" i="3"/>
  <c r="M4357" i="3"/>
  <c r="M4358" i="3"/>
  <c r="M4359" i="3"/>
  <c r="M4360" i="3"/>
  <c r="M4361" i="3"/>
  <c r="M4362" i="3"/>
  <c r="M4363" i="3"/>
  <c r="M4364" i="3"/>
  <c r="M4365" i="3"/>
  <c r="M4366" i="3"/>
  <c r="M4367" i="3"/>
  <c r="M4368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F5" i="69"/>
  <c r="F7" i="69"/>
  <c r="F17" i="69"/>
  <c r="F18" i="69"/>
  <c r="F25" i="69"/>
  <c r="F26" i="69"/>
  <c r="F31" i="69"/>
  <c r="F44" i="69"/>
  <c r="F48" i="69"/>
  <c r="F88" i="69"/>
  <c r="F92" i="69"/>
  <c r="F97" i="69"/>
  <c r="F99" i="69"/>
  <c r="F86" i="72"/>
  <c r="F97" i="72"/>
  <c r="F106" i="72"/>
  <c r="F38" i="71"/>
  <c r="D193" i="58"/>
  <c r="D194" i="58"/>
  <c r="D140" i="58"/>
  <c r="H73" i="58"/>
  <c r="H74" i="58"/>
  <c r="H19" i="58"/>
  <c r="N319" i="72"/>
  <c r="O319" i="72"/>
  <c r="N320" i="72"/>
  <c r="P320" i="72" s="1"/>
  <c r="O320" i="72"/>
  <c r="N321" i="72"/>
  <c r="P321" i="72" s="1"/>
  <c r="O321" i="72"/>
  <c r="N322" i="72"/>
  <c r="O322" i="72"/>
  <c r="N323" i="72"/>
  <c r="O323" i="72"/>
  <c r="N324" i="72"/>
  <c r="P324" i="72" s="1"/>
  <c r="O324" i="72"/>
  <c r="M324" i="72" s="1"/>
  <c r="N325" i="72"/>
  <c r="O325" i="72"/>
  <c r="M321" i="72" l="1"/>
  <c r="M325" i="72"/>
  <c r="M320" i="72"/>
  <c r="M319" i="72"/>
  <c r="M323" i="72"/>
  <c r="P323" i="72"/>
  <c r="M322" i="72"/>
  <c r="P325" i="72"/>
  <c r="P322" i="72"/>
  <c r="P319" i="72"/>
  <c r="J319" i="72" s="1"/>
  <c r="J320" i="72"/>
  <c r="N378" i="67" l="1"/>
  <c r="O378" i="67"/>
  <c r="N379" i="67"/>
  <c r="P379" i="67" s="1"/>
  <c r="O379" i="67"/>
  <c r="M379" i="67" s="1"/>
  <c r="N380" i="67"/>
  <c r="O380" i="67"/>
  <c r="M378" i="67" l="1"/>
  <c r="M380" i="67"/>
  <c r="P380" i="67"/>
  <c r="P378" i="67"/>
  <c r="N319" i="67" l="1"/>
  <c r="N102" i="65" l="1"/>
  <c r="N103" i="65"/>
  <c r="N104" i="65"/>
  <c r="N39" i="69" l="1"/>
  <c r="P39" i="69" s="1"/>
  <c r="O39" i="69"/>
  <c r="N40" i="69"/>
  <c r="P40" i="69" s="1"/>
  <c r="O40" i="69"/>
  <c r="N41" i="69"/>
  <c r="P41" i="69" s="1"/>
  <c r="O41" i="69"/>
  <c r="N42" i="69"/>
  <c r="O42" i="69"/>
  <c r="N43" i="69"/>
  <c r="O43" i="69"/>
  <c r="N36" i="69"/>
  <c r="P36" i="69" s="1"/>
  <c r="O36" i="69"/>
  <c r="N37" i="69"/>
  <c r="P37" i="69" s="1"/>
  <c r="O37" i="69"/>
  <c r="N38" i="69"/>
  <c r="P38" i="69" s="1"/>
  <c r="O38" i="69"/>
  <c r="J59" i="71" l="1"/>
  <c r="M41" i="69"/>
  <c r="M38" i="69"/>
  <c r="M42" i="69"/>
  <c r="M37" i="69"/>
  <c r="M36" i="69"/>
  <c r="M39" i="69"/>
  <c r="M40" i="69"/>
  <c r="M43" i="69"/>
  <c r="P43" i="69"/>
  <c r="P42" i="69"/>
  <c r="D236" i="58" l="1"/>
  <c r="O626" i="72"/>
  <c r="M626" i="72" s="1"/>
  <c r="O625" i="72"/>
  <c r="N625" i="72"/>
  <c r="O624" i="72"/>
  <c r="N624" i="72"/>
  <c r="P624" i="72" s="1"/>
  <c r="O623" i="72"/>
  <c r="M623" i="72" s="1"/>
  <c r="N623" i="72"/>
  <c r="P623" i="72" s="1"/>
  <c r="O622" i="72"/>
  <c r="N622" i="72"/>
  <c r="P622" i="72" s="1"/>
  <c r="O621" i="72"/>
  <c r="N621" i="72"/>
  <c r="P621" i="72" s="1"/>
  <c r="O620" i="72"/>
  <c r="N620" i="72"/>
  <c r="P620" i="72" s="1"/>
  <c r="O619" i="72"/>
  <c r="N619" i="72"/>
  <c r="O618" i="72"/>
  <c r="N618" i="72"/>
  <c r="P618" i="72" s="1"/>
  <c r="O617" i="72"/>
  <c r="N617" i="72"/>
  <c r="P617" i="72" s="1"/>
  <c r="O616" i="72"/>
  <c r="N616" i="72"/>
  <c r="P616" i="72" s="1"/>
  <c r="P615" i="72"/>
  <c r="O615" i="72"/>
  <c r="N615" i="72"/>
  <c r="O614" i="72"/>
  <c r="N614" i="72"/>
  <c r="P614" i="72" s="1"/>
  <c r="O613" i="72"/>
  <c r="N613" i="72"/>
  <c r="O612" i="72"/>
  <c r="N612" i="72"/>
  <c r="P612" i="72" s="1"/>
  <c r="O611" i="72"/>
  <c r="N611" i="72"/>
  <c r="P611" i="72" s="1"/>
  <c r="O610" i="72"/>
  <c r="N610" i="72"/>
  <c r="P610" i="72" s="1"/>
  <c r="O609" i="72"/>
  <c r="N609" i="72"/>
  <c r="P609" i="72" s="1"/>
  <c r="O608" i="72"/>
  <c r="N608" i="72"/>
  <c r="P608" i="72" s="1"/>
  <c r="O607" i="72"/>
  <c r="N607" i="72"/>
  <c r="O606" i="72"/>
  <c r="N606" i="72"/>
  <c r="P606" i="72" s="1"/>
  <c r="O605" i="72"/>
  <c r="N605" i="72"/>
  <c r="P605" i="72" s="1"/>
  <c r="O604" i="72"/>
  <c r="N604" i="72"/>
  <c r="P604" i="72" s="1"/>
  <c r="P603" i="72"/>
  <c r="O603" i="72"/>
  <c r="N603" i="72"/>
  <c r="O602" i="72"/>
  <c r="N602" i="72"/>
  <c r="P602" i="72" s="1"/>
  <c r="O601" i="72"/>
  <c r="N601" i="72"/>
  <c r="O600" i="72"/>
  <c r="N600" i="72"/>
  <c r="P600" i="72" s="1"/>
  <c r="O599" i="72"/>
  <c r="N599" i="72"/>
  <c r="P599" i="72" s="1"/>
  <c r="O598" i="72"/>
  <c r="N598" i="72"/>
  <c r="P598" i="72" s="1"/>
  <c r="O597" i="72"/>
  <c r="N597" i="72"/>
  <c r="P597" i="72" s="1"/>
  <c r="O596" i="72"/>
  <c r="N596" i="72"/>
  <c r="P596" i="72" s="1"/>
  <c r="O595" i="72"/>
  <c r="N595" i="72"/>
  <c r="O594" i="72"/>
  <c r="N594" i="72"/>
  <c r="P594" i="72" s="1"/>
  <c r="O593" i="72"/>
  <c r="N593" i="72"/>
  <c r="P593" i="72" s="1"/>
  <c r="O592" i="72"/>
  <c r="N592" i="72"/>
  <c r="P592" i="72" s="1"/>
  <c r="O591" i="72"/>
  <c r="N591" i="72"/>
  <c r="P591" i="72" s="1"/>
  <c r="O590" i="72"/>
  <c r="N590" i="72"/>
  <c r="P590" i="72" s="1"/>
  <c r="O589" i="72"/>
  <c r="N589" i="72"/>
  <c r="O588" i="72"/>
  <c r="M588" i="72" s="1"/>
  <c r="N588" i="72"/>
  <c r="P588" i="72" s="1"/>
  <c r="O587" i="72"/>
  <c r="N587" i="72"/>
  <c r="P587" i="72" s="1"/>
  <c r="O586" i="72"/>
  <c r="N586" i="72"/>
  <c r="P586" i="72" s="1"/>
  <c r="O585" i="72"/>
  <c r="N585" i="72"/>
  <c r="P585" i="72" s="1"/>
  <c r="O584" i="72"/>
  <c r="N584" i="72"/>
  <c r="P584" i="72" s="1"/>
  <c r="O583" i="72"/>
  <c r="N583" i="72"/>
  <c r="O582" i="72"/>
  <c r="N582" i="72"/>
  <c r="O581" i="72"/>
  <c r="N581" i="72"/>
  <c r="P581" i="72" s="1"/>
  <c r="O580" i="72"/>
  <c r="N580" i="72"/>
  <c r="P580" i="72" s="1"/>
  <c r="O579" i="72"/>
  <c r="N579" i="72"/>
  <c r="P579" i="72" s="1"/>
  <c r="O578" i="72"/>
  <c r="N578" i="72"/>
  <c r="P578" i="72" s="1"/>
  <c r="O577" i="72"/>
  <c r="N577" i="72"/>
  <c r="O576" i="72"/>
  <c r="M576" i="72" s="1"/>
  <c r="N576" i="72"/>
  <c r="P576" i="72" s="1"/>
  <c r="O575" i="72"/>
  <c r="N575" i="72"/>
  <c r="P575" i="72" s="1"/>
  <c r="O574" i="72"/>
  <c r="N574" i="72"/>
  <c r="P574" i="72" s="1"/>
  <c r="O573" i="72"/>
  <c r="N573" i="72"/>
  <c r="P573" i="72" s="1"/>
  <c r="O572" i="72"/>
  <c r="N572" i="72"/>
  <c r="P572" i="72" s="1"/>
  <c r="O571" i="72"/>
  <c r="N571" i="72"/>
  <c r="O570" i="72"/>
  <c r="N570" i="72"/>
  <c r="P570" i="72" s="1"/>
  <c r="O569" i="72"/>
  <c r="N569" i="72"/>
  <c r="P569" i="72" s="1"/>
  <c r="O568" i="72"/>
  <c r="N568" i="72"/>
  <c r="P568" i="72" s="1"/>
  <c r="O567" i="72"/>
  <c r="N567" i="72"/>
  <c r="P567" i="72" s="1"/>
  <c r="O566" i="72"/>
  <c r="N566" i="72"/>
  <c r="P566" i="72" s="1"/>
  <c r="O565" i="72"/>
  <c r="N565" i="72"/>
  <c r="O564" i="72"/>
  <c r="N564" i="72"/>
  <c r="O563" i="72"/>
  <c r="N563" i="72"/>
  <c r="P563" i="72" s="1"/>
  <c r="O562" i="72"/>
  <c r="N562" i="72"/>
  <c r="P562" i="72" s="1"/>
  <c r="O561" i="72"/>
  <c r="N561" i="72"/>
  <c r="P561" i="72" s="1"/>
  <c r="O560" i="72"/>
  <c r="N560" i="72"/>
  <c r="P560" i="72" s="1"/>
  <c r="O559" i="72"/>
  <c r="N559" i="72"/>
  <c r="O558" i="72"/>
  <c r="N558" i="72"/>
  <c r="P558" i="72" s="1"/>
  <c r="O557" i="72"/>
  <c r="N557" i="72"/>
  <c r="P557" i="72" s="1"/>
  <c r="O556" i="72"/>
  <c r="N556" i="72"/>
  <c r="P556" i="72" s="1"/>
  <c r="O555" i="72"/>
  <c r="N555" i="72"/>
  <c r="P555" i="72" s="1"/>
  <c r="O554" i="72"/>
  <c r="N554" i="72"/>
  <c r="P554" i="72" s="1"/>
  <c r="O553" i="72"/>
  <c r="N553" i="72"/>
  <c r="O552" i="72"/>
  <c r="N552" i="72"/>
  <c r="P552" i="72" s="1"/>
  <c r="O551" i="72"/>
  <c r="N551" i="72"/>
  <c r="P551" i="72" s="1"/>
  <c r="O550" i="72"/>
  <c r="N550" i="72"/>
  <c r="P550" i="72" s="1"/>
  <c r="O549" i="72"/>
  <c r="N549" i="72"/>
  <c r="P549" i="72" s="1"/>
  <c r="O548" i="72"/>
  <c r="N548" i="72"/>
  <c r="P548" i="72" s="1"/>
  <c r="O547" i="72"/>
  <c r="N547" i="72"/>
  <c r="O546" i="72"/>
  <c r="N546" i="72"/>
  <c r="O545" i="72"/>
  <c r="N545" i="72"/>
  <c r="P545" i="72" s="1"/>
  <c r="O544" i="72"/>
  <c r="N544" i="72"/>
  <c r="P544" i="72" s="1"/>
  <c r="O543" i="72"/>
  <c r="N543" i="72"/>
  <c r="P543" i="72" s="1"/>
  <c r="O542" i="72"/>
  <c r="N542" i="72"/>
  <c r="P542" i="72" s="1"/>
  <c r="O541" i="72"/>
  <c r="N541" i="72"/>
  <c r="O540" i="72"/>
  <c r="N540" i="72"/>
  <c r="O539" i="72"/>
  <c r="N539" i="72"/>
  <c r="O538" i="72"/>
  <c r="N538" i="72"/>
  <c r="O537" i="72"/>
  <c r="N537" i="72"/>
  <c r="O536" i="72"/>
  <c r="N536" i="72"/>
  <c r="O535" i="72"/>
  <c r="N535" i="72"/>
  <c r="O534" i="72"/>
  <c r="N534" i="72"/>
  <c r="O533" i="72"/>
  <c r="N533" i="72"/>
  <c r="O532" i="72"/>
  <c r="N532" i="72"/>
  <c r="O531" i="72"/>
  <c r="N531" i="72"/>
  <c r="O530" i="72"/>
  <c r="N530" i="72"/>
  <c r="O529" i="72"/>
  <c r="N529" i="72"/>
  <c r="O528" i="72"/>
  <c r="N528" i="72"/>
  <c r="O527" i="72"/>
  <c r="N527" i="72"/>
  <c r="O526" i="72"/>
  <c r="N526" i="72"/>
  <c r="O525" i="72"/>
  <c r="N525" i="72"/>
  <c r="O524" i="72"/>
  <c r="N524" i="72"/>
  <c r="O523" i="72"/>
  <c r="N523" i="72"/>
  <c r="O522" i="72"/>
  <c r="N522" i="72"/>
  <c r="O521" i="72"/>
  <c r="N521" i="72"/>
  <c r="O520" i="72"/>
  <c r="N520" i="72"/>
  <c r="O519" i="72"/>
  <c r="N519" i="72"/>
  <c r="O518" i="72"/>
  <c r="N518" i="72"/>
  <c r="O517" i="72"/>
  <c r="N517" i="72"/>
  <c r="O516" i="72"/>
  <c r="N516" i="72"/>
  <c r="O515" i="72"/>
  <c r="N515" i="72"/>
  <c r="O514" i="72"/>
  <c r="N514" i="72"/>
  <c r="O513" i="72"/>
  <c r="N513" i="72"/>
  <c r="O512" i="72"/>
  <c r="N512" i="72"/>
  <c r="O511" i="72"/>
  <c r="N511" i="72"/>
  <c r="O510" i="72"/>
  <c r="N510" i="72"/>
  <c r="O509" i="72"/>
  <c r="N509" i="72"/>
  <c r="O508" i="72"/>
  <c r="N508" i="72"/>
  <c r="O507" i="72"/>
  <c r="N507" i="72"/>
  <c r="O506" i="72"/>
  <c r="N506" i="72"/>
  <c r="O505" i="72"/>
  <c r="N505" i="72"/>
  <c r="O504" i="72"/>
  <c r="N504" i="72"/>
  <c r="O503" i="72"/>
  <c r="N503" i="72"/>
  <c r="O502" i="72"/>
  <c r="N502" i="72"/>
  <c r="O501" i="72"/>
  <c r="N501" i="72"/>
  <c r="O500" i="72"/>
  <c r="N500" i="72"/>
  <c r="O499" i="72"/>
  <c r="N499" i="72"/>
  <c r="O498" i="72"/>
  <c r="N498" i="72"/>
  <c r="O497" i="72"/>
  <c r="N497" i="72"/>
  <c r="O496" i="72"/>
  <c r="N496" i="72"/>
  <c r="O495" i="72"/>
  <c r="N495" i="72"/>
  <c r="O494" i="72"/>
  <c r="N494" i="72"/>
  <c r="O493" i="72"/>
  <c r="N493" i="72"/>
  <c r="O492" i="72"/>
  <c r="N492" i="72"/>
  <c r="O491" i="72"/>
  <c r="N491" i="72"/>
  <c r="O490" i="72"/>
  <c r="N490" i="72"/>
  <c r="O489" i="72"/>
  <c r="N489" i="72"/>
  <c r="O488" i="72"/>
  <c r="N488" i="72"/>
  <c r="O487" i="72"/>
  <c r="N487" i="72"/>
  <c r="O486" i="72"/>
  <c r="N486" i="72"/>
  <c r="O485" i="72"/>
  <c r="N485" i="72"/>
  <c r="P485" i="72" s="1"/>
  <c r="O484" i="72"/>
  <c r="N484" i="72"/>
  <c r="P484" i="72" s="1"/>
  <c r="O483" i="72"/>
  <c r="N483" i="72"/>
  <c r="P483" i="72" s="1"/>
  <c r="O482" i="72"/>
  <c r="N482" i="72"/>
  <c r="O481" i="72"/>
  <c r="N481" i="72"/>
  <c r="P481" i="72" s="1"/>
  <c r="O480" i="72"/>
  <c r="N480" i="72"/>
  <c r="P480" i="72" s="1"/>
  <c r="O479" i="72"/>
  <c r="N479" i="72"/>
  <c r="P479" i="72" s="1"/>
  <c r="O478" i="72"/>
  <c r="N478" i="72"/>
  <c r="P478" i="72" s="1"/>
  <c r="O477" i="72"/>
  <c r="N477" i="72"/>
  <c r="P477" i="72" s="1"/>
  <c r="O476" i="72"/>
  <c r="N476" i="72"/>
  <c r="O475" i="72"/>
  <c r="N475" i="72"/>
  <c r="P475" i="72" s="1"/>
  <c r="O474" i="72"/>
  <c r="N474" i="72"/>
  <c r="P474" i="72" s="1"/>
  <c r="O473" i="72"/>
  <c r="N473" i="72"/>
  <c r="P473" i="72" s="1"/>
  <c r="O472" i="72"/>
  <c r="N472" i="72"/>
  <c r="P472" i="72" s="1"/>
  <c r="O471" i="72"/>
  <c r="N471" i="72"/>
  <c r="P471" i="72" s="1"/>
  <c r="O470" i="72"/>
  <c r="N470" i="72"/>
  <c r="O469" i="72"/>
  <c r="N469" i="72"/>
  <c r="P469" i="72" s="1"/>
  <c r="O468" i="72"/>
  <c r="N468" i="72"/>
  <c r="P468" i="72" s="1"/>
  <c r="O467" i="72"/>
  <c r="N467" i="72"/>
  <c r="P467" i="72" s="1"/>
  <c r="O466" i="72"/>
  <c r="N466" i="72"/>
  <c r="P466" i="72" s="1"/>
  <c r="O465" i="72"/>
  <c r="N465" i="72"/>
  <c r="P465" i="72" s="1"/>
  <c r="O464" i="72"/>
  <c r="N464" i="72"/>
  <c r="O463" i="72"/>
  <c r="N463" i="72"/>
  <c r="P463" i="72" s="1"/>
  <c r="O462" i="72"/>
  <c r="N462" i="72"/>
  <c r="P462" i="72" s="1"/>
  <c r="O461" i="72"/>
  <c r="N461" i="72"/>
  <c r="P461" i="72" s="1"/>
  <c r="O460" i="72"/>
  <c r="N460" i="72"/>
  <c r="P460" i="72" s="1"/>
  <c r="O459" i="72"/>
  <c r="N459" i="72"/>
  <c r="P459" i="72" s="1"/>
  <c r="O458" i="72"/>
  <c r="N458" i="72"/>
  <c r="O457" i="72"/>
  <c r="N457" i="72"/>
  <c r="P457" i="72" s="1"/>
  <c r="O456" i="72"/>
  <c r="N456" i="72"/>
  <c r="P456" i="72" s="1"/>
  <c r="O455" i="72"/>
  <c r="N455" i="72"/>
  <c r="P455" i="72" s="1"/>
  <c r="O454" i="72"/>
  <c r="N454" i="72"/>
  <c r="P454" i="72" s="1"/>
  <c r="O453" i="72"/>
  <c r="N453" i="72"/>
  <c r="P453" i="72" s="1"/>
  <c r="O452" i="72"/>
  <c r="N452" i="72"/>
  <c r="O451" i="72"/>
  <c r="N451" i="72"/>
  <c r="P451" i="72" s="1"/>
  <c r="O450" i="72"/>
  <c r="N450" i="72"/>
  <c r="P450" i="72" s="1"/>
  <c r="O449" i="72"/>
  <c r="N449" i="72"/>
  <c r="P449" i="72" s="1"/>
  <c r="O448" i="72"/>
  <c r="N448" i="72"/>
  <c r="P448" i="72" s="1"/>
  <c r="O447" i="72"/>
  <c r="N447" i="72"/>
  <c r="P447" i="72" s="1"/>
  <c r="O446" i="72"/>
  <c r="N446" i="72"/>
  <c r="O445" i="72"/>
  <c r="N445" i="72"/>
  <c r="P445" i="72" s="1"/>
  <c r="O444" i="72"/>
  <c r="N444" i="72"/>
  <c r="P444" i="72" s="1"/>
  <c r="O443" i="72"/>
  <c r="N443" i="72"/>
  <c r="P443" i="72" s="1"/>
  <c r="O442" i="72"/>
  <c r="N442" i="72"/>
  <c r="P442" i="72" s="1"/>
  <c r="O441" i="72"/>
  <c r="N441" i="72"/>
  <c r="P441" i="72" s="1"/>
  <c r="O440" i="72"/>
  <c r="N440" i="72"/>
  <c r="O439" i="72"/>
  <c r="N439" i="72"/>
  <c r="P439" i="72" s="1"/>
  <c r="O438" i="72"/>
  <c r="N438" i="72"/>
  <c r="P438" i="72" s="1"/>
  <c r="O437" i="72"/>
  <c r="N437" i="72"/>
  <c r="P437" i="72" s="1"/>
  <c r="O436" i="72"/>
  <c r="N436" i="72"/>
  <c r="P436" i="72" s="1"/>
  <c r="O435" i="72"/>
  <c r="N435" i="72"/>
  <c r="P435" i="72" s="1"/>
  <c r="O434" i="72"/>
  <c r="N434" i="72"/>
  <c r="O433" i="72"/>
  <c r="N433" i="72"/>
  <c r="P433" i="72" s="1"/>
  <c r="O432" i="72"/>
  <c r="N432" i="72"/>
  <c r="P432" i="72" s="1"/>
  <c r="O431" i="72"/>
  <c r="N431" i="72"/>
  <c r="P431" i="72" s="1"/>
  <c r="O430" i="72"/>
  <c r="N430" i="72"/>
  <c r="P430" i="72" s="1"/>
  <c r="O429" i="72"/>
  <c r="N429" i="72"/>
  <c r="P429" i="72" s="1"/>
  <c r="O428" i="72"/>
  <c r="N428" i="72"/>
  <c r="O427" i="72"/>
  <c r="N427" i="72"/>
  <c r="P427" i="72" s="1"/>
  <c r="O426" i="72"/>
  <c r="N426" i="72"/>
  <c r="P426" i="72" s="1"/>
  <c r="O425" i="72"/>
  <c r="N425" i="72"/>
  <c r="P425" i="72" s="1"/>
  <c r="O424" i="72"/>
  <c r="N424" i="72"/>
  <c r="P424" i="72" s="1"/>
  <c r="O423" i="72"/>
  <c r="N423" i="72"/>
  <c r="P423" i="72" s="1"/>
  <c r="O422" i="72"/>
  <c r="N422" i="72"/>
  <c r="O421" i="72"/>
  <c r="N421" i="72"/>
  <c r="P421" i="72" s="1"/>
  <c r="O420" i="72"/>
  <c r="N420" i="72"/>
  <c r="P420" i="72" s="1"/>
  <c r="O419" i="72"/>
  <c r="N419" i="72"/>
  <c r="P419" i="72" s="1"/>
  <c r="O418" i="72"/>
  <c r="N418" i="72"/>
  <c r="P418" i="72" s="1"/>
  <c r="O417" i="72"/>
  <c r="N417" i="72"/>
  <c r="P417" i="72" s="1"/>
  <c r="O416" i="72"/>
  <c r="N416" i="72"/>
  <c r="P416" i="72" s="1"/>
  <c r="O415" i="72"/>
  <c r="N415" i="72"/>
  <c r="P415" i="72" s="1"/>
  <c r="O414" i="72"/>
  <c r="M414" i="72" s="1"/>
  <c r="N414" i="72"/>
  <c r="P414" i="72" s="1"/>
  <c r="O413" i="72"/>
  <c r="N413" i="72"/>
  <c r="P413" i="72" s="1"/>
  <c r="O412" i="72"/>
  <c r="N412" i="72"/>
  <c r="P412" i="72" s="1"/>
  <c r="O411" i="72"/>
  <c r="N411" i="72"/>
  <c r="P411" i="72" s="1"/>
  <c r="O410" i="72"/>
  <c r="M410" i="72" s="1"/>
  <c r="N410" i="72"/>
  <c r="P410" i="72" s="1"/>
  <c r="O409" i="72"/>
  <c r="N409" i="72"/>
  <c r="P409" i="72" s="1"/>
  <c r="O408" i="72"/>
  <c r="M408" i="72" s="1"/>
  <c r="N408" i="72"/>
  <c r="P408" i="72" s="1"/>
  <c r="O407" i="72"/>
  <c r="N407" i="72"/>
  <c r="P407" i="72" s="1"/>
  <c r="O406" i="72"/>
  <c r="N406" i="72"/>
  <c r="P406" i="72" s="1"/>
  <c r="O405" i="72"/>
  <c r="N405" i="72"/>
  <c r="P405" i="72" s="1"/>
  <c r="O404" i="72"/>
  <c r="M404" i="72" s="1"/>
  <c r="N404" i="72"/>
  <c r="P404" i="72" s="1"/>
  <c r="O403" i="72"/>
  <c r="N403" i="72"/>
  <c r="P403" i="72" s="1"/>
  <c r="O402" i="72"/>
  <c r="M402" i="72" s="1"/>
  <c r="N402" i="72"/>
  <c r="P402" i="72" s="1"/>
  <c r="O401" i="72"/>
  <c r="N401" i="72"/>
  <c r="P401" i="72" s="1"/>
  <c r="O400" i="72"/>
  <c r="N400" i="72"/>
  <c r="P400" i="72" s="1"/>
  <c r="O399" i="72"/>
  <c r="N399" i="72"/>
  <c r="P399" i="72" s="1"/>
  <c r="O398" i="72"/>
  <c r="M398" i="72" s="1"/>
  <c r="N398" i="72"/>
  <c r="P398" i="72" s="1"/>
  <c r="O397" i="72"/>
  <c r="N397" i="72"/>
  <c r="P397" i="72" s="1"/>
  <c r="O396" i="72"/>
  <c r="M396" i="72" s="1"/>
  <c r="N396" i="72"/>
  <c r="P396" i="72" s="1"/>
  <c r="O395" i="72"/>
  <c r="N395" i="72"/>
  <c r="P395" i="72" s="1"/>
  <c r="O394" i="72"/>
  <c r="N394" i="72"/>
  <c r="P394" i="72" s="1"/>
  <c r="O393" i="72"/>
  <c r="N393" i="72"/>
  <c r="P393" i="72" s="1"/>
  <c r="O392" i="72"/>
  <c r="M392" i="72" s="1"/>
  <c r="N392" i="72"/>
  <c r="P392" i="72" s="1"/>
  <c r="O391" i="72"/>
  <c r="N391" i="72"/>
  <c r="P391" i="72" s="1"/>
  <c r="O390" i="72"/>
  <c r="M390" i="72" s="1"/>
  <c r="N390" i="72"/>
  <c r="P390" i="72" s="1"/>
  <c r="O389" i="72"/>
  <c r="N389" i="72"/>
  <c r="P389" i="72" s="1"/>
  <c r="O388" i="72"/>
  <c r="N388" i="72"/>
  <c r="P388" i="72" s="1"/>
  <c r="O387" i="72"/>
  <c r="N387" i="72"/>
  <c r="P387" i="72" s="1"/>
  <c r="O386" i="72"/>
  <c r="M386" i="72" s="1"/>
  <c r="N386" i="72"/>
  <c r="P386" i="72" s="1"/>
  <c r="O385" i="72"/>
  <c r="N385" i="72"/>
  <c r="P385" i="72" s="1"/>
  <c r="O384" i="72"/>
  <c r="M384" i="72" s="1"/>
  <c r="N384" i="72"/>
  <c r="P384" i="72" s="1"/>
  <c r="O383" i="72"/>
  <c r="N383" i="72"/>
  <c r="P383" i="72" s="1"/>
  <c r="O382" i="72"/>
  <c r="N382" i="72"/>
  <c r="P382" i="72" s="1"/>
  <c r="O381" i="72"/>
  <c r="N381" i="72"/>
  <c r="P381" i="72" s="1"/>
  <c r="O380" i="72"/>
  <c r="M380" i="72" s="1"/>
  <c r="N380" i="72"/>
  <c r="P380" i="72" s="1"/>
  <c r="O379" i="72"/>
  <c r="N379" i="72"/>
  <c r="P379" i="72" s="1"/>
  <c r="O378" i="72"/>
  <c r="M378" i="72" s="1"/>
  <c r="N378" i="72"/>
  <c r="P378" i="72" s="1"/>
  <c r="O377" i="72"/>
  <c r="N377" i="72"/>
  <c r="P377" i="72" s="1"/>
  <c r="O376" i="72"/>
  <c r="N376" i="72"/>
  <c r="P376" i="72" s="1"/>
  <c r="O375" i="72"/>
  <c r="N375" i="72"/>
  <c r="P375" i="72" s="1"/>
  <c r="O374" i="72"/>
  <c r="M374" i="72" s="1"/>
  <c r="N374" i="72"/>
  <c r="P374" i="72" s="1"/>
  <c r="O373" i="72"/>
  <c r="N373" i="72"/>
  <c r="P373" i="72" s="1"/>
  <c r="O372" i="72"/>
  <c r="M372" i="72" s="1"/>
  <c r="N372" i="72"/>
  <c r="P372" i="72" s="1"/>
  <c r="O371" i="72"/>
  <c r="N371" i="72"/>
  <c r="P371" i="72" s="1"/>
  <c r="O370" i="72"/>
  <c r="N370" i="72"/>
  <c r="P370" i="72" s="1"/>
  <c r="O369" i="72"/>
  <c r="N369" i="72"/>
  <c r="P369" i="72" s="1"/>
  <c r="O368" i="72"/>
  <c r="M368" i="72" s="1"/>
  <c r="N368" i="72"/>
  <c r="P368" i="72" s="1"/>
  <c r="O367" i="72"/>
  <c r="N367" i="72"/>
  <c r="P367" i="72" s="1"/>
  <c r="O366" i="72"/>
  <c r="M366" i="72" s="1"/>
  <c r="N366" i="72"/>
  <c r="P366" i="72" s="1"/>
  <c r="O365" i="72"/>
  <c r="N365" i="72"/>
  <c r="P365" i="72" s="1"/>
  <c r="O364" i="72"/>
  <c r="N364" i="72"/>
  <c r="P364" i="72" s="1"/>
  <c r="O363" i="72"/>
  <c r="N363" i="72"/>
  <c r="P363" i="72" s="1"/>
  <c r="O362" i="72"/>
  <c r="M362" i="72" s="1"/>
  <c r="N362" i="72"/>
  <c r="P362" i="72" s="1"/>
  <c r="O361" i="72"/>
  <c r="N361" i="72"/>
  <c r="P361" i="72" s="1"/>
  <c r="O360" i="72"/>
  <c r="M360" i="72" s="1"/>
  <c r="N360" i="72"/>
  <c r="P360" i="72" s="1"/>
  <c r="O359" i="72"/>
  <c r="N359" i="72"/>
  <c r="P359" i="72" s="1"/>
  <c r="O358" i="72"/>
  <c r="N358" i="72"/>
  <c r="P358" i="72" s="1"/>
  <c r="O357" i="72"/>
  <c r="N357" i="72"/>
  <c r="P357" i="72" s="1"/>
  <c r="O356" i="72"/>
  <c r="M356" i="72" s="1"/>
  <c r="N356" i="72"/>
  <c r="P356" i="72" s="1"/>
  <c r="O355" i="72"/>
  <c r="N355" i="72"/>
  <c r="P355" i="72" s="1"/>
  <c r="O354" i="72"/>
  <c r="M354" i="72" s="1"/>
  <c r="N354" i="72"/>
  <c r="P354" i="72" s="1"/>
  <c r="O353" i="72"/>
  <c r="N353" i="72"/>
  <c r="P353" i="72" s="1"/>
  <c r="O352" i="72"/>
  <c r="N352" i="72"/>
  <c r="P352" i="72" s="1"/>
  <c r="O351" i="72"/>
  <c r="N351" i="72"/>
  <c r="P351" i="72" s="1"/>
  <c r="O350" i="72"/>
  <c r="M350" i="72" s="1"/>
  <c r="N350" i="72"/>
  <c r="P350" i="72" s="1"/>
  <c r="O349" i="72"/>
  <c r="N349" i="72"/>
  <c r="P349" i="72" s="1"/>
  <c r="O348" i="72"/>
  <c r="M348" i="72" s="1"/>
  <c r="N348" i="72"/>
  <c r="P348" i="72" s="1"/>
  <c r="O347" i="72"/>
  <c r="N347" i="72"/>
  <c r="P347" i="72" s="1"/>
  <c r="O346" i="72"/>
  <c r="N346" i="72"/>
  <c r="P346" i="72" s="1"/>
  <c r="O345" i="72"/>
  <c r="N345" i="72"/>
  <c r="P345" i="72" s="1"/>
  <c r="O344" i="72"/>
  <c r="M344" i="72" s="1"/>
  <c r="N344" i="72"/>
  <c r="P344" i="72" s="1"/>
  <c r="O343" i="72"/>
  <c r="N343" i="72"/>
  <c r="P343" i="72" s="1"/>
  <c r="O342" i="72"/>
  <c r="M342" i="72" s="1"/>
  <c r="N342" i="72"/>
  <c r="P342" i="72" s="1"/>
  <c r="O341" i="72"/>
  <c r="N341" i="72"/>
  <c r="P341" i="72" s="1"/>
  <c r="O340" i="72"/>
  <c r="N340" i="72"/>
  <c r="P340" i="72" s="1"/>
  <c r="O339" i="72"/>
  <c r="N339" i="72"/>
  <c r="P339" i="72" s="1"/>
  <c r="O338" i="72"/>
  <c r="M338" i="72" s="1"/>
  <c r="N338" i="72"/>
  <c r="P338" i="72" s="1"/>
  <c r="O337" i="72"/>
  <c r="N337" i="72"/>
  <c r="P337" i="72" s="1"/>
  <c r="O336" i="72"/>
  <c r="M336" i="72" s="1"/>
  <c r="N336" i="72"/>
  <c r="P336" i="72" s="1"/>
  <c r="O335" i="72"/>
  <c r="N335" i="72"/>
  <c r="P335" i="72" s="1"/>
  <c r="O334" i="72"/>
  <c r="N334" i="72"/>
  <c r="P334" i="72" s="1"/>
  <c r="O333" i="72"/>
  <c r="N333" i="72"/>
  <c r="P333" i="72" s="1"/>
  <c r="O332" i="72"/>
  <c r="M332" i="72" s="1"/>
  <c r="N332" i="72"/>
  <c r="P332" i="72" s="1"/>
  <c r="O331" i="72"/>
  <c r="N331" i="72"/>
  <c r="P331" i="72" s="1"/>
  <c r="O330" i="72"/>
  <c r="M330" i="72" s="1"/>
  <c r="N330" i="72"/>
  <c r="P330" i="72" s="1"/>
  <c r="O329" i="72"/>
  <c r="N329" i="72"/>
  <c r="P329" i="72" s="1"/>
  <c r="O328" i="72"/>
  <c r="N328" i="72"/>
  <c r="P328" i="72" s="1"/>
  <c r="O327" i="72"/>
  <c r="N327" i="72"/>
  <c r="P327" i="72" s="1"/>
  <c r="O326" i="72"/>
  <c r="M326" i="72" s="1"/>
  <c r="N326" i="72"/>
  <c r="P326" i="72" s="1"/>
  <c r="O318" i="72"/>
  <c r="N318" i="72"/>
  <c r="P318" i="72" s="1"/>
  <c r="O317" i="72"/>
  <c r="N317" i="72"/>
  <c r="P317" i="72" s="1"/>
  <c r="O316" i="72"/>
  <c r="N316" i="72"/>
  <c r="P316" i="72" s="1"/>
  <c r="O315" i="72"/>
  <c r="N315" i="72"/>
  <c r="P315" i="72" s="1"/>
  <c r="O314" i="72"/>
  <c r="N314" i="72"/>
  <c r="P314" i="72" s="1"/>
  <c r="O313" i="72"/>
  <c r="N313" i="72"/>
  <c r="P313" i="72" s="1"/>
  <c r="O312" i="72"/>
  <c r="N312" i="72"/>
  <c r="P312" i="72" s="1"/>
  <c r="O311" i="72"/>
  <c r="N311" i="72"/>
  <c r="P311" i="72" s="1"/>
  <c r="O310" i="72"/>
  <c r="N310" i="72"/>
  <c r="P310" i="72" s="1"/>
  <c r="O309" i="72"/>
  <c r="N309" i="72"/>
  <c r="P309" i="72" s="1"/>
  <c r="O308" i="72"/>
  <c r="N308" i="72"/>
  <c r="P308" i="72" s="1"/>
  <c r="O307" i="72"/>
  <c r="N307" i="72"/>
  <c r="P307" i="72" s="1"/>
  <c r="O306" i="72"/>
  <c r="N306" i="72"/>
  <c r="P306" i="72" s="1"/>
  <c r="O305" i="72"/>
  <c r="N305" i="72"/>
  <c r="P305" i="72" s="1"/>
  <c r="O304" i="72"/>
  <c r="N304" i="72"/>
  <c r="P304" i="72" s="1"/>
  <c r="O303" i="72"/>
  <c r="N303" i="72"/>
  <c r="P303" i="72" s="1"/>
  <c r="O302" i="72"/>
  <c r="N302" i="72"/>
  <c r="P302" i="72" s="1"/>
  <c r="O301" i="72"/>
  <c r="N301" i="72"/>
  <c r="P301" i="72" s="1"/>
  <c r="O300" i="72"/>
  <c r="N300" i="72"/>
  <c r="P300" i="72" s="1"/>
  <c r="O299" i="72"/>
  <c r="N299" i="72"/>
  <c r="P299" i="72" s="1"/>
  <c r="O298" i="72"/>
  <c r="N298" i="72"/>
  <c r="P298" i="72" s="1"/>
  <c r="O297" i="72"/>
  <c r="N297" i="72"/>
  <c r="P297" i="72" s="1"/>
  <c r="O296" i="72"/>
  <c r="N296" i="72"/>
  <c r="P296" i="72" s="1"/>
  <c r="O295" i="72"/>
  <c r="N295" i="72"/>
  <c r="P295" i="72" s="1"/>
  <c r="O294" i="72"/>
  <c r="N294" i="72"/>
  <c r="P294" i="72" s="1"/>
  <c r="O293" i="72"/>
  <c r="N293" i="72"/>
  <c r="P293" i="72" s="1"/>
  <c r="O292" i="72"/>
  <c r="N292" i="72"/>
  <c r="P292" i="72" s="1"/>
  <c r="O291" i="72"/>
  <c r="N291" i="72"/>
  <c r="P291" i="72" s="1"/>
  <c r="O290" i="72"/>
  <c r="N290" i="72"/>
  <c r="P290" i="72" s="1"/>
  <c r="O289" i="72"/>
  <c r="N289" i="72"/>
  <c r="P289" i="72" s="1"/>
  <c r="O288" i="72"/>
  <c r="N288" i="72"/>
  <c r="P288" i="72" s="1"/>
  <c r="O287" i="72"/>
  <c r="N287" i="72"/>
  <c r="P287" i="72" s="1"/>
  <c r="O286" i="72"/>
  <c r="N286" i="72"/>
  <c r="P286" i="72" s="1"/>
  <c r="O285" i="72"/>
  <c r="N285" i="72"/>
  <c r="P285" i="72" s="1"/>
  <c r="O284" i="72"/>
  <c r="N284" i="72"/>
  <c r="P284" i="72" s="1"/>
  <c r="O283" i="72"/>
  <c r="N283" i="72"/>
  <c r="P283" i="72" s="1"/>
  <c r="O282" i="72"/>
  <c r="N282" i="72"/>
  <c r="P282" i="72" s="1"/>
  <c r="O281" i="72"/>
  <c r="N281" i="72"/>
  <c r="P281" i="72" s="1"/>
  <c r="O280" i="72"/>
  <c r="N280" i="72"/>
  <c r="P280" i="72" s="1"/>
  <c r="O279" i="72"/>
  <c r="N279" i="72"/>
  <c r="P279" i="72" s="1"/>
  <c r="O278" i="72"/>
  <c r="N278" i="72"/>
  <c r="P278" i="72" s="1"/>
  <c r="O277" i="72"/>
  <c r="N277" i="72"/>
  <c r="P277" i="72" s="1"/>
  <c r="O276" i="72"/>
  <c r="N276" i="72"/>
  <c r="P276" i="72" s="1"/>
  <c r="O275" i="72"/>
  <c r="N275" i="72"/>
  <c r="P275" i="72" s="1"/>
  <c r="O274" i="72"/>
  <c r="N274" i="72"/>
  <c r="P274" i="72" s="1"/>
  <c r="O273" i="72"/>
  <c r="N273" i="72"/>
  <c r="P273" i="72" s="1"/>
  <c r="O272" i="72"/>
  <c r="N272" i="72"/>
  <c r="P272" i="72" s="1"/>
  <c r="O271" i="72"/>
  <c r="N271" i="72"/>
  <c r="P271" i="72" s="1"/>
  <c r="O270" i="72"/>
  <c r="N270" i="72"/>
  <c r="P270" i="72" s="1"/>
  <c r="O269" i="72"/>
  <c r="N269" i="72"/>
  <c r="P269" i="72" s="1"/>
  <c r="O268" i="72"/>
  <c r="N268" i="72"/>
  <c r="P268" i="72" s="1"/>
  <c r="O267" i="72"/>
  <c r="N267" i="72"/>
  <c r="P267" i="72" s="1"/>
  <c r="O266" i="72"/>
  <c r="N266" i="72"/>
  <c r="P266" i="72" s="1"/>
  <c r="O265" i="72"/>
  <c r="N265" i="72"/>
  <c r="P265" i="72" s="1"/>
  <c r="O264" i="72"/>
  <c r="N264" i="72"/>
  <c r="P264" i="72" s="1"/>
  <c r="O263" i="72"/>
  <c r="N263" i="72"/>
  <c r="P263" i="72" s="1"/>
  <c r="O262" i="72"/>
  <c r="N262" i="72"/>
  <c r="P262" i="72" s="1"/>
  <c r="O261" i="72"/>
  <c r="N261" i="72"/>
  <c r="P261" i="72" s="1"/>
  <c r="O260" i="72"/>
  <c r="N260" i="72"/>
  <c r="P260" i="72" s="1"/>
  <c r="O259" i="72"/>
  <c r="N259" i="72"/>
  <c r="P259" i="72" s="1"/>
  <c r="O258" i="72"/>
  <c r="N258" i="72"/>
  <c r="P258" i="72" s="1"/>
  <c r="O257" i="72"/>
  <c r="N257" i="72"/>
  <c r="P257" i="72" s="1"/>
  <c r="O256" i="72"/>
  <c r="N256" i="72"/>
  <c r="P256" i="72" s="1"/>
  <c r="O255" i="72"/>
  <c r="N255" i="72"/>
  <c r="P255" i="72" s="1"/>
  <c r="O254" i="72"/>
  <c r="N254" i="72"/>
  <c r="P254" i="72" s="1"/>
  <c r="O253" i="72"/>
  <c r="N253" i="72"/>
  <c r="P253" i="72" s="1"/>
  <c r="O252" i="72"/>
  <c r="N252" i="72"/>
  <c r="P252" i="72" s="1"/>
  <c r="O251" i="72"/>
  <c r="N251" i="72"/>
  <c r="P251" i="72" s="1"/>
  <c r="O250" i="72"/>
  <c r="N250" i="72"/>
  <c r="P250" i="72" s="1"/>
  <c r="O249" i="72"/>
  <c r="N249" i="72"/>
  <c r="P249" i="72" s="1"/>
  <c r="O248" i="72"/>
  <c r="N248" i="72"/>
  <c r="P248" i="72" s="1"/>
  <c r="O247" i="72"/>
  <c r="N247" i="72"/>
  <c r="P247" i="72" s="1"/>
  <c r="O246" i="72"/>
  <c r="N246" i="72"/>
  <c r="P246" i="72" s="1"/>
  <c r="O245" i="72"/>
  <c r="N245" i="72"/>
  <c r="P245" i="72" s="1"/>
  <c r="O244" i="72"/>
  <c r="N244" i="72"/>
  <c r="P244" i="72" s="1"/>
  <c r="O243" i="72"/>
  <c r="N243" i="72"/>
  <c r="P243" i="72" s="1"/>
  <c r="O242" i="72"/>
  <c r="N242" i="72"/>
  <c r="P242" i="72" s="1"/>
  <c r="O241" i="72"/>
  <c r="N241" i="72"/>
  <c r="P241" i="72" s="1"/>
  <c r="O240" i="72"/>
  <c r="N240" i="72"/>
  <c r="P240" i="72" s="1"/>
  <c r="O239" i="72"/>
  <c r="N239" i="72"/>
  <c r="P239" i="72" s="1"/>
  <c r="O238" i="72"/>
  <c r="N238" i="72"/>
  <c r="P238" i="72" s="1"/>
  <c r="O237" i="72"/>
  <c r="N237" i="72"/>
  <c r="P237" i="72" s="1"/>
  <c r="O236" i="72"/>
  <c r="N236" i="72"/>
  <c r="P236" i="72" s="1"/>
  <c r="O235" i="72"/>
  <c r="N235" i="72"/>
  <c r="P235" i="72" s="1"/>
  <c r="O234" i="72"/>
  <c r="N234" i="72"/>
  <c r="P234" i="72" s="1"/>
  <c r="O233" i="72"/>
  <c r="N233" i="72"/>
  <c r="P233" i="72" s="1"/>
  <c r="O232" i="72"/>
  <c r="N232" i="72"/>
  <c r="P232" i="72" s="1"/>
  <c r="O231" i="72"/>
  <c r="N231" i="72"/>
  <c r="P231" i="72" s="1"/>
  <c r="O230" i="72"/>
  <c r="N230" i="72"/>
  <c r="P230" i="72" s="1"/>
  <c r="O229" i="72"/>
  <c r="N229" i="72"/>
  <c r="P229" i="72" s="1"/>
  <c r="O228" i="72"/>
  <c r="N228" i="72"/>
  <c r="P228" i="72" s="1"/>
  <c r="O227" i="72"/>
  <c r="N227" i="72"/>
  <c r="P227" i="72" s="1"/>
  <c r="O226" i="72"/>
  <c r="N226" i="72"/>
  <c r="P226" i="72" s="1"/>
  <c r="O225" i="72"/>
  <c r="N225" i="72"/>
  <c r="P225" i="72" s="1"/>
  <c r="O224" i="72"/>
  <c r="N224" i="72"/>
  <c r="P224" i="72" s="1"/>
  <c r="O223" i="72"/>
  <c r="N223" i="72"/>
  <c r="P223" i="72" s="1"/>
  <c r="O222" i="72"/>
  <c r="N222" i="72"/>
  <c r="P222" i="72" s="1"/>
  <c r="O221" i="72"/>
  <c r="N221" i="72"/>
  <c r="P221" i="72" s="1"/>
  <c r="O220" i="72"/>
  <c r="N220" i="72"/>
  <c r="P220" i="72" s="1"/>
  <c r="O219" i="72"/>
  <c r="N219" i="72"/>
  <c r="P219" i="72" s="1"/>
  <c r="O218" i="72"/>
  <c r="N218" i="72"/>
  <c r="P218" i="72" s="1"/>
  <c r="O217" i="72"/>
  <c r="N217" i="72"/>
  <c r="P217" i="72" s="1"/>
  <c r="O216" i="72"/>
  <c r="N216" i="72"/>
  <c r="P216" i="72" s="1"/>
  <c r="O215" i="72"/>
  <c r="N215" i="72"/>
  <c r="P215" i="72" s="1"/>
  <c r="O214" i="72"/>
  <c r="N214" i="72"/>
  <c r="P214" i="72" s="1"/>
  <c r="O213" i="72"/>
  <c r="N213" i="72"/>
  <c r="P213" i="72" s="1"/>
  <c r="O212" i="72"/>
  <c r="N212" i="72"/>
  <c r="P212" i="72" s="1"/>
  <c r="O211" i="72"/>
  <c r="N211" i="72"/>
  <c r="P211" i="72" s="1"/>
  <c r="O210" i="72"/>
  <c r="N210" i="72"/>
  <c r="P210" i="72" s="1"/>
  <c r="O209" i="72"/>
  <c r="N209" i="72"/>
  <c r="P209" i="72" s="1"/>
  <c r="O208" i="72"/>
  <c r="N208" i="72"/>
  <c r="P208" i="72" s="1"/>
  <c r="O207" i="72"/>
  <c r="N207" i="72"/>
  <c r="P207" i="72" s="1"/>
  <c r="O206" i="72"/>
  <c r="N206" i="72"/>
  <c r="P206" i="72" s="1"/>
  <c r="O205" i="72"/>
  <c r="N205" i="72"/>
  <c r="P205" i="72" s="1"/>
  <c r="O204" i="72"/>
  <c r="N204" i="72"/>
  <c r="P204" i="72" s="1"/>
  <c r="O203" i="72"/>
  <c r="N203" i="72"/>
  <c r="P203" i="72" s="1"/>
  <c r="O202" i="72"/>
  <c r="N202" i="72"/>
  <c r="P202" i="72" s="1"/>
  <c r="O201" i="72"/>
  <c r="N201" i="72"/>
  <c r="P201" i="72" s="1"/>
  <c r="O200" i="72"/>
  <c r="N200" i="72"/>
  <c r="P200" i="72" s="1"/>
  <c r="O199" i="72"/>
  <c r="N199" i="72"/>
  <c r="P199" i="72" s="1"/>
  <c r="O198" i="72"/>
  <c r="N198" i="72"/>
  <c r="P198" i="72" s="1"/>
  <c r="O197" i="72"/>
  <c r="N197" i="72"/>
  <c r="P197" i="72" s="1"/>
  <c r="O196" i="72"/>
  <c r="N196" i="72"/>
  <c r="P196" i="72" s="1"/>
  <c r="O195" i="72"/>
  <c r="N195" i="72"/>
  <c r="P195" i="72" s="1"/>
  <c r="O194" i="72"/>
  <c r="N194" i="72"/>
  <c r="P194" i="72" s="1"/>
  <c r="O193" i="72"/>
  <c r="N193" i="72"/>
  <c r="P193" i="72" s="1"/>
  <c r="O192" i="72"/>
  <c r="N192" i="72"/>
  <c r="P192" i="72" s="1"/>
  <c r="O191" i="72"/>
  <c r="N191" i="72"/>
  <c r="P191" i="72" s="1"/>
  <c r="O190" i="72"/>
  <c r="N190" i="72"/>
  <c r="P190" i="72" s="1"/>
  <c r="O189" i="72"/>
  <c r="N189" i="72"/>
  <c r="P189" i="72" s="1"/>
  <c r="O188" i="72"/>
  <c r="N188" i="72"/>
  <c r="P188" i="72" s="1"/>
  <c r="O187" i="72"/>
  <c r="N187" i="72"/>
  <c r="P187" i="72" s="1"/>
  <c r="O186" i="72"/>
  <c r="N186" i="72"/>
  <c r="O185" i="72"/>
  <c r="N185" i="72"/>
  <c r="O184" i="72"/>
  <c r="N184" i="72"/>
  <c r="P184" i="72" s="1"/>
  <c r="O183" i="72"/>
  <c r="N183" i="72"/>
  <c r="P183" i="72" s="1"/>
  <c r="O182" i="72"/>
  <c r="N182" i="72"/>
  <c r="O181" i="72"/>
  <c r="N181" i="72"/>
  <c r="P181" i="72" s="1"/>
  <c r="O180" i="72"/>
  <c r="N180" i="72"/>
  <c r="O179" i="72"/>
  <c r="N179" i="72"/>
  <c r="O178" i="72"/>
  <c r="N178" i="72"/>
  <c r="P178" i="72" s="1"/>
  <c r="O177" i="72"/>
  <c r="N177" i="72"/>
  <c r="P177" i="72" s="1"/>
  <c r="O176" i="72"/>
  <c r="N176" i="72"/>
  <c r="P176" i="72" s="1"/>
  <c r="O175" i="72"/>
  <c r="N175" i="72"/>
  <c r="P175" i="72" s="1"/>
  <c r="O174" i="72"/>
  <c r="N174" i="72"/>
  <c r="O173" i="72"/>
  <c r="N173" i="72"/>
  <c r="O172" i="72"/>
  <c r="N172" i="72"/>
  <c r="P172" i="72" s="1"/>
  <c r="O171" i="72"/>
  <c r="N171" i="72"/>
  <c r="P171" i="72" s="1"/>
  <c r="O170" i="72"/>
  <c r="N170" i="72"/>
  <c r="O169" i="72"/>
  <c r="N169" i="72"/>
  <c r="P169" i="72" s="1"/>
  <c r="O168" i="72"/>
  <c r="N168" i="72"/>
  <c r="O167" i="72"/>
  <c r="N167" i="72"/>
  <c r="O166" i="72"/>
  <c r="N166" i="72"/>
  <c r="P166" i="72" s="1"/>
  <c r="O165" i="72"/>
  <c r="N165" i="72"/>
  <c r="P165" i="72" s="1"/>
  <c r="O164" i="72"/>
  <c r="N164" i="72"/>
  <c r="O163" i="72"/>
  <c r="N163" i="72"/>
  <c r="P163" i="72" s="1"/>
  <c r="O162" i="72"/>
  <c r="N162" i="72"/>
  <c r="O161" i="72"/>
  <c r="N161" i="72"/>
  <c r="O160" i="72"/>
  <c r="N160" i="72"/>
  <c r="P160" i="72" s="1"/>
  <c r="O159" i="72"/>
  <c r="N159" i="72"/>
  <c r="P159" i="72" s="1"/>
  <c r="O158" i="72"/>
  <c r="N158" i="72"/>
  <c r="P158" i="72" s="1"/>
  <c r="O157" i="72"/>
  <c r="N157" i="72"/>
  <c r="P157" i="72" s="1"/>
  <c r="O156" i="72"/>
  <c r="N156" i="72"/>
  <c r="O155" i="72"/>
  <c r="N155" i="72"/>
  <c r="O154" i="72"/>
  <c r="N154" i="72"/>
  <c r="P154" i="72" s="1"/>
  <c r="O153" i="72"/>
  <c r="N153" i="72"/>
  <c r="P153" i="72" s="1"/>
  <c r="O152" i="72"/>
  <c r="N152" i="72"/>
  <c r="O151" i="72"/>
  <c r="N151" i="72"/>
  <c r="P151" i="72" s="1"/>
  <c r="O150" i="72"/>
  <c r="N150" i="72"/>
  <c r="O149" i="72"/>
  <c r="N149" i="72"/>
  <c r="O148" i="72"/>
  <c r="N148" i="72"/>
  <c r="P148" i="72" s="1"/>
  <c r="O147" i="72"/>
  <c r="N147" i="72"/>
  <c r="P147" i="72" s="1"/>
  <c r="O146" i="72"/>
  <c r="N146" i="72"/>
  <c r="O145" i="72"/>
  <c r="N145" i="72"/>
  <c r="P145" i="72" s="1"/>
  <c r="O144" i="72"/>
  <c r="N144" i="72"/>
  <c r="P144" i="72" s="1"/>
  <c r="O143" i="72"/>
  <c r="N143" i="72"/>
  <c r="P143" i="72" s="1"/>
  <c r="O142" i="72"/>
  <c r="N142" i="72"/>
  <c r="P142" i="72" s="1"/>
  <c r="O141" i="72"/>
  <c r="N141" i="72"/>
  <c r="P141" i="72" s="1"/>
  <c r="O140" i="72"/>
  <c r="N140" i="72"/>
  <c r="P140" i="72" s="1"/>
  <c r="O139" i="72"/>
  <c r="N139" i="72"/>
  <c r="P139" i="72" s="1"/>
  <c r="O138" i="72"/>
  <c r="N138" i="72"/>
  <c r="P138" i="72" s="1"/>
  <c r="O137" i="72"/>
  <c r="N137" i="72"/>
  <c r="P137" i="72" s="1"/>
  <c r="O136" i="72"/>
  <c r="N136" i="72"/>
  <c r="P136" i="72" s="1"/>
  <c r="O135" i="72"/>
  <c r="N135" i="72"/>
  <c r="P135" i="72" s="1"/>
  <c r="O134" i="72"/>
  <c r="N134" i="72"/>
  <c r="P134" i="72" s="1"/>
  <c r="O133" i="72"/>
  <c r="N133" i="72"/>
  <c r="P133" i="72" s="1"/>
  <c r="O132" i="72"/>
  <c r="N132" i="72"/>
  <c r="P132" i="72" s="1"/>
  <c r="O131" i="72"/>
  <c r="N131" i="72"/>
  <c r="P131" i="72" s="1"/>
  <c r="O130" i="72"/>
  <c r="N130" i="72"/>
  <c r="P130" i="72" s="1"/>
  <c r="O129" i="72"/>
  <c r="N129" i="72"/>
  <c r="P129" i="72" s="1"/>
  <c r="O128" i="72"/>
  <c r="N128" i="72"/>
  <c r="P128" i="72" s="1"/>
  <c r="O127" i="72"/>
  <c r="N127" i="72"/>
  <c r="P127" i="72" s="1"/>
  <c r="O126" i="72"/>
  <c r="N126" i="72"/>
  <c r="P126" i="72" s="1"/>
  <c r="O125" i="72"/>
  <c r="N125" i="72"/>
  <c r="P125" i="72" s="1"/>
  <c r="O124" i="72"/>
  <c r="N124" i="72"/>
  <c r="P124" i="72" s="1"/>
  <c r="O123" i="72"/>
  <c r="N123" i="72"/>
  <c r="P123" i="72" s="1"/>
  <c r="O122" i="72"/>
  <c r="N122" i="72"/>
  <c r="P122" i="72" s="1"/>
  <c r="O121" i="72"/>
  <c r="N121" i="72"/>
  <c r="P121" i="72" s="1"/>
  <c r="O120" i="72"/>
  <c r="N120" i="72"/>
  <c r="P120" i="72" s="1"/>
  <c r="O119" i="72"/>
  <c r="N119" i="72"/>
  <c r="P119" i="72" s="1"/>
  <c r="O118" i="72"/>
  <c r="N118" i="72"/>
  <c r="P118" i="72" s="1"/>
  <c r="J91" i="72"/>
  <c r="O90" i="72"/>
  <c r="J90" i="72" s="1"/>
  <c r="N90" i="72"/>
  <c r="P90" i="72" s="1"/>
  <c r="O89" i="72"/>
  <c r="N89" i="72"/>
  <c r="P89" i="72" s="1"/>
  <c r="O88" i="72"/>
  <c r="N88" i="72"/>
  <c r="P88" i="72" s="1"/>
  <c r="O87" i="72"/>
  <c r="N87" i="72"/>
  <c r="P87" i="72" s="1"/>
  <c r="O86" i="72"/>
  <c r="N86" i="72"/>
  <c r="P86" i="72" s="1"/>
  <c r="O85" i="72"/>
  <c r="N85" i="72"/>
  <c r="P85" i="72" s="1"/>
  <c r="O84" i="72"/>
  <c r="N84" i="72"/>
  <c r="P84" i="72" s="1"/>
  <c r="O83" i="72"/>
  <c r="N83" i="72"/>
  <c r="P83" i="72" s="1"/>
  <c r="O82" i="72"/>
  <c r="N82" i="72"/>
  <c r="P82" i="72" s="1"/>
  <c r="O81" i="72"/>
  <c r="N81" i="72"/>
  <c r="P81" i="72" s="1"/>
  <c r="O80" i="72"/>
  <c r="N80" i="72"/>
  <c r="P80" i="72" s="1"/>
  <c r="O79" i="72"/>
  <c r="N79" i="72"/>
  <c r="P79" i="72" s="1"/>
  <c r="O78" i="72"/>
  <c r="N78" i="72"/>
  <c r="P78" i="72" s="1"/>
  <c r="O77" i="72"/>
  <c r="N77" i="72"/>
  <c r="P77" i="72" s="1"/>
  <c r="O76" i="72"/>
  <c r="N76" i="72"/>
  <c r="P76" i="72" s="1"/>
  <c r="O75" i="72"/>
  <c r="N75" i="72"/>
  <c r="P75" i="72" s="1"/>
  <c r="O74" i="72"/>
  <c r="N74" i="72"/>
  <c r="P74" i="72" s="1"/>
  <c r="O73" i="72"/>
  <c r="N73" i="72"/>
  <c r="P73" i="72" s="1"/>
  <c r="O72" i="72"/>
  <c r="N72" i="72"/>
  <c r="P72" i="72" s="1"/>
  <c r="O71" i="72"/>
  <c r="N71" i="72"/>
  <c r="P71" i="72" s="1"/>
  <c r="O70" i="72"/>
  <c r="N70" i="72"/>
  <c r="P70" i="72" s="1"/>
  <c r="O69" i="72"/>
  <c r="N69" i="72"/>
  <c r="P69" i="72" s="1"/>
  <c r="O68" i="72"/>
  <c r="N68" i="72"/>
  <c r="P68" i="72" s="1"/>
  <c r="O67" i="72"/>
  <c r="N67" i="72"/>
  <c r="P67" i="72" s="1"/>
  <c r="O66" i="72"/>
  <c r="N66" i="72"/>
  <c r="P66" i="72" s="1"/>
  <c r="O65" i="72"/>
  <c r="N65" i="72"/>
  <c r="P65" i="72" s="1"/>
  <c r="O64" i="72"/>
  <c r="N64" i="72"/>
  <c r="P64" i="72" s="1"/>
  <c r="O63" i="72"/>
  <c r="N63" i="72"/>
  <c r="P63" i="72" s="1"/>
  <c r="O62" i="72"/>
  <c r="N62" i="72"/>
  <c r="P62" i="72" s="1"/>
  <c r="O61" i="72"/>
  <c r="N61" i="72"/>
  <c r="P61" i="72" s="1"/>
  <c r="O60" i="72"/>
  <c r="N60" i="72"/>
  <c r="P60" i="72" s="1"/>
  <c r="O59" i="72"/>
  <c r="N59" i="72"/>
  <c r="P59" i="72" s="1"/>
  <c r="O58" i="72"/>
  <c r="N58" i="72"/>
  <c r="P58" i="72" s="1"/>
  <c r="O57" i="72"/>
  <c r="N57" i="72"/>
  <c r="P57" i="72" s="1"/>
  <c r="O56" i="72"/>
  <c r="N56" i="72"/>
  <c r="P56" i="72" s="1"/>
  <c r="O55" i="72"/>
  <c r="N55" i="72"/>
  <c r="P55" i="72" s="1"/>
  <c r="O54" i="72"/>
  <c r="N54" i="72"/>
  <c r="P54" i="72" s="1"/>
  <c r="O53" i="72"/>
  <c r="N53" i="72"/>
  <c r="P53" i="72" s="1"/>
  <c r="O52" i="72"/>
  <c r="N52" i="72"/>
  <c r="P52" i="72" s="1"/>
  <c r="O51" i="72"/>
  <c r="N51" i="72"/>
  <c r="P51" i="72" s="1"/>
  <c r="O50" i="72"/>
  <c r="N50" i="72"/>
  <c r="P50" i="72" s="1"/>
  <c r="O49" i="72"/>
  <c r="N49" i="72"/>
  <c r="P49" i="72" s="1"/>
  <c r="O48" i="72"/>
  <c r="N48" i="72"/>
  <c r="P48" i="72" s="1"/>
  <c r="O47" i="72"/>
  <c r="N47" i="72"/>
  <c r="P47" i="72" s="1"/>
  <c r="O46" i="72"/>
  <c r="N46" i="72"/>
  <c r="P46" i="72" s="1"/>
  <c r="O45" i="72"/>
  <c r="N45" i="72"/>
  <c r="P45" i="72" s="1"/>
  <c r="O44" i="72"/>
  <c r="N44" i="72"/>
  <c r="P44" i="72" s="1"/>
  <c r="O43" i="72"/>
  <c r="N43" i="72"/>
  <c r="P43" i="72" s="1"/>
  <c r="O42" i="72"/>
  <c r="N42" i="72"/>
  <c r="P42" i="72" s="1"/>
  <c r="O41" i="72"/>
  <c r="N41" i="72"/>
  <c r="P41" i="72" s="1"/>
  <c r="O40" i="72"/>
  <c r="N40" i="72"/>
  <c r="P40" i="72" s="1"/>
  <c r="O39" i="72"/>
  <c r="N39" i="72"/>
  <c r="P39" i="72" s="1"/>
  <c r="O38" i="72"/>
  <c r="N38" i="72"/>
  <c r="P38" i="72" s="1"/>
  <c r="O37" i="72"/>
  <c r="N37" i="72"/>
  <c r="P37" i="72" s="1"/>
  <c r="O36" i="72"/>
  <c r="N36" i="72"/>
  <c r="P36" i="72" s="1"/>
  <c r="O35" i="72"/>
  <c r="N35" i="72"/>
  <c r="P35" i="72" s="1"/>
  <c r="O34" i="72"/>
  <c r="N34" i="72"/>
  <c r="P34" i="72" s="1"/>
  <c r="O33" i="72"/>
  <c r="N33" i="72"/>
  <c r="P33" i="72" s="1"/>
  <c r="O32" i="72"/>
  <c r="N32" i="72"/>
  <c r="P32" i="72" s="1"/>
  <c r="J32" i="72" s="1"/>
  <c r="O31" i="72"/>
  <c r="N31" i="72"/>
  <c r="P31" i="72" s="1"/>
  <c r="J31" i="72" s="1"/>
  <c r="O30" i="72"/>
  <c r="N30" i="72"/>
  <c r="P30" i="72" s="1"/>
  <c r="J30" i="72" s="1"/>
  <c r="O29" i="72"/>
  <c r="N29" i="72"/>
  <c r="P29" i="72" s="1"/>
  <c r="J29" i="72" s="1"/>
  <c r="O28" i="72"/>
  <c r="N28" i="72"/>
  <c r="P28" i="72" s="1"/>
  <c r="J28" i="72" s="1"/>
  <c r="O27" i="72"/>
  <c r="N27" i="72"/>
  <c r="P27" i="72" s="1"/>
  <c r="J27" i="72" s="1"/>
  <c r="O26" i="72"/>
  <c r="N26" i="72"/>
  <c r="P26" i="72" s="1"/>
  <c r="J26" i="72" s="1"/>
  <c r="O25" i="72"/>
  <c r="N25" i="72"/>
  <c r="P25" i="72" s="1"/>
  <c r="O24" i="72"/>
  <c r="N24" i="72"/>
  <c r="P24" i="72" s="1"/>
  <c r="O23" i="72"/>
  <c r="N23" i="72"/>
  <c r="P23" i="72" s="1"/>
  <c r="O22" i="72"/>
  <c r="N22" i="72"/>
  <c r="P22" i="72" s="1"/>
  <c r="O21" i="72"/>
  <c r="N21" i="72"/>
  <c r="P21" i="72" s="1"/>
  <c r="O20" i="72"/>
  <c r="N20" i="72"/>
  <c r="P20" i="72" s="1"/>
  <c r="O19" i="72"/>
  <c r="N19" i="72"/>
  <c r="P19" i="72" s="1"/>
  <c r="O18" i="72"/>
  <c r="N18" i="72"/>
  <c r="P18" i="72" s="1"/>
  <c r="O17" i="72"/>
  <c r="N17" i="72"/>
  <c r="P17" i="72" s="1"/>
  <c r="O16" i="72"/>
  <c r="N16" i="72"/>
  <c r="P16" i="72" s="1"/>
  <c r="O15" i="72"/>
  <c r="N15" i="72"/>
  <c r="P15" i="72" s="1"/>
  <c r="O14" i="72"/>
  <c r="N14" i="72"/>
  <c r="P14" i="72" s="1"/>
  <c r="O13" i="72"/>
  <c r="N13" i="72"/>
  <c r="P13" i="72" s="1"/>
  <c r="O12" i="72"/>
  <c r="N12" i="72"/>
  <c r="P12" i="72" s="1"/>
  <c r="O11" i="72"/>
  <c r="N11" i="72"/>
  <c r="P11" i="72" s="1"/>
  <c r="O10" i="72"/>
  <c r="N10" i="72"/>
  <c r="P10" i="72" s="1"/>
  <c r="O9" i="72"/>
  <c r="N9" i="72"/>
  <c r="P9" i="72" s="1"/>
  <c r="O8" i="72"/>
  <c r="N8" i="72"/>
  <c r="P8" i="72" s="1"/>
  <c r="O7" i="72"/>
  <c r="N7" i="72"/>
  <c r="P7" i="72" s="1"/>
  <c r="O6" i="72"/>
  <c r="N6" i="72"/>
  <c r="P6" i="72" s="1"/>
  <c r="O5" i="72"/>
  <c r="N5" i="72"/>
  <c r="P5" i="72" s="1"/>
  <c r="O4" i="72"/>
  <c r="N4" i="72"/>
  <c r="P4" i="72" s="1"/>
  <c r="O3" i="72"/>
  <c r="N3" i="72"/>
  <c r="P3" i="72" s="1"/>
  <c r="O2" i="72"/>
  <c r="N2" i="72"/>
  <c r="P2" i="72" s="1"/>
  <c r="J538" i="71"/>
  <c r="J536" i="71"/>
  <c r="J534" i="71"/>
  <c r="O24" i="71"/>
  <c r="N24" i="71"/>
  <c r="P24" i="71" s="1"/>
  <c r="O23" i="71"/>
  <c r="N23" i="71"/>
  <c r="O22" i="71"/>
  <c r="N22" i="71"/>
  <c r="P22" i="71" s="1"/>
  <c r="O21" i="71"/>
  <c r="N21" i="71"/>
  <c r="P21" i="71" s="1"/>
  <c r="O20" i="71"/>
  <c r="N20" i="71"/>
  <c r="O19" i="71"/>
  <c r="N19" i="71"/>
  <c r="P19" i="71" s="1"/>
  <c r="O18" i="71"/>
  <c r="N18" i="71"/>
  <c r="P18" i="71" s="1"/>
  <c r="O17" i="71"/>
  <c r="N17" i="71"/>
  <c r="O16" i="71"/>
  <c r="N16" i="71"/>
  <c r="P16" i="71" s="1"/>
  <c r="O15" i="71"/>
  <c r="N15" i="71"/>
  <c r="P15" i="71" s="1"/>
  <c r="O14" i="71"/>
  <c r="N14" i="71"/>
  <c r="O13" i="71"/>
  <c r="N13" i="71"/>
  <c r="P13" i="71" s="1"/>
  <c r="O12" i="71"/>
  <c r="N12" i="71"/>
  <c r="P12" i="71" s="1"/>
  <c r="O11" i="71"/>
  <c r="N11" i="71"/>
  <c r="O10" i="71"/>
  <c r="N10" i="71"/>
  <c r="O9" i="71"/>
  <c r="N9" i="71"/>
  <c r="P9" i="71" s="1"/>
  <c r="O8" i="71"/>
  <c r="N8" i="71"/>
  <c r="O7" i="71"/>
  <c r="N7" i="71"/>
  <c r="P7" i="71" s="1"/>
  <c r="O6" i="71"/>
  <c r="N6" i="71"/>
  <c r="P6" i="71" s="1"/>
  <c r="O5" i="71"/>
  <c r="N5" i="71"/>
  <c r="O4" i="71"/>
  <c r="N4" i="71"/>
  <c r="P4" i="71" s="1"/>
  <c r="O3" i="71"/>
  <c r="N3" i="71"/>
  <c r="P3" i="71" s="1"/>
  <c r="O2" i="71"/>
  <c r="N2" i="71"/>
  <c r="J132" i="72" l="1"/>
  <c r="J131" i="72"/>
  <c r="J133" i="72"/>
  <c r="J135" i="72"/>
  <c r="J134" i="72"/>
  <c r="J25" i="72"/>
  <c r="M328" i="72"/>
  <c r="M334" i="72"/>
  <c r="M340" i="72"/>
  <c r="M346" i="72"/>
  <c r="M352" i="72"/>
  <c r="M358" i="72"/>
  <c r="M364" i="72"/>
  <c r="M370" i="72"/>
  <c r="M376" i="72"/>
  <c r="M382" i="72"/>
  <c r="M388" i="72"/>
  <c r="M394" i="72"/>
  <c r="M400" i="72"/>
  <c r="M406" i="72"/>
  <c r="M412" i="72"/>
  <c r="M545" i="72"/>
  <c r="M569" i="72"/>
  <c r="M581" i="72"/>
  <c r="M606" i="72"/>
  <c r="M620" i="72"/>
  <c r="P2" i="71"/>
  <c r="I626" i="71"/>
  <c r="P626" i="71" s="1"/>
  <c r="M552" i="72"/>
  <c r="M602" i="72"/>
  <c r="M557" i="72"/>
  <c r="M416" i="72"/>
  <c r="M418" i="72"/>
  <c r="M424" i="72"/>
  <c r="M430" i="72"/>
  <c r="M551" i="72"/>
  <c r="M558" i="72"/>
  <c r="M575" i="72"/>
  <c r="M421" i="72"/>
  <c r="M427" i="72"/>
  <c r="M548" i="72"/>
  <c r="M563" i="72"/>
  <c r="M587" i="72"/>
  <c r="M605" i="72"/>
  <c r="M624" i="72"/>
  <c r="M292" i="72"/>
  <c r="M433" i="72"/>
  <c r="M436" i="72"/>
  <c r="M439" i="72"/>
  <c r="M442" i="72"/>
  <c r="M445" i="72"/>
  <c r="M448" i="72"/>
  <c r="M451" i="72"/>
  <c r="M454" i="72"/>
  <c r="M457" i="72"/>
  <c r="M460" i="72"/>
  <c r="M463" i="72"/>
  <c r="M466" i="72"/>
  <c r="M469" i="72"/>
  <c r="M472" i="72"/>
  <c r="M475" i="72"/>
  <c r="M478" i="72"/>
  <c r="M481" i="72"/>
  <c r="M484" i="72"/>
  <c r="M560" i="72"/>
  <c r="M572" i="72"/>
  <c r="M584" i="72"/>
  <c r="M593" i="72"/>
  <c r="M611" i="72"/>
  <c r="M596" i="72"/>
  <c r="M600" i="72"/>
  <c r="M614" i="72"/>
  <c r="M618" i="72"/>
  <c r="M327" i="72"/>
  <c r="M329" i="72"/>
  <c r="M331" i="72"/>
  <c r="M333" i="72"/>
  <c r="M335" i="72"/>
  <c r="M337" i="72"/>
  <c r="M339" i="72"/>
  <c r="M341" i="72"/>
  <c r="M343" i="72"/>
  <c r="M345" i="72"/>
  <c r="M347" i="72"/>
  <c r="M349" i="72"/>
  <c r="M351" i="72"/>
  <c r="M353" i="72"/>
  <c r="M355" i="72"/>
  <c r="M357" i="72"/>
  <c r="M359" i="72"/>
  <c r="M361" i="72"/>
  <c r="M363" i="72"/>
  <c r="M365" i="72"/>
  <c r="M367" i="72"/>
  <c r="M369" i="72"/>
  <c r="M371" i="72"/>
  <c r="M373" i="72"/>
  <c r="M375" i="72"/>
  <c r="M377" i="72"/>
  <c r="M379" i="72"/>
  <c r="M381" i="72"/>
  <c r="M383" i="72"/>
  <c r="M385" i="72"/>
  <c r="M387" i="72"/>
  <c r="M389" i="72"/>
  <c r="M391" i="72"/>
  <c r="M393" i="72"/>
  <c r="M395" i="72"/>
  <c r="M397" i="72"/>
  <c r="M399" i="72"/>
  <c r="M401" i="72"/>
  <c r="M403" i="72"/>
  <c r="M405" i="72"/>
  <c r="M407" i="72"/>
  <c r="M409" i="72"/>
  <c r="M411" i="72"/>
  <c r="M413" i="72"/>
  <c r="M415" i="72"/>
  <c r="M417" i="72"/>
  <c r="M542" i="72"/>
  <c r="M554" i="72"/>
  <c r="M566" i="72"/>
  <c r="M578" i="72"/>
  <c r="M590" i="72"/>
  <c r="M594" i="72"/>
  <c r="M608" i="72"/>
  <c r="M612" i="72"/>
  <c r="J420" i="72"/>
  <c r="J426" i="72"/>
  <c r="J432" i="72"/>
  <c r="J438" i="72"/>
  <c r="J444" i="72"/>
  <c r="J450" i="72"/>
  <c r="J456" i="72"/>
  <c r="J462" i="72"/>
  <c r="J468" i="72"/>
  <c r="J474" i="72"/>
  <c r="J480" i="72"/>
  <c r="M599" i="72"/>
  <c r="M617" i="72"/>
  <c r="M318" i="72"/>
  <c r="M316" i="72"/>
  <c r="M317" i="72"/>
  <c r="M315" i="72"/>
  <c r="M314" i="72"/>
  <c r="M313" i="72"/>
  <c r="M312" i="72"/>
  <c r="M311" i="72"/>
  <c r="M309" i="72"/>
  <c r="M310" i="72"/>
  <c r="M308" i="72"/>
  <c r="M307" i="72"/>
  <c r="M305" i="72"/>
  <c r="M306" i="72"/>
  <c r="M303" i="72"/>
  <c r="M304" i="72"/>
  <c r="M302" i="72"/>
  <c r="M301" i="72"/>
  <c r="M300" i="72"/>
  <c r="M299" i="72"/>
  <c r="M297" i="72"/>
  <c r="M298" i="72"/>
  <c r="M296" i="72"/>
  <c r="M295" i="72"/>
  <c r="M294" i="72"/>
  <c r="M140" i="72"/>
  <c r="M139" i="72"/>
  <c r="M23" i="72"/>
  <c r="M137" i="72"/>
  <c r="M55" i="72"/>
  <c r="M293" i="72"/>
  <c r="M291" i="72"/>
  <c r="M290" i="72"/>
  <c r="M289" i="72"/>
  <c r="M287" i="72"/>
  <c r="M284" i="72"/>
  <c r="M288" i="72"/>
  <c r="M286" i="72"/>
  <c r="M285" i="72"/>
  <c r="M283" i="72"/>
  <c r="M282" i="72"/>
  <c r="M281" i="72"/>
  <c r="M280" i="72"/>
  <c r="J279" i="72"/>
  <c r="J278" i="72"/>
  <c r="J277" i="72"/>
  <c r="J276" i="72"/>
  <c r="J275" i="72"/>
  <c r="J274" i="72"/>
  <c r="J273" i="72"/>
  <c r="J272" i="72"/>
  <c r="J271" i="72"/>
  <c r="J268" i="72"/>
  <c r="J270" i="72"/>
  <c r="J269" i="72"/>
  <c r="J267" i="72"/>
  <c r="J266" i="72"/>
  <c r="J265" i="72"/>
  <c r="J264" i="72"/>
  <c r="J263" i="72"/>
  <c r="J262" i="72"/>
  <c r="J261" i="72"/>
  <c r="J260" i="72"/>
  <c r="J259" i="72"/>
  <c r="J258" i="72"/>
  <c r="J257" i="72"/>
  <c r="J256" i="72"/>
  <c r="J255" i="72"/>
  <c r="J254" i="72"/>
  <c r="J253" i="72"/>
  <c r="J252" i="72"/>
  <c r="J251" i="72"/>
  <c r="J250" i="72"/>
  <c r="J249" i="72"/>
  <c r="J248" i="72"/>
  <c r="J247" i="72"/>
  <c r="J246" i="72"/>
  <c r="J245" i="72"/>
  <c r="J244" i="72"/>
  <c r="J243" i="72"/>
  <c r="J242" i="72"/>
  <c r="J241" i="72"/>
  <c r="J239" i="72"/>
  <c r="J237" i="72"/>
  <c r="J235" i="72"/>
  <c r="J233" i="72"/>
  <c r="J231" i="72"/>
  <c r="J229" i="72"/>
  <c r="J227" i="72"/>
  <c r="J225" i="72"/>
  <c r="J223" i="72"/>
  <c r="J221" i="72"/>
  <c r="J219" i="72"/>
  <c r="J217" i="72"/>
  <c r="J215" i="72"/>
  <c r="J213" i="72"/>
  <c r="J211" i="72"/>
  <c r="J209" i="72"/>
  <c r="J207" i="72"/>
  <c r="J203" i="72"/>
  <c r="J205" i="72"/>
  <c r="J201" i="72"/>
  <c r="J199" i="72"/>
  <c r="J197" i="72"/>
  <c r="J195" i="72"/>
  <c r="J193" i="72"/>
  <c r="J191" i="72"/>
  <c r="J189" i="72"/>
  <c r="J187" i="72"/>
  <c r="J181" i="72"/>
  <c r="J175" i="72"/>
  <c r="J169" i="72"/>
  <c r="J163" i="72"/>
  <c r="J157" i="72"/>
  <c r="J151" i="72"/>
  <c r="M145" i="72"/>
  <c r="M144" i="72"/>
  <c r="M143" i="72"/>
  <c r="M142" i="72"/>
  <c r="M141" i="72"/>
  <c r="M138" i="72"/>
  <c r="M135" i="72"/>
  <c r="M136" i="72"/>
  <c r="M134" i="72"/>
  <c r="M133" i="72"/>
  <c r="M132" i="72"/>
  <c r="M131" i="72"/>
  <c r="M130" i="72"/>
  <c r="M129" i="72"/>
  <c r="M128" i="72"/>
  <c r="M127" i="72"/>
  <c r="M126" i="72"/>
  <c r="M125" i="72"/>
  <c r="M123" i="72"/>
  <c r="M122" i="72"/>
  <c r="M124" i="72"/>
  <c r="M121" i="72"/>
  <c r="M119" i="72"/>
  <c r="M120" i="72"/>
  <c r="M118" i="72"/>
  <c r="M90" i="72"/>
  <c r="M89" i="72"/>
  <c r="M88" i="72"/>
  <c r="M87" i="72"/>
  <c r="M86" i="72"/>
  <c r="M85" i="72"/>
  <c r="M83" i="72"/>
  <c r="M84" i="72"/>
  <c r="M82" i="72"/>
  <c r="M81" i="72"/>
  <c r="M80" i="72"/>
  <c r="M79" i="72"/>
  <c r="M78" i="72"/>
  <c r="M77" i="72"/>
  <c r="M76" i="72"/>
  <c r="M75" i="72"/>
  <c r="M74" i="72"/>
  <c r="M73" i="72"/>
  <c r="M72" i="72"/>
  <c r="M71" i="72"/>
  <c r="M70" i="72"/>
  <c r="M69" i="72"/>
  <c r="M65" i="72"/>
  <c r="M67" i="72"/>
  <c r="M68" i="72"/>
  <c r="M66" i="72"/>
  <c r="M64" i="72"/>
  <c r="M63" i="72"/>
  <c r="M60" i="72"/>
  <c r="M62" i="72"/>
  <c r="M61" i="72"/>
  <c r="M59" i="72"/>
  <c r="M58" i="72"/>
  <c r="M57" i="72"/>
  <c r="M56" i="72"/>
  <c r="J290" i="71"/>
  <c r="J294" i="71"/>
  <c r="J296" i="71"/>
  <c r="J300" i="71"/>
  <c r="J302" i="71"/>
  <c r="J306" i="71"/>
  <c r="J308" i="71"/>
  <c r="J312" i="71"/>
  <c r="J314" i="71"/>
  <c r="J318" i="71"/>
  <c r="J320" i="71"/>
  <c r="J324" i="71"/>
  <c r="J326" i="71"/>
  <c r="J330" i="71"/>
  <c r="J332" i="71"/>
  <c r="J336" i="71"/>
  <c r="J338" i="71"/>
  <c r="J342" i="71"/>
  <c r="J344" i="71"/>
  <c r="J348" i="71"/>
  <c r="J350" i="71"/>
  <c r="J354" i="71"/>
  <c r="J356" i="71"/>
  <c r="J360" i="71"/>
  <c r="J368" i="71"/>
  <c r="J540" i="71"/>
  <c r="J293" i="71"/>
  <c r="J295" i="71"/>
  <c r="J299" i="71"/>
  <c r="J301" i="71"/>
  <c r="J305" i="71"/>
  <c r="J307" i="71"/>
  <c r="J311" i="71"/>
  <c r="J313" i="71"/>
  <c r="J317" i="71"/>
  <c r="J319" i="71"/>
  <c r="J323" i="71"/>
  <c r="J325" i="71"/>
  <c r="J329" i="71"/>
  <c r="J331" i="71"/>
  <c r="J335" i="71"/>
  <c r="J337" i="71"/>
  <c r="J341" i="71"/>
  <c r="J343" i="71"/>
  <c r="J347" i="71"/>
  <c r="J349" i="71"/>
  <c r="J353" i="71"/>
  <c r="J355" i="71"/>
  <c r="J359" i="71"/>
  <c r="J361" i="71"/>
  <c r="J365" i="71"/>
  <c r="J367" i="71"/>
  <c r="J369" i="71"/>
  <c r="J535" i="71"/>
  <c r="J537" i="71"/>
  <c r="J539" i="71"/>
  <c r="J541" i="71"/>
  <c r="M54" i="72"/>
  <c r="M53" i="72"/>
  <c r="M51" i="72"/>
  <c r="M52" i="72"/>
  <c r="M50" i="72"/>
  <c r="M49" i="72"/>
  <c r="J55" i="71"/>
  <c r="M47" i="72"/>
  <c r="M48" i="72"/>
  <c r="M46" i="72"/>
  <c r="M43" i="72"/>
  <c r="M45" i="72"/>
  <c r="M44" i="72"/>
  <c r="M42" i="72"/>
  <c r="M39" i="72"/>
  <c r="M41" i="72"/>
  <c r="M40" i="72"/>
  <c r="M38" i="72"/>
  <c r="J49" i="71"/>
  <c r="J43" i="71"/>
  <c r="M37" i="72"/>
  <c r="M36" i="72"/>
  <c r="M35" i="72"/>
  <c r="M34" i="72"/>
  <c r="M33" i="72"/>
  <c r="J37" i="71"/>
  <c r="M32" i="72"/>
  <c r="M31" i="72"/>
  <c r="M30" i="72"/>
  <c r="M29" i="72"/>
  <c r="M28" i="72"/>
  <c r="M27" i="72"/>
  <c r="J31" i="71"/>
  <c r="M22" i="72"/>
  <c r="M26" i="72"/>
  <c r="M21" i="72"/>
  <c r="M25" i="72"/>
  <c r="M24" i="72"/>
  <c r="J25" i="71"/>
  <c r="M597" i="72"/>
  <c r="J624" i="72"/>
  <c r="J533" i="71"/>
  <c r="M264" i="72"/>
  <c r="J19" i="71"/>
  <c r="M20" i="72"/>
  <c r="M19" i="72"/>
  <c r="M18" i="72"/>
  <c r="M17" i="72"/>
  <c r="M16" i="72"/>
  <c r="M14" i="72"/>
  <c r="M15" i="72"/>
  <c r="M13" i="72"/>
  <c r="M12" i="72"/>
  <c r="M11" i="72"/>
  <c r="M10" i="72"/>
  <c r="M9" i="72"/>
  <c r="M8" i="72"/>
  <c r="M7" i="72"/>
  <c r="M6" i="72"/>
  <c r="M5" i="72"/>
  <c r="M10" i="71"/>
  <c r="J13" i="71"/>
  <c r="P10" i="71"/>
  <c r="J10" i="71" s="1"/>
  <c r="J7" i="71"/>
  <c r="M4" i="72"/>
  <c r="M3" i="72"/>
  <c r="M2" i="72"/>
  <c r="M170" i="72"/>
  <c r="J378" i="71"/>
  <c r="M194" i="72"/>
  <c r="M218" i="72"/>
  <c r="J2" i="72"/>
  <c r="J456" i="71"/>
  <c r="J462" i="71"/>
  <c r="J171" i="72"/>
  <c r="M176" i="72"/>
  <c r="M270" i="72"/>
  <c r="J8" i="72"/>
  <c r="J52" i="71"/>
  <c r="J188" i="72"/>
  <c r="J192" i="72"/>
  <c r="M203" i="72"/>
  <c r="J472" i="72"/>
  <c r="M591" i="72"/>
  <c r="J22" i="71"/>
  <c r="J345" i="72"/>
  <c r="J393" i="72"/>
  <c r="J401" i="72"/>
  <c r="J405" i="72"/>
  <c r="J385" i="72"/>
  <c r="J436" i="72"/>
  <c r="J220" i="72"/>
  <c r="J184" i="72"/>
  <c r="J129" i="72"/>
  <c r="J190" i="72"/>
  <c r="J194" i="72"/>
  <c r="J491" i="71"/>
  <c r="J399" i="72"/>
  <c r="J403" i="72"/>
  <c r="J39" i="72"/>
  <c r="M579" i="72"/>
  <c r="J343" i="72"/>
  <c r="J564" i="71"/>
  <c r="J299" i="72"/>
  <c r="J303" i="72"/>
  <c r="J359" i="72"/>
  <c r="J387" i="72"/>
  <c r="J391" i="72"/>
  <c r="J414" i="71"/>
  <c r="J3" i="71"/>
  <c r="J593" i="72"/>
  <c r="J271" i="71"/>
  <c r="J528" i="71"/>
  <c r="J17" i="72"/>
  <c r="J172" i="72"/>
  <c r="J305" i="72"/>
  <c r="M192" i="72"/>
  <c r="J587" i="72"/>
  <c r="J560" i="71"/>
  <c r="J75" i="72"/>
  <c r="J137" i="72"/>
  <c r="J331" i="72"/>
  <c r="J333" i="72"/>
  <c r="J389" i="72"/>
  <c r="J455" i="72"/>
  <c r="J552" i="72"/>
  <c r="J63" i="71"/>
  <c r="J78" i="71"/>
  <c r="J40" i="71"/>
  <c r="J384" i="71"/>
  <c r="J515" i="71"/>
  <c r="J12" i="72"/>
  <c r="J160" i="72"/>
  <c r="J283" i="72"/>
  <c r="J335" i="72"/>
  <c r="M16" i="71"/>
  <c r="M20" i="71"/>
  <c r="J72" i="71"/>
  <c r="J527" i="71"/>
  <c r="J561" i="71"/>
  <c r="J563" i="71"/>
  <c r="J83" i="72"/>
  <c r="M146" i="72"/>
  <c r="M276" i="72"/>
  <c r="J397" i="72"/>
  <c r="J424" i="72"/>
  <c r="J433" i="72"/>
  <c r="J479" i="72"/>
  <c r="J426" i="71"/>
  <c r="J492" i="71"/>
  <c r="J623" i="72"/>
  <c r="J2" i="71"/>
  <c r="M14" i="71"/>
  <c r="J432" i="71"/>
  <c r="J479" i="71"/>
  <c r="J531" i="71"/>
  <c r="J552" i="71"/>
  <c r="J578" i="71"/>
  <c r="J587" i="71"/>
  <c r="J596" i="71"/>
  <c r="J605" i="71"/>
  <c r="J614" i="71"/>
  <c r="J111" i="72"/>
  <c r="J154" i="72"/>
  <c r="J204" i="72"/>
  <c r="J307" i="72"/>
  <c r="J309" i="72"/>
  <c r="J321" i="72"/>
  <c r="J367" i="72"/>
  <c r="J369" i="72"/>
  <c r="J379" i="72"/>
  <c r="J381" i="72"/>
  <c r="J409" i="72"/>
  <c r="J448" i="72"/>
  <c r="J451" i="72"/>
  <c r="J457" i="72"/>
  <c r="J463" i="72"/>
  <c r="J469" i="72"/>
  <c r="J372" i="71"/>
  <c r="J408" i="71"/>
  <c r="J450" i="71"/>
  <c r="J473" i="71"/>
  <c r="J509" i="71"/>
  <c r="J524" i="71"/>
  <c r="J5" i="72"/>
  <c r="J18" i="72"/>
  <c r="J34" i="71"/>
  <c r="J265" i="71"/>
  <c r="J543" i="71"/>
  <c r="J545" i="71"/>
  <c r="J15" i="72"/>
  <c r="J35" i="72"/>
  <c r="J101" i="72"/>
  <c r="J113" i="72"/>
  <c r="J153" i="72"/>
  <c r="M158" i="72"/>
  <c r="J202" i="72"/>
  <c r="M210" i="72"/>
  <c r="M212" i="72"/>
  <c r="M221" i="72"/>
  <c r="J224" i="72"/>
  <c r="J226" i="72"/>
  <c r="J228" i="72"/>
  <c r="J230" i="72"/>
  <c r="M236" i="72"/>
  <c r="M258" i="72"/>
  <c r="M273" i="72"/>
  <c r="J311" i="72"/>
  <c r="J315" i="72"/>
  <c r="J371" i="72"/>
  <c r="J413" i="72"/>
  <c r="J427" i="72"/>
  <c r="J460" i="72"/>
  <c r="M555" i="72"/>
  <c r="J562" i="72"/>
  <c r="M567" i="72"/>
  <c r="J573" i="72"/>
  <c r="J576" i="72"/>
  <c r="J585" i="72"/>
  <c r="M603" i="72"/>
  <c r="M609" i="72"/>
  <c r="M615" i="72"/>
  <c r="M621" i="72"/>
  <c r="J77" i="71"/>
  <c r="J28" i="71"/>
  <c r="J277" i="71"/>
  <c r="J570" i="71"/>
  <c r="J9" i="72"/>
  <c r="J14" i="72"/>
  <c r="J23" i="72"/>
  <c r="J41" i="72"/>
  <c r="J119" i="72"/>
  <c r="J148" i="72"/>
  <c r="J158" i="72"/>
  <c r="J178" i="72"/>
  <c r="J206" i="72"/>
  <c r="J208" i="72"/>
  <c r="J210" i="72"/>
  <c r="J212" i="72"/>
  <c r="J238" i="72"/>
  <c r="J287" i="72"/>
  <c r="J323" i="72"/>
  <c r="J347" i="72"/>
  <c r="J383" i="72"/>
  <c r="J395" i="72"/>
  <c r="J407" i="72"/>
  <c r="J412" i="72"/>
  <c r="J555" i="72"/>
  <c r="J560" i="72"/>
  <c r="J16" i="71"/>
  <c r="J46" i="71"/>
  <c r="M8" i="71"/>
  <c r="M22" i="71"/>
  <c r="J58" i="71"/>
  <c r="J65" i="71"/>
  <c r="J283" i="71"/>
  <c r="J289" i="71"/>
  <c r="J390" i="71"/>
  <c r="J438" i="71"/>
  <c r="J474" i="71"/>
  <c r="J510" i="71"/>
  <c r="J525" i="71"/>
  <c r="J530" i="71"/>
  <c r="J546" i="71"/>
  <c r="J6" i="72"/>
  <c r="J11" i="72"/>
  <c r="J93" i="72"/>
  <c r="M164" i="72"/>
  <c r="J166" i="72"/>
  <c r="J176" i="72"/>
  <c r="M274" i="72"/>
  <c r="J295" i="72"/>
  <c r="J297" i="72"/>
  <c r="J355" i="72"/>
  <c r="J357" i="72"/>
  <c r="J439" i="72"/>
  <c r="J467" i="72"/>
  <c r="J475" i="72"/>
  <c r="J481" i="72"/>
  <c r="J556" i="72"/>
  <c r="J570" i="72"/>
  <c r="J579" i="72"/>
  <c r="J584" i="72"/>
  <c r="J599" i="72"/>
  <c r="J605" i="72"/>
  <c r="J611" i="72"/>
  <c r="J617" i="72"/>
  <c r="J74" i="71"/>
  <c r="J86" i="71"/>
  <c r="J381" i="71"/>
  <c r="J402" i="71"/>
  <c r="J444" i="71"/>
  <c r="J497" i="71"/>
  <c r="J542" i="71"/>
  <c r="J3" i="72"/>
  <c r="J47" i="72"/>
  <c r="J59" i="72"/>
  <c r="J77" i="72"/>
  <c r="J95" i="72"/>
  <c r="J147" i="72"/>
  <c r="M152" i="72"/>
  <c r="M228" i="72"/>
  <c r="M230" i="72"/>
  <c r="M248" i="72"/>
  <c r="M279" i="72"/>
  <c r="J421" i="72"/>
  <c r="J445" i="72"/>
  <c r="J484" i="72"/>
  <c r="J580" i="72"/>
  <c r="M585" i="72"/>
  <c r="J4" i="71"/>
  <c r="J12" i="71"/>
  <c r="M4" i="71"/>
  <c r="J9" i="71"/>
  <c r="M6" i="71"/>
  <c r="J6" i="71"/>
  <c r="J375" i="71"/>
  <c r="J377" i="71"/>
  <c r="J387" i="71"/>
  <c r="J395" i="71"/>
  <c r="J405" i="71"/>
  <c r="J425" i="71"/>
  <c r="J437" i="71"/>
  <c r="M24" i="71"/>
  <c r="J30" i="71"/>
  <c r="J48" i="71"/>
  <c r="J60" i="71"/>
  <c r="J70" i="71"/>
  <c r="J80" i="71"/>
  <c r="J83" i="71"/>
  <c r="J95" i="71"/>
  <c r="J110" i="71"/>
  <c r="J113" i="71"/>
  <c r="J120" i="71"/>
  <c r="J128" i="71"/>
  <c r="J131" i="71"/>
  <c r="J138" i="71"/>
  <c r="J146" i="71"/>
  <c r="J149" i="71"/>
  <c r="J156" i="71"/>
  <c r="J164" i="71"/>
  <c r="J167" i="71"/>
  <c r="J174" i="71"/>
  <c r="J182" i="71"/>
  <c r="J185" i="71"/>
  <c r="J192" i="71"/>
  <c r="J200" i="71"/>
  <c r="J203" i="71"/>
  <c r="J210" i="71"/>
  <c r="J218" i="71"/>
  <c r="J221" i="71"/>
  <c r="J228" i="71"/>
  <c r="J236" i="71"/>
  <c r="J239" i="71"/>
  <c r="J246" i="71"/>
  <c r="J254" i="71"/>
  <c r="J257" i="71"/>
  <c r="J264" i="71"/>
  <c r="J272" i="71"/>
  <c r="J275" i="71"/>
  <c r="J282" i="71"/>
  <c r="J389" i="71"/>
  <c r="J417" i="71"/>
  <c r="J441" i="71"/>
  <c r="J362" i="71"/>
  <c r="J371" i="71"/>
  <c r="J383" i="71"/>
  <c r="J396" i="71"/>
  <c r="J429" i="71"/>
  <c r="M18" i="71"/>
  <c r="J21" i="71"/>
  <c r="J24" i="71"/>
  <c r="J42" i="71"/>
  <c r="J102" i="71"/>
  <c r="J108" i="71"/>
  <c r="J116" i="71"/>
  <c r="J119" i="71"/>
  <c r="J126" i="71"/>
  <c r="J134" i="71"/>
  <c r="J137" i="71"/>
  <c r="J144" i="71"/>
  <c r="J152" i="71"/>
  <c r="J155" i="71"/>
  <c r="J162" i="71"/>
  <c r="J170" i="71"/>
  <c r="J173" i="71"/>
  <c r="J180" i="71"/>
  <c r="J188" i="71"/>
  <c r="J191" i="71"/>
  <c r="J198" i="71"/>
  <c r="J206" i="71"/>
  <c r="J209" i="71"/>
  <c r="J216" i="71"/>
  <c r="J224" i="71"/>
  <c r="J227" i="71"/>
  <c r="J234" i="71"/>
  <c r="J242" i="71"/>
  <c r="J245" i="71"/>
  <c r="J252" i="71"/>
  <c r="J260" i="71"/>
  <c r="J263" i="71"/>
  <c r="J270" i="71"/>
  <c r="J278" i="71"/>
  <c r="J281" i="71"/>
  <c r="J288" i="71"/>
  <c r="J399" i="71"/>
  <c r="J393" i="71"/>
  <c r="J401" i="71"/>
  <c r="J449" i="71"/>
  <c r="M12" i="71"/>
  <c r="J15" i="71"/>
  <c r="J18" i="71"/>
  <c r="J36" i="71"/>
  <c r="J54" i="71"/>
  <c r="J89" i="71"/>
  <c r="J96" i="71"/>
  <c r="J101" i="71"/>
  <c r="J104" i="71"/>
  <c r="J107" i="71"/>
  <c r="J114" i="71"/>
  <c r="J122" i="71"/>
  <c r="J125" i="71"/>
  <c r="J132" i="71"/>
  <c r="J140" i="71"/>
  <c r="J143" i="71"/>
  <c r="J150" i="71"/>
  <c r="J158" i="71"/>
  <c r="J161" i="71"/>
  <c r="J168" i="71"/>
  <c r="J176" i="71"/>
  <c r="J179" i="71"/>
  <c r="J186" i="71"/>
  <c r="J194" i="71"/>
  <c r="J197" i="71"/>
  <c r="J204" i="71"/>
  <c r="J212" i="71"/>
  <c r="J215" i="71"/>
  <c r="J222" i="71"/>
  <c r="J230" i="71"/>
  <c r="J233" i="71"/>
  <c r="J240" i="71"/>
  <c r="J248" i="71"/>
  <c r="J251" i="71"/>
  <c r="J258" i="71"/>
  <c r="J266" i="71"/>
  <c r="J269" i="71"/>
  <c r="J276" i="71"/>
  <c r="J284" i="71"/>
  <c r="J287" i="71"/>
  <c r="J366" i="71"/>
  <c r="J413" i="71"/>
  <c r="J420" i="71"/>
  <c r="J453" i="71"/>
  <c r="J461" i="71"/>
  <c r="J465" i="71"/>
  <c r="J480" i="71"/>
  <c r="J498" i="71"/>
  <c r="J516" i="71"/>
  <c r="J529" i="71"/>
  <c r="J554" i="71"/>
  <c r="J573" i="71"/>
  <c r="J4" i="72"/>
  <c r="J10" i="72"/>
  <c r="J16" i="72"/>
  <c r="J24" i="72"/>
  <c r="J36" i="72"/>
  <c r="J63" i="72"/>
  <c r="J548" i="71"/>
  <c r="J567" i="71"/>
  <c r="J468" i="71"/>
  <c r="J486" i="71"/>
  <c r="J504" i="71"/>
  <c r="J522" i="71"/>
  <c r="J407" i="71"/>
  <c r="J411" i="71"/>
  <c r="J419" i="71"/>
  <c r="J423" i="71"/>
  <c r="J431" i="71"/>
  <c r="J435" i="71"/>
  <c r="J443" i="71"/>
  <c r="J447" i="71"/>
  <c r="J455" i="71"/>
  <c r="J459" i="71"/>
  <c r="J467" i="71"/>
  <c r="J485" i="71"/>
  <c r="J503" i="71"/>
  <c r="J521" i="71"/>
  <c r="J526" i="71"/>
  <c r="J532" i="71"/>
  <c r="J555" i="71"/>
  <c r="J558" i="71"/>
  <c r="J572" i="71"/>
  <c r="J7" i="72"/>
  <c r="J13" i="72"/>
  <c r="J19" i="72"/>
  <c r="J53" i="72"/>
  <c r="J57" i="72"/>
  <c r="J65" i="72"/>
  <c r="J81" i="72"/>
  <c r="J549" i="71"/>
  <c r="J566" i="71"/>
  <c r="J623" i="71"/>
  <c r="J21" i="72"/>
  <c r="J45" i="72"/>
  <c r="J99" i="72"/>
  <c r="J117" i="72"/>
  <c r="J71" i="72"/>
  <c r="J89" i="72"/>
  <c r="J107" i="72"/>
  <c r="J125" i="72"/>
  <c r="J143" i="72"/>
  <c r="M155" i="72"/>
  <c r="M167" i="72"/>
  <c r="M197" i="72"/>
  <c r="J198" i="72"/>
  <c r="M204" i="72"/>
  <c r="M215" i="72"/>
  <c r="J216" i="72"/>
  <c r="M222" i="72"/>
  <c r="J234" i="72"/>
  <c r="M240" i="72"/>
  <c r="M252" i="72"/>
  <c r="J293" i="72"/>
  <c r="J301" i="72"/>
  <c r="M179" i="72"/>
  <c r="M186" i="72"/>
  <c r="M200" i="72"/>
  <c r="J222" i="72"/>
  <c r="J240" i="72"/>
  <c r="J33" i="72"/>
  <c r="J42" i="72"/>
  <c r="J51" i="72"/>
  <c r="J69" i="72"/>
  <c r="J87" i="72"/>
  <c r="J105" i="72"/>
  <c r="J123" i="72"/>
  <c r="J141" i="72"/>
  <c r="M149" i="72"/>
  <c r="J159" i="72"/>
  <c r="M173" i="72"/>
  <c r="J183" i="72"/>
  <c r="M188" i="72"/>
  <c r="J196" i="72"/>
  <c r="J200" i="72"/>
  <c r="M206" i="72"/>
  <c r="J214" i="72"/>
  <c r="J218" i="72"/>
  <c r="M224" i="72"/>
  <c r="J232" i="72"/>
  <c r="J236" i="72"/>
  <c r="M246" i="72"/>
  <c r="J281" i="72"/>
  <c r="J289" i="72"/>
  <c r="M161" i="72"/>
  <c r="M180" i="72"/>
  <c r="M185" i="72"/>
  <c r="M191" i="72"/>
  <c r="M198" i="72"/>
  <c r="M209" i="72"/>
  <c r="M216" i="72"/>
  <c r="M227" i="72"/>
  <c r="M234" i="72"/>
  <c r="M242" i="72"/>
  <c r="M254" i="72"/>
  <c r="M266" i="72"/>
  <c r="M275" i="72"/>
  <c r="J286" i="72"/>
  <c r="J298" i="72"/>
  <c r="J310" i="72"/>
  <c r="J322" i="72"/>
  <c r="J334" i="72"/>
  <c r="J346" i="72"/>
  <c r="J358" i="72"/>
  <c r="J370" i="72"/>
  <c r="J382" i="72"/>
  <c r="J388" i="72"/>
  <c r="J394" i="72"/>
  <c r="J400" i="72"/>
  <c r="J406" i="72"/>
  <c r="J411" i="72"/>
  <c r="J416" i="72"/>
  <c r="J443" i="72"/>
  <c r="M543" i="72"/>
  <c r="J586" i="72"/>
  <c r="J313" i="72"/>
  <c r="J317" i="72"/>
  <c r="J325" i="72"/>
  <c r="J329" i="72"/>
  <c r="J337" i="72"/>
  <c r="J341" i="72"/>
  <c r="J349" i="72"/>
  <c r="J353" i="72"/>
  <c r="J361" i="72"/>
  <c r="J365" i="72"/>
  <c r="J373" i="72"/>
  <c r="J377" i="72"/>
  <c r="J386" i="72"/>
  <c r="J392" i="72"/>
  <c r="J398" i="72"/>
  <c r="J404" i="72"/>
  <c r="J410" i="72"/>
  <c r="J415" i="72"/>
  <c r="J431" i="72"/>
  <c r="J578" i="72"/>
  <c r="M260" i="72"/>
  <c r="M272" i="72"/>
  <c r="M278" i="72"/>
  <c r="J280" i="72"/>
  <c r="J292" i="72"/>
  <c r="J304" i="72"/>
  <c r="J316" i="72"/>
  <c r="J328" i="72"/>
  <c r="J340" i="72"/>
  <c r="J352" i="72"/>
  <c r="J364" i="72"/>
  <c r="J376" i="72"/>
  <c r="J549" i="72"/>
  <c r="J557" i="72"/>
  <c r="J563" i="72"/>
  <c r="M271" i="72"/>
  <c r="M277" i="72"/>
  <c r="J327" i="72"/>
  <c r="J339" i="72"/>
  <c r="J351" i="72"/>
  <c r="J363" i="72"/>
  <c r="J375" i="72"/>
  <c r="J384" i="72"/>
  <c r="J390" i="72"/>
  <c r="J396" i="72"/>
  <c r="J402" i="72"/>
  <c r="J408" i="72"/>
  <c r="J417" i="72"/>
  <c r="J419" i="72"/>
  <c r="J485" i="72"/>
  <c r="J414" i="72"/>
  <c r="J418" i="72"/>
  <c r="J425" i="72"/>
  <c r="J430" i="72"/>
  <c r="J437" i="72"/>
  <c r="J442" i="72"/>
  <c r="J449" i="72"/>
  <c r="J454" i="72"/>
  <c r="J461" i="72"/>
  <c r="J466" i="72"/>
  <c r="J473" i="72"/>
  <c r="J478" i="72"/>
  <c r="J544" i="72"/>
  <c r="J545" i="72"/>
  <c r="M549" i="72"/>
  <c r="J558" i="72"/>
  <c r="J561" i="72"/>
  <c r="J568" i="72"/>
  <c r="J569" i="72"/>
  <c r="M573" i="72"/>
  <c r="M592" i="72"/>
  <c r="M598" i="72"/>
  <c r="M604" i="72"/>
  <c r="M610" i="72"/>
  <c r="M616" i="72"/>
  <c r="M622" i="72"/>
  <c r="J581" i="72"/>
  <c r="J543" i="72"/>
  <c r="J548" i="72"/>
  <c r="J550" i="72"/>
  <c r="J551" i="72"/>
  <c r="M561" i="72"/>
  <c r="J567" i="72"/>
  <c r="J574" i="72"/>
  <c r="J575" i="72"/>
  <c r="J588" i="72"/>
  <c r="J591" i="72"/>
  <c r="J594" i="72"/>
  <c r="J597" i="72"/>
  <c r="J600" i="72"/>
  <c r="J603" i="72"/>
  <c r="J606" i="72"/>
  <c r="J609" i="72"/>
  <c r="J612" i="72"/>
  <c r="J615" i="72"/>
  <c r="J618" i="72"/>
  <c r="J621" i="72"/>
  <c r="M168" i="72"/>
  <c r="P168" i="72"/>
  <c r="J168" i="72" s="1"/>
  <c r="P452" i="72"/>
  <c r="J452" i="72" s="1"/>
  <c r="M452" i="72"/>
  <c r="M547" i="72"/>
  <c r="P547" i="72"/>
  <c r="J547" i="72" s="1"/>
  <c r="P582" i="72"/>
  <c r="J582" i="72" s="1"/>
  <c r="M582" i="72"/>
  <c r="J22" i="72"/>
  <c r="J34" i="72"/>
  <c r="J40" i="72"/>
  <c r="J46" i="72"/>
  <c r="J52" i="72"/>
  <c r="J58" i="72"/>
  <c r="J64" i="72"/>
  <c r="J70" i="72"/>
  <c r="J76" i="72"/>
  <c r="J82" i="72"/>
  <c r="J88" i="72"/>
  <c r="J94" i="72"/>
  <c r="J100" i="72"/>
  <c r="J106" i="72"/>
  <c r="J112" i="72"/>
  <c r="J118" i="72"/>
  <c r="J124" i="72"/>
  <c r="J130" i="72"/>
  <c r="J136" i="72"/>
  <c r="J142" i="72"/>
  <c r="P152" i="72"/>
  <c r="J152" i="72" s="1"/>
  <c r="M162" i="72"/>
  <c r="P162" i="72"/>
  <c r="J162" i="72" s="1"/>
  <c r="J165" i="72"/>
  <c r="P146" i="72"/>
  <c r="J146" i="72" s="1"/>
  <c r="M156" i="72"/>
  <c r="P156" i="72"/>
  <c r="J156" i="72" s="1"/>
  <c r="P428" i="72"/>
  <c r="J428" i="72" s="1"/>
  <c r="M428" i="72"/>
  <c r="P440" i="72"/>
  <c r="J440" i="72" s="1"/>
  <c r="M440" i="72"/>
  <c r="P476" i="72"/>
  <c r="J476" i="72" s="1"/>
  <c r="M476" i="72"/>
  <c r="J20" i="72"/>
  <c r="J38" i="72"/>
  <c r="J44" i="72"/>
  <c r="J50" i="72"/>
  <c r="J56" i="72"/>
  <c r="J62" i="72"/>
  <c r="J68" i="72"/>
  <c r="J74" i="72"/>
  <c r="J80" i="72"/>
  <c r="J86" i="72"/>
  <c r="J98" i="72"/>
  <c r="J104" i="72"/>
  <c r="J110" i="72"/>
  <c r="J116" i="72"/>
  <c r="J122" i="72"/>
  <c r="J128" i="72"/>
  <c r="J140" i="72"/>
  <c r="M150" i="72"/>
  <c r="P150" i="72"/>
  <c r="J150" i="72" s="1"/>
  <c r="P464" i="72"/>
  <c r="J464" i="72" s="1"/>
  <c r="M464" i="72"/>
  <c r="J37" i="72"/>
  <c r="J43" i="72"/>
  <c r="J49" i="72"/>
  <c r="J55" i="72"/>
  <c r="J61" i="72"/>
  <c r="J67" i="72"/>
  <c r="J73" i="72"/>
  <c r="J79" i="72"/>
  <c r="J85" i="72"/>
  <c r="J97" i="72"/>
  <c r="J103" i="72"/>
  <c r="J109" i="72"/>
  <c r="J115" i="72"/>
  <c r="J121" i="72"/>
  <c r="J127" i="72"/>
  <c r="J139" i="72"/>
  <c r="J145" i="72"/>
  <c r="P170" i="72"/>
  <c r="J170" i="72" s="1"/>
  <c r="J48" i="72"/>
  <c r="J54" i="72"/>
  <c r="J60" i="72"/>
  <c r="J66" i="72"/>
  <c r="J72" i="72"/>
  <c r="J78" i="72"/>
  <c r="J84" i="72"/>
  <c r="J96" i="72"/>
  <c r="J102" i="72"/>
  <c r="J108" i="72"/>
  <c r="J114" i="72"/>
  <c r="J120" i="72"/>
  <c r="J126" i="72"/>
  <c r="J144" i="72"/>
  <c r="P164" i="72"/>
  <c r="J164" i="72" s="1"/>
  <c r="M174" i="72"/>
  <c r="P174" i="72"/>
  <c r="J174" i="72" s="1"/>
  <c r="J177" i="72"/>
  <c r="M182" i="72"/>
  <c r="P182" i="72"/>
  <c r="J182" i="72" s="1"/>
  <c r="I626" i="72"/>
  <c r="P626" i="72" s="1"/>
  <c r="J626" i="72" s="1"/>
  <c r="M151" i="72"/>
  <c r="M157" i="72"/>
  <c r="M163" i="72"/>
  <c r="M169" i="72"/>
  <c r="M175" i="72"/>
  <c r="M181" i="72"/>
  <c r="M187" i="72"/>
  <c r="M193" i="72"/>
  <c r="M199" i="72"/>
  <c r="M205" i="72"/>
  <c r="M211" i="72"/>
  <c r="M217" i="72"/>
  <c r="M223" i="72"/>
  <c r="M229" i="72"/>
  <c r="M235" i="72"/>
  <c r="M241" i="72"/>
  <c r="M247" i="72"/>
  <c r="M253" i="72"/>
  <c r="M259" i="72"/>
  <c r="M265" i="72"/>
  <c r="M233" i="72"/>
  <c r="M239" i="72"/>
  <c r="M245" i="72"/>
  <c r="M251" i="72"/>
  <c r="M257" i="72"/>
  <c r="M263" i="72"/>
  <c r="M269" i="72"/>
  <c r="M148" i="72"/>
  <c r="M154" i="72"/>
  <c r="M160" i="72"/>
  <c r="M166" i="72"/>
  <c r="M172" i="72"/>
  <c r="M178" i="72"/>
  <c r="P180" i="72"/>
  <c r="J180" i="72" s="1"/>
  <c r="M184" i="72"/>
  <c r="P186" i="72"/>
  <c r="J186" i="72" s="1"/>
  <c r="M190" i="72"/>
  <c r="M196" i="72"/>
  <c r="M202" i="72"/>
  <c r="M208" i="72"/>
  <c r="M214" i="72"/>
  <c r="M220" i="72"/>
  <c r="M226" i="72"/>
  <c r="M232" i="72"/>
  <c r="M238" i="72"/>
  <c r="M244" i="72"/>
  <c r="M250" i="72"/>
  <c r="M256" i="72"/>
  <c r="M262" i="72"/>
  <c r="M268" i="72"/>
  <c r="M147" i="72"/>
  <c r="P149" i="72"/>
  <c r="J149" i="72" s="1"/>
  <c r="M153" i="72"/>
  <c r="P155" i="72"/>
  <c r="J155" i="72" s="1"/>
  <c r="M159" i="72"/>
  <c r="P161" i="72"/>
  <c r="J161" i="72" s="1"/>
  <c r="M165" i="72"/>
  <c r="P167" i="72"/>
  <c r="J167" i="72" s="1"/>
  <c r="M171" i="72"/>
  <c r="P173" i="72"/>
  <c r="J173" i="72" s="1"/>
  <c r="M177" i="72"/>
  <c r="P179" i="72"/>
  <c r="J179" i="72" s="1"/>
  <c r="M183" i="72"/>
  <c r="P185" i="72"/>
  <c r="J185" i="72" s="1"/>
  <c r="M189" i="72"/>
  <c r="M195" i="72"/>
  <c r="M201" i="72"/>
  <c r="M207" i="72"/>
  <c r="M213" i="72"/>
  <c r="M219" i="72"/>
  <c r="M225" i="72"/>
  <c r="M231" i="72"/>
  <c r="M237" i="72"/>
  <c r="M243" i="72"/>
  <c r="M249" i="72"/>
  <c r="M255" i="72"/>
  <c r="M261" i="72"/>
  <c r="M267" i="72"/>
  <c r="J282" i="72"/>
  <c r="J288" i="72"/>
  <c r="J294" i="72"/>
  <c r="J300" i="72"/>
  <c r="J306" i="72"/>
  <c r="J312" i="72"/>
  <c r="J318" i="72"/>
  <c r="J324" i="72"/>
  <c r="J330" i="72"/>
  <c r="J336" i="72"/>
  <c r="J342" i="72"/>
  <c r="J348" i="72"/>
  <c r="J354" i="72"/>
  <c r="J360" i="72"/>
  <c r="J366" i="72"/>
  <c r="J372" i="72"/>
  <c r="J378" i="72"/>
  <c r="M423" i="72"/>
  <c r="J423" i="72"/>
  <c r="M435" i="72"/>
  <c r="J435" i="72"/>
  <c r="M447" i="72"/>
  <c r="J447" i="72"/>
  <c r="M459" i="72"/>
  <c r="J459" i="72"/>
  <c r="M471" i="72"/>
  <c r="J471" i="72"/>
  <c r="M483" i="72"/>
  <c r="J483" i="72"/>
  <c r="P422" i="72"/>
  <c r="J422" i="72" s="1"/>
  <c r="M422" i="72"/>
  <c r="P434" i="72"/>
  <c r="J434" i="72" s="1"/>
  <c r="M434" i="72"/>
  <c r="P446" i="72"/>
  <c r="J446" i="72" s="1"/>
  <c r="M446" i="72"/>
  <c r="P458" i="72"/>
  <c r="J458" i="72" s="1"/>
  <c r="M458" i="72"/>
  <c r="P470" i="72"/>
  <c r="J470" i="72" s="1"/>
  <c r="M470" i="72"/>
  <c r="P482" i="72"/>
  <c r="J482" i="72" s="1"/>
  <c r="M482" i="72"/>
  <c r="J285" i="72"/>
  <c r="J291" i="72"/>
  <c r="M429" i="72"/>
  <c r="J429" i="72"/>
  <c r="M441" i="72"/>
  <c r="J441" i="72"/>
  <c r="M453" i="72"/>
  <c r="J453" i="72"/>
  <c r="M465" i="72"/>
  <c r="J465" i="72"/>
  <c r="M477" i="72"/>
  <c r="J477" i="72"/>
  <c r="J284" i="72"/>
  <c r="J290" i="72"/>
  <c r="J296" i="72"/>
  <c r="J302" i="72"/>
  <c r="J308" i="72"/>
  <c r="J314" i="72"/>
  <c r="J326" i="72"/>
  <c r="J332" i="72"/>
  <c r="J338" i="72"/>
  <c r="J344" i="72"/>
  <c r="J350" i="72"/>
  <c r="J356" i="72"/>
  <c r="J362" i="72"/>
  <c r="J368" i="72"/>
  <c r="J374" i="72"/>
  <c r="J380" i="72"/>
  <c r="M420" i="72"/>
  <c r="M426" i="72"/>
  <c r="M432" i="72"/>
  <c r="M438" i="72"/>
  <c r="M444" i="72"/>
  <c r="M450" i="72"/>
  <c r="M456" i="72"/>
  <c r="M462" i="72"/>
  <c r="M468" i="72"/>
  <c r="M474" i="72"/>
  <c r="M480" i="72"/>
  <c r="M485" i="72"/>
  <c r="J542" i="72"/>
  <c r="M419" i="72"/>
  <c r="M425" i="72"/>
  <c r="M431" i="72"/>
  <c r="M437" i="72"/>
  <c r="M443" i="72"/>
  <c r="M449" i="72"/>
  <c r="M455" i="72"/>
  <c r="M461" i="72"/>
  <c r="M467" i="72"/>
  <c r="M473" i="72"/>
  <c r="M479" i="72"/>
  <c r="M487" i="72"/>
  <c r="P487" i="72"/>
  <c r="J487" i="72" s="1"/>
  <c r="M489" i="72"/>
  <c r="P489" i="72"/>
  <c r="J489" i="72" s="1"/>
  <c r="M491" i="72"/>
  <c r="P491" i="72"/>
  <c r="J491" i="72" s="1"/>
  <c r="M493" i="72"/>
  <c r="P493" i="72"/>
  <c r="J493" i="72" s="1"/>
  <c r="M495" i="72"/>
  <c r="P495" i="72"/>
  <c r="J495" i="72" s="1"/>
  <c r="M497" i="72"/>
  <c r="P497" i="72"/>
  <c r="J497" i="72" s="1"/>
  <c r="M499" i="72"/>
  <c r="P499" i="72"/>
  <c r="J499" i="72" s="1"/>
  <c r="M501" i="72"/>
  <c r="P501" i="72"/>
  <c r="J501" i="72" s="1"/>
  <c r="M503" i="72"/>
  <c r="P503" i="72"/>
  <c r="J503" i="72" s="1"/>
  <c r="M505" i="72"/>
  <c r="P505" i="72"/>
  <c r="J505" i="72" s="1"/>
  <c r="M507" i="72"/>
  <c r="P507" i="72"/>
  <c r="J507" i="72" s="1"/>
  <c r="M509" i="72"/>
  <c r="P509" i="72"/>
  <c r="J509" i="72" s="1"/>
  <c r="M511" i="72"/>
  <c r="P511" i="72"/>
  <c r="J511" i="72" s="1"/>
  <c r="M513" i="72"/>
  <c r="P513" i="72"/>
  <c r="J513" i="72" s="1"/>
  <c r="M515" i="72"/>
  <c r="P515" i="72"/>
  <c r="J515" i="72" s="1"/>
  <c r="M517" i="72"/>
  <c r="P517" i="72"/>
  <c r="J517" i="72" s="1"/>
  <c r="M519" i="72"/>
  <c r="P519" i="72"/>
  <c r="J519" i="72" s="1"/>
  <c r="M521" i="72"/>
  <c r="P521" i="72"/>
  <c r="J521" i="72" s="1"/>
  <c r="M523" i="72"/>
  <c r="P523" i="72"/>
  <c r="J523" i="72" s="1"/>
  <c r="M525" i="72"/>
  <c r="P525" i="72"/>
  <c r="J525" i="72" s="1"/>
  <c r="M527" i="72"/>
  <c r="P527" i="72"/>
  <c r="J527" i="72" s="1"/>
  <c r="M529" i="72"/>
  <c r="P529" i="72"/>
  <c r="J529" i="72" s="1"/>
  <c r="M531" i="72"/>
  <c r="P531" i="72"/>
  <c r="J531" i="72" s="1"/>
  <c r="M533" i="72"/>
  <c r="P533" i="72"/>
  <c r="J533" i="72" s="1"/>
  <c r="M535" i="72"/>
  <c r="P535" i="72"/>
  <c r="J535" i="72" s="1"/>
  <c r="M537" i="72"/>
  <c r="P537" i="72"/>
  <c r="J537" i="72" s="1"/>
  <c r="M539" i="72"/>
  <c r="P539" i="72"/>
  <c r="J539" i="72" s="1"/>
  <c r="M541" i="72"/>
  <c r="P541" i="72"/>
  <c r="J541" i="72" s="1"/>
  <c r="M565" i="72"/>
  <c r="P565" i="72"/>
  <c r="J565" i="72" s="1"/>
  <c r="P546" i="72"/>
  <c r="J546" i="72" s="1"/>
  <c r="M546" i="72"/>
  <c r="M553" i="72"/>
  <c r="P553" i="72"/>
  <c r="J553" i="72" s="1"/>
  <c r="P564" i="72"/>
  <c r="J564" i="72" s="1"/>
  <c r="M564" i="72"/>
  <c r="J572" i="72"/>
  <c r="M486" i="72"/>
  <c r="P486" i="72"/>
  <c r="J486" i="72" s="1"/>
  <c r="M488" i="72"/>
  <c r="P488" i="72"/>
  <c r="J488" i="72" s="1"/>
  <c r="M490" i="72"/>
  <c r="P490" i="72"/>
  <c r="J490" i="72" s="1"/>
  <c r="M492" i="72"/>
  <c r="P492" i="72"/>
  <c r="J492" i="72" s="1"/>
  <c r="M494" i="72"/>
  <c r="P494" i="72"/>
  <c r="J494" i="72" s="1"/>
  <c r="M496" i="72"/>
  <c r="P496" i="72"/>
  <c r="J496" i="72" s="1"/>
  <c r="M498" i="72"/>
  <c r="P498" i="72"/>
  <c r="J498" i="72" s="1"/>
  <c r="M500" i="72"/>
  <c r="P500" i="72"/>
  <c r="J500" i="72" s="1"/>
  <c r="M502" i="72"/>
  <c r="P502" i="72"/>
  <c r="J502" i="72" s="1"/>
  <c r="M504" i="72"/>
  <c r="P504" i="72"/>
  <c r="J504" i="72" s="1"/>
  <c r="M506" i="72"/>
  <c r="P506" i="72"/>
  <c r="J506" i="72" s="1"/>
  <c r="M508" i="72"/>
  <c r="P508" i="72"/>
  <c r="J508" i="72" s="1"/>
  <c r="M510" i="72"/>
  <c r="P510" i="72"/>
  <c r="J510" i="72" s="1"/>
  <c r="M512" i="72"/>
  <c r="P512" i="72"/>
  <c r="J512" i="72" s="1"/>
  <c r="M514" i="72"/>
  <c r="P514" i="72"/>
  <c r="J514" i="72" s="1"/>
  <c r="M516" i="72"/>
  <c r="P516" i="72"/>
  <c r="J516" i="72" s="1"/>
  <c r="M518" i="72"/>
  <c r="P518" i="72"/>
  <c r="J518" i="72" s="1"/>
  <c r="M520" i="72"/>
  <c r="P520" i="72"/>
  <c r="J520" i="72" s="1"/>
  <c r="M522" i="72"/>
  <c r="P522" i="72"/>
  <c r="J522" i="72" s="1"/>
  <c r="M524" i="72"/>
  <c r="P524" i="72"/>
  <c r="J524" i="72" s="1"/>
  <c r="M526" i="72"/>
  <c r="P526" i="72"/>
  <c r="J526" i="72" s="1"/>
  <c r="M528" i="72"/>
  <c r="P528" i="72"/>
  <c r="J528" i="72" s="1"/>
  <c r="M530" i="72"/>
  <c r="P530" i="72"/>
  <c r="J530" i="72" s="1"/>
  <c r="M532" i="72"/>
  <c r="P532" i="72"/>
  <c r="J532" i="72" s="1"/>
  <c r="M534" i="72"/>
  <c r="P534" i="72"/>
  <c r="J534" i="72" s="1"/>
  <c r="M536" i="72"/>
  <c r="P536" i="72"/>
  <c r="J536" i="72" s="1"/>
  <c r="M538" i="72"/>
  <c r="P538" i="72"/>
  <c r="J538" i="72" s="1"/>
  <c r="M540" i="72"/>
  <c r="P540" i="72"/>
  <c r="J540" i="72" s="1"/>
  <c r="J554" i="72"/>
  <c r="M559" i="72"/>
  <c r="P559" i="72"/>
  <c r="J559" i="72" s="1"/>
  <c r="M570" i="72"/>
  <c r="J590" i="72"/>
  <c r="J596" i="72"/>
  <c r="J602" i="72"/>
  <c r="J608" i="72"/>
  <c r="J614" i="72"/>
  <c r="J620" i="72"/>
  <c r="M589" i="72"/>
  <c r="P589" i="72"/>
  <c r="J589" i="72" s="1"/>
  <c r="M595" i="72"/>
  <c r="P595" i="72"/>
  <c r="J595" i="72" s="1"/>
  <c r="M601" i="72"/>
  <c r="P601" i="72"/>
  <c r="J601" i="72" s="1"/>
  <c r="M607" i="72"/>
  <c r="P607" i="72"/>
  <c r="J607" i="72" s="1"/>
  <c r="M613" i="72"/>
  <c r="P613" i="72"/>
  <c r="J613" i="72" s="1"/>
  <c r="M619" i="72"/>
  <c r="P619" i="72"/>
  <c r="J619" i="72" s="1"/>
  <c r="M625" i="72"/>
  <c r="P625" i="72"/>
  <c r="J625" i="72" s="1"/>
  <c r="M583" i="72"/>
  <c r="P583" i="72"/>
  <c r="J583" i="72" s="1"/>
  <c r="M577" i="72"/>
  <c r="P577" i="72"/>
  <c r="J577" i="72" s="1"/>
  <c r="J566" i="72"/>
  <c r="M571" i="72"/>
  <c r="P571" i="72"/>
  <c r="J571" i="72" s="1"/>
  <c r="M544" i="72"/>
  <c r="M550" i="72"/>
  <c r="M556" i="72"/>
  <c r="M562" i="72"/>
  <c r="M568" i="72"/>
  <c r="M574" i="72"/>
  <c r="M580" i="72"/>
  <c r="M586" i="72"/>
  <c r="J592" i="72"/>
  <c r="J598" i="72"/>
  <c r="J604" i="72"/>
  <c r="J610" i="72"/>
  <c r="J616" i="72"/>
  <c r="J622" i="72"/>
  <c r="J346" i="71"/>
  <c r="J357" i="71"/>
  <c r="J292" i="71"/>
  <c r="J310" i="71"/>
  <c r="J321" i="71"/>
  <c r="J339" i="71"/>
  <c r="J364" i="71"/>
  <c r="J580" i="71"/>
  <c r="J598" i="71"/>
  <c r="J616" i="71"/>
  <c r="M7" i="71"/>
  <c r="M13" i="71"/>
  <c r="M19" i="71"/>
  <c r="J27" i="71"/>
  <c r="J33" i="71"/>
  <c r="J39" i="71"/>
  <c r="J45" i="71"/>
  <c r="J51" i="71"/>
  <c r="J57" i="71"/>
  <c r="J61" i="71"/>
  <c r="J64" i="71"/>
  <c r="J71" i="71"/>
  <c r="J73" i="71"/>
  <c r="J81" i="71"/>
  <c r="J94" i="71"/>
  <c r="J99" i="71"/>
  <c r="P8" i="71"/>
  <c r="J8" i="71" s="1"/>
  <c r="P14" i="71"/>
  <c r="J14" i="71" s="1"/>
  <c r="P20" i="71"/>
  <c r="J20" i="71" s="1"/>
  <c r="J26" i="71"/>
  <c r="J32" i="71"/>
  <c r="J38" i="71"/>
  <c r="J44" i="71"/>
  <c r="J50" i="71"/>
  <c r="J56" i="71"/>
  <c r="J67" i="71"/>
  <c r="J84" i="71"/>
  <c r="J90" i="71"/>
  <c r="M2" i="71"/>
  <c r="J303" i="71"/>
  <c r="J328" i="71"/>
  <c r="M5" i="71"/>
  <c r="M11" i="71"/>
  <c r="M17" i="71"/>
  <c r="M23" i="71"/>
  <c r="J66" i="71"/>
  <c r="J75" i="71"/>
  <c r="J98" i="71"/>
  <c r="J87" i="71"/>
  <c r="J105" i="71"/>
  <c r="M3" i="71"/>
  <c r="P5" i="71"/>
  <c r="J5" i="71" s="1"/>
  <c r="M9" i="71"/>
  <c r="P11" i="71"/>
  <c r="J11" i="71" s="1"/>
  <c r="M15" i="71"/>
  <c r="P17" i="71"/>
  <c r="J17" i="71" s="1"/>
  <c r="M21" i="71"/>
  <c r="P23" i="71"/>
  <c r="J23" i="71" s="1"/>
  <c r="J29" i="71"/>
  <c r="J35" i="71"/>
  <c r="J41" i="71"/>
  <c r="J47" i="71"/>
  <c r="J53" i="71"/>
  <c r="J69" i="71"/>
  <c r="J92" i="71"/>
  <c r="J62" i="71"/>
  <c r="J68" i="71"/>
  <c r="J88" i="71"/>
  <c r="J112" i="71"/>
  <c r="J130" i="71"/>
  <c r="J148" i="71"/>
  <c r="J166" i="71"/>
  <c r="J184" i="71"/>
  <c r="J202" i="71"/>
  <c r="J220" i="71"/>
  <c r="J238" i="71"/>
  <c r="J256" i="71"/>
  <c r="J274" i="71"/>
  <c r="J373" i="71"/>
  <c r="J385" i="71"/>
  <c r="J397" i="71"/>
  <c r="J409" i="71"/>
  <c r="J421" i="71"/>
  <c r="J433" i="71"/>
  <c r="J445" i="71"/>
  <c r="J457" i="71"/>
  <c r="J469" i="71"/>
  <c r="J476" i="71"/>
  <c r="J487" i="71"/>
  <c r="J494" i="71"/>
  <c r="J505" i="71"/>
  <c r="J512" i="71"/>
  <c r="J523" i="71"/>
  <c r="J575" i="71"/>
  <c r="J577" i="71"/>
  <c r="J593" i="71"/>
  <c r="J595" i="71"/>
  <c r="J611" i="71"/>
  <c r="J613" i="71"/>
  <c r="J291" i="71"/>
  <c r="J298" i="71"/>
  <c r="J309" i="71"/>
  <c r="J316" i="71"/>
  <c r="J327" i="71"/>
  <c r="J334" i="71"/>
  <c r="J345" i="71"/>
  <c r="J352" i="71"/>
  <c r="J363" i="71"/>
  <c r="J76" i="71"/>
  <c r="J79" i="71"/>
  <c r="J118" i="71"/>
  <c r="J136" i="71"/>
  <c r="J154" i="71"/>
  <c r="J172" i="71"/>
  <c r="J190" i="71"/>
  <c r="J208" i="71"/>
  <c r="J226" i="71"/>
  <c r="J244" i="71"/>
  <c r="J262" i="71"/>
  <c r="J280" i="71"/>
  <c r="J297" i="71"/>
  <c r="J304" i="71"/>
  <c r="J315" i="71"/>
  <c r="J322" i="71"/>
  <c r="J333" i="71"/>
  <c r="J340" i="71"/>
  <c r="J351" i="71"/>
  <c r="J358" i="71"/>
  <c r="J82" i="71"/>
  <c r="J85" i="71"/>
  <c r="J93" i="71"/>
  <c r="J100" i="71"/>
  <c r="J106" i="71"/>
  <c r="J124" i="71"/>
  <c r="J142" i="71"/>
  <c r="J160" i="71"/>
  <c r="J178" i="71"/>
  <c r="J196" i="71"/>
  <c r="J214" i="71"/>
  <c r="J232" i="71"/>
  <c r="J250" i="71"/>
  <c r="J268" i="71"/>
  <c r="J286" i="71"/>
  <c r="J111" i="71"/>
  <c r="J117" i="71"/>
  <c r="J123" i="71"/>
  <c r="J129" i="71"/>
  <c r="J135" i="71"/>
  <c r="J141" i="71"/>
  <c r="J147" i="71"/>
  <c r="J153" i="71"/>
  <c r="J159" i="71"/>
  <c r="J165" i="71"/>
  <c r="J171" i="71"/>
  <c r="J177" i="71"/>
  <c r="J183" i="71"/>
  <c r="J189" i="71"/>
  <c r="J195" i="71"/>
  <c r="J201" i="71"/>
  <c r="J207" i="71"/>
  <c r="J213" i="71"/>
  <c r="J219" i="71"/>
  <c r="J225" i="71"/>
  <c r="J231" i="71"/>
  <c r="J237" i="71"/>
  <c r="J243" i="71"/>
  <c r="J249" i="71"/>
  <c r="J255" i="71"/>
  <c r="J261" i="71"/>
  <c r="J267" i="71"/>
  <c r="J273" i="71"/>
  <c r="J279" i="71"/>
  <c r="J285" i="71"/>
  <c r="J380" i="71"/>
  <c r="J392" i="71"/>
  <c r="J404" i="71"/>
  <c r="J416" i="71"/>
  <c r="J428" i="71"/>
  <c r="J440" i="71"/>
  <c r="J452" i="71"/>
  <c r="J464" i="71"/>
  <c r="J569" i="71"/>
  <c r="J475" i="71"/>
  <c r="J482" i="71"/>
  <c r="J493" i="71"/>
  <c r="J500" i="71"/>
  <c r="J511" i="71"/>
  <c r="J518" i="71"/>
  <c r="J91" i="71"/>
  <c r="J97" i="71"/>
  <c r="J103" i="71"/>
  <c r="J109" i="71"/>
  <c r="J115" i="71"/>
  <c r="J121" i="71"/>
  <c r="J127" i="71"/>
  <c r="J133" i="71"/>
  <c r="J139" i="71"/>
  <c r="J145" i="71"/>
  <c r="J151" i="71"/>
  <c r="J157" i="71"/>
  <c r="J163" i="71"/>
  <c r="J169" i="71"/>
  <c r="J175" i="71"/>
  <c r="J181" i="71"/>
  <c r="J187" i="71"/>
  <c r="J193" i="71"/>
  <c r="J199" i="71"/>
  <c r="J205" i="71"/>
  <c r="J211" i="71"/>
  <c r="J217" i="71"/>
  <c r="J223" i="71"/>
  <c r="J229" i="71"/>
  <c r="J235" i="71"/>
  <c r="J241" i="71"/>
  <c r="J247" i="71"/>
  <c r="J253" i="71"/>
  <c r="J259" i="71"/>
  <c r="J379" i="71"/>
  <c r="J391" i="71"/>
  <c r="J403" i="71"/>
  <c r="J415" i="71"/>
  <c r="J427" i="71"/>
  <c r="J439" i="71"/>
  <c r="J451" i="71"/>
  <c r="J463" i="71"/>
  <c r="J557" i="71"/>
  <c r="J374" i="71"/>
  <c r="J386" i="71"/>
  <c r="J398" i="71"/>
  <c r="J410" i="71"/>
  <c r="J422" i="71"/>
  <c r="J434" i="71"/>
  <c r="J446" i="71"/>
  <c r="J458" i="71"/>
  <c r="J470" i="71"/>
  <c r="J481" i="71"/>
  <c r="J488" i="71"/>
  <c r="J499" i="71"/>
  <c r="J506" i="71"/>
  <c r="J517" i="71"/>
  <c r="J551" i="71"/>
  <c r="J370" i="71"/>
  <c r="J376" i="71"/>
  <c r="J382" i="71"/>
  <c r="J388" i="71"/>
  <c r="J394" i="71"/>
  <c r="J400" i="71"/>
  <c r="J406" i="71"/>
  <c r="J412" i="71"/>
  <c r="J418" i="71"/>
  <c r="J424" i="71"/>
  <c r="J430" i="71"/>
  <c r="J436" i="71"/>
  <c r="J442" i="71"/>
  <c r="J448" i="71"/>
  <c r="J454" i="71"/>
  <c r="J460" i="71"/>
  <c r="J466" i="71"/>
  <c r="J472" i="71"/>
  <c r="J478" i="71"/>
  <c r="J484" i="71"/>
  <c r="J490" i="71"/>
  <c r="J496" i="71"/>
  <c r="J502" i="71"/>
  <c r="J508" i="71"/>
  <c r="J514" i="71"/>
  <c r="J520" i="71"/>
  <c r="J544" i="71"/>
  <c r="J550" i="71"/>
  <c r="J556" i="71"/>
  <c r="J562" i="71"/>
  <c r="J568" i="71"/>
  <c r="J574" i="71"/>
  <c r="J590" i="71"/>
  <c r="J592" i="71"/>
  <c r="J608" i="71"/>
  <c r="J610" i="71"/>
  <c r="J471" i="71"/>
  <c r="J477" i="71"/>
  <c r="J483" i="71"/>
  <c r="J489" i="71"/>
  <c r="J495" i="71"/>
  <c r="J501" i="71"/>
  <c r="J507" i="71"/>
  <c r="J513" i="71"/>
  <c r="J519" i="71"/>
  <c r="J589" i="71"/>
  <c r="J607" i="71"/>
  <c r="J625" i="71"/>
  <c r="J584" i="71"/>
  <c r="J586" i="71"/>
  <c r="J602" i="71"/>
  <c r="J604" i="71"/>
  <c r="J620" i="71"/>
  <c r="J622" i="71"/>
  <c r="J581" i="71"/>
  <c r="J583" i="71"/>
  <c r="J599" i="71"/>
  <c r="J601" i="71"/>
  <c r="J617" i="71"/>
  <c r="J619" i="71"/>
  <c r="J547" i="71"/>
  <c r="J553" i="71"/>
  <c r="J559" i="71"/>
  <c r="J565" i="71"/>
  <c r="J571" i="71"/>
  <c r="J576" i="71"/>
  <c r="J579" i="71"/>
  <c r="J582" i="71"/>
  <c r="J585" i="71"/>
  <c r="J588" i="71"/>
  <c r="J591" i="71"/>
  <c r="J594" i="71"/>
  <c r="J597" i="71"/>
  <c r="J600" i="71"/>
  <c r="J603" i="71"/>
  <c r="J606" i="71"/>
  <c r="J609" i="71"/>
  <c r="J612" i="71"/>
  <c r="J615" i="71"/>
  <c r="J618" i="71"/>
  <c r="J621" i="71"/>
  <c r="J624" i="71"/>
  <c r="O626" i="69" l="1"/>
  <c r="M626" i="69" s="1"/>
  <c r="O625" i="69"/>
  <c r="N625" i="69"/>
  <c r="O624" i="69"/>
  <c r="N624" i="69"/>
  <c r="P624" i="69" s="1"/>
  <c r="O623" i="69"/>
  <c r="N623" i="69"/>
  <c r="O622" i="69"/>
  <c r="N622" i="69"/>
  <c r="O621" i="69"/>
  <c r="N621" i="69"/>
  <c r="P621" i="69" s="1"/>
  <c r="O620" i="69"/>
  <c r="N620" i="69"/>
  <c r="O619" i="69"/>
  <c r="N619" i="69"/>
  <c r="O618" i="69"/>
  <c r="N618" i="69"/>
  <c r="P618" i="69" s="1"/>
  <c r="O617" i="69"/>
  <c r="N617" i="69"/>
  <c r="O616" i="69"/>
  <c r="N616" i="69"/>
  <c r="O615" i="69"/>
  <c r="N615" i="69"/>
  <c r="P615" i="69" s="1"/>
  <c r="O614" i="69"/>
  <c r="N614" i="69"/>
  <c r="O613" i="69"/>
  <c r="N613" i="69"/>
  <c r="O612" i="69"/>
  <c r="N612" i="69"/>
  <c r="P612" i="69" s="1"/>
  <c r="O611" i="69"/>
  <c r="N611" i="69"/>
  <c r="O610" i="69"/>
  <c r="N610" i="69"/>
  <c r="O609" i="69"/>
  <c r="N609" i="69"/>
  <c r="P609" i="69" s="1"/>
  <c r="O608" i="69"/>
  <c r="N608" i="69"/>
  <c r="O607" i="69"/>
  <c r="N607" i="69"/>
  <c r="O606" i="69"/>
  <c r="N606" i="69"/>
  <c r="P606" i="69" s="1"/>
  <c r="O605" i="69"/>
  <c r="N605" i="69"/>
  <c r="O604" i="69"/>
  <c r="N604" i="69"/>
  <c r="O603" i="69"/>
  <c r="N603" i="69"/>
  <c r="P603" i="69" s="1"/>
  <c r="O602" i="69"/>
  <c r="N602" i="69"/>
  <c r="O601" i="69"/>
  <c r="N601" i="69"/>
  <c r="O600" i="69"/>
  <c r="N600" i="69"/>
  <c r="P600" i="69" s="1"/>
  <c r="O599" i="69"/>
  <c r="N599" i="69"/>
  <c r="O598" i="69"/>
  <c r="N598" i="69"/>
  <c r="O597" i="69"/>
  <c r="N597" i="69"/>
  <c r="P597" i="69" s="1"/>
  <c r="O596" i="69"/>
  <c r="N596" i="69"/>
  <c r="O595" i="69"/>
  <c r="N595" i="69"/>
  <c r="O594" i="69"/>
  <c r="N594" i="69"/>
  <c r="P594" i="69" s="1"/>
  <c r="O593" i="69"/>
  <c r="N593" i="69"/>
  <c r="O592" i="69"/>
  <c r="N592" i="69"/>
  <c r="O591" i="69"/>
  <c r="N591" i="69"/>
  <c r="P591" i="69" s="1"/>
  <c r="O590" i="69"/>
  <c r="N590" i="69"/>
  <c r="O589" i="69"/>
  <c r="N589" i="69"/>
  <c r="O588" i="69"/>
  <c r="N588" i="69"/>
  <c r="P588" i="69" s="1"/>
  <c r="O587" i="69"/>
  <c r="N587" i="69"/>
  <c r="O586" i="69"/>
  <c r="N586" i="69"/>
  <c r="O585" i="69"/>
  <c r="N585" i="69"/>
  <c r="P585" i="69" s="1"/>
  <c r="O584" i="69"/>
  <c r="N584" i="69"/>
  <c r="O583" i="69"/>
  <c r="N583" i="69"/>
  <c r="O582" i="69"/>
  <c r="N582" i="69"/>
  <c r="P582" i="69" s="1"/>
  <c r="O581" i="69"/>
  <c r="N581" i="69"/>
  <c r="O580" i="69"/>
  <c r="N580" i="69"/>
  <c r="O579" i="69"/>
  <c r="N579" i="69"/>
  <c r="P579" i="69" s="1"/>
  <c r="O578" i="69"/>
  <c r="N578" i="69"/>
  <c r="O577" i="69"/>
  <c r="N577" i="69"/>
  <c r="O576" i="69"/>
  <c r="N576" i="69"/>
  <c r="P576" i="69" s="1"/>
  <c r="O575" i="69"/>
  <c r="N575" i="69"/>
  <c r="O574" i="69"/>
  <c r="N574" i="69"/>
  <c r="O573" i="69"/>
  <c r="N573" i="69"/>
  <c r="P573" i="69" s="1"/>
  <c r="O572" i="69"/>
  <c r="N572" i="69"/>
  <c r="O571" i="69"/>
  <c r="N571" i="69"/>
  <c r="O570" i="69"/>
  <c r="N570" i="69"/>
  <c r="P570" i="69" s="1"/>
  <c r="O569" i="69"/>
  <c r="N569" i="69"/>
  <c r="O568" i="69"/>
  <c r="N568" i="69"/>
  <c r="O567" i="69"/>
  <c r="N567" i="69"/>
  <c r="P567" i="69" s="1"/>
  <c r="O566" i="69"/>
  <c r="N566" i="69"/>
  <c r="O565" i="69"/>
  <c r="N565" i="69"/>
  <c r="O564" i="69"/>
  <c r="N564" i="69"/>
  <c r="P564" i="69" s="1"/>
  <c r="O563" i="69"/>
  <c r="N563" i="69"/>
  <c r="O562" i="69"/>
  <c r="N562" i="69"/>
  <c r="O561" i="69"/>
  <c r="N561" i="69"/>
  <c r="P561" i="69" s="1"/>
  <c r="O560" i="69"/>
  <c r="N560" i="69"/>
  <c r="O559" i="69"/>
  <c r="N559" i="69"/>
  <c r="O558" i="69"/>
  <c r="N558" i="69"/>
  <c r="P558" i="69" s="1"/>
  <c r="O557" i="69"/>
  <c r="N557" i="69"/>
  <c r="O556" i="69"/>
  <c r="N556" i="69"/>
  <c r="O555" i="69"/>
  <c r="N555" i="69"/>
  <c r="P555" i="69" s="1"/>
  <c r="O554" i="69"/>
  <c r="N554" i="69"/>
  <c r="O553" i="69"/>
  <c r="N553" i="69"/>
  <c r="O552" i="69"/>
  <c r="N552" i="69"/>
  <c r="P552" i="69" s="1"/>
  <c r="O551" i="69"/>
  <c r="N551" i="69"/>
  <c r="O550" i="69"/>
  <c r="N550" i="69"/>
  <c r="O549" i="69"/>
  <c r="N549" i="69"/>
  <c r="P549" i="69" s="1"/>
  <c r="O548" i="69"/>
  <c r="N548" i="69"/>
  <c r="O547" i="69"/>
  <c r="N547" i="69"/>
  <c r="O546" i="69"/>
  <c r="N546" i="69"/>
  <c r="P546" i="69" s="1"/>
  <c r="O545" i="69"/>
  <c r="N545" i="69"/>
  <c r="O544" i="69"/>
  <c r="N544" i="69"/>
  <c r="O543" i="69"/>
  <c r="N543" i="69"/>
  <c r="P543" i="69" s="1"/>
  <c r="O542" i="69"/>
  <c r="N542" i="69"/>
  <c r="O541" i="69"/>
  <c r="N541" i="69"/>
  <c r="P541" i="69" s="1"/>
  <c r="O540" i="69"/>
  <c r="N540" i="69"/>
  <c r="P540" i="69" s="1"/>
  <c r="O539" i="69"/>
  <c r="N539" i="69"/>
  <c r="P539" i="69" s="1"/>
  <c r="O538" i="69"/>
  <c r="N538" i="69"/>
  <c r="P538" i="69" s="1"/>
  <c r="O537" i="69"/>
  <c r="N537" i="69"/>
  <c r="P537" i="69" s="1"/>
  <c r="O536" i="69"/>
  <c r="N536" i="69"/>
  <c r="P536" i="69" s="1"/>
  <c r="O535" i="69"/>
  <c r="N535" i="69"/>
  <c r="P535" i="69" s="1"/>
  <c r="O534" i="69"/>
  <c r="N534" i="69"/>
  <c r="P534" i="69" s="1"/>
  <c r="O533" i="69"/>
  <c r="N533" i="69"/>
  <c r="P533" i="69" s="1"/>
  <c r="O532" i="69"/>
  <c r="M532" i="69" s="1"/>
  <c r="N532" i="69"/>
  <c r="P532" i="69" s="1"/>
  <c r="O531" i="69"/>
  <c r="N531" i="69"/>
  <c r="P531" i="69" s="1"/>
  <c r="O530" i="69"/>
  <c r="N530" i="69"/>
  <c r="P530" i="69" s="1"/>
  <c r="O529" i="69"/>
  <c r="N529" i="69"/>
  <c r="P529" i="69" s="1"/>
  <c r="O528" i="69"/>
  <c r="J528" i="69" s="1"/>
  <c r="N528" i="69"/>
  <c r="P528" i="69" s="1"/>
  <c r="O527" i="69"/>
  <c r="N527" i="69"/>
  <c r="P527" i="69" s="1"/>
  <c r="O526" i="69"/>
  <c r="N526" i="69"/>
  <c r="P526" i="69" s="1"/>
  <c r="O525" i="69"/>
  <c r="N525" i="69"/>
  <c r="P525" i="69" s="1"/>
  <c r="O524" i="69"/>
  <c r="M524" i="69" s="1"/>
  <c r="N524" i="69"/>
  <c r="P524" i="69" s="1"/>
  <c r="O523" i="69"/>
  <c r="N523" i="69"/>
  <c r="P523" i="69" s="1"/>
  <c r="O522" i="69"/>
  <c r="M522" i="69" s="1"/>
  <c r="N522" i="69"/>
  <c r="P522" i="69" s="1"/>
  <c r="O521" i="69"/>
  <c r="N521" i="69"/>
  <c r="P521" i="69" s="1"/>
  <c r="O520" i="69"/>
  <c r="M520" i="69" s="1"/>
  <c r="N520" i="69"/>
  <c r="P520" i="69" s="1"/>
  <c r="O519" i="69"/>
  <c r="N519" i="69"/>
  <c r="P519" i="69" s="1"/>
  <c r="O518" i="69"/>
  <c r="J518" i="69" s="1"/>
  <c r="N518" i="69"/>
  <c r="P518" i="69" s="1"/>
  <c r="O517" i="69"/>
  <c r="N517" i="69"/>
  <c r="P517" i="69" s="1"/>
  <c r="O516" i="69"/>
  <c r="N516" i="69"/>
  <c r="P516" i="69" s="1"/>
  <c r="O515" i="69"/>
  <c r="N515" i="69"/>
  <c r="P515" i="69" s="1"/>
  <c r="O514" i="69"/>
  <c r="N514" i="69"/>
  <c r="P514" i="69" s="1"/>
  <c r="O513" i="69"/>
  <c r="N513" i="69"/>
  <c r="P513" i="69" s="1"/>
  <c r="O512" i="69"/>
  <c r="N512" i="69"/>
  <c r="O511" i="69"/>
  <c r="N511" i="69"/>
  <c r="P511" i="69" s="1"/>
  <c r="O510" i="69"/>
  <c r="N510" i="69"/>
  <c r="P510" i="69" s="1"/>
  <c r="O509" i="69"/>
  <c r="M509" i="69" s="1"/>
  <c r="N509" i="69"/>
  <c r="P509" i="69" s="1"/>
  <c r="O508" i="69"/>
  <c r="N508" i="69"/>
  <c r="O507" i="69"/>
  <c r="N507" i="69"/>
  <c r="P507" i="69" s="1"/>
  <c r="O506" i="69"/>
  <c r="N506" i="69"/>
  <c r="O505" i="69"/>
  <c r="N505" i="69"/>
  <c r="P505" i="69" s="1"/>
  <c r="O504" i="69"/>
  <c r="N504" i="69"/>
  <c r="P504" i="69" s="1"/>
  <c r="O503" i="69"/>
  <c r="N503" i="69"/>
  <c r="P503" i="69" s="1"/>
  <c r="O502" i="69"/>
  <c r="N502" i="69"/>
  <c r="O501" i="69"/>
  <c r="N501" i="69"/>
  <c r="P501" i="69" s="1"/>
  <c r="O500" i="69"/>
  <c r="N500" i="69"/>
  <c r="O499" i="69"/>
  <c r="N499" i="69"/>
  <c r="P499" i="69" s="1"/>
  <c r="O498" i="69"/>
  <c r="N498" i="69"/>
  <c r="P498" i="69" s="1"/>
  <c r="O497" i="69"/>
  <c r="N497" i="69"/>
  <c r="P497" i="69" s="1"/>
  <c r="O496" i="69"/>
  <c r="N496" i="69"/>
  <c r="P496" i="69" s="1"/>
  <c r="O495" i="69"/>
  <c r="N495" i="69"/>
  <c r="P495" i="69" s="1"/>
  <c r="O494" i="69"/>
  <c r="N494" i="69"/>
  <c r="O493" i="69"/>
  <c r="N493" i="69"/>
  <c r="P493" i="69" s="1"/>
  <c r="O492" i="69"/>
  <c r="N492" i="69"/>
  <c r="P492" i="69" s="1"/>
  <c r="O491" i="69"/>
  <c r="N491" i="69"/>
  <c r="P491" i="69" s="1"/>
  <c r="O490" i="69"/>
  <c r="N490" i="69"/>
  <c r="P490" i="69" s="1"/>
  <c r="O489" i="69"/>
  <c r="N489" i="69"/>
  <c r="P489" i="69" s="1"/>
  <c r="O488" i="69"/>
  <c r="N488" i="69"/>
  <c r="O487" i="69"/>
  <c r="N487" i="69"/>
  <c r="P487" i="69" s="1"/>
  <c r="O486" i="69"/>
  <c r="N486" i="69"/>
  <c r="P486" i="69" s="1"/>
  <c r="O485" i="69"/>
  <c r="N485" i="69"/>
  <c r="P485" i="69" s="1"/>
  <c r="O484" i="69"/>
  <c r="N484" i="69"/>
  <c r="P484" i="69" s="1"/>
  <c r="O483" i="69"/>
  <c r="N483" i="69"/>
  <c r="P483" i="69" s="1"/>
  <c r="O482" i="69"/>
  <c r="N482" i="69"/>
  <c r="O481" i="69"/>
  <c r="N481" i="69"/>
  <c r="P481" i="69" s="1"/>
  <c r="O480" i="69"/>
  <c r="N480" i="69"/>
  <c r="P480" i="69" s="1"/>
  <c r="O479" i="69"/>
  <c r="N479" i="69"/>
  <c r="P479" i="69" s="1"/>
  <c r="O478" i="69"/>
  <c r="N478" i="69"/>
  <c r="P478" i="69" s="1"/>
  <c r="O477" i="69"/>
  <c r="N477" i="69"/>
  <c r="P477" i="69" s="1"/>
  <c r="O476" i="69"/>
  <c r="N476" i="69"/>
  <c r="O475" i="69"/>
  <c r="N475" i="69"/>
  <c r="P475" i="69" s="1"/>
  <c r="O474" i="69"/>
  <c r="N474" i="69"/>
  <c r="P474" i="69" s="1"/>
  <c r="O473" i="69"/>
  <c r="N473" i="69"/>
  <c r="P473" i="69" s="1"/>
  <c r="O472" i="69"/>
  <c r="N472" i="69"/>
  <c r="O471" i="69"/>
  <c r="N471" i="69"/>
  <c r="P471" i="69" s="1"/>
  <c r="O470" i="69"/>
  <c r="N470" i="69"/>
  <c r="O469" i="69"/>
  <c r="N469" i="69"/>
  <c r="P469" i="69" s="1"/>
  <c r="O468" i="69"/>
  <c r="N468" i="69"/>
  <c r="P468" i="69" s="1"/>
  <c r="O467" i="69"/>
  <c r="N467" i="69"/>
  <c r="P467" i="69" s="1"/>
  <c r="O466" i="69"/>
  <c r="N466" i="69"/>
  <c r="O465" i="69"/>
  <c r="N465" i="69"/>
  <c r="P465" i="69" s="1"/>
  <c r="O464" i="69"/>
  <c r="N464" i="69"/>
  <c r="O463" i="69"/>
  <c r="N463" i="69"/>
  <c r="P463" i="69" s="1"/>
  <c r="O462" i="69"/>
  <c r="N462" i="69"/>
  <c r="P462" i="69" s="1"/>
  <c r="O461" i="69"/>
  <c r="N461" i="69"/>
  <c r="P461" i="69" s="1"/>
  <c r="O460" i="69"/>
  <c r="N460" i="69"/>
  <c r="P460" i="69" s="1"/>
  <c r="O459" i="69"/>
  <c r="N459" i="69"/>
  <c r="P459" i="69" s="1"/>
  <c r="O458" i="69"/>
  <c r="N458" i="69"/>
  <c r="O457" i="69"/>
  <c r="N457" i="69"/>
  <c r="P457" i="69" s="1"/>
  <c r="O456" i="69"/>
  <c r="N456" i="69"/>
  <c r="P456" i="69" s="1"/>
  <c r="O455" i="69"/>
  <c r="N455" i="69"/>
  <c r="P455" i="69" s="1"/>
  <c r="O454" i="69"/>
  <c r="N454" i="69"/>
  <c r="P454" i="69" s="1"/>
  <c r="O453" i="69"/>
  <c r="N453" i="69"/>
  <c r="P453" i="69" s="1"/>
  <c r="O452" i="69"/>
  <c r="N452" i="69"/>
  <c r="O451" i="69"/>
  <c r="N451" i="69"/>
  <c r="P451" i="69" s="1"/>
  <c r="O450" i="69"/>
  <c r="N450" i="69"/>
  <c r="P450" i="69" s="1"/>
  <c r="O449" i="69"/>
  <c r="N449" i="69"/>
  <c r="P449" i="69" s="1"/>
  <c r="O448" i="69"/>
  <c r="N448" i="69"/>
  <c r="P448" i="69" s="1"/>
  <c r="O447" i="69"/>
  <c r="N447" i="69"/>
  <c r="P447" i="69" s="1"/>
  <c r="O446" i="69"/>
  <c r="N446" i="69"/>
  <c r="P446" i="69" s="1"/>
  <c r="O445" i="69"/>
  <c r="N445" i="69"/>
  <c r="P445" i="69" s="1"/>
  <c r="O444" i="69"/>
  <c r="N444" i="69"/>
  <c r="P444" i="69" s="1"/>
  <c r="O443" i="69"/>
  <c r="N443" i="69"/>
  <c r="P443" i="69" s="1"/>
  <c r="O442" i="69"/>
  <c r="N442" i="69"/>
  <c r="P442" i="69" s="1"/>
  <c r="P441" i="69"/>
  <c r="O441" i="69"/>
  <c r="N441" i="69"/>
  <c r="O440" i="69"/>
  <c r="N440" i="69"/>
  <c r="P440" i="69" s="1"/>
  <c r="O439" i="69"/>
  <c r="N439" i="69"/>
  <c r="P439" i="69" s="1"/>
  <c r="O438" i="69"/>
  <c r="N438" i="69"/>
  <c r="P438" i="69" s="1"/>
  <c r="O437" i="69"/>
  <c r="N437" i="69"/>
  <c r="P437" i="69" s="1"/>
  <c r="O436" i="69"/>
  <c r="N436" i="69"/>
  <c r="P436" i="69" s="1"/>
  <c r="O435" i="69"/>
  <c r="N435" i="69"/>
  <c r="P435" i="69" s="1"/>
  <c r="O434" i="69"/>
  <c r="N434" i="69"/>
  <c r="P434" i="69" s="1"/>
  <c r="O433" i="69"/>
  <c r="N433" i="69"/>
  <c r="P433" i="69" s="1"/>
  <c r="O432" i="69"/>
  <c r="N432" i="69"/>
  <c r="P432" i="69" s="1"/>
  <c r="O431" i="69"/>
  <c r="N431" i="69"/>
  <c r="P431" i="69" s="1"/>
  <c r="O430" i="69"/>
  <c r="N430" i="69"/>
  <c r="P430" i="69" s="1"/>
  <c r="O429" i="69"/>
  <c r="N429" i="69"/>
  <c r="P429" i="69" s="1"/>
  <c r="O428" i="69"/>
  <c r="N428" i="69"/>
  <c r="P428" i="69" s="1"/>
  <c r="O427" i="69"/>
  <c r="N427" i="69"/>
  <c r="P427" i="69" s="1"/>
  <c r="O426" i="69"/>
  <c r="N426" i="69"/>
  <c r="P426" i="69" s="1"/>
  <c r="O425" i="69"/>
  <c r="N425" i="69"/>
  <c r="P425" i="69" s="1"/>
  <c r="O424" i="69"/>
  <c r="N424" i="69"/>
  <c r="P424" i="69" s="1"/>
  <c r="O423" i="69"/>
  <c r="N423" i="69"/>
  <c r="P423" i="69" s="1"/>
  <c r="O422" i="69"/>
  <c r="N422" i="69"/>
  <c r="P422" i="69" s="1"/>
  <c r="O421" i="69"/>
  <c r="N421" i="69"/>
  <c r="P421" i="69" s="1"/>
  <c r="O420" i="69"/>
  <c r="N420" i="69"/>
  <c r="P420" i="69" s="1"/>
  <c r="O419" i="69"/>
  <c r="N419" i="69"/>
  <c r="P419" i="69" s="1"/>
  <c r="O418" i="69"/>
  <c r="N418" i="69"/>
  <c r="P418" i="69" s="1"/>
  <c r="O417" i="69"/>
  <c r="N417" i="69"/>
  <c r="P417" i="69" s="1"/>
  <c r="O416" i="69"/>
  <c r="N416" i="69"/>
  <c r="P416" i="69" s="1"/>
  <c r="O415" i="69"/>
  <c r="N415" i="69"/>
  <c r="P415" i="69" s="1"/>
  <c r="O414" i="69"/>
  <c r="N414" i="69"/>
  <c r="P414" i="69" s="1"/>
  <c r="O413" i="69"/>
  <c r="N413" i="69"/>
  <c r="P413" i="69" s="1"/>
  <c r="O412" i="69"/>
  <c r="N412" i="69"/>
  <c r="P412" i="69" s="1"/>
  <c r="O411" i="69"/>
  <c r="N411" i="69"/>
  <c r="P411" i="69" s="1"/>
  <c r="O410" i="69"/>
  <c r="N410" i="69"/>
  <c r="P410" i="69" s="1"/>
  <c r="O409" i="69"/>
  <c r="M409" i="69" s="1"/>
  <c r="N409" i="69"/>
  <c r="P409" i="69" s="1"/>
  <c r="O408" i="69"/>
  <c r="N408" i="69"/>
  <c r="P408" i="69" s="1"/>
  <c r="O407" i="69"/>
  <c r="N407" i="69"/>
  <c r="P407" i="69" s="1"/>
  <c r="O406" i="69"/>
  <c r="N406" i="69"/>
  <c r="P406" i="69" s="1"/>
  <c r="O405" i="69"/>
  <c r="N405" i="69"/>
  <c r="P405" i="69" s="1"/>
  <c r="O404" i="69"/>
  <c r="M404" i="69" s="1"/>
  <c r="N404" i="69"/>
  <c r="P404" i="69" s="1"/>
  <c r="O403" i="69"/>
  <c r="N403" i="69"/>
  <c r="P403" i="69" s="1"/>
  <c r="O402" i="69"/>
  <c r="N402" i="69"/>
  <c r="P402" i="69" s="1"/>
  <c r="O401" i="69"/>
  <c r="N401" i="69"/>
  <c r="P401" i="69" s="1"/>
  <c r="O400" i="69"/>
  <c r="N400" i="69"/>
  <c r="P400" i="69" s="1"/>
  <c r="O399" i="69"/>
  <c r="N399" i="69"/>
  <c r="P399" i="69" s="1"/>
  <c r="O398" i="69"/>
  <c r="N398" i="69"/>
  <c r="P398" i="69" s="1"/>
  <c r="O397" i="69"/>
  <c r="N397" i="69"/>
  <c r="P397" i="69" s="1"/>
  <c r="O396" i="69"/>
  <c r="N396" i="69"/>
  <c r="P396" i="69" s="1"/>
  <c r="O395" i="69"/>
  <c r="N395" i="69"/>
  <c r="P395" i="69" s="1"/>
  <c r="O394" i="69"/>
  <c r="N394" i="69"/>
  <c r="P394" i="69" s="1"/>
  <c r="P393" i="69"/>
  <c r="O393" i="69"/>
  <c r="N393" i="69"/>
  <c r="O392" i="69"/>
  <c r="N392" i="69"/>
  <c r="P392" i="69" s="1"/>
  <c r="O391" i="69"/>
  <c r="N391" i="69"/>
  <c r="P391" i="69" s="1"/>
  <c r="O390" i="69"/>
  <c r="N390" i="69"/>
  <c r="P390" i="69" s="1"/>
  <c r="O389" i="69"/>
  <c r="N389" i="69"/>
  <c r="P389" i="69" s="1"/>
  <c r="O388" i="69"/>
  <c r="N388" i="69"/>
  <c r="P388" i="69" s="1"/>
  <c r="O387" i="69"/>
  <c r="N387" i="69"/>
  <c r="P387" i="69" s="1"/>
  <c r="O386" i="69"/>
  <c r="N386" i="69"/>
  <c r="P386" i="69" s="1"/>
  <c r="O385" i="69"/>
  <c r="N385" i="69"/>
  <c r="P385" i="69" s="1"/>
  <c r="O384" i="69"/>
  <c r="N384" i="69"/>
  <c r="P384" i="69" s="1"/>
  <c r="O383" i="69"/>
  <c r="N383" i="69"/>
  <c r="P383" i="69" s="1"/>
  <c r="O382" i="69"/>
  <c r="N382" i="69"/>
  <c r="P382" i="69" s="1"/>
  <c r="O381" i="69"/>
  <c r="N381" i="69"/>
  <c r="P381" i="69" s="1"/>
  <c r="O380" i="69"/>
  <c r="N380" i="69"/>
  <c r="P380" i="69" s="1"/>
  <c r="O379" i="69"/>
  <c r="N379" i="69"/>
  <c r="P379" i="69" s="1"/>
  <c r="O378" i="69"/>
  <c r="N378" i="69"/>
  <c r="P378" i="69" s="1"/>
  <c r="O377" i="69"/>
  <c r="N377" i="69"/>
  <c r="P377" i="69" s="1"/>
  <c r="O376" i="69"/>
  <c r="N376" i="69"/>
  <c r="P376" i="69" s="1"/>
  <c r="O375" i="69"/>
  <c r="N375" i="69"/>
  <c r="P375" i="69" s="1"/>
  <c r="O374" i="69"/>
  <c r="N374" i="69"/>
  <c r="P374" i="69" s="1"/>
  <c r="O373" i="69"/>
  <c r="N373" i="69"/>
  <c r="P373" i="69" s="1"/>
  <c r="O372" i="69"/>
  <c r="N372" i="69"/>
  <c r="P372" i="69" s="1"/>
  <c r="O371" i="69"/>
  <c r="N371" i="69"/>
  <c r="P371" i="69" s="1"/>
  <c r="O370" i="69"/>
  <c r="N370" i="69"/>
  <c r="P370" i="69" s="1"/>
  <c r="O369" i="69"/>
  <c r="M369" i="69" s="1"/>
  <c r="N369" i="69"/>
  <c r="P369" i="69" s="1"/>
  <c r="O368" i="69"/>
  <c r="N368" i="69"/>
  <c r="P368" i="69" s="1"/>
  <c r="O367" i="69"/>
  <c r="N367" i="69"/>
  <c r="P367" i="69" s="1"/>
  <c r="O366" i="69"/>
  <c r="N366" i="69"/>
  <c r="P366" i="69" s="1"/>
  <c r="O365" i="69"/>
  <c r="M365" i="69" s="1"/>
  <c r="N365" i="69"/>
  <c r="P365" i="69" s="1"/>
  <c r="O364" i="69"/>
  <c r="N364" i="69"/>
  <c r="P364" i="69" s="1"/>
  <c r="O363" i="69"/>
  <c r="M363" i="69" s="1"/>
  <c r="N363" i="69"/>
  <c r="P363" i="69" s="1"/>
  <c r="O362" i="69"/>
  <c r="N362" i="69"/>
  <c r="P362" i="69" s="1"/>
  <c r="O361" i="69"/>
  <c r="N361" i="69"/>
  <c r="P361" i="69" s="1"/>
  <c r="O360" i="69"/>
  <c r="N360" i="69"/>
  <c r="P360" i="69" s="1"/>
  <c r="O359" i="69"/>
  <c r="N359" i="69"/>
  <c r="P359" i="69" s="1"/>
  <c r="O358" i="69"/>
  <c r="N358" i="69"/>
  <c r="P358" i="69" s="1"/>
  <c r="O357" i="69"/>
  <c r="N357" i="69"/>
  <c r="P357" i="69" s="1"/>
  <c r="O356" i="69"/>
  <c r="N356" i="69"/>
  <c r="P356" i="69" s="1"/>
  <c r="O355" i="69"/>
  <c r="N355" i="69"/>
  <c r="P355" i="69" s="1"/>
  <c r="O354" i="69"/>
  <c r="N354" i="69"/>
  <c r="P354" i="69" s="1"/>
  <c r="O353" i="69"/>
  <c r="N353" i="69"/>
  <c r="P353" i="69" s="1"/>
  <c r="O352" i="69"/>
  <c r="N352" i="69"/>
  <c r="P352" i="69" s="1"/>
  <c r="O351" i="69"/>
  <c r="N351" i="69"/>
  <c r="P351" i="69" s="1"/>
  <c r="O350" i="69"/>
  <c r="N350" i="69"/>
  <c r="P350" i="69" s="1"/>
  <c r="O349" i="69"/>
  <c r="N349" i="69"/>
  <c r="P349" i="69" s="1"/>
  <c r="O348" i="69"/>
  <c r="N348" i="69"/>
  <c r="P348" i="69" s="1"/>
  <c r="O347" i="69"/>
  <c r="N347" i="69"/>
  <c r="P347" i="69" s="1"/>
  <c r="O346" i="69"/>
  <c r="N346" i="69"/>
  <c r="P346" i="69" s="1"/>
  <c r="O345" i="69"/>
  <c r="N345" i="69"/>
  <c r="P345" i="69" s="1"/>
  <c r="O344" i="69"/>
  <c r="N344" i="69"/>
  <c r="P344" i="69" s="1"/>
  <c r="O343" i="69"/>
  <c r="N343" i="69"/>
  <c r="P343" i="69" s="1"/>
  <c r="O342" i="69"/>
  <c r="N342" i="69"/>
  <c r="P342" i="69" s="1"/>
  <c r="O341" i="69"/>
  <c r="N341" i="69"/>
  <c r="P341" i="69" s="1"/>
  <c r="O340" i="69"/>
  <c r="N340" i="69"/>
  <c r="P340" i="69" s="1"/>
  <c r="O339" i="69"/>
  <c r="N339" i="69"/>
  <c r="P339" i="69" s="1"/>
  <c r="O338" i="69"/>
  <c r="N338" i="69"/>
  <c r="P338" i="69" s="1"/>
  <c r="O337" i="69"/>
  <c r="N337" i="69"/>
  <c r="P337" i="69" s="1"/>
  <c r="O336" i="69"/>
  <c r="N336" i="69"/>
  <c r="P336" i="69" s="1"/>
  <c r="O335" i="69"/>
  <c r="N335" i="69"/>
  <c r="P335" i="69" s="1"/>
  <c r="O334" i="69"/>
  <c r="N334" i="69"/>
  <c r="P334" i="69" s="1"/>
  <c r="O333" i="69"/>
  <c r="N333" i="69"/>
  <c r="P333" i="69" s="1"/>
  <c r="O332" i="69"/>
  <c r="N332" i="69"/>
  <c r="P332" i="69" s="1"/>
  <c r="O331" i="69"/>
  <c r="N331" i="69"/>
  <c r="P331" i="69" s="1"/>
  <c r="O330" i="69"/>
  <c r="N330" i="69"/>
  <c r="P330" i="69" s="1"/>
  <c r="O329" i="69"/>
  <c r="N329" i="69"/>
  <c r="P329" i="69" s="1"/>
  <c r="O328" i="69"/>
  <c r="N328" i="69"/>
  <c r="P328" i="69" s="1"/>
  <c r="O327" i="69"/>
  <c r="N327" i="69"/>
  <c r="P327" i="69" s="1"/>
  <c r="O326" i="69"/>
  <c r="N326" i="69"/>
  <c r="O325" i="69"/>
  <c r="N325" i="69"/>
  <c r="O324" i="69"/>
  <c r="N324" i="69"/>
  <c r="O323" i="69"/>
  <c r="N323" i="69"/>
  <c r="O322" i="69"/>
  <c r="N322" i="69"/>
  <c r="O321" i="69"/>
  <c r="N321" i="69"/>
  <c r="O320" i="69"/>
  <c r="N320" i="69"/>
  <c r="O319" i="69"/>
  <c r="N319" i="69"/>
  <c r="O318" i="69"/>
  <c r="N318" i="69"/>
  <c r="O317" i="69"/>
  <c r="N317" i="69"/>
  <c r="O316" i="69"/>
  <c r="N316" i="69"/>
  <c r="O315" i="69"/>
  <c r="N315" i="69"/>
  <c r="O314" i="69"/>
  <c r="N314" i="69"/>
  <c r="O313" i="69"/>
  <c r="N313" i="69"/>
  <c r="O312" i="69"/>
  <c r="N312" i="69"/>
  <c r="O311" i="69"/>
  <c r="N311" i="69"/>
  <c r="O310" i="69"/>
  <c r="N310" i="69"/>
  <c r="O309" i="69"/>
  <c r="N309" i="69"/>
  <c r="O308" i="69"/>
  <c r="N308" i="69"/>
  <c r="O307" i="69"/>
  <c r="N307" i="69"/>
  <c r="O306" i="69"/>
  <c r="N306" i="69"/>
  <c r="O305" i="69"/>
  <c r="N305" i="69"/>
  <c r="O304" i="69"/>
  <c r="N304" i="69"/>
  <c r="O303" i="69"/>
  <c r="N303" i="69"/>
  <c r="O302" i="69"/>
  <c r="N302" i="69"/>
  <c r="O301" i="69"/>
  <c r="N301" i="69"/>
  <c r="O300" i="69"/>
  <c r="N300" i="69"/>
  <c r="O299" i="69"/>
  <c r="N299" i="69"/>
  <c r="O298" i="69"/>
  <c r="N298" i="69"/>
  <c r="O297" i="69"/>
  <c r="N297" i="69"/>
  <c r="O296" i="69"/>
  <c r="N296" i="69"/>
  <c r="O295" i="69"/>
  <c r="N295" i="69"/>
  <c r="O294" i="69"/>
  <c r="N294" i="69"/>
  <c r="O293" i="69"/>
  <c r="N293" i="69"/>
  <c r="O292" i="69"/>
  <c r="N292" i="69"/>
  <c r="O291" i="69"/>
  <c r="N291" i="69"/>
  <c r="O290" i="69"/>
  <c r="N290" i="69"/>
  <c r="O289" i="69"/>
  <c r="N289" i="69"/>
  <c r="O288" i="69"/>
  <c r="N288" i="69"/>
  <c r="O287" i="69"/>
  <c r="N287" i="69"/>
  <c r="O286" i="69"/>
  <c r="N286" i="69"/>
  <c r="O285" i="69"/>
  <c r="N285" i="69"/>
  <c r="O284" i="69"/>
  <c r="N284" i="69"/>
  <c r="O283" i="69"/>
  <c r="N283" i="69"/>
  <c r="O282" i="69"/>
  <c r="N282" i="69"/>
  <c r="O281" i="69"/>
  <c r="N281" i="69"/>
  <c r="O280" i="69"/>
  <c r="N280" i="69"/>
  <c r="O279" i="69"/>
  <c r="N279" i="69"/>
  <c r="O278" i="69"/>
  <c r="N278" i="69"/>
  <c r="O277" i="69"/>
  <c r="N277" i="69"/>
  <c r="O276" i="69"/>
  <c r="N276" i="69"/>
  <c r="O275" i="69"/>
  <c r="N275" i="69"/>
  <c r="O274" i="69"/>
  <c r="N274" i="69"/>
  <c r="O273" i="69"/>
  <c r="N273" i="69"/>
  <c r="O272" i="69"/>
  <c r="N272" i="69"/>
  <c r="O271" i="69"/>
  <c r="N271" i="69"/>
  <c r="O270" i="69"/>
  <c r="N270" i="69"/>
  <c r="O269" i="69"/>
  <c r="N269" i="69"/>
  <c r="O268" i="69"/>
  <c r="N268" i="69"/>
  <c r="O267" i="69"/>
  <c r="N267" i="69"/>
  <c r="O266" i="69"/>
  <c r="N266" i="69"/>
  <c r="O265" i="69"/>
  <c r="N265" i="69"/>
  <c r="O264" i="69"/>
  <c r="N264" i="69"/>
  <c r="O263" i="69"/>
  <c r="N263" i="69"/>
  <c r="O262" i="69"/>
  <c r="N262" i="69"/>
  <c r="O261" i="69"/>
  <c r="N261" i="69"/>
  <c r="O260" i="69"/>
  <c r="N260" i="69"/>
  <c r="O259" i="69"/>
  <c r="N259" i="69"/>
  <c r="O258" i="69"/>
  <c r="N258" i="69"/>
  <c r="O257" i="69"/>
  <c r="N257" i="69"/>
  <c r="O256" i="69"/>
  <c r="N256" i="69"/>
  <c r="O255" i="69"/>
  <c r="N255" i="69"/>
  <c r="O254" i="69"/>
  <c r="N254" i="69"/>
  <c r="O253" i="69"/>
  <c r="N253" i="69"/>
  <c r="O252" i="69"/>
  <c r="N252" i="69"/>
  <c r="O251" i="69"/>
  <c r="N251" i="69"/>
  <c r="O250" i="69"/>
  <c r="N250" i="69"/>
  <c r="O249" i="69"/>
  <c r="N249" i="69"/>
  <c r="O248" i="69"/>
  <c r="N248" i="69"/>
  <c r="O247" i="69"/>
  <c r="N247" i="69"/>
  <c r="O246" i="69"/>
  <c r="N246" i="69"/>
  <c r="O245" i="69"/>
  <c r="N245" i="69"/>
  <c r="O244" i="69"/>
  <c r="N244" i="69"/>
  <c r="O243" i="69"/>
  <c r="N243" i="69"/>
  <c r="O242" i="69"/>
  <c r="N242" i="69"/>
  <c r="O241" i="69"/>
  <c r="N241" i="69"/>
  <c r="O240" i="69"/>
  <c r="N240" i="69"/>
  <c r="O239" i="69"/>
  <c r="N239" i="69"/>
  <c r="O238" i="69"/>
  <c r="N238" i="69"/>
  <c r="O237" i="69"/>
  <c r="N237" i="69"/>
  <c r="O236" i="69"/>
  <c r="N236" i="69"/>
  <c r="O235" i="69"/>
  <c r="N235" i="69"/>
  <c r="O234" i="69"/>
  <c r="N234" i="69"/>
  <c r="O233" i="69"/>
  <c r="N233" i="69"/>
  <c r="O232" i="69"/>
  <c r="N232" i="69"/>
  <c r="O231" i="69"/>
  <c r="N231" i="69"/>
  <c r="O230" i="69"/>
  <c r="N230" i="69"/>
  <c r="O229" i="69"/>
  <c r="N229" i="69"/>
  <c r="O228" i="69"/>
  <c r="N228" i="69"/>
  <c r="O227" i="69"/>
  <c r="N227" i="69"/>
  <c r="O226" i="69"/>
  <c r="N226" i="69"/>
  <c r="O225" i="69"/>
  <c r="N225" i="69"/>
  <c r="O224" i="69"/>
  <c r="N224" i="69"/>
  <c r="O223" i="69"/>
  <c r="N223" i="69"/>
  <c r="O222" i="69"/>
  <c r="N222" i="69"/>
  <c r="O221" i="69"/>
  <c r="N221" i="69"/>
  <c r="O220" i="69"/>
  <c r="N220" i="69"/>
  <c r="O219" i="69"/>
  <c r="N219" i="69"/>
  <c r="O218" i="69"/>
  <c r="N218" i="69"/>
  <c r="O217" i="69"/>
  <c r="N217" i="69"/>
  <c r="O216" i="69"/>
  <c r="N216" i="69"/>
  <c r="O215" i="69"/>
  <c r="N215" i="69"/>
  <c r="O214" i="69"/>
  <c r="N214" i="69"/>
  <c r="O213" i="69"/>
  <c r="N213" i="69"/>
  <c r="O212" i="69"/>
  <c r="N212" i="69"/>
  <c r="O211" i="69"/>
  <c r="N211" i="69"/>
  <c r="O210" i="69"/>
  <c r="N210" i="69"/>
  <c r="O209" i="69"/>
  <c r="N209" i="69"/>
  <c r="O208" i="69"/>
  <c r="N208" i="69"/>
  <c r="P208" i="69" s="1"/>
  <c r="O207" i="69"/>
  <c r="N207" i="69"/>
  <c r="P207" i="69" s="1"/>
  <c r="O206" i="69"/>
  <c r="N206" i="69"/>
  <c r="P206" i="69" s="1"/>
  <c r="O205" i="69"/>
  <c r="N205" i="69"/>
  <c r="O204" i="69"/>
  <c r="N204" i="69"/>
  <c r="O203" i="69"/>
  <c r="N203" i="69"/>
  <c r="O202" i="69"/>
  <c r="N202" i="69"/>
  <c r="P202" i="69" s="1"/>
  <c r="O201" i="69"/>
  <c r="P201" i="69"/>
  <c r="O200" i="69"/>
  <c r="N200" i="69"/>
  <c r="O199" i="69"/>
  <c r="N199" i="69"/>
  <c r="O198" i="69"/>
  <c r="N198" i="69"/>
  <c r="P198" i="69" s="1"/>
  <c r="O197" i="69"/>
  <c r="N197" i="69"/>
  <c r="P197" i="69" s="1"/>
  <c r="O196" i="69"/>
  <c r="N196" i="69"/>
  <c r="P196" i="69" s="1"/>
  <c r="O195" i="69"/>
  <c r="N195" i="69"/>
  <c r="P195" i="69" s="1"/>
  <c r="O194" i="69"/>
  <c r="N194" i="69"/>
  <c r="O193" i="69"/>
  <c r="N193" i="69"/>
  <c r="O192" i="69"/>
  <c r="N192" i="69"/>
  <c r="P192" i="69" s="1"/>
  <c r="O191" i="69"/>
  <c r="N191" i="69"/>
  <c r="P191" i="69" s="1"/>
  <c r="O190" i="69"/>
  <c r="N190" i="69"/>
  <c r="P190" i="69" s="1"/>
  <c r="O189" i="69"/>
  <c r="N189" i="69"/>
  <c r="P189" i="69" s="1"/>
  <c r="O188" i="69"/>
  <c r="N188" i="69"/>
  <c r="O187" i="69"/>
  <c r="N187" i="69"/>
  <c r="O186" i="69"/>
  <c r="N186" i="69"/>
  <c r="P186" i="69" s="1"/>
  <c r="O185" i="69"/>
  <c r="N185" i="69"/>
  <c r="P185" i="69" s="1"/>
  <c r="O184" i="69"/>
  <c r="N184" i="69"/>
  <c r="P184" i="69" s="1"/>
  <c r="O183" i="69"/>
  <c r="N183" i="69"/>
  <c r="P183" i="69" s="1"/>
  <c r="O182" i="69"/>
  <c r="N182" i="69"/>
  <c r="O181" i="69"/>
  <c r="N181" i="69"/>
  <c r="O180" i="69"/>
  <c r="N180" i="69"/>
  <c r="P180" i="69" s="1"/>
  <c r="O179" i="69"/>
  <c r="N179" i="69"/>
  <c r="P179" i="69" s="1"/>
  <c r="O178" i="69"/>
  <c r="N178" i="69"/>
  <c r="P178" i="69" s="1"/>
  <c r="O177" i="69"/>
  <c r="N177" i="69"/>
  <c r="P177" i="69" s="1"/>
  <c r="O176" i="69"/>
  <c r="N176" i="69"/>
  <c r="O175" i="69"/>
  <c r="N175" i="69"/>
  <c r="O174" i="69"/>
  <c r="N174" i="69"/>
  <c r="P174" i="69" s="1"/>
  <c r="O173" i="69"/>
  <c r="N173" i="69"/>
  <c r="P173" i="69" s="1"/>
  <c r="O172" i="69"/>
  <c r="N172" i="69"/>
  <c r="P172" i="69" s="1"/>
  <c r="O171" i="69"/>
  <c r="N171" i="69"/>
  <c r="P171" i="69" s="1"/>
  <c r="O170" i="69"/>
  <c r="N170" i="69"/>
  <c r="O169" i="69"/>
  <c r="N169" i="69"/>
  <c r="O168" i="69"/>
  <c r="N168" i="69"/>
  <c r="P168" i="69" s="1"/>
  <c r="O167" i="69"/>
  <c r="N167" i="69"/>
  <c r="P167" i="69" s="1"/>
  <c r="O166" i="69"/>
  <c r="N166" i="69"/>
  <c r="P166" i="69" s="1"/>
  <c r="O165" i="69"/>
  <c r="N165" i="69"/>
  <c r="P165" i="69" s="1"/>
  <c r="O164" i="69"/>
  <c r="N164" i="69"/>
  <c r="O163" i="69"/>
  <c r="N163" i="69"/>
  <c r="O162" i="69"/>
  <c r="N162" i="69"/>
  <c r="P162" i="69" s="1"/>
  <c r="O161" i="69"/>
  <c r="N161" i="69"/>
  <c r="P161" i="69" s="1"/>
  <c r="O160" i="69"/>
  <c r="N160" i="69"/>
  <c r="P160" i="69" s="1"/>
  <c r="O159" i="69"/>
  <c r="N159" i="69"/>
  <c r="P159" i="69" s="1"/>
  <c r="O158" i="69"/>
  <c r="N158" i="69"/>
  <c r="O157" i="69"/>
  <c r="N157" i="69"/>
  <c r="O156" i="69"/>
  <c r="N156" i="69"/>
  <c r="P156" i="69" s="1"/>
  <c r="O155" i="69"/>
  <c r="N155" i="69"/>
  <c r="P155" i="69" s="1"/>
  <c r="O154" i="69"/>
  <c r="N154" i="69"/>
  <c r="P154" i="69" s="1"/>
  <c r="O153" i="69"/>
  <c r="N153" i="69"/>
  <c r="P153" i="69" s="1"/>
  <c r="O152" i="69"/>
  <c r="N152" i="69"/>
  <c r="O151" i="69"/>
  <c r="N151" i="69"/>
  <c r="O150" i="69"/>
  <c r="N150" i="69"/>
  <c r="P150" i="69" s="1"/>
  <c r="O149" i="69"/>
  <c r="N149" i="69"/>
  <c r="P149" i="69" s="1"/>
  <c r="O148" i="69"/>
  <c r="N148" i="69"/>
  <c r="P148" i="69" s="1"/>
  <c r="O147" i="69"/>
  <c r="N147" i="69"/>
  <c r="P147" i="69" s="1"/>
  <c r="O146" i="69"/>
  <c r="N146" i="69"/>
  <c r="O145" i="69"/>
  <c r="N145" i="69"/>
  <c r="O144" i="69"/>
  <c r="N144" i="69"/>
  <c r="P144" i="69" s="1"/>
  <c r="O143" i="69"/>
  <c r="N143" i="69"/>
  <c r="P143" i="69" s="1"/>
  <c r="O142" i="69"/>
  <c r="N142" i="69"/>
  <c r="P142" i="69" s="1"/>
  <c r="O141" i="69"/>
  <c r="N141" i="69"/>
  <c r="P141" i="69" s="1"/>
  <c r="O140" i="69"/>
  <c r="N140" i="69"/>
  <c r="O139" i="69"/>
  <c r="N139" i="69"/>
  <c r="O138" i="69"/>
  <c r="N138" i="69"/>
  <c r="P138" i="69" s="1"/>
  <c r="O137" i="69"/>
  <c r="N137" i="69"/>
  <c r="P137" i="69" s="1"/>
  <c r="O136" i="69"/>
  <c r="N136" i="69"/>
  <c r="P136" i="69" s="1"/>
  <c r="O135" i="69"/>
  <c r="N135" i="69"/>
  <c r="P135" i="69" s="1"/>
  <c r="O134" i="69"/>
  <c r="N134" i="69"/>
  <c r="O133" i="69"/>
  <c r="N133" i="69"/>
  <c r="O132" i="69"/>
  <c r="N132" i="69"/>
  <c r="P132" i="69" s="1"/>
  <c r="O120" i="69"/>
  <c r="N120" i="69"/>
  <c r="P120" i="69" s="1"/>
  <c r="O119" i="69"/>
  <c r="N119" i="69"/>
  <c r="P119" i="69" s="1"/>
  <c r="O118" i="69"/>
  <c r="N118" i="69"/>
  <c r="P118" i="69" s="1"/>
  <c r="O117" i="69"/>
  <c r="N117" i="69"/>
  <c r="P117" i="69" s="1"/>
  <c r="O116" i="69"/>
  <c r="N116" i="69"/>
  <c r="O115" i="69"/>
  <c r="N115" i="69"/>
  <c r="O114" i="69"/>
  <c r="N114" i="69"/>
  <c r="P114" i="69" s="1"/>
  <c r="O113" i="69"/>
  <c r="N113" i="69"/>
  <c r="P113" i="69" s="1"/>
  <c r="O112" i="69"/>
  <c r="N112" i="69"/>
  <c r="P112" i="69" s="1"/>
  <c r="O111" i="69"/>
  <c r="N111" i="69"/>
  <c r="P111" i="69" s="1"/>
  <c r="O110" i="69"/>
  <c r="N110" i="69"/>
  <c r="O109" i="69"/>
  <c r="N109" i="69"/>
  <c r="O108" i="69"/>
  <c r="N108" i="69"/>
  <c r="P108" i="69" s="1"/>
  <c r="O107" i="69"/>
  <c r="N107" i="69"/>
  <c r="P107" i="69" s="1"/>
  <c r="O106" i="69"/>
  <c r="N106" i="69"/>
  <c r="P106" i="69" s="1"/>
  <c r="O105" i="69"/>
  <c r="N105" i="69"/>
  <c r="P105" i="69" s="1"/>
  <c r="O104" i="69"/>
  <c r="N104" i="69"/>
  <c r="O103" i="69"/>
  <c r="N103" i="69"/>
  <c r="O102" i="69"/>
  <c r="N102" i="69"/>
  <c r="P102" i="69" s="1"/>
  <c r="O101" i="69"/>
  <c r="N101" i="69"/>
  <c r="P101" i="69" s="1"/>
  <c r="O100" i="69"/>
  <c r="N100" i="69"/>
  <c r="P100" i="69" s="1"/>
  <c r="O99" i="69"/>
  <c r="N99" i="69"/>
  <c r="P99" i="69" s="1"/>
  <c r="O98" i="69"/>
  <c r="N98" i="69"/>
  <c r="O97" i="69"/>
  <c r="N97" i="69"/>
  <c r="O96" i="69"/>
  <c r="N96" i="69"/>
  <c r="P96" i="69" s="1"/>
  <c r="O95" i="69"/>
  <c r="N95" i="69"/>
  <c r="P95" i="69" s="1"/>
  <c r="O94" i="69"/>
  <c r="N94" i="69"/>
  <c r="P94" i="69" s="1"/>
  <c r="O93" i="69"/>
  <c r="N93" i="69"/>
  <c r="P93" i="69" s="1"/>
  <c r="O92" i="69"/>
  <c r="N92" i="69"/>
  <c r="O91" i="69"/>
  <c r="N91" i="69"/>
  <c r="O90" i="69"/>
  <c r="N90" i="69"/>
  <c r="P90" i="69" s="1"/>
  <c r="O89" i="69"/>
  <c r="N89" i="69"/>
  <c r="P89" i="69" s="1"/>
  <c r="O88" i="69"/>
  <c r="N88" i="69"/>
  <c r="P88" i="69" s="1"/>
  <c r="O87" i="69"/>
  <c r="N87" i="69"/>
  <c r="P87" i="69" s="1"/>
  <c r="O86" i="69"/>
  <c r="N86" i="69"/>
  <c r="O85" i="69"/>
  <c r="N85" i="69"/>
  <c r="O84" i="69"/>
  <c r="N84" i="69"/>
  <c r="P84" i="69" s="1"/>
  <c r="O83" i="69"/>
  <c r="N83" i="69"/>
  <c r="P83" i="69" s="1"/>
  <c r="O82" i="69"/>
  <c r="N82" i="69"/>
  <c r="P82" i="69" s="1"/>
  <c r="O81" i="69"/>
  <c r="N81" i="69"/>
  <c r="P81" i="69" s="1"/>
  <c r="O80" i="69"/>
  <c r="N80" i="69"/>
  <c r="O79" i="69"/>
  <c r="N79" i="69"/>
  <c r="O78" i="69"/>
  <c r="N78" i="69"/>
  <c r="P78" i="69" s="1"/>
  <c r="O77" i="69"/>
  <c r="N77" i="69"/>
  <c r="P77" i="69" s="1"/>
  <c r="O76" i="69"/>
  <c r="N76" i="69"/>
  <c r="P76" i="69" s="1"/>
  <c r="O75" i="69"/>
  <c r="N75" i="69"/>
  <c r="P75" i="69" s="1"/>
  <c r="O74" i="69"/>
  <c r="N74" i="69"/>
  <c r="O73" i="69"/>
  <c r="N73" i="69"/>
  <c r="O72" i="69"/>
  <c r="N72" i="69"/>
  <c r="P72" i="69" s="1"/>
  <c r="O71" i="69"/>
  <c r="N71" i="69"/>
  <c r="P71" i="69" s="1"/>
  <c r="O70" i="69"/>
  <c r="N70" i="69"/>
  <c r="P70" i="69" s="1"/>
  <c r="O69" i="69"/>
  <c r="N69" i="69"/>
  <c r="P69" i="69" s="1"/>
  <c r="O68" i="69"/>
  <c r="N68" i="69"/>
  <c r="O67" i="69"/>
  <c r="N67" i="69"/>
  <c r="O66" i="69"/>
  <c r="N66" i="69"/>
  <c r="P66" i="69" s="1"/>
  <c r="O65" i="69"/>
  <c r="N65" i="69"/>
  <c r="P65" i="69" s="1"/>
  <c r="O64" i="69"/>
  <c r="N64" i="69"/>
  <c r="P64" i="69" s="1"/>
  <c r="O63" i="69"/>
  <c r="N63" i="69"/>
  <c r="P63" i="69" s="1"/>
  <c r="O62" i="69"/>
  <c r="N62" i="69"/>
  <c r="O61" i="69"/>
  <c r="N61" i="69"/>
  <c r="O60" i="69"/>
  <c r="N60" i="69"/>
  <c r="P60" i="69" s="1"/>
  <c r="P59" i="69"/>
  <c r="P58" i="69"/>
  <c r="P57" i="69"/>
  <c r="P54" i="69"/>
  <c r="P53" i="69"/>
  <c r="P52" i="69"/>
  <c r="O35" i="69"/>
  <c r="N35" i="69"/>
  <c r="P35" i="69" s="1"/>
  <c r="O34" i="69"/>
  <c r="N34" i="69"/>
  <c r="P34" i="69" s="1"/>
  <c r="O33" i="69"/>
  <c r="N33" i="69"/>
  <c r="P33" i="69" s="1"/>
  <c r="O32" i="69"/>
  <c r="N32" i="69"/>
  <c r="P32" i="69" s="1"/>
  <c r="O31" i="69"/>
  <c r="N31" i="69"/>
  <c r="P31" i="69" s="1"/>
  <c r="O30" i="69"/>
  <c r="N30" i="69"/>
  <c r="P30" i="69" s="1"/>
  <c r="O29" i="69"/>
  <c r="N29" i="69"/>
  <c r="P29" i="69" s="1"/>
  <c r="O28" i="69"/>
  <c r="N28" i="69"/>
  <c r="P28" i="69" s="1"/>
  <c r="O27" i="69"/>
  <c r="N27" i="69"/>
  <c r="P27" i="69" s="1"/>
  <c r="O26" i="69"/>
  <c r="N26" i="69"/>
  <c r="P26" i="69" s="1"/>
  <c r="O25" i="69"/>
  <c r="N25" i="69"/>
  <c r="P25" i="69" s="1"/>
  <c r="O24" i="69"/>
  <c r="N24" i="69"/>
  <c r="P24" i="69" s="1"/>
  <c r="O23" i="69"/>
  <c r="N23" i="69"/>
  <c r="P23" i="69" s="1"/>
  <c r="O22" i="69"/>
  <c r="N22" i="69"/>
  <c r="P22" i="69" s="1"/>
  <c r="O21" i="69"/>
  <c r="N21" i="69"/>
  <c r="P21" i="69" s="1"/>
  <c r="O20" i="69"/>
  <c r="N20" i="69"/>
  <c r="P20" i="69" s="1"/>
  <c r="O19" i="69"/>
  <c r="N19" i="69"/>
  <c r="P19" i="69" s="1"/>
  <c r="O18" i="69"/>
  <c r="N18" i="69"/>
  <c r="P18" i="69" s="1"/>
  <c r="O17" i="69"/>
  <c r="N17" i="69"/>
  <c r="P17" i="69" s="1"/>
  <c r="O16" i="69"/>
  <c r="N16" i="69"/>
  <c r="P16" i="69" s="1"/>
  <c r="O15" i="69"/>
  <c r="N15" i="69"/>
  <c r="P15" i="69" s="1"/>
  <c r="O14" i="69"/>
  <c r="N14" i="69"/>
  <c r="P14" i="69" s="1"/>
  <c r="O13" i="69"/>
  <c r="N13" i="69"/>
  <c r="P13" i="69" s="1"/>
  <c r="O12" i="69"/>
  <c r="N12" i="69"/>
  <c r="P12" i="69" s="1"/>
  <c r="O11" i="69"/>
  <c r="N11" i="69"/>
  <c r="P11" i="69" s="1"/>
  <c r="O10" i="69"/>
  <c r="N10" i="69"/>
  <c r="P10" i="69" s="1"/>
  <c r="O9" i="69"/>
  <c r="N9" i="69"/>
  <c r="P9" i="69" s="1"/>
  <c r="O8" i="69"/>
  <c r="N8" i="69"/>
  <c r="P8" i="69" s="1"/>
  <c r="O7" i="69"/>
  <c r="N7" i="69"/>
  <c r="P7" i="69" s="1"/>
  <c r="O6" i="69"/>
  <c r="N6" i="69"/>
  <c r="P6" i="69" s="1"/>
  <c r="O5" i="69"/>
  <c r="N5" i="69"/>
  <c r="P5" i="69" s="1"/>
  <c r="O4" i="69"/>
  <c r="N4" i="69"/>
  <c r="P4" i="69" s="1"/>
  <c r="O3" i="69"/>
  <c r="N3" i="69"/>
  <c r="P3" i="69" s="1"/>
  <c r="O2" i="69"/>
  <c r="N2" i="69"/>
  <c r="P2" i="69" s="1"/>
  <c r="O626" i="68"/>
  <c r="M626" i="68" s="1"/>
  <c r="P625" i="68"/>
  <c r="O625" i="68"/>
  <c r="M625" i="68" s="1"/>
  <c r="N625" i="68"/>
  <c r="P624" i="68"/>
  <c r="O624" i="68"/>
  <c r="M624" i="68" s="1"/>
  <c r="N624" i="68"/>
  <c r="P623" i="68"/>
  <c r="O623" i="68"/>
  <c r="M623" i="68" s="1"/>
  <c r="N623" i="68"/>
  <c r="P622" i="68"/>
  <c r="O622" i="68"/>
  <c r="M622" i="68" s="1"/>
  <c r="N622" i="68"/>
  <c r="P621" i="68"/>
  <c r="O621" i="68"/>
  <c r="M621" i="68" s="1"/>
  <c r="N621" i="68"/>
  <c r="P620" i="68"/>
  <c r="O620" i="68"/>
  <c r="M620" i="68" s="1"/>
  <c r="N620" i="68"/>
  <c r="P619" i="68"/>
  <c r="O619" i="68"/>
  <c r="M619" i="68" s="1"/>
  <c r="N619" i="68"/>
  <c r="P618" i="68"/>
  <c r="O618" i="68"/>
  <c r="M618" i="68" s="1"/>
  <c r="N618" i="68"/>
  <c r="P617" i="68"/>
  <c r="O617" i="68"/>
  <c r="M617" i="68" s="1"/>
  <c r="N617" i="68"/>
  <c r="P616" i="68"/>
  <c r="O616" i="68"/>
  <c r="M616" i="68" s="1"/>
  <c r="N616" i="68"/>
  <c r="P615" i="68"/>
  <c r="O615" i="68"/>
  <c r="M615" i="68" s="1"/>
  <c r="N615" i="68"/>
  <c r="P614" i="68"/>
  <c r="O614" i="68"/>
  <c r="M614" i="68" s="1"/>
  <c r="N614" i="68"/>
  <c r="P613" i="68"/>
  <c r="O613" i="68"/>
  <c r="M613" i="68" s="1"/>
  <c r="N613" i="68"/>
  <c r="P612" i="68"/>
  <c r="O612" i="68"/>
  <c r="M612" i="68" s="1"/>
  <c r="N612" i="68"/>
  <c r="P611" i="68"/>
  <c r="O611" i="68"/>
  <c r="M611" i="68" s="1"/>
  <c r="N611" i="68"/>
  <c r="P610" i="68"/>
  <c r="O610" i="68"/>
  <c r="M610" i="68" s="1"/>
  <c r="N610" i="68"/>
  <c r="P609" i="68"/>
  <c r="O609" i="68"/>
  <c r="M609" i="68" s="1"/>
  <c r="N609" i="68"/>
  <c r="P608" i="68"/>
  <c r="O608" i="68"/>
  <c r="M608" i="68" s="1"/>
  <c r="N608" i="68"/>
  <c r="P607" i="68"/>
  <c r="O607" i="68"/>
  <c r="M607" i="68" s="1"/>
  <c r="N607" i="68"/>
  <c r="P606" i="68"/>
  <c r="O606" i="68"/>
  <c r="M606" i="68" s="1"/>
  <c r="N606" i="68"/>
  <c r="P605" i="68"/>
  <c r="O605" i="68"/>
  <c r="M605" i="68" s="1"/>
  <c r="N605" i="68"/>
  <c r="P604" i="68"/>
  <c r="O604" i="68"/>
  <c r="M604" i="68" s="1"/>
  <c r="N604" i="68"/>
  <c r="P603" i="68"/>
  <c r="O603" i="68"/>
  <c r="M603" i="68" s="1"/>
  <c r="N603" i="68"/>
  <c r="P602" i="68"/>
  <c r="O602" i="68"/>
  <c r="M602" i="68" s="1"/>
  <c r="N602" i="68"/>
  <c r="P601" i="68"/>
  <c r="O601" i="68"/>
  <c r="M601" i="68" s="1"/>
  <c r="N601" i="68"/>
  <c r="P600" i="68"/>
  <c r="O600" i="68"/>
  <c r="M600" i="68" s="1"/>
  <c r="N600" i="68"/>
  <c r="P599" i="68"/>
  <c r="O599" i="68"/>
  <c r="M599" i="68" s="1"/>
  <c r="N599" i="68"/>
  <c r="P598" i="68"/>
  <c r="O598" i="68"/>
  <c r="M598" i="68" s="1"/>
  <c r="N598" i="68"/>
  <c r="P597" i="68"/>
  <c r="O597" i="68"/>
  <c r="M597" i="68" s="1"/>
  <c r="N597" i="68"/>
  <c r="P596" i="68"/>
  <c r="O596" i="68"/>
  <c r="M596" i="68" s="1"/>
  <c r="N596" i="68"/>
  <c r="P595" i="68"/>
  <c r="O595" i="68"/>
  <c r="M595" i="68" s="1"/>
  <c r="N595" i="68"/>
  <c r="P594" i="68"/>
  <c r="O594" i="68"/>
  <c r="M594" i="68" s="1"/>
  <c r="N594" i="68"/>
  <c r="P593" i="68"/>
  <c r="O593" i="68"/>
  <c r="M593" i="68" s="1"/>
  <c r="N593" i="68"/>
  <c r="P592" i="68"/>
  <c r="O592" i="68"/>
  <c r="M592" i="68" s="1"/>
  <c r="N592" i="68"/>
  <c r="P591" i="68"/>
  <c r="O591" i="68"/>
  <c r="M591" i="68" s="1"/>
  <c r="N591" i="68"/>
  <c r="P590" i="68"/>
  <c r="O590" i="68"/>
  <c r="M590" i="68" s="1"/>
  <c r="N590" i="68"/>
  <c r="P589" i="68"/>
  <c r="O589" i="68"/>
  <c r="M589" i="68" s="1"/>
  <c r="N589" i="68"/>
  <c r="P588" i="68"/>
  <c r="O588" i="68"/>
  <c r="M588" i="68" s="1"/>
  <c r="N588" i="68"/>
  <c r="P587" i="68"/>
  <c r="O587" i="68"/>
  <c r="M587" i="68" s="1"/>
  <c r="N587" i="68"/>
  <c r="P586" i="68"/>
  <c r="O586" i="68"/>
  <c r="M586" i="68" s="1"/>
  <c r="N586" i="68"/>
  <c r="P585" i="68"/>
  <c r="O585" i="68"/>
  <c r="M585" i="68" s="1"/>
  <c r="N585" i="68"/>
  <c r="P584" i="68"/>
  <c r="O584" i="68"/>
  <c r="M584" i="68" s="1"/>
  <c r="N584" i="68"/>
  <c r="P583" i="68"/>
  <c r="O583" i="68"/>
  <c r="M583" i="68" s="1"/>
  <c r="N583" i="68"/>
  <c r="P582" i="68"/>
  <c r="O582" i="68"/>
  <c r="M582" i="68" s="1"/>
  <c r="N582" i="68"/>
  <c r="P581" i="68"/>
  <c r="O581" i="68"/>
  <c r="M581" i="68" s="1"/>
  <c r="N581" i="68"/>
  <c r="P580" i="68"/>
  <c r="O580" i="68"/>
  <c r="M580" i="68" s="1"/>
  <c r="N580" i="68"/>
  <c r="P579" i="68"/>
  <c r="O579" i="68"/>
  <c r="M579" i="68" s="1"/>
  <c r="N579" i="68"/>
  <c r="P578" i="68"/>
  <c r="O578" i="68"/>
  <c r="M578" i="68" s="1"/>
  <c r="N578" i="68"/>
  <c r="P577" i="68"/>
  <c r="O577" i="68"/>
  <c r="M577" i="68" s="1"/>
  <c r="N577" i="68"/>
  <c r="P576" i="68"/>
  <c r="O576" i="68"/>
  <c r="M576" i="68" s="1"/>
  <c r="N576" i="68"/>
  <c r="P575" i="68"/>
  <c r="O575" i="68"/>
  <c r="M575" i="68" s="1"/>
  <c r="N575" i="68"/>
  <c r="P574" i="68"/>
  <c r="O574" i="68"/>
  <c r="M574" i="68" s="1"/>
  <c r="N574" i="68"/>
  <c r="P573" i="68"/>
  <c r="O573" i="68"/>
  <c r="M573" i="68" s="1"/>
  <c r="N573" i="68"/>
  <c r="P572" i="68"/>
  <c r="O572" i="68"/>
  <c r="M572" i="68" s="1"/>
  <c r="N572" i="68"/>
  <c r="P571" i="68"/>
  <c r="O571" i="68"/>
  <c r="M571" i="68" s="1"/>
  <c r="N571" i="68"/>
  <c r="P570" i="68"/>
  <c r="O570" i="68"/>
  <c r="M570" i="68" s="1"/>
  <c r="N570" i="68"/>
  <c r="P569" i="68"/>
  <c r="O569" i="68"/>
  <c r="M569" i="68" s="1"/>
  <c r="N569" i="68"/>
  <c r="P568" i="68"/>
  <c r="O568" i="68"/>
  <c r="M568" i="68" s="1"/>
  <c r="N568" i="68"/>
  <c r="P567" i="68"/>
  <c r="O567" i="68"/>
  <c r="M567" i="68" s="1"/>
  <c r="N567" i="68"/>
  <c r="P566" i="68"/>
  <c r="O566" i="68"/>
  <c r="M566" i="68" s="1"/>
  <c r="N566" i="68"/>
  <c r="P565" i="68"/>
  <c r="O565" i="68"/>
  <c r="M565" i="68" s="1"/>
  <c r="N565" i="68"/>
  <c r="P564" i="68"/>
  <c r="O564" i="68"/>
  <c r="M564" i="68" s="1"/>
  <c r="N564" i="68"/>
  <c r="P563" i="68"/>
  <c r="O563" i="68"/>
  <c r="M563" i="68" s="1"/>
  <c r="N563" i="68"/>
  <c r="P562" i="68"/>
  <c r="O562" i="68"/>
  <c r="M562" i="68" s="1"/>
  <c r="N562" i="68"/>
  <c r="P561" i="68"/>
  <c r="O561" i="68"/>
  <c r="M561" i="68" s="1"/>
  <c r="N561" i="68"/>
  <c r="P560" i="68"/>
  <c r="O560" i="68"/>
  <c r="M560" i="68" s="1"/>
  <c r="N560" i="68"/>
  <c r="P559" i="68"/>
  <c r="O559" i="68"/>
  <c r="M559" i="68" s="1"/>
  <c r="N559" i="68"/>
  <c r="P558" i="68"/>
  <c r="O558" i="68"/>
  <c r="M558" i="68" s="1"/>
  <c r="N558" i="68"/>
  <c r="P557" i="68"/>
  <c r="O557" i="68"/>
  <c r="M557" i="68" s="1"/>
  <c r="N557" i="68"/>
  <c r="P556" i="68"/>
  <c r="O556" i="68"/>
  <c r="M556" i="68" s="1"/>
  <c r="N556" i="68"/>
  <c r="P555" i="68"/>
  <c r="O555" i="68"/>
  <c r="N555" i="68"/>
  <c r="P554" i="68"/>
  <c r="O554" i="68"/>
  <c r="N554" i="68"/>
  <c r="P553" i="68"/>
  <c r="O553" i="68"/>
  <c r="N553" i="68"/>
  <c r="P552" i="68"/>
  <c r="O552" i="68"/>
  <c r="N552" i="68"/>
  <c r="P551" i="68"/>
  <c r="O551" i="68"/>
  <c r="N551" i="68"/>
  <c r="P550" i="68"/>
  <c r="O550" i="68"/>
  <c r="N550" i="68"/>
  <c r="P549" i="68"/>
  <c r="O549" i="68"/>
  <c r="N549" i="68"/>
  <c r="P548" i="68"/>
  <c r="O548" i="68"/>
  <c r="N548" i="68"/>
  <c r="P547" i="68"/>
  <c r="O547" i="68"/>
  <c r="N547" i="68"/>
  <c r="P546" i="68"/>
  <c r="O546" i="68"/>
  <c r="N546" i="68"/>
  <c r="P545" i="68"/>
  <c r="O545" i="68"/>
  <c r="N545" i="68"/>
  <c r="P544" i="68"/>
  <c r="O544" i="68"/>
  <c r="N544" i="68"/>
  <c r="P543" i="68"/>
  <c r="O543" i="68"/>
  <c r="N543" i="68"/>
  <c r="P542" i="68"/>
  <c r="O542" i="68"/>
  <c r="N542" i="68"/>
  <c r="P541" i="68"/>
  <c r="O541" i="68"/>
  <c r="N541" i="68"/>
  <c r="P540" i="68"/>
  <c r="O540" i="68"/>
  <c r="N540" i="68"/>
  <c r="P539" i="68"/>
  <c r="O539" i="68"/>
  <c r="N539" i="68"/>
  <c r="P538" i="68"/>
  <c r="O538" i="68"/>
  <c r="N538" i="68"/>
  <c r="P537" i="68"/>
  <c r="O537" i="68"/>
  <c r="N537" i="68"/>
  <c r="P536" i="68"/>
  <c r="O536" i="68"/>
  <c r="N536" i="68"/>
  <c r="P535" i="68"/>
  <c r="O535" i="68"/>
  <c r="N535" i="68"/>
  <c r="P534" i="68"/>
  <c r="O534" i="68"/>
  <c r="N534" i="68"/>
  <c r="P533" i="68"/>
  <c r="O533" i="68"/>
  <c r="N533" i="68"/>
  <c r="P532" i="68"/>
  <c r="O532" i="68"/>
  <c r="N532" i="68"/>
  <c r="P531" i="68"/>
  <c r="O531" i="68"/>
  <c r="N531" i="68"/>
  <c r="P530" i="68"/>
  <c r="O530" i="68"/>
  <c r="N530" i="68"/>
  <c r="P529" i="68"/>
  <c r="O529" i="68"/>
  <c r="N529" i="68"/>
  <c r="P528" i="68"/>
  <c r="O528" i="68"/>
  <c r="N528" i="68"/>
  <c r="P527" i="68"/>
  <c r="O527" i="68"/>
  <c r="N527" i="68"/>
  <c r="P526" i="68"/>
  <c r="O526" i="68"/>
  <c r="N526" i="68"/>
  <c r="P525" i="68"/>
  <c r="O525" i="68"/>
  <c r="N525" i="68"/>
  <c r="P524" i="68"/>
  <c r="O524" i="68"/>
  <c r="N524" i="68"/>
  <c r="P523" i="68"/>
  <c r="O523" i="68"/>
  <c r="N523" i="68"/>
  <c r="P522" i="68"/>
  <c r="O522" i="68"/>
  <c r="N522" i="68"/>
  <c r="P521" i="68"/>
  <c r="O521" i="68"/>
  <c r="N521" i="68"/>
  <c r="P520" i="68"/>
  <c r="O520" i="68"/>
  <c r="N520" i="68"/>
  <c r="P519" i="68"/>
  <c r="O519" i="68"/>
  <c r="N519" i="68"/>
  <c r="P518" i="68"/>
  <c r="O518" i="68"/>
  <c r="N518" i="68"/>
  <c r="P517" i="68"/>
  <c r="O517" i="68"/>
  <c r="N517" i="68"/>
  <c r="P516" i="68"/>
  <c r="O516" i="68"/>
  <c r="N516" i="68"/>
  <c r="P515" i="68"/>
  <c r="O515" i="68"/>
  <c r="N515" i="68"/>
  <c r="P514" i="68"/>
  <c r="O514" i="68"/>
  <c r="N514" i="68"/>
  <c r="P513" i="68"/>
  <c r="O513" i="68"/>
  <c r="N513" i="68"/>
  <c r="P512" i="68"/>
  <c r="O512" i="68"/>
  <c r="N512" i="68"/>
  <c r="P511" i="68"/>
  <c r="O511" i="68"/>
  <c r="N511" i="68"/>
  <c r="P510" i="68"/>
  <c r="O510" i="68"/>
  <c r="N510" i="68"/>
  <c r="P509" i="68"/>
  <c r="O509" i="68"/>
  <c r="N509" i="68"/>
  <c r="P508" i="68"/>
  <c r="O508" i="68"/>
  <c r="N508" i="68"/>
  <c r="P507" i="68"/>
  <c r="O507" i="68"/>
  <c r="N507" i="68"/>
  <c r="P506" i="68"/>
  <c r="O506" i="68"/>
  <c r="N506" i="68"/>
  <c r="P505" i="68"/>
  <c r="O505" i="68"/>
  <c r="N505" i="68"/>
  <c r="P504" i="68"/>
  <c r="O504" i="68"/>
  <c r="N504" i="68"/>
  <c r="P503" i="68"/>
  <c r="O503" i="68"/>
  <c r="N503" i="68"/>
  <c r="P502" i="68"/>
  <c r="O502" i="68"/>
  <c r="N502" i="68"/>
  <c r="P501" i="68"/>
  <c r="O501" i="68"/>
  <c r="N501" i="68"/>
  <c r="P500" i="68"/>
  <c r="O500" i="68"/>
  <c r="N500" i="68"/>
  <c r="P499" i="68"/>
  <c r="O499" i="68"/>
  <c r="N499" i="68"/>
  <c r="P498" i="68"/>
  <c r="O498" i="68"/>
  <c r="N498" i="68"/>
  <c r="P497" i="68"/>
  <c r="O497" i="68"/>
  <c r="N497" i="68"/>
  <c r="P496" i="68"/>
  <c r="O496" i="68"/>
  <c r="N496" i="68"/>
  <c r="P495" i="68"/>
  <c r="O495" i="68"/>
  <c r="N495" i="68"/>
  <c r="P494" i="68"/>
  <c r="O494" i="68"/>
  <c r="N494" i="68"/>
  <c r="P493" i="68"/>
  <c r="O493" i="68"/>
  <c r="N493" i="68"/>
  <c r="P492" i="68"/>
  <c r="O492" i="68"/>
  <c r="N492" i="68"/>
  <c r="P491" i="68"/>
  <c r="O491" i="68"/>
  <c r="N491" i="68"/>
  <c r="P490" i="68"/>
  <c r="O490" i="68"/>
  <c r="N490" i="68"/>
  <c r="P489" i="68"/>
  <c r="O489" i="68"/>
  <c r="N489" i="68"/>
  <c r="P488" i="68"/>
  <c r="O488" i="68"/>
  <c r="N488" i="68"/>
  <c r="P487" i="68"/>
  <c r="O487" i="68"/>
  <c r="N487" i="68"/>
  <c r="P486" i="68"/>
  <c r="O486" i="68"/>
  <c r="N486" i="68"/>
  <c r="P485" i="68"/>
  <c r="O485" i="68"/>
  <c r="N485" i="68"/>
  <c r="P484" i="68"/>
  <c r="O484" i="68"/>
  <c r="N484" i="68"/>
  <c r="P483" i="68"/>
  <c r="O483" i="68"/>
  <c r="N483" i="68"/>
  <c r="P482" i="68"/>
  <c r="O482" i="68"/>
  <c r="N482" i="68"/>
  <c r="P481" i="68"/>
  <c r="O481" i="68"/>
  <c r="N481" i="68"/>
  <c r="P480" i="68"/>
  <c r="O480" i="68"/>
  <c r="N480" i="68"/>
  <c r="P479" i="68"/>
  <c r="O479" i="68"/>
  <c r="N479" i="68"/>
  <c r="P478" i="68"/>
  <c r="O478" i="68"/>
  <c r="N478" i="68"/>
  <c r="P477" i="68"/>
  <c r="O477" i="68"/>
  <c r="N477" i="68"/>
  <c r="P476" i="68"/>
  <c r="O476" i="68"/>
  <c r="N476" i="68"/>
  <c r="P475" i="68"/>
  <c r="O475" i="68"/>
  <c r="N475" i="68"/>
  <c r="P474" i="68"/>
  <c r="O474" i="68"/>
  <c r="N474" i="68"/>
  <c r="P473" i="68"/>
  <c r="O473" i="68"/>
  <c r="N473" i="68"/>
  <c r="P472" i="68"/>
  <c r="O472" i="68"/>
  <c r="N472" i="68"/>
  <c r="P471" i="68"/>
  <c r="O471" i="68"/>
  <c r="N471" i="68"/>
  <c r="P470" i="68"/>
  <c r="O470" i="68"/>
  <c r="M470" i="68" s="1"/>
  <c r="N470" i="68"/>
  <c r="P469" i="68"/>
  <c r="O469" i="68"/>
  <c r="N469" i="68"/>
  <c r="P468" i="68"/>
  <c r="O468" i="68"/>
  <c r="M468" i="68" s="1"/>
  <c r="N468" i="68"/>
  <c r="P467" i="68"/>
  <c r="O467" i="68"/>
  <c r="N467" i="68"/>
  <c r="P466" i="68"/>
  <c r="O466" i="68"/>
  <c r="M466" i="68" s="1"/>
  <c r="N466" i="68"/>
  <c r="P465" i="68"/>
  <c r="O465" i="68"/>
  <c r="M465" i="68" s="1"/>
  <c r="N465" i="68"/>
  <c r="P464" i="68"/>
  <c r="O464" i="68"/>
  <c r="M464" i="68" s="1"/>
  <c r="N464" i="68"/>
  <c r="P463" i="68"/>
  <c r="O463" i="68"/>
  <c r="N463" i="68"/>
  <c r="P462" i="68"/>
  <c r="O462" i="68"/>
  <c r="N462" i="68"/>
  <c r="P461" i="68"/>
  <c r="O461" i="68"/>
  <c r="N461" i="68"/>
  <c r="P460" i="68"/>
  <c r="O460" i="68"/>
  <c r="M460" i="68" s="1"/>
  <c r="N460" i="68"/>
  <c r="P459" i="68"/>
  <c r="O459" i="68"/>
  <c r="M459" i="68" s="1"/>
  <c r="N459" i="68"/>
  <c r="P458" i="68"/>
  <c r="O458" i="68"/>
  <c r="M458" i="68" s="1"/>
  <c r="N458" i="68"/>
  <c r="P457" i="68"/>
  <c r="O457" i="68"/>
  <c r="M457" i="68" s="1"/>
  <c r="N457" i="68"/>
  <c r="P456" i="68"/>
  <c r="O456" i="68"/>
  <c r="M456" i="68" s="1"/>
  <c r="N456" i="68"/>
  <c r="P455" i="68"/>
  <c r="O455" i="68"/>
  <c r="N455" i="68"/>
  <c r="P454" i="68"/>
  <c r="O454" i="68"/>
  <c r="M454" i="68" s="1"/>
  <c r="N454" i="68"/>
  <c r="P453" i="68"/>
  <c r="O453" i="68"/>
  <c r="M453" i="68" s="1"/>
  <c r="N453" i="68"/>
  <c r="P452" i="68"/>
  <c r="O452" i="68"/>
  <c r="M452" i="68" s="1"/>
  <c r="N452" i="68"/>
  <c r="P451" i="68"/>
  <c r="O451" i="68"/>
  <c r="N451" i="68"/>
  <c r="P450" i="68"/>
  <c r="O450" i="68"/>
  <c r="M450" i="68" s="1"/>
  <c r="N450" i="68"/>
  <c r="P449" i="68"/>
  <c r="O449" i="68"/>
  <c r="N449" i="68"/>
  <c r="P448" i="68"/>
  <c r="O448" i="68"/>
  <c r="M448" i="68" s="1"/>
  <c r="N448" i="68"/>
  <c r="P447" i="68"/>
  <c r="O447" i="68"/>
  <c r="M447" i="68" s="1"/>
  <c r="N447" i="68"/>
  <c r="P446" i="68"/>
  <c r="O446" i="68"/>
  <c r="M446" i="68" s="1"/>
  <c r="N446" i="68"/>
  <c r="P445" i="68"/>
  <c r="O445" i="68"/>
  <c r="N445" i="68"/>
  <c r="P444" i="68"/>
  <c r="O444" i="68"/>
  <c r="M444" i="68" s="1"/>
  <c r="N444" i="68"/>
  <c r="P443" i="68"/>
  <c r="O443" i="68"/>
  <c r="N443" i="68"/>
  <c r="P442" i="68"/>
  <c r="O442" i="68"/>
  <c r="M442" i="68" s="1"/>
  <c r="N442" i="68"/>
  <c r="P441" i="68"/>
  <c r="O441" i="68"/>
  <c r="N441" i="68"/>
  <c r="P440" i="68"/>
  <c r="O440" i="68"/>
  <c r="M440" i="68" s="1"/>
  <c r="N440" i="68"/>
  <c r="P439" i="68"/>
  <c r="O439" i="68"/>
  <c r="M439" i="68" s="1"/>
  <c r="N439" i="68"/>
  <c r="P438" i="68"/>
  <c r="O438" i="68"/>
  <c r="N438" i="68"/>
  <c r="P437" i="68"/>
  <c r="O437" i="68"/>
  <c r="N437" i="68"/>
  <c r="P436" i="68"/>
  <c r="O436" i="68"/>
  <c r="M436" i="68" s="1"/>
  <c r="N436" i="68"/>
  <c r="P435" i="68"/>
  <c r="O435" i="68"/>
  <c r="M435" i="68" s="1"/>
  <c r="N435" i="68"/>
  <c r="P434" i="68"/>
  <c r="O434" i="68"/>
  <c r="M434" i="68" s="1"/>
  <c r="N434" i="68"/>
  <c r="P433" i="68"/>
  <c r="O433" i="68"/>
  <c r="M433" i="68" s="1"/>
  <c r="N433" i="68"/>
  <c r="P432" i="68"/>
  <c r="O432" i="68"/>
  <c r="M432" i="68" s="1"/>
  <c r="N432" i="68"/>
  <c r="P431" i="68"/>
  <c r="O431" i="68"/>
  <c r="N431" i="68"/>
  <c r="P430" i="68"/>
  <c r="O430" i="68"/>
  <c r="M430" i="68" s="1"/>
  <c r="N430" i="68"/>
  <c r="P429" i="68"/>
  <c r="O429" i="68"/>
  <c r="M429" i="68" s="1"/>
  <c r="N429" i="68"/>
  <c r="P428" i="68"/>
  <c r="O428" i="68"/>
  <c r="M428" i="68" s="1"/>
  <c r="N428" i="68"/>
  <c r="P427" i="68"/>
  <c r="O427" i="68"/>
  <c r="N427" i="68"/>
  <c r="P426" i="68"/>
  <c r="O426" i="68"/>
  <c r="N426" i="68"/>
  <c r="P425" i="68"/>
  <c r="O425" i="68"/>
  <c r="N425" i="68"/>
  <c r="P424" i="68"/>
  <c r="O424" i="68"/>
  <c r="M424" i="68" s="1"/>
  <c r="N424" i="68"/>
  <c r="P423" i="68"/>
  <c r="O423" i="68"/>
  <c r="M423" i="68" s="1"/>
  <c r="N423" i="68"/>
  <c r="P422" i="68"/>
  <c r="O422" i="68"/>
  <c r="M422" i="68" s="1"/>
  <c r="N422" i="68"/>
  <c r="P421" i="68"/>
  <c r="O421" i="68"/>
  <c r="M421" i="68" s="1"/>
  <c r="N421" i="68"/>
  <c r="P420" i="68"/>
  <c r="O420" i="68"/>
  <c r="M420" i="68" s="1"/>
  <c r="N420" i="68"/>
  <c r="P419" i="68"/>
  <c r="O419" i="68"/>
  <c r="N419" i="68"/>
  <c r="P418" i="68"/>
  <c r="O418" i="68"/>
  <c r="M418" i="68" s="1"/>
  <c r="N418" i="68"/>
  <c r="P417" i="68"/>
  <c r="O417" i="68"/>
  <c r="N417" i="68"/>
  <c r="P416" i="68"/>
  <c r="O416" i="68"/>
  <c r="M416" i="68" s="1"/>
  <c r="N416" i="68"/>
  <c r="P415" i="68"/>
  <c r="O415" i="68"/>
  <c r="N415" i="68"/>
  <c r="P414" i="68"/>
  <c r="O414" i="68"/>
  <c r="M414" i="68" s="1"/>
  <c r="N414" i="68"/>
  <c r="P413" i="68"/>
  <c r="O413" i="68"/>
  <c r="N413" i="68"/>
  <c r="P412" i="68"/>
  <c r="O412" i="68"/>
  <c r="M412" i="68" s="1"/>
  <c r="N412" i="68"/>
  <c r="P411" i="68"/>
  <c r="O411" i="68"/>
  <c r="M411" i="68" s="1"/>
  <c r="N411" i="68"/>
  <c r="P410" i="68"/>
  <c r="O410" i="68"/>
  <c r="M410" i="68" s="1"/>
  <c r="N410" i="68"/>
  <c r="P409" i="68"/>
  <c r="O409" i="68"/>
  <c r="N409" i="68"/>
  <c r="P408" i="68"/>
  <c r="O408" i="68"/>
  <c r="M408" i="68" s="1"/>
  <c r="N408" i="68"/>
  <c r="P407" i="68"/>
  <c r="O407" i="68"/>
  <c r="N407" i="68"/>
  <c r="P406" i="68"/>
  <c r="O406" i="68"/>
  <c r="M406" i="68" s="1"/>
  <c r="N406" i="68"/>
  <c r="P405" i="68"/>
  <c r="O405" i="68"/>
  <c r="N405" i="68"/>
  <c r="P404" i="68"/>
  <c r="O404" i="68"/>
  <c r="M404" i="68" s="1"/>
  <c r="N404" i="68"/>
  <c r="P403" i="68"/>
  <c r="O403" i="68"/>
  <c r="N403" i="68"/>
  <c r="P402" i="68"/>
  <c r="O402" i="68"/>
  <c r="N402" i="68"/>
  <c r="P401" i="68"/>
  <c r="O401" i="68"/>
  <c r="N401" i="68"/>
  <c r="P400" i="68"/>
  <c r="O400" i="68"/>
  <c r="M400" i="68" s="1"/>
  <c r="N400" i="68"/>
  <c r="P399" i="68"/>
  <c r="O399" i="68"/>
  <c r="M399" i="68" s="1"/>
  <c r="N399" i="68"/>
  <c r="P398" i="68"/>
  <c r="O398" i="68"/>
  <c r="M398" i="68" s="1"/>
  <c r="N398" i="68"/>
  <c r="P397" i="68"/>
  <c r="O397" i="68"/>
  <c r="M397" i="68" s="1"/>
  <c r="N397" i="68"/>
  <c r="P396" i="68"/>
  <c r="O396" i="68"/>
  <c r="N396" i="68"/>
  <c r="P395" i="68"/>
  <c r="O395" i="68"/>
  <c r="M395" i="68" s="1"/>
  <c r="N395" i="68"/>
  <c r="P394" i="68"/>
  <c r="O394" i="68"/>
  <c r="M394" i="68" s="1"/>
  <c r="N394" i="68"/>
  <c r="P393" i="68"/>
  <c r="O393" i="68"/>
  <c r="N393" i="68"/>
  <c r="P392" i="68"/>
  <c r="O392" i="68"/>
  <c r="M392" i="68" s="1"/>
  <c r="N392" i="68"/>
  <c r="P391" i="68"/>
  <c r="O391" i="68"/>
  <c r="M391" i="68" s="1"/>
  <c r="N391" i="68"/>
  <c r="P390" i="68"/>
  <c r="O390" i="68"/>
  <c r="M390" i="68" s="1"/>
  <c r="N390" i="68"/>
  <c r="P389" i="68"/>
  <c r="O389" i="68"/>
  <c r="N389" i="68"/>
  <c r="P388" i="68"/>
  <c r="O388" i="68"/>
  <c r="M388" i="68" s="1"/>
  <c r="N388" i="68"/>
  <c r="P387" i="68"/>
  <c r="O387" i="68"/>
  <c r="M387" i="68" s="1"/>
  <c r="N387" i="68"/>
  <c r="P386" i="68"/>
  <c r="O386" i="68"/>
  <c r="M386" i="68" s="1"/>
  <c r="N386" i="68"/>
  <c r="P385" i="68"/>
  <c r="O385" i="68"/>
  <c r="M385" i="68" s="1"/>
  <c r="N385" i="68"/>
  <c r="P384" i="68"/>
  <c r="O384" i="68"/>
  <c r="M384" i="68" s="1"/>
  <c r="N384" i="68"/>
  <c r="P383" i="68"/>
  <c r="O383" i="68"/>
  <c r="M383" i="68" s="1"/>
  <c r="N383" i="68"/>
  <c r="P382" i="68"/>
  <c r="O382" i="68"/>
  <c r="M382" i="68" s="1"/>
  <c r="N382" i="68"/>
  <c r="P381" i="68"/>
  <c r="O381" i="68"/>
  <c r="M381" i="68" s="1"/>
  <c r="N381" i="68"/>
  <c r="P380" i="68"/>
  <c r="O380" i="68"/>
  <c r="M380" i="68" s="1"/>
  <c r="N380" i="68"/>
  <c r="P379" i="68"/>
  <c r="O379" i="68"/>
  <c r="M379" i="68" s="1"/>
  <c r="N379" i="68"/>
  <c r="P378" i="68"/>
  <c r="O378" i="68"/>
  <c r="M378" i="68" s="1"/>
  <c r="N378" i="68"/>
  <c r="P377" i="68"/>
  <c r="O377" i="68"/>
  <c r="M377" i="68" s="1"/>
  <c r="N377" i="68"/>
  <c r="P376" i="68"/>
  <c r="O376" i="68"/>
  <c r="M376" i="68" s="1"/>
  <c r="N376" i="68"/>
  <c r="P375" i="68"/>
  <c r="O375" i="68"/>
  <c r="M375" i="68" s="1"/>
  <c r="N375" i="68"/>
  <c r="P374" i="68"/>
  <c r="O374" i="68"/>
  <c r="M374" i="68" s="1"/>
  <c r="N374" i="68"/>
  <c r="P373" i="68"/>
  <c r="O373" i="68"/>
  <c r="M373" i="68" s="1"/>
  <c r="N373" i="68"/>
  <c r="P372" i="68"/>
  <c r="O372" i="68"/>
  <c r="M372" i="68" s="1"/>
  <c r="N372" i="68"/>
  <c r="P371" i="68"/>
  <c r="O371" i="68"/>
  <c r="M371" i="68" s="1"/>
  <c r="N371" i="68"/>
  <c r="P370" i="68"/>
  <c r="O370" i="68"/>
  <c r="M370" i="68" s="1"/>
  <c r="N370" i="68"/>
  <c r="P369" i="68"/>
  <c r="O369" i="68"/>
  <c r="M369" i="68" s="1"/>
  <c r="N369" i="68"/>
  <c r="P368" i="68"/>
  <c r="O368" i="68"/>
  <c r="M368" i="68" s="1"/>
  <c r="N368" i="68"/>
  <c r="P367" i="68"/>
  <c r="O367" i="68"/>
  <c r="M367" i="68" s="1"/>
  <c r="N367" i="68"/>
  <c r="P366" i="68"/>
  <c r="O366" i="68"/>
  <c r="M366" i="68" s="1"/>
  <c r="N366" i="68"/>
  <c r="P365" i="68"/>
  <c r="O365" i="68"/>
  <c r="M365" i="68" s="1"/>
  <c r="N365" i="68"/>
  <c r="P364" i="68"/>
  <c r="O364" i="68"/>
  <c r="M364" i="68" s="1"/>
  <c r="N364" i="68"/>
  <c r="P363" i="68"/>
  <c r="O363" i="68"/>
  <c r="M363" i="68" s="1"/>
  <c r="N363" i="68"/>
  <c r="P362" i="68"/>
  <c r="O362" i="68"/>
  <c r="M362" i="68" s="1"/>
  <c r="N362" i="68"/>
  <c r="P361" i="68"/>
  <c r="O361" i="68"/>
  <c r="M361" i="68" s="1"/>
  <c r="N361" i="68"/>
  <c r="P360" i="68"/>
  <c r="O360" i="68"/>
  <c r="M360" i="68" s="1"/>
  <c r="N360" i="68"/>
  <c r="P359" i="68"/>
  <c r="O359" i="68"/>
  <c r="M359" i="68" s="1"/>
  <c r="N359" i="68"/>
  <c r="P358" i="68"/>
  <c r="O358" i="68"/>
  <c r="M358" i="68" s="1"/>
  <c r="N358" i="68"/>
  <c r="P357" i="68"/>
  <c r="O357" i="68"/>
  <c r="M357" i="68" s="1"/>
  <c r="N357" i="68"/>
  <c r="P356" i="68"/>
  <c r="O356" i="68"/>
  <c r="M356" i="68" s="1"/>
  <c r="N356" i="68"/>
  <c r="P355" i="68"/>
  <c r="O355" i="68"/>
  <c r="M355" i="68" s="1"/>
  <c r="N355" i="68"/>
  <c r="P354" i="68"/>
  <c r="O354" i="68"/>
  <c r="M354" i="68" s="1"/>
  <c r="N354" i="68"/>
  <c r="P353" i="68"/>
  <c r="O353" i="68"/>
  <c r="M353" i="68" s="1"/>
  <c r="N353" i="68"/>
  <c r="P352" i="68"/>
  <c r="O352" i="68"/>
  <c r="M352" i="68" s="1"/>
  <c r="N352" i="68"/>
  <c r="P351" i="68"/>
  <c r="O351" i="68"/>
  <c r="M351" i="68" s="1"/>
  <c r="N351" i="68"/>
  <c r="P350" i="68"/>
  <c r="O350" i="68"/>
  <c r="M350" i="68" s="1"/>
  <c r="N350" i="68"/>
  <c r="P349" i="68"/>
  <c r="O349" i="68"/>
  <c r="M349" i="68" s="1"/>
  <c r="N349" i="68"/>
  <c r="P348" i="68"/>
  <c r="O348" i="68"/>
  <c r="M348" i="68" s="1"/>
  <c r="N348" i="68"/>
  <c r="P347" i="68"/>
  <c r="O347" i="68"/>
  <c r="M347" i="68" s="1"/>
  <c r="N347" i="68"/>
  <c r="P346" i="68"/>
  <c r="O346" i="68"/>
  <c r="M346" i="68" s="1"/>
  <c r="N346" i="68"/>
  <c r="P345" i="68"/>
  <c r="O345" i="68"/>
  <c r="M345" i="68" s="1"/>
  <c r="N345" i="68"/>
  <c r="P344" i="68"/>
  <c r="O344" i="68"/>
  <c r="M344" i="68" s="1"/>
  <c r="N344" i="68"/>
  <c r="P343" i="68"/>
  <c r="O343" i="68"/>
  <c r="M343" i="68" s="1"/>
  <c r="N343" i="68"/>
  <c r="P342" i="68"/>
  <c r="O342" i="68"/>
  <c r="M342" i="68" s="1"/>
  <c r="N342" i="68"/>
  <c r="P341" i="68"/>
  <c r="O341" i="68"/>
  <c r="M341" i="68" s="1"/>
  <c r="N341" i="68"/>
  <c r="P340" i="68"/>
  <c r="O340" i="68"/>
  <c r="M340" i="68" s="1"/>
  <c r="N340" i="68"/>
  <c r="P339" i="68"/>
  <c r="O339" i="68"/>
  <c r="M339" i="68" s="1"/>
  <c r="N339" i="68"/>
  <c r="P338" i="68"/>
  <c r="O338" i="68"/>
  <c r="M338" i="68" s="1"/>
  <c r="N338" i="68"/>
  <c r="P337" i="68"/>
  <c r="O337" i="68"/>
  <c r="M337" i="68" s="1"/>
  <c r="N337" i="68"/>
  <c r="P336" i="68"/>
  <c r="O336" i="68"/>
  <c r="M336" i="68" s="1"/>
  <c r="N336" i="68"/>
  <c r="P335" i="68"/>
  <c r="O335" i="68"/>
  <c r="M335" i="68" s="1"/>
  <c r="N335" i="68"/>
  <c r="P334" i="68"/>
  <c r="O334" i="68"/>
  <c r="M334" i="68" s="1"/>
  <c r="N334" i="68"/>
  <c r="P333" i="68"/>
  <c r="O333" i="68"/>
  <c r="M333" i="68" s="1"/>
  <c r="N333" i="68"/>
  <c r="P332" i="68"/>
  <c r="O332" i="68"/>
  <c r="M332" i="68" s="1"/>
  <c r="N332" i="68"/>
  <c r="P331" i="68"/>
  <c r="O331" i="68"/>
  <c r="M331" i="68" s="1"/>
  <c r="N331" i="68"/>
  <c r="P330" i="68"/>
  <c r="O330" i="68"/>
  <c r="M330" i="68" s="1"/>
  <c r="N330" i="68"/>
  <c r="P329" i="68"/>
  <c r="O329" i="68"/>
  <c r="M329" i="68" s="1"/>
  <c r="N329" i="68"/>
  <c r="P328" i="68"/>
  <c r="O328" i="68"/>
  <c r="M328" i="68" s="1"/>
  <c r="N328" i="68"/>
  <c r="P327" i="68"/>
  <c r="O327" i="68"/>
  <c r="M327" i="68" s="1"/>
  <c r="N327" i="68"/>
  <c r="P326" i="68"/>
  <c r="O326" i="68"/>
  <c r="M326" i="68" s="1"/>
  <c r="N326" i="68"/>
  <c r="P325" i="68"/>
  <c r="O325" i="68"/>
  <c r="M325" i="68" s="1"/>
  <c r="N325" i="68"/>
  <c r="P324" i="68"/>
  <c r="O324" i="68"/>
  <c r="M324" i="68" s="1"/>
  <c r="N324" i="68"/>
  <c r="O323" i="68"/>
  <c r="N323" i="68"/>
  <c r="P323" i="68" s="1"/>
  <c r="O322" i="68"/>
  <c r="N322" i="68"/>
  <c r="P322" i="68" s="1"/>
  <c r="O321" i="68"/>
  <c r="N321" i="68"/>
  <c r="P321" i="68" s="1"/>
  <c r="O320" i="68"/>
  <c r="N320" i="68"/>
  <c r="P320" i="68" s="1"/>
  <c r="O319" i="68"/>
  <c r="N319" i="68"/>
  <c r="P319" i="68" s="1"/>
  <c r="O318" i="68"/>
  <c r="N318" i="68"/>
  <c r="P318" i="68" s="1"/>
  <c r="O317" i="68"/>
  <c r="N317" i="68"/>
  <c r="P317" i="68" s="1"/>
  <c r="O316" i="68"/>
  <c r="N316" i="68"/>
  <c r="P316" i="68" s="1"/>
  <c r="O315" i="68"/>
  <c r="N315" i="68"/>
  <c r="P315" i="68" s="1"/>
  <c r="O314" i="68"/>
  <c r="N314" i="68"/>
  <c r="P314" i="68" s="1"/>
  <c r="O313" i="68"/>
  <c r="N313" i="68"/>
  <c r="P313" i="68" s="1"/>
  <c r="O312" i="68"/>
  <c r="N312" i="68"/>
  <c r="P312" i="68" s="1"/>
  <c r="O311" i="68"/>
  <c r="N311" i="68"/>
  <c r="P311" i="68" s="1"/>
  <c r="O310" i="68"/>
  <c r="N310" i="68"/>
  <c r="P310" i="68" s="1"/>
  <c r="O309" i="68"/>
  <c r="N309" i="68"/>
  <c r="P309" i="68" s="1"/>
  <c r="O308" i="68"/>
  <c r="N308" i="68"/>
  <c r="P308" i="68" s="1"/>
  <c r="O307" i="68"/>
  <c r="N307" i="68"/>
  <c r="P307" i="68" s="1"/>
  <c r="O306" i="68"/>
  <c r="N306" i="68"/>
  <c r="P306" i="68" s="1"/>
  <c r="O305" i="68"/>
  <c r="N305" i="68"/>
  <c r="P305" i="68" s="1"/>
  <c r="O304" i="68"/>
  <c r="N304" i="68"/>
  <c r="P304" i="68" s="1"/>
  <c r="O303" i="68"/>
  <c r="N303" i="68"/>
  <c r="P303" i="68" s="1"/>
  <c r="O302" i="68"/>
  <c r="N302" i="68"/>
  <c r="P302" i="68" s="1"/>
  <c r="O301" i="68"/>
  <c r="N301" i="68"/>
  <c r="P301" i="68" s="1"/>
  <c r="O300" i="68"/>
  <c r="N300" i="68"/>
  <c r="P300" i="68" s="1"/>
  <c r="O299" i="68"/>
  <c r="N299" i="68"/>
  <c r="P299" i="68" s="1"/>
  <c r="O298" i="68"/>
  <c r="N298" i="68"/>
  <c r="P298" i="68" s="1"/>
  <c r="O297" i="68"/>
  <c r="N297" i="68"/>
  <c r="P297" i="68" s="1"/>
  <c r="O296" i="68"/>
  <c r="N296" i="68"/>
  <c r="P296" i="68" s="1"/>
  <c r="O295" i="68"/>
  <c r="N295" i="68"/>
  <c r="P295" i="68" s="1"/>
  <c r="O294" i="68"/>
  <c r="N294" i="68"/>
  <c r="P294" i="68" s="1"/>
  <c r="O293" i="68"/>
  <c r="N293" i="68"/>
  <c r="P293" i="68" s="1"/>
  <c r="O292" i="68"/>
  <c r="N292" i="68"/>
  <c r="P292" i="68" s="1"/>
  <c r="O291" i="68"/>
  <c r="N291" i="68"/>
  <c r="P291" i="68" s="1"/>
  <c r="O290" i="68"/>
  <c r="N290" i="68"/>
  <c r="P290" i="68" s="1"/>
  <c r="O289" i="68"/>
  <c r="N289" i="68"/>
  <c r="P289" i="68" s="1"/>
  <c r="O288" i="68"/>
  <c r="N288" i="68"/>
  <c r="P288" i="68" s="1"/>
  <c r="O287" i="68"/>
  <c r="N287" i="68"/>
  <c r="P287" i="68" s="1"/>
  <c r="O286" i="68"/>
  <c r="N286" i="68"/>
  <c r="P286" i="68" s="1"/>
  <c r="O285" i="68"/>
  <c r="N285" i="68"/>
  <c r="P285" i="68" s="1"/>
  <c r="O284" i="68"/>
  <c r="N284" i="68"/>
  <c r="P284" i="68" s="1"/>
  <c r="O283" i="68"/>
  <c r="N283" i="68"/>
  <c r="P283" i="68" s="1"/>
  <c r="O282" i="68"/>
  <c r="N282" i="68"/>
  <c r="P282" i="68" s="1"/>
  <c r="O281" i="68"/>
  <c r="N281" i="68"/>
  <c r="P281" i="68" s="1"/>
  <c r="O280" i="68"/>
  <c r="N280" i="68"/>
  <c r="P280" i="68" s="1"/>
  <c r="O279" i="68"/>
  <c r="N279" i="68"/>
  <c r="P279" i="68" s="1"/>
  <c r="O278" i="68"/>
  <c r="N278" i="68"/>
  <c r="P278" i="68" s="1"/>
  <c r="O277" i="68"/>
  <c r="N277" i="68"/>
  <c r="P277" i="68" s="1"/>
  <c r="O276" i="68"/>
  <c r="N276" i="68"/>
  <c r="P276" i="68" s="1"/>
  <c r="O275" i="68"/>
  <c r="N275" i="68"/>
  <c r="P275" i="68" s="1"/>
  <c r="O274" i="68"/>
  <c r="N274" i="68"/>
  <c r="P274" i="68" s="1"/>
  <c r="O273" i="68"/>
  <c r="N273" i="68"/>
  <c r="P273" i="68" s="1"/>
  <c r="O272" i="68"/>
  <c r="N272" i="68"/>
  <c r="P272" i="68" s="1"/>
  <c r="O271" i="68"/>
  <c r="N271" i="68"/>
  <c r="P271" i="68" s="1"/>
  <c r="O270" i="68"/>
  <c r="N270" i="68"/>
  <c r="P270" i="68" s="1"/>
  <c r="O269" i="68"/>
  <c r="N269" i="68"/>
  <c r="P269" i="68" s="1"/>
  <c r="O268" i="68"/>
  <c r="N268" i="68"/>
  <c r="P268" i="68" s="1"/>
  <c r="O267" i="68"/>
  <c r="N267" i="68"/>
  <c r="P267" i="68" s="1"/>
  <c r="O266" i="68"/>
  <c r="N266" i="68"/>
  <c r="P266" i="68" s="1"/>
  <c r="O265" i="68"/>
  <c r="N265" i="68"/>
  <c r="P265" i="68" s="1"/>
  <c r="O264" i="68"/>
  <c r="N264" i="68"/>
  <c r="P264" i="68" s="1"/>
  <c r="O263" i="68"/>
  <c r="N263" i="68"/>
  <c r="P263" i="68" s="1"/>
  <c r="O262" i="68"/>
  <c r="N262" i="68"/>
  <c r="P262" i="68" s="1"/>
  <c r="O261" i="68"/>
  <c r="N261" i="68"/>
  <c r="P261" i="68" s="1"/>
  <c r="O260" i="68"/>
  <c r="N260" i="68"/>
  <c r="P260" i="68" s="1"/>
  <c r="O259" i="68"/>
  <c r="N259" i="68"/>
  <c r="P259" i="68" s="1"/>
  <c r="O258" i="68"/>
  <c r="N258" i="68"/>
  <c r="P258" i="68" s="1"/>
  <c r="O257" i="68"/>
  <c r="N257" i="68"/>
  <c r="P257" i="68" s="1"/>
  <c r="O256" i="68"/>
  <c r="N256" i="68"/>
  <c r="P256" i="68" s="1"/>
  <c r="O255" i="68"/>
  <c r="N255" i="68"/>
  <c r="P255" i="68" s="1"/>
  <c r="O254" i="68"/>
  <c r="N254" i="68"/>
  <c r="P254" i="68" s="1"/>
  <c r="O253" i="68"/>
  <c r="N253" i="68"/>
  <c r="P253" i="68" s="1"/>
  <c r="O252" i="68"/>
  <c r="N252" i="68"/>
  <c r="P252" i="68" s="1"/>
  <c r="O251" i="68"/>
  <c r="N251" i="68"/>
  <c r="P251" i="68" s="1"/>
  <c r="O250" i="68"/>
  <c r="N250" i="68"/>
  <c r="P250" i="68" s="1"/>
  <c r="O249" i="68"/>
  <c r="N249" i="68"/>
  <c r="P249" i="68" s="1"/>
  <c r="O248" i="68"/>
  <c r="N248" i="68"/>
  <c r="P248" i="68" s="1"/>
  <c r="O247" i="68"/>
  <c r="N247" i="68"/>
  <c r="P247" i="68" s="1"/>
  <c r="O246" i="68"/>
  <c r="N246" i="68"/>
  <c r="P246" i="68" s="1"/>
  <c r="O245" i="68"/>
  <c r="N245" i="68"/>
  <c r="P245" i="68" s="1"/>
  <c r="O244" i="68"/>
  <c r="N244" i="68"/>
  <c r="P244" i="68" s="1"/>
  <c r="O243" i="68"/>
  <c r="N243" i="68"/>
  <c r="P243" i="68" s="1"/>
  <c r="O242" i="68"/>
  <c r="N242" i="68"/>
  <c r="P242" i="68" s="1"/>
  <c r="O241" i="68"/>
  <c r="N241" i="68"/>
  <c r="P241" i="68" s="1"/>
  <c r="O240" i="68"/>
  <c r="N240" i="68"/>
  <c r="P240" i="68" s="1"/>
  <c r="O239" i="68"/>
  <c r="N239" i="68"/>
  <c r="P239" i="68" s="1"/>
  <c r="O238" i="68"/>
  <c r="N238" i="68"/>
  <c r="P238" i="68" s="1"/>
  <c r="O237" i="68"/>
  <c r="N237" i="68"/>
  <c r="P237" i="68" s="1"/>
  <c r="O236" i="68"/>
  <c r="N236" i="68"/>
  <c r="P236" i="68" s="1"/>
  <c r="O235" i="68"/>
  <c r="N235" i="68"/>
  <c r="P235" i="68" s="1"/>
  <c r="O234" i="68"/>
  <c r="N234" i="68"/>
  <c r="P234" i="68" s="1"/>
  <c r="O233" i="68"/>
  <c r="N233" i="68"/>
  <c r="P233" i="68" s="1"/>
  <c r="O232" i="68"/>
  <c r="N232" i="68"/>
  <c r="P232" i="68" s="1"/>
  <c r="O231" i="68"/>
  <c r="N231" i="68"/>
  <c r="P231" i="68" s="1"/>
  <c r="O230" i="68"/>
  <c r="N230" i="68"/>
  <c r="P230" i="68" s="1"/>
  <c r="O229" i="68"/>
  <c r="N229" i="68"/>
  <c r="P229" i="68" s="1"/>
  <c r="O228" i="68"/>
  <c r="N228" i="68"/>
  <c r="P228" i="68" s="1"/>
  <c r="O227" i="68"/>
  <c r="N227" i="68"/>
  <c r="P227" i="68" s="1"/>
  <c r="O226" i="68"/>
  <c r="N226" i="68"/>
  <c r="P226" i="68" s="1"/>
  <c r="O225" i="68"/>
  <c r="N225" i="68"/>
  <c r="P225" i="68" s="1"/>
  <c r="O224" i="68"/>
  <c r="N224" i="68"/>
  <c r="P224" i="68" s="1"/>
  <c r="O223" i="68"/>
  <c r="N223" i="68"/>
  <c r="P223" i="68" s="1"/>
  <c r="O222" i="68"/>
  <c r="N222" i="68"/>
  <c r="P222" i="68" s="1"/>
  <c r="O221" i="68"/>
  <c r="N221" i="68"/>
  <c r="P221" i="68" s="1"/>
  <c r="O220" i="68"/>
  <c r="N220" i="68"/>
  <c r="P220" i="68" s="1"/>
  <c r="O219" i="68"/>
  <c r="N219" i="68"/>
  <c r="P219" i="68" s="1"/>
  <c r="O218" i="68"/>
  <c r="N218" i="68"/>
  <c r="P218" i="68" s="1"/>
  <c r="O217" i="68"/>
  <c r="N217" i="68"/>
  <c r="P217" i="68" s="1"/>
  <c r="O216" i="68"/>
  <c r="N216" i="68"/>
  <c r="P216" i="68" s="1"/>
  <c r="O215" i="68"/>
  <c r="N215" i="68"/>
  <c r="P215" i="68" s="1"/>
  <c r="O214" i="68"/>
  <c r="N214" i="68"/>
  <c r="P214" i="68" s="1"/>
  <c r="O213" i="68"/>
  <c r="M213" i="68" s="1"/>
  <c r="N213" i="68"/>
  <c r="P213" i="68" s="1"/>
  <c r="O212" i="68"/>
  <c r="N212" i="68"/>
  <c r="P212" i="68" s="1"/>
  <c r="O211" i="68"/>
  <c r="N211" i="68"/>
  <c r="P211" i="68" s="1"/>
  <c r="O210" i="68"/>
  <c r="N210" i="68"/>
  <c r="P210" i="68" s="1"/>
  <c r="O209" i="68"/>
  <c r="M209" i="68" s="1"/>
  <c r="N209" i="68"/>
  <c r="P209" i="68" s="1"/>
  <c r="O208" i="68"/>
  <c r="N208" i="68"/>
  <c r="P208" i="68" s="1"/>
  <c r="O207" i="68"/>
  <c r="N207" i="68"/>
  <c r="P207" i="68" s="1"/>
  <c r="O206" i="68"/>
  <c r="N206" i="68"/>
  <c r="P206" i="68" s="1"/>
  <c r="O205" i="68"/>
  <c r="M205" i="68" s="1"/>
  <c r="N205" i="68"/>
  <c r="P205" i="68" s="1"/>
  <c r="O204" i="68"/>
  <c r="N204" i="68"/>
  <c r="P204" i="68" s="1"/>
  <c r="P203" i="68"/>
  <c r="O203" i="68"/>
  <c r="N203" i="68"/>
  <c r="O202" i="68"/>
  <c r="N202" i="68"/>
  <c r="P202" i="68" s="1"/>
  <c r="P201" i="68"/>
  <c r="O201" i="68"/>
  <c r="M201" i="68" s="1"/>
  <c r="N201" i="68"/>
  <c r="O200" i="68"/>
  <c r="N200" i="68"/>
  <c r="P200" i="68" s="1"/>
  <c r="O199" i="68"/>
  <c r="N199" i="68"/>
  <c r="P199" i="68" s="1"/>
  <c r="O198" i="68"/>
  <c r="N198" i="68"/>
  <c r="P198" i="68" s="1"/>
  <c r="O197" i="68"/>
  <c r="M197" i="68" s="1"/>
  <c r="N197" i="68"/>
  <c r="P197" i="68" s="1"/>
  <c r="O196" i="68"/>
  <c r="N196" i="68"/>
  <c r="P196" i="68" s="1"/>
  <c r="O195" i="68"/>
  <c r="N195" i="68"/>
  <c r="P195" i="68" s="1"/>
  <c r="O194" i="68"/>
  <c r="N194" i="68"/>
  <c r="P194" i="68" s="1"/>
  <c r="O193" i="68"/>
  <c r="N193" i="68"/>
  <c r="P193" i="68" s="1"/>
  <c r="O192" i="68"/>
  <c r="N192" i="68"/>
  <c r="P192" i="68" s="1"/>
  <c r="O191" i="68"/>
  <c r="N191" i="68"/>
  <c r="P191" i="68" s="1"/>
  <c r="O190" i="68"/>
  <c r="N190" i="68"/>
  <c r="P190" i="68" s="1"/>
  <c r="O189" i="68"/>
  <c r="N189" i="68"/>
  <c r="P189" i="68" s="1"/>
  <c r="O188" i="68"/>
  <c r="N188" i="68"/>
  <c r="P188" i="68" s="1"/>
  <c r="O187" i="68"/>
  <c r="N187" i="68"/>
  <c r="P187" i="68" s="1"/>
  <c r="O186" i="68"/>
  <c r="N186" i="68"/>
  <c r="P186" i="68" s="1"/>
  <c r="O185" i="68"/>
  <c r="N185" i="68"/>
  <c r="P185" i="68" s="1"/>
  <c r="O184" i="68"/>
  <c r="N184" i="68"/>
  <c r="P184" i="68" s="1"/>
  <c r="O183" i="68"/>
  <c r="N183" i="68"/>
  <c r="P183" i="68" s="1"/>
  <c r="O182" i="68"/>
  <c r="N182" i="68"/>
  <c r="P182" i="68" s="1"/>
  <c r="O181" i="68"/>
  <c r="N181" i="68"/>
  <c r="P181" i="68" s="1"/>
  <c r="O180" i="68"/>
  <c r="N180" i="68"/>
  <c r="P180" i="68" s="1"/>
  <c r="O179" i="68"/>
  <c r="N179" i="68"/>
  <c r="P179" i="68" s="1"/>
  <c r="O178" i="68"/>
  <c r="N178" i="68"/>
  <c r="P178" i="68" s="1"/>
  <c r="O177" i="68"/>
  <c r="N177" i="68"/>
  <c r="P177" i="68" s="1"/>
  <c r="O176" i="68"/>
  <c r="N176" i="68"/>
  <c r="P176" i="68" s="1"/>
  <c r="O175" i="68"/>
  <c r="N175" i="68"/>
  <c r="P175" i="68" s="1"/>
  <c r="O174" i="68"/>
  <c r="N174" i="68"/>
  <c r="P174" i="68" s="1"/>
  <c r="O173" i="68"/>
  <c r="N173" i="68"/>
  <c r="P173" i="68" s="1"/>
  <c r="O172" i="68"/>
  <c r="N172" i="68"/>
  <c r="P172" i="68" s="1"/>
  <c r="O171" i="68"/>
  <c r="N171" i="68"/>
  <c r="P171" i="68" s="1"/>
  <c r="O170" i="68"/>
  <c r="N170" i="68"/>
  <c r="P170" i="68" s="1"/>
  <c r="O169" i="68"/>
  <c r="N169" i="68"/>
  <c r="P169" i="68" s="1"/>
  <c r="O168" i="68"/>
  <c r="N168" i="68"/>
  <c r="P168" i="68" s="1"/>
  <c r="O167" i="68"/>
  <c r="N167" i="68"/>
  <c r="P167" i="68" s="1"/>
  <c r="O166" i="68"/>
  <c r="N166" i="68"/>
  <c r="P166" i="68" s="1"/>
  <c r="O165" i="68"/>
  <c r="N165" i="68"/>
  <c r="P165" i="68" s="1"/>
  <c r="O164" i="68"/>
  <c r="N164" i="68"/>
  <c r="P164" i="68" s="1"/>
  <c r="O163" i="68"/>
  <c r="N163" i="68"/>
  <c r="P163" i="68" s="1"/>
  <c r="O162" i="68"/>
  <c r="N162" i="68"/>
  <c r="P162" i="68" s="1"/>
  <c r="O161" i="68"/>
  <c r="N161" i="68"/>
  <c r="P161" i="68" s="1"/>
  <c r="O160" i="68"/>
  <c r="N160" i="68"/>
  <c r="P160" i="68" s="1"/>
  <c r="O159" i="68"/>
  <c r="N159" i="68"/>
  <c r="P159" i="68" s="1"/>
  <c r="O158" i="68"/>
  <c r="N158" i="68"/>
  <c r="P158" i="68" s="1"/>
  <c r="O157" i="68"/>
  <c r="N157" i="68"/>
  <c r="P157" i="68" s="1"/>
  <c r="O156" i="68"/>
  <c r="N156" i="68"/>
  <c r="P156" i="68" s="1"/>
  <c r="O155" i="68"/>
  <c r="N155" i="68"/>
  <c r="P155" i="68" s="1"/>
  <c r="O154" i="68"/>
  <c r="N154" i="68"/>
  <c r="P154" i="68" s="1"/>
  <c r="O153" i="68"/>
  <c r="N153" i="68"/>
  <c r="P153" i="68" s="1"/>
  <c r="O152" i="68"/>
  <c r="N152" i="68"/>
  <c r="P152" i="68" s="1"/>
  <c r="O151" i="68"/>
  <c r="N151" i="68"/>
  <c r="P151" i="68" s="1"/>
  <c r="O150" i="68"/>
  <c r="N150" i="68"/>
  <c r="P150" i="68" s="1"/>
  <c r="O149" i="68"/>
  <c r="N149" i="68"/>
  <c r="P149" i="68" s="1"/>
  <c r="O148" i="68"/>
  <c r="N148" i="68"/>
  <c r="P148" i="68" s="1"/>
  <c r="O147" i="68"/>
  <c r="N147" i="68"/>
  <c r="P147" i="68" s="1"/>
  <c r="O146" i="68"/>
  <c r="N146" i="68"/>
  <c r="P146" i="68" s="1"/>
  <c r="O145" i="68"/>
  <c r="N145" i="68"/>
  <c r="P145" i="68" s="1"/>
  <c r="O144" i="68"/>
  <c r="N144" i="68"/>
  <c r="P144" i="68" s="1"/>
  <c r="O143" i="68"/>
  <c r="N143" i="68"/>
  <c r="P143" i="68" s="1"/>
  <c r="O142" i="68"/>
  <c r="N142" i="68"/>
  <c r="P142" i="68" s="1"/>
  <c r="O141" i="68"/>
  <c r="N141" i="68"/>
  <c r="P141" i="68" s="1"/>
  <c r="O140" i="68"/>
  <c r="N140" i="68"/>
  <c r="P140" i="68" s="1"/>
  <c r="O139" i="68"/>
  <c r="N139" i="68"/>
  <c r="P139" i="68" s="1"/>
  <c r="O138" i="68"/>
  <c r="N138" i="68"/>
  <c r="P138" i="68" s="1"/>
  <c r="O137" i="68"/>
  <c r="N137" i="68"/>
  <c r="P137" i="68" s="1"/>
  <c r="O136" i="68"/>
  <c r="N136" i="68"/>
  <c r="P136" i="68" s="1"/>
  <c r="O135" i="68"/>
  <c r="N135" i="68"/>
  <c r="P135" i="68" s="1"/>
  <c r="O134" i="68"/>
  <c r="N134" i="68"/>
  <c r="P134" i="68" s="1"/>
  <c r="O133" i="68"/>
  <c r="N133" i="68"/>
  <c r="P133" i="68" s="1"/>
  <c r="O132" i="68"/>
  <c r="N132" i="68"/>
  <c r="P132" i="68" s="1"/>
  <c r="O131" i="68"/>
  <c r="N131" i="68"/>
  <c r="P131" i="68" s="1"/>
  <c r="O130" i="68"/>
  <c r="N130" i="68"/>
  <c r="P130" i="68" s="1"/>
  <c r="O129" i="68"/>
  <c r="N129" i="68"/>
  <c r="P129" i="68" s="1"/>
  <c r="O128" i="68"/>
  <c r="N128" i="68"/>
  <c r="P128" i="68" s="1"/>
  <c r="O127" i="68"/>
  <c r="N127" i="68"/>
  <c r="P127" i="68" s="1"/>
  <c r="O126" i="68"/>
  <c r="N126" i="68"/>
  <c r="P126" i="68" s="1"/>
  <c r="O125" i="68"/>
  <c r="N125" i="68"/>
  <c r="P125" i="68" s="1"/>
  <c r="O124" i="68"/>
  <c r="N124" i="68"/>
  <c r="P124" i="68" s="1"/>
  <c r="O123" i="68"/>
  <c r="N123" i="68"/>
  <c r="P123" i="68" s="1"/>
  <c r="O122" i="68"/>
  <c r="N122" i="68"/>
  <c r="P122" i="68" s="1"/>
  <c r="O121" i="68"/>
  <c r="N121" i="68"/>
  <c r="P121" i="68" s="1"/>
  <c r="O120" i="68"/>
  <c r="N120" i="68"/>
  <c r="P120" i="68" s="1"/>
  <c r="O119" i="68"/>
  <c r="N119" i="68"/>
  <c r="P119" i="68" s="1"/>
  <c r="O118" i="68"/>
  <c r="N118" i="68"/>
  <c r="P118" i="68" s="1"/>
  <c r="O117" i="68"/>
  <c r="N117" i="68"/>
  <c r="P117" i="68" s="1"/>
  <c r="O116" i="68"/>
  <c r="N116" i="68"/>
  <c r="P116" i="68" s="1"/>
  <c r="O115" i="68"/>
  <c r="N115" i="68"/>
  <c r="P115" i="68" s="1"/>
  <c r="O114" i="68"/>
  <c r="N114" i="68"/>
  <c r="P114" i="68" s="1"/>
  <c r="O113" i="68"/>
  <c r="N113" i="68"/>
  <c r="P113" i="68" s="1"/>
  <c r="O112" i="68"/>
  <c r="N112" i="68"/>
  <c r="P112" i="68" s="1"/>
  <c r="O111" i="68"/>
  <c r="N111" i="68"/>
  <c r="P111" i="68" s="1"/>
  <c r="O110" i="68"/>
  <c r="N110" i="68"/>
  <c r="P110" i="68" s="1"/>
  <c r="O109" i="68"/>
  <c r="N109" i="68"/>
  <c r="P109" i="68" s="1"/>
  <c r="O108" i="68"/>
  <c r="N108" i="68"/>
  <c r="P108" i="68" s="1"/>
  <c r="O107" i="68"/>
  <c r="N107" i="68"/>
  <c r="P107" i="68" s="1"/>
  <c r="O106" i="68"/>
  <c r="N106" i="68"/>
  <c r="P106" i="68" s="1"/>
  <c r="O105" i="68"/>
  <c r="N105" i="68"/>
  <c r="P105" i="68" s="1"/>
  <c r="O104" i="68"/>
  <c r="N104" i="68"/>
  <c r="P104" i="68" s="1"/>
  <c r="O103" i="68"/>
  <c r="N103" i="68"/>
  <c r="P103" i="68" s="1"/>
  <c r="O102" i="68"/>
  <c r="N102" i="68"/>
  <c r="P102" i="68" s="1"/>
  <c r="O101" i="68"/>
  <c r="N101" i="68"/>
  <c r="P101" i="68" s="1"/>
  <c r="O100" i="68"/>
  <c r="N100" i="68"/>
  <c r="P100" i="68" s="1"/>
  <c r="O99" i="68"/>
  <c r="N99" i="68"/>
  <c r="P99" i="68" s="1"/>
  <c r="O98" i="68"/>
  <c r="N98" i="68"/>
  <c r="P98" i="68" s="1"/>
  <c r="O97" i="68"/>
  <c r="N97" i="68"/>
  <c r="P97" i="68" s="1"/>
  <c r="O96" i="68"/>
  <c r="N96" i="68"/>
  <c r="P96" i="68" s="1"/>
  <c r="O95" i="68"/>
  <c r="N95" i="68"/>
  <c r="P95" i="68" s="1"/>
  <c r="O94" i="68"/>
  <c r="N94" i="68"/>
  <c r="P94" i="68" s="1"/>
  <c r="O93" i="68"/>
  <c r="N93" i="68"/>
  <c r="P93" i="68" s="1"/>
  <c r="O92" i="68"/>
  <c r="N92" i="68"/>
  <c r="P92" i="68" s="1"/>
  <c r="O91" i="68"/>
  <c r="N91" i="68"/>
  <c r="P91" i="68" s="1"/>
  <c r="O90" i="68"/>
  <c r="N90" i="68"/>
  <c r="P90" i="68" s="1"/>
  <c r="O89" i="68"/>
  <c r="N89" i="68"/>
  <c r="P89" i="68" s="1"/>
  <c r="O88" i="68"/>
  <c r="N88" i="68"/>
  <c r="P88" i="68" s="1"/>
  <c r="O87" i="68"/>
  <c r="N87" i="68"/>
  <c r="P87" i="68" s="1"/>
  <c r="O86" i="68"/>
  <c r="N86" i="68"/>
  <c r="P86" i="68" s="1"/>
  <c r="O85" i="68"/>
  <c r="N85" i="68"/>
  <c r="P85" i="68" s="1"/>
  <c r="O84" i="68"/>
  <c r="N84" i="68"/>
  <c r="P84" i="68" s="1"/>
  <c r="O83" i="68"/>
  <c r="N83" i="68"/>
  <c r="P83" i="68" s="1"/>
  <c r="O82" i="68"/>
  <c r="N82" i="68"/>
  <c r="P82" i="68" s="1"/>
  <c r="O81" i="68"/>
  <c r="N81" i="68"/>
  <c r="P81" i="68" s="1"/>
  <c r="O80" i="68"/>
  <c r="N80" i="68"/>
  <c r="P80" i="68" s="1"/>
  <c r="O79" i="68"/>
  <c r="N79" i="68"/>
  <c r="P79" i="68" s="1"/>
  <c r="O78" i="68"/>
  <c r="N78" i="68"/>
  <c r="P78" i="68" s="1"/>
  <c r="O77" i="68"/>
  <c r="N77" i="68"/>
  <c r="P77" i="68" s="1"/>
  <c r="O76" i="68"/>
  <c r="N76" i="68"/>
  <c r="P76" i="68" s="1"/>
  <c r="O75" i="68"/>
  <c r="N75" i="68"/>
  <c r="P75" i="68" s="1"/>
  <c r="O74" i="68"/>
  <c r="N74" i="68"/>
  <c r="P74" i="68" s="1"/>
  <c r="O73" i="68"/>
  <c r="N73" i="68"/>
  <c r="P73" i="68" s="1"/>
  <c r="O72" i="68"/>
  <c r="N72" i="68"/>
  <c r="P72" i="68" s="1"/>
  <c r="O71" i="68"/>
  <c r="N71" i="68"/>
  <c r="P71" i="68" s="1"/>
  <c r="O70" i="68"/>
  <c r="N70" i="68"/>
  <c r="P70" i="68" s="1"/>
  <c r="O69" i="68"/>
  <c r="N69" i="68"/>
  <c r="P69" i="68" s="1"/>
  <c r="O68" i="68"/>
  <c r="N68" i="68"/>
  <c r="P68" i="68" s="1"/>
  <c r="O67" i="68"/>
  <c r="N67" i="68"/>
  <c r="P67" i="68" s="1"/>
  <c r="O66" i="68"/>
  <c r="N66" i="68"/>
  <c r="P66" i="68" s="1"/>
  <c r="O65" i="68"/>
  <c r="N65" i="68"/>
  <c r="P65" i="68" s="1"/>
  <c r="O64" i="68"/>
  <c r="N64" i="68"/>
  <c r="P64" i="68" s="1"/>
  <c r="O63" i="68"/>
  <c r="N63" i="68"/>
  <c r="P63" i="68" s="1"/>
  <c r="O62" i="68"/>
  <c r="N62" i="68"/>
  <c r="P62" i="68" s="1"/>
  <c r="O61" i="68"/>
  <c r="N61" i="68"/>
  <c r="P61" i="68" s="1"/>
  <c r="O60" i="68"/>
  <c r="N60" i="68"/>
  <c r="P60" i="68" s="1"/>
  <c r="O59" i="68"/>
  <c r="N59" i="68"/>
  <c r="P59" i="68" s="1"/>
  <c r="O58" i="68"/>
  <c r="N58" i="68"/>
  <c r="P58" i="68" s="1"/>
  <c r="O57" i="68"/>
  <c r="N57" i="68"/>
  <c r="P57" i="68" s="1"/>
  <c r="O56" i="68"/>
  <c r="N56" i="68"/>
  <c r="P56" i="68" s="1"/>
  <c r="O55" i="68"/>
  <c r="N55" i="68"/>
  <c r="P55" i="68" s="1"/>
  <c r="O54" i="68"/>
  <c r="N54" i="68"/>
  <c r="P54" i="68" s="1"/>
  <c r="O53" i="68"/>
  <c r="N53" i="68"/>
  <c r="P53" i="68" s="1"/>
  <c r="O52" i="68"/>
  <c r="N52" i="68"/>
  <c r="P52" i="68" s="1"/>
  <c r="O51" i="68"/>
  <c r="N51" i="68"/>
  <c r="P51" i="68" s="1"/>
  <c r="O50" i="68"/>
  <c r="N50" i="68"/>
  <c r="P50" i="68" s="1"/>
  <c r="O49" i="68"/>
  <c r="N49" i="68"/>
  <c r="P49" i="68" s="1"/>
  <c r="O48" i="68"/>
  <c r="N48" i="68"/>
  <c r="P48" i="68" s="1"/>
  <c r="O47" i="68"/>
  <c r="N47" i="68"/>
  <c r="P47" i="68" s="1"/>
  <c r="O46" i="68"/>
  <c r="N46" i="68"/>
  <c r="P46" i="68" s="1"/>
  <c r="O45" i="68"/>
  <c r="N45" i="68"/>
  <c r="P45" i="68" s="1"/>
  <c r="O44" i="68"/>
  <c r="N44" i="68"/>
  <c r="P44" i="68" s="1"/>
  <c r="O43" i="68"/>
  <c r="N43" i="68"/>
  <c r="P43" i="68" s="1"/>
  <c r="O42" i="68"/>
  <c r="N42" i="68"/>
  <c r="P42" i="68" s="1"/>
  <c r="O41" i="68"/>
  <c r="N41" i="68"/>
  <c r="P41" i="68" s="1"/>
  <c r="O40" i="68"/>
  <c r="N40" i="68"/>
  <c r="P40" i="68" s="1"/>
  <c r="O39" i="68"/>
  <c r="N39" i="68"/>
  <c r="P39" i="68" s="1"/>
  <c r="O38" i="68"/>
  <c r="N38" i="68"/>
  <c r="P38" i="68" s="1"/>
  <c r="O37" i="68"/>
  <c r="N37" i="68"/>
  <c r="P37" i="68" s="1"/>
  <c r="O36" i="68"/>
  <c r="N36" i="68"/>
  <c r="P36" i="68" s="1"/>
  <c r="O35" i="68"/>
  <c r="N35" i="68"/>
  <c r="P35" i="68" s="1"/>
  <c r="O34" i="68"/>
  <c r="N34" i="68"/>
  <c r="P34" i="68" s="1"/>
  <c r="O33" i="68"/>
  <c r="N33" i="68"/>
  <c r="P33" i="68" s="1"/>
  <c r="O32" i="68"/>
  <c r="N32" i="68"/>
  <c r="P32" i="68" s="1"/>
  <c r="O31" i="68"/>
  <c r="N31" i="68"/>
  <c r="P31" i="68" s="1"/>
  <c r="O30" i="68"/>
  <c r="N30" i="68"/>
  <c r="P30" i="68" s="1"/>
  <c r="O29" i="68"/>
  <c r="N29" i="68"/>
  <c r="P29" i="68" s="1"/>
  <c r="O28" i="68"/>
  <c r="N28" i="68"/>
  <c r="P28" i="68" s="1"/>
  <c r="O27" i="68"/>
  <c r="N27" i="68"/>
  <c r="P27" i="68" s="1"/>
  <c r="O26" i="68"/>
  <c r="N26" i="68"/>
  <c r="P26" i="68" s="1"/>
  <c r="O25" i="68"/>
  <c r="N25" i="68"/>
  <c r="P25" i="68" s="1"/>
  <c r="O24" i="68"/>
  <c r="N24" i="68"/>
  <c r="P24" i="68" s="1"/>
  <c r="O23" i="68"/>
  <c r="N23" i="68"/>
  <c r="P23" i="68" s="1"/>
  <c r="O22" i="68"/>
  <c r="N22" i="68"/>
  <c r="P22" i="68" s="1"/>
  <c r="O21" i="68"/>
  <c r="N21" i="68"/>
  <c r="P21" i="68" s="1"/>
  <c r="O20" i="68"/>
  <c r="N20" i="68"/>
  <c r="P20" i="68" s="1"/>
  <c r="O19" i="68"/>
  <c r="N19" i="68"/>
  <c r="P19" i="68" s="1"/>
  <c r="O18" i="68"/>
  <c r="N18" i="68"/>
  <c r="P18" i="68" s="1"/>
  <c r="O17" i="68"/>
  <c r="N17" i="68"/>
  <c r="P17" i="68" s="1"/>
  <c r="O16" i="68"/>
  <c r="N16" i="68"/>
  <c r="P16" i="68" s="1"/>
  <c r="O15" i="68"/>
  <c r="N15" i="68"/>
  <c r="P15" i="68" s="1"/>
  <c r="O14" i="68"/>
  <c r="N14" i="68"/>
  <c r="P14" i="68" s="1"/>
  <c r="O13" i="68"/>
  <c r="N13" i="68"/>
  <c r="P13" i="68" s="1"/>
  <c r="O12" i="68"/>
  <c r="N12" i="68"/>
  <c r="P12" i="68" s="1"/>
  <c r="O11" i="68"/>
  <c r="N11" i="68"/>
  <c r="P11" i="68" s="1"/>
  <c r="O10" i="68"/>
  <c r="N10" i="68"/>
  <c r="P10" i="68" s="1"/>
  <c r="O9" i="68"/>
  <c r="N9" i="68"/>
  <c r="P9" i="68" s="1"/>
  <c r="O8" i="68"/>
  <c r="N8" i="68"/>
  <c r="P8" i="68" s="1"/>
  <c r="O7" i="68"/>
  <c r="N7" i="68"/>
  <c r="P7" i="68" s="1"/>
  <c r="O6" i="68"/>
  <c r="N6" i="68"/>
  <c r="P6" i="68" s="1"/>
  <c r="O5" i="68"/>
  <c r="N5" i="68"/>
  <c r="P5" i="68" s="1"/>
  <c r="O4" i="68"/>
  <c r="N4" i="68"/>
  <c r="P4" i="68" s="1"/>
  <c r="O3" i="68"/>
  <c r="N3" i="68"/>
  <c r="P3" i="68" s="1"/>
  <c r="O2" i="68"/>
  <c r="N2" i="68"/>
  <c r="O627" i="67"/>
  <c r="M627" i="67" s="1"/>
  <c r="O626" i="67"/>
  <c r="N626" i="67"/>
  <c r="O625" i="67"/>
  <c r="N625" i="67"/>
  <c r="O624" i="67"/>
  <c r="N624" i="67"/>
  <c r="P624" i="67" s="1"/>
  <c r="O623" i="67"/>
  <c r="N623" i="67"/>
  <c r="P623" i="67" s="1"/>
  <c r="O622" i="67"/>
  <c r="N622" i="67"/>
  <c r="O621" i="67"/>
  <c r="N621" i="67"/>
  <c r="P621" i="67" s="1"/>
  <c r="O620" i="67"/>
  <c r="N620" i="67"/>
  <c r="P620" i="67" s="1"/>
  <c r="O619" i="67"/>
  <c r="N619" i="67"/>
  <c r="O618" i="67"/>
  <c r="N618" i="67"/>
  <c r="P618" i="67" s="1"/>
  <c r="O617" i="67"/>
  <c r="N617" i="67"/>
  <c r="P617" i="67" s="1"/>
  <c r="O616" i="67"/>
  <c r="N616" i="67"/>
  <c r="O615" i="67"/>
  <c r="N615" i="67"/>
  <c r="P615" i="67" s="1"/>
  <c r="O614" i="67"/>
  <c r="N614" i="67"/>
  <c r="O613" i="67"/>
  <c r="N613" i="67"/>
  <c r="O612" i="67"/>
  <c r="N612" i="67"/>
  <c r="P612" i="67" s="1"/>
  <c r="O611" i="67"/>
  <c r="N611" i="67"/>
  <c r="O610" i="67"/>
  <c r="N610" i="67"/>
  <c r="O609" i="67"/>
  <c r="N609" i="67"/>
  <c r="P609" i="67" s="1"/>
  <c r="O608" i="67"/>
  <c r="N608" i="67"/>
  <c r="O607" i="67"/>
  <c r="N607" i="67"/>
  <c r="O606" i="67"/>
  <c r="N606" i="67"/>
  <c r="P606" i="67" s="1"/>
  <c r="O605" i="67"/>
  <c r="N605" i="67"/>
  <c r="P605" i="67" s="1"/>
  <c r="O604" i="67"/>
  <c r="N604" i="67"/>
  <c r="O603" i="67"/>
  <c r="N603" i="67"/>
  <c r="P603" i="67" s="1"/>
  <c r="O602" i="67"/>
  <c r="N602" i="67"/>
  <c r="P602" i="67" s="1"/>
  <c r="O601" i="67"/>
  <c r="N601" i="67"/>
  <c r="O600" i="67"/>
  <c r="N600" i="67"/>
  <c r="P600" i="67" s="1"/>
  <c r="O599" i="67"/>
  <c r="N599" i="67"/>
  <c r="P599" i="67" s="1"/>
  <c r="O598" i="67"/>
  <c r="N598" i="67"/>
  <c r="O597" i="67"/>
  <c r="N597" i="67"/>
  <c r="P597" i="67" s="1"/>
  <c r="O596" i="67"/>
  <c r="N596" i="67"/>
  <c r="O595" i="67"/>
  <c r="N595" i="67"/>
  <c r="O594" i="67"/>
  <c r="N594" i="67"/>
  <c r="P594" i="67" s="1"/>
  <c r="O593" i="67"/>
  <c r="N593" i="67"/>
  <c r="O592" i="67"/>
  <c r="N592" i="67"/>
  <c r="O591" i="67"/>
  <c r="N591" i="67"/>
  <c r="P591" i="67" s="1"/>
  <c r="O590" i="67"/>
  <c r="N590" i="67"/>
  <c r="O589" i="67"/>
  <c r="N589" i="67"/>
  <c r="O588" i="67"/>
  <c r="N588" i="67"/>
  <c r="P588" i="67" s="1"/>
  <c r="O587" i="67"/>
  <c r="N587" i="67"/>
  <c r="P587" i="67" s="1"/>
  <c r="O586" i="67"/>
  <c r="N586" i="67"/>
  <c r="O585" i="67"/>
  <c r="N585" i="67"/>
  <c r="P585" i="67" s="1"/>
  <c r="O584" i="67"/>
  <c r="N584" i="67"/>
  <c r="P584" i="67" s="1"/>
  <c r="O583" i="67"/>
  <c r="N583" i="67"/>
  <c r="O582" i="67"/>
  <c r="N582" i="67"/>
  <c r="P582" i="67" s="1"/>
  <c r="O581" i="67"/>
  <c r="N581" i="67"/>
  <c r="P581" i="67" s="1"/>
  <c r="O580" i="67"/>
  <c r="N580" i="67"/>
  <c r="O579" i="67"/>
  <c r="N579" i="67"/>
  <c r="P579" i="67" s="1"/>
  <c r="O578" i="67"/>
  <c r="N578" i="67"/>
  <c r="P578" i="67" s="1"/>
  <c r="O577" i="67"/>
  <c r="N577" i="67"/>
  <c r="O576" i="67"/>
  <c r="N576" i="67"/>
  <c r="P576" i="67" s="1"/>
  <c r="O575" i="67"/>
  <c r="N575" i="67"/>
  <c r="O574" i="67"/>
  <c r="N574" i="67"/>
  <c r="O573" i="67"/>
  <c r="N573" i="67"/>
  <c r="P573" i="67" s="1"/>
  <c r="O572" i="67"/>
  <c r="N572" i="67"/>
  <c r="O571" i="67"/>
  <c r="N571" i="67"/>
  <c r="O570" i="67"/>
  <c r="N570" i="67"/>
  <c r="P570" i="67" s="1"/>
  <c r="O569" i="67"/>
  <c r="N569" i="67"/>
  <c r="P569" i="67" s="1"/>
  <c r="O568" i="67"/>
  <c r="N568" i="67"/>
  <c r="O567" i="67"/>
  <c r="N567" i="67"/>
  <c r="P567" i="67" s="1"/>
  <c r="O566" i="67"/>
  <c r="N566" i="67"/>
  <c r="P566" i="67" s="1"/>
  <c r="O565" i="67"/>
  <c r="N565" i="67"/>
  <c r="O564" i="67"/>
  <c r="N564" i="67"/>
  <c r="P564" i="67" s="1"/>
  <c r="O563" i="67"/>
  <c r="N563" i="67"/>
  <c r="P563" i="67" s="1"/>
  <c r="O562" i="67"/>
  <c r="N562" i="67"/>
  <c r="O561" i="67"/>
  <c r="N561" i="67"/>
  <c r="P561" i="67" s="1"/>
  <c r="O560" i="67"/>
  <c r="N560" i="67"/>
  <c r="O559" i="67"/>
  <c r="N559" i="67"/>
  <c r="O558" i="67"/>
  <c r="N558" i="67"/>
  <c r="P558" i="67" s="1"/>
  <c r="O557" i="67"/>
  <c r="N557" i="67"/>
  <c r="O556" i="67"/>
  <c r="N556" i="67"/>
  <c r="O555" i="67"/>
  <c r="N555" i="67"/>
  <c r="P555" i="67" s="1"/>
  <c r="O554" i="67"/>
  <c r="N554" i="67"/>
  <c r="O553" i="67"/>
  <c r="N553" i="67"/>
  <c r="O552" i="67"/>
  <c r="N552" i="67"/>
  <c r="P552" i="67" s="1"/>
  <c r="O551" i="67"/>
  <c r="N551" i="67"/>
  <c r="P551" i="67" s="1"/>
  <c r="O550" i="67"/>
  <c r="N550" i="67"/>
  <c r="O549" i="67"/>
  <c r="N549" i="67"/>
  <c r="P549" i="67" s="1"/>
  <c r="O548" i="67"/>
  <c r="N548" i="67"/>
  <c r="P548" i="67" s="1"/>
  <c r="O547" i="67"/>
  <c r="N547" i="67"/>
  <c r="O546" i="67"/>
  <c r="N546" i="67"/>
  <c r="P546" i="67" s="1"/>
  <c r="O545" i="67"/>
  <c r="N545" i="67"/>
  <c r="P545" i="67" s="1"/>
  <c r="O544" i="67"/>
  <c r="N544" i="67"/>
  <c r="O543" i="67"/>
  <c r="N543" i="67"/>
  <c r="P543" i="67" s="1"/>
  <c r="O542" i="67"/>
  <c r="N542" i="67"/>
  <c r="P542" i="67" s="1"/>
  <c r="O541" i="67"/>
  <c r="N541" i="67"/>
  <c r="P541" i="67" s="1"/>
  <c r="O540" i="67"/>
  <c r="N540" i="67"/>
  <c r="O539" i="67"/>
  <c r="N539" i="67"/>
  <c r="P539" i="67" s="1"/>
  <c r="O538" i="67"/>
  <c r="N538" i="67"/>
  <c r="P538" i="67" s="1"/>
  <c r="O537" i="67"/>
  <c r="N537" i="67"/>
  <c r="O536" i="67"/>
  <c r="N536" i="67"/>
  <c r="P536" i="67" s="1"/>
  <c r="O535" i="67"/>
  <c r="N535" i="67"/>
  <c r="P535" i="67" s="1"/>
  <c r="O534" i="67"/>
  <c r="N534" i="67"/>
  <c r="O533" i="67"/>
  <c r="N533" i="67"/>
  <c r="P533" i="67" s="1"/>
  <c r="O532" i="67"/>
  <c r="N532" i="67"/>
  <c r="P532" i="67" s="1"/>
  <c r="O531" i="67"/>
  <c r="N531" i="67"/>
  <c r="O530" i="67"/>
  <c r="N530" i="67"/>
  <c r="O529" i="67"/>
  <c r="N529" i="67"/>
  <c r="P529" i="67" s="1"/>
  <c r="O528" i="67"/>
  <c r="N528" i="67"/>
  <c r="O527" i="67"/>
  <c r="N527" i="67"/>
  <c r="P527" i="67" s="1"/>
  <c r="O526" i="67"/>
  <c r="N526" i="67"/>
  <c r="P526" i="67" s="1"/>
  <c r="O525" i="67"/>
  <c r="N525" i="67"/>
  <c r="O524" i="67"/>
  <c r="N524" i="67"/>
  <c r="O523" i="67"/>
  <c r="N523" i="67"/>
  <c r="P523" i="67" s="1"/>
  <c r="O522" i="67"/>
  <c r="N522" i="67"/>
  <c r="O521" i="67"/>
  <c r="N521" i="67"/>
  <c r="P521" i="67" s="1"/>
  <c r="O520" i="67"/>
  <c r="N520" i="67"/>
  <c r="P520" i="67" s="1"/>
  <c r="O519" i="67"/>
  <c r="N519" i="67"/>
  <c r="O518" i="67"/>
  <c r="N518" i="67"/>
  <c r="P518" i="67" s="1"/>
  <c r="O517" i="67"/>
  <c r="N517" i="67"/>
  <c r="P517" i="67" s="1"/>
  <c r="O516" i="67"/>
  <c r="N516" i="67"/>
  <c r="O515" i="67"/>
  <c r="N515" i="67"/>
  <c r="P515" i="67" s="1"/>
  <c r="O514" i="67"/>
  <c r="N514" i="67"/>
  <c r="P514" i="67" s="1"/>
  <c r="O513" i="67"/>
  <c r="N513" i="67"/>
  <c r="O512" i="67"/>
  <c r="N512" i="67"/>
  <c r="O511" i="67"/>
  <c r="N511" i="67"/>
  <c r="O510" i="67"/>
  <c r="N510" i="67"/>
  <c r="O509" i="67"/>
  <c r="N509" i="67"/>
  <c r="O508" i="67"/>
  <c r="N508" i="67"/>
  <c r="O507" i="67"/>
  <c r="N507" i="67"/>
  <c r="O506" i="67"/>
  <c r="N506" i="67"/>
  <c r="O505" i="67"/>
  <c r="N505" i="67"/>
  <c r="O504" i="67"/>
  <c r="N504" i="67"/>
  <c r="O503" i="67"/>
  <c r="N503" i="67"/>
  <c r="O502" i="67"/>
  <c r="N502" i="67"/>
  <c r="O501" i="67"/>
  <c r="N501" i="67"/>
  <c r="O500" i="67"/>
  <c r="N500" i="67"/>
  <c r="O499" i="67"/>
  <c r="N499" i="67"/>
  <c r="O498" i="67"/>
  <c r="N498" i="67"/>
  <c r="O497" i="67"/>
  <c r="N497" i="67"/>
  <c r="P497" i="67" s="1"/>
  <c r="O496" i="67"/>
  <c r="N496" i="67"/>
  <c r="P496" i="67" s="1"/>
  <c r="O495" i="67"/>
  <c r="N495" i="67"/>
  <c r="P495" i="67" s="1"/>
  <c r="O494" i="67"/>
  <c r="N494" i="67"/>
  <c r="P494" i="67" s="1"/>
  <c r="O493" i="67"/>
  <c r="N493" i="67"/>
  <c r="P493" i="67" s="1"/>
  <c r="O492" i="67"/>
  <c r="N492" i="67"/>
  <c r="P492" i="67" s="1"/>
  <c r="O491" i="67"/>
  <c r="N491" i="67"/>
  <c r="P491" i="67" s="1"/>
  <c r="O490" i="67"/>
  <c r="N490" i="67"/>
  <c r="P490" i="67" s="1"/>
  <c r="O489" i="67"/>
  <c r="N489" i="67"/>
  <c r="P489" i="67" s="1"/>
  <c r="O488" i="67"/>
  <c r="N488" i="67"/>
  <c r="P488" i="67" s="1"/>
  <c r="O487" i="67"/>
  <c r="N487" i="67"/>
  <c r="P487" i="67" s="1"/>
  <c r="O486" i="67"/>
  <c r="N486" i="67"/>
  <c r="P486" i="67" s="1"/>
  <c r="O485" i="67"/>
  <c r="N485" i="67"/>
  <c r="P485" i="67" s="1"/>
  <c r="O484" i="67"/>
  <c r="N484" i="67"/>
  <c r="P484" i="67" s="1"/>
  <c r="O483" i="67"/>
  <c r="N483" i="67"/>
  <c r="P483" i="67" s="1"/>
  <c r="O482" i="67"/>
  <c r="N482" i="67"/>
  <c r="P482" i="67" s="1"/>
  <c r="O481" i="67"/>
  <c r="N481" i="67"/>
  <c r="P481" i="67" s="1"/>
  <c r="O480" i="67"/>
  <c r="N480" i="67"/>
  <c r="P480" i="67" s="1"/>
  <c r="O479" i="67"/>
  <c r="N479" i="67"/>
  <c r="P479" i="67" s="1"/>
  <c r="O478" i="67"/>
  <c r="N478" i="67"/>
  <c r="P478" i="67" s="1"/>
  <c r="O477" i="67"/>
  <c r="N477" i="67"/>
  <c r="P477" i="67" s="1"/>
  <c r="O476" i="67"/>
  <c r="N476" i="67"/>
  <c r="P476" i="67" s="1"/>
  <c r="O475" i="67"/>
  <c r="N475" i="67"/>
  <c r="P475" i="67" s="1"/>
  <c r="O474" i="67"/>
  <c r="N474" i="67"/>
  <c r="P474" i="67" s="1"/>
  <c r="O473" i="67"/>
  <c r="N473" i="67"/>
  <c r="P473" i="67" s="1"/>
  <c r="O472" i="67"/>
  <c r="N472" i="67"/>
  <c r="P472" i="67" s="1"/>
  <c r="O471" i="67"/>
  <c r="N471" i="67"/>
  <c r="P471" i="67" s="1"/>
  <c r="O470" i="67"/>
  <c r="N470" i="67"/>
  <c r="P470" i="67" s="1"/>
  <c r="O469" i="67"/>
  <c r="N469" i="67"/>
  <c r="P469" i="67" s="1"/>
  <c r="O468" i="67"/>
  <c r="N468" i="67"/>
  <c r="P468" i="67" s="1"/>
  <c r="O467" i="67"/>
  <c r="N467" i="67"/>
  <c r="P467" i="67" s="1"/>
  <c r="O466" i="67"/>
  <c r="N466" i="67"/>
  <c r="P466" i="67" s="1"/>
  <c r="O465" i="67"/>
  <c r="N465" i="67"/>
  <c r="P465" i="67" s="1"/>
  <c r="O464" i="67"/>
  <c r="N464" i="67"/>
  <c r="P464" i="67" s="1"/>
  <c r="O463" i="67"/>
  <c r="N463" i="67"/>
  <c r="P463" i="67" s="1"/>
  <c r="O462" i="67"/>
  <c r="N462" i="67"/>
  <c r="P462" i="67" s="1"/>
  <c r="O461" i="67"/>
  <c r="N461" i="67"/>
  <c r="P461" i="67" s="1"/>
  <c r="O460" i="67"/>
  <c r="N460" i="67"/>
  <c r="P460" i="67" s="1"/>
  <c r="O459" i="67"/>
  <c r="N459" i="67"/>
  <c r="P459" i="67" s="1"/>
  <c r="O458" i="67"/>
  <c r="N458" i="67"/>
  <c r="P458" i="67" s="1"/>
  <c r="O457" i="67"/>
  <c r="N457" i="67"/>
  <c r="P457" i="67" s="1"/>
  <c r="O456" i="67"/>
  <c r="N456" i="67"/>
  <c r="P456" i="67" s="1"/>
  <c r="O455" i="67"/>
  <c r="N455" i="67"/>
  <c r="P455" i="67" s="1"/>
  <c r="O454" i="67"/>
  <c r="N454" i="67"/>
  <c r="P454" i="67" s="1"/>
  <c r="O453" i="67"/>
  <c r="N453" i="67"/>
  <c r="P453" i="67" s="1"/>
  <c r="O452" i="67"/>
  <c r="N452" i="67"/>
  <c r="O451" i="67"/>
  <c r="N451" i="67"/>
  <c r="P451" i="67" s="1"/>
  <c r="O450" i="67"/>
  <c r="N450" i="67"/>
  <c r="P450" i="67" s="1"/>
  <c r="O449" i="67"/>
  <c r="N449" i="67"/>
  <c r="O448" i="67"/>
  <c r="N448" i="67"/>
  <c r="P448" i="67" s="1"/>
  <c r="O447" i="67"/>
  <c r="N447" i="67"/>
  <c r="P447" i="67" s="1"/>
  <c r="O446" i="67"/>
  <c r="N446" i="67"/>
  <c r="O445" i="67"/>
  <c r="M445" i="67" s="1"/>
  <c r="N445" i="67"/>
  <c r="P445" i="67" s="1"/>
  <c r="O444" i="67"/>
  <c r="N444" i="67"/>
  <c r="P444" i="67" s="1"/>
  <c r="O443" i="67"/>
  <c r="N443" i="67"/>
  <c r="P443" i="67" s="1"/>
  <c r="O442" i="67"/>
  <c r="N442" i="67"/>
  <c r="P442" i="67" s="1"/>
  <c r="O441" i="67"/>
  <c r="N441" i="67"/>
  <c r="P441" i="67" s="1"/>
  <c r="O440" i="67"/>
  <c r="N440" i="67"/>
  <c r="P440" i="67" s="1"/>
  <c r="O439" i="67"/>
  <c r="N439" i="67"/>
  <c r="P439" i="67" s="1"/>
  <c r="O438" i="67"/>
  <c r="N438" i="67"/>
  <c r="P438" i="67" s="1"/>
  <c r="O437" i="67"/>
  <c r="N437" i="67"/>
  <c r="P437" i="67" s="1"/>
  <c r="O436" i="67"/>
  <c r="N436" i="67"/>
  <c r="P436" i="67" s="1"/>
  <c r="O435" i="67"/>
  <c r="N435" i="67"/>
  <c r="O434" i="67"/>
  <c r="N434" i="67"/>
  <c r="P434" i="67" s="1"/>
  <c r="O433" i="67"/>
  <c r="N433" i="67"/>
  <c r="P433" i="67" s="1"/>
  <c r="O432" i="67"/>
  <c r="N432" i="67"/>
  <c r="P432" i="67" s="1"/>
  <c r="O431" i="67"/>
  <c r="N431" i="67"/>
  <c r="P431" i="67" s="1"/>
  <c r="O430" i="67"/>
  <c r="N430" i="67"/>
  <c r="P430" i="67" s="1"/>
  <c r="O429" i="67"/>
  <c r="N429" i="67"/>
  <c r="P429" i="67" s="1"/>
  <c r="O428" i="67"/>
  <c r="N428" i="67"/>
  <c r="P428" i="67" s="1"/>
  <c r="O427" i="67"/>
  <c r="N427" i="67"/>
  <c r="P427" i="67" s="1"/>
  <c r="O426" i="67"/>
  <c r="N426" i="67"/>
  <c r="P426" i="67" s="1"/>
  <c r="O425" i="67"/>
  <c r="N425" i="67"/>
  <c r="P425" i="67" s="1"/>
  <c r="O424" i="67"/>
  <c r="N424" i="67"/>
  <c r="P424" i="67" s="1"/>
  <c r="O423" i="67"/>
  <c r="N423" i="67"/>
  <c r="P423" i="67" s="1"/>
  <c r="O422" i="67"/>
  <c r="N422" i="67"/>
  <c r="P422" i="67" s="1"/>
  <c r="O421" i="67"/>
  <c r="N421" i="67"/>
  <c r="P421" i="67" s="1"/>
  <c r="O420" i="67"/>
  <c r="N420" i="67"/>
  <c r="P420" i="67" s="1"/>
  <c r="O419" i="67"/>
  <c r="N419" i="67"/>
  <c r="P419" i="67" s="1"/>
  <c r="O418" i="67"/>
  <c r="N418" i="67"/>
  <c r="P418" i="67" s="1"/>
  <c r="O417" i="67"/>
  <c r="N417" i="67"/>
  <c r="O416" i="67"/>
  <c r="N416" i="67"/>
  <c r="P416" i="67" s="1"/>
  <c r="O415" i="67"/>
  <c r="N415" i="67"/>
  <c r="P415" i="67" s="1"/>
  <c r="O414" i="67"/>
  <c r="N414" i="67"/>
  <c r="P414" i="67" s="1"/>
  <c r="O413" i="67"/>
  <c r="N413" i="67"/>
  <c r="P413" i="67" s="1"/>
  <c r="O412" i="67"/>
  <c r="N412" i="67"/>
  <c r="P412" i="67" s="1"/>
  <c r="O411" i="67"/>
  <c r="N411" i="67"/>
  <c r="P411" i="67" s="1"/>
  <c r="O410" i="67"/>
  <c r="N410" i="67"/>
  <c r="P410" i="67" s="1"/>
  <c r="O409" i="67"/>
  <c r="N409" i="67"/>
  <c r="P409" i="67" s="1"/>
  <c r="O408" i="67"/>
  <c r="N408" i="67"/>
  <c r="P408" i="67" s="1"/>
  <c r="O407" i="67"/>
  <c r="N407" i="67"/>
  <c r="P407" i="67" s="1"/>
  <c r="O406" i="67"/>
  <c r="N406" i="67"/>
  <c r="P406" i="67" s="1"/>
  <c r="O405" i="67"/>
  <c r="N405" i="67"/>
  <c r="P405" i="67" s="1"/>
  <c r="O404" i="67"/>
  <c r="N404" i="67"/>
  <c r="P404" i="67" s="1"/>
  <c r="O403" i="67"/>
  <c r="N403" i="67"/>
  <c r="P403" i="67" s="1"/>
  <c r="O402" i="67"/>
  <c r="N402" i="67"/>
  <c r="P402" i="67" s="1"/>
  <c r="O401" i="67"/>
  <c r="N401" i="67"/>
  <c r="P401" i="67" s="1"/>
  <c r="O400" i="67"/>
  <c r="N400" i="67"/>
  <c r="P400" i="67" s="1"/>
  <c r="O399" i="67"/>
  <c r="N399" i="67"/>
  <c r="O398" i="67"/>
  <c r="N398" i="67"/>
  <c r="P398" i="67" s="1"/>
  <c r="O397" i="67"/>
  <c r="N397" i="67"/>
  <c r="P397" i="67" s="1"/>
  <c r="O396" i="67"/>
  <c r="N396" i="67"/>
  <c r="P396" i="67" s="1"/>
  <c r="O395" i="67"/>
  <c r="N395" i="67"/>
  <c r="P395" i="67" s="1"/>
  <c r="O394" i="67"/>
  <c r="N394" i="67"/>
  <c r="P394" i="67" s="1"/>
  <c r="O393" i="67"/>
  <c r="N393" i="67"/>
  <c r="P393" i="67" s="1"/>
  <c r="O392" i="67"/>
  <c r="N392" i="67"/>
  <c r="P392" i="67" s="1"/>
  <c r="O391" i="67"/>
  <c r="N391" i="67"/>
  <c r="P391" i="67" s="1"/>
  <c r="O390" i="67"/>
  <c r="N390" i="67"/>
  <c r="P390" i="67" s="1"/>
  <c r="O389" i="67"/>
  <c r="N389" i="67"/>
  <c r="P389" i="67" s="1"/>
  <c r="O388" i="67"/>
  <c r="N388" i="67"/>
  <c r="P388" i="67" s="1"/>
  <c r="O387" i="67"/>
  <c r="N387" i="67"/>
  <c r="P387" i="67" s="1"/>
  <c r="O386" i="67"/>
  <c r="N386" i="67"/>
  <c r="P386" i="67" s="1"/>
  <c r="O385" i="67"/>
  <c r="N385" i="67"/>
  <c r="P385" i="67" s="1"/>
  <c r="O384" i="67"/>
  <c r="N384" i="67"/>
  <c r="P384" i="67" s="1"/>
  <c r="O383" i="67"/>
  <c r="N383" i="67"/>
  <c r="P383" i="67" s="1"/>
  <c r="O382" i="67"/>
  <c r="N382" i="67"/>
  <c r="P382" i="67" s="1"/>
  <c r="O381" i="67"/>
  <c r="N381" i="67"/>
  <c r="O377" i="67"/>
  <c r="N377" i="67"/>
  <c r="P377" i="67" s="1"/>
  <c r="O376" i="67"/>
  <c r="N376" i="67"/>
  <c r="P376" i="67" s="1"/>
  <c r="O375" i="67"/>
  <c r="N375" i="67"/>
  <c r="P375" i="67" s="1"/>
  <c r="O374" i="67"/>
  <c r="N374" i="67"/>
  <c r="P374" i="67" s="1"/>
  <c r="O373" i="67"/>
  <c r="N373" i="67"/>
  <c r="P373" i="67" s="1"/>
  <c r="O372" i="67"/>
  <c r="N372" i="67"/>
  <c r="P372" i="67" s="1"/>
  <c r="O371" i="67"/>
  <c r="N371" i="67"/>
  <c r="P371" i="67" s="1"/>
  <c r="O370" i="67"/>
  <c r="N370" i="67"/>
  <c r="P370" i="67" s="1"/>
  <c r="O369" i="67"/>
  <c r="N369" i="67"/>
  <c r="P369" i="67" s="1"/>
  <c r="O368" i="67"/>
  <c r="N368" i="67"/>
  <c r="P368" i="67" s="1"/>
  <c r="O367" i="67"/>
  <c r="N367" i="67"/>
  <c r="P367" i="67" s="1"/>
  <c r="O366" i="67"/>
  <c r="N366" i="67"/>
  <c r="P366" i="67" s="1"/>
  <c r="O365" i="67"/>
  <c r="N365" i="67"/>
  <c r="P365" i="67" s="1"/>
  <c r="O364" i="67"/>
  <c r="N364" i="67"/>
  <c r="P364" i="67" s="1"/>
  <c r="O363" i="67"/>
  <c r="N363" i="67"/>
  <c r="O362" i="67"/>
  <c r="N362" i="67"/>
  <c r="P362" i="67" s="1"/>
  <c r="O361" i="67"/>
  <c r="N361" i="67"/>
  <c r="P361" i="67" s="1"/>
  <c r="O360" i="67"/>
  <c r="N360" i="67"/>
  <c r="P360" i="67" s="1"/>
  <c r="O359" i="67"/>
  <c r="N359" i="67"/>
  <c r="P359" i="67" s="1"/>
  <c r="O358" i="67"/>
  <c r="N358" i="67"/>
  <c r="P358" i="67" s="1"/>
  <c r="O357" i="67"/>
  <c r="N357" i="67"/>
  <c r="P357" i="67" s="1"/>
  <c r="O356" i="67"/>
  <c r="N356" i="67"/>
  <c r="P356" i="67" s="1"/>
  <c r="O355" i="67"/>
  <c r="N355" i="67"/>
  <c r="P355" i="67" s="1"/>
  <c r="O354" i="67"/>
  <c r="N354" i="67"/>
  <c r="P354" i="67" s="1"/>
  <c r="O353" i="67"/>
  <c r="N353" i="67"/>
  <c r="P353" i="67" s="1"/>
  <c r="O352" i="67"/>
  <c r="N352" i="67"/>
  <c r="P352" i="67" s="1"/>
  <c r="O351" i="67"/>
  <c r="N351" i="67"/>
  <c r="P351" i="67" s="1"/>
  <c r="O350" i="67"/>
  <c r="N350" i="67"/>
  <c r="P350" i="67" s="1"/>
  <c r="O349" i="67"/>
  <c r="N349" i="67"/>
  <c r="P349" i="67" s="1"/>
  <c r="O348" i="67"/>
  <c r="N348" i="67"/>
  <c r="P348" i="67" s="1"/>
  <c r="O347" i="67"/>
  <c r="N347" i="67"/>
  <c r="P347" i="67" s="1"/>
  <c r="O346" i="67"/>
  <c r="N346" i="67"/>
  <c r="P346" i="67" s="1"/>
  <c r="O345" i="67"/>
  <c r="N345" i="67"/>
  <c r="O344" i="67"/>
  <c r="N344" i="67"/>
  <c r="P344" i="67" s="1"/>
  <c r="O343" i="67"/>
  <c r="N343" i="67"/>
  <c r="P343" i="67" s="1"/>
  <c r="O342" i="67"/>
  <c r="N342" i="67"/>
  <c r="P342" i="67" s="1"/>
  <c r="O341" i="67"/>
  <c r="N341" i="67"/>
  <c r="P341" i="67" s="1"/>
  <c r="O340" i="67"/>
  <c r="N340" i="67"/>
  <c r="P340" i="67" s="1"/>
  <c r="O339" i="67"/>
  <c r="N339" i="67"/>
  <c r="P339" i="67" s="1"/>
  <c r="O338" i="67"/>
  <c r="N338" i="67"/>
  <c r="P338" i="67" s="1"/>
  <c r="O337" i="67"/>
  <c r="N337" i="67"/>
  <c r="P337" i="67" s="1"/>
  <c r="O336" i="67"/>
  <c r="N336" i="67"/>
  <c r="P336" i="67" s="1"/>
  <c r="O335" i="67"/>
  <c r="N335" i="67"/>
  <c r="P335" i="67" s="1"/>
  <c r="O334" i="67"/>
  <c r="N334" i="67"/>
  <c r="P334" i="67" s="1"/>
  <c r="O333" i="67"/>
  <c r="N333" i="67"/>
  <c r="P333" i="67" s="1"/>
  <c r="O332" i="67"/>
  <c r="N332" i="67"/>
  <c r="P332" i="67" s="1"/>
  <c r="O331" i="67"/>
  <c r="N331" i="67"/>
  <c r="P331" i="67" s="1"/>
  <c r="O330" i="67"/>
  <c r="N330" i="67"/>
  <c r="P330" i="67" s="1"/>
  <c r="O329" i="67"/>
  <c r="N329" i="67"/>
  <c r="P329" i="67" s="1"/>
  <c r="O328" i="67"/>
  <c r="N328" i="67"/>
  <c r="P328" i="67" s="1"/>
  <c r="O327" i="67"/>
  <c r="N327" i="67"/>
  <c r="O326" i="67"/>
  <c r="N326" i="67"/>
  <c r="P326" i="67" s="1"/>
  <c r="O325" i="67"/>
  <c r="N325" i="67"/>
  <c r="P325" i="67" s="1"/>
  <c r="O324" i="67"/>
  <c r="N324" i="67"/>
  <c r="P324" i="67" s="1"/>
  <c r="O323" i="67"/>
  <c r="N323" i="67"/>
  <c r="P323" i="67" s="1"/>
  <c r="O322" i="67"/>
  <c r="N322" i="67"/>
  <c r="P322" i="67" s="1"/>
  <c r="O321" i="67"/>
  <c r="N321" i="67"/>
  <c r="P321" i="67" s="1"/>
  <c r="O320" i="67"/>
  <c r="N320" i="67"/>
  <c r="O319" i="67"/>
  <c r="O318" i="67"/>
  <c r="N318" i="67"/>
  <c r="O317" i="67"/>
  <c r="N317" i="67"/>
  <c r="O316" i="67"/>
  <c r="N316" i="67"/>
  <c r="O315" i="67"/>
  <c r="N315" i="67"/>
  <c r="O314" i="67"/>
  <c r="N314" i="67"/>
  <c r="O313" i="67"/>
  <c r="N313" i="67"/>
  <c r="O312" i="67"/>
  <c r="N312" i="67"/>
  <c r="O311" i="67"/>
  <c r="N311" i="67"/>
  <c r="O310" i="67"/>
  <c r="N310" i="67"/>
  <c r="O309" i="67"/>
  <c r="N309" i="67"/>
  <c r="O308" i="67"/>
  <c r="N308" i="67"/>
  <c r="O307" i="67"/>
  <c r="N307" i="67"/>
  <c r="O306" i="67"/>
  <c r="N306" i="67"/>
  <c r="O305" i="67"/>
  <c r="N305" i="67"/>
  <c r="O304" i="67"/>
  <c r="N304" i="67"/>
  <c r="O303" i="67"/>
  <c r="N303" i="67"/>
  <c r="O302" i="67"/>
  <c r="N302" i="67"/>
  <c r="O301" i="67"/>
  <c r="N301" i="67"/>
  <c r="O300" i="67"/>
  <c r="N300" i="67"/>
  <c r="O299" i="67"/>
  <c r="N299" i="67"/>
  <c r="P299" i="67" s="1"/>
  <c r="O298" i="67"/>
  <c r="N298" i="67"/>
  <c r="P298" i="67" s="1"/>
  <c r="O297" i="67"/>
  <c r="N297" i="67"/>
  <c r="O296" i="67"/>
  <c r="N296" i="67"/>
  <c r="P296" i="67" s="1"/>
  <c r="O295" i="67"/>
  <c r="N295" i="67"/>
  <c r="P295" i="67" s="1"/>
  <c r="O294" i="67"/>
  <c r="N294" i="67"/>
  <c r="O293" i="67"/>
  <c r="N293" i="67"/>
  <c r="P293" i="67" s="1"/>
  <c r="O292" i="67"/>
  <c r="N292" i="67"/>
  <c r="P292" i="67" s="1"/>
  <c r="O291" i="67"/>
  <c r="N291" i="67"/>
  <c r="O290" i="67"/>
  <c r="N290" i="67"/>
  <c r="P290" i="67" s="1"/>
  <c r="O289" i="67"/>
  <c r="N289" i="67"/>
  <c r="P289" i="67" s="1"/>
  <c r="O288" i="67"/>
  <c r="N288" i="67"/>
  <c r="O287" i="67"/>
  <c r="N287" i="67"/>
  <c r="P287" i="67" s="1"/>
  <c r="O286" i="67"/>
  <c r="N286" i="67"/>
  <c r="P286" i="67" s="1"/>
  <c r="O285" i="67"/>
  <c r="N285" i="67"/>
  <c r="O284" i="67"/>
  <c r="N284" i="67"/>
  <c r="P284" i="67" s="1"/>
  <c r="O283" i="67"/>
  <c r="N283" i="67"/>
  <c r="P283" i="67" s="1"/>
  <c r="O282" i="67"/>
  <c r="N282" i="67"/>
  <c r="O281" i="67"/>
  <c r="N281" i="67"/>
  <c r="P281" i="67" s="1"/>
  <c r="O280" i="67"/>
  <c r="N280" i="67"/>
  <c r="P280" i="67" s="1"/>
  <c r="O279" i="67"/>
  <c r="N279" i="67"/>
  <c r="O278" i="67"/>
  <c r="N278" i="67"/>
  <c r="P278" i="67" s="1"/>
  <c r="O277" i="67"/>
  <c r="N277" i="67"/>
  <c r="P277" i="67" s="1"/>
  <c r="O276" i="67"/>
  <c r="N276" i="67"/>
  <c r="O275" i="67"/>
  <c r="N275" i="67"/>
  <c r="P275" i="67" s="1"/>
  <c r="O274" i="67"/>
  <c r="N274" i="67"/>
  <c r="P274" i="67" s="1"/>
  <c r="O273" i="67"/>
  <c r="N273" i="67"/>
  <c r="O272" i="67"/>
  <c r="N272" i="67"/>
  <c r="P272" i="67" s="1"/>
  <c r="O271" i="67"/>
  <c r="N271" i="67"/>
  <c r="P271" i="67" s="1"/>
  <c r="O270" i="67"/>
  <c r="N270" i="67"/>
  <c r="O269" i="67"/>
  <c r="N269" i="67"/>
  <c r="P269" i="67" s="1"/>
  <c r="O268" i="67"/>
  <c r="N268" i="67"/>
  <c r="P268" i="67" s="1"/>
  <c r="O267" i="67"/>
  <c r="N267" i="67"/>
  <c r="O266" i="67"/>
  <c r="N266" i="67"/>
  <c r="P266" i="67" s="1"/>
  <c r="O265" i="67"/>
  <c r="N265" i="67"/>
  <c r="P265" i="67" s="1"/>
  <c r="O264" i="67"/>
  <c r="N264" i="67"/>
  <c r="O263" i="67"/>
  <c r="N263" i="67"/>
  <c r="P263" i="67" s="1"/>
  <c r="O262" i="67"/>
  <c r="N262" i="67"/>
  <c r="P262" i="67" s="1"/>
  <c r="O261" i="67"/>
  <c r="N261" i="67"/>
  <c r="O260" i="67"/>
  <c r="N260" i="67"/>
  <c r="P260" i="67" s="1"/>
  <c r="O259" i="67"/>
  <c r="N259" i="67"/>
  <c r="P259" i="67" s="1"/>
  <c r="O258" i="67"/>
  <c r="N258" i="67"/>
  <c r="O257" i="67"/>
  <c r="N257" i="67"/>
  <c r="P257" i="67" s="1"/>
  <c r="O256" i="67"/>
  <c r="N256" i="67"/>
  <c r="P256" i="67" s="1"/>
  <c r="O255" i="67"/>
  <c r="N255" i="67"/>
  <c r="O254" i="67"/>
  <c r="N254" i="67"/>
  <c r="P254" i="67" s="1"/>
  <c r="O253" i="67"/>
  <c r="N253" i="67"/>
  <c r="P253" i="67" s="1"/>
  <c r="O252" i="67"/>
  <c r="N252" i="67"/>
  <c r="O251" i="67"/>
  <c r="N251" i="67"/>
  <c r="P251" i="67" s="1"/>
  <c r="O250" i="67"/>
  <c r="N250" i="67"/>
  <c r="P250" i="67" s="1"/>
  <c r="O249" i="67"/>
  <c r="N249" i="67"/>
  <c r="O248" i="67"/>
  <c r="N248" i="67"/>
  <c r="P248" i="67" s="1"/>
  <c r="O247" i="67"/>
  <c r="N247" i="67"/>
  <c r="P247" i="67" s="1"/>
  <c r="O246" i="67"/>
  <c r="N246" i="67"/>
  <c r="O245" i="67"/>
  <c r="N245" i="67"/>
  <c r="P245" i="67" s="1"/>
  <c r="O244" i="67"/>
  <c r="N244" i="67"/>
  <c r="P244" i="67" s="1"/>
  <c r="O243" i="67"/>
  <c r="N243" i="67"/>
  <c r="O242" i="67"/>
  <c r="N242" i="67"/>
  <c r="P242" i="67" s="1"/>
  <c r="O241" i="67"/>
  <c r="N241" i="67"/>
  <c r="P241" i="67" s="1"/>
  <c r="O240" i="67"/>
  <c r="N240" i="67"/>
  <c r="O239" i="67"/>
  <c r="N239" i="67"/>
  <c r="P239" i="67" s="1"/>
  <c r="O238" i="67"/>
  <c r="N238" i="67"/>
  <c r="P238" i="67" s="1"/>
  <c r="O237" i="67"/>
  <c r="N237" i="67"/>
  <c r="O236" i="67"/>
  <c r="N236" i="67"/>
  <c r="P236" i="67" s="1"/>
  <c r="O235" i="67"/>
  <c r="N235" i="67"/>
  <c r="P235" i="67" s="1"/>
  <c r="O234" i="67"/>
  <c r="N234" i="67"/>
  <c r="O233" i="67"/>
  <c r="N233" i="67"/>
  <c r="P233" i="67" s="1"/>
  <c r="O232" i="67"/>
  <c r="N232" i="67"/>
  <c r="P232" i="67" s="1"/>
  <c r="O231" i="67"/>
  <c r="N231" i="67"/>
  <c r="O230" i="67"/>
  <c r="N230" i="67"/>
  <c r="P230" i="67" s="1"/>
  <c r="O229" i="67"/>
  <c r="N229" i="67"/>
  <c r="P229" i="67" s="1"/>
  <c r="O228" i="67"/>
  <c r="N228" i="67"/>
  <c r="O227" i="67"/>
  <c r="N227" i="67"/>
  <c r="P227" i="67" s="1"/>
  <c r="O226" i="67"/>
  <c r="N226" i="67"/>
  <c r="P226" i="67" s="1"/>
  <c r="O225" i="67"/>
  <c r="N225" i="67"/>
  <c r="O224" i="67"/>
  <c r="N224" i="67"/>
  <c r="P224" i="67" s="1"/>
  <c r="O223" i="67"/>
  <c r="N223" i="67"/>
  <c r="P223" i="67" s="1"/>
  <c r="O222" i="67"/>
  <c r="N222" i="67"/>
  <c r="O221" i="67"/>
  <c r="N221" i="67"/>
  <c r="P221" i="67" s="1"/>
  <c r="O220" i="67"/>
  <c r="N220" i="67"/>
  <c r="P220" i="67" s="1"/>
  <c r="O219" i="67"/>
  <c r="N219" i="67"/>
  <c r="O218" i="67"/>
  <c r="N218" i="67"/>
  <c r="P218" i="67" s="1"/>
  <c r="O217" i="67"/>
  <c r="N217" i="67"/>
  <c r="P217" i="67" s="1"/>
  <c r="O216" i="67"/>
  <c r="N216" i="67"/>
  <c r="O215" i="67"/>
  <c r="N215" i="67"/>
  <c r="P215" i="67" s="1"/>
  <c r="O214" i="67"/>
  <c r="N214" i="67"/>
  <c r="P214" i="67" s="1"/>
  <c r="O213" i="67"/>
  <c r="N213" i="67"/>
  <c r="O212" i="67"/>
  <c r="N212" i="67"/>
  <c r="P212" i="67" s="1"/>
  <c r="O211" i="67"/>
  <c r="N211" i="67"/>
  <c r="P211" i="67" s="1"/>
  <c r="O210" i="67"/>
  <c r="N210" i="67"/>
  <c r="O209" i="67"/>
  <c r="N209" i="67"/>
  <c r="P209" i="67" s="1"/>
  <c r="O208" i="67"/>
  <c r="N208" i="67"/>
  <c r="P208" i="67" s="1"/>
  <c r="O207" i="67"/>
  <c r="N207" i="67"/>
  <c r="O206" i="67"/>
  <c r="N206" i="67"/>
  <c r="P206" i="67" s="1"/>
  <c r="O205" i="67"/>
  <c r="N205" i="67"/>
  <c r="P205" i="67" s="1"/>
  <c r="O204" i="67"/>
  <c r="N204" i="67"/>
  <c r="O203" i="67"/>
  <c r="N203" i="67"/>
  <c r="P203" i="67" s="1"/>
  <c r="O202" i="67"/>
  <c r="N202" i="67"/>
  <c r="P202" i="67" s="1"/>
  <c r="O201" i="67"/>
  <c r="N201" i="67"/>
  <c r="O200" i="67"/>
  <c r="N200" i="67"/>
  <c r="P200" i="67" s="1"/>
  <c r="O199" i="67"/>
  <c r="N199" i="67"/>
  <c r="P199" i="67" s="1"/>
  <c r="O198" i="67"/>
  <c r="N198" i="67"/>
  <c r="O197" i="67"/>
  <c r="N197" i="67"/>
  <c r="P197" i="67" s="1"/>
  <c r="O196" i="67"/>
  <c r="N196" i="67"/>
  <c r="P196" i="67" s="1"/>
  <c r="O195" i="67"/>
  <c r="N195" i="67"/>
  <c r="P195" i="67" s="1"/>
  <c r="O194" i="67"/>
  <c r="N194" i="67"/>
  <c r="O193" i="67"/>
  <c r="N193" i="67"/>
  <c r="P193" i="67" s="1"/>
  <c r="O192" i="67"/>
  <c r="N192" i="67"/>
  <c r="P192" i="67" s="1"/>
  <c r="O191" i="67"/>
  <c r="N191" i="67"/>
  <c r="O190" i="67"/>
  <c r="N190" i="67"/>
  <c r="O189" i="67"/>
  <c r="N189" i="67"/>
  <c r="O188" i="67"/>
  <c r="N188" i="67"/>
  <c r="O187" i="67"/>
  <c r="N187" i="67"/>
  <c r="O186" i="67"/>
  <c r="N186" i="67"/>
  <c r="O185" i="67"/>
  <c r="N185" i="67"/>
  <c r="O184" i="67"/>
  <c r="N184" i="67"/>
  <c r="O183" i="67"/>
  <c r="N183" i="67"/>
  <c r="O182" i="67"/>
  <c r="N182" i="67"/>
  <c r="O181" i="67"/>
  <c r="N181" i="67"/>
  <c r="O180" i="67"/>
  <c r="N180" i="67"/>
  <c r="O179" i="67"/>
  <c r="N179" i="67"/>
  <c r="O178" i="67"/>
  <c r="N178" i="67"/>
  <c r="O177" i="67"/>
  <c r="N177" i="67"/>
  <c r="O176" i="67"/>
  <c r="N176" i="67"/>
  <c r="O175" i="67"/>
  <c r="N175" i="67"/>
  <c r="O174" i="67"/>
  <c r="N174" i="67"/>
  <c r="O161" i="67"/>
  <c r="N161" i="67"/>
  <c r="O160" i="67"/>
  <c r="N160" i="67"/>
  <c r="O159" i="67"/>
  <c r="N159" i="67"/>
  <c r="O158" i="67"/>
  <c r="N158" i="67"/>
  <c r="O157" i="67"/>
  <c r="N157" i="67"/>
  <c r="O156" i="67"/>
  <c r="N156" i="67"/>
  <c r="O155" i="67"/>
  <c r="N155" i="67"/>
  <c r="O154" i="67"/>
  <c r="N154" i="67"/>
  <c r="O153" i="67"/>
  <c r="N153" i="67"/>
  <c r="O141" i="67"/>
  <c r="N141" i="67"/>
  <c r="O140" i="67"/>
  <c r="N140" i="67"/>
  <c r="O139" i="67"/>
  <c r="N139" i="67"/>
  <c r="O138" i="67"/>
  <c r="N138" i="67"/>
  <c r="O137" i="67"/>
  <c r="N137" i="67"/>
  <c r="O136" i="67"/>
  <c r="N136" i="67"/>
  <c r="O135" i="67"/>
  <c r="N135" i="67"/>
  <c r="O134" i="67"/>
  <c r="N134" i="67"/>
  <c r="O133" i="67"/>
  <c r="N133" i="67"/>
  <c r="O132" i="67"/>
  <c r="N132" i="67"/>
  <c r="O131" i="67"/>
  <c r="N131" i="67"/>
  <c r="O130" i="67"/>
  <c r="N130" i="67"/>
  <c r="O129" i="67"/>
  <c r="N129" i="67"/>
  <c r="O128" i="67"/>
  <c r="N128" i="67"/>
  <c r="O127" i="67"/>
  <c r="N127" i="67"/>
  <c r="O126" i="67"/>
  <c r="N126" i="67"/>
  <c r="O125" i="67"/>
  <c r="N125" i="67"/>
  <c r="O124" i="67"/>
  <c r="N124" i="67"/>
  <c r="O123" i="67"/>
  <c r="N123" i="67"/>
  <c r="O122" i="67"/>
  <c r="N122" i="67"/>
  <c r="O121" i="67"/>
  <c r="N121" i="67"/>
  <c r="O120" i="67"/>
  <c r="N120" i="67"/>
  <c r="O119" i="67"/>
  <c r="N119" i="67"/>
  <c r="O118" i="67"/>
  <c r="N118" i="67"/>
  <c r="O117" i="67"/>
  <c r="N117" i="67"/>
  <c r="O116" i="67"/>
  <c r="N116" i="67"/>
  <c r="O115" i="67"/>
  <c r="N115" i="67"/>
  <c r="O114" i="67"/>
  <c r="N114" i="67"/>
  <c r="O113" i="67"/>
  <c r="N113" i="67"/>
  <c r="O112" i="67"/>
  <c r="N112" i="67"/>
  <c r="O111" i="67"/>
  <c r="N111" i="67"/>
  <c r="O110" i="67"/>
  <c r="N110" i="67"/>
  <c r="O109" i="67"/>
  <c r="N109" i="67"/>
  <c r="O108" i="67"/>
  <c r="N108" i="67"/>
  <c r="O107" i="67"/>
  <c r="N107" i="67"/>
  <c r="O106" i="67"/>
  <c r="N106" i="67"/>
  <c r="O98" i="67"/>
  <c r="N98" i="67"/>
  <c r="O97" i="67"/>
  <c r="N97" i="67"/>
  <c r="O96" i="67"/>
  <c r="N96" i="67"/>
  <c r="O95" i="67"/>
  <c r="N95" i="67"/>
  <c r="O94" i="67"/>
  <c r="N94" i="67"/>
  <c r="O93" i="67"/>
  <c r="N93" i="67"/>
  <c r="O92" i="67"/>
  <c r="N92" i="67"/>
  <c r="O91" i="67"/>
  <c r="N91" i="67"/>
  <c r="O90" i="67"/>
  <c r="N90" i="67"/>
  <c r="O89" i="67"/>
  <c r="N89" i="67"/>
  <c r="O88" i="67"/>
  <c r="N88" i="67"/>
  <c r="O87" i="67"/>
  <c r="N87" i="67"/>
  <c r="O86" i="67"/>
  <c r="N86" i="67"/>
  <c r="O85" i="67"/>
  <c r="N85" i="67"/>
  <c r="O84" i="67"/>
  <c r="N84" i="67"/>
  <c r="O83" i="67"/>
  <c r="N83" i="67"/>
  <c r="O82" i="67"/>
  <c r="N82" i="67"/>
  <c r="O81" i="67"/>
  <c r="N81" i="67"/>
  <c r="O80" i="67"/>
  <c r="N80" i="67"/>
  <c r="O79" i="67"/>
  <c r="N79" i="67"/>
  <c r="O78" i="67"/>
  <c r="N78" i="67"/>
  <c r="O77" i="67"/>
  <c r="N77" i="67"/>
  <c r="O76" i="67"/>
  <c r="N76" i="67"/>
  <c r="O75" i="67"/>
  <c r="N75" i="67"/>
  <c r="O74" i="67"/>
  <c r="N74" i="67"/>
  <c r="O64" i="67"/>
  <c r="N64" i="67"/>
  <c r="O63" i="67"/>
  <c r="N63" i="67"/>
  <c r="O62" i="67"/>
  <c r="N62" i="67"/>
  <c r="O61" i="67"/>
  <c r="N61" i="67"/>
  <c r="O60" i="67"/>
  <c r="N60" i="67"/>
  <c r="O59" i="67"/>
  <c r="N59" i="67"/>
  <c r="O58" i="67"/>
  <c r="N58" i="67"/>
  <c r="O47" i="67"/>
  <c r="N47" i="67"/>
  <c r="O46" i="67"/>
  <c r="N46" i="67"/>
  <c r="O45" i="67"/>
  <c r="N45" i="67"/>
  <c r="O44" i="67"/>
  <c r="N44" i="67"/>
  <c r="O43" i="67"/>
  <c r="N43" i="67"/>
  <c r="O42" i="67"/>
  <c r="N42" i="67"/>
  <c r="O41" i="67"/>
  <c r="N41" i="67"/>
  <c r="O40" i="67"/>
  <c r="N40" i="67"/>
  <c r="O39" i="67"/>
  <c r="N39" i="67"/>
  <c r="O38" i="67"/>
  <c r="N38" i="67"/>
  <c r="O27" i="67"/>
  <c r="N27" i="67"/>
  <c r="O26" i="67"/>
  <c r="N26" i="67"/>
  <c r="O25" i="67"/>
  <c r="N25" i="67"/>
  <c r="O24" i="67"/>
  <c r="N24" i="67"/>
  <c r="O23" i="67"/>
  <c r="N23" i="67"/>
  <c r="O22" i="67"/>
  <c r="N22" i="67"/>
  <c r="O21" i="67"/>
  <c r="N21" i="67"/>
  <c r="O20" i="67"/>
  <c r="N20" i="67"/>
  <c r="O19" i="67"/>
  <c r="N19" i="67"/>
  <c r="P19" i="67" s="1"/>
  <c r="O18" i="67"/>
  <c r="N18" i="67"/>
  <c r="P18" i="67" s="1"/>
  <c r="O17" i="67"/>
  <c r="N17" i="67"/>
  <c r="P17" i="67" s="1"/>
  <c r="O16" i="67"/>
  <c r="N16" i="67"/>
  <c r="O15" i="67"/>
  <c r="N15" i="67"/>
  <c r="O14" i="67"/>
  <c r="N14" i="67"/>
  <c r="O13" i="67"/>
  <c r="N13" i="67"/>
  <c r="P13" i="67" s="1"/>
  <c r="O12" i="67"/>
  <c r="N12" i="67"/>
  <c r="P12" i="67" s="1"/>
  <c r="O11" i="67"/>
  <c r="N11" i="67"/>
  <c r="P11" i="67" s="1"/>
  <c r="O10" i="67"/>
  <c r="N10" i="67"/>
  <c r="O9" i="67"/>
  <c r="N9" i="67"/>
  <c r="O8" i="67"/>
  <c r="N8" i="67"/>
  <c r="O6" i="67"/>
  <c r="N6" i="67"/>
  <c r="P6" i="67" s="1"/>
  <c r="O5" i="67"/>
  <c r="N5" i="67"/>
  <c r="P5" i="67" s="1"/>
  <c r="O4" i="67"/>
  <c r="N4" i="67"/>
  <c r="P4" i="67" s="1"/>
  <c r="O3" i="67"/>
  <c r="N3" i="67"/>
  <c r="O2" i="67"/>
  <c r="N2" i="67"/>
  <c r="O626" i="65"/>
  <c r="O625" i="65"/>
  <c r="O624" i="65"/>
  <c r="P624" i="65"/>
  <c r="O623" i="65"/>
  <c r="P623" i="65"/>
  <c r="O622" i="65"/>
  <c r="O621" i="65"/>
  <c r="P621" i="65"/>
  <c r="O620" i="65"/>
  <c r="P620" i="65"/>
  <c r="O619" i="65"/>
  <c r="O618" i="65"/>
  <c r="P618" i="65"/>
  <c r="O617" i="65"/>
  <c r="P617" i="65"/>
  <c r="O616" i="65"/>
  <c r="O615" i="65"/>
  <c r="P615" i="65"/>
  <c r="O614" i="65"/>
  <c r="P614" i="65"/>
  <c r="O613" i="65"/>
  <c r="O612" i="65"/>
  <c r="P612" i="65"/>
  <c r="O611" i="65"/>
  <c r="P611" i="65"/>
  <c r="O610" i="65"/>
  <c r="O609" i="65"/>
  <c r="P609" i="65"/>
  <c r="O608" i="65"/>
  <c r="P608" i="65"/>
  <c r="O607" i="65"/>
  <c r="O606" i="65"/>
  <c r="P606" i="65"/>
  <c r="O605" i="65"/>
  <c r="P605" i="65"/>
  <c r="O604" i="65"/>
  <c r="O603" i="65"/>
  <c r="P603" i="65"/>
  <c r="O602" i="65"/>
  <c r="P602" i="65"/>
  <c r="O601" i="65"/>
  <c r="O600" i="65"/>
  <c r="P600" i="65"/>
  <c r="O599" i="65"/>
  <c r="P599" i="65"/>
  <c r="O598" i="65"/>
  <c r="O597" i="65"/>
  <c r="P597" i="65"/>
  <c r="O596" i="65"/>
  <c r="P596" i="65"/>
  <c r="O595" i="65"/>
  <c r="O594" i="65"/>
  <c r="P594" i="65"/>
  <c r="O593" i="65"/>
  <c r="P593" i="65"/>
  <c r="O592" i="65"/>
  <c r="O591" i="65"/>
  <c r="P591" i="65"/>
  <c r="O590" i="65"/>
  <c r="P590" i="65"/>
  <c r="O589" i="65"/>
  <c r="O588" i="65"/>
  <c r="P588" i="65"/>
  <c r="O587" i="65"/>
  <c r="P587" i="65"/>
  <c r="O586" i="65"/>
  <c r="O585" i="65"/>
  <c r="P585" i="65"/>
  <c r="O584" i="65"/>
  <c r="P584" i="65"/>
  <c r="O583" i="65"/>
  <c r="O582" i="65"/>
  <c r="P582" i="65"/>
  <c r="O581" i="65"/>
  <c r="P581" i="65"/>
  <c r="O580" i="65"/>
  <c r="O579" i="65"/>
  <c r="P579" i="65"/>
  <c r="O578" i="65"/>
  <c r="P578" i="65"/>
  <c r="O577" i="65"/>
  <c r="O576" i="65"/>
  <c r="P576" i="65"/>
  <c r="O575" i="65"/>
  <c r="P575" i="65"/>
  <c r="O574" i="65"/>
  <c r="O573" i="65"/>
  <c r="P573" i="65"/>
  <c r="O572" i="65"/>
  <c r="P572" i="65"/>
  <c r="O571" i="65"/>
  <c r="O570" i="65"/>
  <c r="P570" i="65"/>
  <c r="O569" i="65"/>
  <c r="P569" i="65"/>
  <c r="O568" i="65"/>
  <c r="O567" i="65"/>
  <c r="P567" i="65"/>
  <c r="O566" i="65"/>
  <c r="P566" i="65"/>
  <c r="O565" i="65"/>
  <c r="O564" i="65"/>
  <c r="P564" i="65"/>
  <c r="O563" i="65"/>
  <c r="P563" i="65"/>
  <c r="O562" i="65"/>
  <c r="O561" i="65"/>
  <c r="P561" i="65"/>
  <c r="O560" i="65"/>
  <c r="P560" i="65"/>
  <c r="O559" i="65"/>
  <c r="O558" i="65"/>
  <c r="P558" i="65"/>
  <c r="O557" i="65"/>
  <c r="P557" i="65"/>
  <c r="O556" i="65"/>
  <c r="O555" i="65"/>
  <c r="P555" i="65"/>
  <c r="O554" i="65"/>
  <c r="P554" i="65"/>
  <c r="O553" i="65"/>
  <c r="O552" i="65"/>
  <c r="P552" i="65"/>
  <c r="O551" i="65"/>
  <c r="P551" i="65"/>
  <c r="O550" i="65"/>
  <c r="O549" i="65"/>
  <c r="P549" i="65"/>
  <c r="O548" i="65"/>
  <c r="P548" i="65"/>
  <c r="O547" i="65"/>
  <c r="O546" i="65"/>
  <c r="P546" i="65"/>
  <c r="O545" i="65"/>
  <c r="P545" i="65"/>
  <c r="O544" i="65"/>
  <c r="O543" i="65"/>
  <c r="P543" i="65"/>
  <c r="O542" i="65"/>
  <c r="P542" i="65"/>
  <c r="O541" i="65"/>
  <c r="P541" i="65"/>
  <c r="O540" i="65"/>
  <c r="P540" i="65"/>
  <c r="O539" i="65"/>
  <c r="P539" i="65"/>
  <c r="O538" i="65"/>
  <c r="P538" i="65"/>
  <c r="O537" i="65"/>
  <c r="P537" i="65"/>
  <c r="O536" i="65"/>
  <c r="P536" i="65"/>
  <c r="O535" i="65"/>
  <c r="P535" i="65"/>
  <c r="O534" i="65"/>
  <c r="P534" i="65"/>
  <c r="O533" i="65"/>
  <c r="P533" i="65"/>
  <c r="O532" i="65"/>
  <c r="P532" i="65"/>
  <c r="O531" i="65"/>
  <c r="P531" i="65"/>
  <c r="O530" i="65"/>
  <c r="P530" i="65"/>
  <c r="O529" i="65"/>
  <c r="P529" i="65"/>
  <c r="O528" i="65"/>
  <c r="P528" i="65"/>
  <c r="O527" i="65"/>
  <c r="P527" i="65"/>
  <c r="O526" i="65"/>
  <c r="P526" i="65"/>
  <c r="O525" i="65"/>
  <c r="P525" i="65"/>
  <c r="O524" i="65"/>
  <c r="P524" i="65"/>
  <c r="O523" i="65"/>
  <c r="J523" i="65" s="1"/>
  <c r="P523" i="65"/>
  <c r="O522" i="65"/>
  <c r="P522" i="65"/>
  <c r="O521" i="65"/>
  <c r="P521" i="65"/>
  <c r="O520" i="65"/>
  <c r="P520" i="65"/>
  <c r="O519" i="65"/>
  <c r="P519" i="65"/>
  <c r="O518" i="65"/>
  <c r="P518" i="65"/>
  <c r="O517" i="65"/>
  <c r="J517" i="65" s="1"/>
  <c r="P517" i="65"/>
  <c r="O516" i="65"/>
  <c r="P516" i="65"/>
  <c r="O515" i="65"/>
  <c r="P515" i="65"/>
  <c r="O514" i="65"/>
  <c r="P514" i="65"/>
  <c r="O513" i="65"/>
  <c r="P513" i="65"/>
  <c r="O512" i="65"/>
  <c r="P512" i="65"/>
  <c r="O511" i="65"/>
  <c r="J511" i="65" s="1"/>
  <c r="P511" i="65"/>
  <c r="O510" i="65"/>
  <c r="P510" i="65"/>
  <c r="O509" i="65"/>
  <c r="P509" i="65"/>
  <c r="O508" i="65"/>
  <c r="P508" i="65"/>
  <c r="O507" i="65"/>
  <c r="P507" i="65"/>
  <c r="O506" i="65"/>
  <c r="P506" i="65"/>
  <c r="O505" i="65"/>
  <c r="J505" i="65" s="1"/>
  <c r="P505" i="65"/>
  <c r="O504" i="65"/>
  <c r="P504" i="65"/>
  <c r="O503" i="65"/>
  <c r="P503" i="65"/>
  <c r="O502" i="65"/>
  <c r="P502" i="65"/>
  <c r="O501" i="65"/>
  <c r="P501" i="65"/>
  <c r="O500" i="65"/>
  <c r="P500" i="65"/>
  <c r="O499" i="65"/>
  <c r="J499" i="65" s="1"/>
  <c r="P499" i="65"/>
  <c r="O498" i="65"/>
  <c r="P498" i="65"/>
  <c r="O497" i="65"/>
  <c r="P497" i="65"/>
  <c r="O496" i="65"/>
  <c r="P496" i="65"/>
  <c r="O495" i="65"/>
  <c r="P495" i="65"/>
  <c r="O494" i="65"/>
  <c r="P494" i="65"/>
  <c r="O493" i="65"/>
  <c r="J493" i="65" s="1"/>
  <c r="P493" i="65"/>
  <c r="O492" i="65"/>
  <c r="P492" i="65"/>
  <c r="O491" i="65"/>
  <c r="P491" i="65"/>
  <c r="O490" i="65"/>
  <c r="P490" i="65"/>
  <c r="O489" i="65"/>
  <c r="P489" i="65"/>
  <c r="O488" i="65"/>
  <c r="P488" i="65"/>
  <c r="O487" i="65"/>
  <c r="J487" i="65" s="1"/>
  <c r="P487" i="65"/>
  <c r="O486" i="65"/>
  <c r="P486" i="65"/>
  <c r="O485" i="65"/>
  <c r="P485" i="65"/>
  <c r="O484" i="65"/>
  <c r="P484" i="65"/>
  <c r="O483" i="65"/>
  <c r="P483" i="65"/>
  <c r="O482" i="65"/>
  <c r="P482" i="65"/>
  <c r="O481" i="65"/>
  <c r="J481" i="65" s="1"/>
  <c r="P481" i="65"/>
  <c r="O480" i="65"/>
  <c r="P480" i="65"/>
  <c r="O479" i="65"/>
  <c r="P479" i="65"/>
  <c r="O478" i="65"/>
  <c r="P478" i="65"/>
  <c r="O477" i="65"/>
  <c r="P477" i="65"/>
  <c r="O476" i="65"/>
  <c r="P476" i="65"/>
  <c r="O475" i="65"/>
  <c r="J475" i="65" s="1"/>
  <c r="P475" i="65"/>
  <c r="O474" i="65"/>
  <c r="P474" i="65"/>
  <c r="O473" i="65"/>
  <c r="P473" i="65"/>
  <c r="O472" i="65"/>
  <c r="P472" i="65"/>
  <c r="O471" i="65"/>
  <c r="P471" i="65"/>
  <c r="O470" i="65"/>
  <c r="P470" i="65"/>
  <c r="O469" i="65"/>
  <c r="J469" i="65" s="1"/>
  <c r="P469" i="65"/>
  <c r="O468" i="65"/>
  <c r="P468" i="65"/>
  <c r="O467" i="65"/>
  <c r="P467" i="65"/>
  <c r="O466" i="65"/>
  <c r="P466" i="65"/>
  <c r="O465" i="65"/>
  <c r="P465" i="65"/>
  <c r="O464" i="65"/>
  <c r="P464" i="65"/>
  <c r="O463" i="65"/>
  <c r="J463" i="65" s="1"/>
  <c r="P463" i="65"/>
  <c r="O462" i="65"/>
  <c r="P462" i="65"/>
  <c r="O461" i="65"/>
  <c r="P461" i="65"/>
  <c r="O460" i="65"/>
  <c r="P460" i="65"/>
  <c r="O459" i="65"/>
  <c r="P459" i="65"/>
  <c r="O458" i="65"/>
  <c r="P458" i="65"/>
  <c r="O457" i="65"/>
  <c r="J457" i="65" s="1"/>
  <c r="P457" i="65"/>
  <c r="O456" i="65"/>
  <c r="P456" i="65"/>
  <c r="O455" i="65"/>
  <c r="P455" i="65"/>
  <c r="O454" i="65"/>
  <c r="P454" i="65"/>
  <c r="O453" i="65"/>
  <c r="P453" i="65"/>
  <c r="O452" i="65"/>
  <c r="P452" i="65"/>
  <c r="O451" i="65"/>
  <c r="J451" i="65" s="1"/>
  <c r="P451" i="65"/>
  <c r="O450" i="65"/>
  <c r="P450" i="65"/>
  <c r="O449" i="65"/>
  <c r="P449" i="65"/>
  <c r="O448" i="65"/>
  <c r="P448" i="65"/>
  <c r="O447" i="65"/>
  <c r="P447" i="65"/>
  <c r="O446" i="65"/>
  <c r="P446" i="65"/>
  <c r="O445" i="65"/>
  <c r="J445" i="65" s="1"/>
  <c r="P445" i="65"/>
  <c r="O444" i="65"/>
  <c r="P444" i="65"/>
  <c r="O443" i="65"/>
  <c r="P443" i="65"/>
  <c r="O442" i="65"/>
  <c r="P442" i="65"/>
  <c r="O441" i="65"/>
  <c r="P441" i="65"/>
  <c r="O440" i="65"/>
  <c r="P440" i="65"/>
  <c r="O439" i="65"/>
  <c r="J439" i="65" s="1"/>
  <c r="P439" i="65"/>
  <c r="O438" i="65"/>
  <c r="P438" i="65"/>
  <c r="O437" i="65"/>
  <c r="P437" i="65"/>
  <c r="O436" i="65"/>
  <c r="P436" i="65"/>
  <c r="O435" i="65"/>
  <c r="P435" i="65"/>
  <c r="O434" i="65"/>
  <c r="P434" i="65"/>
  <c r="O433" i="65"/>
  <c r="J433" i="65" s="1"/>
  <c r="P433" i="65"/>
  <c r="O432" i="65"/>
  <c r="P432" i="65"/>
  <c r="O431" i="65"/>
  <c r="P431" i="65"/>
  <c r="O430" i="65"/>
  <c r="P430" i="65"/>
  <c r="O429" i="65"/>
  <c r="P429" i="65"/>
  <c r="O428" i="65"/>
  <c r="P428" i="65"/>
  <c r="O427" i="65"/>
  <c r="P427" i="65"/>
  <c r="O426" i="65"/>
  <c r="P426" i="65"/>
  <c r="O425" i="65"/>
  <c r="P425" i="65"/>
  <c r="O424" i="65"/>
  <c r="P424" i="65"/>
  <c r="O423" i="65"/>
  <c r="P423" i="65"/>
  <c r="O422" i="65"/>
  <c r="P422" i="65"/>
  <c r="O421" i="65"/>
  <c r="P421" i="65"/>
  <c r="O420" i="65"/>
  <c r="P420" i="65"/>
  <c r="O419" i="65"/>
  <c r="P419" i="65"/>
  <c r="O418" i="65"/>
  <c r="P418" i="65"/>
  <c r="O417" i="65"/>
  <c r="P417" i="65"/>
  <c r="O416" i="65"/>
  <c r="P416" i="65"/>
  <c r="O415" i="65"/>
  <c r="P415" i="65"/>
  <c r="O414" i="65"/>
  <c r="P414" i="65"/>
  <c r="O413" i="65"/>
  <c r="P413" i="65"/>
  <c r="O412" i="65"/>
  <c r="P412" i="65"/>
  <c r="O411" i="65"/>
  <c r="P411" i="65"/>
  <c r="O410" i="65"/>
  <c r="P410" i="65"/>
  <c r="O409" i="65"/>
  <c r="P409" i="65"/>
  <c r="O408" i="65"/>
  <c r="P408" i="65"/>
  <c r="O407" i="65"/>
  <c r="P407" i="65"/>
  <c r="O406" i="65"/>
  <c r="P406" i="65"/>
  <c r="O405" i="65"/>
  <c r="P405" i="65"/>
  <c r="O404" i="65"/>
  <c r="P404" i="65"/>
  <c r="O403" i="65"/>
  <c r="P403" i="65"/>
  <c r="O402" i="65"/>
  <c r="P402" i="65"/>
  <c r="O401" i="65"/>
  <c r="P401" i="65"/>
  <c r="O400" i="65"/>
  <c r="P400" i="65"/>
  <c r="O399" i="65"/>
  <c r="P399" i="65"/>
  <c r="O398" i="65"/>
  <c r="P398" i="65"/>
  <c r="O397" i="65"/>
  <c r="P397" i="65"/>
  <c r="O396" i="65"/>
  <c r="P396" i="65"/>
  <c r="O395" i="65"/>
  <c r="P395" i="65"/>
  <c r="O394" i="65"/>
  <c r="P394" i="65"/>
  <c r="O393" i="65"/>
  <c r="P393" i="65"/>
  <c r="O392" i="65"/>
  <c r="P392" i="65"/>
  <c r="O391" i="65"/>
  <c r="P391" i="65"/>
  <c r="O390" i="65"/>
  <c r="P390" i="65"/>
  <c r="O389" i="65"/>
  <c r="P389" i="65"/>
  <c r="O388" i="65"/>
  <c r="P388" i="65"/>
  <c r="O387" i="65"/>
  <c r="P387" i="65"/>
  <c r="O386" i="65"/>
  <c r="P386" i="65"/>
  <c r="O385" i="65"/>
  <c r="P385" i="65"/>
  <c r="O384" i="65"/>
  <c r="P384" i="65"/>
  <c r="O383" i="65"/>
  <c r="P383" i="65"/>
  <c r="O382" i="65"/>
  <c r="P382" i="65"/>
  <c r="O381" i="65"/>
  <c r="P381" i="65"/>
  <c r="O380" i="65"/>
  <c r="P380" i="65"/>
  <c r="O379" i="65"/>
  <c r="P379" i="65"/>
  <c r="O378" i="65"/>
  <c r="P378" i="65"/>
  <c r="O377" i="65"/>
  <c r="P377" i="65"/>
  <c r="O376" i="65"/>
  <c r="P376" i="65"/>
  <c r="O375" i="65"/>
  <c r="P375" i="65"/>
  <c r="O374" i="65"/>
  <c r="P374" i="65"/>
  <c r="O373" i="65"/>
  <c r="P373" i="65"/>
  <c r="O372" i="65"/>
  <c r="P372" i="65"/>
  <c r="O371" i="65"/>
  <c r="P371" i="65"/>
  <c r="O370" i="65"/>
  <c r="P370" i="65"/>
  <c r="O369" i="65"/>
  <c r="P369" i="65"/>
  <c r="O368" i="65"/>
  <c r="P368" i="65"/>
  <c r="O367" i="65"/>
  <c r="P367" i="65"/>
  <c r="O366" i="65"/>
  <c r="P366" i="65"/>
  <c r="O365" i="65"/>
  <c r="P365" i="65"/>
  <c r="O364" i="65"/>
  <c r="P364" i="65"/>
  <c r="O363" i="65"/>
  <c r="P363" i="65"/>
  <c r="O362" i="65"/>
  <c r="P362" i="65"/>
  <c r="O361" i="65"/>
  <c r="P361" i="65"/>
  <c r="O360" i="65"/>
  <c r="P360" i="65"/>
  <c r="O359" i="65"/>
  <c r="P359" i="65"/>
  <c r="O358" i="65"/>
  <c r="P358" i="65"/>
  <c r="O357" i="65"/>
  <c r="P357" i="65"/>
  <c r="O356" i="65"/>
  <c r="P356" i="65"/>
  <c r="O355" i="65"/>
  <c r="P355" i="65"/>
  <c r="O354" i="65"/>
  <c r="P354" i="65"/>
  <c r="O353" i="65"/>
  <c r="P353" i="65"/>
  <c r="O352" i="65"/>
  <c r="P352" i="65"/>
  <c r="O351" i="65"/>
  <c r="P351" i="65"/>
  <c r="O350" i="65"/>
  <c r="P350" i="65"/>
  <c r="O349" i="65"/>
  <c r="P349" i="65"/>
  <c r="O348" i="65"/>
  <c r="P348" i="65"/>
  <c r="O347" i="65"/>
  <c r="P347" i="65"/>
  <c r="O346" i="65"/>
  <c r="P346" i="65"/>
  <c r="O345" i="65"/>
  <c r="P345" i="65"/>
  <c r="O344" i="65"/>
  <c r="P344" i="65"/>
  <c r="O343" i="65"/>
  <c r="P343" i="65"/>
  <c r="O342" i="65"/>
  <c r="P342" i="65"/>
  <c r="O341" i="65"/>
  <c r="P341" i="65"/>
  <c r="O340" i="65"/>
  <c r="P340" i="65"/>
  <c r="O339" i="65"/>
  <c r="P339" i="65"/>
  <c r="O338" i="65"/>
  <c r="P338" i="65"/>
  <c r="O337" i="65"/>
  <c r="P337" i="65"/>
  <c r="O336" i="65"/>
  <c r="P336" i="65"/>
  <c r="O335" i="65"/>
  <c r="P335" i="65"/>
  <c r="O334" i="65"/>
  <c r="P334" i="65"/>
  <c r="O333" i="65"/>
  <c r="P333" i="65"/>
  <c r="O332" i="65"/>
  <c r="P332" i="65"/>
  <c r="O331" i="65"/>
  <c r="P331" i="65"/>
  <c r="O330" i="65"/>
  <c r="P330" i="65"/>
  <c r="O329" i="65"/>
  <c r="P329" i="65"/>
  <c r="O328" i="65"/>
  <c r="P328" i="65"/>
  <c r="O327" i="65"/>
  <c r="P327" i="65"/>
  <c r="P326" i="65"/>
  <c r="O326" i="65"/>
  <c r="O325" i="65"/>
  <c r="P325" i="65"/>
  <c r="O324" i="65"/>
  <c r="P324" i="65"/>
  <c r="O323" i="65"/>
  <c r="P323" i="65"/>
  <c r="O322" i="65"/>
  <c r="P322" i="65"/>
  <c r="O321" i="65"/>
  <c r="P321" i="65"/>
  <c r="O320" i="65"/>
  <c r="P320" i="65"/>
  <c r="O319" i="65"/>
  <c r="P319" i="65"/>
  <c r="O318" i="65"/>
  <c r="P318" i="65"/>
  <c r="O317" i="65"/>
  <c r="P317" i="65"/>
  <c r="O316" i="65"/>
  <c r="P316" i="65"/>
  <c r="O315" i="65"/>
  <c r="P315" i="65"/>
  <c r="O314" i="65"/>
  <c r="P314" i="65"/>
  <c r="O313" i="65"/>
  <c r="P313" i="65"/>
  <c r="O312" i="65"/>
  <c r="P312" i="65"/>
  <c r="O311" i="65"/>
  <c r="P311" i="65"/>
  <c r="O310" i="65"/>
  <c r="P310" i="65"/>
  <c r="O309" i="65"/>
  <c r="P309" i="65"/>
  <c r="O308" i="65"/>
  <c r="P308" i="65"/>
  <c r="O307" i="65"/>
  <c r="P307" i="65"/>
  <c r="O306" i="65"/>
  <c r="P306" i="65"/>
  <c r="O305" i="65"/>
  <c r="P305" i="65"/>
  <c r="O304" i="65"/>
  <c r="P304" i="65"/>
  <c r="O303" i="65"/>
  <c r="P303" i="65"/>
  <c r="O302" i="65"/>
  <c r="P302" i="65"/>
  <c r="O301" i="65"/>
  <c r="P301" i="65"/>
  <c r="O300" i="65"/>
  <c r="P300" i="65"/>
  <c r="O299" i="65"/>
  <c r="P299" i="65"/>
  <c r="O298" i="65"/>
  <c r="P298" i="65"/>
  <c r="O297" i="65"/>
  <c r="P297" i="65"/>
  <c r="O296" i="65"/>
  <c r="P296" i="65"/>
  <c r="O295" i="65"/>
  <c r="P295" i="65"/>
  <c r="O294" i="65"/>
  <c r="P294" i="65"/>
  <c r="O293" i="65"/>
  <c r="P293" i="65"/>
  <c r="O292" i="65"/>
  <c r="P292" i="65"/>
  <c r="O291" i="65"/>
  <c r="P291" i="65"/>
  <c r="O290" i="65"/>
  <c r="P290" i="65"/>
  <c r="O289" i="65"/>
  <c r="P289" i="65"/>
  <c r="O288" i="65"/>
  <c r="P288" i="65"/>
  <c r="O287" i="65"/>
  <c r="P287" i="65"/>
  <c r="O286" i="65"/>
  <c r="P286" i="65"/>
  <c r="O285" i="65"/>
  <c r="P285" i="65"/>
  <c r="O284" i="65"/>
  <c r="P284" i="65"/>
  <c r="O283" i="65"/>
  <c r="P283" i="65"/>
  <c r="O282" i="65"/>
  <c r="P282" i="65"/>
  <c r="O281" i="65"/>
  <c r="P281" i="65"/>
  <c r="O280" i="65"/>
  <c r="P280" i="65"/>
  <c r="O279" i="65"/>
  <c r="P279" i="65"/>
  <c r="P278" i="65"/>
  <c r="O278" i="65"/>
  <c r="O277" i="65"/>
  <c r="P277" i="65"/>
  <c r="O276" i="65"/>
  <c r="P276" i="65"/>
  <c r="O275" i="65"/>
  <c r="P275" i="65"/>
  <c r="O274" i="65"/>
  <c r="P274" i="65"/>
  <c r="O273" i="65"/>
  <c r="P273" i="65"/>
  <c r="O272" i="65"/>
  <c r="P272" i="65"/>
  <c r="O271" i="65"/>
  <c r="P271" i="65"/>
  <c r="O270" i="65"/>
  <c r="P270" i="65"/>
  <c r="O269" i="65"/>
  <c r="P269" i="65"/>
  <c r="O268" i="65"/>
  <c r="P268" i="65"/>
  <c r="O267" i="65"/>
  <c r="P267" i="65"/>
  <c r="O266" i="65"/>
  <c r="P266" i="65"/>
  <c r="O265" i="65"/>
  <c r="P265" i="65"/>
  <c r="O264" i="65"/>
  <c r="P264" i="65"/>
  <c r="O263" i="65"/>
  <c r="P263" i="65"/>
  <c r="O262" i="65"/>
  <c r="P262" i="65"/>
  <c r="O261" i="65"/>
  <c r="P261" i="65"/>
  <c r="O260" i="65"/>
  <c r="P260" i="65"/>
  <c r="O259" i="65"/>
  <c r="P259" i="65"/>
  <c r="O258" i="65"/>
  <c r="P258" i="65"/>
  <c r="O257" i="65"/>
  <c r="P257" i="65"/>
  <c r="O256" i="65"/>
  <c r="P256" i="65"/>
  <c r="O255" i="65"/>
  <c r="P255" i="65"/>
  <c r="O254" i="65"/>
  <c r="P254" i="65"/>
  <c r="O253" i="65"/>
  <c r="P253" i="65"/>
  <c r="O252" i="65"/>
  <c r="P252" i="65"/>
  <c r="O251" i="65"/>
  <c r="P251" i="65"/>
  <c r="O250" i="65"/>
  <c r="P250" i="65"/>
  <c r="O249" i="65"/>
  <c r="P249" i="65"/>
  <c r="O248" i="65"/>
  <c r="P248" i="65"/>
  <c r="O247" i="65"/>
  <c r="P247" i="65"/>
  <c r="O246" i="65"/>
  <c r="P246" i="65"/>
  <c r="O245" i="65"/>
  <c r="P245" i="65"/>
  <c r="O244" i="65"/>
  <c r="P244" i="65"/>
  <c r="O243" i="65"/>
  <c r="P243" i="65"/>
  <c r="O242" i="65"/>
  <c r="P242" i="65"/>
  <c r="O241" i="65"/>
  <c r="P241" i="65"/>
  <c r="O240" i="65"/>
  <c r="P240" i="65"/>
  <c r="O239" i="65"/>
  <c r="P239" i="65"/>
  <c r="O238" i="65"/>
  <c r="P238" i="65"/>
  <c r="O237" i="65"/>
  <c r="P237" i="65"/>
  <c r="O236" i="65"/>
  <c r="P236" i="65"/>
  <c r="O235" i="65"/>
  <c r="P235" i="65"/>
  <c r="O234" i="65"/>
  <c r="P234" i="65"/>
  <c r="O233" i="65"/>
  <c r="P233" i="65"/>
  <c r="O232" i="65"/>
  <c r="P232" i="65"/>
  <c r="O231" i="65"/>
  <c r="P231" i="65"/>
  <c r="O230" i="65"/>
  <c r="P230" i="65"/>
  <c r="O229" i="65"/>
  <c r="P229" i="65"/>
  <c r="O228" i="65"/>
  <c r="P228" i="65"/>
  <c r="O227" i="65"/>
  <c r="P227" i="65"/>
  <c r="O226" i="65"/>
  <c r="P226" i="65"/>
  <c r="O225" i="65"/>
  <c r="P225" i="65"/>
  <c r="O224" i="65"/>
  <c r="P224" i="65"/>
  <c r="O223" i="65"/>
  <c r="P223" i="65"/>
  <c r="O222" i="65"/>
  <c r="P222" i="65"/>
  <c r="O221" i="65"/>
  <c r="P221" i="65"/>
  <c r="O220" i="65"/>
  <c r="P220" i="65"/>
  <c r="O219" i="65"/>
  <c r="P219" i="65"/>
  <c r="O218" i="65"/>
  <c r="P218" i="65"/>
  <c r="O217" i="65"/>
  <c r="P217" i="65"/>
  <c r="O216" i="65"/>
  <c r="P216" i="65"/>
  <c r="O215" i="65"/>
  <c r="P215" i="65"/>
  <c r="O214" i="65"/>
  <c r="P214" i="65"/>
  <c r="O213" i="65"/>
  <c r="P213" i="65"/>
  <c r="O212" i="65"/>
  <c r="P212" i="65"/>
  <c r="O211" i="65"/>
  <c r="P211" i="65"/>
  <c r="O210" i="65"/>
  <c r="P210" i="65"/>
  <c r="O209" i="65"/>
  <c r="P209" i="65"/>
  <c r="O208" i="65"/>
  <c r="P208" i="65"/>
  <c r="O207" i="65"/>
  <c r="P207" i="65"/>
  <c r="O206" i="65"/>
  <c r="P206" i="65"/>
  <c r="O205" i="65"/>
  <c r="P205" i="65"/>
  <c r="O204" i="65"/>
  <c r="P204" i="65"/>
  <c r="O203" i="65"/>
  <c r="P203" i="65"/>
  <c r="O202" i="65"/>
  <c r="P202" i="65"/>
  <c r="O201" i="65"/>
  <c r="P201" i="65"/>
  <c r="P200" i="65"/>
  <c r="O200" i="65"/>
  <c r="O199" i="65"/>
  <c r="P199" i="65"/>
  <c r="O198" i="65"/>
  <c r="P198" i="65"/>
  <c r="O197" i="65"/>
  <c r="M197" i="65" s="1"/>
  <c r="P197" i="65"/>
  <c r="O196" i="65"/>
  <c r="M196" i="65" s="1"/>
  <c r="P196" i="65"/>
  <c r="O195" i="65"/>
  <c r="M195" i="65" s="1"/>
  <c r="P195" i="65"/>
  <c r="O194" i="65"/>
  <c r="M194" i="65" s="1"/>
  <c r="P194" i="65"/>
  <c r="O193" i="65"/>
  <c r="M193" i="65" s="1"/>
  <c r="P193" i="65"/>
  <c r="O192" i="65"/>
  <c r="M192" i="65" s="1"/>
  <c r="P192" i="65"/>
  <c r="O191" i="65"/>
  <c r="M191" i="65" s="1"/>
  <c r="P191" i="65"/>
  <c r="O190" i="65"/>
  <c r="M190" i="65" s="1"/>
  <c r="P190" i="65"/>
  <c r="O189" i="65"/>
  <c r="M189" i="65" s="1"/>
  <c r="P189" i="65"/>
  <c r="O188" i="65"/>
  <c r="M188" i="65" s="1"/>
  <c r="P188" i="65"/>
  <c r="P187" i="65"/>
  <c r="O187" i="65"/>
  <c r="M187" i="65" s="1"/>
  <c r="O186" i="65"/>
  <c r="M186" i="65" s="1"/>
  <c r="P186" i="65"/>
  <c r="O185" i="65"/>
  <c r="M185" i="65" s="1"/>
  <c r="P185" i="65"/>
  <c r="O184" i="65"/>
  <c r="M184" i="65" s="1"/>
  <c r="P184" i="65"/>
  <c r="O183" i="65"/>
  <c r="M183" i="65" s="1"/>
  <c r="P183" i="65"/>
  <c r="O182" i="65"/>
  <c r="M182" i="65" s="1"/>
  <c r="P182" i="65"/>
  <c r="O181" i="65"/>
  <c r="M181" i="65" s="1"/>
  <c r="P181" i="65"/>
  <c r="O180" i="65"/>
  <c r="M180" i="65" s="1"/>
  <c r="P180" i="65"/>
  <c r="O179" i="65"/>
  <c r="M179" i="65" s="1"/>
  <c r="P179" i="65"/>
  <c r="O178" i="65"/>
  <c r="M178" i="65" s="1"/>
  <c r="P178" i="65"/>
  <c r="O177" i="65"/>
  <c r="M177" i="65" s="1"/>
  <c r="P177" i="65"/>
  <c r="O176" i="65"/>
  <c r="M176" i="65" s="1"/>
  <c r="P176" i="65"/>
  <c r="O175" i="65"/>
  <c r="M175" i="65" s="1"/>
  <c r="P175" i="65"/>
  <c r="O174" i="65"/>
  <c r="M174" i="65" s="1"/>
  <c r="P174" i="65"/>
  <c r="O173" i="65"/>
  <c r="M173" i="65" s="1"/>
  <c r="P173" i="65"/>
  <c r="O172" i="65"/>
  <c r="M172" i="65" s="1"/>
  <c r="P172" i="65"/>
  <c r="O171" i="65"/>
  <c r="M171" i="65" s="1"/>
  <c r="P171" i="65"/>
  <c r="O170" i="65"/>
  <c r="M170" i="65" s="1"/>
  <c r="P170" i="65"/>
  <c r="P169" i="65"/>
  <c r="J169" i="65" s="1"/>
  <c r="P168" i="65"/>
  <c r="J168" i="65" s="1"/>
  <c r="O167" i="65"/>
  <c r="M167" i="65" s="1"/>
  <c r="P167" i="65"/>
  <c r="O166" i="65"/>
  <c r="M166" i="65" s="1"/>
  <c r="P166" i="65"/>
  <c r="O165" i="65"/>
  <c r="M165" i="65" s="1"/>
  <c r="N165" i="65"/>
  <c r="P165" i="65" s="1"/>
  <c r="O164" i="65"/>
  <c r="P164" i="65"/>
  <c r="O163" i="65"/>
  <c r="N163" i="65"/>
  <c r="P163" i="65" s="1"/>
  <c r="O162" i="65"/>
  <c r="N162" i="65"/>
  <c r="P162" i="65" s="1"/>
  <c r="O161" i="65"/>
  <c r="N161" i="65"/>
  <c r="P161" i="65" s="1"/>
  <c r="O160" i="65"/>
  <c r="N160" i="65"/>
  <c r="P160" i="65" s="1"/>
  <c r="O159" i="65"/>
  <c r="N159" i="65"/>
  <c r="P159" i="65" s="1"/>
  <c r="O158" i="65"/>
  <c r="N158" i="65"/>
  <c r="P158" i="65" s="1"/>
  <c r="O157" i="65"/>
  <c r="N157" i="65"/>
  <c r="P157" i="65" s="1"/>
  <c r="O156" i="65"/>
  <c r="N156" i="65"/>
  <c r="P156" i="65" s="1"/>
  <c r="O155" i="65"/>
  <c r="N155" i="65"/>
  <c r="P155" i="65" s="1"/>
  <c r="O154" i="65"/>
  <c r="N154" i="65"/>
  <c r="P154" i="65" s="1"/>
  <c r="O153" i="65"/>
  <c r="N153" i="65"/>
  <c r="P153" i="65" s="1"/>
  <c r="O152" i="65"/>
  <c r="N152" i="65"/>
  <c r="P152" i="65" s="1"/>
  <c r="O151" i="65"/>
  <c r="N151" i="65"/>
  <c r="P151" i="65" s="1"/>
  <c r="O150" i="65"/>
  <c r="N150" i="65"/>
  <c r="P150" i="65" s="1"/>
  <c r="O149" i="65"/>
  <c r="N149" i="65"/>
  <c r="P149" i="65" s="1"/>
  <c r="O148" i="65"/>
  <c r="N148" i="65"/>
  <c r="P148" i="65" s="1"/>
  <c r="O147" i="65"/>
  <c r="N147" i="65"/>
  <c r="P147" i="65" s="1"/>
  <c r="O146" i="65"/>
  <c r="N146" i="65"/>
  <c r="P146" i="65" s="1"/>
  <c r="O145" i="65"/>
  <c r="N145" i="65"/>
  <c r="P145" i="65" s="1"/>
  <c r="O144" i="65"/>
  <c r="N144" i="65"/>
  <c r="P144" i="65" s="1"/>
  <c r="O143" i="65"/>
  <c r="N143" i="65"/>
  <c r="P143" i="65" s="1"/>
  <c r="O142" i="65"/>
  <c r="N142" i="65"/>
  <c r="P142" i="65" s="1"/>
  <c r="O141" i="65"/>
  <c r="N141" i="65"/>
  <c r="P141" i="65" s="1"/>
  <c r="O140" i="65"/>
  <c r="N140" i="65"/>
  <c r="P140" i="65" s="1"/>
  <c r="O139" i="65"/>
  <c r="N139" i="65"/>
  <c r="P139" i="65" s="1"/>
  <c r="O138" i="65"/>
  <c r="N138" i="65"/>
  <c r="P138" i="65" s="1"/>
  <c r="O137" i="65"/>
  <c r="N137" i="65"/>
  <c r="P137" i="65" s="1"/>
  <c r="O136" i="65"/>
  <c r="N136" i="65"/>
  <c r="P136" i="65" s="1"/>
  <c r="O135" i="65"/>
  <c r="N135" i="65"/>
  <c r="P135" i="65" s="1"/>
  <c r="O134" i="65"/>
  <c r="N134" i="65"/>
  <c r="P134" i="65" s="1"/>
  <c r="O133" i="65"/>
  <c r="N133" i="65"/>
  <c r="P133" i="65" s="1"/>
  <c r="O132" i="65"/>
  <c r="N132" i="65"/>
  <c r="P132" i="65" s="1"/>
  <c r="O131" i="65"/>
  <c r="N131" i="65"/>
  <c r="P131" i="65" s="1"/>
  <c r="O130" i="65"/>
  <c r="N130" i="65"/>
  <c r="P130" i="65" s="1"/>
  <c r="O129" i="65"/>
  <c r="N129" i="65"/>
  <c r="P129" i="65" s="1"/>
  <c r="O128" i="65"/>
  <c r="N128" i="65"/>
  <c r="P128" i="65" s="1"/>
  <c r="O127" i="65"/>
  <c r="N127" i="65"/>
  <c r="P127" i="65" s="1"/>
  <c r="O126" i="65"/>
  <c r="P126" i="65"/>
  <c r="P125" i="65"/>
  <c r="P124" i="65"/>
  <c r="P123" i="65"/>
  <c r="J123" i="65" s="1"/>
  <c r="P122" i="65"/>
  <c r="O121" i="65"/>
  <c r="N121" i="65"/>
  <c r="P121" i="65" s="1"/>
  <c r="O120" i="65"/>
  <c r="N120" i="65"/>
  <c r="P120" i="65" s="1"/>
  <c r="O119" i="65"/>
  <c r="N119" i="65"/>
  <c r="P119" i="65" s="1"/>
  <c r="O118" i="65"/>
  <c r="N118" i="65"/>
  <c r="P118" i="65" s="1"/>
  <c r="O117" i="65"/>
  <c r="N117" i="65"/>
  <c r="P117" i="65" s="1"/>
  <c r="O116" i="65"/>
  <c r="N116" i="65"/>
  <c r="P116" i="65" s="1"/>
  <c r="O115" i="65"/>
  <c r="N115" i="65"/>
  <c r="P115" i="65" s="1"/>
  <c r="O114" i="65"/>
  <c r="N114" i="65"/>
  <c r="P114" i="65" s="1"/>
  <c r="O113" i="65"/>
  <c r="N113" i="65"/>
  <c r="P113" i="65" s="1"/>
  <c r="O112" i="65"/>
  <c r="N112" i="65"/>
  <c r="P112" i="65" s="1"/>
  <c r="O111" i="65"/>
  <c r="N111" i="65"/>
  <c r="P111" i="65" s="1"/>
  <c r="O110" i="65"/>
  <c r="N110" i="65"/>
  <c r="P110" i="65" s="1"/>
  <c r="O109" i="65"/>
  <c r="N109" i="65"/>
  <c r="P109" i="65" s="1"/>
  <c r="O108" i="65"/>
  <c r="N108" i="65"/>
  <c r="P108" i="65" s="1"/>
  <c r="O107" i="65"/>
  <c r="N107" i="65"/>
  <c r="P107" i="65" s="1"/>
  <c r="O106" i="65"/>
  <c r="N106" i="65"/>
  <c r="P106" i="65" s="1"/>
  <c r="O105" i="65"/>
  <c r="N105" i="65"/>
  <c r="P105" i="65" s="1"/>
  <c r="O104" i="65"/>
  <c r="P104" i="65"/>
  <c r="O103" i="65"/>
  <c r="P103" i="65"/>
  <c r="O102" i="65"/>
  <c r="P102" i="65"/>
  <c r="O101" i="65"/>
  <c r="N101" i="65"/>
  <c r="P101" i="65" s="1"/>
  <c r="O100" i="65"/>
  <c r="N100" i="65"/>
  <c r="P100" i="65" s="1"/>
  <c r="O99" i="65"/>
  <c r="N99" i="65"/>
  <c r="P99" i="65" s="1"/>
  <c r="O98" i="65"/>
  <c r="N98" i="65"/>
  <c r="P98" i="65" s="1"/>
  <c r="O97" i="65"/>
  <c r="N97" i="65"/>
  <c r="P97" i="65" s="1"/>
  <c r="O96" i="65"/>
  <c r="N96" i="65"/>
  <c r="P96" i="65" s="1"/>
  <c r="O95" i="65"/>
  <c r="N95" i="65"/>
  <c r="P95" i="65" s="1"/>
  <c r="O94" i="65"/>
  <c r="N94" i="65"/>
  <c r="P94" i="65" s="1"/>
  <c r="O93" i="65"/>
  <c r="N93" i="65"/>
  <c r="P93" i="65" s="1"/>
  <c r="O92" i="65"/>
  <c r="N92" i="65"/>
  <c r="P92" i="65" s="1"/>
  <c r="O91" i="65"/>
  <c r="N91" i="65"/>
  <c r="P91" i="65" s="1"/>
  <c r="O90" i="65"/>
  <c r="N90" i="65"/>
  <c r="P90" i="65" s="1"/>
  <c r="O89" i="65"/>
  <c r="N89" i="65"/>
  <c r="P89" i="65" s="1"/>
  <c r="O88" i="65"/>
  <c r="N88" i="65"/>
  <c r="P88" i="65" s="1"/>
  <c r="O87" i="65"/>
  <c r="N87" i="65"/>
  <c r="P87" i="65" s="1"/>
  <c r="O66" i="65"/>
  <c r="N66" i="65"/>
  <c r="P66" i="65" s="1"/>
  <c r="O65" i="65"/>
  <c r="N65" i="65"/>
  <c r="P65" i="65" s="1"/>
  <c r="O64" i="65"/>
  <c r="N64" i="65"/>
  <c r="P64" i="65" s="1"/>
  <c r="O63" i="65"/>
  <c r="N63" i="65"/>
  <c r="P63" i="65" s="1"/>
  <c r="O62" i="65"/>
  <c r="N62" i="65"/>
  <c r="P62" i="65" s="1"/>
  <c r="O61" i="65"/>
  <c r="N61" i="65"/>
  <c r="P61" i="65" s="1"/>
  <c r="O60" i="65"/>
  <c r="N60" i="65"/>
  <c r="P60" i="65" s="1"/>
  <c r="O59" i="65"/>
  <c r="N59" i="65"/>
  <c r="P59" i="65" s="1"/>
  <c r="O58" i="65"/>
  <c r="N58" i="65"/>
  <c r="P58" i="65" s="1"/>
  <c r="O57" i="65"/>
  <c r="N57" i="65"/>
  <c r="P57" i="65" s="1"/>
  <c r="O56" i="65"/>
  <c r="N56" i="65"/>
  <c r="P56" i="65" s="1"/>
  <c r="O55" i="65"/>
  <c r="N55" i="65"/>
  <c r="P55" i="65" s="1"/>
  <c r="O54" i="65"/>
  <c r="N54" i="65"/>
  <c r="P54" i="65" s="1"/>
  <c r="O53" i="65"/>
  <c r="N53" i="65"/>
  <c r="P53" i="65" s="1"/>
  <c r="O52" i="65"/>
  <c r="N52" i="65"/>
  <c r="P52" i="65" s="1"/>
  <c r="O51" i="65"/>
  <c r="N51" i="65"/>
  <c r="P51" i="65" s="1"/>
  <c r="O50" i="65"/>
  <c r="N50" i="65"/>
  <c r="P50" i="65" s="1"/>
  <c r="O49" i="65"/>
  <c r="N49" i="65"/>
  <c r="P49" i="65" s="1"/>
  <c r="O48" i="65"/>
  <c r="N48" i="65"/>
  <c r="P48" i="65" s="1"/>
  <c r="O47" i="65"/>
  <c r="N47" i="65"/>
  <c r="P47" i="65" s="1"/>
  <c r="O46" i="65"/>
  <c r="N46" i="65"/>
  <c r="P46" i="65" s="1"/>
  <c r="O45" i="65"/>
  <c r="N45" i="65"/>
  <c r="P45" i="65" s="1"/>
  <c r="O44" i="65"/>
  <c r="N44" i="65"/>
  <c r="P44" i="65" s="1"/>
  <c r="O43" i="65"/>
  <c r="N43" i="65"/>
  <c r="P43" i="65" s="1"/>
  <c r="O42" i="65"/>
  <c r="N42" i="65"/>
  <c r="P42" i="65" s="1"/>
  <c r="O41" i="65"/>
  <c r="N41" i="65"/>
  <c r="P41" i="65" s="1"/>
  <c r="O40" i="65"/>
  <c r="N40" i="65"/>
  <c r="P40" i="65" s="1"/>
  <c r="O39" i="65"/>
  <c r="N39" i="65"/>
  <c r="P39" i="65" s="1"/>
  <c r="O38" i="65"/>
  <c r="N38" i="65"/>
  <c r="P38" i="65" s="1"/>
  <c r="O37" i="65"/>
  <c r="N37" i="65"/>
  <c r="P37" i="65" s="1"/>
  <c r="O36" i="65"/>
  <c r="N36" i="65"/>
  <c r="P36" i="65" s="1"/>
  <c r="O35" i="65"/>
  <c r="P35" i="65"/>
  <c r="O34" i="65"/>
  <c r="P34" i="65"/>
  <c r="O33" i="65"/>
  <c r="P33" i="65"/>
  <c r="O32" i="65"/>
  <c r="P32" i="65"/>
  <c r="O31" i="65"/>
  <c r="P31" i="65"/>
  <c r="O30" i="65"/>
  <c r="P30" i="65"/>
  <c r="O29" i="65"/>
  <c r="M29" i="65" s="1"/>
  <c r="P29" i="65"/>
  <c r="O28" i="65"/>
  <c r="M28" i="65" s="1"/>
  <c r="P28" i="65"/>
  <c r="O27" i="65"/>
  <c r="N27" i="65"/>
  <c r="P27" i="65" s="1"/>
  <c r="O26" i="65"/>
  <c r="N26" i="65"/>
  <c r="P26" i="65" s="1"/>
  <c r="O25" i="65"/>
  <c r="N25" i="65"/>
  <c r="P25" i="65" s="1"/>
  <c r="O24" i="65"/>
  <c r="N24" i="65"/>
  <c r="P24" i="65" s="1"/>
  <c r="O23" i="65"/>
  <c r="N23" i="65"/>
  <c r="P23" i="65" s="1"/>
  <c r="O22" i="65"/>
  <c r="N22" i="65"/>
  <c r="P22" i="65" s="1"/>
  <c r="O21" i="65"/>
  <c r="N21" i="65"/>
  <c r="P21" i="65" s="1"/>
  <c r="O20" i="65"/>
  <c r="N20" i="65"/>
  <c r="P20" i="65" s="1"/>
  <c r="O19" i="65"/>
  <c r="N19" i="65"/>
  <c r="P19" i="65" s="1"/>
  <c r="O18" i="65"/>
  <c r="N18" i="65"/>
  <c r="P18" i="65" s="1"/>
  <c r="O17" i="65"/>
  <c r="N17" i="65"/>
  <c r="P17" i="65" s="1"/>
  <c r="O16" i="65"/>
  <c r="N16" i="65"/>
  <c r="P16" i="65" s="1"/>
  <c r="O15" i="65"/>
  <c r="N15" i="65"/>
  <c r="P15" i="65" s="1"/>
  <c r="O14" i="65"/>
  <c r="N14" i="65"/>
  <c r="P14" i="65" s="1"/>
  <c r="O13" i="65"/>
  <c r="N13" i="65"/>
  <c r="P13" i="65" s="1"/>
  <c r="O12" i="65"/>
  <c r="N12" i="65"/>
  <c r="P12" i="65" s="1"/>
  <c r="O11" i="65"/>
  <c r="N11" i="65"/>
  <c r="P11" i="65" s="1"/>
  <c r="O10" i="65"/>
  <c r="N10" i="65"/>
  <c r="P10" i="65" s="1"/>
  <c r="O9" i="65"/>
  <c r="N9" i="65"/>
  <c r="P9" i="65" s="1"/>
  <c r="O8" i="65"/>
  <c r="N8" i="65"/>
  <c r="P8" i="65" s="1"/>
  <c r="O7" i="65"/>
  <c r="N7" i="65"/>
  <c r="P7" i="65" s="1"/>
  <c r="O6" i="65"/>
  <c r="N6" i="65"/>
  <c r="P6" i="65" s="1"/>
  <c r="O5" i="65"/>
  <c r="N5" i="65"/>
  <c r="P5" i="65" s="1"/>
  <c r="O4" i="65"/>
  <c r="N4" i="65"/>
  <c r="P4" i="65" s="1"/>
  <c r="O3" i="65"/>
  <c r="N3" i="65"/>
  <c r="P3" i="65" s="1"/>
  <c r="O2" i="65"/>
  <c r="N2" i="65"/>
  <c r="P2" i="65" s="1"/>
  <c r="J86" i="68" l="1"/>
  <c r="M193" i="68"/>
  <c r="J167" i="65"/>
  <c r="M453" i="69"/>
  <c r="M473" i="69"/>
  <c r="M349" i="69"/>
  <c r="M361" i="69"/>
  <c r="M489" i="69"/>
  <c r="M393" i="69"/>
  <c r="M493" i="69"/>
  <c r="M424" i="69"/>
  <c r="J428" i="65"/>
  <c r="J434" i="65"/>
  <c r="J446" i="65"/>
  <c r="J458" i="65"/>
  <c r="J476" i="65"/>
  <c r="J482" i="65"/>
  <c r="J494" i="65"/>
  <c r="J500" i="65"/>
  <c r="J512" i="65"/>
  <c r="J518" i="65"/>
  <c r="J529" i="65"/>
  <c r="M440" i="69"/>
  <c r="M507" i="69"/>
  <c r="M513" i="69"/>
  <c r="M519" i="69"/>
  <c r="M525" i="69"/>
  <c r="M531" i="69"/>
  <c r="M537" i="69"/>
  <c r="M347" i="69"/>
  <c r="M353" i="69"/>
  <c r="M359" i="69"/>
  <c r="M388" i="69"/>
  <c r="M411" i="69"/>
  <c r="M423" i="69"/>
  <c r="M538" i="69"/>
  <c r="M497" i="69"/>
  <c r="M372" i="69"/>
  <c r="M395" i="69"/>
  <c r="M401" i="69"/>
  <c r="M407" i="69"/>
  <c r="M436" i="69"/>
  <c r="M408" i="69"/>
  <c r="M356" i="69"/>
  <c r="M391" i="69"/>
  <c r="M420" i="69"/>
  <c r="M471" i="69"/>
  <c r="M392" i="69"/>
  <c r="M444" i="69"/>
  <c r="M351" i="69"/>
  <c r="M367" i="69"/>
  <c r="M399" i="69"/>
  <c r="M415" i="69"/>
  <c r="M517" i="69"/>
  <c r="M523" i="69"/>
  <c r="M357" i="69"/>
  <c r="M389" i="69"/>
  <c r="M405" i="69"/>
  <c r="M457" i="69"/>
  <c r="M352" i="69"/>
  <c r="M368" i="69"/>
  <c r="M400" i="69"/>
  <c r="M416" i="69"/>
  <c r="M432" i="69"/>
  <c r="M481" i="69"/>
  <c r="M501" i="69"/>
  <c r="M348" i="69"/>
  <c r="M364" i="69"/>
  <c r="M396" i="69"/>
  <c r="M412" i="69"/>
  <c r="M428" i="69"/>
  <c r="M449" i="69"/>
  <c r="M397" i="69"/>
  <c r="M477" i="69"/>
  <c r="M503" i="69"/>
  <c r="M360" i="69"/>
  <c r="M355" i="69"/>
  <c r="M371" i="69"/>
  <c r="M387" i="69"/>
  <c r="M403" i="69"/>
  <c r="M419" i="69"/>
  <c r="M461" i="69"/>
  <c r="M467" i="69"/>
  <c r="M455" i="69"/>
  <c r="M475" i="69"/>
  <c r="M499" i="69"/>
  <c r="M346" i="69"/>
  <c r="M350" i="69"/>
  <c r="M354" i="69"/>
  <c r="M358" i="69"/>
  <c r="M362" i="69"/>
  <c r="M366" i="69"/>
  <c r="M370" i="69"/>
  <c r="J374" i="69"/>
  <c r="J378" i="69"/>
  <c r="J382" i="69"/>
  <c r="M386" i="69"/>
  <c r="M390" i="69"/>
  <c r="M394" i="69"/>
  <c r="M398" i="69"/>
  <c r="M402" i="69"/>
  <c r="M406" i="69"/>
  <c r="M410" i="69"/>
  <c r="M414" i="69"/>
  <c r="M418" i="69"/>
  <c r="M422" i="69"/>
  <c r="M426" i="69"/>
  <c r="M430" i="69"/>
  <c r="M434" i="69"/>
  <c r="M438" i="69"/>
  <c r="M442" i="69"/>
  <c r="M465" i="69"/>
  <c r="M485" i="69"/>
  <c r="M515" i="69"/>
  <c r="M521" i="69"/>
  <c r="J533" i="69"/>
  <c r="J539" i="69"/>
  <c r="M451" i="69"/>
  <c r="M495" i="69"/>
  <c r="M505" i="69"/>
  <c r="J540" i="69"/>
  <c r="J375" i="69"/>
  <c r="J379" i="69"/>
  <c r="J383" i="69"/>
  <c r="M427" i="69"/>
  <c r="M431" i="69"/>
  <c r="M435" i="69"/>
  <c r="M439" i="69"/>
  <c r="M443" i="69"/>
  <c r="M447" i="69"/>
  <c r="M491" i="69"/>
  <c r="M511" i="69"/>
  <c r="J535" i="69"/>
  <c r="M448" i="69"/>
  <c r="M487" i="69"/>
  <c r="J376" i="69"/>
  <c r="J380" i="69"/>
  <c r="J384" i="69"/>
  <c r="M463" i="69"/>
  <c r="M483" i="69"/>
  <c r="J373" i="69"/>
  <c r="J377" i="69"/>
  <c r="J381" i="69"/>
  <c r="J385" i="69"/>
  <c r="M413" i="69"/>
  <c r="M417" i="69"/>
  <c r="M421" i="69"/>
  <c r="M425" i="69"/>
  <c r="M429" i="69"/>
  <c r="M433" i="69"/>
  <c r="M437" i="69"/>
  <c r="M441" i="69"/>
  <c r="M445" i="69"/>
  <c r="M459" i="69"/>
  <c r="M469" i="69"/>
  <c r="M479" i="69"/>
  <c r="J125" i="68"/>
  <c r="J127" i="65"/>
  <c r="J129" i="65"/>
  <c r="J133" i="65"/>
  <c r="J135" i="65"/>
  <c r="J139" i="65"/>
  <c r="J141" i="65"/>
  <c r="J145" i="65"/>
  <c r="J147" i="65"/>
  <c r="J151" i="65"/>
  <c r="J153" i="65"/>
  <c r="J157" i="65"/>
  <c r="J159" i="65"/>
  <c r="J163" i="65"/>
  <c r="J165" i="65"/>
  <c r="J170" i="65"/>
  <c r="J172" i="65"/>
  <c r="J176" i="65"/>
  <c r="J178" i="65"/>
  <c r="J182" i="65"/>
  <c r="J184" i="65"/>
  <c r="J126" i="65"/>
  <c r="J130" i="65"/>
  <c r="J132" i="65"/>
  <c r="J136" i="65"/>
  <c r="J138" i="65"/>
  <c r="J142" i="65"/>
  <c r="J144" i="65"/>
  <c r="J148" i="65"/>
  <c r="J150" i="65"/>
  <c r="J154" i="65"/>
  <c r="J156" i="65"/>
  <c r="J160" i="65"/>
  <c r="J162" i="65"/>
  <c r="J166" i="65"/>
  <c r="J173" i="65"/>
  <c r="J175" i="65"/>
  <c r="J179" i="65"/>
  <c r="J181" i="65"/>
  <c r="J185" i="65"/>
  <c r="J29" i="65"/>
  <c r="J39" i="65"/>
  <c r="J41" i="65"/>
  <c r="J43" i="65"/>
  <c r="J45" i="65"/>
  <c r="J47" i="65"/>
  <c r="J49" i="65"/>
  <c r="J40" i="65"/>
  <c r="J42" i="65"/>
  <c r="J44" i="65"/>
  <c r="J46" i="65"/>
  <c r="J48" i="65"/>
  <c r="J50" i="65"/>
  <c r="M533" i="67"/>
  <c r="M157" i="68"/>
  <c r="M199" i="68"/>
  <c r="M211" i="68"/>
  <c r="M219" i="68"/>
  <c r="M195" i="68"/>
  <c r="M207" i="68"/>
  <c r="M217" i="68"/>
  <c r="M203" i="68"/>
  <c r="M215" i="68"/>
  <c r="J173" i="68"/>
  <c r="J125" i="65"/>
  <c r="J128" i="65"/>
  <c r="J131" i="65"/>
  <c r="J134" i="65"/>
  <c r="J137" i="65"/>
  <c r="J140" i="65"/>
  <c r="J143" i="65"/>
  <c r="J146" i="65"/>
  <c r="J149" i="65"/>
  <c r="J152" i="65"/>
  <c r="J155" i="65"/>
  <c r="J158" i="65"/>
  <c r="J161" i="65"/>
  <c r="J164" i="65"/>
  <c r="J171" i="65"/>
  <c r="J174" i="65"/>
  <c r="J177" i="65"/>
  <c r="J180" i="65"/>
  <c r="J183" i="65"/>
  <c r="J186" i="65"/>
  <c r="M191" i="68"/>
  <c r="M189" i="68"/>
  <c r="M187" i="68"/>
  <c r="M185" i="68"/>
  <c r="M183" i="68"/>
  <c r="M179" i="68"/>
  <c r="M177" i="68"/>
  <c r="M175" i="68"/>
  <c r="M173" i="68"/>
  <c r="M171" i="68"/>
  <c r="M167" i="68"/>
  <c r="M165" i="68"/>
  <c r="M161" i="68"/>
  <c r="M159" i="68"/>
  <c r="M155" i="68"/>
  <c r="M153" i="68"/>
  <c r="M151" i="68"/>
  <c r="J2" i="65"/>
  <c r="J4" i="65"/>
  <c r="J6" i="65"/>
  <c r="J8" i="65"/>
  <c r="J10" i="65"/>
  <c r="J12" i="65"/>
  <c r="J14" i="65"/>
  <c r="J16" i="65"/>
  <c r="J18" i="65"/>
  <c r="J20" i="65"/>
  <c r="J22" i="65"/>
  <c r="J24" i="65"/>
  <c r="J26" i="65"/>
  <c r="J28" i="65"/>
  <c r="J30" i="65"/>
  <c r="J32" i="65"/>
  <c r="J34" i="65"/>
  <c r="J36" i="65"/>
  <c r="J38" i="65"/>
  <c r="J52" i="65"/>
  <c r="J54" i="65"/>
  <c r="J56" i="65"/>
  <c r="J58" i="65"/>
  <c r="J60" i="65"/>
  <c r="J62" i="65"/>
  <c r="J64" i="65"/>
  <c r="J66" i="65"/>
  <c r="J88" i="65"/>
  <c r="J90" i="65"/>
  <c r="J92" i="65"/>
  <c r="J94" i="65"/>
  <c r="J96" i="65"/>
  <c r="J98" i="65"/>
  <c r="J100" i="65"/>
  <c r="J102" i="65"/>
  <c r="J104" i="65"/>
  <c r="J106" i="65"/>
  <c r="J108" i="65"/>
  <c r="J110" i="65"/>
  <c r="J112" i="65"/>
  <c r="J114" i="65"/>
  <c r="J116" i="65"/>
  <c r="J118" i="65"/>
  <c r="J120" i="65"/>
  <c r="J122" i="65"/>
  <c r="J124" i="65"/>
  <c r="J187" i="65"/>
  <c r="J3" i="65"/>
  <c r="J5" i="65"/>
  <c r="J7" i="65"/>
  <c r="J9" i="65"/>
  <c r="J11" i="65"/>
  <c r="J13" i="65"/>
  <c r="J15" i="65"/>
  <c r="J17" i="65"/>
  <c r="J19" i="65"/>
  <c r="J21" i="65"/>
  <c r="J23" i="65"/>
  <c r="J25" i="65"/>
  <c r="J27" i="65"/>
  <c r="J31" i="65"/>
  <c r="J33" i="65"/>
  <c r="J35" i="65"/>
  <c r="J37" i="65"/>
  <c r="J51" i="65"/>
  <c r="J53" i="65"/>
  <c r="J55" i="65"/>
  <c r="J57" i="65"/>
  <c r="J59" i="65"/>
  <c r="J61" i="65"/>
  <c r="J63" i="65"/>
  <c r="J65" i="65"/>
  <c r="J87" i="65"/>
  <c r="J89" i="65"/>
  <c r="J91" i="65"/>
  <c r="J93" i="65"/>
  <c r="J95" i="65"/>
  <c r="J97" i="65"/>
  <c r="J99" i="65"/>
  <c r="J101" i="65"/>
  <c r="J103" i="65"/>
  <c r="J105" i="65"/>
  <c r="J107" i="65"/>
  <c r="J109" i="65"/>
  <c r="J111" i="65"/>
  <c r="J113" i="65"/>
  <c r="J115" i="65"/>
  <c r="J117" i="65"/>
  <c r="J119" i="65"/>
  <c r="J121" i="65"/>
  <c r="M149" i="68"/>
  <c r="M147" i="68"/>
  <c r="M143" i="68"/>
  <c r="M141" i="68"/>
  <c r="M139" i="68"/>
  <c r="M137" i="68"/>
  <c r="M135" i="68"/>
  <c r="M133" i="68"/>
  <c r="M131" i="68"/>
  <c r="M129" i="68"/>
  <c r="M125" i="68"/>
  <c r="M123" i="68"/>
  <c r="J262" i="65"/>
  <c r="M66" i="68"/>
  <c r="M124" i="68"/>
  <c r="M126" i="68"/>
  <c r="M130" i="68"/>
  <c r="M132" i="68"/>
  <c r="M136" i="68"/>
  <c r="M138" i="68"/>
  <c r="M140" i="68"/>
  <c r="M142" i="68"/>
  <c r="M144" i="68"/>
  <c r="M146" i="68"/>
  <c r="M148" i="68"/>
  <c r="M150" i="68"/>
  <c r="M154" i="68"/>
  <c r="M156" i="68"/>
  <c r="M158" i="68"/>
  <c r="M160" i="68"/>
  <c r="M162" i="68"/>
  <c r="M166" i="68"/>
  <c r="M168" i="68"/>
  <c r="M172" i="68"/>
  <c r="M174" i="68"/>
  <c r="M176" i="68"/>
  <c r="M178" i="68"/>
  <c r="M180" i="68"/>
  <c r="M184" i="68"/>
  <c r="M186" i="68"/>
  <c r="M190" i="68"/>
  <c r="M192" i="68"/>
  <c r="M194" i="68"/>
  <c r="M196" i="68"/>
  <c r="M198" i="68"/>
  <c r="M200" i="68"/>
  <c r="M202" i="68"/>
  <c r="M204" i="68"/>
  <c r="M206" i="68"/>
  <c r="M208" i="68"/>
  <c r="M210" i="68"/>
  <c r="M212" i="68"/>
  <c r="M214" i="68"/>
  <c r="M216" i="68"/>
  <c r="M218" i="68"/>
  <c r="M220" i="68"/>
  <c r="M222" i="68"/>
  <c r="M224" i="68"/>
  <c r="M226" i="68"/>
  <c r="M228" i="68"/>
  <c r="M230" i="68"/>
  <c r="M232" i="68"/>
  <c r="M234" i="68"/>
  <c r="M236" i="68"/>
  <c r="M238" i="68"/>
  <c r="M240" i="68"/>
  <c r="M242" i="68"/>
  <c r="M244" i="68"/>
  <c r="M246" i="68"/>
  <c r="M248" i="68"/>
  <c r="M250" i="68"/>
  <c r="M252" i="68"/>
  <c r="M254" i="68"/>
  <c r="M256" i="68"/>
  <c r="M258" i="68"/>
  <c r="M260" i="68"/>
  <c r="M262" i="68"/>
  <c r="M264" i="68"/>
  <c r="M266" i="68"/>
  <c r="M268" i="68"/>
  <c r="M270" i="68"/>
  <c r="M274" i="68"/>
  <c r="M276" i="68"/>
  <c r="M280" i="68"/>
  <c r="M286" i="68"/>
  <c r="M292" i="68"/>
  <c r="M298" i="68"/>
  <c r="M300" i="68"/>
  <c r="M304" i="68"/>
  <c r="M306" i="68"/>
  <c r="M310" i="68"/>
  <c r="M316" i="68"/>
  <c r="M318" i="68"/>
  <c r="M320" i="68"/>
  <c r="M322" i="68"/>
  <c r="M221" i="68"/>
  <c r="M223" i="68"/>
  <c r="M225" i="68"/>
  <c r="M227" i="68"/>
  <c r="M229" i="68"/>
  <c r="M231" i="68"/>
  <c r="M233" i="68"/>
  <c r="M235" i="68"/>
  <c r="M237" i="68"/>
  <c r="M239" i="68"/>
  <c r="M241" i="68"/>
  <c r="M243" i="68"/>
  <c r="M245" i="68"/>
  <c r="M247" i="68"/>
  <c r="M249" i="68"/>
  <c r="M251" i="68"/>
  <c r="M253" i="68"/>
  <c r="M255" i="68"/>
  <c r="M257" i="68"/>
  <c r="M259" i="68"/>
  <c r="M261" i="68"/>
  <c r="M263" i="68"/>
  <c r="M265" i="68"/>
  <c r="M267" i="68"/>
  <c r="M269" i="68"/>
  <c r="M271" i="68"/>
  <c r="M273" i="68"/>
  <c r="M275" i="68"/>
  <c r="M277" i="68"/>
  <c r="M279" i="68"/>
  <c r="M281" i="68"/>
  <c r="M285" i="68"/>
  <c r="M287" i="68"/>
  <c r="M289" i="68"/>
  <c r="M291" i="68"/>
  <c r="M293" i="68"/>
  <c r="M295" i="68"/>
  <c r="M297" i="68"/>
  <c r="M299" i="68"/>
  <c r="M301" i="68"/>
  <c r="M303" i="68"/>
  <c r="M305" i="68"/>
  <c r="M309" i="68"/>
  <c r="M311" i="68"/>
  <c r="M313" i="68"/>
  <c r="M315" i="68"/>
  <c r="M317" i="68"/>
  <c r="M319" i="68"/>
  <c r="M321" i="68"/>
  <c r="M323" i="68"/>
  <c r="M22" i="68"/>
  <c r="M122" i="68"/>
  <c r="M443" i="67"/>
  <c r="M440" i="67"/>
  <c r="M121" i="68"/>
  <c r="M120" i="68"/>
  <c r="M119" i="68"/>
  <c r="M439" i="67"/>
  <c r="M437" i="67"/>
  <c r="M434" i="67"/>
  <c r="M118" i="68"/>
  <c r="M117" i="68"/>
  <c r="M433" i="67"/>
  <c r="M431" i="67"/>
  <c r="M428" i="67"/>
  <c r="M427" i="67"/>
  <c r="M425" i="67"/>
  <c r="M115" i="68"/>
  <c r="M114" i="68"/>
  <c r="M113" i="68"/>
  <c r="M112" i="68"/>
  <c r="M111" i="68"/>
  <c r="M422" i="67"/>
  <c r="M421" i="67"/>
  <c r="M419" i="67"/>
  <c r="M110" i="68"/>
  <c r="J530" i="65"/>
  <c r="M514" i="67"/>
  <c r="M420" i="67"/>
  <c r="M426" i="67"/>
  <c r="M432" i="67"/>
  <c r="M438" i="67"/>
  <c r="M444" i="67"/>
  <c r="J528" i="65"/>
  <c r="M496" i="67"/>
  <c r="M108" i="68"/>
  <c r="M107" i="68"/>
  <c r="M416" i="67"/>
  <c r="M415" i="67"/>
  <c r="M414" i="67"/>
  <c r="M413" i="67"/>
  <c r="M106" i="68"/>
  <c r="M105" i="68"/>
  <c r="M410" i="67"/>
  <c r="M409" i="67"/>
  <c r="M408" i="67"/>
  <c r="M407" i="67"/>
  <c r="M104" i="68"/>
  <c r="M404" i="67"/>
  <c r="M403" i="67"/>
  <c r="M402" i="67"/>
  <c r="M103" i="68"/>
  <c r="M102" i="68"/>
  <c r="M101" i="68"/>
  <c r="M100" i="68"/>
  <c r="M401" i="67"/>
  <c r="J209" i="65"/>
  <c r="M99" i="68"/>
  <c r="M398" i="67"/>
  <c r="M97" i="68"/>
  <c r="M397" i="67"/>
  <c r="M396" i="67"/>
  <c r="M395" i="67"/>
  <c r="M96" i="68"/>
  <c r="M95" i="68"/>
  <c r="M94" i="68"/>
  <c r="M93" i="68"/>
  <c r="J205" i="65"/>
  <c r="J249" i="65"/>
  <c r="J245" i="65"/>
  <c r="J263" i="65"/>
  <c r="J241" i="65"/>
  <c r="J237" i="65"/>
  <c r="J233" i="65"/>
  <c r="J229" i="65"/>
  <c r="J225" i="65"/>
  <c r="J221" i="65"/>
  <c r="J261" i="65"/>
  <c r="J425" i="65"/>
  <c r="J217" i="65"/>
  <c r="J213" i="65"/>
  <c r="M392" i="67"/>
  <c r="M92" i="68"/>
  <c r="M391" i="67"/>
  <c r="M394" i="67"/>
  <c r="M400" i="67"/>
  <c r="M406" i="67"/>
  <c r="M412" i="67"/>
  <c r="M418" i="67"/>
  <c r="M424" i="67"/>
  <c r="M430" i="67"/>
  <c r="M436" i="67"/>
  <c r="M442" i="67"/>
  <c r="M523" i="67"/>
  <c r="M529" i="67"/>
  <c r="M539" i="67"/>
  <c r="M515" i="67"/>
  <c r="M535" i="67"/>
  <c r="M521" i="67"/>
  <c r="M541" i="67"/>
  <c r="M517" i="67"/>
  <c r="M527" i="67"/>
  <c r="M447" i="67"/>
  <c r="M390" i="67"/>
  <c r="M90" i="68"/>
  <c r="M89" i="68"/>
  <c r="J201" i="65"/>
  <c r="J253" i="65"/>
  <c r="J202" i="65"/>
  <c r="J206" i="65"/>
  <c r="J210" i="65"/>
  <c r="J214" i="65"/>
  <c r="J218" i="65"/>
  <c r="J222" i="65"/>
  <c r="J226" i="65"/>
  <c r="J230" i="65"/>
  <c r="J234" i="65"/>
  <c r="J238" i="65"/>
  <c r="J242" i="65"/>
  <c r="J246" i="65"/>
  <c r="J250" i="65"/>
  <c r="J254" i="65"/>
  <c r="J203" i="65"/>
  <c r="J207" i="65"/>
  <c r="J211" i="65"/>
  <c r="J215" i="65"/>
  <c r="J219" i="65"/>
  <c r="J223" i="65"/>
  <c r="J227" i="65"/>
  <c r="J231" i="65"/>
  <c r="J235" i="65"/>
  <c r="J239" i="65"/>
  <c r="J243" i="65"/>
  <c r="J247" i="65"/>
  <c r="J251" i="65"/>
  <c r="J255" i="65"/>
  <c r="J259" i="65"/>
  <c r="J200" i="65"/>
  <c r="J204" i="65"/>
  <c r="J208" i="65"/>
  <c r="J212" i="65"/>
  <c r="J216" i="65"/>
  <c r="J220" i="65"/>
  <c r="J224" i="65"/>
  <c r="J228" i="65"/>
  <c r="J232" i="65"/>
  <c r="J236" i="65"/>
  <c r="J240" i="65"/>
  <c r="J244" i="65"/>
  <c r="J248" i="65"/>
  <c r="J252" i="65"/>
  <c r="J256" i="65"/>
  <c r="J260" i="65"/>
  <c r="J257" i="65"/>
  <c r="J258" i="65"/>
  <c r="M88" i="68"/>
  <c r="M87" i="68"/>
  <c r="M85" i="68"/>
  <c r="J199" i="65"/>
  <c r="J198" i="65"/>
  <c r="J197" i="65"/>
  <c r="M84" i="68"/>
  <c r="M83" i="68"/>
  <c r="M82" i="68"/>
  <c r="M81" i="68"/>
  <c r="M386" i="67"/>
  <c r="M385" i="67"/>
  <c r="M382" i="67"/>
  <c r="M388" i="67"/>
  <c r="M383" i="67"/>
  <c r="M389" i="67"/>
  <c r="M348" i="67"/>
  <c r="M384" i="67"/>
  <c r="M377" i="67"/>
  <c r="M376" i="67"/>
  <c r="M373" i="67"/>
  <c r="M374" i="67"/>
  <c r="M372" i="67"/>
  <c r="M371" i="67"/>
  <c r="M370" i="67"/>
  <c r="M78" i="68"/>
  <c r="M368" i="67"/>
  <c r="M367" i="67"/>
  <c r="M366" i="67"/>
  <c r="J191" i="65"/>
  <c r="J195" i="65"/>
  <c r="J188" i="65"/>
  <c r="J192" i="65"/>
  <c r="J196" i="65"/>
  <c r="J189" i="65"/>
  <c r="J193" i="65"/>
  <c r="J194" i="65"/>
  <c r="J190" i="65"/>
  <c r="M365" i="67"/>
  <c r="M364" i="67"/>
  <c r="M362" i="67"/>
  <c r="M361" i="67"/>
  <c r="M360" i="67"/>
  <c r="M359" i="67"/>
  <c r="M77" i="68"/>
  <c r="M76" i="68"/>
  <c r="M358" i="67"/>
  <c r="M75" i="68"/>
  <c r="M356" i="67"/>
  <c r="M74" i="68"/>
  <c r="M355" i="67"/>
  <c r="M354" i="67"/>
  <c r="M72" i="68"/>
  <c r="M353" i="67"/>
  <c r="M352" i="67"/>
  <c r="M350" i="67"/>
  <c r="M71" i="68"/>
  <c r="M70" i="68"/>
  <c r="M69" i="68"/>
  <c r="M349" i="67"/>
  <c r="M347" i="67"/>
  <c r="M346" i="67"/>
  <c r="M67" i="68"/>
  <c r="M68" i="68"/>
  <c r="M344" i="67"/>
  <c r="J207" i="69"/>
  <c r="M343" i="67"/>
  <c r="M342" i="67"/>
  <c r="M65" i="68"/>
  <c r="M341" i="67"/>
  <c r="M340" i="67"/>
  <c r="M338" i="67"/>
  <c r="M64" i="68"/>
  <c r="M63" i="68"/>
  <c r="M337" i="67"/>
  <c r="M336" i="67"/>
  <c r="M335" i="67"/>
  <c r="M334" i="67"/>
  <c r="M60" i="68"/>
  <c r="J201" i="69"/>
  <c r="M332" i="67"/>
  <c r="M331" i="67"/>
  <c r="M330" i="67"/>
  <c r="M59" i="68"/>
  <c r="M58" i="68"/>
  <c r="M329" i="67"/>
  <c r="M328" i="67"/>
  <c r="M326" i="67"/>
  <c r="M57" i="68"/>
  <c r="M56" i="68"/>
  <c r="J197" i="69"/>
  <c r="J191" i="69"/>
  <c r="M54" i="68"/>
  <c r="M53" i="68"/>
  <c r="M323" i="67"/>
  <c r="M324" i="67"/>
  <c r="M325" i="67"/>
  <c r="M321" i="67"/>
  <c r="M52" i="68"/>
  <c r="M51" i="68"/>
  <c r="M49" i="68"/>
  <c r="M48" i="68"/>
  <c r="M47" i="68"/>
  <c r="M46" i="68"/>
  <c r="J185" i="69"/>
  <c r="J179" i="69"/>
  <c r="M45" i="68"/>
  <c r="J43" i="68"/>
  <c r="M42" i="68"/>
  <c r="J41" i="68"/>
  <c r="M40" i="68"/>
  <c r="M39" i="68"/>
  <c r="J38" i="68"/>
  <c r="M37" i="68"/>
  <c r="M36" i="68"/>
  <c r="M35" i="68"/>
  <c r="J516" i="65"/>
  <c r="J534" i="65"/>
  <c r="J498" i="65"/>
  <c r="M34" i="68"/>
  <c r="M33" i="68"/>
  <c r="J32" i="68"/>
  <c r="J173" i="69"/>
  <c r="J167" i="69"/>
  <c r="M31" i="68"/>
  <c r="M30" i="68"/>
  <c r="M29" i="68"/>
  <c r="M28" i="68"/>
  <c r="M27" i="68"/>
  <c r="J26" i="68"/>
  <c r="J161" i="69"/>
  <c r="M23" i="68"/>
  <c r="J155" i="69"/>
  <c r="J24" i="68"/>
  <c r="J21" i="68"/>
  <c r="M20" i="68"/>
  <c r="M19" i="68"/>
  <c r="J18" i="68"/>
  <c r="M17" i="68"/>
  <c r="M16" i="68"/>
  <c r="M15" i="68"/>
  <c r="M14" i="68"/>
  <c r="M13" i="68"/>
  <c r="J12" i="68"/>
  <c r="M11" i="68"/>
  <c r="M10" i="68"/>
  <c r="J149" i="69"/>
  <c r="J143" i="69"/>
  <c r="M9" i="68"/>
  <c r="M8" i="68"/>
  <c r="J6" i="68"/>
  <c r="M5" i="68"/>
  <c r="M4" i="68"/>
  <c r="I626" i="68"/>
  <c r="P626" i="68" s="1"/>
  <c r="J626" i="68" s="1"/>
  <c r="J3" i="68"/>
  <c r="M2" i="68"/>
  <c r="P2" i="68"/>
  <c r="J2" i="68" s="1"/>
  <c r="J137" i="69"/>
  <c r="J131" i="69"/>
  <c r="J125" i="69"/>
  <c r="J119" i="69"/>
  <c r="J113" i="69"/>
  <c r="J107" i="69"/>
  <c r="J101" i="69"/>
  <c r="J196" i="67"/>
  <c r="J192" i="67"/>
  <c r="J95" i="69"/>
  <c r="J89" i="69"/>
  <c r="J83" i="69"/>
  <c r="J77" i="69"/>
  <c r="J71" i="69"/>
  <c r="J59" i="69"/>
  <c r="J65" i="69"/>
  <c r="M19" i="69"/>
  <c r="M35" i="69"/>
  <c r="M34" i="69"/>
  <c r="M33" i="69"/>
  <c r="M32" i="69"/>
  <c r="M31" i="69"/>
  <c r="M30" i="69"/>
  <c r="M29" i="69"/>
  <c r="M28" i="69"/>
  <c r="M27" i="69"/>
  <c r="M26" i="69"/>
  <c r="M25" i="69"/>
  <c r="M21" i="68"/>
  <c r="M24" i="69"/>
  <c r="M23" i="69"/>
  <c r="M22" i="69"/>
  <c r="M21" i="69"/>
  <c r="M23" i="65"/>
  <c r="M20" i="69"/>
  <c r="M22" i="65"/>
  <c r="M18" i="69"/>
  <c r="M17" i="69"/>
  <c r="M16" i="69"/>
  <c r="M15" i="69"/>
  <c r="M21" i="65"/>
  <c r="M20" i="65"/>
  <c r="M19" i="65"/>
  <c r="M18" i="65"/>
  <c r="M17" i="65"/>
  <c r="M16" i="65"/>
  <c r="M15" i="65"/>
  <c r="M14" i="69"/>
  <c r="M13" i="69"/>
  <c r="J19" i="67"/>
  <c r="M13" i="65"/>
  <c r="M12" i="69"/>
  <c r="M11" i="69"/>
  <c r="M12" i="65"/>
  <c r="M11" i="65"/>
  <c r="J13" i="67"/>
  <c r="M10" i="69"/>
  <c r="M9" i="69"/>
  <c r="M10" i="65"/>
  <c r="M9" i="65"/>
  <c r="M10" i="67"/>
  <c r="M8" i="67"/>
  <c r="M8" i="69"/>
  <c r="M7" i="69"/>
  <c r="M7" i="65"/>
  <c r="J6" i="67"/>
  <c r="M6" i="65"/>
  <c r="M5" i="65"/>
  <c r="M4" i="65"/>
  <c r="M3" i="65"/>
  <c r="M6" i="69"/>
  <c r="M5" i="69"/>
  <c r="M4" i="69"/>
  <c r="M3" i="69"/>
  <c r="M2" i="69"/>
  <c r="M26" i="68"/>
  <c r="J377" i="65"/>
  <c r="J275" i="65"/>
  <c r="J277" i="68"/>
  <c r="M30" i="65"/>
  <c r="M38" i="65"/>
  <c r="J470" i="65"/>
  <c r="M446" i="69"/>
  <c r="M490" i="69"/>
  <c r="M164" i="65"/>
  <c r="M91" i="65"/>
  <c r="J329" i="65"/>
  <c r="M49" i="65"/>
  <c r="J306" i="65"/>
  <c r="M41" i="68"/>
  <c r="M157" i="65"/>
  <c r="J347" i="65"/>
  <c r="J402" i="65"/>
  <c r="J488" i="65"/>
  <c r="J414" i="68"/>
  <c r="M55" i="65"/>
  <c r="J324" i="65"/>
  <c r="J359" i="65"/>
  <c r="J418" i="65"/>
  <c r="M134" i="65"/>
  <c r="J293" i="65"/>
  <c r="J270" i="65"/>
  <c r="J396" i="67"/>
  <c r="M37" i="65"/>
  <c r="M109" i="65"/>
  <c r="J420" i="65"/>
  <c r="J110" i="68"/>
  <c r="M26" i="65"/>
  <c r="M90" i="65"/>
  <c r="M121" i="65"/>
  <c r="M195" i="67"/>
  <c r="J432" i="67"/>
  <c r="M503" i="67"/>
  <c r="M578" i="67"/>
  <c r="J35" i="68"/>
  <c r="J158" i="68"/>
  <c r="J450" i="68"/>
  <c r="M54" i="65"/>
  <c r="M138" i="65"/>
  <c r="J360" i="65"/>
  <c r="J411" i="65"/>
  <c r="M542" i="67"/>
  <c r="M43" i="65"/>
  <c r="M127" i="65"/>
  <c r="M146" i="65"/>
  <c r="J541" i="65"/>
  <c r="M3" i="68"/>
  <c r="J34" i="68"/>
  <c r="M162" i="65"/>
  <c r="J288" i="65"/>
  <c r="J311" i="65"/>
  <c r="J342" i="65"/>
  <c r="J484" i="65"/>
  <c r="J578" i="67"/>
  <c r="M110" i="65"/>
  <c r="J414" i="65"/>
  <c r="J13" i="68"/>
  <c r="J74" i="68"/>
  <c r="J537" i="65"/>
  <c r="M380" i="69"/>
  <c r="M62" i="65"/>
  <c r="M126" i="65"/>
  <c r="M152" i="65"/>
  <c r="J441" i="65"/>
  <c r="J29" i="68"/>
  <c r="J36" i="68"/>
  <c r="J186" i="68"/>
  <c r="M66" i="65"/>
  <c r="M115" i="65"/>
  <c r="M145" i="65"/>
  <c r="J415" i="65"/>
  <c r="J360" i="67"/>
  <c r="M464" i="67"/>
  <c r="M488" i="67"/>
  <c r="M518" i="67"/>
  <c r="J40" i="68"/>
  <c r="J363" i="68"/>
  <c r="J612" i="65"/>
  <c r="J429" i="69"/>
  <c r="J268" i="68"/>
  <c r="J347" i="68"/>
  <c r="J340" i="68"/>
  <c r="J178" i="69"/>
  <c r="J352" i="68"/>
  <c r="J356" i="68"/>
  <c r="J220" i="67"/>
  <c r="J154" i="69"/>
  <c r="J425" i="69"/>
  <c r="J420" i="68"/>
  <c r="J436" i="68"/>
  <c r="J142" i="69"/>
  <c r="J166" i="69"/>
  <c r="J190" i="69"/>
  <c r="J160" i="68"/>
  <c r="M98" i="65"/>
  <c r="J423" i="65"/>
  <c r="J454" i="65"/>
  <c r="J538" i="65"/>
  <c r="J8" i="68"/>
  <c r="J15" i="68"/>
  <c r="J456" i="68"/>
  <c r="M377" i="69"/>
  <c r="J624" i="69"/>
  <c r="J323" i="68"/>
  <c r="J510" i="69"/>
  <c r="J18" i="67"/>
  <c r="M102" i="65"/>
  <c r="M470" i="67"/>
  <c r="M482" i="67"/>
  <c r="J30" i="68"/>
  <c r="J625" i="68"/>
  <c r="J384" i="65"/>
  <c r="J424" i="65"/>
  <c r="J529" i="67"/>
  <c r="M50" i="68"/>
  <c r="J50" i="68"/>
  <c r="M169" i="68"/>
  <c r="J169" i="68"/>
  <c r="M31" i="65"/>
  <c r="M42" i="65"/>
  <c r="M103" i="65"/>
  <c r="M114" i="65"/>
  <c r="M139" i="65"/>
  <c r="M150" i="65"/>
  <c r="J299" i="65"/>
  <c r="J335" i="65"/>
  <c r="J421" i="65"/>
  <c r="J429" i="65"/>
  <c r="J514" i="67"/>
  <c r="J546" i="67"/>
  <c r="J584" i="67"/>
  <c r="J591" i="67"/>
  <c r="M7" i="68"/>
  <c r="J7" i="68"/>
  <c r="J20" i="68"/>
  <c r="M25" i="68"/>
  <c r="J25" i="68"/>
  <c r="J501" i="65"/>
  <c r="M283" i="68"/>
  <c r="J283" i="68"/>
  <c r="M25" i="65"/>
  <c r="M50" i="65"/>
  <c r="M61" i="65"/>
  <c r="M97" i="65"/>
  <c r="M133" i="65"/>
  <c r="M158" i="65"/>
  <c r="J264" i="65"/>
  <c r="J281" i="65"/>
  <c r="J317" i="65"/>
  <c r="J353" i="65"/>
  <c r="J366" i="65"/>
  <c r="J395" i="65"/>
  <c r="J412" i="65"/>
  <c r="J417" i="65"/>
  <c r="J444" i="65"/>
  <c r="J453" i="65"/>
  <c r="J464" i="65"/>
  <c r="J480" i="65"/>
  <c r="J489" i="65"/>
  <c r="M79" i="68"/>
  <c r="J79" i="68"/>
  <c r="M188" i="68"/>
  <c r="J188" i="68"/>
  <c r="J462" i="65"/>
  <c r="J526" i="65"/>
  <c r="J535" i="65"/>
  <c r="J564" i="67"/>
  <c r="J585" i="67"/>
  <c r="J609" i="67"/>
  <c r="J9" i="68"/>
  <c r="J14" i="68"/>
  <c r="J31" i="68"/>
  <c r="J52" i="68"/>
  <c r="J81" i="68"/>
  <c r="J95" i="68"/>
  <c r="J115" i="68"/>
  <c r="J171" i="68"/>
  <c r="J332" i="68"/>
  <c r="J371" i="68"/>
  <c r="J429" i="68"/>
  <c r="J4" i="69"/>
  <c r="J6" i="69"/>
  <c r="J8" i="69"/>
  <c r="J10" i="69"/>
  <c r="J12" i="69"/>
  <c r="J16" i="69"/>
  <c r="J18" i="69"/>
  <c r="J22" i="69"/>
  <c r="J24" i="69"/>
  <c r="J26" i="69"/>
  <c r="J28" i="69"/>
  <c r="J30" i="69"/>
  <c r="J34" i="69"/>
  <c r="J36" i="69"/>
  <c r="J40" i="69"/>
  <c r="J42" i="69"/>
  <c r="J44" i="69"/>
  <c r="J46" i="69"/>
  <c r="J48" i="69"/>
  <c r="J52" i="69"/>
  <c r="J54" i="69"/>
  <c r="M62" i="69"/>
  <c r="J64" i="69"/>
  <c r="J66" i="69"/>
  <c r="M74" i="69"/>
  <c r="J76" i="69"/>
  <c r="J78" i="69"/>
  <c r="M86" i="69"/>
  <c r="J88" i="69"/>
  <c r="J90" i="69"/>
  <c r="M98" i="69"/>
  <c r="J100" i="69"/>
  <c r="J102" i="69"/>
  <c r="M110" i="69"/>
  <c r="J112" i="69"/>
  <c r="J114" i="69"/>
  <c r="M122" i="69"/>
  <c r="J124" i="69"/>
  <c r="J126" i="69"/>
  <c r="M134" i="69"/>
  <c r="J136" i="69"/>
  <c r="J138" i="69"/>
  <c r="M146" i="69"/>
  <c r="J148" i="69"/>
  <c r="J150" i="69"/>
  <c r="M158" i="69"/>
  <c r="J160" i="69"/>
  <c r="J162" i="69"/>
  <c r="M170" i="69"/>
  <c r="J172" i="69"/>
  <c r="J174" i="69"/>
  <c r="M182" i="69"/>
  <c r="J184" i="69"/>
  <c r="J186" i="69"/>
  <c r="M194" i="69"/>
  <c r="J196" i="69"/>
  <c r="J198" i="69"/>
  <c r="J456" i="69"/>
  <c r="J480" i="69"/>
  <c r="J533" i="67"/>
  <c r="J538" i="67"/>
  <c r="M584" i="67"/>
  <c r="M596" i="67"/>
  <c r="J600" i="67"/>
  <c r="M620" i="67"/>
  <c r="J19" i="68"/>
  <c r="J39" i="68"/>
  <c r="J104" i="68"/>
  <c r="J142" i="68"/>
  <c r="J176" i="68"/>
  <c r="J183" i="68"/>
  <c r="J300" i="68"/>
  <c r="J433" i="68"/>
  <c r="J616" i="68"/>
  <c r="M374" i="69"/>
  <c r="M383" i="69"/>
  <c r="J415" i="69"/>
  <c r="J521" i="69"/>
  <c r="J479" i="69"/>
  <c r="J620" i="67"/>
  <c r="J88" i="68"/>
  <c r="J117" i="68"/>
  <c r="J135" i="68"/>
  <c r="J335" i="68"/>
  <c r="J374" i="68"/>
  <c r="J465" i="68"/>
  <c r="J17" i="67"/>
  <c r="J322" i="67"/>
  <c r="J56" i="68"/>
  <c r="J140" i="68"/>
  <c r="J149" i="68"/>
  <c r="J178" i="68"/>
  <c r="J195" i="68"/>
  <c r="J337" i="68"/>
  <c r="J341" i="68"/>
  <c r="J387" i="68"/>
  <c r="J390" i="68"/>
  <c r="M64" i="69"/>
  <c r="M66" i="69"/>
  <c r="M76" i="69"/>
  <c r="M78" i="69"/>
  <c r="M88" i="69"/>
  <c r="M90" i="69"/>
  <c r="M100" i="69"/>
  <c r="M102" i="69"/>
  <c r="M112" i="69"/>
  <c r="M114" i="69"/>
  <c r="M124" i="69"/>
  <c r="M126" i="69"/>
  <c r="M136" i="69"/>
  <c r="M138" i="69"/>
  <c r="M148" i="69"/>
  <c r="M150" i="69"/>
  <c r="M160" i="69"/>
  <c r="M162" i="69"/>
  <c r="M172" i="69"/>
  <c r="M174" i="69"/>
  <c r="M184" i="69"/>
  <c r="M186" i="69"/>
  <c r="M196" i="69"/>
  <c r="M198" i="69"/>
  <c r="J389" i="69"/>
  <c r="J393" i="69"/>
  <c r="M456" i="69"/>
  <c r="J484" i="69"/>
  <c r="J520" i="69"/>
  <c r="J515" i="69"/>
  <c r="M528" i="69"/>
  <c r="M24" i="65"/>
  <c r="M36" i="65"/>
  <c r="M48" i="65"/>
  <c r="M60" i="65"/>
  <c r="M96" i="65"/>
  <c r="M108" i="65"/>
  <c r="M120" i="65"/>
  <c r="M132" i="65"/>
  <c r="M144" i="65"/>
  <c r="M156" i="65"/>
  <c r="M151" i="65"/>
  <c r="M163" i="65"/>
  <c r="J269" i="65"/>
  <c r="J276" i="65"/>
  <c r="J287" i="65"/>
  <c r="J294" i="65"/>
  <c r="J305" i="65"/>
  <c r="J312" i="65"/>
  <c r="J323" i="65"/>
  <c r="J330" i="65"/>
  <c r="J341" i="65"/>
  <c r="J348" i="65"/>
  <c r="J389" i="65"/>
  <c r="J426" i="65"/>
  <c r="J372" i="65"/>
  <c r="J282" i="65"/>
  <c r="J300" i="65"/>
  <c r="J318" i="65"/>
  <c r="J336" i="65"/>
  <c r="J365" i="65"/>
  <c r="J371" i="65"/>
  <c r="J378" i="65"/>
  <c r="J407" i="65"/>
  <c r="J354" i="65"/>
  <c r="M32" i="65"/>
  <c r="M44" i="65"/>
  <c r="M56" i="65"/>
  <c r="M92" i="65"/>
  <c r="M104" i="65"/>
  <c r="M116" i="65"/>
  <c r="M128" i="65"/>
  <c r="M140" i="65"/>
  <c r="J396" i="65"/>
  <c r="J383" i="65"/>
  <c r="J390" i="65"/>
  <c r="J401" i="65"/>
  <c r="J408" i="65"/>
  <c r="J427" i="65"/>
  <c r="J440" i="65"/>
  <c r="J460" i="65"/>
  <c r="J492" i="65"/>
  <c r="J540" i="65"/>
  <c r="J195" i="67"/>
  <c r="M322" i="67"/>
  <c r="J324" i="67"/>
  <c r="J468" i="67"/>
  <c r="J474" i="67"/>
  <c r="J480" i="67"/>
  <c r="J486" i="67"/>
  <c r="J492" i="67"/>
  <c r="M499" i="67"/>
  <c r="M505" i="67"/>
  <c r="M511" i="67"/>
  <c r="M538" i="67"/>
  <c r="J542" i="67"/>
  <c r="J566" i="67"/>
  <c r="J5" i="68"/>
  <c r="M6" i="68"/>
  <c r="J11" i="68"/>
  <c r="M12" i="68"/>
  <c r="J17" i="68"/>
  <c r="M18" i="68"/>
  <c r="J23" i="68"/>
  <c r="M24" i="68"/>
  <c r="J28" i="68"/>
  <c r="J33" i="68"/>
  <c r="M38" i="68"/>
  <c r="J42" i="68"/>
  <c r="M43" i="68"/>
  <c r="J97" i="68"/>
  <c r="J151" i="68"/>
  <c r="M164" i="68"/>
  <c r="J164" i="68"/>
  <c r="J190" i="68"/>
  <c r="J192" i="68"/>
  <c r="J270" i="68"/>
  <c r="J275" i="68"/>
  <c r="J381" i="68"/>
  <c r="M438" i="68"/>
  <c r="J438" i="68"/>
  <c r="J410" i="65"/>
  <c r="J413" i="65"/>
  <c r="J416" i="65"/>
  <c r="J419" i="65"/>
  <c r="J422" i="65"/>
  <c r="J490" i="65"/>
  <c r="J507" i="65"/>
  <c r="J5" i="67"/>
  <c r="J348" i="67"/>
  <c r="J384" i="67"/>
  <c r="J420" i="67"/>
  <c r="M446" i="67"/>
  <c r="M455" i="67"/>
  <c r="M461" i="67"/>
  <c r="M473" i="67"/>
  <c r="M479" i="67"/>
  <c r="M491" i="67"/>
  <c r="M497" i="67"/>
  <c r="M593" i="67"/>
  <c r="J4" i="68"/>
  <c r="J10" i="68"/>
  <c r="J16" i="68"/>
  <c r="J22" i="68"/>
  <c r="J37" i="68"/>
  <c r="J180" i="68"/>
  <c r="J301" i="68"/>
  <c r="M415" i="68"/>
  <c r="J415" i="68"/>
  <c r="M417" i="68"/>
  <c r="J417" i="68"/>
  <c r="J27" i="68"/>
  <c r="M32" i="68"/>
  <c r="J92" i="68"/>
  <c r="M128" i="68"/>
  <c r="J128" i="68"/>
  <c r="J146" i="68"/>
  <c r="J313" i="68"/>
  <c r="J436" i="65"/>
  <c r="J448" i="65"/>
  <c r="J456" i="65"/>
  <c r="J465" i="65"/>
  <c r="J472" i="65"/>
  <c r="J496" i="65"/>
  <c r="J508" i="65"/>
  <c r="J513" i="65"/>
  <c r="J520" i="65"/>
  <c r="J525" i="65"/>
  <c r="J624" i="65"/>
  <c r="J4" i="67"/>
  <c r="M22" i="67"/>
  <c r="J336" i="67"/>
  <c r="J372" i="67"/>
  <c r="J408" i="67"/>
  <c r="J444" i="67"/>
  <c r="J471" i="67"/>
  <c r="J477" i="67"/>
  <c r="J483" i="67"/>
  <c r="J489" i="67"/>
  <c r="J495" i="67"/>
  <c r="M520" i="67"/>
  <c r="J543" i="67"/>
  <c r="J555" i="67"/>
  <c r="J567" i="67"/>
  <c r="J579" i="67"/>
  <c r="M599" i="67"/>
  <c r="J615" i="67"/>
  <c r="M86" i="68"/>
  <c r="J99" i="68"/>
  <c r="J124" i="68"/>
  <c r="M307" i="68"/>
  <c r="J307" i="68"/>
  <c r="M396" i="68"/>
  <c r="J396" i="68"/>
  <c r="M61" i="68"/>
  <c r="J61" i="68"/>
  <c r="M288" i="68"/>
  <c r="J288" i="68"/>
  <c r="M451" i="68"/>
  <c r="J451" i="68"/>
  <c r="M20" i="67"/>
  <c r="J217" i="67"/>
  <c r="J520" i="67"/>
  <c r="J551" i="67"/>
  <c r="J599" i="67"/>
  <c r="M602" i="67"/>
  <c r="M44" i="68"/>
  <c r="J44" i="68"/>
  <c r="J59" i="68"/>
  <c r="J63" i="68"/>
  <c r="J265" i="68"/>
  <c r="J286" i="68"/>
  <c r="M469" i="68"/>
  <c r="J469" i="68"/>
  <c r="J77" i="68"/>
  <c r="J113" i="68"/>
  <c r="J133" i="68"/>
  <c r="J153" i="68"/>
  <c r="J196" i="68"/>
  <c r="J279" i="68"/>
  <c r="J321" i="68"/>
  <c r="J343" i="68"/>
  <c r="J345" i="68"/>
  <c r="J358" i="68"/>
  <c r="J364" i="68"/>
  <c r="J397" i="68"/>
  <c r="J400" i="68"/>
  <c r="J404" i="68"/>
  <c r="J406" i="68"/>
  <c r="J440" i="68"/>
  <c r="J442" i="68"/>
  <c r="J613" i="68"/>
  <c r="J622" i="68"/>
  <c r="M72" i="69"/>
  <c r="M84" i="69"/>
  <c r="M96" i="69"/>
  <c r="M108" i="69"/>
  <c r="M120" i="69"/>
  <c r="M156" i="69"/>
  <c r="M180" i="69"/>
  <c r="M192" i="69"/>
  <c r="J354" i="69"/>
  <c r="M375" i="69"/>
  <c r="M378" i="69"/>
  <c r="M381" i="69"/>
  <c r="M384" i="69"/>
  <c r="J450" i="69"/>
  <c r="J478" i="69"/>
  <c r="M486" i="69"/>
  <c r="J492" i="69"/>
  <c r="J495" i="69"/>
  <c r="J504" i="69"/>
  <c r="J523" i="69"/>
  <c r="J621" i="69"/>
  <c r="M540" i="69"/>
  <c r="J45" i="68"/>
  <c r="J70" i="68"/>
  <c r="J106" i="68"/>
  <c r="J131" i="68"/>
  <c r="J167" i="68"/>
  <c r="J184" i="68"/>
  <c r="J329" i="68"/>
  <c r="J353" i="68"/>
  <c r="J376" i="68"/>
  <c r="J619" i="68"/>
  <c r="J3" i="69"/>
  <c r="J7" i="69"/>
  <c r="J9" i="69"/>
  <c r="J13" i="69"/>
  <c r="J15" i="69"/>
  <c r="J17" i="69"/>
  <c r="J19" i="69"/>
  <c r="J21" i="69"/>
  <c r="J25" i="69"/>
  <c r="J27" i="69"/>
  <c r="J31" i="69"/>
  <c r="J33" i="69"/>
  <c r="J35" i="69"/>
  <c r="J37" i="69"/>
  <c r="J39" i="69"/>
  <c r="J43" i="69"/>
  <c r="J45" i="69"/>
  <c r="J49" i="69"/>
  <c r="J51" i="69"/>
  <c r="J53" i="69"/>
  <c r="J70" i="69"/>
  <c r="J82" i="69"/>
  <c r="J94" i="69"/>
  <c r="J106" i="69"/>
  <c r="J118" i="69"/>
  <c r="J130" i="69"/>
  <c r="M205" i="69"/>
  <c r="J397" i="69"/>
  <c r="J433" i="69"/>
  <c r="J449" i="69"/>
  <c r="M454" i="69"/>
  <c r="J460" i="69"/>
  <c r="J486" i="69"/>
  <c r="J491" i="69"/>
  <c r="M496" i="69"/>
  <c r="J517" i="69"/>
  <c r="J524" i="69"/>
  <c r="M625" i="69"/>
  <c r="J453" i="68"/>
  <c r="J57" i="69"/>
  <c r="J69" i="69"/>
  <c r="J81" i="69"/>
  <c r="J93" i="69"/>
  <c r="J105" i="69"/>
  <c r="J117" i="69"/>
  <c r="J129" i="69"/>
  <c r="J141" i="69"/>
  <c r="J153" i="69"/>
  <c r="J165" i="69"/>
  <c r="J177" i="69"/>
  <c r="J189" i="69"/>
  <c r="M373" i="69"/>
  <c r="M376" i="69"/>
  <c r="M379" i="69"/>
  <c r="M382" i="69"/>
  <c r="M385" i="69"/>
  <c r="J407" i="69"/>
  <c r="J411" i="69"/>
  <c r="J443" i="69"/>
  <c r="J459" i="69"/>
  <c r="M478" i="69"/>
  <c r="M492" i="69"/>
  <c r="J496" i="69"/>
  <c r="M533" i="69"/>
  <c r="J615" i="69"/>
  <c r="M8" i="65"/>
  <c r="M34" i="65"/>
  <c r="M40" i="65"/>
  <c r="M46" i="65"/>
  <c r="M52" i="65"/>
  <c r="M58" i="65"/>
  <c r="M64" i="65"/>
  <c r="M88" i="65"/>
  <c r="M94" i="65"/>
  <c r="M100" i="65"/>
  <c r="M106" i="65"/>
  <c r="M112" i="65"/>
  <c r="M118" i="65"/>
  <c r="M130" i="65"/>
  <c r="M136" i="65"/>
  <c r="M142" i="65"/>
  <c r="M148" i="65"/>
  <c r="M154" i="65"/>
  <c r="M160" i="65"/>
  <c r="M27" i="65"/>
  <c r="M33" i="65"/>
  <c r="M39" i="65"/>
  <c r="M45" i="65"/>
  <c r="M51" i="65"/>
  <c r="M57" i="65"/>
  <c r="M63" i="65"/>
  <c r="M87" i="65"/>
  <c r="M93" i="65"/>
  <c r="M99" i="65"/>
  <c r="M105" i="65"/>
  <c r="M111" i="65"/>
  <c r="M117" i="65"/>
  <c r="M129" i="65"/>
  <c r="M135" i="65"/>
  <c r="M141" i="65"/>
  <c r="M147" i="65"/>
  <c r="M153" i="65"/>
  <c r="M159" i="65"/>
  <c r="M2" i="65"/>
  <c r="M14" i="65"/>
  <c r="M35" i="65"/>
  <c r="M41" i="65"/>
  <c r="M47" i="65"/>
  <c r="M53" i="65"/>
  <c r="M59" i="65"/>
  <c r="M65" i="65"/>
  <c r="M89" i="65"/>
  <c r="M95" i="65"/>
  <c r="M101" i="65"/>
  <c r="M107" i="65"/>
  <c r="M113" i="65"/>
  <c r="M119" i="65"/>
  <c r="M125" i="65"/>
  <c r="M131" i="65"/>
  <c r="M137" i="65"/>
  <c r="M143" i="65"/>
  <c r="M149" i="65"/>
  <c r="M155" i="65"/>
  <c r="M161" i="65"/>
  <c r="J267" i="65"/>
  <c r="J273" i="65"/>
  <c r="J279" i="65"/>
  <c r="J285" i="65"/>
  <c r="J291" i="65"/>
  <c r="J297" i="65"/>
  <c r="J303" i="65"/>
  <c r="J309" i="65"/>
  <c r="J315" i="65"/>
  <c r="J321" i="65"/>
  <c r="J327" i="65"/>
  <c r="J333" i="65"/>
  <c r="J339" i="65"/>
  <c r="J345" i="65"/>
  <c r="J351" i="65"/>
  <c r="J357" i="65"/>
  <c r="J363" i="65"/>
  <c r="J369" i="65"/>
  <c r="J375" i="65"/>
  <c r="J381" i="65"/>
  <c r="J387" i="65"/>
  <c r="J393" i="65"/>
  <c r="J399" i="65"/>
  <c r="J405" i="65"/>
  <c r="J504" i="65"/>
  <c r="J506" i="65"/>
  <c r="J524" i="65"/>
  <c r="J532" i="65"/>
  <c r="J266" i="65"/>
  <c r="J272" i="65"/>
  <c r="J278" i="65"/>
  <c r="J284" i="65"/>
  <c r="J290" i="65"/>
  <c r="J296" i="65"/>
  <c r="J302" i="65"/>
  <c r="J308" i="65"/>
  <c r="J314" i="65"/>
  <c r="J320" i="65"/>
  <c r="J326" i="65"/>
  <c r="J332" i="65"/>
  <c r="J338" i="65"/>
  <c r="J344" i="65"/>
  <c r="J350" i="65"/>
  <c r="J356" i="65"/>
  <c r="J362" i="65"/>
  <c r="J368" i="65"/>
  <c r="J374" i="65"/>
  <c r="J380" i="65"/>
  <c r="J386" i="65"/>
  <c r="J392" i="65"/>
  <c r="J398" i="65"/>
  <c r="J404" i="65"/>
  <c r="J265" i="65"/>
  <c r="J271" i="65"/>
  <c r="J277" i="65"/>
  <c r="J283" i="65"/>
  <c r="J289" i="65"/>
  <c r="J295" i="65"/>
  <c r="J301" i="65"/>
  <c r="J307" i="65"/>
  <c r="J313" i="65"/>
  <c r="J319" i="65"/>
  <c r="J325" i="65"/>
  <c r="J331" i="65"/>
  <c r="J337" i="65"/>
  <c r="J343" i="65"/>
  <c r="J349" i="65"/>
  <c r="J355" i="65"/>
  <c r="J361" i="65"/>
  <c r="J367" i="65"/>
  <c r="J373" i="65"/>
  <c r="J379" i="65"/>
  <c r="J385" i="65"/>
  <c r="J391" i="65"/>
  <c r="J397" i="65"/>
  <c r="J403" i="65"/>
  <c r="J409" i="65"/>
  <c r="J432" i="65"/>
  <c r="J435" i="65"/>
  <c r="J452" i="65"/>
  <c r="J468" i="65"/>
  <c r="J471" i="65"/>
  <c r="J477" i="65"/>
  <c r="J621" i="65"/>
  <c r="J268" i="65"/>
  <c r="J274" i="65"/>
  <c r="J280" i="65"/>
  <c r="J286" i="65"/>
  <c r="J292" i="65"/>
  <c r="J298" i="65"/>
  <c r="J304" i="65"/>
  <c r="J310" i="65"/>
  <c r="J316" i="65"/>
  <c r="J322" i="65"/>
  <c r="J328" i="65"/>
  <c r="J334" i="65"/>
  <c r="J340" i="65"/>
  <c r="J346" i="65"/>
  <c r="J352" i="65"/>
  <c r="J358" i="65"/>
  <c r="J364" i="65"/>
  <c r="J370" i="65"/>
  <c r="J376" i="65"/>
  <c r="J382" i="65"/>
  <c r="J388" i="65"/>
  <c r="J394" i="65"/>
  <c r="J400" i="65"/>
  <c r="J406" i="65"/>
  <c r="M152" i="68"/>
  <c r="J152" i="68"/>
  <c r="J551" i="65"/>
  <c r="J569" i="65"/>
  <c r="J587" i="65"/>
  <c r="J605" i="65"/>
  <c r="J618" i="65"/>
  <c r="J623" i="65"/>
  <c r="J442" i="65"/>
  <c r="J450" i="65"/>
  <c r="J459" i="65"/>
  <c r="J478" i="65"/>
  <c r="J486" i="65"/>
  <c r="J495" i="65"/>
  <c r="J514" i="65"/>
  <c r="J522" i="65"/>
  <c r="J531" i="65"/>
  <c r="J615" i="65"/>
  <c r="M193" i="67"/>
  <c r="J430" i="65"/>
  <c r="J438" i="65"/>
  <c r="J447" i="65"/>
  <c r="J466" i="65"/>
  <c r="J474" i="65"/>
  <c r="J483" i="65"/>
  <c r="J502" i="65"/>
  <c r="J510" i="65"/>
  <c r="J519" i="65"/>
  <c r="J542" i="65"/>
  <c r="J560" i="65"/>
  <c r="J578" i="65"/>
  <c r="J596" i="65"/>
  <c r="J614" i="65"/>
  <c r="M181" i="68"/>
  <c r="J181" i="68"/>
  <c r="M3" i="67"/>
  <c r="J11" i="67"/>
  <c r="M14" i="67"/>
  <c r="M16" i="67"/>
  <c r="J339" i="67"/>
  <c r="J351" i="67"/>
  <c r="J375" i="67"/>
  <c r="J387" i="67"/>
  <c r="J411" i="67"/>
  <c r="J423" i="67"/>
  <c r="M509" i="67"/>
  <c r="J526" i="67"/>
  <c r="M536" i="67"/>
  <c r="J569" i="67"/>
  <c r="M445" i="68"/>
  <c r="J445" i="68"/>
  <c r="M462" i="68"/>
  <c r="J462" i="68"/>
  <c r="J330" i="67"/>
  <c r="M458" i="67"/>
  <c r="M467" i="67"/>
  <c r="M476" i="67"/>
  <c r="M485" i="67"/>
  <c r="M494" i="67"/>
  <c r="M507" i="67"/>
  <c r="M605" i="67"/>
  <c r="M55" i="68"/>
  <c r="J55" i="68"/>
  <c r="J68" i="68"/>
  <c r="M98" i="68"/>
  <c r="J98" i="68"/>
  <c r="M109" i="68"/>
  <c r="J109" i="68"/>
  <c r="J122" i="68"/>
  <c r="M145" i="68"/>
  <c r="J145" i="68"/>
  <c r="J194" i="68"/>
  <c r="M516" i="69"/>
  <c r="J516" i="69"/>
  <c r="J581" i="67"/>
  <c r="J605" i="67"/>
  <c r="J617" i="67"/>
  <c r="M62" i="68"/>
  <c r="J62" i="68"/>
  <c r="M73" i="68"/>
  <c r="J73" i="68"/>
  <c r="M116" i="68"/>
  <c r="J116" i="68"/>
  <c r="M127" i="68"/>
  <c r="J127" i="68"/>
  <c r="M282" i="68"/>
  <c r="J282" i="68"/>
  <c r="J193" i="67"/>
  <c r="J214" i="67"/>
  <c r="M501" i="67"/>
  <c r="M513" i="67"/>
  <c r="M526" i="67"/>
  <c r="J527" i="67"/>
  <c r="J561" i="67"/>
  <c r="M163" i="68"/>
  <c r="J163" i="68"/>
  <c r="J185" i="68"/>
  <c r="J12" i="67"/>
  <c r="M80" i="68"/>
  <c r="J80" i="68"/>
  <c r="M91" i="68"/>
  <c r="J91" i="68"/>
  <c r="M134" i="68"/>
  <c r="J134" i="68"/>
  <c r="M170" i="68"/>
  <c r="J170" i="68"/>
  <c r="M182" i="68"/>
  <c r="J182" i="68"/>
  <c r="M409" i="68"/>
  <c r="J409" i="68"/>
  <c r="M426" i="68"/>
  <c r="J426" i="68"/>
  <c r="J305" i="68"/>
  <c r="M402" i="68"/>
  <c r="J402" i="68"/>
  <c r="M471" i="68"/>
  <c r="J471" i="68"/>
  <c r="M473" i="68"/>
  <c r="J473" i="68"/>
  <c r="M475" i="68"/>
  <c r="J475" i="68"/>
  <c r="M477" i="68"/>
  <c r="J477" i="68"/>
  <c r="M479" i="68"/>
  <c r="J479" i="68"/>
  <c r="M481" i="68"/>
  <c r="J481" i="68"/>
  <c r="M483" i="68"/>
  <c r="J483" i="68"/>
  <c r="M485" i="68"/>
  <c r="J485" i="68"/>
  <c r="M487" i="68"/>
  <c r="J487" i="68"/>
  <c r="M489" i="68"/>
  <c r="J489" i="68"/>
  <c r="M491" i="68"/>
  <c r="J491" i="68"/>
  <c r="M493" i="68"/>
  <c r="J493" i="68"/>
  <c r="M495" i="68"/>
  <c r="J495" i="68"/>
  <c r="M497" i="68"/>
  <c r="J497" i="68"/>
  <c r="M499" i="68"/>
  <c r="J499" i="68"/>
  <c r="M501" i="68"/>
  <c r="J501" i="68"/>
  <c r="M503" i="68"/>
  <c r="J503" i="68"/>
  <c r="M505" i="68"/>
  <c r="J505" i="68"/>
  <c r="M507" i="68"/>
  <c r="J507" i="68"/>
  <c r="M509" i="68"/>
  <c r="J509" i="68"/>
  <c r="M511" i="68"/>
  <c r="J511" i="68"/>
  <c r="M513" i="68"/>
  <c r="J513" i="68"/>
  <c r="M515" i="68"/>
  <c r="J515" i="68"/>
  <c r="M517" i="68"/>
  <c r="J517" i="68"/>
  <c r="M519" i="68"/>
  <c r="J519" i="68"/>
  <c r="M521" i="68"/>
  <c r="J521" i="68"/>
  <c r="M523" i="68"/>
  <c r="J523" i="68"/>
  <c r="M525" i="68"/>
  <c r="J525" i="68"/>
  <c r="M527" i="68"/>
  <c r="J527" i="68"/>
  <c r="M529" i="68"/>
  <c r="J529" i="68"/>
  <c r="M531" i="68"/>
  <c r="J531" i="68"/>
  <c r="M533" i="68"/>
  <c r="J533" i="68"/>
  <c r="M535" i="68"/>
  <c r="J535" i="68"/>
  <c r="M537" i="68"/>
  <c r="J537" i="68"/>
  <c r="M539" i="68"/>
  <c r="J539" i="68"/>
  <c r="M541" i="68"/>
  <c r="J541" i="68"/>
  <c r="M543" i="68"/>
  <c r="J543" i="68"/>
  <c r="M545" i="68"/>
  <c r="J545" i="68"/>
  <c r="M547" i="68"/>
  <c r="J547" i="68"/>
  <c r="M549" i="68"/>
  <c r="J549" i="68"/>
  <c r="M551" i="68"/>
  <c r="J551" i="68"/>
  <c r="M553" i="68"/>
  <c r="J553" i="68"/>
  <c r="M555" i="68"/>
  <c r="J555" i="68"/>
  <c r="J321" i="67"/>
  <c r="J333" i="67"/>
  <c r="J357" i="67"/>
  <c r="J369" i="67"/>
  <c r="J393" i="67"/>
  <c r="J405" i="67"/>
  <c r="J429" i="67"/>
  <c r="J441" i="67"/>
  <c r="J518" i="67"/>
  <c r="J521" i="67"/>
  <c r="M532" i="67"/>
  <c r="J536" i="67"/>
  <c r="J539" i="67"/>
  <c r="J541" i="67"/>
  <c r="J549" i="67"/>
  <c r="J573" i="67"/>
  <c r="M587" i="67"/>
  <c r="J597" i="67"/>
  <c r="J602" i="67"/>
  <c r="M611" i="67"/>
  <c r="M623" i="67"/>
  <c r="J47" i="68"/>
  <c r="J49" i="68"/>
  <c r="J51" i="68"/>
  <c r="J58" i="68"/>
  <c r="J65" i="68"/>
  <c r="J67" i="68"/>
  <c r="J69" i="68"/>
  <c r="J76" i="68"/>
  <c r="J83" i="68"/>
  <c r="J85" i="68"/>
  <c r="J87" i="68"/>
  <c r="J94" i="68"/>
  <c r="J101" i="68"/>
  <c r="J103" i="68"/>
  <c r="J105" i="68"/>
  <c r="J112" i="68"/>
  <c r="J119" i="68"/>
  <c r="J121" i="68"/>
  <c r="J123" i="68"/>
  <c r="J130" i="68"/>
  <c r="J137" i="68"/>
  <c r="J139" i="68"/>
  <c r="J141" i="68"/>
  <c r="J148" i="68"/>
  <c r="J155" i="68"/>
  <c r="J157" i="68"/>
  <c r="J159" i="68"/>
  <c r="J166" i="68"/>
  <c r="J175" i="68"/>
  <c r="J177" i="68"/>
  <c r="J187" i="68"/>
  <c r="J189" i="68"/>
  <c r="J193" i="68"/>
  <c r="J274" i="68"/>
  <c r="J276" i="68"/>
  <c r="J281" i="68"/>
  <c r="J298" i="68"/>
  <c r="J317" i="68"/>
  <c r="J388" i="68"/>
  <c r="J416" i="68"/>
  <c r="J452" i="68"/>
  <c r="M294" i="68"/>
  <c r="J294" i="68"/>
  <c r="M427" i="68"/>
  <c r="J427" i="68"/>
  <c r="M463" i="68"/>
  <c r="J463" i="68"/>
  <c r="J342" i="67"/>
  <c r="J354" i="67"/>
  <c r="J366" i="67"/>
  <c r="J378" i="67"/>
  <c r="J390" i="67"/>
  <c r="J402" i="67"/>
  <c r="J414" i="67"/>
  <c r="J426" i="67"/>
  <c r="J438" i="67"/>
  <c r="J515" i="67"/>
  <c r="M519" i="67"/>
  <c r="J532" i="67"/>
  <c r="M537" i="67"/>
  <c r="J545" i="67"/>
  <c r="J548" i="67"/>
  <c r="M581" i="67"/>
  <c r="J582" i="67"/>
  <c r="J587" i="67"/>
  <c r="M617" i="67"/>
  <c r="J623" i="67"/>
  <c r="J46" i="68"/>
  <c r="J53" i="68"/>
  <c r="J57" i="68"/>
  <c r="J64" i="68"/>
  <c r="J71" i="68"/>
  <c r="J75" i="68"/>
  <c r="J82" i="68"/>
  <c r="J89" i="68"/>
  <c r="J93" i="68"/>
  <c r="J100" i="68"/>
  <c r="J107" i="68"/>
  <c r="J111" i="68"/>
  <c r="J118" i="68"/>
  <c r="J129" i="68"/>
  <c r="J136" i="68"/>
  <c r="J143" i="68"/>
  <c r="J147" i="68"/>
  <c r="J154" i="68"/>
  <c r="J161" i="68"/>
  <c r="J165" i="68"/>
  <c r="J172" i="68"/>
  <c r="J179" i="68"/>
  <c r="J191" i="68"/>
  <c r="J197" i="68"/>
  <c r="J269" i="68"/>
  <c r="J280" i="68"/>
  <c r="J287" i="68"/>
  <c r="J316" i="68"/>
  <c r="J370" i="68"/>
  <c r="J394" i="68"/>
  <c r="M401" i="68"/>
  <c r="J401" i="68"/>
  <c r="M472" i="68"/>
  <c r="J472" i="68"/>
  <c r="M474" i="68"/>
  <c r="J474" i="68"/>
  <c r="M476" i="68"/>
  <c r="J476" i="68"/>
  <c r="M478" i="68"/>
  <c r="J478" i="68"/>
  <c r="M480" i="68"/>
  <c r="J480" i="68"/>
  <c r="M482" i="68"/>
  <c r="J482" i="68"/>
  <c r="M484" i="68"/>
  <c r="J484" i="68"/>
  <c r="M486" i="68"/>
  <c r="J486" i="68"/>
  <c r="M488" i="68"/>
  <c r="J488" i="68"/>
  <c r="M490" i="68"/>
  <c r="J490" i="68"/>
  <c r="M492" i="68"/>
  <c r="J492" i="68"/>
  <c r="M494" i="68"/>
  <c r="J494" i="68"/>
  <c r="M496" i="68"/>
  <c r="J496" i="68"/>
  <c r="M498" i="68"/>
  <c r="J498" i="68"/>
  <c r="M500" i="68"/>
  <c r="J500" i="68"/>
  <c r="M502" i="68"/>
  <c r="J502" i="68"/>
  <c r="M504" i="68"/>
  <c r="J504" i="68"/>
  <c r="M506" i="68"/>
  <c r="J506" i="68"/>
  <c r="M508" i="68"/>
  <c r="J508" i="68"/>
  <c r="M510" i="68"/>
  <c r="J510" i="68"/>
  <c r="M512" i="68"/>
  <c r="J512" i="68"/>
  <c r="M514" i="68"/>
  <c r="J514" i="68"/>
  <c r="M516" i="68"/>
  <c r="J516" i="68"/>
  <c r="M518" i="68"/>
  <c r="J518" i="68"/>
  <c r="M520" i="68"/>
  <c r="J520" i="68"/>
  <c r="M522" i="68"/>
  <c r="J522" i="68"/>
  <c r="M524" i="68"/>
  <c r="J524" i="68"/>
  <c r="M526" i="68"/>
  <c r="J526" i="68"/>
  <c r="M528" i="68"/>
  <c r="J528" i="68"/>
  <c r="M530" i="68"/>
  <c r="J530" i="68"/>
  <c r="M532" i="68"/>
  <c r="J532" i="68"/>
  <c r="M534" i="68"/>
  <c r="J534" i="68"/>
  <c r="M536" i="68"/>
  <c r="J536" i="68"/>
  <c r="M538" i="68"/>
  <c r="J538" i="68"/>
  <c r="M540" i="68"/>
  <c r="J540" i="68"/>
  <c r="M542" i="68"/>
  <c r="J542" i="68"/>
  <c r="M544" i="68"/>
  <c r="J544" i="68"/>
  <c r="M546" i="68"/>
  <c r="J546" i="68"/>
  <c r="M548" i="68"/>
  <c r="J548" i="68"/>
  <c r="M550" i="68"/>
  <c r="J550" i="68"/>
  <c r="M552" i="68"/>
  <c r="J552" i="68"/>
  <c r="M554" i="68"/>
  <c r="J554" i="68"/>
  <c r="J271" i="68"/>
  <c r="J289" i="68"/>
  <c r="J295" i="68"/>
  <c r="M312" i="68"/>
  <c r="J312" i="68"/>
  <c r="M405" i="68"/>
  <c r="J405" i="68"/>
  <c r="J412" i="68"/>
  <c r="M441" i="68"/>
  <c r="J441" i="68"/>
  <c r="J448" i="68"/>
  <c r="M467" i="68"/>
  <c r="J467" i="68"/>
  <c r="M530" i="69"/>
  <c r="J530" i="69"/>
  <c r="J614" i="68"/>
  <c r="J617" i="68"/>
  <c r="J620" i="68"/>
  <c r="J623" i="68"/>
  <c r="J202" i="69"/>
  <c r="M536" i="69"/>
  <c r="J536" i="69"/>
  <c r="J293" i="68"/>
  <c r="J297" i="68"/>
  <c r="J304" i="68"/>
  <c r="J306" i="68"/>
  <c r="J311" i="68"/>
  <c r="J315" i="68"/>
  <c r="J331" i="68"/>
  <c r="J351" i="68"/>
  <c r="J355" i="68"/>
  <c r="J359" i="68"/>
  <c r="J362" i="68"/>
  <c r="J369" i="68"/>
  <c r="J373" i="68"/>
  <c r="J377" i="68"/>
  <c r="J380" i="68"/>
  <c r="J408" i="68"/>
  <c r="J421" i="68"/>
  <c r="J430" i="68"/>
  <c r="J439" i="68"/>
  <c r="J444" i="68"/>
  <c r="J457" i="68"/>
  <c r="J466" i="68"/>
  <c r="J470" i="68"/>
  <c r="J5" i="69"/>
  <c r="J14" i="69"/>
  <c r="J23" i="69"/>
  <c r="J32" i="69"/>
  <c r="J41" i="69"/>
  <c r="J50" i="69"/>
  <c r="M168" i="69"/>
  <c r="M206" i="69"/>
  <c r="M534" i="69"/>
  <c r="J534" i="69"/>
  <c r="J292" i="68"/>
  <c r="J299" i="68"/>
  <c r="J310" i="68"/>
  <c r="J319" i="68"/>
  <c r="J334" i="68"/>
  <c r="J346" i="68"/>
  <c r="J357" i="68"/>
  <c r="J365" i="68"/>
  <c r="J368" i="68"/>
  <c r="J375" i="68"/>
  <c r="J379" i="68"/>
  <c r="J383" i="68"/>
  <c r="J386" i="68"/>
  <c r="J418" i="68"/>
  <c r="J432" i="68"/>
  <c r="J454" i="68"/>
  <c r="J556" i="68"/>
  <c r="J557" i="68"/>
  <c r="J558" i="68"/>
  <c r="J559" i="68"/>
  <c r="J560" i="68"/>
  <c r="J561" i="68"/>
  <c r="J562" i="68"/>
  <c r="J563" i="68"/>
  <c r="J564" i="68"/>
  <c r="J565" i="68"/>
  <c r="J566" i="68"/>
  <c r="J567" i="68"/>
  <c r="J568" i="68"/>
  <c r="J569" i="68"/>
  <c r="J570" i="68"/>
  <c r="J571" i="68"/>
  <c r="J572" i="68"/>
  <c r="J573" i="68"/>
  <c r="J574" i="68"/>
  <c r="J575" i="68"/>
  <c r="J576" i="68"/>
  <c r="J577" i="68"/>
  <c r="J578" i="68"/>
  <c r="J579" i="68"/>
  <c r="J580" i="68"/>
  <c r="J581" i="68"/>
  <c r="J582" i="68"/>
  <c r="J583" i="68"/>
  <c r="J584" i="68"/>
  <c r="J585" i="68"/>
  <c r="J586" i="68"/>
  <c r="J587" i="68"/>
  <c r="J588" i="68"/>
  <c r="J589" i="68"/>
  <c r="J590" i="68"/>
  <c r="J591" i="68"/>
  <c r="J592" i="68"/>
  <c r="J593" i="68"/>
  <c r="J594" i="68"/>
  <c r="J595" i="68"/>
  <c r="J596" i="68"/>
  <c r="J597" i="68"/>
  <c r="J598" i="68"/>
  <c r="J599" i="68"/>
  <c r="J600" i="68"/>
  <c r="J601" i="68"/>
  <c r="J602" i="68"/>
  <c r="J603" i="68"/>
  <c r="J604" i="68"/>
  <c r="J605" i="68"/>
  <c r="J606" i="68"/>
  <c r="J607" i="68"/>
  <c r="J608" i="68"/>
  <c r="J609" i="68"/>
  <c r="J610" i="68"/>
  <c r="J611" i="68"/>
  <c r="J612" i="68"/>
  <c r="J2" i="69"/>
  <c r="J11" i="69"/>
  <c r="J20" i="69"/>
  <c r="J29" i="69"/>
  <c r="J38" i="69"/>
  <c r="J47" i="69"/>
  <c r="J58" i="69"/>
  <c r="M60" i="69"/>
  <c r="M144" i="69"/>
  <c r="J382" i="68"/>
  <c r="J392" i="68"/>
  <c r="J399" i="68"/>
  <c r="J424" i="68"/>
  <c r="J428" i="68"/>
  <c r="J435" i="68"/>
  <c r="J460" i="68"/>
  <c r="J464" i="68"/>
  <c r="J468" i="68"/>
  <c r="J615" i="68"/>
  <c r="J618" i="68"/>
  <c r="J621" i="68"/>
  <c r="J624" i="68"/>
  <c r="M132" i="69"/>
  <c r="J462" i="69"/>
  <c r="J474" i="69"/>
  <c r="J498" i="69"/>
  <c r="J60" i="69"/>
  <c r="J72" i="69"/>
  <c r="J84" i="69"/>
  <c r="J96" i="69"/>
  <c r="J108" i="69"/>
  <c r="J120" i="69"/>
  <c r="J132" i="69"/>
  <c r="J144" i="69"/>
  <c r="J156" i="69"/>
  <c r="J168" i="69"/>
  <c r="J180" i="69"/>
  <c r="J192" i="69"/>
  <c r="J206" i="69"/>
  <c r="M208" i="69"/>
  <c r="J395" i="69"/>
  <c r="J399" i="69"/>
  <c r="J403" i="69"/>
  <c r="J413" i="69"/>
  <c r="J417" i="69"/>
  <c r="J421" i="69"/>
  <c r="J431" i="69"/>
  <c r="J435" i="69"/>
  <c r="J439" i="69"/>
  <c r="J446" i="69"/>
  <c r="J454" i="69"/>
  <c r="M468" i="69"/>
  <c r="J471" i="69"/>
  <c r="J522" i="69"/>
  <c r="J529" i="69"/>
  <c r="M529" i="69"/>
  <c r="J531" i="69"/>
  <c r="J537" i="69"/>
  <c r="J63" i="69"/>
  <c r="M68" i="69"/>
  <c r="M70" i="69"/>
  <c r="J75" i="69"/>
  <c r="M80" i="69"/>
  <c r="M82" i="69"/>
  <c r="J87" i="69"/>
  <c r="M92" i="69"/>
  <c r="M94" i="69"/>
  <c r="J99" i="69"/>
  <c r="M104" i="69"/>
  <c r="M106" i="69"/>
  <c r="J111" i="69"/>
  <c r="M116" i="69"/>
  <c r="M118" i="69"/>
  <c r="J123" i="69"/>
  <c r="M128" i="69"/>
  <c r="M130" i="69"/>
  <c r="J135" i="69"/>
  <c r="M140" i="69"/>
  <c r="M142" i="69"/>
  <c r="J147" i="69"/>
  <c r="M152" i="69"/>
  <c r="M154" i="69"/>
  <c r="J159" i="69"/>
  <c r="M164" i="69"/>
  <c r="M166" i="69"/>
  <c r="J171" i="69"/>
  <c r="M176" i="69"/>
  <c r="M178" i="69"/>
  <c r="J183" i="69"/>
  <c r="M188" i="69"/>
  <c r="M190" i="69"/>
  <c r="J195" i="69"/>
  <c r="M200" i="69"/>
  <c r="J208" i="69"/>
  <c r="J356" i="69"/>
  <c r="J357" i="69"/>
  <c r="J358" i="69"/>
  <c r="J359" i="69"/>
  <c r="J360" i="69"/>
  <c r="J361" i="69"/>
  <c r="J362" i="69"/>
  <c r="J363" i="69"/>
  <c r="J364" i="69"/>
  <c r="J365" i="69"/>
  <c r="J366" i="69"/>
  <c r="J367" i="69"/>
  <c r="J368" i="69"/>
  <c r="J369" i="69"/>
  <c r="J370" i="69"/>
  <c r="J371" i="69"/>
  <c r="J372" i="69"/>
  <c r="J387" i="69"/>
  <c r="J391" i="69"/>
  <c r="J401" i="69"/>
  <c r="J405" i="69"/>
  <c r="J409" i="69"/>
  <c r="J419" i="69"/>
  <c r="J423" i="69"/>
  <c r="J427" i="69"/>
  <c r="J437" i="69"/>
  <c r="J441" i="69"/>
  <c r="J445" i="69"/>
  <c r="J448" i="69"/>
  <c r="M450" i="69"/>
  <c r="J455" i="69"/>
  <c r="M460" i="69"/>
  <c r="J468" i="69"/>
  <c r="M480" i="69"/>
  <c r="J483" i="69"/>
  <c r="J532" i="69"/>
  <c r="J538" i="69"/>
  <c r="M202" i="69"/>
  <c r="J355" i="69"/>
  <c r="M462" i="69"/>
  <c r="J467" i="69"/>
  <c r="M472" i="69"/>
  <c r="M474" i="69"/>
  <c r="M526" i="69"/>
  <c r="J526" i="69"/>
  <c r="M484" i="69"/>
  <c r="J490" i="69"/>
  <c r="M504" i="69"/>
  <c r="J507" i="69"/>
  <c r="J618" i="69"/>
  <c r="M498" i="69"/>
  <c r="J503" i="69"/>
  <c r="M508" i="69"/>
  <c r="M510" i="69"/>
  <c r="M226" i="69"/>
  <c r="P226" i="69"/>
  <c r="J226" i="69" s="1"/>
  <c r="M232" i="69"/>
  <c r="P232" i="69"/>
  <c r="J232" i="69" s="1"/>
  <c r="M238" i="69"/>
  <c r="P238" i="69"/>
  <c r="J238" i="69" s="1"/>
  <c r="M244" i="69"/>
  <c r="P244" i="69"/>
  <c r="J244" i="69" s="1"/>
  <c r="M250" i="69"/>
  <c r="P250" i="69"/>
  <c r="J250" i="69" s="1"/>
  <c r="M258" i="69"/>
  <c r="P258" i="69"/>
  <c r="J258" i="69" s="1"/>
  <c r="M262" i="69"/>
  <c r="P262" i="69"/>
  <c r="J262" i="69" s="1"/>
  <c r="M268" i="69"/>
  <c r="P268" i="69"/>
  <c r="J268" i="69" s="1"/>
  <c r="M274" i="69"/>
  <c r="P274" i="69"/>
  <c r="J274" i="69" s="1"/>
  <c r="M278" i="69"/>
  <c r="P278" i="69"/>
  <c r="J278" i="69" s="1"/>
  <c r="M288" i="69"/>
  <c r="P288" i="69"/>
  <c r="J288" i="69" s="1"/>
  <c r="M294" i="69"/>
  <c r="P294" i="69"/>
  <c r="J294" i="69" s="1"/>
  <c r="M298" i="69"/>
  <c r="P298" i="69"/>
  <c r="J298" i="69" s="1"/>
  <c r="M306" i="69"/>
  <c r="P306" i="69"/>
  <c r="J306" i="69" s="1"/>
  <c r="M316" i="69"/>
  <c r="P316" i="69"/>
  <c r="J316" i="69" s="1"/>
  <c r="M329" i="69"/>
  <c r="J329" i="69"/>
  <c r="J541" i="69"/>
  <c r="M541" i="69"/>
  <c r="M545" i="69"/>
  <c r="P545" i="69"/>
  <c r="J545" i="69" s="1"/>
  <c r="M554" i="69"/>
  <c r="P554" i="69"/>
  <c r="J554" i="69" s="1"/>
  <c r="M563" i="69"/>
  <c r="P563" i="69"/>
  <c r="J563" i="69" s="1"/>
  <c r="M590" i="69"/>
  <c r="P590" i="69"/>
  <c r="J590" i="69" s="1"/>
  <c r="M599" i="69"/>
  <c r="P599" i="69"/>
  <c r="J599" i="69" s="1"/>
  <c r="M61" i="69"/>
  <c r="M67" i="69"/>
  <c r="M73" i="69"/>
  <c r="M79" i="69"/>
  <c r="M85" i="69"/>
  <c r="M91" i="69"/>
  <c r="M97" i="69"/>
  <c r="M103" i="69"/>
  <c r="M109" i="69"/>
  <c r="M115" i="69"/>
  <c r="M121" i="69"/>
  <c r="M127" i="69"/>
  <c r="M133" i="69"/>
  <c r="M139" i="69"/>
  <c r="M145" i="69"/>
  <c r="M151" i="69"/>
  <c r="M157" i="69"/>
  <c r="M163" i="69"/>
  <c r="M169" i="69"/>
  <c r="M175" i="69"/>
  <c r="M181" i="69"/>
  <c r="M187" i="69"/>
  <c r="M193" i="69"/>
  <c r="M199" i="69"/>
  <c r="M204" i="69"/>
  <c r="M209" i="69"/>
  <c r="P209" i="69"/>
  <c r="J209" i="69" s="1"/>
  <c r="M212" i="69"/>
  <c r="P212" i="69"/>
  <c r="J212" i="69" s="1"/>
  <c r="M215" i="69"/>
  <c r="P215" i="69"/>
  <c r="J215" i="69" s="1"/>
  <c r="M218" i="69"/>
  <c r="P218" i="69"/>
  <c r="J218" i="69" s="1"/>
  <c r="M221" i="69"/>
  <c r="P221" i="69"/>
  <c r="J221" i="69" s="1"/>
  <c r="M228" i="69"/>
  <c r="P228" i="69"/>
  <c r="J228" i="69" s="1"/>
  <c r="M234" i="69"/>
  <c r="P234" i="69"/>
  <c r="J234" i="69" s="1"/>
  <c r="M240" i="69"/>
  <c r="P240" i="69"/>
  <c r="J240" i="69" s="1"/>
  <c r="M246" i="69"/>
  <c r="P246" i="69"/>
  <c r="J246" i="69" s="1"/>
  <c r="M252" i="69"/>
  <c r="P252" i="69"/>
  <c r="J252" i="69" s="1"/>
  <c r="M260" i="69"/>
  <c r="P260" i="69"/>
  <c r="J260" i="69" s="1"/>
  <c r="M266" i="69"/>
  <c r="P266" i="69"/>
  <c r="J266" i="69" s="1"/>
  <c r="M270" i="69"/>
  <c r="P270" i="69"/>
  <c r="J270" i="69" s="1"/>
  <c r="M276" i="69"/>
  <c r="P276" i="69"/>
  <c r="J276" i="69" s="1"/>
  <c r="M282" i="69"/>
  <c r="P282" i="69"/>
  <c r="J282" i="69" s="1"/>
  <c r="M286" i="69"/>
  <c r="P286" i="69"/>
  <c r="J286" i="69" s="1"/>
  <c r="M290" i="69"/>
  <c r="P290" i="69"/>
  <c r="J290" i="69" s="1"/>
  <c r="M296" i="69"/>
  <c r="P296" i="69"/>
  <c r="J296" i="69" s="1"/>
  <c r="M300" i="69"/>
  <c r="P300" i="69"/>
  <c r="J300" i="69" s="1"/>
  <c r="M304" i="69"/>
  <c r="P304" i="69"/>
  <c r="J304" i="69" s="1"/>
  <c r="M308" i="69"/>
  <c r="P308" i="69"/>
  <c r="J308" i="69" s="1"/>
  <c r="M310" i="69"/>
  <c r="P310" i="69"/>
  <c r="J310" i="69" s="1"/>
  <c r="M314" i="69"/>
  <c r="P314" i="69"/>
  <c r="J314" i="69" s="1"/>
  <c r="M318" i="69"/>
  <c r="P318" i="69"/>
  <c r="J318" i="69" s="1"/>
  <c r="M320" i="69"/>
  <c r="P320" i="69"/>
  <c r="J320" i="69" s="1"/>
  <c r="M322" i="69"/>
  <c r="P322" i="69"/>
  <c r="J322" i="69" s="1"/>
  <c r="M324" i="69"/>
  <c r="P324" i="69"/>
  <c r="J324" i="69" s="1"/>
  <c r="M326" i="69"/>
  <c r="P326" i="69"/>
  <c r="J326" i="69" s="1"/>
  <c r="M335" i="69"/>
  <c r="J335" i="69"/>
  <c r="M341" i="69"/>
  <c r="J341" i="69"/>
  <c r="P56" i="69"/>
  <c r="J56" i="69" s="1"/>
  <c r="P62" i="69"/>
  <c r="J62" i="69" s="1"/>
  <c r="P68" i="69"/>
  <c r="J68" i="69" s="1"/>
  <c r="P74" i="69"/>
  <c r="J74" i="69" s="1"/>
  <c r="P80" i="69"/>
  <c r="J80" i="69" s="1"/>
  <c r="P86" i="69"/>
  <c r="J86" i="69" s="1"/>
  <c r="P92" i="69"/>
  <c r="J92" i="69" s="1"/>
  <c r="P98" i="69"/>
  <c r="J98" i="69" s="1"/>
  <c r="P104" i="69"/>
  <c r="J104" i="69" s="1"/>
  <c r="P110" i="69"/>
  <c r="J110" i="69" s="1"/>
  <c r="P116" i="69"/>
  <c r="J116" i="69" s="1"/>
  <c r="J122" i="69"/>
  <c r="J128" i="69"/>
  <c r="P134" i="69"/>
  <c r="J134" i="69" s="1"/>
  <c r="P140" i="69"/>
  <c r="J140" i="69" s="1"/>
  <c r="P146" i="69"/>
  <c r="J146" i="69" s="1"/>
  <c r="P152" i="69"/>
  <c r="J152" i="69" s="1"/>
  <c r="P158" i="69"/>
  <c r="J158" i="69" s="1"/>
  <c r="P164" i="69"/>
  <c r="J164" i="69" s="1"/>
  <c r="P170" i="69"/>
  <c r="J170" i="69" s="1"/>
  <c r="P176" i="69"/>
  <c r="J176" i="69" s="1"/>
  <c r="P182" i="69"/>
  <c r="J182" i="69" s="1"/>
  <c r="P188" i="69"/>
  <c r="J188" i="69" s="1"/>
  <c r="P194" i="69"/>
  <c r="J194" i="69" s="1"/>
  <c r="P200" i="69"/>
  <c r="J200" i="69" s="1"/>
  <c r="P205" i="69"/>
  <c r="J205" i="69" s="1"/>
  <c r="M328" i="69"/>
  <c r="J328" i="69"/>
  <c r="M224" i="69"/>
  <c r="P224" i="69"/>
  <c r="J224" i="69" s="1"/>
  <c r="M230" i="69"/>
  <c r="P230" i="69"/>
  <c r="J230" i="69" s="1"/>
  <c r="M236" i="69"/>
  <c r="P236" i="69"/>
  <c r="J236" i="69" s="1"/>
  <c r="M242" i="69"/>
  <c r="P242" i="69"/>
  <c r="J242" i="69" s="1"/>
  <c r="M248" i="69"/>
  <c r="P248" i="69"/>
  <c r="J248" i="69" s="1"/>
  <c r="M256" i="69"/>
  <c r="P256" i="69"/>
  <c r="J256" i="69" s="1"/>
  <c r="M264" i="69"/>
  <c r="P264" i="69"/>
  <c r="J264" i="69" s="1"/>
  <c r="M272" i="69"/>
  <c r="P272" i="69"/>
  <c r="J272" i="69" s="1"/>
  <c r="M280" i="69"/>
  <c r="P280" i="69"/>
  <c r="J280" i="69" s="1"/>
  <c r="M284" i="69"/>
  <c r="P284" i="69"/>
  <c r="J284" i="69" s="1"/>
  <c r="M292" i="69"/>
  <c r="P292" i="69"/>
  <c r="J292" i="69" s="1"/>
  <c r="M302" i="69"/>
  <c r="P302" i="69"/>
  <c r="J302" i="69" s="1"/>
  <c r="M312" i="69"/>
  <c r="P312" i="69"/>
  <c r="J312" i="69" s="1"/>
  <c r="M332" i="69"/>
  <c r="J332" i="69"/>
  <c r="M338" i="69"/>
  <c r="J338" i="69"/>
  <c r="M344" i="69"/>
  <c r="J344" i="69"/>
  <c r="M572" i="69"/>
  <c r="P572" i="69"/>
  <c r="J572" i="69" s="1"/>
  <c r="M581" i="69"/>
  <c r="P581" i="69"/>
  <c r="J581" i="69" s="1"/>
  <c r="M608" i="69"/>
  <c r="P608" i="69"/>
  <c r="J608" i="69" s="1"/>
  <c r="M617" i="69"/>
  <c r="P617" i="69"/>
  <c r="J617" i="69" s="1"/>
  <c r="I626" i="69"/>
  <c r="P626" i="69" s="1"/>
  <c r="J626" i="69" s="1"/>
  <c r="P55" i="69"/>
  <c r="J55" i="69" s="1"/>
  <c r="P61" i="69"/>
  <c r="J61" i="69" s="1"/>
  <c r="M65" i="69"/>
  <c r="P67" i="69"/>
  <c r="J67" i="69" s="1"/>
  <c r="M71" i="69"/>
  <c r="P73" i="69"/>
  <c r="J73" i="69" s="1"/>
  <c r="M77" i="69"/>
  <c r="P79" i="69"/>
  <c r="J79" i="69" s="1"/>
  <c r="M83" i="69"/>
  <c r="P85" i="69"/>
  <c r="J85" i="69" s="1"/>
  <c r="M89" i="69"/>
  <c r="P91" i="69"/>
  <c r="J91" i="69" s="1"/>
  <c r="M95" i="69"/>
  <c r="P97" i="69"/>
  <c r="J97" i="69" s="1"/>
  <c r="M101" i="69"/>
  <c r="P103" i="69"/>
  <c r="J103" i="69" s="1"/>
  <c r="M107" i="69"/>
  <c r="P109" i="69"/>
  <c r="J109" i="69" s="1"/>
  <c r="M113" i="69"/>
  <c r="P115" i="69"/>
  <c r="J115" i="69" s="1"/>
  <c r="M119" i="69"/>
  <c r="J121" i="69"/>
  <c r="M125" i="69"/>
  <c r="J127" i="69"/>
  <c r="M131" i="69"/>
  <c r="P133" i="69"/>
  <c r="J133" i="69" s="1"/>
  <c r="M137" i="69"/>
  <c r="P139" i="69"/>
  <c r="J139" i="69" s="1"/>
  <c r="M143" i="69"/>
  <c r="P145" i="69"/>
  <c r="J145" i="69" s="1"/>
  <c r="M149" i="69"/>
  <c r="P151" i="69"/>
  <c r="J151" i="69" s="1"/>
  <c r="M155" i="69"/>
  <c r="P157" i="69"/>
  <c r="J157" i="69" s="1"/>
  <c r="M161" i="69"/>
  <c r="P163" i="69"/>
  <c r="J163" i="69" s="1"/>
  <c r="M167" i="69"/>
  <c r="P169" i="69"/>
  <c r="J169" i="69" s="1"/>
  <c r="M173" i="69"/>
  <c r="P175" i="69"/>
  <c r="J175" i="69" s="1"/>
  <c r="M179" i="69"/>
  <c r="P181" i="69"/>
  <c r="J181" i="69" s="1"/>
  <c r="M185" i="69"/>
  <c r="P187" i="69"/>
  <c r="J187" i="69" s="1"/>
  <c r="M191" i="69"/>
  <c r="P193" i="69"/>
  <c r="J193" i="69" s="1"/>
  <c r="M197" i="69"/>
  <c r="P199" i="69"/>
  <c r="J199" i="69" s="1"/>
  <c r="M203" i="69"/>
  <c r="P203" i="69"/>
  <c r="J203" i="69" s="1"/>
  <c r="P204" i="69"/>
  <c r="J204" i="69" s="1"/>
  <c r="M254" i="69"/>
  <c r="P254" i="69"/>
  <c r="J254" i="69" s="1"/>
  <c r="M63" i="69"/>
  <c r="M69" i="69"/>
  <c r="M75" i="69"/>
  <c r="M81" i="69"/>
  <c r="M87" i="69"/>
  <c r="M93" i="69"/>
  <c r="M99" i="69"/>
  <c r="M105" i="69"/>
  <c r="M111" i="69"/>
  <c r="M117" i="69"/>
  <c r="M123" i="69"/>
  <c r="M129" i="69"/>
  <c r="M135" i="69"/>
  <c r="M141" i="69"/>
  <c r="M147" i="69"/>
  <c r="M153" i="69"/>
  <c r="M159" i="69"/>
  <c r="M165" i="69"/>
  <c r="M171" i="69"/>
  <c r="M177" i="69"/>
  <c r="M183" i="69"/>
  <c r="M189" i="69"/>
  <c r="M195" i="69"/>
  <c r="M210" i="69"/>
  <c r="P210" i="69"/>
  <c r="J210" i="69" s="1"/>
  <c r="M213" i="69"/>
  <c r="P213" i="69"/>
  <c r="J213" i="69" s="1"/>
  <c r="M216" i="69"/>
  <c r="P216" i="69"/>
  <c r="J216" i="69" s="1"/>
  <c r="M219" i="69"/>
  <c r="P219" i="69"/>
  <c r="J219" i="69" s="1"/>
  <c r="M222" i="69"/>
  <c r="P222" i="69"/>
  <c r="J222" i="69" s="1"/>
  <c r="M458" i="69"/>
  <c r="P458" i="69"/>
  <c r="J458" i="69" s="1"/>
  <c r="M494" i="69"/>
  <c r="P494" i="69"/>
  <c r="J494" i="69" s="1"/>
  <c r="M331" i="69"/>
  <c r="J331" i="69"/>
  <c r="M334" i="69"/>
  <c r="J334" i="69"/>
  <c r="M337" i="69"/>
  <c r="J337" i="69"/>
  <c r="M340" i="69"/>
  <c r="J340" i="69"/>
  <c r="M343" i="69"/>
  <c r="J343" i="69"/>
  <c r="M201" i="69"/>
  <c r="M207" i="69"/>
  <c r="M211" i="69"/>
  <c r="P211" i="69"/>
  <c r="J211" i="69" s="1"/>
  <c r="M214" i="69"/>
  <c r="P214" i="69"/>
  <c r="J214" i="69" s="1"/>
  <c r="M217" i="69"/>
  <c r="P217" i="69"/>
  <c r="J217" i="69" s="1"/>
  <c r="M220" i="69"/>
  <c r="P220" i="69"/>
  <c r="J220" i="69" s="1"/>
  <c r="M223" i="69"/>
  <c r="P223" i="69"/>
  <c r="J223" i="69" s="1"/>
  <c r="M225" i="69"/>
  <c r="P225" i="69"/>
  <c r="J225" i="69" s="1"/>
  <c r="M227" i="69"/>
  <c r="P227" i="69"/>
  <c r="J227" i="69" s="1"/>
  <c r="M229" i="69"/>
  <c r="P229" i="69"/>
  <c r="J229" i="69" s="1"/>
  <c r="M231" i="69"/>
  <c r="P231" i="69"/>
  <c r="J231" i="69" s="1"/>
  <c r="M233" i="69"/>
  <c r="P233" i="69"/>
  <c r="J233" i="69" s="1"/>
  <c r="M235" i="69"/>
  <c r="P235" i="69"/>
  <c r="J235" i="69" s="1"/>
  <c r="M237" i="69"/>
  <c r="P237" i="69"/>
  <c r="J237" i="69" s="1"/>
  <c r="M239" i="69"/>
  <c r="P239" i="69"/>
  <c r="J239" i="69" s="1"/>
  <c r="M241" i="69"/>
  <c r="P241" i="69"/>
  <c r="J241" i="69" s="1"/>
  <c r="M243" i="69"/>
  <c r="P243" i="69"/>
  <c r="J243" i="69" s="1"/>
  <c r="M245" i="69"/>
  <c r="P245" i="69"/>
  <c r="J245" i="69" s="1"/>
  <c r="M247" i="69"/>
  <c r="P247" i="69"/>
  <c r="J247" i="69" s="1"/>
  <c r="M249" i="69"/>
  <c r="P249" i="69"/>
  <c r="J249" i="69" s="1"/>
  <c r="M251" i="69"/>
  <c r="P251" i="69"/>
  <c r="J251" i="69" s="1"/>
  <c r="M253" i="69"/>
  <c r="P253" i="69"/>
  <c r="J253" i="69" s="1"/>
  <c r="M255" i="69"/>
  <c r="P255" i="69"/>
  <c r="J255" i="69" s="1"/>
  <c r="M257" i="69"/>
  <c r="P257" i="69"/>
  <c r="J257" i="69" s="1"/>
  <c r="M259" i="69"/>
  <c r="P259" i="69"/>
  <c r="J259" i="69" s="1"/>
  <c r="M261" i="69"/>
  <c r="P261" i="69"/>
  <c r="J261" i="69" s="1"/>
  <c r="M263" i="69"/>
  <c r="P263" i="69"/>
  <c r="J263" i="69" s="1"/>
  <c r="M265" i="69"/>
  <c r="P265" i="69"/>
  <c r="J265" i="69" s="1"/>
  <c r="M267" i="69"/>
  <c r="P267" i="69"/>
  <c r="M269" i="69"/>
  <c r="P269" i="69"/>
  <c r="J269" i="69" s="1"/>
  <c r="M271" i="69"/>
  <c r="P271" i="69"/>
  <c r="J271" i="69" s="1"/>
  <c r="M273" i="69"/>
  <c r="P273" i="69"/>
  <c r="J273" i="69" s="1"/>
  <c r="M275" i="69"/>
  <c r="P275" i="69"/>
  <c r="J275" i="69" s="1"/>
  <c r="M277" i="69"/>
  <c r="P277" i="69"/>
  <c r="J277" i="69" s="1"/>
  <c r="M279" i="69"/>
  <c r="P279" i="69"/>
  <c r="J279" i="69" s="1"/>
  <c r="M281" i="69"/>
  <c r="P281" i="69"/>
  <c r="J281" i="69" s="1"/>
  <c r="M283" i="69"/>
  <c r="P283" i="69"/>
  <c r="J283" i="69" s="1"/>
  <c r="M285" i="69"/>
  <c r="P285" i="69"/>
  <c r="J285" i="69" s="1"/>
  <c r="M287" i="69"/>
  <c r="P287" i="69"/>
  <c r="J287" i="69" s="1"/>
  <c r="M289" i="69"/>
  <c r="P289" i="69"/>
  <c r="J289" i="69" s="1"/>
  <c r="M291" i="69"/>
  <c r="P291" i="69"/>
  <c r="J291" i="69" s="1"/>
  <c r="M293" i="69"/>
  <c r="P293" i="69"/>
  <c r="J293" i="69" s="1"/>
  <c r="M295" i="69"/>
  <c r="P295" i="69"/>
  <c r="J295" i="69" s="1"/>
  <c r="M297" i="69"/>
  <c r="P297" i="69"/>
  <c r="J297" i="69" s="1"/>
  <c r="M299" i="69"/>
  <c r="P299" i="69"/>
  <c r="J299" i="69" s="1"/>
  <c r="M301" i="69"/>
  <c r="P301" i="69"/>
  <c r="J301" i="69" s="1"/>
  <c r="M303" i="69"/>
  <c r="P303" i="69"/>
  <c r="J303" i="69" s="1"/>
  <c r="M305" i="69"/>
  <c r="P305" i="69"/>
  <c r="J305" i="69" s="1"/>
  <c r="M307" i="69"/>
  <c r="P307" i="69"/>
  <c r="J307" i="69" s="1"/>
  <c r="M309" i="69"/>
  <c r="P309" i="69"/>
  <c r="J309" i="69" s="1"/>
  <c r="M311" i="69"/>
  <c r="P311" i="69"/>
  <c r="J311" i="69" s="1"/>
  <c r="M313" i="69"/>
  <c r="P313" i="69"/>
  <c r="J313" i="69" s="1"/>
  <c r="M315" i="69"/>
  <c r="P315" i="69"/>
  <c r="J315" i="69" s="1"/>
  <c r="M317" i="69"/>
  <c r="P317" i="69"/>
  <c r="J317" i="69" s="1"/>
  <c r="M319" i="69"/>
  <c r="P319" i="69"/>
  <c r="J319" i="69" s="1"/>
  <c r="M321" i="69"/>
  <c r="P321" i="69"/>
  <c r="J321" i="69" s="1"/>
  <c r="M323" i="69"/>
  <c r="P323" i="69"/>
  <c r="J323" i="69" s="1"/>
  <c r="M325" i="69"/>
  <c r="P325" i="69"/>
  <c r="J325" i="69" s="1"/>
  <c r="M452" i="69"/>
  <c r="P452" i="69"/>
  <c r="J452" i="69" s="1"/>
  <c r="M327" i="69"/>
  <c r="J327" i="69"/>
  <c r="M330" i="69"/>
  <c r="J330" i="69"/>
  <c r="M333" i="69"/>
  <c r="J333" i="69"/>
  <c r="M336" i="69"/>
  <c r="J336" i="69"/>
  <c r="M339" i="69"/>
  <c r="J339" i="69"/>
  <c r="M342" i="69"/>
  <c r="J342" i="69"/>
  <c r="M345" i="69"/>
  <c r="J345" i="69"/>
  <c r="M466" i="69"/>
  <c r="P466" i="69"/>
  <c r="J466" i="69" s="1"/>
  <c r="M502" i="69"/>
  <c r="P502" i="69"/>
  <c r="J502" i="69" s="1"/>
  <c r="J386" i="69"/>
  <c r="J392" i="69"/>
  <c r="J398" i="69"/>
  <c r="J404" i="69"/>
  <c r="J410" i="69"/>
  <c r="J416" i="69"/>
  <c r="J422" i="69"/>
  <c r="J428" i="69"/>
  <c r="J434" i="69"/>
  <c r="J440" i="69"/>
  <c r="P472" i="69"/>
  <c r="J472" i="69" s="1"/>
  <c r="J477" i="69"/>
  <c r="J485" i="69"/>
  <c r="M488" i="69"/>
  <c r="P488" i="69"/>
  <c r="J488" i="69" s="1"/>
  <c r="P508" i="69"/>
  <c r="J508" i="69" s="1"/>
  <c r="M482" i="69"/>
  <c r="P482" i="69"/>
  <c r="J482" i="69" s="1"/>
  <c r="J390" i="69"/>
  <c r="J396" i="69"/>
  <c r="J402" i="69"/>
  <c r="J408" i="69"/>
  <c r="J414" i="69"/>
  <c r="J420" i="69"/>
  <c r="J426" i="69"/>
  <c r="J432" i="69"/>
  <c r="J438" i="69"/>
  <c r="J444" i="69"/>
  <c r="J447" i="69"/>
  <c r="J465" i="69"/>
  <c r="J473" i="69"/>
  <c r="M476" i="69"/>
  <c r="P476" i="69"/>
  <c r="J476" i="69" s="1"/>
  <c r="J501" i="69"/>
  <c r="J509" i="69"/>
  <c r="M512" i="69"/>
  <c r="P512" i="69"/>
  <c r="J512" i="69" s="1"/>
  <c r="M518" i="69"/>
  <c r="J346" i="69"/>
  <c r="J347" i="69"/>
  <c r="J348" i="69"/>
  <c r="J349" i="69"/>
  <c r="J350" i="69"/>
  <c r="J351" i="69"/>
  <c r="J352" i="69"/>
  <c r="J353" i="69"/>
  <c r="M470" i="69"/>
  <c r="P470" i="69"/>
  <c r="J470" i="69" s="1"/>
  <c r="M506" i="69"/>
  <c r="P506" i="69"/>
  <c r="J506" i="69" s="1"/>
  <c r="J527" i="69"/>
  <c r="M527" i="69"/>
  <c r="J388" i="69"/>
  <c r="J394" i="69"/>
  <c r="J400" i="69"/>
  <c r="J406" i="69"/>
  <c r="J412" i="69"/>
  <c r="J418" i="69"/>
  <c r="J424" i="69"/>
  <c r="J430" i="69"/>
  <c r="J436" i="69"/>
  <c r="J442" i="69"/>
  <c r="J453" i="69"/>
  <c r="J461" i="69"/>
  <c r="M464" i="69"/>
  <c r="P464" i="69"/>
  <c r="J464" i="69" s="1"/>
  <c r="J489" i="69"/>
  <c r="J497" i="69"/>
  <c r="M500" i="69"/>
  <c r="P500" i="69"/>
  <c r="J500" i="69" s="1"/>
  <c r="M514" i="69"/>
  <c r="J514" i="69"/>
  <c r="J525" i="69"/>
  <c r="M539" i="69"/>
  <c r="M535" i="69"/>
  <c r="M542" i="69"/>
  <c r="P542" i="69"/>
  <c r="J542" i="69" s="1"/>
  <c r="M551" i="69"/>
  <c r="P551" i="69"/>
  <c r="J551" i="69" s="1"/>
  <c r="J451" i="69"/>
  <c r="J457" i="69"/>
  <c r="J463" i="69"/>
  <c r="J469" i="69"/>
  <c r="J475" i="69"/>
  <c r="J481" i="69"/>
  <c r="J487" i="69"/>
  <c r="J493" i="69"/>
  <c r="J499" i="69"/>
  <c r="J505" i="69"/>
  <c r="J511" i="69"/>
  <c r="J519" i="69"/>
  <c r="M548" i="69"/>
  <c r="P548" i="69"/>
  <c r="J548" i="69" s="1"/>
  <c r="M557" i="69"/>
  <c r="P557" i="69"/>
  <c r="J557" i="69" s="1"/>
  <c r="J513" i="69"/>
  <c r="J543" i="69"/>
  <c r="J552" i="69"/>
  <c r="J561" i="69"/>
  <c r="J570" i="69"/>
  <c r="J579" i="69"/>
  <c r="J588" i="69"/>
  <c r="J597" i="69"/>
  <c r="J606" i="69"/>
  <c r="M560" i="69"/>
  <c r="P560" i="69"/>
  <c r="J560" i="69" s="1"/>
  <c r="M569" i="69"/>
  <c r="P569" i="69"/>
  <c r="J569" i="69" s="1"/>
  <c r="M578" i="69"/>
  <c r="P578" i="69"/>
  <c r="J578" i="69" s="1"/>
  <c r="M587" i="69"/>
  <c r="P587" i="69"/>
  <c r="J587" i="69" s="1"/>
  <c r="M596" i="69"/>
  <c r="P596" i="69"/>
  <c r="J596" i="69" s="1"/>
  <c r="M605" i="69"/>
  <c r="P605" i="69"/>
  <c r="J605" i="69" s="1"/>
  <c r="M614" i="69"/>
  <c r="P614" i="69"/>
  <c r="J614" i="69" s="1"/>
  <c r="M623" i="69"/>
  <c r="P623" i="69"/>
  <c r="J623" i="69" s="1"/>
  <c r="J549" i="69"/>
  <c r="J558" i="69"/>
  <c r="J567" i="69"/>
  <c r="J576" i="69"/>
  <c r="J585" i="69"/>
  <c r="J594" i="69"/>
  <c r="J603" i="69"/>
  <c r="J612" i="69"/>
  <c r="M566" i="69"/>
  <c r="P566" i="69"/>
  <c r="J566" i="69" s="1"/>
  <c r="M575" i="69"/>
  <c r="P575" i="69"/>
  <c r="J575" i="69" s="1"/>
  <c r="M584" i="69"/>
  <c r="P584" i="69"/>
  <c r="J584" i="69" s="1"/>
  <c r="M593" i="69"/>
  <c r="P593" i="69"/>
  <c r="J593" i="69" s="1"/>
  <c r="M602" i="69"/>
  <c r="P602" i="69"/>
  <c r="J602" i="69" s="1"/>
  <c r="M611" i="69"/>
  <c r="P611" i="69"/>
  <c r="J611" i="69" s="1"/>
  <c r="M620" i="69"/>
  <c r="P620" i="69"/>
  <c r="J620" i="69" s="1"/>
  <c r="J546" i="69"/>
  <c r="J555" i="69"/>
  <c r="J564" i="69"/>
  <c r="J573" i="69"/>
  <c r="J582" i="69"/>
  <c r="J591" i="69"/>
  <c r="J600" i="69"/>
  <c r="J609" i="69"/>
  <c r="M544" i="69"/>
  <c r="M547" i="69"/>
  <c r="M550" i="69"/>
  <c r="M553" i="69"/>
  <c r="M556" i="69"/>
  <c r="M559" i="69"/>
  <c r="M562" i="69"/>
  <c r="M565" i="69"/>
  <c r="M568" i="69"/>
  <c r="M571" i="69"/>
  <c r="M574" i="69"/>
  <c r="M577" i="69"/>
  <c r="M580" i="69"/>
  <c r="M583" i="69"/>
  <c r="M586" i="69"/>
  <c r="M589" i="69"/>
  <c r="M592" i="69"/>
  <c r="M595" i="69"/>
  <c r="M598" i="69"/>
  <c r="M601" i="69"/>
  <c r="M604" i="69"/>
  <c r="M607" i="69"/>
  <c r="M610" i="69"/>
  <c r="M613" i="69"/>
  <c r="M616" i="69"/>
  <c r="M619" i="69"/>
  <c r="M622" i="69"/>
  <c r="M543" i="69"/>
  <c r="P544" i="69"/>
  <c r="J544" i="69" s="1"/>
  <c r="M546" i="69"/>
  <c r="P547" i="69"/>
  <c r="J547" i="69" s="1"/>
  <c r="M549" i="69"/>
  <c r="P550" i="69"/>
  <c r="J550" i="69" s="1"/>
  <c r="M552" i="69"/>
  <c r="P553" i="69"/>
  <c r="J553" i="69" s="1"/>
  <c r="M555" i="69"/>
  <c r="P556" i="69"/>
  <c r="J556" i="69" s="1"/>
  <c r="M558" i="69"/>
  <c r="P559" i="69"/>
  <c r="J559" i="69" s="1"/>
  <c r="M561" i="69"/>
  <c r="P562" i="69"/>
  <c r="J562" i="69" s="1"/>
  <c r="M564" i="69"/>
  <c r="P565" i="69"/>
  <c r="J565" i="69" s="1"/>
  <c r="M567" i="69"/>
  <c r="P568" i="69"/>
  <c r="J568" i="69" s="1"/>
  <c r="M570" i="69"/>
  <c r="P571" i="69"/>
  <c r="J571" i="69" s="1"/>
  <c r="M573" i="69"/>
  <c r="P574" i="69"/>
  <c r="J574" i="69" s="1"/>
  <c r="M576" i="69"/>
  <c r="P577" i="69"/>
  <c r="J577" i="69" s="1"/>
  <c r="M579" i="69"/>
  <c r="P580" i="69"/>
  <c r="J580" i="69" s="1"/>
  <c r="M582" i="69"/>
  <c r="P583" i="69"/>
  <c r="J583" i="69" s="1"/>
  <c r="M585" i="69"/>
  <c r="P586" i="69"/>
  <c r="J586" i="69" s="1"/>
  <c r="M588" i="69"/>
  <c r="P589" i="69"/>
  <c r="J589" i="69" s="1"/>
  <c r="M591" i="69"/>
  <c r="P592" i="69"/>
  <c r="J592" i="69" s="1"/>
  <c r="M594" i="69"/>
  <c r="P595" i="69"/>
  <c r="J595" i="69" s="1"/>
  <c r="M597" i="69"/>
  <c r="P598" i="69"/>
  <c r="J598" i="69" s="1"/>
  <c r="M600" i="69"/>
  <c r="P601" i="69"/>
  <c r="J601" i="69" s="1"/>
  <c r="M603" i="69"/>
  <c r="P604" i="69"/>
  <c r="J604" i="69" s="1"/>
  <c r="M606" i="69"/>
  <c r="P607" i="69"/>
  <c r="J607" i="69" s="1"/>
  <c r="M609" i="69"/>
  <c r="P610" i="69"/>
  <c r="J610" i="69" s="1"/>
  <c r="M612" i="69"/>
  <c r="P613" i="69"/>
  <c r="J613" i="69" s="1"/>
  <c r="M615" i="69"/>
  <c r="P616" i="69"/>
  <c r="J616" i="69" s="1"/>
  <c r="M618" i="69"/>
  <c r="P619" i="69"/>
  <c r="J619" i="69" s="1"/>
  <c r="M621" i="69"/>
  <c r="P622" i="69"/>
  <c r="J622" i="69" s="1"/>
  <c r="M624" i="69"/>
  <c r="P625" i="69"/>
  <c r="J625" i="69" s="1"/>
  <c r="M284" i="68"/>
  <c r="J284" i="68"/>
  <c r="J200" i="68"/>
  <c r="J203" i="68"/>
  <c r="J206" i="68"/>
  <c r="J209" i="68"/>
  <c r="J212" i="68"/>
  <c r="J215" i="68"/>
  <c r="J218" i="68"/>
  <c r="J221" i="68"/>
  <c r="J224" i="68"/>
  <c r="J227" i="68"/>
  <c r="J230" i="68"/>
  <c r="J233" i="68"/>
  <c r="J236" i="68"/>
  <c r="J239" i="68"/>
  <c r="J242" i="68"/>
  <c r="J245" i="68"/>
  <c r="J248" i="68"/>
  <c r="J251" i="68"/>
  <c r="J254" i="68"/>
  <c r="J257" i="68"/>
  <c r="J260" i="68"/>
  <c r="J263" i="68"/>
  <c r="J266" i="68"/>
  <c r="J273" i="68"/>
  <c r="J291" i="68"/>
  <c r="J309" i="68"/>
  <c r="J349" i="68"/>
  <c r="J367" i="68"/>
  <c r="J385" i="68"/>
  <c r="J48" i="68"/>
  <c r="J54" i="68"/>
  <c r="J60" i="68"/>
  <c r="J66" i="68"/>
  <c r="J72" i="68"/>
  <c r="J78" i="68"/>
  <c r="J84" i="68"/>
  <c r="J90" i="68"/>
  <c r="J96" i="68"/>
  <c r="J102" i="68"/>
  <c r="J108" i="68"/>
  <c r="J114" i="68"/>
  <c r="J120" i="68"/>
  <c r="J126" i="68"/>
  <c r="J132" i="68"/>
  <c r="J138" i="68"/>
  <c r="J144" i="68"/>
  <c r="J150" i="68"/>
  <c r="J156" i="68"/>
  <c r="J162" i="68"/>
  <c r="J168" i="68"/>
  <c r="J174" i="68"/>
  <c r="M302" i="68"/>
  <c r="J302" i="68"/>
  <c r="M278" i="68"/>
  <c r="J278" i="68"/>
  <c r="M296" i="68"/>
  <c r="J296" i="68"/>
  <c r="M314" i="68"/>
  <c r="J314" i="68"/>
  <c r="M272" i="68"/>
  <c r="J272" i="68"/>
  <c r="M290" i="68"/>
  <c r="J290" i="68"/>
  <c r="M308" i="68"/>
  <c r="J308" i="68"/>
  <c r="J199" i="68"/>
  <c r="J202" i="68"/>
  <c r="J205" i="68"/>
  <c r="J208" i="68"/>
  <c r="J211" i="68"/>
  <c r="J214" i="68"/>
  <c r="J217" i="68"/>
  <c r="J220" i="68"/>
  <c r="J223" i="68"/>
  <c r="J226" i="68"/>
  <c r="J229" i="68"/>
  <c r="J232" i="68"/>
  <c r="J235" i="68"/>
  <c r="J238" i="68"/>
  <c r="J241" i="68"/>
  <c r="J244" i="68"/>
  <c r="J247" i="68"/>
  <c r="J250" i="68"/>
  <c r="J253" i="68"/>
  <c r="J256" i="68"/>
  <c r="J259" i="68"/>
  <c r="J262" i="68"/>
  <c r="J198" i="68"/>
  <c r="J201" i="68"/>
  <c r="J204" i="68"/>
  <c r="J207" i="68"/>
  <c r="J210" i="68"/>
  <c r="J213" i="68"/>
  <c r="J216" i="68"/>
  <c r="J219" i="68"/>
  <c r="J222" i="68"/>
  <c r="J225" i="68"/>
  <c r="J228" i="68"/>
  <c r="J231" i="68"/>
  <c r="J234" i="68"/>
  <c r="J237" i="68"/>
  <c r="J240" i="68"/>
  <c r="J243" i="68"/>
  <c r="J246" i="68"/>
  <c r="J249" i="68"/>
  <c r="J252" i="68"/>
  <c r="J255" i="68"/>
  <c r="J258" i="68"/>
  <c r="J261" i="68"/>
  <c r="J264" i="68"/>
  <c r="J267" i="68"/>
  <c r="J285" i="68"/>
  <c r="J303" i="68"/>
  <c r="J326" i="68"/>
  <c r="J320" i="68"/>
  <c r="J325" i="68"/>
  <c r="J339" i="68"/>
  <c r="J344" i="68"/>
  <c r="J398" i="68"/>
  <c r="J423" i="68"/>
  <c r="J459" i="68"/>
  <c r="M393" i="68"/>
  <c r="J393" i="68"/>
  <c r="J328" i="68"/>
  <c r="J333" i="68"/>
  <c r="J338" i="68"/>
  <c r="J411" i="68"/>
  <c r="J447" i="68"/>
  <c r="J322" i="68"/>
  <c r="J327" i="68"/>
  <c r="J350" i="68"/>
  <c r="J361" i="68"/>
  <c r="M389" i="68"/>
  <c r="J389" i="68"/>
  <c r="M403" i="68"/>
  <c r="J403" i="68"/>
  <c r="J318" i="68"/>
  <c r="J324" i="68"/>
  <c r="J330" i="68"/>
  <c r="J336" i="68"/>
  <c r="J342" i="68"/>
  <c r="J348" i="68"/>
  <c r="J354" i="68"/>
  <c r="J360" i="68"/>
  <c r="J366" i="68"/>
  <c r="J372" i="68"/>
  <c r="J378" i="68"/>
  <c r="J384" i="68"/>
  <c r="J391" i="68"/>
  <c r="J395" i="68"/>
  <c r="J410" i="68"/>
  <c r="M413" i="68"/>
  <c r="J413" i="68"/>
  <c r="J422" i="68"/>
  <c r="M425" i="68"/>
  <c r="J425" i="68"/>
  <c r="J434" i="68"/>
  <c r="M437" i="68"/>
  <c r="J437" i="68"/>
  <c r="J446" i="68"/>
  <c r="M449" i="68"/>
  <c r="J449" i="68"/>
  <c r="J458" i="68"/>
  <c r="M461" i="68"/>
  <c r="J461" i="68"/>
  <c r="M407" i="68"/>
  <c r="J407" i="68"/>
  <c r="M419" i="68"/>
  <c r="J419" i="68"/>
  <c r="M431" i="68"/>
  <c r="J431" i="68"/>
  <c r="M443" i="68"/>
  <c r="J443" i="68"/>
  <c r="M455" i="68"/>
  <c r="J455" i="68"/>
  <c r="P522" i="67"/>
  <c r="J522" i="67" s="1"/>
  <c r="M522" i="67"/>
  <c r="I627" i="67"/>
  <c r="P627" i="67" s="1"/>
  <c r="M2" i="67"/>
  <c r="M9" i="67"/>
  <c r="M15" i="67"/>
  <c r="M21" i="67"/>
  <c r="M25" i="67"/>
  <c r="P25" i="67"/>
  <c r="J25" i="67" s="1"/>
  <c r="J28" i="67"/>
  <c r="J31" i="67"/>
  <c r="J34" i="67"/>
  <c r="J37" i="67"/>
  <c r="M40" i="67"/>
  <c r="P40" i="67"/>
  <c r="J40" i="67" s="1"/>
  <c r="M43" i="67"/>
  <c r="P43" i="67"/>
  <c r="J43" i="67" s="1"/>
  <c r="M46" i="67"/>
  <c r="P46" i="67"/>
  <c r="J46" i="67" s="1"/>
  <c r="J52" i="67"/>
  <c r="J55" i="67"/>
  <c r="M58" i="67"/>
  <c r="P58" i="67"/>
  <c r="J58" i="67" s="1"/>
  <c r="M61" i="67"/>
  <c r="P61" i="67"/>
  <c r="J61" i="67" s="1"/>
  <c r="M64" i="67"/>
  <c r="P64" i="67"/>
  <c r="J64" i="67" s="1"/>
  <c r="J67" i="67"/>
  <c r="J70" i="67"/>
  <c r="J73" i="67"/>
  <c r="M76" i="67"/>
  <c r="P76" i="67"/>
  <c r="J76" i="67" s="1"/>
  <c r="M79" i="67"/>
  <c r="P79" i="67"/>
  <c r="J79" i="67" s="1"/>
  <c r="M82" i="67"/>
  <c r="P82" i="67"/>
  <c r="J82" i="67" s="1"/>
  <c r="M85" i="67"/>
  <c r="P85" i="67"/>
  <c r="J85" i="67" s="1"/>
  <c r="M88" i="67"/>
  <c r="P88" i="67"/>
  <c r="J88" i="67" s="1"/>
  <c r="M91" i="67"/>
  <c r="P91" i="67"/>
  <c r="J91" i="67" s="1"/>
  <c r="M94" i="67"/>
  <c r="P94" i="67"/>
  <c r="J94" i="67" s="1"/>
  <c r="M97" i="67"/>
  <c r="P97" i="67"/>
  <c r="J97" i="67" s="1"/>
  <c r="J100" i="67"/>
  <c r="J103" i="67"/>
  <c r="M106" i="67"/>
  <c r="P106" i="67"/>
  <c r="J106" i="67" s="1"/>
  <c r="M109" i="67"/>
  <c r="P109" i="67"/>
  <c r="J109" i="67" s="1"/>
  <c r="M112" i="67"/>
  <c r="P112" i="67"/>
  <c r="J112" i="67" s="1"/>
  <c r="M115" i="67"/>
  <c r="P115" i="67"/>
  <c r="J115" i="67" s="1"/>
  <c r="M118" i="67"/>
  <c r="P118" i="67"/>
  <c r="J118" i="67" s="1"/>
  <c r="M121" i="67"/>
  <c r="P121" i="67"/>
  <c r="J121" i="67" s="1"/>
  <c r="M124" i="67"/>
  <c r="P124" i="67"/>
  <c r="J124" i="67" s="1"/>
  <c r="M127" i="67"/>
  <c r="P127" i="67"/>
  <c r="J127" i="67" s="1"/>
  <c r="M130" i="67"/>
  <c r="P130" i="67"/>
  <c r="J130" i="67" s="1"/>
  <c r="M133" i="67"/>
  <c r="P133" i="67"/>
  <c r="J133" i="67" s="1"/>
  <c r="M136" i="67"/>
  <c r="P136" i="67"/>
  <c r="J136" i="67" s="1"/>
  <c r="M139" i="67"/>
  <c r="P139" i="67"/>
  <c r="J139" i="67" s="1"/>
  <c r="J142" i="67"/>
  <c r="J145" i="67"/>
  <c r="J151" i="67"/>
  <c r="M154" i="67"/>
  <c r="P154" i="67"/>
  <c r="J154" i="67" s="1"/>
  <c r="M157" i="67"/>
  <c r="P157" i="67"/>
  <c r="J157" i="67" s="1"/>
  <c r="M160" i="67"/>
  <c r="P160" i="67"/>
  <c r="J160" i="67" s="1"/>
  <c r="P163" i="67"/>
  <c r="J163" i="67" s="1"/>
  <c r="J166" i="67"/>
  <c r="P169" i="67"/>
  <c r="J169" i="67" s="1"/>
  <c r="J172" i="67"/>
  <c r="M175" i="67"/>
  <c r="P175" i="67"/>
  <c r="J175" i="67" s="1"/>
  <c r="M178" i="67"/>
  <c r="P178" i="67"/>
  <c r="J178" i="67" s="1"/>
  <c r="M181" i="67"/>
  <c r="P181" i="67"/>
  <c r="J181" i="67" s="1"/>
  <c r="M184" i="67"/>
  <c r="P184" i="67"/>
  <c r="J184" i="67" s="1"/>
  <c r="M187" i="67"/>
  <c r="P187" i="67"/>
  <c r="J187" i="67" s="1"/>
  <c r="M190" i="67"/>
  <c r="P190" i="67"/>
  <c r="J190" i="67" s="1"/>
  <c r="P327" i="67"/>
  <c r="J327" i="67" s="1"/>
  <c r="M327" i="67"/>
  <c r="P363" i="67"/>
  <c r="J363" i="67" s="1"/>
  <c r="M363" i="67"/>
  <c r="P399" i="67"/>
  <c r="J399" i="67" s="1"/>
  <c r="M399" i="67"/>
  <c r="P435" i="67"/>
  <c r="J435" i="67" s="1"/>
  <c r="M435" i="67"/>
  <c r="P3" i="67"/>
  <c r="J3" i="67" s="1"/>
  <c r="P10" i="67"/>
  <c r="J10" i="67" s="1"/>
  <c r="P16" i="67"/>
  <c r="J16" i="67" s="1"/>
  <c r="P22" i="67"/>
  <c r="J22" i="67" s="1"/>
  <c r="M301" i="67"/>
  <c r="P301" i="67"/>
  <c r="J301" i="67" s="1"/>
  <c r="M303" i="67"/>
  <c r="P303" i="67"/>
  <c r="J303" i="67" s="1"/>
  <c r="M305" i="67"/>
  <c r="P305" i="67"/>
  <c r="J305" i="67" s="1"/>
  <c r="M307" i="67"/>
  <c r="P307" i="67"/>
  <c r="J307" i="67" s="1"/>
  <c r="M309" i="67"/>
  <c r="P309" i="67"/>
  <c r="J309" i="67" s="1"/>
  <c r="M311" i="67"/>
  <c r="P311" i="67"/>
  <c r="J311" i="67" s="1"/>
  <c r="M313" i="67"/>
  <c r="P313" i="67"/>
  <c r="J313" i="67" s="1"/>
  <c r="M315" i="67"/>
  <c r="P315" i="67"/>
  <c r="J315" i="67" s="1"/>
  <c r="M317" i="67"/>
  <c r="P317" i="67"/>
  <c r="J317" i="67" s="1"/>
  <c r="M319" i="67"/>
  <c r="P319" i="67"/>
  <c r="J319" i="67" s="1"/>
  <c r="P2" i="67"/>
  <c r="J2" i="67" s="1"/>
  <c r="M6" i="67"/>
  <c r="P9" i="67"/>
  <c r="J9" i="67" s="1"/>
  <c r="M13" i="67"/>
  <c r="P15" i="67"/>
  <c r="J15" i="67" s="1"/>
  <c r="M19" i="67"/>
  <c r="P21" i="67"/>
  <c r="J21" i="67" s="1"/>
  <c r="M24" i="67"/>
  <c r="P24" i="67"/>
  <c r="J24" i="67" s="1"/>
  <c r="M27" i="67"/>
  <c r="P27" i="67"/>
  <c r="J27" i="67" s="1"/>
  <c r="J30" i="67"/>
  <c r="J36" i="67"/>
  <c r="M39" i="67"/>
  <c r="P39" i="67"/>
  <c r="J39" i="67" s="1"/>
  <c r="M42" i="67"/>
  <c r="P42" i="67"/>
  <c r="J42" i="67" s="1"/>
  <c r="M45" i="67"/>
  <c r="P45" i="67"/>
  <c r="J45" i="67" s="1"/>
  <c r="J48" i="67"/>
  <c r="J51" i="67"/>
  <c r="J54" i="67"/>
  <c r="J57" i="67"/>
  <c r="M60" i="67"/>
  <c r="P60" i="67"/>
  <c r="J60" i="67" s="1"/>
  <c r="M63" i="67"/>
  <c r="P63" i="67"/>
  <c r="J63" i="67" s="1"/>
  <c r="J66" i="67"/>
  <c r="J69" i="67"/>
  <c r="J72" i="67"/>
  <c r="M75" i="67"/>
  <c r="P75" i="67"/>
  <c r="J75" i="67" s="1"/>
  <c r="M78" i="67"/>
  <c r="P78" i="67"/>
  <c r="J78" i="67" s="1"/>
  <c r="M81" i="67"/>
  <c r="P81" i="67"/>
  <c r="J81" i="67" s="1"/>
  <c r="M84" i="67"/>
  <c r="P84" i="67"/>
  <c r="J84" i="67" s="1"/>
  <c r="M87" i="67"/>
  <c r="P87" i="67"/>
  <c r="J87" i="67" s="1"/>
  <c r="M90" i="67"/>
  <c r="P90" i="67"/>
  <c r="J90" i="67" s="1"/>
  <c r="M93" i="67"/>
  <c r="P93" i="67"/>
  <c r="J93" i="67" s="1"/>
  <c r="M96" i="67"/>
  <c r="P96" i="67"/>
  <c r="J96" i="67" s="1"/>
  <c r="J99" i="67"/>
  <c r="J102" i="67"/>
  <c r="J105" i="67"/>
  <c r="M108" i="67"/>
  <c r="P108" i="67"/>
  <c r="J108" i="67" s="1"/>
  <c r="M111" i="67"/>
  <c r="P111" i="67"/>
  <c r="J111" i="67" s="1"/>
  <c r="M114" i="67"/>
  <c r="P114" i="67"/>
  <c r="J114" i="67" s="1"/>
  <c r="M117" i="67"/>
  <c r="P117" i="67"/>
  <c r="J117" i="67" s="1"/>
  <c r="M120" i="67"/>
  <c r="P120" i="67"/>
  <c r="J120" i="67" s="1"/>
  <c r="M123" i="67"/>
  <c r="P123" i="67"/>
  <c r="J123" i="67" s="1"/>
  <c r="M126" i="67"/>
  <c r="P126" i="67"/>
  <c r="J126" i="67" s="1"/>
  <c r="M129" i="67"/>
  <c r="P129" i="67"/>
  <c r="J129" i="67" s="1"/>
  <c r="M132" i="67"/>
  <c r="P132" i="67"/>
  <c r="J132" i="67" s="1"/>
  <c r="M135" i="67"/>
  <c r="P135" i="67"/>
  <c r="J135" i="67" s="1"/>
  <c r="M138" i="67"/>
  <c r="P138" i="67"/>
  <c r="J138" i="67" s="1"/>
  <c r="M141" i="67"/>
  <c r="P141" i="67"/>
  <c r="J141" i="67" s="1"/>
  <c r="J144" i="67"/>
  <c r="J150" i="67"/>
  <c r="M153" i="67"/>
  <c r="P153" i="67"/>
  <c r="J153" i="67" s="1"/>
  <c r="M156" i="67"/>
  <c r="P156" i="67"/>
  <c r="J156" i="67" s="1"/>
  <c r="M159" i="67"/>
  <c r="P159" i="67"/>
  <c r="J159" i="67" s="1"/>
  <c r="P162" i="67"/>
  <c r="J162" i="67" s="1"/>
  <c r="J165" i="67"/>
  <c r="J168" i="67"/>
  <c r="J171" i="67"/>
  <c r="M174" i="67"/>
  <c r="P174" i="67"/>
  <c r="J174" i="67" s="1"/>
  <c r="M177" i="67"/>
  <c r="P177" i="67"/>
  <c r="J177" i="67" s="1"/>
  <c r="M180" i="67"/>
  <c r="P180" i="67"/>
  <c r="J180" i="67" s="1"/>
  <c r="M183" i="67"/>
  <c r="P183" i="67"/>
  <c r="J183" i="67" s="1"/>
  <c r="M186" i="67"/>
  <c r="P186" i="67"/>
  <c r="J186" i="67" s="1"/>
  <c r="M189" i="67"/>
  <c r="P189" i="67"/>
  <c r="J189" i="67" s="1"/>
  <c r="M5" i="67"/>
  <c r="P8" i="67"/>
  <c r="J8" i="67" s="1"/>
  <c r="M12" i="67"/>
  <c r="P14" i="67"/>
  <c r="J14" i="67" s="1"/>
  <c r="M18" i="67"/>
  <c r="P20" i="67"/>
  <c r="J20" i="67" s="1"/>
  <c r="P345" i="67"/>
  <c r="J345" i="67" s="1"/>
  <c r="M345" i="67"/>
  <c r="P381" i="67"/>
  <c r="J381" i="67" s="1"/>
  <c r="M381" i="67"/>
  <c r="P417" i="67"/>
  <c r="J417" i="67" s="1"/>
  <c r="M417" i="67"/>
  <c r="M4" i="67"/>
  <c r="M11" i="67"/>
  <c r="M17" i="67"/>
  <c r="M23" i="67"/>
  <c r="P23" i="67"/>
  <c r="J23" i="67" s="1"/>
  <c r="M26" i="67"/>
  <c r="P26" i="67"/>
  <c r="J26" i="67" s="1"/>
  <c r="J29" i="67"/>
  <c r="J35" i="67"/>
  <c r="M38" i="67"/>
  <c r="P38" i="67"/>
  <c r="J38" i="67" s="1"/>
  <c r="M41" i="67"/>
  <c r="P41" i="67"/>
  <c r="J41" i="67" s="1"/>
  <c r="M44" i="67"/>
  <c r="P44" i="67"/>
  <c r="J44" i="67" s="1"/>
  <c r="M47" i="67"/>
  <c r="P47" i="67"/>
  <c r="J47" i="67" s="1"/>
  <c r="J53" i="67"/>
  <c r="J56" i="67"/>
  <c r="M59" i="67"/>
  <c r="P59" i="67"/>
  <c r="J59" i="67" s="1"/>
  <c r="M62" i="67"/>
  <c r="P62" i="67"/>
  <c r="J62" i="67" s="1"/>
  <c r="J65" i="67"/>
  <c r="J68" i="67"/>
  <c r="J71" i="67"/>
  <c r="M74" i="67"/>
  <c r="P74" i="67"/>
  <c r="J74" i="67" s="1"/>
  <c r="M77" i="67"/>
  <c r="P77" i="67"/>
  <c r="J77" i="67" s="1"/>
  <c r="M80" i="67"/>
  <c r="P80" i="67"/>
  <c r="J80" i="67" s="1"/>
  <c r="M83" i="67"/>
  <c r="P83" i="67"/>
  <c r="J83" i="67" s="1"/>
  <c r="M86" i="67"/>
  <c r="P86" i="67"/>
  <c r="J86" i="67" s="1"/>
  <c r="M89" i="67"/>
  <c r="P89" i="67"/>
  <c r="J89" i="67" s="1"/>
  <c r="M92" i="67"/>
  <c r="P92" i="67"/>
  <c r="J92" i="67" s="1"/>
  <c r="M95" i="67"/>
  <c r="P95" i="67"/>
  <c r="J95" i="67" s="1"/>
  <c r="M98" i="67"/>
  <c r="P98" i="67"/>
  <c r="J98" i="67" s="1"/>
  <c r="J101" i="67"/>
  <c r="J104" i="67"/>
  <c r="M107" i="67"/>
  <c r="P107" i="67"/>
  <c r="J107" i="67" s="1"/>
  <c r="M110" i="67"/>
  <c r="P110" i="67"/>
  <c r="J110" i="67" s="1"/>
  <c r="M113" i="67"/>
  <c r="P113" i="67"/>
  <c r="J113" i="67" s="1"/>
  <c r="M116" i="67"/>
  <c r="P116" i="67"/>
  <c r="J116" i="67" s="1"/>
  <c r="M119" i="67"/>
  <c r="P119" i="67"/>
  <c r="J119" i="67" s="1"/>
  <c r="M122" i="67"/>
  <c r="P122" i="67"/>
  <c r="J122" i="67" s="1"/>
  <c r="M125" i="67"/>
  <c r="P125" i="67"/>
  <c r="J125" i="67" s="1"/>
  <c r="M128" i="67"/>
  <c r="P128" i="67"/>
  <c r="J128" i="67" s="1"/>
  <c r="M131" i="67"/>
  <c r="P131" i="67"/>
  <c r="J131" i="67" s="1"/>
  <c r="M134" i="67"/>
  <c r="P134" i="67"/>
  <c r="J134" i="67" s="1"/>
  <c r="M137" i="67"/>
  <c r="P137" i="67"/>
  <c r="J137" i="67" s="1"/>
  <c r="M140" i="67"/>
  <c r="P140" i="67"/>
  <c r="J140" i="67" s="1"/>
  <c r="J149" i="67"/>
  <c r="J152" i="67"/>
  <c r="M155" i="67"/>
  <c r="P155" i="67"/>
  <c r="J155" i="67" s="1"/>
  <c r="M158" i="67"/>
  <c r="P158" i="67"/>
  <c r="J158" i="67" s="1"/>
  <c r="M161" i="67"/>
  <c r="P161" i="67"/>
  <c r="J161" i="67" s="1"/>
  <c r="J167" i="67"/>
  <c r="J170" i="67"/>
  <c r="P173" i="67"/>
  <c r="J173" i="67" s="1"/>
  <c r="M176" i="67"/>
  <c r="P176" i="67"/>
  <c r="J176" i="67" s="1"/>
  <c r="M179" i="67"/>
  <c r="P179" i="67"/>
  <c r="J179" i="67" s="1"/>
  <c r="M182" i="67"/>
  <c r="P182" i="67"/>
  <c r="J182" i="67" s="1"/>
  <c r="M185" i="67"/>
  <c r="P185" i="67"/>
  <c r="J185" i="67" s="1"/>
  <c r="M188" i="67"/>
  <c r="P188" i="67"/>
  <c r="J188" i="67" s="1"/>
  <c r="M191" i="67"/>
  <c r="P191" i="67"/>
  <c r="J191" i="67" s="1"/>
  <c r="M196" i="67"/>
  <c r="J197" i="67"/>
  <c r="M199" i="67"/>
  <c r="J200" i="67"/>
  <c r="M202" i="67"/>
  <c r="J203" i="67"/>
  <c r="M205" i="67"/>
  <c r="J206" i="67"/>
  <c r="M208" i="67"/>
  <c r="J209" i="67"/>
  <c r="M211" i="67"/>
  <c r="J212" i="67"/>
  <c r="M214" i="67"/>
  <c r="J215" i="67"/>
  <c r="M217" i="67"/>
  <c r="J218" i="67"/>
  <c r="M220" i="67"/>
  <c r="J221" i="67"/>
  <c r="M223" i="67"/>
  <c r="J224" i="67"/>
  <c r="M226" i="67"/>
  <c r="J227" i="67"/>
  <c r="M229" i="67"/>
  <c r="J230" i="67"/>
  <c r="M232" i="67"/>
  <c r="J233" i="67"/>
  <c r="M235" i="67"/>
  <c r="J236" i="67"/>
  <c r="M238" i="67"/>
  <c r="J239" i="67"/>
  <c r="M241" i="67"/>
  <c r="J242" i="67"/>
  <c r="M244" i="67"/>
  <c r="J245" i="67"/>
  <c r="M247" i="67"/>
  <c r="J248" i="67"/>
  <c r="M250" i="67"/>
  <c r="J251" i="67"/>
  <c r="M253" i="67"/>
  <c r="J254" i="67"/>
  <c r="M256" i="67"/>
  <c r="J257" i="67"/>
  <c r="M259" i="67"/>
  <c r="J260" i="67"/>
  <c r="M262" i="67"/>
  <c r="J263" i="67"/>
  <c r="M265" i="67"/>
  <c r="J266" i="67"/>
  <c r="M268" i="67"/>
  <c r="J269" i="67"/>
  <c r="M271" i="67"/>
  <c r="J272" i="67"/>
  <c r="M274" i="67"/>
  <c r="J275" i="67"/>
  <c r="M277" i="67"/>
  <c r="J278" i="67"/>
  <c r="M280" i="67"/>
  <c r="J281" i="67"/>
  <c r="M283" i="67"/>
  <c r="J284" i="67"/>
  <c r="M286" i="67"/>
  <c r="J287" i="67"/>
  <c r="M289" i="67"/>
  <c r="J290" i="67"/>
  <c r="M292" i="67"/>
  <c r="J293" i="67"/>
  <c r="M295" i="67"/>
  <c r="J296" i="67"/>
  <c r="M298" i="67"/>
  <c r="J299" i="67"/>
  <c r="M339" i="67"/>
  <c r="M357" i="67"/>
  <c r="M375" i="67"/>
  <c r="M393" i="67"/>
  <c r="M411" i="67"/>
  <c r="M429" i="67"/>
  <c r="J453" i="67"/>
  <c r="J456" i="67"/>
  <c r="J459" i="67"/>
  <c r="J462" i="67"/>
  <c r="J465" i="67"/>
  <c r="M194" i="67"/>
  <c r="M198" i="67"/>
  <c r="J199" i="67"/>
  <c r="M201" i="67"/>
  <c r="J202" i="67"/>
  <c r="M204" i="67"/>
  <c r="J205" i="67"/>
  <c r="M207" i="67"/>
  <c r="J208" i="67"/>
  <c r="M210" i="67"/>
  <c r="J211" i="67"/>
  <c r="M213" i="67"/>
  <c r="M216" i="67"/>
  <c r="M219" i="67"/>
  <c r="M222" i="67"/>
  <c r="J223" i="67"/>
  <c r="M225" i="67"/>
  <c r="J226" i="67"/>
  <c r="M228" i="67"/>
  <c r="J229" i="67"/>
  <c r="M231" i="67"/>
  <c r="J232" i="67"/>
  <c r="M234" i="67"/>
  <c r="J235" i="67"/>
  <c r="M237" i="67"/>
  <c r="J238" i="67"/>
  <c r="M240" i="67"/>
  <c r="J241" i="67"/>
  <c r="M243" i="67"/>
  <c r="J244" i="67"/>
  <c r="M246" i="67"/>
  <c r="J247" i="67"/>
  <c r="M249" i="67"/>
  <c r="J250" i="67"/>
  <c r="M252" i="67"/>
  <c r="J253" i="67"/>
  <c r="M255" i="67"/>
  <c r="J256" i="67"/>
  <c r="M258" i="67"/>
  <c r="J259" i="67"/>
  <c r="M261" i="67"/>
  <c r="J262" i="67"/>
  <c r="M264" i="67"/>
  <c r="J265" i="67"/>
  <c r="M267" i="67"/>
  <c r="J268" i="67"/>
  <c r="M270" i="67"/>
  <c r="J271" i="67"/>
  <c r="M273" i="67"/>
  <c r="J274" i="67"/>
  <c r="M276" i="67"/>
  <c r="J277" i="67"/>
  <c r="M279" i="67"/>
  <c r="J280" i="67"/>
  <c r="M282" i="67"/>
  <c r="J283" i="67"/>
  <c r="M285" i="67"/>
  <c r="J286" i="67"/>
  <c r="M288" i="67"/>
  <c r="J289" i="67"/>
  <c r="M291" i="67"/>
  <c r="J292" i="67"/>
  <c r="M294" i="67"/>
  <c r="J295" i="67"/>
  <c r="M297" i="67"/>
  <c r="J298" i="67"/>
  <c r="M300" i="67"/>
  <c r="P300" i="67"/>
  <c r="J300" i="67" s="1"/>
  <c r="M302" i="67"/>
  <c r="P302" i="67"/>
  <c r="J302" i="67" s="1"/>
  <c r="M304" i="67"/>
  <c r="P304" i="67"/>
  <c r="J304" i="67" s="1"/>
  <c r="M306" i="67"/>
  <c r="P306" i="67"/>
  <c r="J306" i="67" s="1"/>
  <c r="M308" i="67"/>
  <c r="P308" i="67"/>
  <c r="J308" i="67" s="1"/>
  <c r="M310" i="67"/>
  <c r="P310" i="67"/>
  <c r="J310" i="67" s="1"/>
  <c r="M312" i="67"/>
  <c r="P312" i="67"/>
  <c r="J312" i="67" s="1"/>
  <c r="M314" i="67"/>
  <c r="P314" i="67"/>
  <c r="J314" i="67" s="1"/>
  <c r="M316" i="67"/>
  <c r="P316" i="67"/>
  <c r="J316" i="67" s="1"/>
  <c r="M318" i="67"/>
  <c r="P318" i="67"/>
  <c r="J318" i="67" s="1"/>
  <c r="M320" i="67"/>
  <c r="P320" i="67"/>
  <c r="J320" i="67" s="1"/>
  <c r="M333" i="67"/>
  <c r="M351" i="67"/>
  <c r="M369" i="67"/>
  <c r="M387" i="67"/>
  <c r="M405" i="67"/>
  <c r="M423" i="67"/>
  <c r="M441" i="67"/>
  <c r="M192" i="67"/>
  <c r="P194" i="67"/>
  <c r="J194" i="67" s="1"/>
  <c r="M197" i="67"/>
  <c r="P198" i="67"/>
  <c r="J198" i="67" s="1"/>
  <c r="M200" i="67"/>
  <c r="P201" i="67"/>
  <c r="J201" i="67" s="1"/>
  <c r="M203" i="67"/>
  <c r="P204" i="67"/>
  <c r="J204" i="67" s="1"/>
  <c r="M206" i="67"/>
  <c r="P207" i="67"/>
  <c r="J207" i="67" s="1"/>
  <c r="M209" i="67"/>
  <c r="P210" i="67"/>
  <c r="J210" i="67" s="1"/>
  <c r="M212" i="67"/>
  <c r="P213" i="67"/>
  <c r="J213" i="67" s="1"/>
  <c r="M215" i="67"/>
  <c r="P216" i="67"/>
  <c r="J216" i="67" s="1"/>
  <c r="M218" i="67"/>
  <c r="P219" i="67"/>
  <c r="J219" i="67" s="1"/>
  <c r="M221" i="67"/>
  <c r="P222" i="67"/>
  <c r="J222" i="67" s="1"/>
  <c r="M224" i="67"/>
  <c r="P225" i="67"/>
  <c r="J225" i="67" s="1"/>
  <c r="M227" i="67"/>
  <c r="P228" i="67"/>
  <c r="J228" i="67" s="1"/>
  <c r="M230" i="67"/>
  <c r="P231" i="67"/>
  <c r="J231" i="67" s="1"/>
  <c r="M233" i="67"/>
  <c r="P234" i="67"/>
  <c r="J234" i="67" s="1"/>
  <c r="M236" i="67"/>
  <c r="P237" i="67"/>
  <c r="J237" i="67" s="1"/>
  <c r="M239" i="67"/>
  <c r="P240" i="67"/>
  <c r="J240" i="67" s="1"/>
  <c r="M242" i="67"/>
  <c r="P243" i="67"/>
  <c r="J243" i="67" s="1"/>
  <c r="M245" i="67"/>
  <c r="P246" i="67"/>
  <c r="J246" i="67" s="1"/>
  <c r="M248" i="67"/>
  <c r="P249" i="67"/>
  <c r="J249" i="67" s="1"/>
  <c r="M251" i="67"/>
  <c r="P252" i="67"/>
  <c r="J252" i="67" s="1"/>
  <c r="M254" i="67"/>
  <c r="P255" i="67"/>
  <c r="J255" i="67" s="1"/>
  <c r="M257" i="67"/>
  <c r="P258" i="67"/>
  <c r="J258" i="67" s="1"/>
  <c r="M260" i="67"/>
  <c r="P261" i="67"/>
  <c r="J261" i="67" s="1"/>
  <c r="M263" i="67"/>
  <c r="P264" i="67"/>
  <c r="J264" i="67" s="1"/>
  <c r="M266" i="67"/>
  <c r="P267" i="67"/>
  <c r="J267" i="67" s="1"/>
  <c r="M269" i="67"/>
  <c r="P270" i="67"/>
  <c r="J270" i="67" s="1"/>
  <c r="M272" i="67"/>
  <c r="P273" i="67"/>
  <c r="J273" i="67" s="1"/>
  <c r="M275" i="67"/>
  <c r="P276" i="67"/>
  <c r="J276" i="67" s="1"/>
  <c r="M278" i="67"/>
  <c r="P279" i="67"/>
  <c r="J279" i="67" s="1"/>
  <c r="M281" i="67"/>
  <c r="P282" i="67"/>
  <c r="J282" i="67" s="1"/>
  <c r="M284" i="67"/>
  <c r="P285" i="67"/>
  <c r="J285" i="67" s="1"/>
  <c r="M287" i="67"/>
  <c r="P288" i="67"/>
  <c r="J288" i="67" s="1"/>
  <c r="M290" i="67"/>
  <c r="P291" i="67"/>
  <c r="J291" i="67" s="1"/>
  <c r="M293" i="67"/>
  <c r="P294" i="67"/>
  <c r="J294" i="67" s="1"/>
  <c r="M296" i="67"/>
  <c r="P297" i="67"/>
  <c r="J297" i="67" s="1"/>
  <c r="M299" i="67"/>
  <c r="M524" i="67"/>
  <c r="P524" i="67"/>
  <c r="J524" i="67" s="1"/>
  <c r="M622" i="67"/>
  <c r="P622" i="67"/>
  <c r="J622" i="67" s="1"/>
  <c r="J450" i="67"/>
  <c r="M452" i="67"/>
  <c r="P452" i="67"/>
  <c r="J452" i="67" s="1"/>
  <c r="P516" i="67"/>
  <c r="J516" i="67" s="1"/>
  <c r="M516" i="67"/>
  <c r="M614" i="67"/>
  <c r="P614" i="67"/>
  <c r="J614" i="67" s="1"/>
  <c r="J323" i="67"/>
  <c r="J326" i="67"/>
  <c r="J329" i="67"/>
  <c r="J332" i="67"/>
  <c r="J335" i="67"/>
  <c r="J338" i="67"/>
  <c r="J341" i="67"/>
  <c r="J344" i="67"/>
  <c r="J347" i="67"/>
  <c r="J350" i="67"/>
  <c r="J353" i="67"/>
  <c r="J356" i="67"/>
  <c r="J359" i="67"/>
  <c r="J362" i="67"/>
  <c r="J365" i="67"/>
  <c r="J368" i="67"/>
  <c r="J371" i="67"/>
  <c r="J374" i="67"/>
  <c r="J377" i="67"/>
  <c r="J380" i="67"/>
  <c r="J383" i="67"/>
  <c r="J386" i="67"/>
  <c r="J389" i="67"/>
  <c r="J392" i="67"/>
  <c r="J395" i="67"/>
  <c r="J398" i="67"/>
  <c r="J401" i="67"/>
  <c r="J404" i="67"/>
  <c r="J407" i="67"/>
  <c r="J410" i="67"/>
  <c r="J413" i="67"/>
  <c r="J416" i="67"/>
  <c r="J419" i="67"/>
  <c r="J422" i="67"/>
  <c r="J425" i="67"/>
  <c r="J428" i="67"/>
  <c r="J431" i="67"/>
  <c r="J434" i="67"/>
  <c r="J437" i="67"/>
  <c r="J440" i="67"/>
  <c r="J443" i="67"/>
  <c r="J447" i="67"/>
  <c r="M449" i="67"/>
  <c r="P449" i="67"/>
  <c r="J449" i="67" s="1"/>
  <c r="M544" i="67"/>
  <c r="P544" i="67"/>
  <c r="J544" i="67" s="1"/>
  <c r="M568" i="67"/>
  <c r="P568" i="67"/>
  <c r="J568" i="67" s="1"/>
  <c r="M580" i="67"/>
  <c r="P580" i="67"/>
  <c r="J580" i="67" s="1"/>
  <c r="M590" i="67"/>
  <c r="P590" i="67"/>
  <c r="J590" i="67" s="1"/>
  <c r="P446" i="67"/>
  <c r="J446" i="67" s="1"/>
  <c r="M530" i="67"/>
  <c r="P530" i="67"/>
  <c r="J530" i="67" s="1"/>
  <c r="M560" i="67"/>
  <c r="P560" i="67"/>
  <c r="J560" i="67" s="1"/>
  <c r="J325" i="67"/>
  <c r="J328" i="67"/>
  <c r="J331" i="67"/>
  <c r="J334" i="67"/>
  <c r="J337" i="67"/>
  <c r="J340" i="67"/>
  <c r="J343" i="67"/>
  <c r="J346" i="67"/>
  <c r="J349" i="67"/>
  <c r="J352" i="67"/>
  <c r="J355" i="67"/>
  <c r="J358" i="67"/>
  <c r="J361" i="67"/>
  <c r="J364" i="67"/>
  <c r="J367" i="67"/>
  <c r="J370" i="67"/>
  <c r="J373" i="67"/>
  <c r="J376" i="67"/>
  <c r="J379" i="67"/>
  <c r="J382" i="67"/>
  <c r="J385" i="67"/>
  <c r="J388" i="67"/>
  <c r="J391" i="67"/>
  <c r="J394" i="67"/>
  <c r="J397" i="67"/>
  <c r="J400" i="67"/>
  <c r="J403" i="67"/>
  <c r="J406" i="67"/>
  <c r="J409" i="67"/>
  <c r="J412" i="67"/>
  <c r="J415" i="67"/>
  <c r="J418" i="67"/>
  <c r="J421" i="67"/>
  <c r="J424" i="67"/>
  <c r="J427" i="67"/>
  <c r="J430" i="67"/>
  <c r="J433" i="67"/>
  <c r="J436" i="67"/>
  <c r="J439" i="67"/>
  <c r="J442" i="67"/>
  <c r="J445" i="67"/>
  <c r="M448" i="67"/>
  <c r="M451" i="67"/>
  <c r="M454" i="67"/>
  <c r="J455" i="67"/>
  <c r="M457" i="67"/>
  <c r="J458" i="67"/>
  <c r="M460" i="67"/>
  <c r="J461" i="67"/>
  <c r="M463" i="67"/>
  <c r="J464" i="67"/>
  <c r="M466" i="67"/>
  <c r="J467" i="67"/>
  <c r="M469" i="67"/>
  <c r="J470" i="67"/>
  <c r="M472" i="67"/>
  <c r="J473" i="67"/>
  <c r="M475" i="67"/>
  <c r="J476" i="67"/>
  <c r="M478" i="67"/>
  <c r="J479" i="67"/>
  <c r="M481" i="67"/>
  <c r="J482" i="67"/>
  <c r="M484" i="67"/>
  <c r="J485" i="67"/>
  <c r="M487" i="67"/>
  <c r="J488" i="67"/>
  <c r="M490" i="67"/>
  <c r="J491" i="67"/>
  <c r="M493" i="67"/>
  <c r="J494" i="67"/>
  <c r="J497" i="67"/>
  <c r="J535" i="67"/>
  <c r="P540" i="67"/>
  <c r="J540" i="67" s="1"/>
  <c r="M540" i="67"/>
  <c r="M550" i="67"/>
  <c r="P550" i="67"/>
  <c r="J550" i="67" s="1"/>
  <c r="M562" i="67"/>
  <c r="P562" i="67"/>
  <c r="J562" i="67" s="1"/>
  <c r="M572" i="67"/>
  <c r="P572" i="67"/>
  <c r="J572" i="67" s="1"/>
  <c r="M604" i="67"/>
  <c r="P604" i="67"/>
  <c r="J604" i="67" s="1"/>
  <c r="M616" i="67"/>
  <c r="P616" i="67"/>
  <c r="J616" i="67" s="1"/>
  <c r="M626" i="67"/>
  <c r="P626" i="67"/>
  <c r="J626" i="67" s="1"/>
  <c r="J448" i="67"/>
  <c r="M450" i="67"/>
  <c r="J451" i="67"/>
  <c r="M453" i="67"/>
  <c r="J454" i="67"/>
  <c r="M456" i="67"/>
  <c r="J457" i="67"/>
  <c r="M459" i="67"/>
  <c r="J460" i="67"/>
  <c r="M462" i="67"/>
  <c r="J463" i="67"/>
  <c r="M465" i="67"/>
  <c r="J466" i="67"/>
  <c r="M468" i="67"/>
  <c r="J469" i="67"/>
  <c r="M471" i="67"/>
  <c r="J472" i="67"/>
  <c r="M474" i="67"/>
  <c r="J475" i="67"/>
  <c r="M477" i="67"/>
  <c r="J478" i="67"/>
  <c r="M480" i="67"/>
  <c r="J481" i="67"/>
  <c r="M483" i="67"/>
  <c r="J484" i="67"/>
  <c r="M486" i="67"/>
  <c r="J487" i="67"/>
  <c r="M489" i="67"/>
  <c r="J490" i="67"/>
  <c r="M492" i="67"/>
  <c r="J493" i="67"/>
  <c r="M495" i="67"/>
  <c r="J496" i="67"/>
  <c r="M498" i="67"/>
  <c r="M500" i="67"/>
  <c r="M502" i="67"/>
  <c r="M504" i="67"/>
  <c r="M506" i="67"/>
  <c r="M508" i="67"/>
  <c r="M510" i="67"/>
  <c r="M512" i="67"/>
  <c r="J523" i="67"/>
  <c r="M531" i="67"/>
  <c r="P534" i="67"/>
  <c r="J534" i="67" s="1"/>
  <c r="M534" i="67"/>
  <c r="J517" i="67"/>
  <c r="M525" i="67"/>
  <c r="P528" i="67"/>
  <c r="J528" i="67" s="1"/>
  <c r="M528" i="67"/>
  <c r="M554" i="67"/>
  <c r="P554" i="67"/>
  <c r="J554" i="67" s="1"/>
  <c r="M586" i="67"/>
  <c r="P586" i="67"/>
  <c r="J586" i="67" s="1"/>
  <c r="P596" i="67"/>
  <c r="J596" i="67" s="1"/>
  <c r="M598" i="67"/>
  <c r="P598" i="67"/>
  <c r="J598" i="67" s="1"/>
  <c r="M608" i="67"/>
  <c r="P608" i="67"/>
  <c r="J608" i="67" s="1"/>
  <c r="P498" i="67"/>
  <c r="J498" i="67" s="1"/>
  <c r="P499" i="67"/>
  <c r="J499" i="67" s="1"/>
  <c r="P500" i="67"/>
  <c r="J500" i="67" s="1"/>
  <c r="P501" i="67"/>
  <c r="J501" i="67" s="1"/>
  <c r="P502" i="67"/>
  <c r="J502" i="67" s="1"/>
  <c r="P503" i="67"/>
  <c r="J503" i="67" s="1"/>
  <c r="P504" i="67"/>
  <c r="J504" i="67" s="1"/>
  <c r="P505" i="67"/>
  <c r="J505" i="67" s="1"/>
  <c r="P506" i="67"/>
  <c r="J506" i="67" s="1"/>
  <c r="P507" i="67"/>
  <c r="J507" i="67" s="1"/>
  <c r="P508" i="67"/>
  <c r="J508" i="67" s="1"/>
  <c r="P509" i="67"/>
  <c r="J509" i="67" s="1"/>
  <c r="P510" i="67"/>
  <c r="J510" i="67" s="1"/>
  <c r="P511" i="67"/>
  <c r="J511" i="67" s="1"/>
  <c r="P512" i="67"/>
  <c r="J512" i="67" s="1"/>
  <c r="P513" i="67"/>
  <c r="J513" i="67" s="1"/>
  <c r="P519" i="67"/>
  <c r="J519" i="67" s="1"/>
  <c r="P525" i="67"/>
  <c r="J525" i="67" s="1"/>
  <c r="P531" i="67"/>
  <c r="J531" i="67" s="1"/>
  <c r="P537" i="67"/>
  <c r="J537" i="67" s="1"/>
  <c r="M547" i="67"/>
  <c r="P547" i="67"/>
  <c r="J547" i="67" s="1"/>
  <c r="M557" i="67"/>
  <c r="J558" i="67"/>
  <c r="J563" i="67"/>
  <c r="M565" i="67"/>
  <c r="P565" i="67"/>
  <c r="J565" i="67" s="1"/>
  <c r="M575" i="67"/>
  <c r="J576" i="67"/>
  <c r="M583" i="67"/>
  <c r="P583" i="67"/>
  <c r="J583" i="67" s="1"/>
  <c r="J594" i="67"/>
  <c r="M601" i="67"/>
  <c r="P601" i="67"/>
  <c r="J601" i="67" s="1"/>
  <c r="J612" i="67"/>
  <c r="M619" i="67"/>
  <c r="P619" i="67"/>
  <c r="J619" i="67" s="1"/>
  <c r="M551" i="67"/>
  <c r="J552" i="67"/>
  <c r="P557" i="67"/>
  <c r="J557" i="67" s="1"/>
  <c r="M559" i="67"/>
  <c r="P559" i="67"/>
  <c r="J559" i="67" s="1"/>
  <c r="M569" i="67"/>
  <c r="J570" i="67"/>
  <c r="P575" i="67"/>
  <c r="J575" i="67" s="1"/>
  <c r="M577" i="67"/>
  <c r="P577" i="67"/>
  <c r="J577" i="67" s="1"/>
  <c r="J588" i="67"/>
  <c r="P593" i="67"/>
  <c r="J593" i="67" s="1"/>
  <c r="M595" i="67"/>
  <c r="P595" i="67"/>
  <c r="J595" i="67" s="1"/>
  <c r="J606" i="67"/>
  <c r="P611" i="67"/>
  <c r="J611" i="67" s="1"/>
  <c r="M613" i="67"/>
  <c r="P613" i="67"/>
  <c r="J613" i="67" s="1"/>
  <c r="J624" i="67"/>
  <c r="M548" i="67"/>
  <c r="M556" i="67"/>
  <c r="P556" i="67"/>
  <c r="J556" i="67" s="1"/>
  <c r="M566" i="67"/>
  <c r="M574" i="67"/>
  <c r="P574" i="67"/>
  <c r="J574" i="67" s="1"/>
  <c r="M592" i="67"/>
  <c r="P592" i="67"/>
  <c r="J592" i="67" s="1"/>
  <c r="J603" i="67"/>
  <c r="M610" i="67"/>
  <c r="P610" i="67"/>
  <c r="J610" i="67" s="1"/>
  <c r="J621" i="67"/>
  <c r="M545" i="67"/>
  <c r="M553" i="67"/>
  <c r="P553" i="67"/>
  <c r="J553" i="67" s="1"/>
  <c r="M563" i="67"/>
  <c r="M571" i="67"/>
  <c r="P571" i="67"/>
  <c r="J571" i="67" s="1"/>
  <c r="M589" i="67"/>
  <c r="P589" i="67"/>
  <c r="J589" i="67" s="1"/>
  <c r="M607" i="67"/>
  <c r="P607" i="67"/>
  <c r="J607" i="67" s="1"/>
  <c r="J618" i="67"/>
  <c r="M625" i="67"/>
  <c r="P625" i="67"/>
  <c r="J625" i="67" s="1"/>
  <c r="M543" i="67"/>
  <c r="M546" i="67"/>
  <c r="M549" i="67"/>
  <c r="M552" i="67"/>
  <c r="M555" i="67"/>
  <c r="M558" i="67"/>
  <c r="M561" i="67"/>
  <c r="M564" i="67"/>
  <c r="M567" i="67"/>
  <c r="M570" i="67"/>
  <c r="M573" i="67"/>
  <c r="M576" i="67"/>
  <c r="M579" i="67"/>
  <c r="M582" i="67"/>
  <c r="M585" i="67"/>
  <c r="M588" i="67"/>
  <c r="M591" i="67"/>
  <c r="M594" i="67"/>
  <c r="M597" i="67"/>
  <c r="M600" i="67"/>
  <c r="M603" i="67"/>
  <c r="M606" i="67"/>
  <c r="M609" i="67"/>
  <c r="M612" i="67"/>
  <c r="M615" i="67"/>
  <c r="M618" i="67"/>
  <c r="M621" i="67"/>
  <c r="M624" i="67"/>
  <c r="P598" i="65"/>
  <c r="J598" i="65" s="1"/>
  <c r="P616" i="65"/>
  <c r="J616" i="65" s="1"/>
  <c r="J557" i="65"/>
  <c r="P559" i="65"/>
  <c r="J559" i="65" s="1"/>
  <c r="J575" i="65"/>
  <c r="P577" i="65"/>
  <c r="J577" i="65" s="1"/>
  <c r="J593" i="65"/>
  <c r="P595" i="65"/>
  <c r="J595" i="65" s="1"/>
  <c r="J611" i="65"/>
  <c r="P613" i="65"/>
  <c r="J613" i="65" s="1"/>
  <c r="I626" i="65"/>
  <c r="P626" i="65" s="1"/>
  <c r="J626" i="65" s="1"/>
  <c r="J554" i="65"/>
  <c r="P556" i="65"/>
  <c r="J556" i="65" s="1"/>
  <c r="J572" i="65"/>
  <c r="P574" i="65"/>
  <c r="J574" i="65" s="1"/>
  <c r="J590" i="65"/>
  <c r="P592" i="65"/>
  <c r="J592" i="65" s="1"/>
  <c r="J608" i="65"/>
  <c r="P610" i="65"/>
  <c r="J610" i="65" s="1"/>
  <c r="J431" i="65"/>
  <c r="J437" i="65"/>
  <c r="J443" i="65"/>
  <c r="J449" i="65"/>
  <c r="J455" i="65"/>
  <c r="J461" i="65"/>
  <c r="J467" i="65"/>
  <c r="J473" i="65"/>
  <c r="J479" i="65"/>
  <c r="J485" i="65"/>
  <c r="J491" i="65"/>
  <c r="J497" i="65"/>
  <c r="J503" i="65"/>
  <c r="J509" i="65"/>
  <c r="J515" i="65"/>
  <c r="J521" i="65"/>
  <c r="J527" i="65"/>
  <c r="J533" i="65"/>
  <c r="P553" i="65"/>
  <c r="J553" i="65" s="1"/>
  <c r="P571" i="65"/>
  <c r="J571" i="65" s="1"/>
  <c r="P589" i="65"/>
  <c r="J589" i="65" s="1"/>
  <c r="P607" i="65"/>
  <c r="J607" i="65" s="1"/>
  <c r="P625" i="65"/>
  <c r="J625" i="65" s="1"/>
  <c r="P544" i="65"/>
  <c r="J544" i="65" s="1"/>
  <c r="P562" i="65"/>
  <c r="J562" i="65" s="1"/>
  <c r="P580" i="65"/>
  <c r="J580" i="65" s="1"/>
  <c r="J548" i="65"/>
  <c r="P550" i="65"/>
  <c r="J550" i="65" s="1"/>
  <c r="J566" i="65"/>
  <c r="P568" i="65"/>
  <c r="J568" i="65" s="1"/>
  <c r="J584" i="65"/>
  <c r="P586" i="65"/>
  <c r="J586" i="65" s="1"/>
  <c r="J602" i="65"/>
  <c r="P604" i="65"/>
  <c r="J604" i="65" s="1"/>
  <c r="J620" i="65"/>
  <c r="P622" i="65"/>
  <c r="J622" i="65" s="1"/>
  <c r="J536" i="65"/>
  <c r="J539" i="65"/>
  <c r="J545" i="65"/>
  <c r="P547" i="65"/>
  <c r="J547" i="65" s="1"/>
  <c r="J563" i="65"/>
  <c r="P565" i="65"/>
  <c r="J565" i="65" s="1"/>
  <c r="J581" i="65"/>
  <c r="P583" i="65"/>
  <c r="J583" i="65" s="1"/>
  <c r="J599" i="65"/>
  <c r="P601" i="65"/>
  <c r="J601" i="65" s="1"/>
  <c r="J617" i="65"/>
  <c r="P619" i="65"/>
  <c r="J619" i="65" s="1"/>
  <c r="J543" i="65"/>
  <c r="J546" i="65"/>
  <c r="J549" i="65"/>
  <c r="J552" i="65"/>
  <c r="J555" i="65"/>
  <c r="J558" i="65"/>
  <c r="J561" i="65"/>
  <c r="J564" i="65"/>
  <c r="J567" i="65"/>
  <c r="J570" i="65"/>
  <c r="J573" i="65"/>
  <c r="J576" i="65"/>
  <c r="J579" i="65"/>
  <c r="J582" i="65"/>
  <c r="J585" i="65"/>
  <c r="J588" i="65"/>
  <c r="J591" i="65"/>
  <c r="J594" i="65"/>
  <c r="J597" i="65"/>
  <c r="J600" i="65"/>
  <c r="J603" i="65"/>
  <c r="J606" i="65"/>
  <c r="J609" i="65"/>
  <c r="H96" i="58"/>
  <c r="H97" i="58"/>
  <c r="H98" i="58"/>
  <c r="H99" i="58"/>
  <c r="N140" i="59"/>
  <c r="N141" i="59"/>
  <c r="N142" i="59"/>
  <c r="H51" i="58"/>
  <c r="H24" i="58"/>
  <c r="N64" i="59" l="1"/>
  <c r="O626" i="59" l="1"/>
  <c r="M626" i="59" s="1"/>
  <c r="P625" i="59"/>
  <c r="O625" i="59"/>
  <c r="M625" i="59" s="1"/>
  <c r="N625" i="59"/>
  <c r="O624" i="59"/>
  <c r="N624" i="59"/>
  <c r="P624" i="59" s="1"/>
  <c r="O623" i="59"/>
  <c r="N623" i="59"/>
  <c r="P623" i="59" s="1"/>
  <c r="O622" i="59"/>
  <c r="M622" i="59" s="1"/>
  <c r="N622" i="59"/>
  <c r="P622" i="59" s="1"/>
  <c r="O621" i="59"/>
  <c r="M621" i="59" s="1"/>
  <c r="N621" i="59"/>
  <c r="P621" i="59" s="1"/>
  <c r="O620" i="59"/>
  <c r="N620" i="59"/>
  <c r="P619" i="59"/>
  <c r="O619" i="59"/>
  <c r="M619" i="59" s="1"/>
  <c r="N619" i="59"/>
  <c r="O618" i="59"/>
  <c r="N618" i="59"/>
  <c r="P618" i="59" s="1"/>
  <c r="O617" i="59"/>
  <c r="N617" i="59"/>
  <c r="P617" i="59" s="1"/>
  <c r="P616" i="59"/>
  <c r="O616" i="59"/>
  <c r="M616" i="59" s="1"/>
  <c r="N616" i="59"/>
  <c r="O615" i="59"/>
  <c r="M615" i="59" s="1"/>
  <c r="N615" i="59"/>
  <c r="P615" i="59" s="1"/>
  <c r="O614" i="59"/>
  <c r="N614" i="59"/>
  <c r="P613" i="59"/>
  <c r="O613" i="59"/>
  <c r="M613" i="59" s="1"/>
  <c r="N613" i="59"/>
  <c r="O612" i="59"/>
  <c r="N612" i="59"/>
  <c r="P612" i="59" s="1"/>
  <c r="O611" i="59"/>
  <c r="N611" i="59"/>
  <c r="P611" i="59" s="1"/>
  <c r="P610" i="59"/>
  <c r="O610" i="59"/>
  <c r="M610" i="59" s="1"/>
  <c r="N610" i="59"/>
  <c r="O609" i="59"/>
  <c r="M609" i="59" s="1"/>
  <c r="N609" i="59"/>
  <c r="P609" i="59" s="1"/>
  <c r="O608" i="59"/>
  <c r="N608" i="59"/>
  <c r="P607" i="59"/>
  <c r="O607" i="59"/>
  <c r="M607" i="59" s="1"/>
  <c r="N607" i="59"/>
  <c r="O606" i="59"/>
  <c r="N606" i="59"/>
  <c r="P606" i="59" s="1"/>
  <c r="O605" i="59"/>
  <c r="N605" i="59"/>
  <c r="P605" i="59" s="1"/>
  <c r="P604" i="59"/>
  <c r="O604" i="59"/>
  <c r="M604" i="59" s="1"/>
  <c r="N604" i="59"/>
  <c r="O603" i="59"/>
  <c r="M603" i="59" s="1"/>
  <c r="N603" i="59"/>
  <c r="P603" i="59" s="1"/>
  <c r="O602" i="59"/>
  <c r="N602" i="59"/>
  <c r="P601" i="59"/>
  <c r="O601" i="59"/>
  <c r="M601" i="59" s="1"/>
  <c r="N601" i="59"/>
  <c r="O600" i="59"/>
  <c r="N600" i="59"/>
  <c r="P600" i="59" s="1"/>
  <c r="O599" i="59"/>
  <c r="N599" i="59"/>
  <c r="P599" i="59" s="1"/>
  <c r="P598" i="59"/>
  <c r="O598" i="59"/>
  <c r="M598" i="59" s="1"/>
  <c r="N598" i="59"/>
  <c r="O597" i="59"/>
  <c r="M597" i="59" s="1"/>
  <c r="N597" i="59"/>
  <c r="P597" i="59" s="1"/>
  <c r="O596" i="59"/>
  <c r="N596" i="59"/>
  <c r="P595" i="59"/>
  <c r="O595" i="59"/>
  <c r="M595" i="59" s="1"/>
  <c r="N595" i="59"/>
  <c r="O594" i="59"/>
  <c r="N594" i="59"/>
  <c r="P594" i="59" s="1"/>
  <c r="O593" i="59"/>
  <c r="N593" i="59"/>
  <c r="P593" i="59" s="1"/>
  <c r="P592" i="59"/>
  <c r="O592" i="59"/>
  <c r="M592" i="59" s="1"/>
  <c r="N592" i="59"/>
  <c r="O591" i="59"/>
  <c r="M591" i="59" s="1"/>
  <c r="N591" i="59"/>
  <c r="P591" i="59" s="1"/>
  <c r="O590" i="59"/>
  <c r="N590" i="59"/>
  <c r="P589" i="59"/>
  <c r="O589" i="59"/>
  <c r="M589" i="59" s="1"/>
  <c r="N589" i="59"/>
  <c r="O588" i="59"/>
  <c r="N588" i="59"/>
  <c r="P588" i="59" s="1"/>
  <c r="O587" i="59"/>
  <c r="N587" i="59"/>
  <c r="P587" i="59" s="1"/>
  <c r="P586" i="59"/>
  <c r="O586" i="59"/>
  <c r="M586" i="59" s="1"/>
  <c r="N586" i="59"/>
  <c r="O585" i="59"/>
  <c r="M585" i="59" s="1"/>
  <c r="N585" i="59"/>
  <c r="P585" i="59" s="1"/>
  <c r="O584" i="59"/>
  <c r="N584" i="59"/>
  <c r="P583" i="59"/>
  <c r="O583" i="59"/>
  <c r="M583" i="59" s="1"/>
  <c r="N583" i="59"/>
  <c r="O582" i="59"/>
  <c r="N582" i="59"/>
  <c r="P582" i="59" s="1"/>
  <c r="O581" i="59"/>
  <c r="N581" i="59"/>
  <c r="P581" i="59" s="1"/>
  <c r="P580" i="59"/>
  <c r="O580" i="59"/>
  <c r="M580" i="59" s="1"/>
  <c r="N580" i="59"/>
  <c r="O579" i="59"/>
  <c r="M579" i="59" s="1"/>
  <c r="N579" i="59"/>
  <c r="P579" i="59" s="1"/>
  <c r="O578" i="59"/>
  <c r="N578" i="59"/>
  <c r="P577" i="59"/>
  <c r="O577" i="59"/>
  <c r="M577" i="59" s="1"/>
  <c r="N577" i="59"/>
  <c r="O576" i="59"/>
  <c r="N576" i="59"/>
  <c r="P576" i="59" s="1"/>
  <c r="O575" i="59"/>
  <c r="N575" i="59"/>
  <c r="P575" i="59" s="1"/>
  <c r="P574" i="59"/>
  <c r="O574" i="59"/>
  <c r="M574" i="59" s="1"/>
  <c r="N574" i="59"/>
  <c r="O573" i="59"/>
  <c r="M573" i="59" s="1"/>
  <c r="N573" i="59"/>
  <c r="P573" i="59" s="1"/>
  <c r="O572" i="59"/>
  <c r="N572" i="59"/>
  <c r="P571" i="59"/>
  <c r="O571" i="59"/>
  <c r="M571" i="59" s="1"/>
  <c r="N571" i="59"/>
  <c r="O570" i="59"/>
  <c r="N570" i="59"/>
  <c r="P570" i="59" s="1"/>
  <c r="O569" i="59"/>
  <c r="N569" i="59"/>
  <c r="P568" i="59"/>
  <c r="O568" i="59"/>
  <c r="M568" i="59" s="1"/>
  <c r="N568" i="59"/>
  <c r="O567" i="59"/>
  <c r="M567" i="59" s="1"/>
  <c r="N567" i="59"/>
  <c r="P567" i="59" s="1"/>
  <c r="O566" i="59"/>
  <c r="N566" i="59"/>
  <c r="P565" i="59"/>
  <c r="O565" i="59"/>
  <c r="M565" i="59" s="1"/>
  <c r="N565" i="59"/>
  <c r="O564" i="59"/>
  <c r="N564" i="59"/>
  <c r="P564" i="59" s="1"/>
  <c r="O563" i="59"/>
  <c r="N563" i="59"/>
  <c r="P562" i="59"/>
  <c r="O562" i="59"/>
  <c r="M562" i="59" s="1"/>
  <c r="N562" i="59"/>
  <c r="O561" i="59"/>
  <c r="M561" i="59" s="1"/>
  <c r="N561" i="59"/>
  <c r="P561" i="59" s="1"/>
  <c r="O560" i="59"/>
  <c r="N560" i="59"/>
  <c r="P559" i="59"/>
  <c r="O559" i="59"/>
  <c r="M559" i="59" s="1"/>
  <c r="N559" i="59"/>
  <c r="O558" i="59"/>
  <c r="N558" i="59"/>
  <c r="P558" i="59" s="1"/>
  <c r="O557" i="59"/>
  <c r="N557" i="59"/>
  <c r="P556" i="59"/>
  <c r="O556" i="59"/>
  <c r="M556" i="59" s="1"/>
  <c r="N556" i="59"/>
  <c r="O555" i="59"/>
  <c r="M555" i="59" s="1"/>
  <c r="N555" i="59"/>
  <c r="P555" i="59" s="1"/>
  <c r="O554" i="59"/>
  <c r="N554" i="59"/>
  <c r="P553" i="59"/>
  <c r="O553" i="59"/>
  <c r="M553" i="59" s="1"/>
  <c r="N553" i="59"/>
  <c r="O552" i="59"/>
  <c r="N552" i="59"/>
  <c r="O551" i="59"/>
  <c r="M551" i="59" s="1"/>
  <c r="N551" i="59"/>
  <c r="P551" i="59" s="1"/>
  <c r="P550" i="59"/>
  <c r="O550" i="59"/>
  <c r="M550" i="59" s="1"/>
  <c r="N550" i="59"/>
  <c r="O549" i="59"/>
  <c r="M549" i="59" s="1"/>
  <c r="N549" i="59"/>
  <c r="P549" i="59" s="1"/>
  <c r="P548" i="59"/>
  <c r="O548" i="59"/>
  <c r="N548" i="59"/>
  <c r="P547" i="59"/>
  <c r="O547" i="59"/>
  <c r="M547" i="59" s="1"/>
  <c r="N547" i="59"/>
  <c r="O546" i="59"/>
  <c r="N546" i="59"/>
  <c r="O545" i="59"/>
  <c r="M545" i="59" s="1"/>
  <c r="N545" i="59"/>
  <c r="P545" i="59" s="1"/>
  <c r="P544" i="59"/>
  <c r="O544" i="59"/>
  <c r="N544" i="59"/>
  <c r="O543" i="59"/>
  <c r="M543" i="59" s="1"/>
  <c r="N543" i="59"/>
  <c r="P543" i="59" s="1"/>
  <c r="O542" i="59"/>
  <c r="N542" i="59"/>
  <c r="P541" i="59"/>
  <c r="O541" i="59"/>
  <c r="M541" i="59" s="1"/>
  <c r="N541" i="59"/>
  <c r="P540" i="59"/>
  <c r="O540" i="59"/>
  <c r="M540" i="59" s="1"/>
  <c r="N540" i="59"/>
  <c r="P539" i="59"/>
  <c r="O539" i="59"/>
  <c r="M539" i="59" s="1"/>
  <c r="N539" i="59"/>
  <c r="P538" i="59"/>
  <c r="O538" i="59"/>
  <c r="M538" i="59" s="1"/>
  <c r="N538" i="59"/>
  <c r="P537" i="59"/>
  <c r="O537" i="59"/>
  <c r="M537" i="59" s="1"/>
  <c r="N537" i="59"/>
  <c r="P536" i="59"/>
  <c r="O536" i="59"/>
  <c r="M536" i="59" s="1"/>
  <c r="N536" i="59"/>
  <c r="P535" i="59"/>
  <c r="O535" i="59"/>
  <c r="M535" i="59" s="1"/>
  <c r="N535" i="59"/>
  <c r="P534" i="59"/>
  <c r="O534" i="59"/>
  <c r="M534" i="59" s="1"/>
  <c r="N534" i="59"/>
  <c r="P533" i="59"/>
  <c r="O533" i="59"/>
  <c r="M533" i="59" s="1"/>
  <c r="N533" i="59"/>
  <c r="P532" i="59"/>
  <c r="O532" i="59"/>
  <c r="M532" i="59" s="1"/>
  <c r="N532" i="59"/>
  <c r="P531" i="59"/>
  <c r="O531" i="59"/>
  <c r="M531" i="59" s="1"/>
  <c r="N531" i="59"/>
  <c r="P530" i="59"/>
  <c r="O530" i="59"/>
  <c r="M530" i="59" s="1"/>
  <c r="N530" i="59"/>
  <c r="P529" i="59"/>
  <c r="O529" i="59"/>
  <c r="M529" i="59" s="1"/>
  <c r="N529" i="59"/>
  <c r="P528" i="59"/>
  <c r="O528" i="59"/>
  <c r="M528" i="59" s="1"/>
  <c r="N528" i="59"/>
  <c r="P527" i="59"/>
  <c r="O527" i="59"/>
  <c r="M527" i="59" s="1"/>
  <c r="N527" i="59"/>
  <c r="P526" i="59"/>
  <c r="O526" i="59"/>
  <c r="M526" i="59" s="1"/>
  <c r="N526" i="59"/>
  <c r="P525" i="59"/>
  <c r="O525" i="59"/>
  <c r="M525" i="59" s="1"/>
  <c r="N525" i="59"/>
  <c r="P524" i="59"/>
  <c r="O524" i="59"/>
  <c r="M524" i="59" s="1"/>
  <c r="N524" i="59"/>
  <c r="P523" i="59"/>
  <c r="O523" i="59"/>
  <c r="M523" i="59" s="1"/>
  <c r="N523" i="59"/>
  <c r="P522" i="59"/>
  <c r="O522" i="59"/>
  <c r="M522" i="59" s="1"/>
  <c r="N522" i="59"/>
  <c r="P521" i="59"/>
  <c r="O521" i="59"/>
  <c r="M521" i="59" s="1"/>
  <c r="N521" i="59"/>
  <c r="P520" i="59"/>
  <c r="O520" i="59"/>
  <c r="M520" i="59" s="1"/>
  <c r="N520" i="59"/>
  <c r="P519" i="59"/>
  <c r="O519" i="59"/>
  <c r="M519" i="59" s="1"/>
  <c r="N519" i="59"/>
  <c r="P518" i="59"/>
  <c r="O518" i="59"/>
  <c r="M518" i="59" s="1"/>
  <c r="N518" i="59"/>
  <c r="P517" i="59"/>
  <c r="O517" i="59"/>
  <c r="M517" i="59" s="1"/>
  <c r="N517" i="59"/>
  <c r="P516" i="59"/>
  <c r="O516" i="59"/>
  <c r="M516" i="59" s="1"/>
  <c r="N516" i="59"/>
  <c r="P515" i="59"/>
  <c r="O515" i="59"/>
  <c r="M515" i="59" s="1"/>
  <c r="N515" i="59"/>
  <c r="P514" i="59"/>
  <c r="O514" i="59"/>
  <c r="M514" i="59" s="1"/>
  <c r="N514" i="59"/>
  <c r="P513" i="59"/>
  <c r="O513" i="59"/>
  <c r="M513" i="59" s="1"/>
  <c r="N513" i="59"/>
  <c r="P512" i="59"/>
  <c r="O512" i="59"/>
  <c r="M512" i="59" s="1"/>
  <c r="N512" i="59"/>
  <c r="P511" i="59"/>
  <c r="O511" i="59"/>
  <c r="M511" i="59" s="1"/>
  <c r="N511" i="59"/>
  <c r="P510" i="59"/>
  <c r="O510" i="59"/>
  <c r="M510" i="59" s="1"/>
  <c r="N510" i="59"/>
  <c r="P509" i="59"/>
  <c r="O509" i="59"/>
  <c r="M509" i="59" s="1"/>
  <c r="N509" i="59"/>
  <c r="P508" i="59"/>
  <c r="O508" i="59"/>
  <c r="M508" i="59" s="1"/>
  <c r="N508" i="59"/>
  <c r="P507" i="59"/>
  <c r="O507" i="59"/>
  <c r="M507" i="59" s="1"/>
  <c r="N507" i="59"/>
  <c r="P506" i="59"/>
  <c r="O506" i="59"/>
  <c r="M506" i="59" s="1"/>
  <c r="N506" i="59"/>
  <c r="P505" i="59"/>
  <c r="O505" i="59"/>
  <c r="M505" i="59" s="1"/>
  <c r="N505" i="59"/>
  <c r="P504" i="59"/>
  <c r="O504" i="59"/>
  <c r="M504" i="59" s="1"/>
  <c r="N504" i="59"/>
  <c r="P503" i="59"/>
  <c r="O503" i="59"/>
  <c r="M503" i="59" s="1"/>
  <c r="N503" i="59"/>
  <c r="P502" i="59"/>
  <c r="O502" i="59"/>
  <c r="M502" i="59" s="1"/>
  <c r="N502" i="59"/>
  <c r="P501" i="59"/>
  <c r="O501" i="59"/>
  <c r="M501" i="59" s="1"/>
  <c r="N501" i="59"/>
  <c r="P500" i="59"/>
  <c r="O500" i="59"/>
  <c r="M500" i="59" s="1"/>
  <c r="N500" i="59"/>
  <c r="P499" i="59"/>
  <c r="O499" i="59"/>
  <c r="M499" i="59" s="1"/>
  <c r="N499" i="59"/>
  <c r="O498" i="59"/>
  <c r="N498" i="59"/>
  <c r="P498" i="59" s="1"/>
  <c r="O497" i="59"/>
  <c r="N497" i="59"/>
  <c r="O496" i="59"/>
  <c r="M496" i="59" s="1"/>
  <c r="N496" i="59"/>
  <c r="P496" i="59" s="1"/>
  <c r="O495" i="59"/>
  <c r="M495" i="59" s="1"/>
  <c r="N495" i="59"/>
  <c r="P495" i="59" s="1"/>
  <c r="P494" i="59"/>
  <c r="O494" i="59"/>
  <c r="N494" i="59"/>
  <c r="P493" i="59"/>
  <c r="O493" i="59"/>
  <c r="M493" i="59" s="1"/>
  <c r="N493" i="59"/>
  <c r="O492" i="59"/>
  <c r="N492" i="59"/>
  <c r="P492" i="59" s="1"/>
  <c r="O491" i="59"/>
  <c r="N491" i="59"/>
  <c r="P491" i="59" s="1"/>
  <c r="O490" i="59"/>
  <c r="M490" i="59" s="1"/>
  <c r="N490" i="59"/>
  <c r="P490" i="59" s="1"/>
  <c r="O489" i="59"/>
  <c r="M489" i="59" s="1"/>
  <c r="N489" i="59"/>
  <c r="P489" i="59" s="1"/>
  <c r="P488" i="59"/>
  <c r="O488" i="59"/>
  <c r="N488" i="59"/>
  <c r="P487" i="59"/>
  <c r="O487" i="59"/>
  <c r="M487" i="59" s="1"/>
  <c r="N487" i="59"/>
  <c r="P486" i="59"/>
  <c r="O486" i="59"/>
  <c r="N486" i="59"/>
  <c r="O485" i="59"/>
  <c r="N485" i="59"/>
  <c r="P485" i="59" s="1"/>
  <c r="O484" i="59"/>
  <c r="M484" i="59" s="1"/>
  <c r="N484" i="59"/>
  <c r="P484" i="59" s="1"/>
  <c r="O483" i="59"/>
  <c r="J483" i="59" s="1"/>
  <c r="N483" i="59"/>
  <c r="P483" i="59" s="1"/>
  <c r="O482" i="59"/>
  <c r="M482" i="59" s="1"/>
  <c r="N482" i="59"/>
  <c r="P482" i="59" s="1"/>
  <c r="O481" i="59"/>
  <c r="N481" i="59"/>
  <c r="P481" i="59" s="1"/>
  <c r="O480" i="59"/>
  <c r="N480" i="59"/>
  <c r="P480" i="59" s="1"/>
  <c r="O479" i="59"/>
  <c r="N479" i="59"/>
  <c r="P479" i="59" s="1"/>
  <c r="O478" i="59"/>
  <c r="M478" i="59" s="1"/>
  <c r="N478" i="59"/>
  <c r="P478" i="59" s="1"/>
  <c r="O477" i="59"/>
  <c r="J477" i="59" s="1"/>
  <c r="N477" i="59"/>
  <c r="P477" i="59" s="1"/>
  <c r="O476" i="59"/>
  <c r="M476" i="59" s="1"/>
  <c r="N476" i="59"/>
  <c r="P476" i="59" s="1"/>
  <c r="O475" i="59"/>
  <c r="N475" i="59"/>
  <c r="P475" i="59" s="1"/>
  <c r="O474" i="59"/>
  <c r="N474" i="59"/>
  <c r="P474" i="59" s="1"/>
  <c r="O473" i="59"/>
  <c r="N473" i="59"/>
  <c r="P473" i="59" s="1"/>
  <c r="O472" i="59"/>
  <c r="M472" i="59" s="1"/>
  <c r="N472" i="59"/>
  <c r="P472" i="59" s="1"/>
  <c r="O471" i="59"/>
  <c r="J471" i="59" s="1"/>
  <c r="N471" i="59"/>
  <c r="P471" i="59" s="1"/>
  <c r="O470" i="59"/>
  <c r="M470" i="59" s="1"/>
  <c r="N470" i="59"/>
  <c r="P470" i="59" s="1"/>
  <c r="O469" i="59"/>
  <c r="N469" i="59"/>
  <c r="P469" i="59" s="1"/>
  <c r="O468" i="59"/>
  <c r="N468" i="59"/>
  <c r="P468" i="59" s="1"/>
  <c r="O467" i="59"/>
  <c r="N467" i="59"/>
  <c r="P467" i="59" s="1"/>
  <c r="O466" i="59"/>
  <c r="M466" i="59" s="1"/>
  <c r="N466" i="59"/>
  <c r="P466" i="59" s="1"/>
  <c r="O465" i="59"/>
  <c r="J465" i="59" s="1"/>
  <c r="N465" i="59"/>
  <c r="P465" i="59" s="1"/>
  <c r="O464" i="59"/>
  <c r="M464" i="59" s="1"/>
  <c r="N464" i="59"/>
  <c r="P464" i="59" s="1"/>
  <c r="O463" i="59"/>
  <c r="N463" i="59"/>
  <c r="P463" i="59" s="1"/>
  <c r="O462" i="59"/>
  <c r="N462" i="59"/>
  <c r="P462" i="59" s="1"/>
  <c r="O461" i="59"/>
  <c r="N461" i="59"/>
  <c r="P461" i="59" s="1"/>
  <c r="O460" i="59"/>
  <c r="M460" i="59" s="1"/>
  <c r="N460" i="59"/>
  <c r="P460" i="59" s="1"/>
  <c r="O459" i="59"/>
  <c r="J459" i="59" s="1"/>
  <c r="N459" i="59"/>
  <c r="P459" i="59" s="1"/>
  <c r="O458" i="59"/>
  <c r="M458" i="59" s="1"/>
  <c r="N458" i="59"/>
  <c r="P458" i="59" s="1"/>
  <c r="O457" i="59"/>
  <c r="N457" i="59"/>
  <c r="P457" i="59" s="1"/>
  <c r="O456" i="59"/>
  <c r="N456" i="59"/>
  <c r="P456" i="59" s="1"/>
  <c r="O455" i="59"/>
  <c r="N455" i="59"/>
  <c r="P455" i="59" s="1"/>
  <c r="O454" i="59"/>
  <c r="M454" i="59" s="1"/>
  <c r="N454" i="59"/>
  <c r="P454" i="59" s="1"/>
  <c r="O453" i="59"/>
  <c r="J453" i="59" s="1"/>
  <c r="N453" i="59"/>
  <c r="P453" i="59" s="1"/>
  <c r="O452" i="59"/>
  <c r="M452" i="59" s="1"/>
  <c r="N452" i="59"/>
  <c r="P452" i="59" s="1"/>
  <c r="O451" i="59"/>
  <c r="N451" i="59"/>
  <c r="P451" i="59" s="1"/>
  <c r="O450" i="59"/>
  <c r="N450" i="59"/>
  <c r="P450" i="59" s="1"/>
  <c r="O449" i="59"/>
  <c r="N449" i="59"/>
  <c r="P449" i="59" s="1"/>
  <c r="O448" i="59"/>
  <c r="M448" i="59" s="1"/>
  <c r="N448" i="59"/>
  <c r="P448" i="59" s="1"/>
  <c r="O447" i="59"/>
  <c r="J447" i="59" s="1"/>
  <c r="N447" i="59"/>
  <c r="P447" i="59" s="1"/>
  <c r="O446" i="59"/>
  <c r="M446" i="59" s="1"/>
  <c r="N446" i="59"/>
  <c r="P446" i="59" s="1"/>
  <c r="O445" i="59"/>
  <c r="N445" i="59"/>
  <c r="P445" i="59" s="1"/>
  <c r="O444" i="59"/>
  <c r="N444" i="59"/>
  <c r="P444" i="59" s="1"/>
  <c r="O443" i="59"/>
  <c r="N443" i="59"/>
  <c r="P443" i="59" s="1"/>
  <c r="O442" i="59"/>
  <c r="M442" i="59" s="1"/>
  <c r="N442" i="59"/>
  <c r="P442" i="59" s="1"/>
  <c r="O441" i="59"/>
  <c r="J441" i="59" s="1"/>
  <c r="N441" i="59"/>
  <c r="P441" i="59" s="1"/>
  <c r="O440" i="59"/>
  <c r="M440" i="59" s="1"/>
  <c r="N440" i="59"/>
  <c r="P440" i="59" s="1"/>
  <c r="O439" i="59"/>
  <c r="N439" i="59"/>
  <c r="P439" i="59" s="1"/>
  <c r="O438" i="59"/>
  <c r="N438" i="59"/>
  <c r="P438" i="59" s="1"/>
  <c r="O437" i="59"/>
  <c r="N437" i="59"/>
  <c r="P437" i="59" s="1"/>
  <c r="O436" i="59"/>
  <c r="J436" i="59" s="1"/>
  <c r="N436" i="59"/>
  <c r="P436" i="59" s="1"/>
  <c r="O435" i="59"/>
  <c r="J435" i="59" s="1"/>
  <c r="N435" i="59"/>
  <c r="P435" i="59" s="1"/>
  <c r="O434" i="59"/>
  <c r="M434" i="59" s="1"/>
  <c r="N434" i="59"/>
  <c r="P434" i="59" s="1"/>
  <c r="O433" i="59"/>
  <c r="N433" i="59"/>
  <c r="P433" i="59" s="1"/>
  <c r="O432" i="59"/>
  <c r="N432" i="59"/>
  <c r="P432" i="59" s="1"/>
  <c r="O431" i="59"/>
  <c r="N431" i="59"/>
  <c r="P431" i="59" s="1"/>
  <c r="O430" i="59"/>
  <c r="M430" i="59" s="1"/>
  <c r="N430" i="59"/>
  <c r="P430" i="59" s="1"/>
  <c r="O429" i="59"/>
  <c r="J429" i="59" s="1"/>
  <c r="N429" i="59"/>
  <c r="P429" i="59" s="1"/>
  <c r="O428" i="59"/>
  <c r="M428" i="59" s="1"/>
  <c r="N428" i="59"/>
  <c r="P428" i="59" s="1"/>
  <c r="O427" i="59"/>
  <c r="N427" i="59"/>
  <c r="P427" i="59" s="1"/>
  <c r="O426" i="59"/>
  <c r="N426" i="59"/>
  <c r="P426" i="59" s="1"/>
  <c r="O425" i="59"/>
  <c r="N425" i="59"/>
  <c r="P425" i="59" s="1"/>
  <c r="O424" i="59"/>
  <c r="M424" i="59" s="1"/>
  <c r="N424" i="59"/>
  <c r="P424" i="59" s="1"/>
  <c r="O423" i="59"/>
  <c r="J423" i="59" s="1"/>
  <c r="N423" i="59"/>
  <c r="P423" i="59" s="1"/>
  <c r="O422" i="59"/>
  <c r="M422" i="59" s="1"/>
  <c r="N422" i="59"/>
  <c r="P422" i="59" s="1"/>
  <c r="O421" i="59"/>
  <c r="N421" i="59"/>
  <c r="P421" i="59" s="1"/>
  <c r="O420" i="59"/>
  <c r="N420" i="59"/>
  <c r="P420" i="59" s="1"/>
  <c r="O419" i="59"/>
  <c r="N419" i="59"/>
  <c r="P419" i="59" s="1"/>
  <c r="O418" i="59"/>
  <c r="J418" i="59" s="1"/>
  <c r="N418" i="59"/>
  <c r="P418" i="59" s="1"/>
  <c r="O417" i="59"/>
  <c r="J417" i="59" s="1"/>
  <c r="N417" i="59"/>
  <c r="P417" i="59" s="1"/>
  <c r="O416" i="59"/>
  <c r="M416" i="59" s="1"/>
  <c r="N416" i="59"/>
  <c r="P416" i="59" s="1"/>
  <c r="O415" i="59"/>
  <c r="N415" i="59"/>
  <c r="P415" i="59" s="1"/>
  <c r="O414" i="59"/>
  <c r="N414" i="59"/>
  <c r="P414" i="59" s="1"/>
  <c r="O413" i="59"/>
  <c r="N413" i="59"/>
  <c r="P413" i="59" s="1"/>
  <c r="O412" i="59"/>
  <c r="M412" i="59" s="1"/>
  <c r="N412" i="59"/>
  <c r="P412" i="59" s="1"/>
  <c r="O411" i="59"/>
  <c r="J411" i="59" s="1"/>
  <c r="N411" i="59"/>
  <c r="P411" i="59" s="1"/>
  <c r="O410" i="59"/>
  <c r="M410" i="59" s="1"/>
  <c r="N410" i="59"/>
  <c r="P410" i="59" s="1"/>
  <c r="O409" i="59"/>
  <c r="N409" i="59"/>
  <c r="P409" i="59" s="1"/>
  <c r="O408" i="59"/>
  <c r="N408" i="59"/>
  <c r="P408" i="59" s="1"/>
  <c r="O407" i="59"/>
  <c r="N407" i="59"/>
  <c r="P407" i="59" s="1"/>
  <c r="O406" i="59"/>
  <c r="M406" i="59" s="1"/>
  <c r="N406" i="59"/>
  <c r="P406" i="59" s="1"/>
  <c r="O405" i="59"/>
  <c r="J405" i="59" s="1"/>
  <c r="N405" i="59"/>
  <c r="P405" i="59" s="1"/>
  <c r="O404" i="59"/>
  <c r="M404" i="59" s="1"/>
  <c r="N404" i="59"/>
  <c r="P404" i="59" s="1"/>
  <c r="O403" i="59"/>
  <c r="N403" i="59"/>
  <c r="P403" i="59" s="1"/>
  <c r="O402" i="59"/>
  <c r="N402" i="59"/>
  <c r="P402" i="59" s="1"/>
  <c r="O401" i="59"/>
  <c r="N401" i="59"/>
  <c r="P401" i="59" s="1"/>
  <c r="O400" i="59"/>
  <c r="M400" i="59" s="1"/>
  <c r="N400" i="59"/>
  <c r="P400" i="59" s="1"/>
  <c r="O399" i="59"/>
  <c r="J399" i="59" s="1"/>
  <c r="N399" i="59"/>
  <c r="P399" i="59" s="1"/>
  <c r="O398" i="59"/>
  <c r="M398" i="59" s="1"/>
  <c r="N398" i="59"/>
  <c r="P398" i="59" s="1"/>
  <c r="O397" i="59"/>
  <c r="N397" i="59"/>
  <c r="P397" i="59" s="1"/>
  <c r="O396" i="59"/>
  <c r="N396" i="59"/>
  <c r="P396" i="59" s="1"/>
  <c r="O395" i="59"/>
  <c r="N395" i="59"/>
  <c r="P395" i="59" s="1"/>
  <c r="O394" i="59"/>
  <c r="M394" i="59" s="1"/>
  <c r="N394" i="59"/>
  <c r="P394" i="59" s="1"/>
  <c r="O393" i="59"/>
  <c r="J393" i="59" s="1"/>
  <c r="N393" i="59"/>
  <c r="P393" i="59" s="1"/>
  <c r="O392" i="59"/>
  <c r="M392" i="59" s="1"/>
  <c r="N392" i="59"/>
  <c r="P392" i="59" s="1"/>
  <c r="O391" i="59"/>
  <c r="N391" i="59"/>
  <c r="P391" i="59" s="1"/>
  <c r="O390" i="59"/>
  <c r="N390" i="59"/>
  <c r="P390" i="59" s="1"/>
  <c r="O389" i="59"/>
  <c r="N389" i="59"/>
  <c r="P389" i="59" s="1"/>
  <c r="O388" i="59"/>
  <c r="M388" i="59" s="1"/>
  <c r="N388" i="59"/>
  <c r="P388" i="59" s="1"/>
  <c r="O387" i="59"/>
  <c r="J387" i="59" s="1"/>
  <c r="N387" i="59"/>
  <c r="P387" i="59" s="1"/>
  <c r="O386" i="59"/>
  <c r="M386" i="59" s="1"/>
  <c r="N386" i="59"/>
  <c r="P386" i="59" s="1"/>
  <c r="O385" i="59"/>
  <c r="N385" i="59"/>
  <c r="P385" i="59" s="1"/>
  <c r="O384" i="59"/>
  <c r="N384" i="59"/>
  <c r="P384" i="59" s="1"/>
  <c r="O383" i="59"/>
  <c r="N383" i="59"/>
  <c r="P383" i="59" s="1"/>
  <c r="O382" i="59"/>
  <c r="M382" i="59" s="1"/>
  <c r="N382" i="59"/>
  <c r="P382" i="59" s="1"/>
  <c r="O381" i="59"/>
  <c r="J381" i="59" s="1"/>
  <c r="N381" i="59"/>
  <c r="P381" i="59" s="1"/>
  <c r="O380" i="59"/>
  <c r="M380" i="59" s="1"/>
  <c r="N380" i="59"/>
  <c r="P380" i="59" s="1"/>
  <c r="O379" i="59"/>
  <c r="N379" i="59"/>
  <c r="P379" i="59" s="1"/>
  <c r="O378" i="59"/>
  <c r="N378" i="59"/>
  <c r="P378" i="59" s="1"/>
  <c r="O377" i="59"/>
  <c r="N377" i="59"/>
  <c r="P377" i="59" s="1"/>
  <c r="O376" i="59"/>
  <c r="M376" i="59" s="1"/>
  <c r="N376" i="59"/>
  <c r="P376" i="59" s="1"/>
  <c r="O375" i="59"/>
  <c r="J375" i="59" s="1"/>
  <c r="N375" i="59"/>
  <c r="P375" i="59" s="1"/>
  <c r="O374" i="59"/>
  <c r="M374" i="59" s="1"/>
  <c r="N374" i="59"/>
  <c r="P374" i="59" s="1"/>
  <c r="O373" i="59"/>
  <c r="N373" i="59"/>
  <c r="P373" i="59" s="1"/>
  <c r="O372" i="59"/>
  <c r="N372" i="59"/>
  <c r="P372" i="59" s="1"/>
  <c r="O371" i="59"/>
  <c r="N371" i="59"/>
  <c r="P371" i="59" s="1"/>
  <c r="O370" i="59"/>
  <c r="M370" i="59" s="1"/>
  <c r="N370" i="59"/>
  <c r="P370" i="59" s="1"/>
  <c r="O369" i="59"/>
  <c r="J369" i="59" s="1"/>
  <c r="N369" i="59"/>
  <c r="P369" i="59" s="1"/>
  <c r="O368" i="59"/>
  <c r="M368" i="59" s="1"/>
  <c r="N368" i="59"/>
  <c r="P368" i="59" s="1"/>
  <c r="O367" i="59"/>
  <c r="N367" i="59"/>
  <c r="P367" i="59" s="1"/>
  <c r="O366" i="59"/>
  <c r="N366" i="59"/>
  <c r="P366" i="59" s="1"/>
  <c r="O365" i="59"/>
  <c r="N365" i="59"/>
  <c r="P365" i="59" s="1"/>
  <c r="O364" i="59"/>
  <c r="M364" i="59" s="1"/>
  <c r="N364" i="59"/>
  <c r="P364" i="59" s="1"/>
  <c r="O363" i="59"/>
  <c r="J363" i="59" s="1"/>
  <c r="N363" i="59"/>
  <c r="P363" i="59" s="1"/>
  <c r="O362" i="59"/>
  <c r="M362" i="59" s="1"/>
  <c r="N362" i="59"/>
  <c r="P362" i="59" s="1"/>
  <c r="O361" i="59"/>
  <c r="N361" i="59"/>
  <c r="P361" i="59" s="1"/>
  <c r="O360" i="59"/>
  <c r="N360" i="59"/>
  <c r="P360" i="59" s="1"/>
  <c r="O359" i="59"/>
  <c r="N359" i="59"/>
  <c r="O358" i="59"/>
  <c r="M358" i="59" s="1"/>
  <c r="N358" i="59"/>
  <c r="P358" i="59" s="1"/>
  <c r="O357" i="59"/>
  <c r="J357" i="59" s="1"/>
  <c r="N357" i="59"/>
  <c r="P357" i="59" s="1"/>
  <c r="O356" i="59"/>
  <c r="M356" i="59" s="1"/>
  <c r="N356" i="59"/>
  <c r="P356" i="59" s="1"/>
  <c r="O355" i="59"/>
  <c r="N355" i="59"/>
  <c r="P355" i="59" s="1"/>
  <c r="O354" i="59"/>
  <c r="N354" i="59"/>
  <c r="O353" i="59"/>
  <c r="N353" i="59"/>
  <c r="P353" i="59" s="1"/>
  <c r="O352" i="59"/>
  <c r="M352" i="59" s="1"/>
  <c r="N352" i="59"/>
  <c r="P352" i="59" s="1"/>
  <c r="O351" i="59"/>
  <c r="J351" i="59" s="1"/>
  <c r="N351" i="59"/>
  <c r="P351" i="59" s="1"/>
  <c r="O350" i="59"/>
  <c r="M350" i="59" s="1"/>
  <c r="N350" i="59"/>
  <c r="P350" i="59" s="1"/>
  <c r="O349" i="59"/>
  <c r="N349" i="59"/>
  <c r="P349" i="59" s="1"/>
  <c r="O348" i="59"/>
  <c r="N348" i="59"/>
  <c r="O347" i="59"/>
  <c r="M347" i="59" s="1"/>
  <c r="N347" i="59"/>
  <c r="P347" i="59" s="1"/>
  <c r="O346" i="59"/>
  <c r="M346" i="59" s="1"/>
  <c r="N346" i="59"/>
  <c r="P346" i="59" s="1"/>
  <c r="O345" i="59"/>
  <c r="J345" i="59" s="1"/>
  <c r="N345" i="59"/>
  <c r="P345" i="59" s="1"/>
  <c r="O344" i="59"/>
  <c r="M344" i="59" s="1"/>
  <c r="N344" i="59"/>
  <c r="P344" i="59" s="1"/>
  <c r="O343" i="59"/>
  <c r="N343" i="59"/>
  <c r="O342" i="59"/>
  <c r="M342" i="59" s="1"/>
  <c r="N342" i="59"/>
  <c r="P342" i="59" s="1"/>
  <c r="O341" i="59"/>
  <c r="J341" i="59" s="1"/>
  <c r="N341" i="59"/>
  <c r="P341" i="59" s="1"/>
  <c r="O340" i="59"/>
  <c r="J340" i="59" s="1"/>
  <c r="N340" i="59"/>
  <c r="P340" i="59" s="1"/>
  <c r="O339" i="59"/>
  <c r="J339" i="59" s="1"/>
  <c r="N339" i="59"/>
  <c r="P339" i="59" s="1"/>
  <c r="O338" i="59"/>
  <c r="M338" i="59" s="1"/>
  <c r="N338" i="59"/>
  <c r="P338" i="59" s="1"/>
  <c r="O337" i="59"/>
  <c r="N337" i="59"/>
  <c r="O336" i="59"/>
  <c r="M336" i="59" s="1"/>
  <c r="N336" i="59"/>
  <c r="P336" i="59" s="1"/>
  <c r="O335" i="59"/>
  <c r="J335" i="59" s="1"/>
  <c r="N335" i="59"/>
  <c r="P335" i="59" s="1"/>
  <c r="O334" i="59"/>
  <c r="J334" i="59" s="1"/>
  <c r="N334" i="59"/>
  <c r="P334" i="59" s="1"/>
  <c r="O333" i="59"/>
  <c r="J333" i="59" s="1"/>
  <c r="N333" i="59"/>
  <c r="P333" i="59" s="1"/>
  <c r="O332" i="59"/>
  <c r="M332" i="59" s="1"/>
  <c r="N332" i="59"/>
  <c r="P332" i="59" s="1"/>
  <c r="O331" i="59"/>
  <c r="N331" i="59"/>
  <c r="O330" i="59"/>
  <c r="M330" i="59" s="1"/>
  <c r="N330" i="59"/>
  <c r="P330" i="59" s="1"/>
  <c r="O329" i="59"/>
  <c r="J329" i="59" s="1"/>
  <c r="N329" i="59"/>
  <c r="P329" i="59" s="1"/>
  <c r="O328" i="59"/>
  <c r="J328" i="59" s="1"/>
  <c r="N328" i="59"/>
  <c r="P328" i="59" s="1"/>
  <c r="O327" i="59"/>
  <c r="N327" i="59"/>
  <c r="O326" i="59"/>
  <c r="N326" i="59"/>
  <c r="O325" i="59"/>
  <c r="N325" i="59"/>
  <c r="O324" i="59"/>
  <c r="N324" i="59"/>
  <c r="O323" i="59"/>
  <c r="N323" i="59"/>
  <c r="P323" i="59" s="1"/>
  <c r="P322" i="59"/>
  <c r="O322" i="59"/>
  <c r="N322" i="59"/>
  <c r="P321" i="59"/>
  <c r="O321" i="59"/>
  <c r="N321" i="59"/>
  <c r="O320" i="59"/>
  <c r="N320" i="59"/>
  <c r="O319" i="59"/>
  <c r="N319" i="59"/>
  <c r="O318" i="59"/>
  <c r="N318" i="59"/>
  <c r="O317" i="59"/>
  <c r="N317" i="59"/>
  <c r="P317" i="59" s="1"/>
  <c r="P316" i="59"/>
  <c r="O316" i="59"/>
  <c r="N316" i="59"/>
  <c r="P315" i="59"/>
  <c r="O315" i="59"/>
  <c r="N315" i="59"/>
  <c r="O314" i="59"/>
  <c r="N314" i="59"/>
  <c r="O313" i="59"/>
  <c r="N313" i="59"/>
  <c r="O312" i="59"/>
  <c r="N312" i="59"/>
  <c r="O311" i="59"/>
  <c r="N311" i="59"/>
  <c r="P311" i="59" s="1"/>
  <c r="P310" i="59"/>
  <c r="O310" i="59"/>
  <c r="N310" i="59"/>
  <c r="P309" i="59"/>
  <c r="O309" i="59"/>
  <c r="N309" i="59"/>
  <c r="O308" i="59"/>
  <c r="N308" i="59"/>
  <c r="O307" i="59"/>
  <c r="N307" i="59"/>
  <c r="O306" i="59"/>
  <c r="N306" i="59"/>
  <c r="O305" i="59"/>
  <c r="N305" i="59"/>
  <c r="P305" i="59" s="1"/>
  <c r="P304" i="59"/>
  <c r="O304" i="59"/>
  <c r="N304" i="59"/>
  <c r="P303" i="59"/>
  <c r="O303" i="59"/>
  <c r="N303" i="59"/>
  <c r="O302" i="59"/>
  <c r="N302" i="59"/>
  <c r="O301" i="59"/>
  <c r="N301" i="59"/>
  <c r="O300" i="59"/>
  <c r="N300" i="59"/>
  <c r="O299" i="59"/>
  <c r="N299" i="59"/>
  <c r="P299" i="59" s="1"/>
  <c r="P298" i="59"/>
  <c r="O298" i="59"/>
  <c r="N298" i="59"/>
  <c r="P297" i="59"/>
  <c r="O297" i="59"/>
  <c r="N297" i="59"/>
  <c r="O296" i="59"/>
  <c r="N296" i="59"/>
  <c r="O295" i="59"/>
  <c r="N295" i="59"/>
  <c r="O294" i="59"/>
  <c r="N294" i="59"/>
  <c r="P294" i="59" s="1"/>
  <c r="O293" i="59"/>
  <c r="N293" i="59"/>
  <c r="P293" i="59" s="1"/>
  <c r="O292" i="59"/>
  <c r="N292" i="59"/>
  <c r="P292" i="59" s="1"/>
  <c r="O291" i="59"/>
  <c r="N291" i="59"/>
  <c r="P291" i="59" s="1"/>
  <c r="O290" i="59"/>
  <c r="N290" i="59"/>
  <c r="P290" i="59" s="1"/>
  <c r="O289" i="59"/>
  <c r="N289" i="59"/>
  <c r="P289" i="59" s="1"/>
  <c r="O288" i="59"/>
  <c r="N288" i="59"/>
  <c r="P288" i="59" s="1"/>
  <c r="O287" i="59"/>
  <c r="N287" i="59"/>
  <c r="P287" i="59" s="1"/>
  <c r="O286" i="59"/>
  <c r="N286" i="59"/>
  <c r="P286" i="59" s="1"/>
  <c r="O285" i="59"/>
  <c r="N285" i="59"/>
  <c r="P285" i="59" s="1"/>
  <c r="O284" i="59"/>
  <c r="N284" i="59"/>
  <c r="P284" i="59" s="1"/>
  <c r="O283" i="59"/>
  <c r="N283" i="59"/>
  <c r="P283" i="59" s="1"/>
  <c r="O282" i="59"/>
  <c r="N282" i="59"/>
  <c r="P282" i="59" s="1"/>
  <c r="O281" i="59"/>
  <c r="N281" i="59"/>
  <c r="P281" i="59" s="1"/>
  <c r="O280" i="59"/>
  <c r="N280" i="59"/>
  <c r="P280" i="59" s="1"/>
  <c r="O279" i="59"/>
  <c r="N279" i="59"/>
  <c r="P279" i="59" s="1"/>
  <c r="O278" i="59"/>
  <c r="N278" i="59"/>
  <c r="P278" i="59" s="1"/>
  <c r="O277" i="59"/>
  <c r="N277" i="59"/>
  <c r="P277" i="59" s="1"/>
  <c r="O276" i="59"/>
  <c r="N276" i="59"/>
  <c r="P276" i="59" s="1"/>
  <c r="O275" i="59"/>
  <c r="N275" i="59"/>
  <c r="P275" i="59" s="1"/>
  <c r="O274" i="59"/>
  <c r="N274" i="59"/>
  <c r="P274" i="59" s="1"/>
  <c r="O273" i="59"/>
  <c r="N273" i="59"/>
  <c r="P273" i="59" s="1"/>
  <c r="O272" i="59"/>
  <c r="N272" i="59"/>
  <c r="P272" i="59" s="1"/>
  <c r="O271" i="59"/>
  <c r="N271" i="59"/>
  <c r="P271" i="59" s="1"/>
  <c r="O270" i="59"/>
  <c r="N270" i="59"/>
  <c r="P270" i="59" s="1"/>
  <c r="O269" i="59"/>
  <c r="N269" i="59"/>
  <c r="P269" i="59" s="1"/>
  <c r="O268" i="59"/>
  <c r="N268" i="59"/>
  <c r="P268" i="59" s="1"/>
  <c r="O267" i="59"/>
  <c r="N267" i="59"/>
  <c r="P267" i="59" s="1"/>
  <c r="O266" i="59"/>
  <c r="N266" i="59"/>
  <c r="P266" i="59" s="1"/>
  <c r="O265" i="59"/>
  <c r="N265" i="59"/>
  <c r="P265" i="59" s="1"/>
  <c r="O264" i="59"/>
  <c r="N264" i="59"/>
  <c r="P264" i="59" s="1"/>
  <c r="O263" i="59"/>
  <c r="N263" i="59"/>
  <c r="P263" i="59" s="1"/>
  <c r="O262" i="59"/>
  <c r="N262" i="59"/>
  <c r="P262" i="59" s="1"/>
  <c r="O261" i="59"/>
  <c r="N261" i="59"/>
  <c r="P261" i="59" s="1"/>
  <c r="O260" i="59"/>
  <c r="N260" i="59"/>
  <c r="P260" i="59" s="1"/>
  <c r="O259" i="59"/>
  <c r="N259" i="59"/>
  <c r="P259" i="59" s="1"/>
  <c r="O258" i="59"/>
  <c r="N258" i="59"/>
  <c r="P258" i="59" s="1"/>
  <c r="O257" i="59"/>
  <c r="N257" i="59"/>
  <c r="P257" i="59" s="1"/>
  <c r="O256" i="59"/>
  <c r="N256" i="59"/>
  <c r="P256" i="59" s="1"/>
  <c r="O255" i="59"/>
  <c r="N255" i="59"/>
  <c r="P255" i="59" s="1"/>
  <c r="O254" i="59"/>
  <c r="N254" i="59"/>
  <c r="P254" i="59" s="1"/>
  <c r="O253" i="59"/>
  <c r="N253" i="59"/>
  <c r="P253" i="59" s="1"/>
  <c r="O252" i="59"/>
  <c r="N252" i="59"/>
  <c r="P252" i="59" s="1"/>
  <c r="O251" i="59"/>
  <c r="N251" i="59"/>
  <c r="P251" i="59" s="1"/>
  <c r="O250" i="59"/>
  <c r="N250" i="59"/>
  <c r="P250" i="59" s="1"/>
  <c r="O249" i="59"/>
  <c r="N249" i="59"/>
  <c r="P249" i="59" s="1"/>
  <c r="O248" i="59"/>
  <c r="N248" i="59"/>
  <c r="P248" i="59" s="1"/>
  <c r="O247" i="59"/>
  <c r="N247" i="59"/>
  <c r="P247" i="59" s="1"/>
  <c r="O246" i="59"/>
  <c r="N246" i="59"/>
  <c r="P246" i="59" s="1"/>
  <c r="O245" i="59"/>
  <c r="N245" i="59"/>
  <c r="P245" i="59" s="1"/>
  <c r="O244" i="59"/>
  <c r="N244" i="59"/>
  <c r="P244" i="59" s="1"/>
  <c r="O243" i="59"/>
  <c r="N243" i="59"/>
  <c r="P243" i="59" s="1"/>
  <c r="O242" i="59"/>
  <c r="N242" i="59"/>
  <c r="P242" i="59" s="1"/>
  <c r="O241" i="59"/>
  <c r="N241" i="59"/>
  <c r="P241" i="59" s="1"/>
  <c r="O240" i="59"/>
  <c r="N240" i="59"/>
  <c r="P240" i="59" s="1"/>
  <c r="O239" i="59"/>
  <c r="N239" i="59"/>
  <c r="P239" i="59" s="1"/>
  <c r="O238" i="59"/>
  <c r="N238" i="59"/>
  <c r="P238" i="59" s="1"/>
  <c r="O237" i="59"/>
  <c r="N237" i="59"/>
  <c r="P237" i="59" s="1"/>
  <c r="O236" i="59"/>
  <c r="N236" i="59"/>
  <c r="P236" i="59" s="1"/>
  <c r="O235" i="59"/>
  <c r="N235" i="59"/>
  <c r="P235" i="59" s="1"/>
  <c r="O234" i="59"/>
  <c r="N234" i="59"/>
  <c r="P234" i="59" s="1"/>
  <c r="O233" i="59"/>
  <c r="N233" i="59"/>
  <c r="P233" i="59" s="1"/>
  <c r="O232" i="59"/>
  <c r="N232" i="59"/>
  <c r="P232" i="59" s="1"/>
  <c r="O231" i="59"/>
  <c r="N231" i="59"/>
  <c r="P231" i="59" s="1"/>
  <c r="O230" i="59"/>
  <c r="N230" i="59"/>
  <c r="P230" i="59" s="1"/>
  <c r="O229" i="59"/>
  <c r="N229" i="59"/>
  <c r="P229" i="59" s="1"/>
  <c r="O228" i="59"/>
  <c r="N228" i="59"/>
  <c r="P228" i="59" s="1"/>
  <c r="O227" i="59"/>
  <c r="N227" i="59"/>
  <c r="P227" i="59" s="1"/>
  <c r="O226" i="59"/>
  <c r="N226" i="59"/>
  <c r="P226" i="59" s="1"/>
  <c r="O225" i="59"/>
  <c r="N225" i="59"/>
  <c r="P225" i="59" s="1"/>
  <c r="O224" i="59"/>
  <c r="N224" i="59"/>
  <c r="P224" i="59" s="1"/>
  <c r="O223" i="59"/>
  <c r="N223" i="59"/>
  <c r="P223" i="59" s="1"/>
  <c r="O222" i="59"/>
  <c r="N222" i="59"/>
  <c r="P222" i="59" s="1"/>
  <c r="O221" i="59"/>
  <c r="N221" i="59"/>
  <c r="P221" i="59" s="1"/>
  <c r="O220" i="59"/>
  <c r="N220" i="59"/>
  <c r="P220" i="59" s="1"/>
  <c r="O219" i="59"/>
  <c r="N219" i="59"/>
  <c r="P219" i="59" s="1"/>
  <c r="O218" i="59"/>
  <c r="N218" i="59"/>
  <c r="P218" i="59" s="1"/>
  <c r="O217" i="59"/>
  <c r="N217" i="59"/>
  <c r="P217" i="59" s="1"/>
  <c r="O216" i="59"/>
  <c r="N216" i="59"/>
  <c r="O215" i="59"/>
  <c r="N215" i="59"/>
  <c r="O214" i="59"/>
  <c r="N214" i="59"/>
  <c r="O213" i="59"/>
  <c r="N213" i="59"/>
  <c r="O212" i="59"/>
  <c r="N212" i="59"/>
  <c r="O211" i="59"/>
  <c r="N211" i="59"/>
  <c r="O210" i="59"/>
  <c r="N210" i="59"/>
  <c r="O209" i="59"/>
  <c r="N209" i="59"/>
  <c r="O208" i="59"/>
  <c r="N208" i="59"/>
  <c r="O207" i="59"/>
  <c r="N207" i="59"/>
  <c r="O206" i="59"/>
  <c r="N206" i="59"/>
  <c r="O205" i="59"/>
  <c r="N205" i="59"/>
  <c r="O204" i="59"/>
  <c r="N204" i="59"/>
  <c r="O203" i="59"/>
  <c r="N203" i="59"/>
  <c r="O202" i="59"/>
  <c r="N202" i="59"/>
  <c r="O201" i="59"/>
  <c r="N201" i="59"/>
  <c r="O200" i="59"/>
  <c r="N200" i="59"/>
  <c r="O199" i="59"/>
  <c r="N199" i="59"/>
  <c r="O198" i="59"/>
  <c r="N198" i="59"/>
  <c r="O197" i="59"/>
  <c r="N197" i="59"/>
  <c r="O196" i="59"/>
  <c r="N196" i="59"/>
  <c r="O195" i="59"/>
  <c r="N195" i="59"/>
  <c r="O194" i="59"/>
  <c r="N194" i="59"/>
  <c r="O193" i="59"/>
  <c r="N193" i="59"/>
  <c r="O192" i="59"/>
  <c r="N192" i="59"/>
  <c r="O191" i="59"/>
  <c r="N191" i="59"/>
  <c r="O190" i="59"/>
  <c r="N190" i="59"/>
  <c r="O189" i="59"/>
  <c r="N189" i="59"/>
  <c r="O188" i="59"/>
  <c r="N188" i="59"/>
  <c r="P188" i="59" s="1"/>
  <c r="O187" i="59"/>
  <c r="N187" i="59"/>
  <c r="P187" i="59" s="1"/>
  <c r="O186" i="59"/>
  <c r="N186" i="59"/>
  <c r="P186" i="59" s="1"/>
  <c r="O185" i="59"/>
  <c r="N185" i="59"/>
  <c r="P185" i="59" s="1"/>
  <c r="O184" i="59"/>
  <c r="N184" i="59"/>
  <c r="P184" i="59" s="1"/>
  <c r="O183" i="59"/>
  <c r="N183" i="59"/>
  <c r="P183" i="59" s="1"/>
  <c r="O182" i="59"/>
  <c r="N182" i="59"/>
  <c r="P182" i="59" s="1"/>
  <c r="O181" i="59"/>
  <c r="N181" i="59"/>
  <c r="P181" i="59" s="1"/>
  <c r="O180" i="59"/>
  <c r="N180" i="59"/>
  <c r="P180" i="59" s="1"/>
  <c r="O179" i="59"/>
  <c r="N179" i="59"/>
  <c r="P179" i="59" s="1"/>
  <c r="O178" i="59"/>
  <c r="N178" i="59"/>
  <c r="P178" i="59" s="1"/>
  <c r="O177" i="59"/>
  <c r="N177" i="59"/>
  <c r="P177" i="59" s="1"/>
  <c r="O176" i="59"/>
  <c r="N176" i="59"/>
  <c r="P176" i="59" s="1"/>
  <c r="O175" i="59"/>
  <c r="N175" i="59"/>
  <c r="P175" i="59" s="1"/>
  <c r="O174" i="59"/>
  <c r="N174" i="59"/>
  <c r="P174" i="59" s="1"/>
  <c r="O173" i="59"/>
  <c r="N173" i="59"/>
  <c r="P173" i="59" s="1"/>
  <c r="O172" i="59"/>
  <c r="N172" i="59"/>
  <c r="P172" i="59" s="1"/>
  <c r="O171" i="59"/>
  <c r="N171" i="59"/>
  <c r="P171" i="59" s="1"/>
  <c r="O170" i="59"/>
  <c r="N170" i="59"/>
  <c r="P170" i="59" s="1"/>
  <c r="O169" i="59"/>
  <c r="N169" i="59"/>
  <c r="P169" i="59" s="1"/>
  <c r="O168" i="59"/>
  <c r="N168" i="59"/>
  <c r="P168" i="59" s="1"/>
  <c r="O167" i="59"/>
  <c r="N167" i="59"/>
  <c r="P167" i="59" s="1"/>
  <c r="O166" i="59"/>
  <c r="N166" i="59"/>
  <c r="P166" i="59" s="1"/>
  <c r="O165" i="59"/>
  <c r="N165" i="59"/>
  <c r="P165" i="59" s="1"/>
  <c r="O164" i="59"/>
  <c r="N164" i="59"/>
  <c r="P164" i="59" s="1"/>
  <c r="O163" i="59"/>
  <c r="N163" i="59"/>
  <c r="P163" i="59" s="1"/>
  <c r="O162" i="59"/>
  <c r="N162" i="59"/>
  <c r="P162" i="59" s="1"/>
  <c r="O161" i="59"/>
  <c r="N161" i="59"/>
  <c r="P161" i="59" s="1"/>
  <c r="O160" i="59"/>
  <c r="N160" i="59"/>
  <c r="P160" i="59" s="1"/>
  <c r="O159" i="59"/>
  <c r="N159" i="59"/>
  <c r="P159" i="59" s="1"/>
  <c r="O158" i="59"/>
  <c r="N158" i="59"/>
  <c r="P158" i="59" s="1"/>
  <c r="O157" i="59"/>
  <c r="N157" i="59"/>
  <c r="P157" i="59" s="1"/>
  <c r="O156" i="59"/>
  <c r="N156" i="59"/>
  <c r="P156" i="59" s="1"/>
  <c r="O155" i="59"/>
  <c r="N155" i="59"/>
  <c r="P155" i="59" s="1"/>
  <c r="O154" i="59"/>
  <c r="N154" i="59"/>
  <c r="P154" i="59" s="1"/>
  <c r="O153" i="59"/>
  <c r="N153" i="59"/>
  <c r="P153" i="59" s="1"/>
  <c r="O152" i="59"/>
  <c r="N152" i="59"/>
  <c r="P152" i="59" s="1"/>
  <c r="O151" i="59"/>
  <c r="N151" i="59"/>
  <c r="P151" i="59" s="1"/>
  <c r="O150" i="59"/>
  <c r="N150" i="59"/>
  <c r="P150" i="59" s="1"/>
  <c r="O149" i="59"/>
  <c r="N149" i="59"/>
  <c r="P149" i="59" s="1"/>
  <c r="O148" i="59"/>
  <c r="N148" i="59"/>
  <c r="P148" i="59" s="1"/>
  <c r="O147" i="59"/>
  <c r="N147" i="59"/>
  <c r="P147" i="59" s="1"/>
  <c r="O146" i="59"/>
  <c r="N146" i="59"/>
  <c r="P146" i="59" s="1"/>
  <c r="O145" i="59"/>
  <c r="N145" i="59"/>
  <c r="P145" i="59" s="1"/>
  <c r="O144" i="59"/>
  <c r="N144" i="59"/>
  <c r="P144" i="59" s="1"/>
  <c r="O143" i="59"/>
  <c r="N143" i="59"/>
  <c r="P143" i="59" s="1"/>
  <c r="O142" i="59"/>
  <c r="P142" i="59"/>
  <c r="O141" i="59"/>
  <c r="P141" i="59"/>
  <c r="O140" i="59"/>
  <c r="P140" i="59"/>
  <c r="O139" i="59"/>
  <c r="N139" i="59"/>
  <c r="P139" i="59" s="1"/>
  <c r="O138" i="59"/>
  <c r="N138" i="59"/>
  <c r="P138" i="59" s="1"/>
  <c r="O137" i="59"/>
  <c r="N137" i="59"/>
  <c r="P137" i="59" s="1"/>
  <c r="O136" i="59"/>
  <c r="N136" i="59"/>
  <c r="P136" i="59" s="1"/>
  <c r="O135" i="59"/>
  <c r="N135" i="59"/>
  <c r="P135" i="59" s="1"/>
  <c r="O134" i="59"/>
  <c r="N134" i="59"/>
  <c r="P134" i="59" s="1"/>
  <c r="O133" i="59"/>
  <c r="N133" i="59"/>
  <c r="P133" i="59" s="1"/>
  <c r="O132" i="59"/>
  <c r="N132" i="59"/>
  <c r="P132" i="59" s="1"/>
  <c r="O131" i="59"/>
  <c r="N131" i="59"/>
  <c r="P131" i="59" s="1"/>
  <c r="O130" i="59"/>
  <c r="N130" i="59"/>
  <c r="P130" i="59" s="1"/>
  <c r="O129" i="59"/>
  <c r="N129" i="59"/>
  <c r="P129" i="59" s="1"/>
  <c r="O128" i="59"/>
  <c r="N128" i="59"/>
  <c r="P128" i="59" s="1"/>
  <c r="O127" i="59"/>
  <c r="N127" i="59"/>
  <c r="P127" i="59" s="1"/>
  <c r="O126" i="59"/>
  <c r="N126" i="59"/>
  <c r="P126" i="59" s="1"/>
  <c r="O125" i="59"/>
  <c r="N125" i="59"/>
  <c r="P125" i="59" s="1"/>
  <c r="O124" i="59"/>
  <c r="N124" i="59"/>
  <c r="P124" i="59" s="1"/>
  <c r="O123" i="59"/>
  <c r="N123" i="59"/>
  <c r="P123" i="59" s="1"/>
  <c r="O122" i="59"/>
  <c r="N122" i="59"/>
  <c r="P122" i="59" s="1"/>
  <c r="O121" i="59"/>
  <c r="N121" i="59"/>
  <c r="P121" i="59" s="1"/>
  <c r="O120" i="59"/>
  <c r="N120" i="59"/>
  <c r="P120" i="59" s="1"/>
  <c r="O119" i="59"/>
  <c r="N119" i="59"/>
  <c r="P119" i="59" s="1"/>
  <c r="O118" i="59"/>
  <c r="N118" i="59"/>
  <c r="P118" i="59" s="1"/>
  <c r="O117" i="59"/>
  <c r="N117" i="59"/>
  <c r="P117" i="59" s="1"/>
  <c r="O116" i="59"/>
  <c r="N116" i="59"/>
  <c r="P116" i="59" s="1"/>
  <c r="O115" i="59"/>
  <c r="N115" i="59"/>
  <c r="P115" i="59" s="1"/>
  <c r="O114" i="59"/>
  <c r="N114" i="59"/>
  <c r="P114" i="59" s="1"/>
  <c r="O113" i="59"/>
  <c r="N113" i="59"/>
  <c r="P113" i="59" s="1"/>
  <c r="O112" i="59"/>
  <c r="N112" i="59"/>
  <c r="P112" i="59" s="1"/>
  <c r="O111" i="59"/>
  <c r="N111" i="59"/>
  <c r="P111" i="59" s="1"/>
  <c r="O110" i="59"/>
  <c r="N110" i="59"/>
  <c r="P110" i="59" s="1"/>
  <c r="O109" i="59"/>
  <c r="N109" i="59"/>
  <c r="P109" i="59" s="1"/>
  <c r="O108" i="59"/>
  <c r="N108" i="59"/>
  <c r="P108" i="59" s="1"/>
  <c r="O107" i="59"/>
  <c r="N107" i="59"/>
  <c r="P107" i="59" s="1"/>
  <c r="O106" i="59"/>
  <c r="N106" i="59"/>
  <c r="P106" i="59" s="1"/>
  <c r="O105" i="59"/>
  <c r="N105" i="59"/>
  <c r="P105" i="59" s="1"/>
  <c r="O104" i="59"/>
  <c r="N104" i="59"/>
  <c r="P104" i="59" s="1"/>
  <c r="O103" i="59"/>
  <c r="N103" i="59"/>
  <c r="P103" i="59" s="1"/>
  <c r="O102" i="59"/>
  <c r="N102" i="59"/>
  <c r="P102" i="59" s="1"/>
  <c r="O101" i="59"/>
  <c r="N101" i="59"/>
  <c r="P101" i="59" s="1"/>
  <c r="O100" i="59"/>
  <c r="N100" i="59"/>
  <c r="P100" i="59" s="1"/>
  <c r="O99" i="59"/>
  <c r="N99" i="59"/>
  <c r="P99" i="59" s="1"/>
  <c r="O98" i="59"/>
  <c r="N98" i="59"/>
  <c r="P98" i="59" s="1"/>
  <c r="O97" i="59"/>
  <c r="N97" i="59"/>
  <c r="P97" i="59" s="1"/>
  <c r="O96" i="59"/>
  <c r="N96" i="59"/>
  <c r="P96" i="59" s="1"/>
  <c r="O95" i="59"/>
  <c r="N95" i="59"/>
  <c r="P95" i="59" s="1"/>
  <c r="O94" i="59"/>
  <c r="N94" i="59"/>
  <c r="P94" i="59" s="1"/>
  <c r="O93" i="59"/>
  <c r="N93" i="59"/>
  <c r="P93" i="59" s="1"/>
  <c r="O92" i="59"/>
  <c r="N92" i="59"/>
  <c r="P92" i="59" s="1"/>
  <c r="O91" i="59"/>
  <c r="N91" i="59"/>
  <c r="P91" i="59" s="1"/>
  <c r="O90" i="59"/>
  <c r="N90" i="59"/>
  <c r="P90" i="59" s="1"/>
  <c r="O89" i="59"/>
  <c r="N89" i="59"/>
  <c r="P89" i="59" s="1"/>
  <c r="O88" i="59"/>
  <c r="N88" i="59"/>
  <c r="P88" i="59" s="1"/>
  <c r="O87" i="59"/>
  <c r="N87" i="59"/>
  <c r="P87" i="59" s="1"/>
  <c r="O86" i="59"/>
  <c r="N86" i="59"/>
  <c r="P86" i="59" s="1"/>
  <c r="O85" i="59"/>
  <c r="N85" i="59"/>
  <c r="P85" i="59" s="1"/>
  <c r="O84" i="59"/>
  <c r="N84" i="59"/>
  <c r="P84" i="59" s="1"/>
  <c r="O83" i="59"/>
  <c r="N83" i="59"/>
  <c r="P83" i="59" s="1"/>
  <c r="O82" i="59"/>
  <c r="N82" i="59"/>
  <c r="P82" i="59" s="1"/>
  <c r="O81" i="59"/>
  <c r="N81" i="59"/>
  <c r="P81" i="59" s="1"/>
  <c r="O80" i="59"/>
  <c r="N80" i="59"/>
  <c r="P80" i="59" s="1"/>
  <c r="O79" i="59"/>
  <c r="N79" i="59"/>
  <c r="P79" i="59" s="1"/>
  <c r="O78" i="59"/>
  <c r="N78" i="59"/>
  <c r="P78" i="59" s="1"/>
  <c r="O77" i="59"/>
  <c r="N77" i="59"/>
  <c r="P77" i="59" s="1"/>
  <c r="O76" i="59"/>
  <c r="N76" i="59"/>
  <c r="P76" i="59" s="1"/>
  <c r="O75" i="59"/>
  <c r="N75" i="59"/>
  <c r="P75" i="59" s="1"/>
  <c r="O74" i="59"/>
  <c r="N74" i="59"/>
  <c r="P74" i="59" s="1"/>
  <c r="O73" i="59"/>
  <c r="N73" i="59"/>
  <c r="P73" i="59" s="1"/>
  <c r="O72" i="59"/>
  <c r="N72" i="59"/>
  <c r="P72" i="59" s="1"/>
  <c r="O71" i="59"/>
  <c r="N71" i="59"/>
  <c r="P71" i="59" s="1"/>
  <c r="O70" i="59"/>
  <c r="N70" i="59"/>
  <c r="P70" i="59" s="1"/>
  <c r="O69" i="59"/>
  <c r="N69" i="59"/>
  <c r="P69" i="59" s="1"/>
  <c r="O68" i="59"/>
  <c r="N68" i="59"/>
  <c r="P68" i="59" s="1"/>
  <c r="O67" i="59"/>
  <c r="N67" i="59"/>
  <c r="P67" i="59" s="1"/>
  <c r="O66" i="59"/>
  <c r="N66" i="59"/>
  <c r="P66" i="59" s="1"/>
  <c r="O65" i="59"/>
  <c r="N65" i="59"/>
  <c r="P65" i="59" s="1"/>
  <c r="O64" i="59"/>
  <c r="P64" i="59"/>
  <c r="O63" i="59"/>
  <c r="N63" i="59"/>
  <c r="P63" i="59" s="1"/>
  <c r="O62" i="59"/>
  <c r="N62" i="59"/>
  <c r="P62" i="59" s="1"/>
  <c r="O61" i="59"/>
  <c r="N61" i="59"/>
  <c r="P61" i="59" s="1"/>
  <c r="O60" i="59"/>
  <c r="N60" i="59"/>
  <c r="P60" i="59" s="1"/>
  <c r="O59" i="59"/>
  <c r="N59" i="59"/>
  <c r="P59" i="59" s="1"/>
  <c r="O58" i="59"/>
  <c r="N58" i="59"/>
  <c r="P58" i="59" s="1"/>
  <c r="O57" i="59"/>
  <c r="N57" i="59"/>
  <c r="P57" i="59" s="1"/>
  <c r="O56" i="59"/>
  <c r="N56" i="59"/>
  <c r="P56" i="59" s="1"/>
  <c r="O55" i="59"/>
  <c r="N55" i="59"/>
  <c r="P55" i="59" s="1"/>
  <c r="O54" i="59"/>
  <c r="N54" i="59"/>
  <c r="P54" i="59" s="1"/>
  <c r="O53" i="59"/>
  <c r="N53" i="59"/>
  <c r="P53" i="59" s="1"/>
  <c r="O52" i="59"/>
  <c r="N52" i="59"/>
  <c r="P52" i="59" s="1"/>
  <c r="O51" i="59"/>
  <c r="N51" i="59"/>
  <c r="P51" i="59" s="1"/>
  <c r="O50" i="59"/>
  <c r="N50" i="59"/>
  <c r="P50" i="59" s="1"/>
  <c r="O49" i="59"/>
  <c r="N49" i="59"/>
  <c r="P49" i="59" s="1"/>
  <c r="O48" i="59"/>
  <c r="N48" i="59"/>
  <c r="P48" i="59" s="1"/>
  <c r="O47" i="59"/>
  <c r="N47" i="59"/>
  <c r="P47" i="59" s="1"/>
  <c r="O46" i="59"/>
  <c r="N46" i="59"/>
  <c r="P46" i="59" s="1"/>
  <c r="O45" i="59"/>
  <c r="N45" i="59"/>
  <c r="P45" i="59" s="1"/>
  <c r="O44" i="59"/>
  <c r="N44" i="59"/>
  <c r="P44" i="59" s="1"/>
  <c r="O43" i="59"/>
  <c r="N43" i="59"/>
  <c r="P43" i="59" s="1"/>
  <c r="O42" i="59"/>
  <c r="N42" i="59"/>
  <c r="P42" i="59" s="1"/>
  <c r="O41" i="59"/>
  <c r="N41" i="59"/>
  <c r="P41" i="59" s="1"/>
  <c r="O40" i="59"/>
  <c r="N40" i="59"/>
  <c r="P40" i="59" s="1"/>
  <c r="O39" i="59"/>
  <c r="N39" i="59"/>
  <c r="P39" i="59" s="1"/>
  <c r="O38" i="59"/>
  <c r="N38" i="59"/>
  <c r="P38" i="59" s="1"/>
  <c r="O37" i="59"/>
  <c r="N37" i="59"/>
  <c r="P37" i="59" s="1"/>
  <c r="O36" i="59"/>
  <c r="N36" i="59"/>
  <c r="P36" i="59" s="1"/>
  <c r="O35" i="59"/>
  <c r="N35" i="59"/>
  <c r="P35" i="59" s="1"/>
  <c r="O34" i="59"/>
  <c r="N34" i="59"/>
  <c r="P34" i="59" s="1"/>
  <c r="O33" i="59"/>
  <c r="N33" i="59"/>
  <c r="P33" i="59" s="1"/>
  <c r="O32" i="59"/>
  <c r="N32" i="59"/>
  <c r="P32" i="59" s="1"/>
  <c r="O31" i="59"/>
  <c r="N31" i="59"/>
  <c r="P31" i="59" s="1"/>
  <c r="O30" i="59"/>
  <c r="N30" i="59"/>
  <c r="P30" i="59" s="1"/>
  <c r="O29" i="59"/>
  <c r="N29" i="59"/>
  <c r="P29" i="59" s="1"/>
  <c r="O28" i="59"/>
  <c r="N28" i="59"/>
  <c r="P28" i="59" s="1"/>
  <c r="O27" i="59"/>
  <c r="N27" i="59"/>
  <c r="P27" i="59" s="1"/>
  <c r="O26" i="59"/>
  <c r="N26" i="59"/>
  <c r="P26" i="59" s="1"/>
  <c r="O25" i="59"/>
  <c r="N25" i="59"/>
  <c r="P25" i="59" s="1"/>
  <c r="O24" i="59"/>
  <c r="N24" i="59"/>
  <c r="P24" i="59" s="1"/>
  <c r="O23" i="59"/>
  <c r="N23" i="59"/>
  <c r="P23" i="59" s="1"/>
  <c r="O22" i="59"/>
  <c r="N22" i="59"/>
  <c r="P22" i="59" s="1"/>
  <c r="O21" i="59"/>
  <c r="N21" i="59"/>
  <c r="P21" i="59" s="1"/>
  <c r="O20" i="59"/>
  <c r="N20" i="59"/>
  <c r="P20" i="59" s="1"/>
  <c r="O19" i="59"/>
  <c r="N19" i="59"/>
  <c r="P19" i="59" s="1"/>
  <c r="O18" i="59"/>
  <c r="N18" i="59"/>
  <c r="P18" i="59" s="1"/>
  <c r="O17" i="59"/>
  <c r="N17" i="59"/>
  <c r="P17" i="59" s="1"/>
  <c r="O16" i="59"/>
  <c r="N16" i="59"/>
  <c r="P16" i="59" s="1"/>
  <c r="O15" i="59"/>
  <c r="N15" i="59"/>
  <c r="P15" i="59" s="1"/>
  <c r="O14" i="59"/>
  <c r="N14" i="59"/>
  <c r="P14" i="59" s="1"/>
  <c r="O13" i="59"/>
  <c r="N13" i="59"/>
  <c r="P13" i="59" s="1"/>
  <c r="O12" i="59"/>
  <c r="N12" i="59"/>
  <c r="P12" i="59" s="1"/>
  <c r="O11" i="59"/>
  <c r="N11" i="59"/>
  <c r="P11" i="59" s="1"/>
  <c r="O10" i="59"/>
  <c r="N10" i="59"/>
  <c r="P10" i="59" s="1"/>
  <c r="O9" i="59"/>
  <c r="N9" i="59"/>
  <c r="P9" i="59" s="1"/>
  <c r="O8" i="59"/>
  <c r="N8" i="59"/>
  <c r="P8" i="59" s="1"/>
  <c r="O7" i="59"/>
  <c r="N7" i="59"/>
  <c r="P7" i="59" s="1"/>
  <c r="O6" i="59"/>
  <c r="N6" i="59"/>
  <c r="P6" i="59" s="1"/>
  <c r="O5" i="59"/>
  <c r="N5" i="59"/>
  <c r="P5" i="59" s="1"/>
  <c r="O4" i="59"/>
  <c r="N4" i="59"/>
  <c r="P4" i="59" s="1"/>
  <c r="O3" i="59"/>
  <c r="N3" i="59"/>
  <c r="P3" i="59" s="1"/>
  <c r="O2" i="59"/>
  <c r="N2" i="59"/>
  <c r="D234" i="58"/>
  <c r="D235" i="58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H95" i="58"/>
  <c r="H94" i="58"/>
  <c r="H93" i="58"/>
  <c r="H92" i="58"/>
  <c r="H91" i="58"/>
  <c r="H90" i="58"/>
  <c r="H89" i="58"/>
  <c r="H88" i="58"/>
  <c r="H85" i="58"/>
  <c r="H84" i="58"/>
  <c r="H83" i="58"/>
  <c r="H82" i="58"/>
  <c r="H79" i="58"/>
  <c r="H78" i="58"/>
  <c r="H77" i="58"/>
  <c r="H72" i="58"/>
  <c r="H71" i="58"/>
  <c r="H70" i="58"/>
  <c r="H69" i="58"/>
  <c r="H68" i="58"/>
  <c r="H65" i="58"/>
  <c r="H64" i="58"/>
  <c r="H63" i="58"/>
  <c r="H62" i="58"/>
  <c r="H61" i="58"/>
  <c r="H60" i="58"/>
  <c r="H59" i="58"/>
  <c r="H58" i="58"/>
  <c r="H57" i="58"/>
  <c r="H56" i="58"/>
  <c r="H55" i="58"/>
  <c r="H54" i="58"/>
  <c r="H50" i="58"/>
  <c r="J52" i="58" s="1"/>
  <c r="H49" i="58"/>
  <c r="H48" i="58"/>
  <c r="H47" i="58"/>
  <c r="H46" i="58"/>
  <c r="H45" i="58"/>
  <c r="H44" i="58"/>
  <c r="H43" i="58"/>
  <c r="H42" i="58"/>
  <c r="H41" i="58"/>
  <c r="H40" i="58"/>
  <c r="H39" i="58"/>
  <c r="H38" i="58"/>
  <c r="H35" i="58"/>
  <c r="H34" i="58"/>
  <c r="H33" i="58"/>
  <c r="H32" i="58"/>
  <c r="H31" i="58"/>
  <c r="H30" i="58"/>
  <c r="H29" i="58"/>
  <c r="H28" i="58"/>
  <c r="H27" i="58"/>
  <c r="H26" i="58"/>
  <c r="H25" i="58"/>
  <c r="H23" i="58"/>
  <c r="H22" i="58"/>
  <c r="H18" i="58"/>
  <c r="H17" i="58"/>
  <c r="H16" i="58"/>
  <c r="H15" i="58"/>
  <c r="H14" i="58"/>
  <c r="H13" i="58"/>
  <c r="H12" i="58"/>
  <c r="H11" i="58"/>
  <c r="H10" i="58"/>
  <c r="R9" i="58"/>
  <c r="Q9" i="58"/>
  <c r="H9" i="58"/>
  <c r="R8" i="58"/>
  <c r="Q8" i="58"/>
  <c r="H8" i="58"/>
  <c r="R7" i="58"/>
  <c r="Q7" i="58"/>
  <c r="H7" i="58"/>
  <c r="R6" i="58"/>
  <c r="Q6" i="58"/>
  <c r="H6" i="58"/>
  <c r="R5" i="58"/>
  <c r="Q5" i="58"/>
  <c r="H5" i="58"/>
  <c r="R4" i="58"/>
  <c r="M4" i="58"/>
  <c r="Q4" i="58" s="1"/>
  <c r="H4" i="58"/>
  <c r="R3" i="58"/>
  <c r="Q3" i="58"/>
  <c r="F46" i="69" l="1"/>
  <c r="F2" i="75"/>
  <c r="F7" i="75"/>
  <c r="F12" i="75"/>
  <c r="F20" i="75"/>
  <c r="F24" i="75"/>
  <c r="F28" i="75"/>
  <c r="F30" i="75"/>
  <c r="F34" i="75"/>
  <c r="F38" i="75"/>
  <c r="F42" i="75"/>
  <c r="F43" i="75"/>
  <c r="F44" i="75"/>
  <c r="F45" i="75"/>
  <c r="F49" i="75"/>
  <c r="F53" i="75"/>
  <c r="F57" i="75"/>
  <c r="F61" i="75"/>
  <c r="F65" i="75"/>
  <c r="F69" i="75"/>
  <c r="F73" i="75"/>
  <c r="F77" i="75"/>
  <c r="F81" i="75"/>
  <c r="F6" i="75"/>
  <c r="F11" i="75"/>
  <c r="F15" i="75"/>
  <c r="F19" i="75"/>
  <c r="F23" i="75"/>
  <c r="F33" i="75"/>
  <c r="F41" i="75"/>
  <c r="F48" i="75"/>
  <c r="F52" i="75"/>
  <c r="F56" i="75"/>
  <c r="F60" i="75"/>
  <c r="F68" i="75"/>
  <c r="F72" i="75"/>
  <c r="F76" i="75"/>
  <c r="F80" i="75"/>
  <c r="F179" i="75"/>
  <c r="F181" i="75"/>
  <c r="F188" i="75"/>
  <c r="F190" i="75"/>
  <c r="F191" i="75"/>
  <c r="F192" i="75"/>
  <c r="F196" i="75"/>
  <c r="F198" i="75"/>
  <c r="F212" i="75"/>
  <c r="F217" i="75"/>
  <c r="F220" i="75"/>
  <c r="F4" i="75"/>
  <c r="F5" i="75"/>
  <c r="F9" i="75"/>
  <c r="F10" i="75"/>
  <c r="F14" i="75"/>
  <c r="F18" i="75"/>
  <c r="F22" i="75"/>
  <c r="F26" i="75"/>
  <c r="F32" i="75"/>
  <c r="F40" i="75"/>
  <c r="F47" i="75"/>
  <c r="F51" i="75"/>
  <c r="F55" i="75"/>
  <c r="F59" i="75"/>
  <c r="F63" i="75"/>
  <c r="F67" i="75"/>
  <c r="F71" i="75"/>
  <c r="F75" i="75"/>
  <c r="F79" i="75"/>
  <c r="F83" i="75"/>
  <c r="F84" i="75"/>
  <c r="F85" i="75"/>
  <c r="F86" i="75"/>
  <c r="F87" i="75"/>
  <c r="F88" i="75"/>
  <c r="F89" i="75"/>
  <c r="F90" i="75"/>
  <c r="F92" i="75"/>
  <c r="F93" i="75"/>
  <c r="F94" i="75"/>
  <c r="F95" i="75"/>
  <c r="F96" i="75"/>
  <c r="F97" i="75"/>
  <c r="F98" i="75"/>
  <c r="F99" i="75"/>
  <c r="F100" i="75"/>
  <c r="F101" i="75"/>
  <c r="F102" i="75"/>
  <c r="F103" i="75"/>
  <c r="F104" i="75"/>
  <c r="F105" i="75"/>
  <c r="F106" i="75"/>
  <c r="F107" i="75"/>
  <c r="F108" i="75"/>
  <c r="F109" i="75"/>
  <c r="F110" i="75"/>
  <c r="F111" i="75"/>
  <c r="F112" i="75"/>
  <c r="F113" i="75"/>
  <c r="F114" i="75"/>
  <c r="F115" i="75"/>
  <c r="F116" i="75"/>
  <c r="F117" i="75"/>
  <c r="F118" i="75"/>
  <c r="F119" i="75"/>
  <c r="F120" i="75"/>
  <c r="F121" i="75"/>
  <c r="F122" i="75"/>
  <c r="F123" i="75"/>
  <c r="F124" i="75"/>
  <c r="F125" i="75"/>
  <c r="F126" i="75"/>
  <c r="F127" i="75"/>
  <c r="F128" i="75"/>
  <c r="F129" i="75"/>
  <c r="F130" i="75"/>
  <c r="F131" i="75"/>
  <c r="F132" i="75"/>
  <c r="F133" i="75"/>
  <c r="F134" i="75"/>
  <c r="F135" i="75"/>
  <c r="F136" i="75"/>
  <c r="F137" i="75"/>
  <c r="F138" i="75"/>
  <c r="F139" i="75"/>
  <c r="F140" i="75"/>
  <c r="F141" i="75"/>
  <c r="F142" i="75"/>
  <c r="F143" i="75"/>
  <c r="F144" i="75"/>
  <c r="F145" i="75"/>
  <c r="F146" i="75"/>
  <c r="F147" i="75"/>
  <c r="F148" i="75"/>
  <c r="F35" i="75"/>
  <c r="F58" i="75"/>
  <c r="F70" i="75"/>
  <c r="F149" i="75"/>
  <c r="F150" i="75"/>
  <c r="F151" i="75"/>
  <c r="F152" i="75"/>
  <c r="F153" i="75"/>
  <c r="F154" i="75"/>
  <c r="F155" i="75"/>
  <c r="F156" i="75"/>
  <c r="F157" i="75"/>
  <c r="F158" i="75"/>
  <c r="F159" i="75"/>
  <c r="F160" i="75"/>
  <c r="F162" i="75"/>
  <c r="F163" i="75"/>
  <c r="F164" i="75"/>
  <c r="F165" i="75"/>
  <c r="F166" i="75"/>
  <c r="F167" i="75"/>
  <c r="F168" i="75"/>
  <c r="F169" i="75"/>
  <c r="F170" i="75"/>
  <c r="F171" i="75"/>
  <c r="F172" i="75"/>
  <c r="F173" i="75"/>
  <c r="F174" i="75"/>
  <c r="F178" i="75"/>
  <c r="F189" i="75"/>
  <c r="F195" i="75"/>
  <c r="F199" i="75"/>
  <c r="F200" i="75"/>
  <c r="F213" i="75"/>
  <c r="F214" i="75"/>
  <c r="F215" i="75"/>
  <c r="F216" i="75"/>
  <c r="F226" i="75"/>
  <c r="F232" i="75"/>
  <c r="F236" i="75"/>
  <c r="F237" i="75"/>
  <c r="F252" i="75"/>
  <c r="F258" i="75"/>
  <c r="F267" i="75"/>
  <c r="F269" i="75"/>
  <c r="F276" i="75"/>
  <c r="F277" i="75"/>
  <c r="F278" i="75"/>
  <c r="F282" i="75"/>
  <c r="F293" i="75"/>
  <c r="F295" i="75"/>
  <c r="F296" i="75"/>
  <c r="F306" i="75"/>
  <c r="F21" i="75"/>
  <c r="F46" i="75"/>
  <c r="F62" i="75"/>
  <c r="F74" i="75"/>
  <c r="F175" i="75"/>
  <c r="F176" i="75"/>
  <c r="F177" i="75"/>
  <c r="F180" i="75"/>
  <c r="F182" i="75"/>
  <c r="F186" i="75"/>
  <c r="F187" i="75"/>
  <c r="F204" i="75"/>
  <c r="F205" i="75"/>
  <c r="F210" i="75"/>
  <c r="F211" i="75"/>
  <c r="F225" i="75"/>
  <c r="F235" i="75"/>
  <c r="F244" i="75"/>
  <c r="F246" i="75"/>
  <c r="F249" i="75"/>
  <c r="F250" i="75"/>
  <c r="F251" i="75"/>
  <c r="F253" i="75"/>
  <c r="F254" i="75"/>
  <c r="F257" i="75"/>
  <c r="F274" i="75"/>
  <c r="F275" i="75"/>
  <c r="F279" i="75"/>
  <c r="F281" i="75"/>
  <c r="F300" i="75"/>
  <c r="F301" i="75"/>
  <c r="F302" i="75"/>
  <c r="F305" i="75"/>
  <c r="F313" i="75"/>
  <c r="F316" i="75"/>
  <c r="F333" i="75"/>
  <c r="F335" i="75"/>
  <c r="F336" i="75"/>
  <c r="F338" i="75"/>
  <c r="F349" i="75"/>
  <c r="F350" i="75"/>
  <c r="F351" i="75"/>
  <c r="F352" i="75"/>
  <c r="F3" i="75"/>
  <c r="F8" i="75"/>
  <c r="F13" i="75"/>
  <c r="F25" i="75"/>
  <c r="F50" i="75"/>
  <c r="F78" i="75"/>
  <c r="F183" i="75"/>
  <c r="F185" i="75"/>
  <c r="F202" i="75"/>
  <c r="F203" i="75"/>
  <c r="F218" i="75"/>
  <c r="F219" i="75"/>
  <c r="F221" i="75"/>
  <c r="F233" i="75"/>
  <c r="F239" i="75"/>
  <c r="F240" i="75"/>
  <c r="F260" i="75"/>
  <c r="F263" i="75"/>
  <c r="F264" i="75"/>
  <c r="F266" i="75"/>
  <c r="F270" i="75"/>
  <c r="F289" i="75"/>
  <c r="F290" i="75"/>
  <c r="F292" i="75"/>
  <c r="F308" i="75"/>
  <c r="F309" i="75"/>
  <c r="F310" i="75"/>
  <c r="F311" i="75"/>
  <c r="F312" i="75"/>
  <c r="F334" i="75"/>
  <c r="F337" i="75"/>
  <c r="F345" i="75"/>
  <c r="F347" i="75"/>
  <c r="F348" i="75"/>
  <c r="F359" i="75"/>
  <c r="F360" i="75"/>
  <c r="F362" i="75"/>
  <c r="F373" i="75"/>
  <c r="F374" i="75"/>
  <c r="F375" i="75"/>
  <c r="F376" i="75"/>
  <c r="F378" i="75"/>
  <c r="F389" i="75"/>
  <c r="F390" i="75"/>
  <c r="F391" i="75"/>
  <c r="F392" i="75"/>
  <c r="F394" i="75"/>
  <c r="F405" i="75"/>
  <c r="F406" i="75"/>
  <c r="F407" i="75"/>
  <c r="F408" i="75"/>
  <c r="F410" i="75"/>
  <c r="F421" i="75"/>
  <c r="F422" i="75"/>
  <c r="F423" i="75"/>
  <c r="F424" i="75"/>
  <c r="F426" i="75"/>
  <c r="F436" i="75"/>
  <c r="F437" i="75"/>
  <c r="F438" i="75"/>
  <c r="F457" i="75"/>
  <c r="F458" i="75"/>
  <c r="F459" i="75"/>
  <c r="F460" i="75"/>
  <c r="F461" i="75"/>
  <c r="F462" i="75"/>
  <c r="F463" i="75"/>
  <c r="F464" i="75"/>
  <c r="F489" i="75"/>
  <c r="F66" i="75"/>
  <c r="F184" i="75"/>
  <c r="F193" i="75"/>
  <c r="F194" i="75"/>
  <c r="F201" i="75"/>
  <c r="F228" i="75"/>
  <c r="F229" i="75"/>
  <c r="F230" i="75"/>
  <c r="F238" i="75"/>
  <c r="F247" i="75"/>
  <c r="F248" i="75"/>
  <c r="F259" i="75"/>
  <c r="F261" i="75"/>
  <c r="F262" i="75"/>
  <c r="F284" i="75"/>
  <c r="F287" i="75"/>
  <c r="F288" i="75"/>
  <c r="F291" i="75"/>
  <c r="F299" i="75"/>
  <c r="F307" i="75"/>
  <c r="F325" i="75"/>
  <c r="F329" i="75"/>
  <c r="F331" i="75"/>
  <c r="F332" i="75"/>
  <c r="F341" i="75"/>
  <c r="F343" i="75"/>
  <c r="F344" i="75"/>
  <c r="F346" i="75"/>
  <c r="F357" i="75"/>
  <c r="F358" i="75"/>
  <c r="F369" i="75"/>
  <c r="F371" i="75"/>
  <c r="F372" i="75"/>
  <c r="F385" i="75"/>
  <c r="F387" i="75"/>
  <c r="F388" i="75"/>
  <c r="F401" i="75"/>
  <c r="F403" i="75"/>
  <c r="F404" i="75"/>
  <c r="F417" i="75"/>
  <c r="F419" i="75"/>
  <c r="F420" i="75"/>
  <c r="F433" i="75"/>
  <c r="F435" i="75"/>
  <c r="F439" i="75"/>
  <c r="F440" i="75"/>
  <c r="F465" i="75"/>
  <c r="F466" i="75"/>
  <c r="F467" i="75"/>
  <c r="F468" i="75"/>
  <c r="F469" i="75"/>
  <c r="F470" i="75"/>
  <c r="F471" i="75"/>
  <c r="F472" i="75"/>
  <c r="F241" i="75"/>
  <c r="F242" i="75"/>
  <c r="F243" i="75"/>
  <c r="F265" i="75"/>
  <c r="F285" i="75"/>
  <c r="F286" i="75"/>
  <c r="F303" i="75"/>
  <c r="F304" i="75"/>
  <c r="F326" i="75"/>
  <c r="F327" i="75"/>
  <c r="F328" i="75"/>
  <c r="F354" i="75"/>
  <c r="F361" i="75"/>
  <c r="F370" i="75"/>
  <c r="F379" i="75"/>
  <c r="F380" i="75"/>
  <c r="F393" i="75"/>
  <c r="F402" i="75"/>
  <c r="F411" i="75"/>
  <c r="F412" i="75"/>
  <c r="F425" i="75"/>
  <c r="F434" i="75"/>
  <c r="F481" i="75"/>
  <c r="F482" i="75"/>
  <c r="F483" i="75"/>
  <c r="F484" i="75"/>
  <c r="F485" i="75"/>
  <c r="F486" i="75"/>
  <c r="F487" i="75"/>
  <c r="F488" i="75"/>
  <c r="F497" i="75"/>
  <c r="F498" i="75"/>
  <c r="F499" i="75"/>
  <c r="F500" i="75"/>
  <c r="F501" i="75"/>
  <c r="F502" i="75"/>
  <c r="F503" i="75"/>
  <c r="F504" i="75"/>
  <c r="F529" i="75"/>
  <c r="F530" i="75"/>
  <c r="F531" i="75"/>
  <c r="F532" i="75"/>
  <c r="F533" i="75"/>
  <c r="F534" i="75"/>
  <c r="F535" i="75"/>
  <c r="F536" i="75"/>
  <c r="F552" i="75"/>
  <c r="F564" i="75"/>
  <c r="F578" i="75"/>
  <c r="F579" i="75"/>
  <c r="F595" i="75"/>
  <c r="F596" i="75"/>
  <c r="F601" i="75"/>
  <c r="F605" i="75"/>
  <c r="F606" i="75"/>
  <c r="F613" i="75"/>
  <c r="F614" i="75"/>
  <c r="F621" i="75"/>
  <c r="F622" i="75"/>
  <c r="F82" i="75"/>
  <c r="F197" i="75"/>
  <c r="F206" i="75"/>
  <c r="F209" i="75"/>
  <c r="F255" i="75"/>
  <c r="F256" i="75"/>
  <c r="F273" i="75"/>
  <c r="F283" i="75"/>
  <c r="F298" i="75"/>
  <c r="F321" i="75"/>
  <c r="F323" i="75"/>
  <c r="F324" i="75"/>
  <c r="F342" i="75"/>
  <c r="F365" i="75"/>
  <c r="F366" i="75"/>
  <c r="F367" i="75"/>
  <c r="F368" i="75"/>
  <c r="F397" i="75"/>
  <c r="F398" i="75"/>
  <c r="F399" i="75"/>
  <c r="F400" i="75"/>
  <c r="F429" i="75"/>
  <c r="F430" i="75"/>
  <c r="F431" i="75"/>
  <c r="F432" i="75"/>
  <c r="F441" i="75"/>
  <c r="F442" i="75"/>
  <c r="F443" i="75"/>
  <c r="F444" i="75"/>
  <c r="F445" i="75"/>
  <c r="F446" i="75"/>
  <c r="F447" i="75"/>
  <c r="F448" i="75"/>
  <c r="F505" i="75"/>
  <c r="F506" i="75"/>
  <c r="F507" i="75"/>
  <c r="F508" i="75"/>
  <c r="F509" i="75"/>
  <c r="F510" i="75"/>
  <c r="F511" i="75"/>
  <c r="F512" i="75"/>
  <c r="F537" i="75"/>
  <c r="F538" i="75"/>
  <c r="F539" i="75"/>
  <c r="F540" i="75"/>
  <c r="F541" i="75"/>
  <c r="F542" i="75"/>
  <c r="F543" i="75"/>
  <c r="F544" i="75"/>
  <c r="F545" i="75"/>
  <c r="F546" i="75"/>
  <c r="F553" i="75"/>
  <c r="F554" i="75"/>
  <c r="F555" i="75"/>
  <c r="F556" i="75"/>
  <c r="F557" i="75"/>
  <c r="F558" i="75"/>
  <c r="F565" i="75"/>
  <c r="F566" i="75"/>
  <c r="F567" i="75"/>
  <c r="F568" i="75"/>
  <c r="F569" i="75"/>
  <c r="F570" i="75"/>
  <c r="F571" i="75"/>
  <c r="F580" i="75"/>
  <c r="F581" i="75"/>
  <c r="F584" i="75"/>
  <c r="F585" i="75"/>
  <c r="F586" i="75"/>
  <c r="F587" i="75"/>
  <c r="F588" i="75"/>
  <c r="F589" i="75"/>
  <c r="F590" i="75"/>
  <c r="F591" i="75"/>
  <c r="F592" i="75"/>
  <c r="F597" i="75"/>
  <c r="F598" i="75"/>
  <c r="F602" i="75"/>
  <c r="F607" i="75"/>
  <c r="F608" i="75"/>
  <c r="F615" i="75"/>
  <c r="F616" i="75"/>
  <c r="F623" i="75"/>
  <c r="F624" i="75"/>
  <c r="F245" i="75"/>
  <c r="F268" i="75"/>
  <c r="F271" i="75"/>
  <c r="F272" i="75"/>
  <c r="F294" i="75"/>
  <c r="F297" i="75"/>
  <c r="F322" i="75"/>
  <c r="F330" i="75"/>
  <c r="F363" i="75"/>
  <c r="F364" i="75"/>
  <c r="F395" i="75"/>
  <c r="F396" i="75"/>
  <c r="F427" i="75"/>
  <c r="F428" i="75"/>
  <c r="F473" i="75"/>
  <c r="F474" i="75"/>
  <c r="F475" i="75"/>
  <c r="F476" i="75"/>
  <c r="F477" i="75"/>
  <c r="F478" i="75"/>
  <c r="F479" i="75"/>
  <c r="F480" i="75"/>
  <c r="F490" i="75"/>
  <c r="F491" i="75"/>
  <c r="F492" i="75"/>
  <c r="F493" i="75"/>
  <c r="F494" i="75"/>
  <c r="F495" i="75"/>
  <c r="F496" i="75"/>
  <c r="F559" i="75"/>
  <c r="F560" i="75"/>
  <c r="F561" i="75"/>
  <c r="F582" i="75"/>
  <c r="F600" i="75"/>
  <c r="F604" i="75"/>
  <c r="F619" i="75"/>
  <c r="F620" i="75"/>
  <c r="F319" i="75"/>
  <c r="F320" i="75"/>
  <c r="F386" i="75"/>
  <c r="F418" i="75"/>
  <c r="F513" i="75"/>
  <c r="F514" i="75"/>
  <c r="F515" i="75"/>
  <c r="F516" i="75"/>
  <c r="F517" i="75"/>
  <c r="F518" i="75"/>
  <c r="F519" i="75"/>
  <c r="F520" i="75"/>
  <c r="F547" i="75"/>
  <c r="F548" i="75"/>
  <c r="F549" i="75"/>
  <c r="F562" i="75"/>
  <c r="F563" i="75"/>
  <c r="F583" i="75"/>
  <c r="F593" i="75"/>
  <c r="F609" i="75"/>
  <c r="F610" i="75"/>
  <c r="F625" i="75"/>
  <c r="F2" i="74"/>
  <c r="F207" i="75"/>
  <c r="F31" i="75"/>
  <c r="F227" i="75"/>
  <c r="F314" i="75"/>
  <c r="F315" i="75"/>
  <c r="F317" i="75"/>
  <c r="F318" i="75"/>
  <c r="F355" i="75"/>
  <c r="F356" i="75"/>
  <c r="F381" i="75"/>
  <c r="F382" i="75"/>
  <c r="F383" i="75"/>
  <c r="F384" i="75"/>
  <c r="F413" i="75"/>
  <c r="F414" i="75"/>
  <c r="F415" i="75"/>
  <c r="F416" i="75"/>
  <c r="F521" i="75"/>
  <c r="F522" i="75"/>
  <c r="F523" i="75"/>
  <c r="F524" i="75"/>
  <c r="F525" i="75"/>
  <c r="F526" i="75"/>
  <c r="F527" i="75"/>
  <c r="F528" i="75"/>
  <c r="F550" i="75"/>
  <c r="F551" i="75"/>
  <c r="F572" i="75"/>
  <c r="F573" i="75"/>
  <c r="F594" i="75"/>
  <c r="F611" i="75"/>
  <c r="F612" i="75"/>
  <c r="F54" i="75"/>
  <c r="F208" i="75"/>
  <c r="F222" i="75"/>
  <c r="F223" i="75"/>
  <c r="F224" i="75"/>
  <c r="F231" i="75"/>
  <c r="F234" i="75"/>
  <c r="F409" i="75"/>
  <c r="F617" i="75"/>
  <c r="F618" i="75"/>
  <c r="F280" i="75"/>
  <c r="F449" i="75"/>
  <c r="F450" i="75"/>
  <c r="F451" i="75"/>
  <c r="F452" i="75"/>
  <c r="F453" i="75"/>
  <c r="F454" i="75"/>
  <c r="F455" i="75"/>
  <c r="F456" i="75"/>
  <c r="F603" i="75"/>
  <c r="F377" i="75"/>
  <c r="F574" i="75"/>
  <c r="F575" i="75"/>
  <c r="F576" i="75"/>
  <c r="F577" i="75"/>
  <c r="F599" i="75"/>
  <c r="F339" i="75"/>
  <c r="F340" i="75"/>
  <c r="F353" i="75"/>
  <c r="R1831" i="3"/>
  <c r="R1835" i="3"/>
  <c r="R1839" i="3"/>
  <c r="R1843" i="3"/>
  <c r="R1847" i="3"/>
  <c r="R1851" i="3"/>
  <c r="R1855" i="3"/>
  <c r="R1859" i="3"/>
  <c r="R1863" i="3"/>
  <c r="R1867" i="3"/>
  <c r="R1871" i="3"/>
  <c r="R1875" i="3"/>
  <c r="R1879" i="3"/>
  <c r="R1883" i="3"/>
  <c r="R1887" i="3"/>
  <c r="R1891" i="3"/>
  <c r="R1895" i="3"/>
  <c r="R1899" i="3"/>
  <c r="R1903" i="3"/>
  <c r="R1907" i="3"/>
  <c r="R1911" i="3"/>
  <c r="R1915" i="3"/>
  <c r="R1919" i="3"/>
  <c r="R1923" i="3"/>
  <c r="R1927" i="3"/>
  <c r="R1931" i="3"/>
  <c r="R1935" i="3"/>
  <c r="R1939" i="3"/>
  <c r="R1943" i="3"/>
  <c r="R1947" i="3"/>
  <c r="R1951" i="3"/>
  <c r="R1955" i="3"/>
  <c r="R1959" i="3"/>
  <c r="R1963" i="3"/>
  <c r="R1967" i="3"/>
  <c r="R1971" i="3"/>
  <c r="R1975" i="3"/>
  <c r="R1979" i="3"/>
  <c r="R1983" i="3"/>
  <c r="R1987" i="3"/>
  <c r="R1991" i="3"/>
  <c r="R1995" i="3"/>
  <c r="R1999" i="3"/>
  <c r="R2003" i="3"/>
  <c r="R2007" i="3"/>
  <c r="R2011" i="3"/>
  <c r="R2015" i="3"/>
  <c r="R2019" i="3"/>
  <c r="R2023" i="3"/>
  <c r="R2027" i="3"/>
  <c r="R2031" i="3"/>
  <c r="R2035" i="3"/>
  <c r="R2039" i="3"/>
  <c r="R2043" i="3"/>
  <c r="R2047" i="3"/>
  <c r="R2051" i="3"/>
  <c r="R2055" i="3"/>
  <c r="R2059" i="3"/>
  <c r="R2063" i="3"/>
  <c r="R2067" i="3"/>
  <c r="R2071" i="3"/>
  <c r="R2075" i="3"/>
  <c r="R2079" i="3"/>
  <c r="R2083" i="3"/>
  <c r="R2087" i="3"/>
  <c r="R2091" i="3"/>
  <c r="R2095" i="3"/>
  <c r="R2099" i="3"/>
  <c r="R2103" i="3"/>
  <c r="R2107" i="3"/>
  <c r="R2111" i="3"/>
  <c r="R2115" i="3"/>
  <c r="R2119" i="3"/>
  <c r="R2123" i="3"/>
  <c r="R2127" i="3"/>
  <c r="R2131" i="3"/>
  <c r="R2135" i="3"/>
  <c r="R2139" i="3"/>
  <c r="R2143" i="3"/>
  <c r="R2147" i="3"/>
  <c r="R2151" i="3"/>
  <c r="R2155" i="3"/>
  <c r="R2159" i="3"/>
  <c r="R2163" i="3"/>
  <c r="R2167" i="3"/>
  <c r="R2171" i="3"/>
  <c r="R2175" i="3"/>
  <c r="R2179" i="3"/>
  <c r="R2183" i="3"/>
  <c r="R2187" i="3"/>
  <c r="R2191" i="3"/>
  <c r="R2195" i="3"/>
  <c r="R2199" i="3"/>
  <c r="R2203" i="3"/>
  <c r="R2207" i="3"/>
  <c r="R2211" i="3"/>
  <c r="R2215" i="3"/>
  <c r="R2219" i="3"/>
  <c r="R2223" i="3"/>
  <c r="R2227" i="3"/>
  <c r="R2231" i="3"/>
  <c r="R2235" i="3"/>
  <c r="R2239" i="3"/>
  <c r="R2243" i="3"/>
  <c r="R2247" i="3"/>
  <c r="R2251" i="3"/>
  <c r="R2255" i="3"/>
  <c r="R2259" i="3"/>
  <c r="R2263" i="3"/>
  <c r="R2267" i="3"/>
  <c r="R2271" i="3"/>
  <c r="R2275" i="3"/>
  <c r="R2279" i="3"/>
  <c r="R2283" i="3"/>
  <c r="R2287" i="3"/>
  <c r="R2291" i="3"/>
  <c r="R2295" i="3"/>
  <c r="R2299" i="3"/>
  <c r="R2303" i="3"/>
  <c r="R2307" i="3"/>
  <c r="R2311" i="3"/>
  <c r="R2315" i="3"/>
  <c r="R2319" i="3"/>
  <c r="R2323" i="3"/>
  <c r="R2327" i="3"/>
  <c r="R2331" i="3"/>
  <c r="R2335" i="3"/>
  <c r="R2339" i="3"/>
  <c r="R2343" i="3"/>
  <c r="R2347" i="3"/>
  <c r="R2351" i="3"/>
  <c r="R2355" i="3"/>
  <c r="R2359" i="3"/>
  <c r="R2363" i="3"/>
  <c r="R2367" i="3"/>
  <c r="R2371" i="3"/>
  <c r="R2375" i="3"/>
  <c r="R2379" i="3"/>
  <c r="R2383" i="3"/>
  <c r="R2387" i="3"/>
  <c r="R2391" i="3"/>
  <c r="R2395" i="3"/>
  <c r="R2399" i="3"/>
  <c r="R2403" i="3"/>
  <c r="R2407" i="3"/>
  <c r="R2411" i="3"/>
  <c r="R2415" i="3"/>
  <c r="R2419" i="3"/>
  <c r="R2423" i="3"/>
  <c r="R2427" i="3"/>
  <c r="R2431" i="3"/>
  <c r="R2435" i="3"/>
  <c r="R2439" i="3"/>
  <c r="R2443" i="3"/>
  <c r="R2447" i="3"/>
  <c r="R2451" i="3"/>
  <c r="R2455" i="3"/>
  <c r="R2459" i="3"/>
  <c r="R2463" i="3"/>
  <c r="R2467" i="3"/>
  <c r="R2471" i="3"/>
  <c r="R2475" i="3"/>
  <c r="R2479" i="3"/>
  <c r="R2483" i="3"/>
  <c r="R2487" i="3"/>
  <c r="R2491" i="3"/>
  <c r="R2495" i="3"/>
  <c r="R2499" i="3"/>
  <c r="R2503" i="3"/>
  <c r="R2507" i="3"/>
  <c r="R2511" i="3"/>
  <c r="R2515" i="3"/>
  <c r="R2519" i="3"/>
  <c r="R2523" i="3"/>
  <c r="R2527" i="3"/>
  <c r="R2531" i="3"/>
  <c r="R2535" i="3"/>
  <c r="R2539" i="3"/>
  <c r="R2543" i="3"/>
  <c r="R2547" i="3"/>
  <c r="R2551" i="3"/>
  <c r="R2555" i="3"/>
  <c r="R2559" i="3"/>
  <c r="R2563" i="3"/>
  <c r="R2567" i="3"/>
  <c r="R2571" i="3"/>
  <c r="R2575" i="3"/>
  <c r="R2579" i="3"/>
  <c r="R2583" i="3"/>
  <c r="R2587" i="3"/>
  <c r="R2591" i="3"/>
  <c r="R2595" i="3"/>
  <c r="R2599" i="3"/>
  <c r="R2603" i="3"/>
  <c r="R2607" i="3"/>
  <c r="R2611" i="3"/>
  <c r="R2615" i="3"/>
  <c r="R2619" i="3"/>
  <c r="R2623" i="3"/>
  <c r="R2627" i="3"/>
  <c r="R2631" i="3"/>
  <c r="R2635" i="3"/>
  <c r="R2639" i="3"/>
  <c r="R2643" i="3"/>
  <c r="R2647" i="3"/>
  <c r="R2651" i="3"/>
  <c r="R2655" i="3"/>
  <c r="R2659" i="3"/>
  <c r="R2663" i="3"/>
  <c r="R2667" i="3"/>
  <c r="R2671" i="3"/>
  <c r="R2675" i="3"/>
  <c r="R2679" i="3"/>
  <c r="R2683" i="3"/>
  <c r="R2687" i="3"/>
  <c r="R2691" i="3"/>
  <c r="R2695" i="3"/>
  <c r="R2699" i="3"/>
  <c r="R2703" i="3"/>
  <c r="R2707" i="3"/>
  <c r="R2711" i="3"/>
  <c r="R2715" i="3"/>
  <c r="R2719" i="3"/>
  <c r="R2723" i="3"/>
  <c r="R2727" i="3"/>
  <c r="R2731" i="3"/>
  <c r="R2735" i="3"/>
  <c r="R2739" i="3"/>
  <c r="R2743" i="3"/>
  <c r="R2747" i="3"/>
  <c r="R2751" i="3"/>
  <c r="R2755" i="3"/>
  <c r="R2759" i="3"/>
  <c r="R2763" i="3"/>
  <c r="R2767" i="3"/>
  <c r="R2771" i="3"/>
  <c r="R2775" i="3"/>
  <c r="R2779" i="3"/>
  <c r="R2783" i="3"/>
  <c r="R2787" i="3"/>
  <c r="R2791" i="3"/>
  <c r="R2795" i="3"/>
  <c r="R2799" i="3"/>
  <c r="R2803" i="3"/>
  <c r="R2807" i="3"/>
  <c r="R1832" i="3"/>
  <c r="R1836" i="3"/>
  <c r="R1840" i="3"/>
  <c r="R1844" i="3"/>
  <c r="R1848" i="3"/>
  <c r="R1852" i="3"/>
  <c r="R1856" i="3"/>
  <c r="R1860" i="3"/>
  <c r="R1864" i="3"/>
  <c r="R1868" i="3"/>
  <c r="R1872" i="3"/>
  <c r="R1876" i="3"/>
  <c r="R1880" i="3"/>
  <c r="R1884" i="3"/>
  <c r="R1888" i="3"/>
  <c r="R1892" i="3"/>
  <c r="R1896" i="3"/>
  <c r="R1900" i="3"/>
  <c r="R1904" i="3"/>
  <c r="R1908" i="3"/>
  <c r="R1912" i="3"/>
  <c r="R1916" i="3"/>
  <c r="R1920" i="3"/>
  <c r="R1924" i="3"/>
  <c r="R1928" i="3"/>
  <c r="R1932" i="3"/>
  <c r="R1936" i="3"/>
  <c r="R1940" i="3"/>
  <c r="R1944" i="3"/>
  <c r="R1948" i="3"/>
  <c r="R1952" i="3"/>
  <c r="R1956" i="3"/>
  <c r="R1960" i="3"/>
  <c r="R1964" i="3"/>
  <c r="R1968" i="3"/>
  <c r="R1972" i="3"/>
  <c r="R1976" i="3"/>
  <c r="R1980" i="3"/>
  <c r="R1984" i="3"/>
  <c r="R1988" i="3"/>
  <c r="R1992" i="3"/>
  <c r="R1996" i="3"/>
  <c r="R2000" i="3"/>
  <c r="R2004" i="3"/>
  <c r="R2008" i="3"/>
  <c r="R2012" i="3"/>
  <c r="R2016" i="3"/>
  <c r="R2020" i="3"/>
  <c r="R2024" i="3"/>
  <c r="R2028" i="3"/>
  <c r="R2032" i="3"/>
  <c r="R2036" i="3"/>
  <c r="R2040" i="3"/>
  <c r="R2044" i="3"/>
  <c r="R2048" i="3"/>
  <c r="R2052" i="3"/>
  <c r="R2056" i="3"/>
  <c r="R2060" i="3"/>
  <c r="R2064" i="3"/>
  <c r="R2068" i="3"/>
  <c r="R2072" i="3"/>
  <c r="R2076" i="3"/>
  <c r="R2080" i="3"/>
  <c r="R2084" i="3"/>
  <c r="R2088" i="3"/>
  <c r="R2092" i="3"/>
  <c r="R2096" i="3"/>
  <c r="R2100" i="3"/>
  <c r="R2104" i="3"/>
  <c r="R2108" i="3"/>
  <c r="R2112" i="3"/>
  <c r="R2116" i="3"/>
  <c r="R2120" i="3"/>
  <c r="R2124" i="3"/>
  <c r="R2128" i="3"/>
  <c r="R2132" i="3"/>
  <c r="R2136" i="3"/>
  <c r="R2140" i="3"/>
  <c r="R2144" i="3"/>
  <c r="R2148" i="3"/>
  <c r="R2152" i="3"/>
  <c r="R2156" i="3"/>
  <c r="R2160" i="3"/>
  <c r="R2164" i="3"/>
  <c r="R2168" i="3"/>
  <c r="R2172" i="3"/>
  <c r="R2176" i="3"/>
  <c r="R2180" i="3"/>
  <c r="R2184" i="3"/>
  <c r="R2188" i="3"/>
  <c r="R2192" i="3"/>
  <c r="R2196" i="3"/>
  <c r="R2200" i="3"/>
  <c r="R2204" i="3"/>
  <c r="R2208" i="3"/>
  <c r="R2212" i="3"/>
  <c r="R2216" i="3"/>
  <c r="R2220" i="3"/>
  <c r="R2224" i="3"/>
  <c r="R2228" i="3"/>
  <c r="R2232" i="3"/>
  <c r="R2236" i="3"/>
  <c r="R2240" i="3"/>
  <c r="R2244" i="3"/>
  <c r="R2248" i="3"/>
  <c r="R2252" i="3"/>
  <c r="R2256" i="3"/>
  <c r="R2260" i="3"/>
  <c r="R2264" i="3"/>
  <c r="R2268" i="3"/>
  <c r="R2272" i="3"/>
  <c r="R2276" i="3"/>
  <c r="R2280" i="3"/>
  <c r="R2284" i="3"/>
  <c r="R2288" i="3"/>
  <c r="R2292" i="3"/>
  <c r="R2296" i="3"/>
  <c r="R2300" i="3"/>
  <c r="R2304" i="3"/>
  <c r="R2308" i="3"/>
  <c r="R2312" i="3"/>
  <c r="R2316" i="3"/>
  <c r="R2320" i="3"/>
  <c r="R2324" i="3"/>
  <c r="R2328" i="3"/>
  <c r="R2332" i="3"/>
  <c r="R2336" i="3"/>
  <c r="R2340" i="3"/>
  <c r="R2344" i="3"/>
  <c r="R2348" i="3"/>
  <c r="R2352" i="3"/>
  <c r="R2356" i="3"/>
  <c r="R2360" i="3"/>
  <c r="R2364" i="3"/>
  <c r="R2368" i="3"/>
  <c r="R2372" i="3"/>
  <c r="R2376" i="3"/>
  <c r="R2380" i="3"/>
  <c r="R2384" i="3"/>
  <c r="R2388" i="3"/>
  <c r="R2392" i="3"/>
  <c r="R2396" i="3"/>
  <c r="R2400" i="3"/>
  <c r="R2404" i="3"/>
  <c r="R2408" i="3"/>
  <c r="R2412" i="3"/>
  <c r="R2416" i="3"/>
  <c r="R2420" i="3"/>
  <c r="R2424" i="3"/>
  <c r="R2428" i="3"/>
  <c r="R2432" i="3"/>
  <c r="R2436" i="3"/>
  <c r="R2440" i="3"/>
  <c r="R2444" i="3"/>
  <c r="R2448" i="3"/>
  <c r="R2452" i="3"/>
  <c r="R2456" i="3"/>
  <c r="R2460" i="3"/>
  <c r="R2464" i="3"/>
  <c r="R2468" i="3"/>
  <c r="R2472" i="3"/>
  <c r="R2476" i="3"/>
  <c r="R2480" i="3"/>
  <c r="R2484" i="3"/>
  <c r="R2488" i="3"/>
  <c r="R2492" i="3"/>
  <c r="R2496" i="3"/>
  <c r="R2500" i="3"/>
  <c r="R2504" i="3"/>
  <c r="R2508" i="3"/>
  <c r="R2512" i="3"/>
  <c r="R2516" i="3"/>
  <c r="R2520" i="3"/>
  <c r="R2524" i="3"/>
  <c r="R2528" i="3"/>
  <c r="R2532" i="3"/>
  <c r="R2536" i="3"/>
  <c r="R2540" i="3"/>
  <c r="R2544" i="3"/>
  <c r="R2548" i="3"/>
  <c r="R2552" i="3"/>
  <c r="R2556" i="3"/>
  <c r="R2560" i="3"/>
  <c r="R2564" i="3"/>
  <c r="R2568" i="3"/>
  <c r="R2572" i="3"/>
  <c r="R2576" i="3"/>
  <c r="R2580" i="3"/>
  <c r="R2584" i="3"/>
  <c r="R2588" i="3"/>
  <c r="R2592" i="3"/>
  <c r="R2596" i="3"/>
  <c r="R2600" i="3"/>
  <c r="R2604" i="3"/>
  <c r="R2608" i="3"/>
  <c r="R2612" i="3"/>
  <c r="R2616" i="3"/>
  <c r="R2620" i="3"/>
  <c r="R2624" i="3"/>
  <c r="R2628" i="3"/>
  <c r="R2632" i="3"/>
  <c r="R2636" i="3"/>
  <c r="R2640" i="3"/>
  <c r="R2644" i="3"/>
  <c r="R2648" i="3"/>
  <c r="R2652" i="3"/>
  <c r="R2656" i="3"/>
  <c r="R2660" i="3"/>
  <c r="R2664" i="3"/>
  <c r="R2668" i="3"/>
  <c r="R2672" i="3"/>
  <c r="R2676" i="3"/>
  <c r="R2680" i="3"/>
  <c r="R2684" i="3"/>
  <c r="R2688" i="3"/>
  <c r="R2692" i="3"/>
  <c r="R2696" i="3"/>
  <c r="R2700" i="3"/>
  <c r="R2704" i="3"/>
  <c r="R2708" i="3"/>
  <c r="R2712" i="3"/>
  <c r="R2716" i="3"/>
  <c r="R2720" i="3"/>
  <c r="R2724" i="3"/>
  <c r="R2728" i="3"/>
  <c r="R2732" i="3"/>
  <c r="R2736" i="3"/>
  <c r="R2740" i="3"/>
  <c r="R2744" i="3"/>
  <c r="R2748" i="3"/>
  <c r="R2752" i="3"/>
  <c r="R2756" i="3"/>
  <c r="R2760" i="3"/>
  <c r="R2764" i="3"/>
  <c r="R2768" i="3"/>
  <c r="R2772" i="3"/>
  <c r="R2776" i="3"/>
  <c r="R2780" i="3"/>
  <c r="R2784" i="3"/>
  <c r="R2788" i="3"/>
  <c r="R2792" i="3"/>
  <c r="R2796" i="3"/>
  <c r="R2800" i="3"/>
  <c r="R2804" i="3"/>
  <c r="R2808" i="3"/>
  <c r="R2812" i="3"/>
  <c r="R2816" i="3"/>
  <c r="R2820" i="3"/>
  <c r="R2824" i="3"/>
  <c r="R2828" i="3"/>
  <c r="R2832" i="3"/>
  <c r="R2836" i="3"/>
  <c r="R2840" i="3"/>
  <c r="R2844" i="3"/>
  <c r="R2848" i="3"/>
  <c r="R2852" i="3"/>
  <c r="R1833" i="3"/>
  <c r="R1837" i="3"/>
  <c r="R1841" i="3"/>
  <c r="R1845" i="3"/>
  <c r="R1849" i="3"/>
  <c r="R1853" i="3"/>
  <c r="R1857" i="3"/>
  <c r="R1861" i="3"/>
  <c r="R1865" i="3"/>
  <c r="R1869" i="3"/>
  <c r="R1873" i="3"/>
  <c r="R1877" i="3"/>
  <c r="R1881" i="3"/>
  <c r="R1885" i="3"/>
  <c r="R1889" i="3"/>
  <c r="R1893" i="3"/>
  <c r="R1897" i="3"/>
  <c r="R1901" i="3"/>
  <c r="R1905" i="3"/>
  <c r="R1909" i="3"/>
  <c r="R1913" i="3"/>
  <c r="R1917" i="3"/>
  <c r="R1921" i="3"/>
  <c r="R1925" i="3"/>
  <c r="R1929" i="3"/>
  <c r="R1933" i="3"/>
  <c r="R1937" i="3"/>
  <c r="R1941" i="3"/>
  <c r="R1945" i="3"/>
  <c r="R1949" i="3"/>
  <c r="R1953" i="3"/>
  <c r="R1957" i="3"/>
  <c r="R1961" i="3"/>
  <c r="R1965" i="3"/>
  <c r="R1969" i="3"/>
  <c r="R1973" i="3"/>
  <c r="R1977" i="3"/>
  <c r="R1981" i="3"/>
  <c r="R1985" i="3"/>
  <c r="R1989" i="3"/>
  <c r="R1993" i="3"/>
  <c r="R1997" i="3"/>
  <c r="R2001" i="3"/>
  <c r="R2005" i="3"/>
  <c r="R2009" i="3"/>
  <c r="R2013" i="3"/>
  <c r="R2017" i="3"/>
  <c r="R2021" i="3"/>
  <c r="R2025" i="3"/>
  <c r="R2029" i="3"/>
  <c r="R2033" i="3"/>
  <c r="R2037" i="3"/>
  <c r="R2041" i="3"/>
  <c r="R2045" i="3"/>
  <c r="R2049" i="3"/>
  <c r="R2053" i="3"/>
  <c r="R2057" i="3"/>
  <c r="R2061" i="3"/>
  <c r="R2065" i="3"/>
  <c r="R2069" i="3"/>
  <c r="R2073" i="3"/>
  <c r="R2077" i="3"/>
  <c r="R2081" i="3"/>
  <c r="R2085" i="3"/>
  <c r="R2089" i="3"/>
  <c r="R2093" i="3"/>
  <c r="R2097" i="3"/>
  <c r="R2101" i="3"/>
  <c r="R2105" i="3"/>
  <c r="R2109" i="3"/>
  <c r="R2113" i="3"/>
  <c r="R2117" i="3"/>
  <c r="R2121" i="3"/>
  <c r="R2125" i="3"/>
  <c r="R2129" i="3"/>
  <c r="R2133" i="3"/>
  <c r="R2137" i="3"/>
  <c r="R2141" i="3"/>
  <c r="R2145" i="3"/>
  <c r="R2149" i="3"/>
  <c r="R2153" i="3"/>
  <c r="R2157" i="3"/>
  <c r="R2161" i="3"/>
  <c r="R2165" i="3"/>
  <c r="R2169" i="3"/>
  <c r="R2173" i="3"/>
  <c r="R2177" i="3"/>
  <c r="R2181" i="3"/>
  <c r="R2185" i="3"/>
  <c r="R2189" i="3"/>
  <c r="R2193" i="3"/>
  <c r="R2197" i="3"/>
  <c r="R2201" i="3"/>
  <c r="R2205" i="3"/>
  <c r="R2209" i="3"/>
  <c r="R2213" i="3"/>
  <c r="R2217" i="3"/>
  <c r="R2221" i="3"/>
  <c r="R2225" i="3"/>
  <c r="R2229" i="3"/>
  <c r="R2233" i="3"/>
  <c r="R2237" i="3"/>
  <c r="R2241" i="3"/>
  <c r="R2245" i="3"/>
  <c r="R2249" i="3"/>
  <c r="R2253" i="3"/>
  <c r="R2257" i="3"/>
  <c r="R2261" i="3"/>
  <c r="R2265" i="3"/>
  <c r="R2269" i="3"/>
  <c r="R2273" i="3"/>
  <c r="R2277" i="3"/>
  <c r="R2281" i="3"/>
  <c r="R2285" i="3"/>
  <c r="R2289" i="3"/>
  <c r="R2293" i="3"/>
  <c r="R2297" i="3"/>
  <c r="R2301" i="3"/>
  <c r="R2305" i="3"/>
  <c r="R2309" i="3"/>
  <c r="R2313" i="3"/>
  <c r="R2317" i="3"/>
  <c r="R2321" i="3"/>
  <c r="R2325" i="3"/>
  <c r="R2329" i="3"/>
  <c r="R2333" i="3"/>
  <c r="R2337" i="3"/>
  <c r="R2341" i="3"/>
  <c r="R2345" i="3"/>
  <c r="R2349" i="3"/>
  <c r="R2353" i="3"/>
  <c r="R2357" i="3"/>
  <c r="R2361" i="3"/>
  <c r="R2365" i="3"/>
  <c r="R2369" i="3"/>
  <c r="R2373" i="3"/>
  <c r="R2377" i="3"/>
  <c r="R2381" i="3"/>
  <c r="R2385" i="3"/>
  <c r="R2389" i="3"/>
  <c r="R2393" i="3"/>
  <c r="R2397" i="3"/>
  <c r="R2401" i="3"/>
  <c r="R2405" i="3"/>
  <c r="R2409" i="3"/>
  <c r="R2413" i="3"/>
  <c r="R2417" i="3"/>
  <c r="R2421" i="3"/>
  <c r="R2425" i="3"/>
  <c r="R2429" i="3"/>
  <c r="R2433" i="3"/>
  <c r="R2437" i="3"/>
  <c r="R2441" i="3"/>
  <c r="R2445" i="3"/>
  <c r="R2449" i="3"/>
  <c r="R2453" i="3"/>
  <c r="R2457" i="3"/>
  <c r="R2461" i="3"/>
  <c r="R2465" i="3"/>
  <c r="R2469" i="3"/>
  <c r="R2473" i="3"/>
  <c r="R2477" i="3"/>
  <c r="R2481" i="3"/>
  <c r="R2485" i="3"/>
  <c r="R2489" i="3"/>
  <c r="R2493" i="3"/>
  <c r="R2497" i="3"/>
  <c r="R2501" i="3"/>
  <c r="R2505" i="3"/>
  <c r="R2509" i="3"/>
  <c r="R2513" i="3"/>
  <c r="R2517" i="3"/>
  <c r="R2521" i="3"/>
  <c r="R2525" i="3"/>
  <c r="R2529" i="3"/>
  <c r="R2533" i="3"/>
  <c r="R2537" i="3"/>
  <c r="R2541" i="3"/>
  <c r="R2545" i="3"/>
  <c r="R2549" i="3"/>
  <c r="R2553" i="3"/>
  <c r="R2557" i="3"/>
  <c r="R2561" i="3"/>
  <c r="R2565" i="3"/>
  <c r="R2569" i="3"/>
  <c r="R2573" i="3"/>
  <c r="R2577" i="3"/>
  <c r="R2581" i="3"/>
  <c r="R2585" i="3"/>
  <c r="R2589" i="3"/>
  <c r="R2593" i="3"/>
  <c r="R2597" i="3"/>
  <c r="R2601" i="3"/>
  <c r="R2605" i="3"/>
  <c r="R2609" i="3"/>
  <c r="R2613" i="3"/>
  <c r="R2617" i="3"/>
  <c r="R2621" i="3"/>
  <c r="R2625" i="3"/>
  <c r="R2629" i="3"/>
  <c r="R2633" i="3"/>
  <c r="R2637" i="3"/>
  <c r="R2641" i="3"/>
  <c r="R2645" i="3"/>
  <c r="R2649" i="3"/>
  <c r="R2653" i="3"/>
  <c r="R2657" i="3"/>
  <c r="R2661" i="3"/>
  <c r="R2665" i="3"/>
  <c r="R2669" i="3"/>
  <c r="R2673" i="3"/>
  <c r="R2677" i="3"/>
  <c r="R2681" i="3"/>
  <c r="R2685" i="3"/>
  <c r="R2689" i="3"/>
  <c r="R2693" i="3"/>
  <c r="R2697" i="3"/>
  <c r="R2701" i="3"/>
  <c r="R2705" i="3"/>
  <c r="R2709" i="3"/>
  <c r="R2713" i="3"/>
  <c r="R2717" i="3"/>
  <c r="R2721" i="3"/>
  <c r="R2725" i="3"/>
  <c r="R2729" i="3"/>
  <c r="R2733" i="3"/>
  <c r="R2737" i="3"/>
  <c r="R2741" i="3"/>
  <c r="R2745" i="3"/>
  <c r="R2749" i="3"/>
  <c r="R2753" i="3"/>
  <c r="R2757" i="3"/>
  <c r="R2761" i="3"/>
  <c r="R2765" i="3"/>
  <c r="R2769" i="3"/>
  <c r="R2773" i="3"/>
  <c r="R2777" i="3"/>
  <c r="R2781" i="3"/>
  <c r="R2785" i="3"/>
  <c r="R2789" i="3"/>
  <c r="R2793" i="3"/>
  <c r="R2797" i="3"/>
  <c r="R2801" i="3"/>
  <c r="R2805" i="3"/>
  <c r="R2809" i="3"/>
  <c r="R2813" i="3"/>
  <c r="R2817" i="3"/>
  <c r="R2821" i="3"/>
  <c r="R2825" i="3"/>
  <c r="R2829" i="3"/>
  <c r="R2833" i="3"/>
  <c r="R2837" i="3"/>
  <c r="R2841" i="3"/>
  <c r="R2845" i="3"/>
  <c r="R2849" i="3"/>
  <c r="R2853" i="3"/>
  <c r="R1846" i="3"/>
  <c r="R1862" i="3"/>
  <c r="R1878" i="3"/>
  <c r="R1894" i="3"/>
  <c r="R1910" i="3"/>
  <c r="R1926" i="3"/>
  <c r="R1942" i="3"/>
  <c r="R1958" i="3"/>
  <c r="R1974" i="3"/>
  <c r="R1990" i="3"/>
  <c r="R2006" i="3"/>
  <c r="R2022" i="3"/>
  <c r="R2038" i="3"/>
  <c r="R2054" i="3"/>
  <c r="R2070" i="3"/>
  <c r="R2086" i="3"/>
  <c r="R2102" i="3"/>
  <c r="R2118" i="3"/>
  <c r="R2134" i="3"/>
  <c r="R2150" i="3"/>
  <c r="R2166" i="3"/>
  <c r="R2182" i="3"/>
  <c r="R2198" i="3"/>
  <c r="R2214" i="3"/>
  <c r="R2230" i="3"/>
  <c r="R2246" i="3"/>
  <c r="R2262" i="3"/>
  <c r="R2278" i="3"/>
  <c r="R2294" i="3"/>
  <c r="R2310" i="3"/>
  <c r="R2326" i="3"/>
  <c r="R2342" i="3"/>
  <c r="R2358" i="3"/>
  <c r="R2374" i="3"/>
  <c r="R2390" i="3"/>
  <c r="R2406" i="3"/>
  <c r="R2422" i="3"/>
  <c r="R2438" i="3"/>
  <c r="R2454" i="3"/>
  <c r="R2470" i="3"/>
  <c r="R2486" i="3"/>
  <c r="R2502" i="3"/>
  <c r="R2518" i="3"/>
  <c r="R2534" i="3"/>
  <c r="R2550" i="3"/>
  <c r="R2566" i="3"/>
  <c r="R2582" i="3"/>
  <c r="R2598" i="3"/>
  <c r="R2614" i="3"/>
  <c r="R2630" i="3"/>
  <c r="R2646" i="3"/>
  <c r="R2662" i="3"/>
  <c r="R2678" i="3"/>
  <c r="R2694" i="3"/>
  <c r="R2710" i="3"/>
  <c r="R2726" i="3"/>
  <c r="R2742" i="3"/>
  <c r="R2758" i="3"/>
  <c r="R2774" i="3"/>
  <c r="R2790" i="3"/>
  <c r="R2806" i="3"/>
  <c r="R2815" i="3"/>
  <c r="R2823" i="3"/>
  <c r="R2831" i="3"/>
  <c r="R2839" i="3"/>
  <c r="R2847" i="3"/>
  <c r="R2855" i="3"/>
  <c r="R2859" i="3"/>
  <c r="R2863" i="3"/>
  <c r="R2867" i="3"/>
  <c r="R2871" i="3"/>
  <c r="R2875" i="3"/>
  <c r="R2879" i="3"/>
  <c r="R2883" i="3"/>
  <c r="R2887" i="3"/>
  <c r="R2891" i="3"/>
  <c r="R2895" i="3"/>
  <c r="R2899" i="3"/>
  <c r="R2903" i="3"/>
  <c r="R2907" i="3"/>
  <c r="R2911" i="3"/>
  <c r="R2915" i="3"/>
  <c r="R2919" i="3"/>
  <c r="R2923" i="3"/>
  <c r="R2927" i="3"/>
  <c r="R2931" i="3"/>
  <c r="R2935" i="3"/>
  <c r="R2939" i="3"/>
  <c r="R2943" i="3"/>
  <c r="R2947" i="3"/>
  <c r="R2951" i="3"/>
  <c r="R2955" i="3"/>
  <c r="R2959" i="3"/>
  <c r="R2963" i="3"/>
  <c r="R2967" i="3"/>
  <c r="R2971" i="3"/>
  <c r="R2975" i="3"/>
  <c r="R2979" i="3"/>
  <c r="R2983" i="3"/>
  <c r="R2987" i="3"/>
  <c r="R2991" i="3"/>
  <c r="R2995" i="3"/>
  <c r="R2999" i="3"/>
  <c r="R3003" i="3"/>
  <c r="R3007" i="3"/>
  <c r="R3011" i="3"/>
  <c r="R3015" i="3"/>
  <c r="R3019" i="3"/>
  <c r="R3023" i="3"/>
  <c r="R3027" i="3"/>
  <c r="R3031" i="3"/>
  <c r="R3035" i="3"/>
  <c r="R3039" i="3"/>
  <c r="R3043" i="3"/>
  <c r="R3047" i="3"/>
  <c r="R3051" i="3"/>
  <c r="R3055" i="3"/>
  <c r="R3059" i="3"/>
  <c r="R3063" i="3"/>
  <c r="R3067" i="3"/>
  <c r="R3071" i="3"/>
  <c r="R3075" i="3"/>
  <c r="R3079" i="3"/>
  <c r="R3083" i="3"/>
  <c r="R3087" i="3"/>
  <c r="R3091" i="3"/>
  <c r="R3095" i="3"/>
  <c r="R3099" i="3"/>
  <c r="R3103" i="3"/>
  <c r="R3107" i="3"/>
  <c r="R3111" i="3"/>
  <c r="R3115" i="3"/>
  <c r="R3119" i="3"/>
  <c r="R3123" i="3"/>
  <c r="R3127" i="3"/>
  <c r="R3131" i="3"/>
  <c r="R3135" i="3"/>
  <c r="R3139" i="3"/>
  <c r="R3143" i="3"/>
  <c r="R3147" i="3"/>
  <c r="R3151" i="3"/>
  <c r="R3155" i="3"/>
  <c r="R3159" i="3"/>
  <c r="R3163" i="3"/>
  <c r="R3167" i="3"/>
  <c r="R3171" i="3"/>
  <c r="R3175" i="3"/>
  <c r="R3179" i="3"/>
  <c r="R3183" i="3"/>
  <c r="R3187" i="3"/>
  <c r="R3191" i="3"/>
  <c r="R3195" i="3"/>
  <c r="R3199" i="3"/>
  <c r="R3203" i="3"/>
  <c r="R3207" i="3"/>
  <c r="R3211" i="3"/>
  <c r="R3215" i="3"/>
  <c r="R3219" i="3"/>
  <c r="R3223" i="3"/>
  <c r="R3227" i="3"/>
  <c r="R3231" i="3"/>
  <c r="R3235" i="3"/>
  <c r="R3239" i="3"/>
  <c r="R3243" i="3"/>
  <c r="R3247" i="3"/>
  <c r="R3251" i="3"/>
  <c r="R3255" i="3"/>
  <c r="R3259" i="3"/>
  <c r="R3263" i="3"/>
  <c r="R3267" i="3"/>
  <c r="R3271" i="3"/>
  <c r="R3275" i="3"/>
  <c r="R3279" i="3"/>
  <c r="R3283" i="3"/>
  <c r="R3287" i="3"/>
  <c r="R3291" i="3"/>
  <c r="R3295" i="3"/>
  <c r="R3299" i="3"/>
  <c r="R3303" i="3"/>
  <c r="R3307" i="3"/>
  <c r="R3311" i="3"/>
  <c r="R3315" i="3"/>
  <c r="R3319" i="3"/>
  <c r="R3323" i="3"/>
  <c r="R3327" i="3"/>
  <c r="R3331" i="3"/>
  <c r="R3335" i="3"/>
  <c r="R3339" i="3"/>
  <c r="R3343" i="3"/>
  <c r="R3347" i="3"/>
  <c r="R3351" i="3"/>
  <c r="R3355" i="3"/>
  <c r="R3359" i="3"/>
  <c r="R3363" i="3"/>
  <c r="R3367" i="3"/>
  <c r="R3371" i="3"/>
  <c r="R3375" i="3"/>
  <c r="R3379" i="3"/>
  <c r="R3383" i="3"/>
  <c r="R3387" i="3"/>
  <c r="R3391" i="3"/>
  <c r="R3395" i="3"/>
  <c r="R3399" i="3"/>
  <c r="R3403" i="3"/>
  <c r="R3407" i="3"/>
  <c r="R3411" i="3"/>
  <c r="R3415" i="3"/>
  <c r="R3419" i="3"/>
  <c r="R3423" i="3"/>
  <c r="R3427" i="3"/>
  <c r="R3431" i="3"/>
  <c r="R3435" i="3"/>
  <c r="R3439" i="3"/>
  <c r="R3443" i="3"/>
  <c r="R3447" i="3"/>
  <c r="R3451" i="3"/>
  <c r="R3455" i="3"/>
  <c r="R3459" i="3"/>
  <c r="R3463" i="3"/>
  <c r="R3467" i="3"/>
  <c r="R3471" i="3"/>
  <c r="R3475" i="3"/>
  <c r="R3479" i="3"/>
  <c r="R3483" i="3"/>
  <c r="R3487" i="3"/>
  <c r="R3491" i="3"/>
  <c r="R3495" i="3"/>
  <c r="R3499" i="3"/>
  <c r="R3503" i="3"/>
  <c r="R3507" i="3"/>
  <c r="R3511" i="3"/>
  <c r="R3515" i="3"/>
  <c r="R3519" i="3"/>
  <c r="R3523" i="3"/>
  <c r="R3527" i="3"/>
  <c r="R3531" i="3"/>
  <c r="R3535" i="3"/>
  <c r="R3539" i="3"/>
  <c r="R3543" i="3"/>
  <c r="R3547" i="3"/>
  <c r="R3551" i="3"/>
  <c r="R3555" i="3"/>
  <c r="R3559" i="3"/>
  <c r="R3563" i="3"/>
  <c r="R3567" i="3"/>
  <c r="R3571" i="3"/>
  <c r="R3575" i="3"/>
  <c r="R3579" i="3"/>
  <c r="R3583" i="3"/>
  <c r="R3587" i="3"/>
  <c r="R3591" i="3"/>
  <c r="R3595" i="3"/>
  <c r="R3599" i="3"/>
  <c r="R3603" i="3"/>
  <c r="R3607" i="3"/>
  <c r="R3611" i="3"/>
  <c r="R3615" i="3"/>
  <c r="R3619" i="3"/>
  <c r="R3623" i="3"/>
  <c r="R3627" i="3"/>
  <c r="R3631" i="3"/>
  <c r="R3635" i="3"/>
  <c r="R3639" i="3"/>
  <c r="R3643" i="3"/>
  <c r="R3647" i="3"/>
  <c r="R3651" i="3"/>
  <c r="R3655" i="3"/>
  <c r="R3659" i="3"/>
  <c r="R3663" i="3"/>
  <c r="R3667" i="3"/>
  <c r="R3671" i="3"/>
  <c r="R3675" i="3"/>
  <c r="R3679" i="3"/>
  <c r="R3683" i="3"/>
  <c r="R3687" i="3"/>
  <c r="R3691" i="3"/>
  <c r="R3695" i="3"/>
  <c r="R3699" i="3"/>
  <c r="R3703" i="3"/>
  <c r="R3707" i="3"/>
  <c r="R3711" i="3"/>
  <c r="R3715" i="3"/>
  <c r="R3719" i="3"/>
  <c r="R3723" i="3"/>
  <c r="R3727" i="3"/>
  <c r="R3731" i="3"/>
  <c r="R3735" i="3"/>
  <c r="R3739" i="3"/>
  <c r="R3743" i="3"/>
  <c r="R3747" i="3"/>
  <c r="R3751" i="3"/>
  <c r="R3755" i="3"/>
  <c r="R3759" i="3"/>
  <c r="R3763" i="3"/>
  <c r="R3767" i="3"/>
  <c r="R3771" i="3"/>
  <c r="R3775" i="3"/>
  <c r="R3779" i="3"/>
  <c r="R3783" i="3"/>
  <c r="R3787" i="3"/>
  <c r="R3791" i="3"/>
  <c r="R3795" i="3"/>
  <c r="R3799" i="3"/>
  <c r="R3803" i="3"/>
  <c r="R3807" i="3"/>
  <c r="R3811" i="3"/>
  <c r="R3815" i="3"/>
  <c r="R3819" i="3"/>
  <c r="R3823" i="3"/>
  <c r="R3827" i="3"/>
  <c r="R3831" i="3"/>
  <c r="R3835" i="3"/>
  <c r="R3839" i="3"/>
  <c r="R3843" i="3"/>
  <c r="R3847" i="3"/>
  <c r="R3851" i="3"/>
  <c r="R3855" i="3"/>
  <c r="R3859" i="3"/>
  <c r="R3863" i="3"/>
  <c r="R1834" i="3"/>
  <c r="R1850" i="3"/>
  <c r="R1866" i="3"/>
  <c r="R1882" i="3"/>
  <c r="R1898" i="3"/>
  <c r="R1914" i="3"/>
  <c r="R1930" i="3"/>
  <c r="R1946" i="3"/>
  <c r="R1962" i="3"/>
  <c r="R1978" i="3"/>
  <c r="R1994" i="3"/>
  <c r="R2010" i="3"/>
  <c r="R2026" i="3"/>
  <c r="R2042" i="3"/>
  <c r="R2058" i="3"/>
  <c r="R2074" i="3"/>
  <c r="R2090" i="3"/>
  <c r="R2106" i="3"/>
  <c r="R2122" i="3"/>
  <c r="R2138" i="3"/>
  <c r="R2154" i="3"/>
  <c r="R2170" i="3"/>
  <c r="R2186" i="3"/>
  <c r="R2202" i="3"/>
  <c r="R2218" i="3"/>
  <c r="R2234" i="3"/>
  <c r="R2250" i="3"/>
  <c r="R2266" i="3"/>
  <c r="R2282" i="3"/>
  <c r="R2298" i="3"/>
  <c r="R2314" i="3"/>
  <c r="R2330" i="3"/>
  <c r="R2346" i="3"/>
  <c r="R2362" i="3"/>
  <c r="R2378" i="3"/>
  <c r="R2394" i="3"/>
  <c r="R2410" i="3"/>
  <c r="R2426" i="3"/>
  <c r="R2442" i="3"/>
  <c r="R2458" i="3"/>
  <c r="R2474" i="3"/>
  <c r="R2490" i="3"/>
  <c r="R2506" i="3"/>
  <c r="R2522" i="3"/>
  <c r="R2538" i="3"/>
  <c r="R2554" i="3"/>
  <c r="R2570" i="3"/>
  <c r="R2586" i="3"/>
  <c r="R2602" i="3"/>
  <c r="R2618" i="3"/>
  <c r="R2634" i="3"/>
  <c r="R2650" i="3"/>
  <c r="R2666" i="3"/>
  <c r="R2682" i="3"/>
  <c r="R2698" i="3"/>
  <c r="R2714" i="3"/>
  <c r="R2730" i="3"/>
  <c r="R2746" i="3"/>
  <c r="R2762" i="3"/>
  <c r="R2778" i="3"/>
  <c r="R2794" i="3"/>
  <c r="R2810" i="3"/>
  <c r="R2818" i="3"/>
  <c r="R2826" i="3"/>
  <c r="R2834" i="3"/>
  <c r="R2842" i="3"/>
  <c r="R2850" i="3"/>
  <c r="R2856" i="3"/>
  <c r="R2860" i="3"/>
  <c r="R2864" i="3"/>
  <c r="R2868" i="3"/>
  <c r="R2872" i="3"/>
  <c r="R2876" i="3"/>
  <c r="R2880" i="3"/>
  <c r="R2884" i="3"/>
  <c r="R2888" i="3"/>
  <c r="R2892" i="3"/>
  <c r="R2896" i="3"/>
  <c r="R2900" i="3"/>
  <c r="R2904" i="3"/>
  <c r="R2908" i="3"/>
  <c r="R2912" i="3"/>
  <c r="R2916" i="3"/>
  <c r="R2920" i="3"/>
  <c r="R2924" i="3"/>
  <c r="R2928" i="3"/>
  <c r="R2932" i="3"/>
  <c r="R2936" i="3"/>
  <c r="R2940" i="3"/>
  <c r="R2944" i="3"/>
  <c r="R2948" i="3"/>
  <c r="R2952" i="3"/>
  <c r="R2956" i="3"/>
  <c r="R2960" i="3"/>
  <c r="R2964" i="3"/>
  <c r="R2968" i="3"/>
  <c r="R2972" i="3"/>
  <c r="R2976" i="3"/>
  <c r="R2980" i="3"/>
  <c r="R2984" i="3"/>
  <c r="R2988" i="3"/>
  <c r="R2992" i="3"/>
  <c r="R2996" i="3"/>
  <c r="R3000" i="3"/>
  <c r="R3004" i="3"/>
  <c r="R3008" i="3"/>
  <c r="R3012" i="3"/>
  <c r="R3016" i="3"/>
  <c r="R3020" i="3"/>
  <c r="R3024" i="3"/>
  <c r="R3028" i="3"/>
  <c r="R3032" i="3"/>
  <c r="R3036" i="3"/>
  <c r="R3040" i="3"/>
  <c r="R3044" i="3"/>
  <c r="R3048" i="3"/>
  <c r="R3052" i="3"/>
  <c r="R3056" i="3"/>
  <c r="R3060" i="3"/>
  <c r="R3064" i="3"/>
  <c r="R3068" i="3"/>
  <c r="R3072" i="3"/>
  <c r="R3076" i="3"/>
  <c r="R3080" i="3"/>
  <c r="R3084" i="3"/>
  <c r="R3088" i="3"/>
  <c r="R3092" i="3"/>
  <c r="R3096" i="3"/>
  <c r="R3100" i="3"/>
  <c r="R3104" i="3"/>
  <c r="R3108" i="3"/>
  <c r="R3112" i="3"/>
  <c r="R3116" i="3"/>
  <c r="R3120" i="3"/>
  <c r="R3124" i="3"/>
  <c r="R3128" i="3"/>
  <c r="R3132" i="3"/>
  <c r="R3136" i="3"/>
  <c r="R3140" i="3"/>
  <c r="R3144" i="3"/>
  <c r="R3148" i="3"/>
  <c r="R3152" i="3"/>
  <c r="R3156" i="3"/>
  <c r="R3160" i="3"/>
  <c r="R3164" i="3"/>
  <c r="R3168" i="3"/>
  <c r="R3172" i="3"/>
  <c r="R3176" i="3"/>
  <c r="R3180" i="3"/>
  <c r="R3184" i="3"/>
  <c r="R3188" i="3"/>
  <c r="R3192" i="3"/>
  <c r="R3196" i="3"/>
  <c r="R3200" i="3"/>
  <c r="R3204" i="3"/>
  <c r="R3208" i="3"/>
  <c r="R3212" i="3"/>
  <c r="R3216" i="3"/>
  <c r="R3220" i="3"/>
  <c r="R3224" i="3"/>
  <c r="R3228" i="3"/>
  <c r="R3232" i="3"/>
  <c r="R3236" i="3"/>
  <c r="R3240" i="3"/>
  <c r="R3244" i="3"/>
  <c r="R3248" i="3"/>
  <c r="R3252" i="3"/>
  <c r="R3256" i="3"/>
  <c r="R3260" i="3"/>
  <c r="R3264" i="3"/>
  <c r="R3268" i="3"/>
  <c r="R3272" i="3"/>
  <c r="R3276" i="3"/>
  <c r="R3280" i="3"/>
  <c r="R3284" i="3"/>
  <c r="R3288" i="3"/>
  <c r="R3292" i="3"/>
  <c r="R3296" i="3"/>
  <c r="R3300" i="3"/>
  <c r="R3304" i="3"/>
  <c r="R3308" i="3"/>
  <c r="R3312" i="3"/>
  <c r="R3316" i="3"/>
  <c r="R3320" i="3"/>
  <c r="R3324" i="3"/>
  <c r="R3328" i="3"/>
  <c r="R3332" i="3"/>
  <c r="R3336" i="3"/>
  <c r="R3340" i="3"/>
  <c r="R3344" i="3"/>
  <c r="R3348" i="3"/>
  <c r="R3352" i="3"/>
  <c r="R3356" i="3"/>
  <c r="R3360" i="3"/>
  <c r="R3364" i="3"/>
  <c r="R3368" i="3"/>
  <c r="R3372" i="3"/>
  <c r="R3376" i="3"/>
  <c r="R3380" i="3"/>
  <c r="R3384" i="3"/>
  <c r="R3388" i="3"/>
  <c r="R3392" i="3"/>
  <c r="R3396" i="3"/>
  <c r="R3400" i="3"/>
  <c r="R3404" i="3"/>
  <c r="R3408" i="3"/>
  <c r="R3412" i="3"/>
  <c r="R3416" i="3"/>
  <c r="R3420" i="3"/>
  <c r="R3424" i="3"/>
  <c r="R3428" i="3"/>
  <c r="R3432" i="3"/>
  <c r="R3436" i="3"/>
  <c r="R3440" i="3"/>
  <c r="R3444" i="3"/>
  <c r="R3448" i="3"/>
  <c r="R3452" i="3"/>
  <c r="R3456" i="3"/>
  <c r="R3460" i="3"/>
  <c r="R3464" i="3"/>
  <c r="R3468" i="3"/>
  <c r="R3472" i="3"/>
  <c r="R3476" i="3"/>
  <c r="R3480" i="3"/>
  <c r="R3484" i="3"/>
  <c r="R3488" i="3"/>
  <c r="R3492" i="3"/>
  <c r="R3496" i="3"/>
  <c r="R3500" i="3"/>
  <c r="R3504" i="3"/>
  <c r="R3508" i="3"/>
  <c r="R3512" i="3"/>
  <c r="R3516" i="3"/>
  <c r="R3520" i="3"/>
  <c r="R3524" i="3"/>
  <c r="R3528" i="3"/>
  <c r="R3532" i="3"/>
  <c r="R3536" i="3"/>
  <c r="R3540" i="3"/>
  <c r="R3544" i="3"/>
  <c r="R3548" i="3"/>
  <c r="R3552" i="3"/>
  <c r="R3556" i="3"/>
  <c r="R3560" i="3"/>
  <c r="R3564" i="3"/>
  <c r="R3568" i="3"/>
  <c r="R3572" i="3"/>
  <c r="R3576" i="3"/>
  <c r="R3580" i="3"/>
  <c r="R3584" i="3"/>
  <c r="R3588" i="3"/>
  <c r="R3592" i="3"/>
  <c r="R3596" i="3"/>
  <c r="R3600" i="3"/>
  <c r="R3604" i="3"/>
  <c r="R3608" i="3"/>
  <c r="R3612" i="3"/>
  <c r="R3616" i="3"/>
  <c r="R3620" i="3"/>
  <c r="R3624" i="3"/>
  <c r="R3628" i="3"/>
  <c r="R3632" i="3"/>
  <c r="R3636" i="3"/>
  <c r="R3640" i="3"/>
  <c r="R3644" i="3"/>
  <c r="R3648" i="3"/>
  <c r="R3652" i="3"/>
  <c r="R3656" i="3"/>
  <c r="R3660" i="3"/>
  <c r="R3664" i="3"/>
  <c r="R3668" i="3"/>
  <c r="R3672" i="3"/>
  <c r="R3676" i="3"/>
  <c r="R3680" i="3"/>
  <c r="R3684" i="3"/>
  <c r="R3688" i="3"/>
  <c r="R3692" i="3"/>
  <c r="R3696" i="3"/>
  <c r="R3700" i="3"/>
  <c r="R3704" i="3"/>
  <c r="R3708" i="3"/>
  <c r="R3712" i="3"/>
  <c r="R3716" i="3"/>
  <c r="R3720" i="3"/>
  <c r="R3724" i="3"/>
  <c r="R3728" i="3"/>
  <c r="R3732" i="3"/>
  <c r="R3736" i="3"/>
  <c r="R3740" i="3"/>
  <c r="R3744" i="3"/>
  <c r="R3748" i="3"/>
  <c r="R3752" i="3"/>
  <c r="R3756" i="3"/>
  <c r="R3760" i="3"/>
  <c r="R3764" i="3"/>
  <c r="R3768" i="3"/>
  <c r="R3772" i="3"/>
  <c r="R3776" i="3"/>
  <c r="R3780" i="3"/>
  <c r="R3784" i="3"/>
  <c r="R3788" i="3"/>
  <c r="R3792" i="3"/>
  <c r="R3796" i="3"/>
  <c r="R3800" i="3"/>
  <c r="R3804" i="3"/>
  <c r="R3808" i="3"/>
  <c r="R3812" i="3"/>
  <c r="R3816" i="3"/>
  <c r="R3820" i="3"/>
  <c r="R3824" i="3"/>
  <c r="R3828" i="3"/>
  <c r="R3832" i="3"/>
  <c r="R3836" i="3"/>
  <c r="R3840" i="3"/>
  <c r="R3844" i="3"/>
  <c r="R3848" i="3"/>
  <c r="R3852" i="3"/>
  <c r="R3856" i="3"/>
  <c r="R3860" i="3"/>
  <c r="R3864" i="3"/>
  <c r="R1838" i="3"/>
  <c r="R1854" i="3"/>
  <c r="R1870" i="3"/>
  <c r="R1886" i="3"/>
  <c r="R1902" i="3"/>
  <c r="R1918" i="3"/>
  <c r="R1934" i="3"/>
  <c r="R1950" i="3"/>
  <c r="R1966" i="3"/>
  <c r="R1982" i="3"/>
  <c r="R1998" i="3"/>
  <c r="R2014" i="3"/>
  <c r="R2030" i="3"/>
  <c r="R2046" i="3"/>
  <c r="R2062" i="3"/>
  <c r="R2078" i="3"/>
  <c r="R2094" i="3"/>
  <c r="R2110" i="3"/>
  <c r="R2126" i="3"/>
  <c r="R2142" i="3"/>
  <c r="R2158" i="3"/>
  <c r="R2174" i="3"/>
  <c r="R2190" i="3"/>
  <c r="R2206" i="3"/>
  <c r="R2222" i="3"/>
  <c r="R2238" i="3"/>
  <c r="R2254" i="3"/>
  <c r="R2270" i="3"/>
  <c r="R2286" i="3"/>
  <c r="R2302" i="3"/>
  <c r="R2318" i="3"/>
  <c r="R2334" i="3"/>
  <c r="R2350" i="3"/>
  <c r="R2366" i="3"/>
  <c r="R2382" i="3"/>
  <c r="R2398" i="3"/>
  <c r="R2414" i="3"/>
  <c r="R2430" i="3"/>
  <c r="R2446" i="3"/>
  <c r="R2462" i="3"/>
  <c r="R2478" i="3"/>
  <c r="R2494" i="3"/>
  <c r="R2510" i="3"/>
  <c r="R2526" i="3"/>
  <c r="R2542" i="3"/>
  <c r="R2558" i="3"/>
  <c r="R2574" i="3"/>
  <c r="R2590" i="3"/>
  <c r="R2606" i="3"/>
  <c r="R2622" i="3"/>
  <c r="R2638" i="3"/>
  <c r="R2654" i="3"/>
  <c r="R2670" i="3"/>
  <c r="R2686" i="3"/>
  <c r="R2702" i="3"/>
  <c r="R2718" i="3"/>
  <c r="R2734" i="3"/>
  <c r="R2750" i="3"/>
  <c r="R2766" i="3"/>
  <c r="R2782" i="3"/>
  <c r="R2798" i="3"/>
  <c r="R2811" i="3"/>
  <c r="R2819" i="3"/>
  <c r="R2827" i="3"/>
  <c r="R2835" i="3"/>
  <c r="R2843" i="3"/>
  <c r="R2851" i="3"/>
  <c r="R2857" i="3"/>
  <c r="R2861" i="3"/>
  <c r="R2865" i="3"/>
  <c r="R2869" i="3"/>
  <c r="R2873" i="3"/>
  <c r="R2877" i="3"/>
  <c r="R2881" i="3"/>
  <c r="R2885" i="3"/>
  <c r="R2889" i="3"/>
  <c r="R2893" i="3"/>
  <c r="R2897" i="3"/>
  <c r="R2901" i="3"/>
  <c r="R2905" i="3"/>
  <c r="R2909" i="3"/>
  <c r="R2913" i="3"/>
  <c r="R2917" i="3"/>
  <c r="R2921" i="3"/>
  <c r="R2925" i="3"/>
  <c r="R2929" i="3"/>
  <c r="R2933" i="3"/>
  <c r="R2937" i="3"/>
  <c r="R2941" i="3"/>
  <c r="R2945" i="3"/>
  <c r="R2949" i="3"/>
  <c r="R2953" i="3"/>
  <c r="R2957" i="3"/>
  <c r="R2961" i="3"/>
  <c r="R2965" i="3"/>
  <c r="R2969" i="3"/>
  <c r="R2973" i="3"/>
  <c r="R2977" i="3"/>
  <c r="R2981" i="3"/>
  <c r="R2985" i="3"/>
  <c r="R2989" i="3"/>
  <c r="R2993" i="3"/>
  <c r="R2997" i="3"/>
  <c r="R3001" i="3"/>
  <c r="R3005" i="3"/>
  <c r="R3009" i="3"/>
  <c r="R3013" i="3"/>
  <c r="R3017" i="3"/>
  <c r="R3021" i="3"/>
  <c r="R3025" i="3"/>
  <c r="R3029" i="3"/>
  <c r="R3033" i="3"/>
  <c r="R3037" i="3"/>
  <c r="R3041" i="3"/>
  <c r="R3045" i="3"/>
  <c r="R3049" i="3"/>
  <c r="R3053" i="3"/>
  <c r="R3057" i="3"/>
  <c r="R3061" i="3"/>
  <c r="R3065" i="3"/>
  <c r="R3069" i="3"/>
  <c r="R3073" i="3"/>
  <c r="R3077" i="3"/>
  <c r="R3081" i="3"/>
  <c r="R3085" i="3"/>
  <c r="R3089" i="3"/>
  <c r="R3093" i="3"/>
  <c r="R3097" i="3"/>
  <c r="R3101" i="3"/>
  <c r="R3105" i="3"/>
  <c r="R3109" i="3"/>
  <c r="R3113" i="3"/>
  <c r="R3117" i="3"/>
  <c r="R3121" i="3"/>
  <c r="R3125" i="3"/>
  <c r="R3129" i="3"/>
  <c r="R3133" i="3"/>
  <c r="R3137" i="3"/>
  <c r="R3141" i="3"/>
  <c r="R3145" i="3"/>
  <c r="R3149" i="3"/>
  <c r="R3153" i="3"/>
  <c r="R3157" i="3"/>
  <c r="R3161" i="3"/>
  <c r="R3165" i="3"/>
  <c r="R3169" i="3"/>
  <c r="R3173" i="3"/>
  <c r="R3177" i="3"/>
  <c r="R3181" i="3"/>
  <c r="R3185" i="3"/>
  <c r="R3189" i="3"/>
  <c r="R3193" i="3"/>
  <c r="R3197" i="3"/>
  <c r="R3201" i="3"/>
  <c r="R3205" i="3"/>
  <c r="R3209" i="3"/>
  <c r="R3213" i="3"/>
  <c r="R3217" i="3"/>
  <c r="R3221" i="3"/>
  <c r="R3225" i="3"/>
  <c r="R3229" i="3"/>
  <c r="R3233" i="3"/>
  <c r="R3237" i="3"/>
  <c r="R3241" i="3"/>
  <c r="R3245" i="3"/>
  <c r="R3249" i="3"/>
  <c r="R3253" i="3"/>
  <c r="R3257" i="3"/>
  <c r="R3261" i="3"/>
  <c r="R3265" i="3"/>
  <c r="R3269" i="3"/>
  <c r="R3273" i="3"/>
  <c r="R3277" i="3"/>
  <c r="R3281" i="3"/>
  <c r="R3285" i="3"/>
  <c r="R3289" i="3"/>
  <c r="R3293" i="3"/>
  <c r="R3297" i="3"/>
  <c r="R3301" i="3"/>
  <c r="R3305" i="3"/>
  <c r="R3309" i="3"/>
  <c r="R3313" i="3"/>
  <c r="R3317" i="3"/>
  <c r="R3321" i="3"/>
  <c r="R3325" i="3"/>
  <c r="R3329" i="3"/>
  <c r="R3333" i="3"/>
  <c r="R3337" i="3"/>
  <c r="R3341" i="3"/>
  <c r="R3345" i="3"/>
  <c r="R3349" i="3"/>
  <c r="R3353" i="3"/>
  <c r="R3357" i="3"/>
  <c r="R3361" i="3"/>
  <c r="R3365" i="3"/>
  <c r="R3369" i="3"/>
  <c r="R3373" i="3"/>
  <c r="R3377" i="3"/>
  <c r="R3381" i="3"/>
  <c r="R3385" i="3"/>
  <c r="R3389" i="3"/>
  <c r="R3393" i="3"/>
  <c r="R3397" i="3"/>
  <c r="R3401" i="3"/>
  <c r="R3405" i="3"/>
  <c r="R3409" i="3"/>
  <c r="R3413" i="3"/>
  <c r="R3417" i="3"/>
  <c r="R3421" i="3"/>
  <c r="R3425" i="3"/>
  <c r="R3429" i="3"/>
  <c r="R3433" i="3"/>
  <c r="R3437" i="3"/>
  <c r="R3441" i="3"/>
  <c r="R3445" i="3"/>
  <c r="R3449" i="3"/>
  <c r="R3453" i="3"/>
  <c r="R3457" i="3"/>
  <c r="R3461" i="3"/>
  <c r="R3465" i="3"/>
  <c r="R3469" i="3"/>
  <c r="R3473" i="3"/>
  <c r="R3477" i="3"/>
  <c r="R3481" i="3"/>
  <c r="R3485" i="3"/>
  <c r="R3489" i="3"/>
  <c r="R3493" i="3"/>
  <c r="R3497" i="3"/>
  <c r="R3501" i="3"/>
  <c r="R3505" i="3"/>
  <c r="R3509" i="3"/>
  <c r="R3513" i="3"/>
  <c r="R3517" i="3"/>
  <c r="R3521" i="3"/>
  <c r="R3525" i="3"/>
  <c r="R3529" i="3"/>
  <c r="R3533" i="3"/>
  <c r="R3537" i="3"/>
  <c r="R3541" i="3"/>
  <c r="R3545" i="3"/>
  <c r="R3549" i="3"/>
  <c r="R3553" i="3"/>
  <c r="R3557" i="3"/>
  <c r="R3561" i="3"/>
  <c r="R3565" i="3"/>
  <c r="R3569" i="3"/>
  <c r="R3573" i="3"/>
  <c r="R3577" i="3"/>
  <c r="R3581" i="3"/>
  <c r="R3585" i="3"/>
  <c r="R3589" i="3"/>
  <c r="R3593" i="3"/>
  <c r="R3597" i="3"/>
  <c r="R3601" i="3"/>
  <c r="R3605" i="3"/>
  <c r="R3609" i="3"/>
  <c r="R3613" i="3"/>
  <c r="R3617" i="3"/>
  <c r="R3621" i="3"/>
  <c r="R3625" i="3"/>
  <c r="R3629" i="3"/>
  <c r="R3633" i="3"/>
  <c r="R3637" i="3"/>
  <c r="R3641" i="3"/>
  <c r="R3645" i="3"/>
  <c r="R3649" i="3"/>
  <c r="R3653" i="3"/>
  <c r="R3657" i="3"/>
  <c r="R3661" i="3"/>
  <c r="R3665" i="3"/>
  <c r="R3669" i="3"/>
  <c r="R3673" i="3"/>
  <c r="R3677" i="3"/>
  <c r="R3681" i="3"/>
  <c r="R3685" i="3"/>
  <c r="R3689" i="3"/>
  <c r="R3693" i="3"/>
  <c r="R3697" i="3"/>
  <c r="R3701" i="3"/>
  <c r="R3705" i="3"/>
  <c r="R3709" i="3"/>
  <c r="R3713" i="3"/>
  <c r="R3717" i="3"/>
  <c r="R3721" i="3"/>
  <c r="R3725" i="3"/>
  <c r="R3729" i="3"/>
  <c r="R3733" i="3"/>
  <c r="R3737" i="3"/>
  <c r="R3741" i="3"/>
  <c r="R3745" i="3"/>
  <c r="R3749" i="3"/>
  <c r="R3753" i="3"/>
  <c r="R3757" i="3"/>
  <c r="R3761" i="3"/>
  <c r="R3765" i="3"/>
  <c r="R3769" i="3"/>
  <c r="R3773" i="3"/>
  <c r="R3777" i="3"/>
  <c r="R3781" i="3"/>
  <c r="R3785" i="3"/>
  <c r="R3789" i="3"/>
  <c r="R3793" i="3"/>
  <c r="R3797" i="3"/>
  <c r="R3801" i="3"/>
  <c r="R3805" i="3"/>
  <c r="R3809" i="3"/>
  <c r="R3813" i="3"/>
  <c r="R3817" i="3"/>
  <c r="R3821" i="3"/>
  <c r="R3825" i="3"/>
  <c r="R3829" i="3"/>
  <c r="R3833" i="3"/>
  <c r="R3837" i="3"/>
  <c r="R3841" i="3"/>
  <c r="R3845" i="3"/>
  <c r="R3849" i="3"/>
  <c r="R3853" i="3"/>
  <c r="R3857" i="3"/>
  <c r="R3861" i="3"/>
  <c r="R3865" i="3"/>
  <c r="R1890" i="3"/>
  <c r="R1954" i="3"/>
  <c r="R2018" i="3"/>
  <c r="R2082" i="3"/>
  <c r="R2146" i="3"/>
  <c r="R2210" i="3"/>
  <c r="R2274" i="3"/>
  <c r="R2338" i="3"/>
  <c r="R2402" i="3"/>
  <c r="R2466" i="3"/>
  <c r="R2530" i="3"/>
  <c r="R2594" i="3"/>
  <c r="R2658" i="3"/>
  <c r="R2722" i="3"/>
  <c r="R2786" i="3"/>
  <c r="R2830" i="3"/>
  <c r="R2858" i="3"/>
  <c r="R2874" i="3"/>
  <c r="R2890" i="3"/>
  <c r="R2906" i="3"/>
  <c r="R2922" i="3"/>
  <c r="R2938" i="3"/>
  <c r="R2954" i="3"/>
  <c r="R2970" i="3"/>
  <c r="R2986" i="3"/>
  <c r="R3002" i="3"/>
  <c r="R3018" i="3"/>
  <c r="R3034" i="3"/>
  <c r="R3050" i="3"/>
  <c r="R3066" i="3"/>
  <c r="R3082" i="3"/>
  <c r="R3098" i="3"/>
  <c r="R3114" i="3"/>
  <c r="R3130" i="3"/>
  <c r="R3146" i="3"/>
  <c r="R3162" i="3"/>
  <c r="R3178" i="3"/>
  <c r="R3194" i="3"/>
  <c r="R3210" i="3"/>
  <c r="R3226" i="3"/>
  <c r="R3242" i="3"/>
  <c r="R3258" i="3"/>
  <c r="R3274" i="3"/>
  <c r="R3290" i="3"/>
  <c r="R3306" i="3"/>
  <c r="R3322" i="3"/>
  <c r="R3338" i="3"/>
  <c r="R3354" i="3"/>
  <c r="R3370" i="3"/>
  <c r="R3386" i="3"/>
  <c r="R3402" i="3"/>
  <c r="R3418" i="3"/>
  <c r="R3434" i="3"/>
  <c r="R3450" i="3"/>
  <c r="R3466" i="3"/>
  <c r="R3482" i="3"/>
  <c r="R3498" i="3"/>
  <c r="R3514" i="3"/>
  <c r="R3530" i="3"/>
  <c r="R3546" i="3"/>
  <c r="R3562" i="3"/>
  <c r="R3578" i="3"/>
  <c r="R3594" i="3"/>
  <c r="R3610" i="3"/>
  <c r="R3626" i="3"/>
  <c r="R3642" i="3"/>
  <c r="R3658" i="3"/>
  <c r="R3674" i="3"/>
  <c r="R3690" i="3"/>
  <c r="R3706" i="3"/>
  <c r="R3722" i="3"/>
  <c r="R3738" i="3"/>
  <c r="R3754" i="3"/>
  <c r="R3770" i="3"/>
  <c r="R3786" i="3"/>
  <c r="R3802" i="3"/>
  <c r="R3818" i="3"/>
  <c r="R3834" i="3"/>
  <c r="R3850" i="3"/>
  <c r="R3866" i="3"/>
  <c r="R3870" i="3"/>
  <c r="R3874" i="3"/>
  <c r="R3878" i="3"/>
  <c r="R3882" i="3"/>
  <c r="R3886" i="3"/>
  <c r="R3890" i="3"/>
  <c r="R3894" i="3"/>
  <c r="R3898" i="3"/>
  <c r="R3902" i="3"/>
  <c r="R3906" i="3"/>
  <c r="R3910" i="3"/>
  <c r="R3914" i="3"/>
  <c r="R3918" i="3"/>
  <c r="R3922" i="3"/>
  <c r="R3926" i="3"/>
  <c r="R3930" i="3"/>
  <c r="R3934" i="3"/>
  <c r="R3938" i="3"/>
  <c r="R3942" i="3"/>
  <c r="R3946" i="3"/>
  <c r="R3950" i="3"/>
  <c r="R3954" i="3"/>
  <c r="R3958" i="3"/>
  <c r="R3962" i="3"/>
  <c r="R3966" i="3"/>
  <c r="R3970" i="3"/>
  <c r="R3974" i="3"/>
  <c r="R3978" i="3"/>
  <c r="R3982" i="3"/>
  <c r="R3986" i="3"/>
  <c r="R3990" i="3"/>
  <c r="R3994" i="3"/>
  <c r="R3998" i="3"/>
  <c r="R4002" i="3"/>
  <c r="R4006" i="3"/>
  <c r="R4010" i="3"/>
  <c r="R4014" i="3"/>
  <c r="R4018" i="3"/>
  <c r="R4022" i="3"/>
  <c r="R4026" i="3"/>
  <c r="R4030" i="3"/>
  <c r="R4034" i="3"/>
  <c r="R4038" i="3"/>
  <c r="R4042" i="3"/>
  <c r="R4046" i="3"/>
  <c r="R4050" i="3"/>
  <c r="R4054" i="3"/>
  <c r="R4058" i="3"/>
  <c r="R4062" i="3"/>
  <c r="R4066" i="3"/>
  <c r="R4070" i="3"/>
  <c r="R4074" i="3"/>
  <c r="R4078" i="3"/>
  <c r="R4082" i="3"/>
  <c r="R4086" i="3"/>
  <c r="R4090" i="3"/>
  <c r="R4094" i="3"/>
  <c r="R4098" i="3"/>
  <c r="R4102" i="3"/>
  <c r="R4106" i="3"/>
  <c r="R4110" i="3"/>
  <c r="R4114" i="3"/>
  <c r="R4118" i="3"/>
  <c r="R4122" i="3"/>
  <c r="R4126" i="3"/>
  <c r="R4130" i="3"/>
  <c r="R4134" i="3"/>
  <c r="R4138" i="3"/>
  <c r="R4142" i="3"/>
  <c r="R4146" i="3"/>
  <c r="R4150" i="3"/>
  <c r="R4154" i="3"/>
  <c r="R4158" i="3"/>
  <c r="R4162" i="3"/>
  <c r="R4166" i="3"/>
  <c r="R4170" i="3"/>
  <c r="R4174" i="3"/>
  <c r="R4178" i="3"/>
  <c r="R4182" i="3"/>
  <c r="R4186" i="3"/>
  <c r="R4190" i="3"/>
  <c r="R4194" i="3"/>
  <c r="R4198" i="3"/>
  <c r="R4202" i="3"/>
  <c r="R4206" i="3"/>
  <c r="R4210" i="3"/>
  <c r="R4214" i="3"/>
  <c r="R4218" i="3"/>
  <c r="R4222" i="3"/>
  <c r="R4226" i="3"/>
  <c r="R4230" i="3"/>
  <c r="R4234" i="3"/>
  <c r="R4238" i="3"/>
  <c r="R4242" i="3"/>
  <c r="R4246" i="3"/>
  <c r="R4250" i="3"/>
  <c r="R4254" i="3"/>
  <c r="R4258" i="3"/>
  <c r="R4262" i="3"/>
  <c r="R4266" i="3"/>
  <c r="R4270" i="3"/>
  <c r="R4274" i="3"/>
  <c r="R4278" i="3"/>
  <c r="R4282" i="3"/>
  <c r="R4286" i="3"/>
  <c r="R4290" i="3"/>
  <c r="R4294" i="3"/>
  <c r="R4298" i="3"/>
  <c r="R4302" i="3"/>
  <c r="R4306" i="3"/>
  <c r="R4310" i="3"/>
  <c r="R4314" i="3"/>
  <c r="R4318" i="3"/>
  <c r="R4322" i="3"/>
  <c r="R4326" i="3"/>
  <c r="R4330" i="3"/>
  <c r="R4334" i="3"/>
  <c r="R4338" i="3"/>
  <c r="R4342" i="3"/>
  <c r="R4346" i="3"/>
  <c r="R4350" i="3"/>
  <c r="R4354" i="3"/>
  <c r="R4358" i="3"/>
  <c r="R4362" i="3"/>
  <c r="R4366" i="3"/>
  <c r="R1842" i="3"/>
  <c r="R1906" i="3"/>
  <c r="R1970" i="3"/>
  <c r="R2034" i="3"/>
  <c r="R2098" i="3"/>
  <c r="R2162" i="3"/>
  <c r="R2226" i="3"/>
  <c r="R2290" i="3"/>
  <c r="R2354" i="3"/>
  <c r="R2418" i="3"/>
  <c r="R2482" i="3"/>
  <c r="R2546" i="3"/>
  <c r="R2610" i="3"/>
  <c r="R2674" i="3"/>
  <c r="R2738" i="3"/>
  <c r="R2802" i="3"/>
  <c r="R2838" i="3"/>
  <c r="R2862" i="3"/>
  <c r="R2878" i="3"/>
  <c r="R2894" i="3"/>
  <c r="R2910" i="3"/>
  <c r="R2926" i="3"/>
  <c r="R2942" i="3"/>
  <c r="R2958" i="3"/>
  <c r="R2974" i="3"/>
  <c r="R2990" i="3"/>
  <c r="R3006" i="3"/>
  <c r="R3022" i="3"/>
  <c r="R3038" i="3"/>
  <c r="R3054" i="3"/>
  <c r="R3070" i="3"/>
  <c r="R3086" i="3"/>
  <c r="R3102" i="3"/>
  <c r="R3118" i="3"/>
  <c r="R3134" i="3"/>
  <c r="R3150" i="3"/>
  <c r="R3166" i="3"/>
  <c r="R3182" i="3"/>
  <c r="R3198" i="3"/>
  <c r="R3214" i="3"/>
  <c r="R3230" i="3"/>
  <c r="R3246" i="3"/>
  <c r="R3262" i="3"/>
  <c r="R3278" i="3"/>
  <c r="R3294" i="3"/>
  <c r="R3310" i="3"/>
  <c r="R3326" i="3"/>
  <c r="R3342" i="3"/>
  <c r="R3358" i="3"/>
  <c r="R3374" i="3"/>
  <c r="R3390" i="3"/>
  <c r="R3406" i="3"/>
  <c r="R3422" i="3"/>
  <c r="R3438" i="3"/>
  <c r="R3454" i="3"/>
  <c r="R3470" i="3"/>
  <c r="R3486" i="3"/>
  <c r="R3502" i="3"/>
  <c r="R3518" i="3"/>
  <c r="R3534" i="3"/>
  <c r="R3550" i="3"/>
  <c r="R3566" i="3"/>
  <c r="R3582" i="3"/>
  <c r="R3598" i="3"/>
  <c r="R3614" i="3"/>
  <c r="R3630" i="3"/>
  <c r="R3646" i="3"/>
  <c r="R3662" i="3"/>
  <c r="R3678" i="3"/>
  <c r="R3694" i="3"/>
  <c r="R3710" i="3"/>
  <c r="R3726" i="3"/>
  <c r="R3742" i="3"/>
  <c r="R3758" i="3"/>
  <c r="R3774" i="3"/>
  <c r="R3790" i="3"/>
  <c r="R3806" i="3"/>
  <c r="R3822" i="3"/>
  <c r="R3838" i="3"/>
  <c r="R3854" i="3"/>
  <c r="R3867" i="3"/>
  <c r="R3871" i="3"/>
  <c r="R3875" i="3"/>
  <c r="R3879" i="3"/>
  <c r="R3883" i="3"/>
  <c r="R3887" i="3"/>
  <c r="R3891" i="3"/>
  <c r="R3895" i="3"/>
  <c r="R3899" i="3"/>
  <c r="R3903" i="3"/>
  <c r="R3907" i="3"/>
  <c r="R3911" i="3"/>
  <c r="R3915" i="3"/>
  <c r="R3919" i="3"/>
  <c r="R3923" i="3"/>
  <c r="R3927" i="3"/>
  <c r="R3931" i="3"/>
  <c r="R3935" i="3"/>
  <c r="R3939" i="3"/>
  <c r="R3943" i="3"/>
  <c r="R3947" i="3"/>
  <c r="R3951" i="3"/>
  <c r="R3955" i="3"/>
  <c r="R3959" i="3"/>
  <c r="R3963" i="3"/>
  <c r="R3967" i="3"/>
  <c r="R3971" i="3"/>
  <c r="R3975" i="3"/>
  <c r="R3979" i="3"/>
  <c r="R3983" i="3"/>
  <c r="R3987" i="3"/>
  <c r="R3991" i="3"/>
  <c r="R3995" i="3"/>
  <c r="R3999" i="3"/>
  <c r="R4003" i="3"/>
  <c r="R4007" i="3"/>
  <c r="R4011" i="3"/>
  <c r="R4015" i="3"/>
  <c r="R4019" i="3"/>
  <c r="R4023" i="3"/>
  <c r="R4027" i="3"/>
  <c r="R4031" i="3"/>
  <c r="R4035" i="3"/>
  <c r="R4039" i="3"/>
  <c r="R4043" i="3"/>
  <c r="R4047" i="3"/>
  <c r="R4051" i="3"/>
  <c r="R4055" i="3"/>
  <c r="R4059" i="3"/>
  <c r="R4063" i="3"/>
  <c r="R4067" i="3"/>
  <c r="R4071" i="3"/>
  <c r="R4075" i="3"/>
  <c r="R4079" i="3"/>
  <c r="R4083" i="3"/>
  <c r="R4087" i="3"/>
  <c r="R4091" i="3"/>
  <c r="R4095" i="3"/>
  <c r="R4099" i="3"/>
  <c r="R4103" i="3"/>
  <c r="R4107" i="3"/>
  <c r="R4111" i="3"/>
  <c r="R4115" i="3"/>
  <c r="R4119" i="3"/>
  <c r="R4123" i="3"/>
  <c r="R4127" i="3"/>
  <c r="R4131" i="3"/>
  <c r="R4135" i="3"/>
  <c r="R4139" i="3"/>
  <c r="R4143" i="3"/>
  <c r="R4147" i="3"/>
  <c r="R4151" i="3"/>
  <c r="R4155" i="3"/>
  <c r="R4159" i="3"/>
  <c r="R4163" i="3"/>
  <c r="R4167" i="3"/>
  <c r="R4171" i="3"/>
  <c r="R4175" i="3"/>
  <c r="R4179" i="3"/>
  <c r="R4183" i="3"/>
  <c r="R4187" i="3"/>
  <c r="R4191" i="3"/>
  <c r="R4195" i="3"/>
  <c r="R4199" i="3"/>
  <c r="R4203" i="3"/>
  <c r="R4207" i="3"/>
  <c r="R4211" i="3"/>
  <c r="R4215" i="3"/>
  <c r="R4219" i="3"/>
  <c r="R4223" i="3"/>
  <c r="R4227" i="3"/>
  <c r="R4231" i="3"/>
  <c r="R4235" i="3"/>
  <c r="R4239" i="3"/>
  <c r="R4243" i="3"/>
  <c r="R4247" i="3"/>
  <c r="R4251" i="3"/>
  <c r="R4255" i="3"/>
  <c r="R4259" i="3"/>
  <c r="R4263" i="3"/>
  <c r="R4267" i="3"/>
  <c r="R4271" i="3"/>
  <c r="R4275" i="3"/>
  <c r="R4279" i="3"/>
  <c r="R4283" i="3"/>
  <c r="R4287" i="3"/>
  <c r="R4291" i="3"/>
  <c r="R4295" i="3"/>
  <c r="R4299" i="3"/>
  <c r="R4303" i="3"/>
  <c r="R4307" i="3"/>
  <c r="R4311" i="3"/>
  <c r="R4315" i="3"/>
  <c r="R4319" i="3"/>
  <c r="R4323" i="3"/>
  <c r="R4327" i="3"/>
  <c r="R4331" i="3"/>
  <c r="R4335" i="3"/>
  <c r="R4339" i="3"/>
  <c r="R4343" i="3"/>
  <c r="R4347" i="3"/>
  <c r="R4351" i="3"/>
  <c r="R4355" i="3"/>
  <c r="R4359" i="3"/>
  <c r="R4363" i="3"/>
  <c r="R4367" i="3"/>
  <c r="R1858" i="3"/>
  <c r="R1922" i="3"/>
  <c r="R1986" i="3"/>
  <c r="R2050" i="3"/>
  <c r="R2114" i="3"/>
  <c r="R2178" i="3"/>
  <c r="R2242" i="3"/>
  <c r="R2306" i="3"/>
  <c r="R2370" i="3"/>
  <c r="R2434" i="3"/>
  <c r="R2498" i="3"/>
  <c r="R2562" i="3"/>
  <c r="R2626" i="3"/>
  <c r="R2690" i="3"/>
  <c r="R2754" i="3"/>
  <c r="R2814" i="3"/>
  <c r="R2846" i="3"/>
  <c r="R2866" i="3"/>
  <c r="R2882" i="3"/>
  <c r="R2898" i="3"/>
  <c r="R2914" i="3"/>
  <c r="R2930" i="3"/>
  <c r="R2946" i="3"/>
  <c r="R2962" i="3"/>
  <c r="R2978" i="3"/>
  <c r="R2994" i="3"/>
  <c r="R3010" i="3"/>
  <c r="R3026" i="3"/>
  <c r="R3042" i="3"/>
  <c r="R3058" i="3"/>
  <c r="R3074" i="3"/>
  <c r="R3090" i="3"/>
  <c r="R3106" i="3"/>
  <c r="R3122" i="3"/>
  <c r="R3138" i="3"/>
  <c r="R3154" i="3"/>
  <c r="R3170" i="3"/>
  <c r="R3186" i="3"/>
  <c r="R3202" i="3"/>
  <c r="R3218" i="3"/>
  <c r="R3234" i="3"/>
  <c r="R3250" i="3"/>
  <c r="R3266" i="3"/>
  <c r="R3282" i="3"/>
  <c r="R3298" i="3"/>
  <c r="R3314" i="3"/>
  <c r="R3330" i="3"/>
  <c r="R3346" i="3"/>
  <c r="R3362" i="3"/>
  <c r="R3378" i="3"/>
  <c r="R3394" i="3"/>
  <c r="R3410" i="3"/>
  <c r="R3426" i="3"/>
  <c r="R3442" i="3"/>
  <c r="R3458" i="3"/>
  <c r="R3474" i="3"/>
  <c r="R3490" i="3"/>
  <c r="R3506" i="3"/>
  <c r="R3522" i="3"/>
  <c r="R3538" i="3"/>
  <c r="R3554" i="3"/>
  <c r="R3570" i="3"/>
  <c r="R3586" i="3"/>
  <c r="R3602" i="3"/>
  <c r="R3618" i="3"/>
  <c r="R3634" i="3"/>
  <c r="R3650" i="3"/>
  <c r="R3666" i="3"/>
  <c r="R3682" i="3"/>
  <c r="R3698" i="3"/>
  <c r="R3714" i="3"/>
  <c r="R3730" i="3"/>
  <c r="R3746" i="3"/>
  <c r="R3762" i="3"/>
  <c r="R3778" i="3"/>
  <c r="R3794" i="3"/>
  <c r="R3810" i="3"/>
  <c r="R3826" i="3"/>
  <c r="R3842" i="3"/>
  <c r="R3858" i="3"/>
  <c r="R3868" i="3"/>
  <c r="R3872" i="3"/>
  <c r="R3876" i="3"/>
  <c r="R3880" i="3"/>
  <c r="R3884" i="3"/>
  <c r="R3888" i="3"/>
  <c r="R3892" i="3"/>
  <c r="R3896" i="3"/>
  <c r="R3900" i="3"/>
  <c r="R3904" i="3"/>
  <c r="R3908" i="3"/>
  <c r="R3912" i="3"/>
  <c r="R3916" i="3"/>
  <c r="R3920" i="3"/>
  <c r="R3924" i="3"/>
  <c r="R3928" i="3"/>
  <c r="R3932" i="3"/>
  <c r="R3936" i="3"/>
  <c r="R3940" i="3"/>
  <c r="R3944" i="3"/>
  <c r="R3948" i="3"/>
  <c r="R3952" i="3"/>
  <c r="R3956" i="3"/>
  <c r="R3960" i="3"/>
  <c r="R3964" i="3"/>
  <c r="R3968" i="3"/>
  <c r="R3972" i="3"/>
  <c r="R3976" i="3"/>
  <c r="R3980" i="3"/>
  <c r="R3984" i="3"/>
  <c r="R3988" i="3"/>
  <c r="R3992" i="3"/>
  <c r="R3996" i="3"/>
  <c r="R4000" i="3"/>
  <c r="R4004" i="3"/>
  <c r="R4008" i="3"/>
  <c r="R4012" i="3"/>
  <c r="R4016" i="3"/>
  <c r="R4020" i="3"/>
  <c r="R4024" i="3"/>
  <c r="R4028" i="3"/>
  <c r="R4032" i="3"/>
  <c r="R4036" i="3"/>
  <c r="R4040" i="3"/>
  <c r="R4044" i="3"/>
  <c r="R4048" i="3"/>
  <c r="R4052" i="3"/>
  <c r="R4056" i="3"/>
  <c r="R4060" i="3"/>
  <c r="R4064" i="3"/>
  <c r="R4068" i="3"/>
  <c r="R4072" i="3"/>
  <c r="R4076" i="3"/>
  <c r="R4080" i="3"/>
  <c r="R4084" i="3"/>
  <c r="R4088" i="3"/>
  <c r="R4092" i="3"/>
  <c r="R4096" i="3"/>
  <c r="R4100" i="3"/>
  <c r="R4104" i="3"/>
  <c r="R4108" i="3"/>
  <c r="R4112" i="3"/>
  <c r="R4116" i="3"/>
  <c r="R4120" i="3"/>
  <c r="R4124" i="3"/>
  <c r="R4128" i="3"/>
  <c r="R4132" i="3"/>
  <c r="R4136" i="3"/>
  <c r="R4140" i="3"/>
  <c r="R4144" i="3"/>
  <c r="R4148" i="3"/>
  <c r="R4152" i="3"/>
  <c r="R4156" i="3"/>
  <c r="R4160" i="3"/>
  <c r="R4164" i="3"/>
  <c r="R4168" i="3"/>
  <c r="R4172" i="3"/>
  <c r="R4176" i="3"/>
  <c r="R4180" i="3"/>
  <c r="R4184" i="3"/>
  <c r="R4188" i="3"/>
  <c r="R4192" i="3"/>
  <c r="R4196" i="3"/>
  <c r="R4200" i="3"/>
  <c r="R4204" i="3"/>
  <c r="R4208" i="3"/>
  <c r="R4212" i="3"/>
  <c r="R4216" i="3"/>
  <c r="R4220" i="3"/>
  <c r="R4224" i="3"/>
  <c r="R4228" i="3"/>
  <c r="R4232" i="3"/>
  <c r="R4236" i="3"/>
  <c r="R4240" i="3"/>
  <c r="R4244" i="3"/>
  <c r="R4248" i="3"/>
  <c r="R4252" i="3"/>
  <c r="R4256" i="3"/>
  <c r="R4260" i="3"/>
  <c r="R4264" i="3"/>
  <c r="R4268" i="3"/>
  <c r="R4272" i="3"/>
  <c r="R4276" i="3"/>
  <c r="R4280" i="3"/>
  <c r="R4284" i="3"/>
  <c r="R4288" i="3"/>
  <c r="R4292" i="3"/>
  <c r="R4296" i="3"/>
  <c r="R4300" i="3"/>
  <c r="R4304" i="3"/>
  <c r="R4308" i="3"/>
  <c r="R4312" i="3"/>
  <c r="R4316" i="3"/>
  <c r="R4320" i="3"/>
  <c r="R4324" i="3"/>
  <c r="R4328" i="3"/>
  <c r="R4332" i="3"/>
  <c r="R4336" i="3"/>
  <c r="R4340" i="3"/>
  <c r="R4344" i="3"/>
  <c r="R4348" i="3"/>
  <c r="R4352" i="3"/>
  <c r="R4356" i="3"/>
  <c r="R4360" i="3"/>
  <c r="R4364" i="3"/>
  <c r="R4368" i="3"/>
  <c r="R2066" i="3"/>
  <c r="R2322" i="3"/>
  <c r="R2578" i="3"/>
  <c r="R2822" i="3"/>
  <c r="R2902" i="3"/>
  <c r="R2966" i="3"/>
  <c r="R3030" i="3"/>
  <c r="R3094" i="3"/>
  <c r="R3158" i="3"/>
  <c r="R3222" i="3"/>
  <c r="R3286" i="3"/>
  <c r="R3350" i="3"/>
  <c r="R3414" i="3"/>
  <c r="R3478" i="3"/>
  <c r="R3542" i="3"/>
  <c r="R3606" i="3"/>
  <c r="R3670" i="3"/>
  <c r="R3734" i="3"/>
  <c r="R3798" i="3"/>
  <c r="R3862" i="3"/>
  <c r="R3881" i="3"/>
  <c r="R3897" i="3"/>
  <c r="R3913" i="3"/>
  <c r="R3929" i="3"/>
  <c r="R3945" i="3"/>
  <c r="R3961" i="3"/>
  <c r="R3977" i="3"/>
  <c r="R3993" i="3"/>
  <c r="R4009" i="3"/>
  <c r="R4025" i="3"/>
  <c r="R4041" i="3"/>
  <c r="R4057" i="3"/>
  <c r="R4073" i="3"/>
  <c r="R4089" i="3"/>
  <c r="R4105" i="3"/>
  <c r="R4121" i="3"/>
  <c r="R4137" i="3"/>
  <c r="R4153" i="3"/>
  <c r="R4169" i="3"/>
  <c r="R4185" i="3"/>
  <c r="R4201" i="3"/>
  <c r="R4217" i="3"/>
  <c r="R4233" i="3"/>
  <c r="R4249" i="3"/>
  <c r="R4265" i="3"/>
  <c r="R4281" i="3"/>
  <c r="R4297" i="3"/>
  <c r="R4313" i="3"/>
  <c r="R4329" i="3"/>
  <c r="R4345" i="3"/>
  <c r="R4361" i="3"/>
  <c r="G1833" i="3"/>
  <c r="G1837" i="3"/>
  <c r="G1841" i="3"/>
  <c r="G1845" i="3"/>
  <c r="G1849" i="3"/>
  <c r="G1853" i="3"/>
  <c r="G1857" i="3"/>
  <c r="G1861" i="3"/>
  <c r="G1865" i="3"/>
  <c r="G1869" i="3"/>
  <c r="G1873" i="3"/>
  <c r="G1877" i="3"/>
  <c r="G1881" i="3"/>
  <c r="G1885" i="3"/>
  <c r="G1889" i="3"/>
  <c r="G1893" i="3"/>
  <c r="G1897" i="3"/>
  <c r="G1901" i="3"/>
  <c r="G1905" i="3"/>
  <c r="G1909" i="3"/>
  <c r="G1913" i="3"/>
  <c r="G1917" i="3"/>
  <c r="G1921" i="3"/>
  <c r="G1925" i="3"/>
  <c r="G1929" i="3"/>
  <c r="G1933" i="3"/>
  <c r="G1937" i="3"/>
  <c r="G1941" i="3"/>
  <c r="G1945" i="3"/>
  <c r="G1949" i="3"/>
  <c r="G1953" i="3"/>
  <c r="G1957" i="3"/>
  <c r="G1961" i="3"/>
  <c r="G1965" i="3"/>
  <c r="G1969" i="3"/>
  <c r="G1973" i="3"/>
  <c r="G1977" i="3"/>
  <c r="G1981" i="3"/>
  <c r="G1985" i="3"/>
  <c r="G1989" i="3"/>
  <c r="G1993" i="3"/>
  <c r="G1997" i="3"/>
  <c r="G2001" i="3"/>
  <c r="G2005" i="3"/>
  <c r="G2009" i="3"/>
  <c r="G2013" i="3"/>
  <c r="G2017" i="3"/>
  <c r="G2021" i="3"/>
  <c r="G2025" i="3"/>
  <c r="G2029" i="3"/>
  <c r="G2033" i="3"/>
  <c r="G2037" i="3"/>
  <c r="G2041" i="3"/>
  <c r="G2045" i="3"/>
  <c r="G2049" i="3"/>
  <c r="G2053" i="3"/>
  <c r="G2057" i="3"/>
  <c r="G2061" i="3"/>
  <c r="G2065" i="3"/>
  <c r="G2069" i="3"/>
  <c r="G2073" i="3"/>
  <c r="G2077" i="3"/>
  <c r="G2081" i="3"/>
  <c r="G2085" i="3"/>
  <c r="G2089" i="3"/>
  <c r="G2093" i="3"/>
  <c r="G2097" i="3"/>
  <c r="G2101" i="3"/>
  <c r="G2105" i="3"/>
  <c r="G2109" i="3"/>
  <c r="G2113" i="3"/>
  <c r="G2117" i="3"/>
  <c r="G2121" i="3"/>
  <c r="G2125" i="3"/>
  <c r="G2129" i="3"/>
  <c r="G2133" i="3"/>
  <c r="G2137" i="3"/>
  <c r="G2141" i="3"/>
  <c r="G2145" i="3"/>
  <c r="G2149" i="3"/>
  <c r="G2153" i="3"/>
  <c r="G2157" i="3"/>
  <c r="G2161" i="3"/>
  <c r="G2165" i="3"/>
  <c r="G2169" i="3"/>
  <c r="G2173" i="3"/>
  <c r="G2177" i="3"/>
  <c r="G2181" i="3"/>
  <c r="G2185" i="3"/>
  <c r="G2189" i="3"/>
  <c r="G2193" i="3"/>
  <c r="G2197" i="3"/>
  <c r="G2201" i="3"/>
  <c r="G2205" i="3"/>
  <c r="G2209" i="3"/>
  <c r="G2213" i="3"/>
  <c r="G2217" i="3"/>
  <c r="G2221" i="3"/>
  <c r="G2225" i="3"/>
  <c r="G2229" i="3"/>
  <c r="G2233" i="3"/>
  <c r="G2237" i="3"/>
  <c r="G2241" i="3"/>
  <c r="G2245" i="3"/>
  <c r="G2249" i="3"/>
  <c r="G2253" i="3"/>
  <c r="G2257" i="3"/>
  <c r="G2261" i="3"/>
  <c r="G2265" i="3"/>
  <c r="G2269" i="3"/>
  <c r="G2273" i="3"/>
  <c r="G2277" i="3"/>
  <c r="G2281" i="3"/>
  <c r="G2285" i="3"/>
  <c r="G2289" i="3"/>
  <c r="G2293" i="3"/>
  <c r="G2297" i="3"/>
  <c r="G2301" i="3"/>
  <c r="G2305" i="3"/>
  <c r="G2309" i="3"/>
  <c r="G2313" i="3"/>
  <c r="G2317" i="3"/>
  <c r="G2321" i="3"/>
  <c r="G2325" i="3"/>
  <c r="G2329" i="3"/>
  <c r="G2333" i="3"/>
  <c r="G2337" i="3"/>
  <c r="G2341" i="3"/>
  <c r="G2345" i="3"/>
  <c r="G2349" i="3"/>
  <c r="G2353" i="3"/>
  <c r="G2357" i="3"/>
  <c r="G2361" i="3"/>
  <c r="G2365" i="3"/>
  <c r="G2369" i="3"/>
  <c r="G2373" i="3"/>
  <c r="G2377" i="3"/>
  <c r="G2381" i="3"/>
  <c r="G2385" i="3"/>
  <c r="G2389" i="3"/>
  <c r="G2393" i="3"/>
  <c r="G2397" i="3"/>
  <c r="G2401" i="3"/>
  <c r="G2405" i="3"/>
  <c r="G2409" i="3"/>
  <c r="G2413" i="3"/>
  <c r="G2417" i="3"/>
  <c r="G2421" i="3"/>
  <c r="G2425" i="3"/>
  <c r="G2429" i="3"/>
  <c r="G2433" i="3"/>
  <c r="G2437" i="3"/>
  <c r="G2441" i="3"/>
  <c r="G2445" i="3"/>
  <c r="G2449" i="3"/>
  <c r="R1874" i="3"/>
  <c r="R2130" i="3"/>
  <c r="R2386" i="3"/>
  <c r="R2642" i="3"/>
  <c r="R2854" i="3"/>
  <c r="R2918" i="3"/>
  <c r="R2982" i="3"/>
  <c r="R3046" i="3"/>
  <c r="R3110" i="3"/>
  <c r="R3174" i="3"/>
  <c r="R3238" i="3"/>
  <c r="R3302" i="3"/>
  <c r="R3366" i="3"/>
  <c r="R3430" i="3"/>
  <c r="R3494" i="3"/>
  <c r="R3558" i="3"/>
  <c r="R3622" i="3"/>
  <c r="R3686" i="3"/>
  <c r="R3750" i="3"/>
  <c r="R3814" i="3"/>
  <c r="R3869" i="3"/>
  <c r="R3885" i="3"/>
  <c r="R3901" i="3"/>
  <c r="R3917" i="3"/>
  <c r="R3933" i="3"/>
  <c r="R3949" i="3"/>
  <c r="R3965" i="3"/>
  <c r="R3981" i="3"/>
  <c r="R3997" i="3"/>
  <c r="R4013" i="3"/>
  <c r="R4029" i="3"/>
  <c r="R4045" i="3"/>
  <c r="R4061" i="3"/>
  <c r="R4077" i="3"/>
  <c r="R4093" i="3"/>
  <c r="R4109" i="3"/>
  <c r="R4125" i="3"/>
  <c r="R4141" i="3"/>
  <c r="R4157" i="3"/>
  <c r="R4173" i="3"/>
  <c r="R4189" i="3"/>
  <c r="R4205" i="3"/>
  <c r="R4221" i="3"/>
  <c r="R4237" i="3"/>
  <c r="R4253" i="3"/>
  <c r="R4269" i="3"/>
  <c r="R4285" i="3"/>
  <c r="R4301" i="3"/>
  <c r="R4317" i="3"/>
  <c r="R4333" i="3"/>
  <c r="R4349" i="3"/>
  <c r="R4365" i="3"/>
  <c r="G1834" i="3"/>
  <c r="G1838" i="3"/>
  <c r="G1842" i="3"/>
  <c r="G1846" i="3"/>
  <c r="G1850" i="3"/>
  <c r="G1854" i="3"/>
  <c r="G1858" i="3"/>
  <c r="G1862" i="3"/>
  <c r="G1866" i="3"/>
  <c r="G1870" i="3"/>
  <c r="G1874" i="3"/>
  <c r="G1878" i="3"/>
  <c r="G1882" i="3"/>
  <c r="G1886" i="3"/>
  <c r="G1890" i="3"/>
  <c r="G1894" i="3"/>
  <c r="G1898" i="3"/>
  <c r="G1902" i="3"/>
  <c r="G1906" i="3"/>
  <c r="G1910" i="3"/>
  <c r="G1914" i="3"/>
  <c r="G1918" i="3"/>
  <c r="G1922" i="3"/>
  <c r="G1926" i="3"/>
  <c r="G1930" i="3"/>
  <c r="G1934" i="3"/>
  <c r="G1938" i="3"/>
  <c r="G1942" i="3"/>
  <c r="G1946" i="3"/>
  <c r="G1950" i="3"/>
  <c r="G1954" i="3"/>
  <c r="G1958" i="3"/>
  <c r="G1962" i="3"/>
  <c r="G1966" i="3"/>
  <c r="G1970" i="3"/>
  <c r="G1974" i="3"/>
  <c r="G1978" i="3"/>
  <c r="G1982" i="3"/>
  <c r="G1986" i="3"/>
  <c r="G1990" i="3"/>
  <c r="G1994" i="3"/>
  <c r="G1998" i="3"/>
  <c r="G2002" i="3"/>
  <c r="G2006" i="3"/>
  <c r="G2010" i="3"/>
  <c r="G2014" i="3"/>
  <c r="G2018" i="3"/>
  <c r="G2022" i="3"/>
  <c r="G2026" i="3"/>
  <c r="G2030" i="3"/>
  <c r="G2034" i="3"/>
  <c r="G2038" i="3"/>
  <c r="G2042" i="3"/>
  <c r="G2046" i="3"/>
  <c r="G2050" i="3"/>
  <c r="G2054" i="3"/>
  <c r="G2058" i="3"/>
  <c r="G2062" i="3"/>
  <c r="G2066" i="3"/>
  <c r="G2070" i="3"/>
  <c r="G2074" i="3"/>
  <c r="G2078" i="3"/>
  <c r="G2082" i="3"/>
  <c r="G2086" i="3"/>
  <c r="G2090" i="3"/>
  <c r="G2094" i="3"/>
  <c r="G2098" i="3"/>
  <c r="G2102" i="3"/>
  <c r="G2106" i="3"/>
  <c r="G2110" i="3"/>
  <c r="G2114" i="3"/>
  <c r="G2118" i="3"/>
  <c r="G2122" i="3"/>
  <c r="G2126" i="3"/>
  <c r="G2130" i="3"/>
  <c r="G2134" i="3"/>
  <c r="G2138" i="3"/>
  <c r="G2142" i="3"/>
  <c r="G2146" i="3"/>
  <c r="G2150" i="3"/>
  <c r="G2154" i="3"/>
  <c r="G2158" i="3"/>
  <c r="G2162" i="3"/>
  <c r="G2166" i="3"/>
  <c r="G2170" i="3"/>
  <c r="G2174" i="3"/>
  <c r="G2178" i="3"/>
  <c r="G2182" i="3"/>
  <c r="G2186" i="3"/>
  <c r="G2190" i="3"/>
  <c r="G2194" i="3"/>
  <c r="G2198" i="3"/>
  <c r="G2202" i="3"/>
  <c r="G2206" i="3"/>
  <c r="G2210" i="3"/>
  <c r="G2214" i="3"/>
  <c r="G2218" i="3"/>
  <c r="G2222" i="3"/>
  <c r="G2226" i="3"/>
  <c r="G2230" i="3"/>
  <c r="G2234" i="3"/>
  <c r="G2238" i="3"/>
  <c r="G2242" i="3"/>
  <c r="G2246" i="3"/>
  <c r="G2250" i="3"/>
  <c r="G2254" i="3"/>
  <c r="G2258" i="3"/>
  <c r="G2262" i="3"/>
  <c r="G2266" i="3"/>
  <c r="G2270" i="3"/>
  <c r="G2274" i="3"/>
  <c r="G2278" i="3"/>
  <c r="G2282" i="3"/>
  <c r="G2286" i="3"/>
  <c r="G2290" i="3"/>
  <c r="G2294" i="3"/>
  <c r="G2298" i="3"/>
  <c r="G2302" i="3"/>
  <c r="G2306" i="3"/>
  <c r="G2310" i="3"/>
  <c r="G2314" i="3"/>
  <c r="G2318" i="3"/>
  <c r="G2322" i="3"/>
  <c r="G2326" i="3"/>
  <c r="G2330" i="3"/>
  <c r="G2334" i="3"/>
  <c r="G2338" i="3"/>
  <c r="G2342" i="3"/>
  <c r="G2346" i="3"/>
  <c r="G2350" i="3"/>
  <c r="G2354" i="3"/>
  <c r="G2358" i="3"/>
  <c r="G2362" i="3"/>
  <c r="G2366" i="3"/>
  <c r="G2370" i="3"/>
  <c r="G2374" i="3"/>
  <c r="G2378" i="3"/>
  <c r="G2382" i="3"/>
  <c r="G2386" i="3"/>
  <c r="G2390" i="3"/>
  <c r="G2394" i="3"/>
  <c r="G2398" i="3"/>
  <c r="G2402" i="3"/>
  <c r="G2406" i="3"/>
  <c r="G2410" i="3"/>
  <c r="G2414" i="3"/>
  <c r="G2418" i="3"/>
  <c r="G2422" i="3"/>
  <c r="G2426" i="3"/>
  <c r="G2430" i="3"/>
  <c r="G2434" i="3"/>
  <c r="G2438" i="3"/>
  <c r="G2442" i="3"/>
  <c r="G2446" i="3"/>
  <c r="G2450" i="3"/>
  <c r="R1938" i="3"/>
  <c r="R2194" i="3"/>
  <c r="R2450" i="3"/>
  <c r="R2706" i="3"/>
  <c r="R2870" i="3"/>
  <c r="R2934" i="3"/>
  <c r="R2998" i="3"/>
  <c r="R3062" i="3"/>
  <c r="R3126" i="3"/>
  <c r="R3190" i="3"/>
  <c r="R3254" i="3"/>
  <c r="R3318" i="3"/>
  <c r="R3382" i="3"/>
  <c r="R3446" i="3"/>
  <c r="R3510" i="3"/>
  <c r="R3574" i="3"/>
  <c r="R3638" i="3"/>
  <c r="R3702" i="3"/>
  <c r="R3766" i="3"/>
  <c r="R3830" i="3"/>
  <c r="R3873" i="3"/>
  <c r="R3889" i="3"/>
  <c r="R3905" i="3"/>
  <c r="R3921" i="3"/>
  <c r="R3937" i="3"/>
  <c r="R3953" i="3"/>
  <c r="R3969" i="3"/>
  <c r="R3985" i="3"/>
  <c r="R4001" i="3"/>
  <c r="R4017" i="3"/>
  <c r="R4033" i="3"/>
  <c r="R4049" i="3"/>
  <c r="R4065" i="3"/>
  <c r="R4081" i="3"/>
  <c r="R4097" i="3"/>
  <c r="R4113" i="3"/>
  <c r="R4129" i="3"/>
  <c r="R4145" i="3"/>
  <c r="R4161" i="3"/>
  <c r="R4177" i="3"/>
  <c r="R4193" i="3"/>
  <c r="R4209" i="3"/>
  <c r="R4225" i="3"/>
  <c r="R4241" i="3"/>
  <c r="R4257" i="3"/>
  <c r="R4273" i="3"/>
  <c r="R4289" i="3"/>
  <c r="R4305" i="3"/>
  <c r="R4321" i="3"/>
  <c r="R4337" i="3"/>
  <c r="R4353" i="3"/>
  <c r="R2002" i="3"/>
  <c r="R2258" i="3"/>
  <c r="R2514" i="3"/>
  <c r="R2770" i="3"/>
  <c r="R2886" i="3"/>
  <c r="R2950" i="3"/>
  <c r="R3014" i="3"/>
  <c r="R3078" i="3"/>
  <c r="R3142" i="3"/>
  <c r="R3206" i="3"/>
  <c r="R3270" i="3"/>
  <c r="R3334" i="3"/>
  <c r="R3398" i="3"/>
  <c r="R3462" i="3"/>
  <c r="R3526" i="3"/>
  <c r="R3590" i="3"/>
  <c r="R3654" i="3"/>
  <c r="R3718" i="3"/>
  <c r="R3782" i="3"/>
  <c r="R3846" i="3"/>
  <c r="R3877" i="3"/>
  <c r="R3893" i="3"/>
  <c r="R3909" i="3"/>
  <c r="R3925" i="3"/>
  <c r="R3941" i="3"/>
  <c r="R3957" i="3"/>
  <c r="R3973" i="3"/>
  <c r="R3989" i="3"/>
  <c r="R4005" i="3"/>
  <c r="R4021" i="3"/>
  <c r="R4037" i="3"/>
  <c r="R4053" i="3"/>
  <c r="R4069" i="3"/>
  <c r="R4085" i="3"/>
  <c r="R4101" i="3"/>
  <c r="R4117" i="3"/>
  <c r="R4133" i="3"/>
  <c r="R4149" i="3"/>
  <c r="R4165" i="3"/>
  <c r="R4181" i="3"/>
  <c r="R4197" i="3"/>
  <c r="R4213" i="3"/>
  <c r="R4229" i="3"/>
  <c r="R4245" i="3"/>
  <c r="R4261" i="3"/>
  <c r="R4277" i="3"/>
  <c r="R4293" i="3"/>
  <c r="R4309" i="3"/>
  <c r="R4325" i="3"/>
  <c r="R4341" i="3"/>
  <c r="R4357" i="3"/>
  <c r="G1835" i="3"/>
  <c r="G1843" i="3"/>
  <c r="G1851" i="3"/>
  <c r="G1859" i="3"/>
  <c r="G1867" i="3"/>
  <c r="G1875" i="3"/>
  <c r="G1883" i="3"/>
  <c r="G1891" i="3"/>
  <c r="G1899" i="3"/>
  <c r="G1907" i="3"/>
  <c r="G1915" i="3"/>
  <c r="G1923" i="3"/>
  <c r="G1931" i="3"/>
  <c r="G1939" i="3"/>
  <c r="G1947" i="3"/>
  <c r="G1955" i="3"/>
  <c r="G1963" i="3"/>
  <c r="G1971" i="3"/>
  <c r="G1979" i="3"/>
  <c r="G1987" i="3"/>
  <c r="G1995" i="3"/>
  <c r="G2003" i="3"/>
  <c r="G2011" i="3"/>
  <c r="G2019" i="3"/>
  <c r="G2027" i="3"/>
  <c r="G2035" i="3"/>
  <c r="G2043" i="3"/>
  <c r="G2051" i="3"/>
  <c r="G2059" i="3"/>
  <c r="G2067" i="3"/>
  <c r="G2075" i="3"/>
  <c r="G2083" i="3"/>
  <c r="G2091" i="3"/>
  <c r="G2099" i="3"/>
  <c r="G2107" i="3"/>
  <c r="G2115" i="3"/>
  <c r="G2123" i="3"/>
  <c r="G2131" i="3"/>
  <c r="G2139" i="3"/>
  <c r="G2147" i="3"/>
  <c r="G2155" i="3"/>
  <c r="G2163" i="3"/>
  <c r="G2171" i="3"/>
  <c r="G2179" i="3"/>
  <c r="G2187" i="3"/>
  <c r="G2195" i="3"/>
  <c r="G2203" i="3"/>
  <c r="G2211" i="3"/>
  <c r="G2219" i="3"/>
  <c r="G2227" i="3"/>
  <c r="G2235" i="3"/>
  <c r="G2243" i="3"/>
  <c r="G2251" i="3"/>
  <c r="G2259" i="3"/>
  <c r="G2267" i="3"/>
  <c r="G2275" i="3"/>
  <c r="G2283" i="3"/>
  <c r="G2291" i="3"/>
  <c r="G2299" i="3"/>
  <c r="G2307" i="3"/>
  <c r="G2315" i="3"/>
  <c r="G2323" i="3"/>
  <c r="G2331" i="3"/>
  <c r="G2339" i="3"/>
  <c r="G2347" i="3"/>
  <c r="G2355" i="3"/>
  <c r="G2363" i="3"/>
  <c r="G2371" i="3"/>
  <c r="G2379" i="3"/>
  <c r="G2387" i="3"/>
  <c r="G2395" i="3"/>
  <c r="G2403" i="3"/>
  <c r="G2411" i="3"/>
  <c r="G2419" i="3"/>
  <c r="G2427" i="3"/>
  <c r="G2435" i="3"/>
  <c r="G2443" i="3"/>
  <c r="G2451" i="3"/>
  <c r="G2455" i="3"/>
  <c r="G2459" i="3"/>
  <c r="G2463" i="3"/>
  <c r="G2467" i="3"/>
  <c r="G2471" i="3"/>
  <c r="G2475" i="3"/>
  <c r="G2479" i="3"/>
  <c r="G2483" i="3"/>
  <c r="G2487" i="3"/>
  <c r="G2491" i="3"/>
  <c r="G2495" i="3"/>
  <c r="G2499" i="3"/>
  <c r="G2503" i="3"/>
  <c r="G2507" i="3"/>
  <c r="G2511" i="3"/>
  <c r="G2515" i="3"/>
  <c r="G2519" i="3"/>
  <c r="G2523" i="3"/>
  <c r="G2527" i="3"/>
  <c r="G2531" i="3"/>
  <c r="G2535" i="3"/>
  <c r="G2539" i="3"/>
  <c r="G2543" i="3"/>
  <c r="G2547" i="3"/>
  <c r="G2551" i="3"/>
  <c r="G2555" i="3"/>
  <c r="G2559" i="3"/>
  <c r="G2563" i="3"/>
  <c r="G2567" i="3"/>
  <c r="G2571" i="3"/>
  <c r="G2575" i="3"/>
  <c r="G2579" i="3"/>
  <c r="G2583" i="3"/>
  <c r="G2587" i="3"/>
  <c r="G2591" i="3"/>
  <c r="G2595" i="3"/>
  <c r="G2599" i="3"/>
  <c r="G2603" i="3"/>
  <c r="G2607" i="3"/>
  <c r="G2611" i="3"/>
  <c r="G2615" i="3"/>
  <c r="G2619" i="3"/>
  <c r="G2623" i="3"/>
  <c r="G2627" i="3"/>
  <c r="G2631" i="3"/>
  <c r="G2635" i="3"/>
  <c r="G2639" i="3"/>
  <c r="G2643" i="3"/>
  <c r="G2647" i="3"/>
  <c r="G1836" i="3"/>
  <c r="G1844" i="3"/>
  <c r="G1852" i="3"/>
  <c r="G1860" i="3"/>
  <c r="G1868" i="3"/>
  <c r="G1876" i="3"/>
  <c r="G1884" i="3"/>
  <c r="G1892" i="3"/>
  <c r="G1900" i="3"/>
  <c r="G1908" i="3"/>
  <c r="G1916" i="3"/>
  <c r="G1924" i="3"/>
  <c r="G1932" i="3"/>
  <c r="G1940" i="3"/>
  <c r="G1948" i="3"/>
  <c r="G1956" i="3"/>
  <c r="G1964" i="3"/>
  <c r="G1972" i="3"/>
  <c r="G1980" i="3"/>
  <c r="G1988" i="3"/>
  <c r="G1996" i="3"/>
  <c r="G2004" i="3"/>
  <c r="G2012" i="3"/>
  <c r="G2020" i="3"/>
  <c r="G2028" i="3"/>
  <c r="G2036" i="3"/>
  <c r="G2044" i="3"/>
  <c r="G2052" i="3"/>
  <c r="G2060" i="3"/>
  <c r="G2068" i="3"/>
  <c r="G2076" i="3"/>
  <c r="G2084" i="3"/>
  <c r="G2092" i="3"/>
  <c r="G2100" i="3"/>
  <c r="G2108" i="3"/>
  <c r="G2116" i="3"/>
  <c r="G2124" i="3"/>
  <c r="G2132" i="3"/>
  <c r="G2140" i="3"/>
  <c r="G2148" i="3"/>
  <c r="G2156" i="3"/>
  <c r="G2164" i="3"/>
  <c r="G2172" i="3"/>
  <c r="G2180" i="3"/>
  <c r="G2188" i="3"/>
  <c r="G2196" i="3"/>
  <c r="G2204" i="3"/>
  <c r="G2212" i="3"/>
  <c r="G2220" i="3"/>
  <c r="G2228" i="3"/>
  <c r="G2236" i="3"/>
  <c r="G2244" i="3"/>
  <c r="G2252" i="3"/>
  <c r="G2260" i="3"/>
  <c r="G2268" i="3"/>
  <c r="G2276" i="3"/>
  <c r="G2284" i="3"/>
  <c r="G2292" i="3"/>
  <c r="G2300" i="3"/>
  <c r="G2308" i="3"/>
  <c r="G2316" i="3"/>
  <c r="G2324" i="3"/>
  <c r="G2332" i="3"/>
  <c r="G2340" i="3"/>
  <c r="G2348" i="3"/>
  <c r="G2356" i="3"/>
  <c r="G2364" i="3"/>
  <c r="G2372" i="3"/>
  <c r="G2380" i="3"/>
  <c r="G2388" i="3"/>
  <c r="G2396" i="3"/>
  <c r="G2404" i="3"/>
  <c r="G2412" i="3"/>
  <c r="G2420" i="3"/>
  <c r="G2428" i="3"/>
  <c r="G2436" i="3"/>
  <c r="G2444" i="3"/>
  <c r="G2452" i="3"/>
  <c r="G2456" i="3"/>
  <c r="G2460" i="3"/>
  <c r="G2464" i="3"/>
  <c r="G2468" i="3"/>
  <c r="G2472" i="3"/>
  <c r="G2476" i="3"/>
  <c r="G2480" i="3"/>
  <c r="G2484" i="3"/>
  <c r="G2488" i="3"/>
  <c r="G2492" i="3"/>
  <c r="G2496" i="3"/>
  <c r="G2500" i="3"/>
  <c r="G2504" i="3"/>
  <c r="G2508" i="3"/>
  <c r="G2512" i="3"/>
  <c r="G2516" i="3"/>
  <c r="G2520" i="3"/>
  <c r="G2524" i="3"/>
  <c r="G2528" i="3"/>
  <c r="G2532" i="3"/>
  <c r="G2536" i="3"/>
  <c r="G2540" i="3"/>
  <c r="G2544" i="3"/>
  <c r="G2548" i="3"/>
  <c r="G2552" i="3"/>
  <c r="G2556" i="3"/>
  <c r="G2560" i="3"/>
  <c r="G2564" i="3"/>
  <c r="G2568" i="3"/>
  <c r="G2572" i="3"/>
  <c r="G2576" i="3"/>
  <c r="G2580" i="3"/>
  <c r="G2584" i="3"/>
  <c r="G2588" i="3"/>
  <c r="G2592" i="3"/>
  <c r="G2596" i="3"/>
  <c r="G2600" i="3"/>
  <c r="G2604" i="3"/>
  <c r="G2608" i="3"/>
  <c r="G2612" i="3"/>
  <c r="G2616" i="3"/>
  <c r="G2620" i="3"/>
  <c r="G2624" i="3"/>
  <c r="G2628" i="3"/>
  <c r="G1831" i="3"/>
  <c r="G1839" i="3"/>
  <c r="G1847" i="3"/>
  <c r="G1855" i="3"/>
  <c r="G1863" i="3"/>
  <c r="G1871" i="3"/>
  <c r="G1879" i="3"/>
  <c r="G1887" i="3"/>
  <c r="G1895" i="3"/>
  <c r="G1903" i="3"/>
  <c r="G1911" i="3"/>
  <c r="G1919" i="3"/>
  <c r="G1927" i="3"/>
  <c r="G1935" i="3"/>
  <c r="G1943" i="3"/>
  <c r="G1951" i="3"/>
  <c r="G1959" i="3"/>
  <c r="G1967" i="3"/>
  <c r="G1975" i="3"/>
  <c r="G1983" i="3"/>
  <c r="G1991" i="3"/>
  <c r="G1999" i="3"/>
  <c r="G2007" i="3"/>
  <c r="G2015" i="3"/>
  <c r="G2023" i="3"/>
  <c r="G2031" i="3"/>
  <c r="G2039" i="3"/>
  <c r="G2047" i="3"/>
  <c r="G2055" i="3"/>
  <c r="G2063" i="3"/>
  <c r="G2071" i="3"/>
  <c r="G2079" i="3"/>
  <c r="G2087" i="3"/>
  <c r="G2095" i="3"/>
  <c r="G2103" i="3"/>
  <c r="G2111" i="3"/>
  <c r="G2119" i="3"/>
  <c r="G2127" i="3"/>
  <c r="G2135" i="3"/>
  <c r="G2143" i="3"/>
  <c r="G2151" i="3"/>
  <c r="G2159" i="3"/>
  <c r="G2167" i="3"/>
  <c r="G2175" i="3"/>
  <c r="G2183" i="3"/>
  <c r="G2191" i="3"/>
  <c r="G2199" i="3"/>
  <c r="G2207" i="3"/>
  <c r="G2215" i="3"/>
  <c r="G2223" i="3"/>
  <c r="G2231" i="3"/>
  <c r="G2239" i="3"/>
  <c r="G2247" i="3"/>
  <c r="G2255" i="3"/>
  <c r="G2263" i="3"/>
  <c r="G2271" i="3"/>
  <c r="G2279" i="3"/>
  <c r="G2287" i="3"/>
  <c r="G2295" i="3"/>
  <c r="G2303" i="3"/>
  <c r="G2311" i="3"/>
  <c r="G2319" i="3"/>
  <c r="G2327" i="3"/>
  <c r="G2335" i="3"/>
  <c r="G2343" i="3"/>
  <c r="G2351" i="3"/>
  <c r="G2359" i="3"/>
  <c r="G2367" i="3"/>
  <c r="G2375" i="3"/>
  <c r="G2383" i="3"/>
  <c r="G2391" i="3"/>
  <c r="G2399" i="3"/>
  <c r="G2407" i="3"/>
  <c r="G2415" i="3"/>
  <c r="G2423" i="3"/>
  <c r="G2431" i="3"/>
  <c r="G2439" i="3"/>
  <c r="G2447" i="3"/>
  <c r="G2453" i="3"/>
  <c r="G2457" i="3"/>
  <c r="G2461" i="3"/>
  <c r="G2465" i="3"/>
  <c r="G2469" i="3"/>
  <c r="G2473" i="3"/>
  <c r="G2477" i="3"/>
  <c r="G2481" i="3"/>
  <c r="G2485" i="3"/>
  <c r="G2489" i="3"/>
  <c r="G2493" i="3"/>
  <c r="G2497" i="3"/>
  <c r="G2501" i="3"/>
  <c r="G2505" i="3"/>
  <c r="G2509" i="3"/>
  <c r="G2513" i="3"/>
  <c r="G2517" i="3"/>
  <c r="G2521" i="3"/>
  <c r="G2525" i="3"/>
  <c r="G2529" i="3"/>
  <c r="G2533" i="3"/>
  <c r="G2537" i="3"/>
  <c r="G2541" i="3"/>
  <c r="G2545" i="3"/>
  <c r="G2549" i="3"/>
  <c r="G2553" i="3"/>
  <c r="G2557" i="3"/>
  <c r="G2561" i="3"/>
  <c r="G2565" i="3"/>
  <c r="G2569" i="3"/>
  <c r="G2573" i="3"/>
  <c r="G2577" i="3"/>
  <c r="G2581" i="3"/>
  <c r="G2585" i="3"/>
  <c r="G2589" i="3"/>
  <c r="G2593" i="3"/>
  <c r="G2597" i="3"/>
  <c r="G2601" i="3"/>
  <c r="G2605" i="3"/>
  <c r="G2609" i="3"/>
  <c r="G2613" i="3"/>
  <c r="G2617" i="3"/>
  <c r="G2621" i="3"/>
  <c r="G2625" i="3"/>
  <c r="G1832" i="3"/>
  <c r="G1864" i="3"/>
  <c r="G1896" i="3"/>
  <c r="G1928" i="3"/>
  <c r="G1960" i="3"/>
  <c r="G1992" i="3"/>
  <c r="G2024" i="3"/>
  <c r="G2056" i="3"/>
  <c r="G2088" i="3"/>
  <c r="G2120" i="3"/>
  <c r="G2152" i="3"/>
  <c r="G2184" i="3"/>
  <c r="G2216" i="3"/>
  <c r="G2248" i="3"/>
  <c r="G2280" i="3"/>
  <c r="G2312" i="3"/>
  <c r="G2344" i="3"/>
  <c r="G2376" i="3"/>
  <c r="G2408" i="3"/>
  <c r="G2440" i="3"/>
  <c r="G2462" i="3"/>
  <c r="G2478" i="3"/>
  <c r="G2494" i="3"/>
  <c r="G2510" i="3"/>
  <c r="G2526" i="3"/>
  <c r="G2542" i="3"/>
  <c r="G2558" i="3"/>
  <c r="G2574" i="3"/>
  <c r="G2590" i="3"/>
  <c r="G2606" i="3"/>
  <c r="G2622" i="3"/>
  <c r="G2632" i="3"/>
  <c r="G2637" i="3"/>
  <c r="G2642" i="3"/>
  <c r="G2648" i="3"/>
  <c r="G2652" i="3"/>
  <c r="G2656" i="3"/>
  <c r="G2660" i="3"/>
  <c r="G2664" i="3"/>
  <c r="G2668" i="3"/>
  <c r="G2672" i="3"/>
  <c r="G2676" i="3"/>
  <c r="G2680" i="3"/>
  <c r="G2684" i="3"/>
  <c r="G2688" i="3"/>
  <c r="G2692" i="3"/>
  <c r="G2696" i="3"/>
  <c r="G2700" i="3"/>
  <c r="G2704" i="3"/>
  <c r="G2708" i="3"/>
  <c r="G2712" i="3"/>
  <c r="G2716" i="3"/>
  <c r="G2720" i="3"/>
  <c r="G2724" i="3"/>
  <c r="G2728" i="3"/>
  <c r="G2732" i="3"/>
  <c r="G2736" i="3"/>
  <c r="G2740" i="3"/>
  <c r="G2744" i="3"/>
  <c r="G2748" i="3"/>
  <c r="G2752" i="3"/>
  <c r="G2756" i="3"/>
  <c r="G2760" i="3"/>
  <c r="G2764" i="3"/>
  <c r="G2768" i="3"/>
  <c r="G2772" i="3"/>
  <c r="G2776" i="3"/>
  <c r="G2780" i="3"/>
  <c r="G2784" i="3"/>
  <c r="G2788" i="3"/>
  <c r="G2792" i="3"/>
  <c r="G2796" i="3"/>
  <c r="G2800" i="3"/>
  <c r="G2804" i="3"/>
  <c r="G2808" i="3"/>
  <c r="G2812" i="3"/>
  <c r="G2816" i="3"/>
  <c r="G2820" i="3"/>
  <c r="G2824" i="3"/>
  <c r="G2828" i="3"/>
  <c r="G2832" i="3"/>
  <c r="G2836" i="3"/>
  <c r="G2840" i="3"/>
  <c r="G2844" i="3"/>
  <c r="G2848" i="3"/>
  <c r="G2852" i="3"/>
  <c r="G2856" i="3"/>
  <c r="G2860" i="3"/>
  <c r="G2864" i="3"/>
  <c r="G2868" i="3"/>
  <c r="G2872" i="3"/>
  <c r="G2876" i="3"/>
  <c r="G2880" i="3"/>
  <c r="G2884" i="3"/>
  <c r="G2888" i="3"/>
  <c r="G2892" i="3"/>
  <c r="G2896" i="3"/>
  <c r="G2900" i="3"/>
  <c r="G2904" i="3"/>
  <c r="G2908" i="3"/>
  <c r="G2912" i="3"/>
  <c r="G2916" i="3"/>
  <c r="G2920" i="3"/>
  <c r="G2924" i="3"/>
  <c r="G2928" i="3"/>
  <c r="G2932" i="3"/>
  <c r="G2936" i="3"/>
  <c r="G2940" i="3"/>
  <c r="G2944" i="3"/>
  <c r="G2948" i="3"/>
  <c r="G2952" i="3"/>
  <c r="G2956" i="3"/>
  <c r="G2960" i="3"/>
  <c r="G2964" i="3"/>
  <c r="G2968" i="3"/>
  <c r="G2972" i="3"/>
  <c r="G2976" i="3"/>
  <c r="G2980" i="3"/>
  <c r="G2984" i="3"/>
  <c r="G2988" i="3"/>
  <c r="G2992" i="3"/>
  <c r="G2996" i="3"/>
  <c r="G3000" i="3"/>
  <c r="G3004" i="3"/>
  <c r="G3008" i="3"/>
  <c r="G3012" i="3"/>
  <c r="G3016" i="3"/>
  <c r="G3020" i="3"/>
  <c r="G3024" i="3"/>
  <c r="G3028" i="3"/>
  <c r="G3032" i="3"/>
  <c r="G3036" i="3"/>
  <c r="G3040" i="3"/>
  <c r="G3044" i="3"/>
  <c r="G3048" i="3"/>
  <c r="G3052" i="3"/>
  <c r="G3056" i="3"/>
  <c r="G3060" i="3"/>
  <c r="G3064" i="3"/>
  <c r="G3068" i="3"/>
  <c r="G3072" i="3"/>
  <c r="G3076" i="3"/>
  <c r="G3080" i="3"/>
  <c r="G3084" i="3"/>
  <c r="G3088" i="3"/>
  <c r="G3092" i="3"/>
  <c r="G3096" i="3"/>
  <c r="G3100" i="3"/>
  <c r="G3104" i="3"/>
  <c r="G3108" i="3"/>
  <c r="G3112" i="3"/>
  <c r="G3116" i="3"/>
  <c r="G3120" i="3"/>
  <c r="G3124" i="3"/>
  <c r="G3128" i="3"/>
  <c r="G3132" i="3"/>
  <c r="G3136" i="3"/>
  <c r="G3140" i="3"/>
  <c r="G3144" i="3"/>
  <c r="G3148" i="3"/>
  <c r="G3152" i="3"/>
  <c r="G3156" i="3"/>
  <c r="G3160" i="3"/>
  <c r="G3164" i="3"/>
  <c r="G3168" i="3"/>
  <c r="G3172" i="3"/>
  <c r="G3176" i="3"/>
  <c r="G3180" i="3"/>
  <c r="G3184" i="3"/>
  <c r="G3188" i="3"/>
  <c r="G3192" i="3"/>
  <c r="G3196" i="3"/>
  <c r="G3200" i="3"/>
  <c r="G3204" i="3"/>
  <c r="G3208" i="3"/>
  <c r="G3212" i="3"/>
  <c r="G3216" i="3"/>
  <c r="G3220" i="3"/>
  <c r="G3224" i="3"/>
  <c r="G3228" i="3"/>
  <c r="G3232" i="3"/>
  <c r="G3236" i="3"/>
  <c r="G3240" i="3"/>
  <c r="G3244" i="3"/>
  <c r="G3248" i="3"/>
  <c r="G3252" i="3"/>
  <c r="G3256" i="3"/>
  <c r="G3260" i="3"/>
  <c r="G3264" i="3"/>
  <c r="G3268" i="3"/>
  <c r="G3272" i="3"/>
  <c r="G3276" i="3"/>
  <c r="G3280" i="3"/>
  <c r="G3284" i="3"/>
  <c r="G3288" i="3"/>
  <c r="G3292" i="3"/>
  <c r="G3296" i="3"/>
  <c r="G3300" i="3"/>
  <c r="G3304" i="3"/>
  <c r="G3308" i="3"/>
  <c r="G3312" i="3"/>
  <c r="G3316" i="3"/>
  <c r="G3320" i="3"/>
  <c r="G3324" i="3"/>
  <c r="G3328" i="3"/>
  <c r="G3332" i="3"/>
  <c r="G3336" i="3"/>
  <c r="G3340" i="3"/>
  <c r="G3344" i="3"/>
  <c r="G3348" i="3"/>
  <c r="G3352" i="3"/>
  <c r="G3356" i="3"/>
  <c r="G3360" i="3"/>
  <c r="G3364" i="3"/>
  <c r="G3368" i="3"/>
  <c r="G3372" i="3"/>
  <c r="G3376" i="3"/>
  <c r="G3380" i="3"/>
  <c r="G3384" i="3"/>
  <c r="G3388" i="3"/>
  <c r="G3392" i="3"/>
  <c r="G3396" i="3"/>
  <c r="G3400" i="3"/>
  <c r="G3404" i="3"/>
  <c r="G3408" i="3"/>
  <c r="G3412" i="3"/>
  <c r="G3416" i="3"/>
  <c r="G3420" i="3"/>
  <c r="G3424" i="3"/>
  <c r="G3428" i="3"/>
  <c r="G3432" i="3"/>
  <c r="G3436" i="3"/>
  <c r="G3440" i="3"/>
  <c r="G3444" i="3"/>
  <c r="G3448" i="3"/>
  <c r="G3452" i="3"/>
  <c r="G3456" i="3"/>
  <c r="G3460" i="3"/>
  <c r="G3464" i="3"/>
  <c r="G3468" i="3"/>
  <c r="G3472" i="3"/>
  <c r="G3476" i="3"/>
  <c r="G3480" i="3"/>
  <c r="G3484" i="3"/>
  <c r="G3488" i="3"/>
  <c r="G3492" i="3"/>
  <c r="G3496" i="3"/>
  <c r="G3500" i="3"/>
  <c r="G3504" i="3"/>
  <c r="G3508" i="3"/>
  <c r="G3512" i="3"/>
  <c r="G3516" i="3"/>
  <c r="G3520" i="3"/>
  <c r="G3524" i="3"/>
  <c r="G3528" i="3"/>
  <c r="G3532" i="3"/>
  <c r="G3536" i="3"/>
  <c r="G3540" i="3"/>
  <c r="G3544" i="3"/>
  <c r="G3548" i="3"/>
  <c r="G3552" i="3"/>
  <c r="G3556" i="3"/>
  <c r="G3560" i="3"/>
  <c r="G3564" i="3"/>
  <c r="G3568" i="3"/>
  <c r="G3572" i="3"/>
  <c r="G3576" i="3"/>
  <c r="G3580" i="3"/>
  <c r="G3584" i="3"/>
  <c r="G3588" i="3"/>
  <c r="G3592" i="3"/>
  <c r="G3596" i="3"/>
  <c r="G3600" i="3"/>
  <c r="G3604" i="3"/>
  <c r="G3608" i="3"/>
  <c r="G3612" i="3"/>
  <c r="G3616" i="3"/>
  <c r="G3620" i="3"/>
  <c r="G3624" i="3"/>
  <c r="G3628" i="3"/>
  <c r="G3632" i="3"/>
  <c r="G3636" i="3"/>
  <c r="G3640" i="3"/>
  <c r="G3644" i="3"/>
  <c r="G3648" i="3"/>
  <c r="G3652" i="3"/>
  <c r="G3656" i="3"/>
  <c r="G3660" i="3"/>
  <c r="G3664" i="3"/>
  <c r="G3668" i="3"/>
  <c r="G3672" i="3"/>
  <c r="G3676" i="3"/>
  <c r="G3680" i="3"/>
  <c r="G3684" i="3"/>
  <c r="G3688" i="3"/>
  <c r="G3692" i="3"/>
  <c r="G3696" i="3"/>
  <c r="G3700" i="3"/>
  <c r="G3704" i="3"/>
  <c r="G3708" i="3"/>
  <c r="G3712" i="3"/>
  <c r="G3716" i="3"/>
  <c r="G3720" i="3"/>
  <c r="G3724" i="3"/>
  <c r="G3728" i="3"/>
  <c r="G3732" i="3"/>
  <c r="G3736" i="3"/>
  <c r="G3740" i="3"/>
  <c r="G3744" i="3"/>
  <c r="G3748" i="3"/>
  <c r="G3752" i="3"/>
  <c r="G3756" i="3"/>
  <c r="G3760" i="3"/>
  <c r="G3764" i="3"/>
  <c r="G3768" i="3"/>
  <c r="G3772" i="3"/>
  <c r="G3776" i="3"/>
  <c r="G3780" i="3"/>
  <c r="G3784" i="3"/>
  <c r="G3788" i="3"/>
  <c r="G3792" i="3"/>
  <c r="G3796" i="3"/>
  <c r="G3800" i="3"/>
  <c r="G3804" i="3"/>
  <c r="G3808" i="3"/>
  <c r="G3812" i="3"/>
  <c r="G3816" i="3"/>
  <c r="G3820" i="3"/>
  <c r="G3824" i="3"/>
  <c r="G3828" i="3"/>
  <c r="G1840" i="3"/>
  <c r="G1872" i="3"/>
  <c r="G1904" i="3"/>
  <c r="G1936" i="3"/>
  <c r="G1968" i="3"/>
  <c r="G2000" i="3"/>
  <c r="G2032" i="3"/>
  <c r="G2064" i="3"/>
  <c r="G2096" i="3"/>
  <c r="G2128" i="3"/>
  <c r="G2160" i="3"/>
  <c r="G2192" i="3"/>
  <c r="G2224" i="3"/>
  <c r="G2256" i="3"/>
  <c r="G2288" i="3"/>
  <c r="G2320" i="3"/>
  <c r="G2352" i="3"/>
  <c r="G2384" i="3"/>
  <c r="G2416" i="3"/>
  <c r="G2448" i="3"/>
  <c r="G2466" i="3"/>
  <c r="G2482" i="3"/>
  <c r="G2498" i="3"/>
  <c r="G2514" i="3"/>
  <c r="G2530" i="3"/>
  <c r="G2546" i="3"/>
  <c r="G2562" i="3"/>
  <c r="G2578" i="3"/>
  <c r="G2594" i="3"/>
  <c r="G2610" i="3"/>
  <c r="G2626" i="3"/>
  <c r="G2633" i="3"/>
  <c r="G2638" i="3"/>
  <c r="G2644" i="3"/>
  <c r="G2649" i="3"/>
  <c r="G2653" i="3"/>
  <c r="G2657" i="3"/>
  <c r="G2661" i="3"/>
  <c r="G2665" i="3"/>
  <c r="G2669" i="3"/>
  <c r="G2673" i="3"/>
  <c r="G2677" i="3"/>
  <c r="G2681" i="3"/>
  <c r="G2685" i="3"/>
  <c r="G2689" i="3"/>
  <c r="G2693" i="3"/>
  <c r="G2697" i="3"/>
  <c r="G2701" i="3"/>
  <c r="G2705" i="3"/>
  <c r="G2709" i="3"/>
  <c r="G2713" i="3"/>
  <c r="G2717" i="3"/>
  <c r="G2721" i="3"/>
  <c r="G2725" i="3"/>
  <c r="G2729" i="3"/>
  <c r="G2733" i="3"/>
  <c r="G2737" i="3"/>
  <c r="G2741" i="3"/>
  <c r="G2745" i="3"/>
  <c r="G2749" i="3"/>
  <c r="G2753" i="3"/>
  <c r="G2757" i="3"/>
  <c r="G2761" i="3"/>
  <c r="G2765" i="3"/>
  <c r="G2769" i="3"/>
  <c r="G2773" i="3"/>
  <c r="G2777" i="3"/>
  <c r="G2781" i="3"/>
  <c r="G2785" i="3"/>
  <c r="G2789" i="3"/>
  <c r="G2793" i="3"/>
  <c r="G2797" i="3"/>
  <c r="G2801" i="3"/>
  <c r="G2805" i="3"/>
  <c r="G2809" i="3"/>
  <c r="G2813" i="3"/>
  <c r="G2817" i="3"/>
  <c r="G2821" i="3"/>
  <c r="G2825" i="3"/>
  <c r="G2829" i="3"/>
  <c r="G2833" i="3"/>
  <c r="G2837" i="3"/>
  <c r="G2841" i="3"/>
  <c r="G2845" i="3"/>
  <c r="G2849" i="3"/>
  <c r="G2853" i="3"/>
  <c r="G2857" i="3"/>
  <c r="G2861" i="3"/>
  <c r="G2865" i="3"/>
  <c r="G2869" i="3"/>
  <c r="G2873" i="3"/>
  <c r="G2877" i="3"/>
  <c r="G2881" i="3"/>
  <c r="G2885" i="3"/>
  <c r="G2889" i="3"/>
  <c r="G2893" i="3"/>
  <c r="G2897" i="3"/>
  <c r="G2901" i="3"/>
  <c r="G2905" i="3"/>
  <c r="G2909" i="3"/>
  <c r="G2913" i="3"/>
  <c r="G2917" i="3"/>
  <c r="G2921" i="3"/>
  <c r="G2925" i="3"/>
  <c r="G2929" i="3"/>
  <c r="G2933" i="3"/>
  <c r="G2937" i="3"/>
  <c r="G2941" i="3"/>
  <c r="G2945" i="3"/>
  <c r="G2949" i="3"/>
  <c r="G2953" i="3"/>
  <c r="G2957" i="3"/>
  <c r="G2961" i="3"/>
  <c r="G2965" i="3"/>
  <c r="G2969" i="3"/>
  <c r="G2973" i="3"/>
  <c r="G2977" i="3"/>
  <c r="G2981" i="3"/>
  <c r="G2985" i="3"/>
  <c r="G2989" i="3"/>
  <c r="G2993" i="3"/>
  <c r="G2997" i="3"/>
  <c r="G3001" i="3"/>
  <c r="G3005" i="3"/>
  <c r="G3009" i="3"/>
  <c r="G3013" i="3"/>
  <c r="G3017" i="3"/>
  <c r="G3021" i="3"/>
  <c r="G3025" i="3"/>
  <c r="G3029" i="3"/>
  <c r="G3033" i="3"/>
  <c r="G3037" i="3"/>
  <c r="G3041" i="3"/>
  <c r="G3045" i="3"/>
  <c r="G3049" i="3"/>
  <c r="G3053" i="3"/>
  <c r="G3057" i="3"/>
  <c r="G3061" i="3"/>
  <c r="G3065" i="3"/>
  <c r="G3069" i="3"/>
  <c r="G3073" i="3"/>
  <c r="G3077" i="3"/>
  <c r="G3081" i="3"/>
  <c r="G3085" i="3"/>
  <c r="G3089" i="3"/>
  <c r="G3093" i="3"/>
  <c r="G3097" i="3"/>
  <c r="G3101" i="3"/>
  <c r="G3105" i="3"/>
  <c r="G3109" i="3"/>
  <c r="G3113" i="3"/>
  <c r="G3117" i="3"/>
  <c r="G3121" i="3"/>
  <c r="G3125" i="3"/>
  <c r="G3129" i="3"/>
  <c r="G3133" i="3"/>
  <c r="G3137" i="3"/>
  <c r="G3141" i="3"/>
  <c r="G3145" i="3"/>
  <c r="G3149" i="3"/>
  <c r="G3153" i="3"/>
  <c r="G3157" i="3"/>
  <c r="G3161" i="3"/>
  <c r="G3165" i="3"/>
  <c r="G3169" i="3"/>
  <c r="G3173" i="3"/>
  <c r="G3177" i="3"/>
  <c r="G3181" i="3"/>
  <c r="G3185" i="3"/>
  <c r="G3189" i="3"/>
  <c r="G3193" i="3"/>
  <c r="G3197" i="3"/>
  <c r="G3201" i="3"/>
  <c r="G3205" i="3"/>
  <c r="G3209" i="3"/>
  <c r="G3213" i="3"/>
  <c r="G3217" i="3"/>
  <c r="G3221" i="3"/>
  <c r="G3225" i="3"/>
  <c r="G3229" i="3"/>
  <c r="G3233" i="3"/>
  <c r="G3237" i="3"/>
  <c r="G3241" i="3"/>
  <c r="G3245" i="3"/>
  <c r="G3249" i="3"/>
  <c r="G3253" i="3"/>
  <c r="G3257" i="3"/>
  <c r="G3261" i="3"/>
  <c r="G3265" i="3"/>
  <c r="G3269" i="3"/>
  <c r="G3273" i="3"/>
  <c r="G3277" i="3"/>
  <c r="G3281" i="3"/>
  <c r="G3285" i="3"/>
  <c r="G3289" i="3"/>
  <c r="G3293" i="3"/>
  <c r="G3297" i="3"/>
  <c r="G3301" i="3"/>
  <c r="G3305" i="3"/>
  <c r="G3309" i="3"/>
  <c r="G3313" i="3"/>
  <c r="G3317" i="3"/>
  <c r="G3321" i="3"/>
  <c r="G3325" i="3"/>
  <c r="G3329" i="3"/>
  <c r="G3333" i="3"/>
  <c r="G3337" i="3"/>
  <c r="G3341" i="3"/>
  <c r="G3345" i="3"/>
  <c r="G3349" i="3"/>
  <c r="G3353" i="3"/>
  <c r="G3357" i="3"/>
  <c r="G3361" i="3"/>
  <c r="G3365" i="3"/>
  <c r="G3369" i="3"/>
  <c r="G3373" i="3"/>
  <c r="G3377" i="3"/>
  <c r="G3381" i="3"/>
  <c r="G3385" i="3"/>
  <c r="G3389" i="3"/>
  <c r="G3393" i="3"/>
  <c r="G3397" i="3"/>
  <c r="G3401" i="3"/>
  <c r="G3405" i="3"/>
  <c r="G3409" i="3"/>
  <c r="G3413" i="3"/>
  <c r="G3417" i="3"/>
  <c r="G3421" i="3"/>
  <c r="G3425" i="3"/>
  <c r="G3429" i="3"/>
  <c r="G3433" i="3"/>
  <c r="G3437" i="3"/>
  <c r="G3441" i="3"/>
  <c r="G3445" i="3"/>
  <c r="G3449" i="3"/>
  <c r="G3453" i="3"/>
  <c r="G3457" i="3"/>
  <c r="G3461" i="3"/>
  <c r="G3465" i="3"/>
  <c r="G3469" i="3"/>
  <c r="G3473" i="3"/>
  <c r="G3477" i="3"/>
  <c r="G3481" i="3"/>
  <c r="G3485" i="3"/>
  <c r="G3489" i="3"/>
  <c r="G3493" i="3"/>
  <c r="G3497" i="3"/>
  <c r="G3501" i="3"/>
  <c r="G3505" i="3"/>
  <c r="G3509" i="3"/>
  <c r="G3513" i="3"/>
  <c r="G3517" i="3"/>
  <c r="G3521" i="3"/>
  <c r="G3525" i="3"/>
  <c r="G3529" i="3"/>
  <c r="G3533" i="3"/>
  <c r="G3537" i="3"/>
  <c r="G3541" i="3"/>
  <c r="G3545" i="3"/>
  <c r="G3549" i="3"/>
  <c r="G3553" i="3"/>
  <c r="G3557" i="3"/>
  <c r="G3561" i="3"/>
  <c r="G3565" i="3"/>
  <c r="G3569" i="3"/>
  <c r="G3573" i="3"/>
  <c r="G3577" i="3"/>
  <c r="G3581" i="3"/>
  <c r="G3585" i="3"/>
  <c r="G3589" i="3"/>
  <c r="G3593" i="3"/>
  <c r="G3597" i="3"/>
  <c r="G3601" i="3"/>
  <c r="G3605" i="3"/>
  <c r="G3609" i="3"/>
  <c r="G3613" i="3"/>
  <c r="G3617" i="3"/>
  <c r="G3621" i="3"/>
  <c r="G3625" i="3"/>
  <c r="G3629" i="3"/>
  <c r="G3633" i="3"/>
  <c r="G3637" i="3"/>
  <c r="G3641" i="3"/>
  <c r="G3645" i="3"/>
  <c r="G3649" i="3"/>
  <c r="G3653" i="3"/>
  <c r="G3657" i="3"/>
  <c r="G3661" i="3"/>
  <c r="G3665" i="3"/>
  <c r="G3669" i="3"/>
  <c r="G3673" i="3"/>
  <c r="G3677" i="3"/>
  <c r="G3681" i="3"/>
  <c r="G3685" i="3"/>
  <c r="G3689" i="3"/>
  <c r="G3693" i="3"/>
  <c r="G3697" i="3"/>
  <c r="G3701" i="3"/>
  <c r="G3705" i="3"/>
  <c r="G3709" i="3"/>
  <c r="G3713" i="3"/>
  <c r="G3717" i="3"/>
  <c r="G3721" i="3"/>
  <c r="G3725" i="3"/>
  <c r="G3729" i="3"/>
  <c r="G3733" i="3"/>
  <c r="G3737" i="3"/>
  <c r="G3741" i="3"/>
  <c r="G3745" i="3"/>
  <c r="G3749" i="3"/>
  <c r="G3753" i="3"/>
  <c r="G3757" i="3"/>
  <c r="G3761" i="3"/>
  <c r="G3765" i="3"/>
  <c r="G3769" i="3"/>
  <c r="G3773" i="3"/>
  <c r="G3777" i="3"/>
  <c r="G3781" i="3"/>
  <c r="G3785" i="3"/>
  <c r="G3789" i="3"/>
  <c r="G3793" i="3"/>
  <c r="G3797" i="3"/>
  <c r="G3801" i="3"/>
  <c r="G3805" i="3"/>
  <c r="G3809" i="3"/>
  <c r="G3813" i="3"/>
  <c r="G3817" i="3"/>
  <c r="G3821" i="3"/>
  <c r="G3825" i="3"/>
  <c r="G3829" i="3"/>
  <c r="G1848" i="3"/>
  <c r="G1880" i="3"/>
  <c r="G1912" i="3"/>
  <c r="G1944" i="3"/>
  <c r="G1976" i="3"/>
  <c r="G2008" i="3"/>
  <c r="G2040" i="3"/>
  <c r="G2072" i="3"/>
  <c r="G2104" i="3"/>
  <c r="G2136" i="3"/>
  <c r="G2168" i="3"/>
  <c r="G2200" i="3"/>
  <c r="G2232" i="3"/>
  <c r="G2264" i="3"/>
  <c r="G2296" i="3"/>
  <c r="G2328" i="3"/>
  <c r="G2360" i="3"/>
  <c r="G2392" i="3"/>
  <c r="G2424" i="3"/>
  <c r="G2454" i="3"/>
  <c r="G2470" i="3"/>
  <c r="G2486" i="3"/>
  <c r="G2502" i="3"/>
  <c r="G2518" i="3"/>
  <c r="G2534" i="3"/>
  <c r="G2550" i="3"/>
  <c r="G2566" i="3"/>
  <c r="G2582" i="3"/>
  <c r="G2598" i="3"/>
  <c r="G2614" i="3"/>
  <c r="G2629" i="3"/>
  <c r="G2634" i="3"/>
  <c r="G2640" i="3"/>
  <c r="G2645" i="3"/>
  <c r="G2650" i="3"/>
  <c r="G2654" i="3"/>
  <c r="G2658" i="3"/>
  <c r="G2662" i="3"/>
  <c r="G2666" i="3"/>
  <c r="G2670" i="3"/>
  <c r="G2674" i="3"/>
  <c r="G2678" i="3"/>
  <c r="G2682" i="3"/>
  <c r="G2686" i="3"/>
  <c r="G2690" i="3"/>
  <c r="G2694" i="3"/>
  <c r="G2698" i="3"/>
  <c r="G2702" i="3"/>
  <c r="G2706" i="3"/>
  <c r="G2710" i="3"/>
  <c r="G2714" i="3"/>
  <c r="G2718" i="3"/>
  <c r="G2722" i="3"/>
  <c r="G2726" i="3"/>
  <c r="G2730" i="3"/>
  <c r="G2734" i="3"/>
  <c r="G2738" i="3"/>
  <c r="G2742" i="3"/>
  <c r="G2746" i="3"/>
  <c r="G2750" i="3"/>
  <c r="G2754" i="3"/>
  <c r="G2758" i="3"/>
  <c r="G2762" i="3"/>
  <c r="G2766" i="3"/>
  <c r="G2770" i="3"/>
  <c r="G2774" i="3"/>
  <c r="G2778" i="3"/>
  <c r="G2782" i="3"/>
  <c r="G2786" i="3"/>
  <c r="G2790" i="3"/>
  <c r="G2794" i="3"/>
  <c r="G2798" i="3"/>
  <c r="G2802" i="3"/>
  <c r="G2806" i="3"/>
  <c r="G2810" i="3"/>
  <c r="G2814" i="3"/>
  <c r="G2818" i="3"/>
  <c r="G2822" i="3"/>
  <c r="G2826" i="3"/>
  <c r="G2830" i="3"/>
  <c r="G2834" i="3"/>
  <c r="G2838" i="3"/>
  <c r="G2842" i="3"/>
  <c r="G2846" i="3"/>
  <c r="G2850" i="3"/>
  <c r="G2854" i="3"/>
  <c r="G2858" i="3"/>
  <c r="G2862" i="3"/>
  <c r="G2866" i="3"/>
  <c r="G2870" i="3"/>
  <c r="G2874" i="3"/>
  <c r="G2878" i="3"/>
  <c r="G2882" i="3"/>
  <c r="G2886" i="3"/>
  <c r="G2890" i="3"/>
  <c r="G2894" i="3"/>
  <c r="G2898" i="3"/>
  <c r="G2902" i="3"/>
  <c r="G2906" i="3"/>
  <c r="G2910" i="3"/>
  <c r="G2914" i="3"/>
  <c r="G2918" i="3"/>
  <c r="G2922" i="3"/>
  <c r="G2926" i="3"/>
  <c r="G2930" i="3"/>
  <c r="G2934" i="3"/>
  <c r="G2938" i="3"/>
  <c r="G2942" i="3"/>
  <c r="G2946" i="3"/>
  <c r="G2950" i="3"/>
  <c r="G2954" i="3"/>
  <c r="G2958" i="3"/>
  <c r="G2962" i="3"/>
  <c r="G2966" i="3"/>
  <c r="G2970" i="3"/>
  <c r="G2974" i="3"/>
  <c r="G2978" i="3"/>
  <c r="G2982" i="3"/>
  <c r="G2986" i="3"/>
  <c r="G2990" i="3"/>
  <c r="G2994" i="3"/>
  <c r="G2998" i="3"/>
  <c r="G3002" i="3"/>
  <c r="G3006" i="3"/>
  <c r="G3010" i="3"/>
  <c r="G3014" i="3"/>
  <c r="G3018" i="3"/>
  <c r="G3022" i="3"/>
  <c r="G3026" i="3"/>
  <c r="G3030" i="3"/>
  <c r="G3034" i="3"/>
  <c r="G3038" i="3"/>
  <c r="G3042" i="3"/>
  <c r="G3046" i="3"/>
  <c r="G3050" i="3"/>
  <c r="G3054" i="3"/>
  <c r="G3058" i="3"/>
  <c r="G3062" i="3"/>
  <c r="G3066" i="3"/>
  <c r="G3070" i="3"/>
  <c r="G3074" i="3"/>
  <c r="G3078" i="3"/>
  <c r="G3082" i="3"/>
  <c r="G3086" i="3"/>
  <c r="G3090" i="3"/>
  <c r="G3094" i="3"/>
  <c r="G3098" i="3"/>
  <c r="G3102" i="3"/>
  <c r="G3106" i="3"/>
  <c r="G3110" i="3"/>
  <c r="G3114" i="3"/>
  <c r="G3118" i="3"/>
  <c r="G3122" i="3"/>
  <c r="G3126" i="3"/>
  <c r="G3130" i="3"/>
  <c r="G3134" i="3"/>
  <c r="G3138" i="3"/>
  <c r="G3142" i="3"/>
  <c r="G3146" i="3"/>
  <c r="G3150" i="3"/>
  <c r="G3154" i="3"/>
  <c r="G3158" i="3"/>
  <c r="G3162" i="3"/>
  <c r="G3166" i="3"/>
  <c r="G3170" i="3"/>
  <c r="G3174" i="3"/>
  <c r="G3178" i="3"/>
  <c r="G3182" i="3"/>
  <c r="G3186" i="3"/>
  <c r="G3190" i="3"/>
  <c r="G3194" i="3"/>
  <c r="G3198" i="3"/>
  <c r="G3202" i="3"/>
  <c r="G3206" i="3"/>
  <c r="G3210" i="3"/>
  <c r="G3214" i="3"/>
  <c r="G3218" i="3"/>
  <c r="G3222" i="3"/>
  <c r="G3226" i="3"/>
  <c r="G3230" i="3"/>
  <c r="G3234" i="3"/>
  <c r="G3238" i="3"/>
  <c r="G3242" i="3"/>
  <c r="G3246" i="3"/>
  <c r="G3250" i="3"/>
  <c r="G3254" i="3"/>
  <c r="G3258" i="3"/>
  <c r="G3262" i="3"/>
  <c r="G3266" i="3"/>
  <c r="G3270" i="3"/>
  <c r="G3274" i="3"/>
  <c r="G3278" i="3"/>
  <c r="G3282" i="3"/>
  <c r="G3286" i="3"/>
  <c r="G3290" i="3"/>
  <c r="G3294" i="3"/>
  <c r="G3298" i="3"/>
  <c r="G3302" i="3"/>
  <c r="G3306" i="3"/>
  <c r="G3310" i="3"/>
  <c r="G3314" i="3"/>
  <c r="G3318" i="3"/>
  <c r="G3322" i="3"/>
  <c r="G3326" i="3"/>
  <c r="G3330" i="3"/>
  <c r="G3334" i="3"/>
  <c r="G3338" i="3"/>
  <c r="G3342" i="3"/>
  <c r="G3346" i="3"/>
  <c r="G3350" i="3"/>
  <c r="G3354" i="3"/>
  <c r="G3358" i="3"/>
  <c r="G3362" i="3"/>
  <c r="G3366" i="3"/>
  <c r="G3370" i="3"/>
  <c r="G3374" i="3"/>
  <c r="G3378" i="3"/>
  <c r="G3382" i="3"/>
  <c r="G3386" i="3"/>
  <c r="G3390" i="3"/>
  <c r="G3394" i="3"/>
  <c r="G3398" i="3"/>
  <c r="G3402" i="3"/>
  <c r="G3406" i="3"/>
  <c r="G3410" i="3"/>
  <c r="G3414" i="3"/>
  <c r="G3418" i="3"/>
  <c r="G3422" i="3"/>
  <c r="G3426" i="3"/>
  <c r="G3430" i="3"/>
  <c r="G3434" i="3"/>
  <c r="G3438" i="3"/>
  <c r="G3442" i="3"/>
  <c r="G3446" i="3"/>
  <c r="G3450" i="3"/>
  <c r="G3454" i="3"/>
  <c r="G3458" i="3"/>
  <c r="G3462" i="3"/>
  <c r="G3466" i="3"/>
  <c r="G3470" i="3"/>
  <c r="G3474" i="3"/>
  <c r="G3478" i="3"/>
  <c r="G3482" i="3"/>
  <c r="G3486" i="3"/>
  <c r="G3490" i="3"/>
  <c r="G3494" i="3"/>
  <c r="G3498" i="3"/>
  <c r="G3502" i="3"/>
  <c r="G3506" i="3"/>
  <c r="G3510" i="3"/>
  <c r="G3514" i="3"/>
  <c r="G3518" i="3"/>
  <c r="G3522" i="3"/>
  <c r="G3526" i="3"/>
  <c r="G3530" i="3"/>
  <c r="G3534" i="3"/>
  <c r="G3538" i="3"/>
  <c r="G3542" i="3"/>
  <c r="G3546" i="3"/>
  <c r="G3550" i="3"/>
  <c r="G3554" i="3"/>
  <c r="G3558" i="3"/>
  <c r="G3562" i="3"/>
  <c r="G3566" i="3"/>
  <c r="G3570" i="3"/>
  <c r="G3574" i="3"/>
  <c r="G3578" i="3"/>
  <c r="G3582" i="3"/>
  <c r="G3586" i="3"/>
  <c r="G3590" i="3"/>
  <c r="G3594" i="3"/>
  <c r="G3598" i="3"/>
  <c r="G3602" i="3"/>
  <c r="G3606" i="3"/>
  <c r="G3610" i="3"/>
  <c r="G3614" i="3"/>
  <c r="G3618" i="3"/>
  <c r="G3622" i="3"/>
  <c r="G3626" i="3"/>
  <c r="G3630" i="3"/>
  <c r="G3634" i="3"/>
  <c r="G3638" i="3"/>
  <c r="G3642" i="3"/>
  <c r="G3646" i="3"/>
  <c r="G3650" i="3"/>
  <c r="G3654" i="3"/>
  <c r="G3658" i="3"/>
  <c r="G3662" i="3"/>
  <c r="G3666" i="3"/>
  <c r="G3670" i="3"/>
  <c r="G3674" i="3"/>
  <c r="G3678" i="3"/>
  <c r="G3682" i="3"/>
  <c r="G3686" i="3"/>
  <c r="G3690" i="3"/>
  <c r="G3694" i="3"/>
  <c r="G3698" i="3"/>
  <c r="G3702" i="3"/>
  <c r="G3706" i="3"/>
  <c r="G3710" i="3"/>
  <c r="G3714" i="3"/>
  <c r="G3718" i="3"/>
  <c r="G3722" i="3"/>
  <c r="G3726" i="3"/>
  <c r="G3730" i="3"/>
  <c r="G3734" i="3"/>
  <c r="G3738" i="3"/>
  <c r="G3742" i="3"/>
  <c r="G3746" i="3"/>
  <c r="G3750" i="3"/>
  <c r="G3754" i="3"/>
  <c r="G3758" i="3"/>
  <c r="G3762" i="3"/>
  <c r="G3766" i="3"/>
  <c r="G3770" i="3"/>
  <c r="G3774" i="3"/>
  <c r="G3778" i="3"/>
  <c r="G3782" i="3"/>
  <c r="G3786" i="3"/>
  <c r="G3790" i="3"/>
  <c r="G3794" i="3"/>
  <c r="G3798" i="3"/>
  <c r="G3802" i="3"/>
  <c r="G3806" i="3"/>
  <c r="G3810" i="3"/>
  <c r="G3814" i="3"/>
  <c r="G3818" i="3"/>
  <c r="G3822" i="3"/>
  <c r="G3826" i="3"/>
  <c r="G1856" i="3"/>
  <c r="G1984" i="3"/>
  <c r="G2112" i="3"/>
  <c r="G2240" i="3"/>
  <c r="G2368" i="3"/>
  <c r="G2474" i="3"/>
  <c r="G2538" i="3"/>
  <c r="G2602" i="3"/>
  <c r="G2641" i="3"/>
  <c r="G2659" i="3"/>
  <c r="G2675" i="3"/>
  <c r="G2691" i="3"/>
  <c r="G2707" i="3"/>
  <c r="G2723" i="3"/>
  <c r="G2739" i="3"/>
  <c r="G2755" i="3"/>
  <c r="G2771" i="3"/>
  <c r="G2787" i="3"/>
  <c r="G2803" i="3"/>
  <c r="G2819" i="3"/>
  <c r="G2835" i="3"/>
  <c r="G2851" i="3"/>
  <c r="G2867" i="3"/>
  <c r="G2883" i="3"/>
  <c r="G2899" i="3"/>
  <c r="G2915" i="3"/>
  <c r="G2931" i="3"/>
  <c r="G2947" i="3"/>
  <c r="G2963" i="3"/>
  <c r="G2979" i="3"/>
  <c r="G2995" i="3"/>
  <c r="G3011" i="3"/>
  <c r="G3027" i="3"/>
  <c r="G3043" i="3"/>
  <c r="G3059" i="3"/>
  <c r="G3075" i="3"/>
  <c r="G3091" i="3"/>
  <c r="G3107" i="3"/>
  <c r="G3123" i="3"/>
  <c r="G3139" i="3"/>
  <c r="G3155" i="3"/>
  <c r="G3171" i="3"/>
  <c r="G3187" i="3"/>
  <c r="G3203" i="3"/>
  <c r="G3219" i="3"/>
  <c r="G3235" i="3"/>
  <c r="G3251" i="3"/>
  <c r="G3267" i="3"/>
  <c r="G3283" i="3"/>
  <c r="G3299" i="3"/>
  <c r="G3315" i="3"/>
  <c r="G3331" i="3"/>
  <c r="G3347" i="3"/>
  <c r="G3363" i="3"/>
  <c r="G3379" i="3"/>
  <c r="G3395" i="3"/>
  <c r="G3411" i="3"/>
  <c r="G3427" i="3"/>
  <c r="G3443" i="3"/>
  <c r="G3459" i="3"/>
  <c r="G3475" i="3"/>
  <c r="G3491" i="3"/>
  <c r="G3507" i="3"/>
  <c r="G3523" i="3"/>
  <c r="G3539" i="3"/>
  <c r="G3555" i="3"/>
  <c r="G3571" i="3"/>
  <c r="G3587" i="3"/>
  <c r="G3603" i="3"/>
  <c r="G3619" i="3"/>
  <c r="G3635" i="3"/>
  <c r="G3651" i="3"/>
  <c r="G3667" i="3"/>
  <c r="G3683" i="3"/>
  <c r="G3699" i="3"/>
  <c r="G3715" i="3"/>
  <c r="G3731" i="3"/>
  <c r="G3747" i="3"/>
  <c r="G3763" i="3"/>
  <c r="G3779" i="3"/>
  <c r="G3795" i="3"/>
  <c r="G3811" i="3"/>
  <c r="G3827" i="3"/>
  <c r="G3833" i="3"/>
  <c r="G3837" i="3"/>
  <c r="G3841" i="3"/>
  <c r="G3845" i="3"/>
  <c r="G3849" i="3"/>
  <c r="G3853" i="3"/>
  <c r="G3857" i="3"/>
  <c r="G3861" i="3"/>
  <c r="G3865" i="3"/>
  <c r="G3869" i="3"/>
  <c r="G3873" i="3"/>
  <c r="G3877" i="3"/>
  <c r="G3881" i="3"/>
  <c r="G3885" i="3"/>
  <c r="G3889" i="3"/>
  <c r="G3893" i="3"/>
  <c r="G3897" i="3"/>
  <c r="G3901" i="3"/>
  <c r="G3905" i="3"/>
  <c r="G3909" i="3"/>
  <c r="G3913" i="3"/>
  <c r="G3917" i="3"/>
  <c r="G3921" i="3"/>
  <c r="G3925" i="3"/>
  <c r="G3929" i="3"/>
  <c r="G3933" i="3"/>
  <c r="G3937" i="3"/>
  <c r="G3941" i="3"/>
  <c r="G3945" i="3"/>
  <c r="G3949" i="3"/>
  <c r="G3953" i="3"/>
  <c r="G3957" i="3"/>
  <c r="G3961" i="3"/>
  <c r="G3965" i="3"/>
  <c r="G3969" i="3"/>
  <c r="G3973" i="3"/>
  <c r="G3977" i="3"/>
  <c r="G3981" i="3"/>
  <c r="G3985" i="3"/>
  <c r="G3989" i="3"/>
  <c r="G3993" i="3"/>
  <c r="G3997" i="3"/>
  <c r="G4001" i="3"/>
  <c r="G4005" i="3"/>
  <c r="G4009" i="3"/>
  <c r="G4013" i="3"/>
  <c r="G4017" i="3"/>
  <c r="G4021" i="3"/>
  <c r="G4025" i="3"/>
  <c r="G4029" i="3"/>
  <c r="G4033" i="3"/>
  <c r="G4037" i="3"/>
  <c r="G4041" i="3"/>
  <c r="G4045" i="3"/>
  <c r="G4049" i="3"/>
  <c r="G4053" i="3"/>
  <c r="G4057" i="3"/>
  <c r="G4061" i="3"/>
  <c r="G4065" i="3"/>
  <c r="G4069" i="3"/>
  <c r="G4073" i="3"/>
  <c r="G4077" i="3"/>
  <c r="G4081" i="3"/>
  <c r="G4085" i="3"/>
  <c r="G4089" i="3"/>
  <c r="G4093" i="3"/>
  <c r="G4097" i="3"/>
  <c r="G4101" i="3"/>
  <c r="G4105" i="3"/>
  <c r="G4109" i="3"/>
  <c r="G4113" i="3"/>
  <c r="G4117" i="3"/>
  <c r="G4121" i="3"/>
  <c r="G4125" i="3"/>
  <c r="G4129" i="3"/>
  <c r="G4133" i="3"/>
  <c r="G4137" i="3"/>
  <c r="G4141" i="3"/>
  <c r="G4145" i="3"/>
  <c r="G4149" i="3"/>
  <c r="G4153" i="3"/>
  <c r="G4157" i="3"/>
  <c r="G4161" i="3"/>
  <c r="G4165" i="3"/>
  <c r="G4169" i="3"/>
  <c r="G4173" i="3"/>
  <c r="G4177" i="3"/>
  <c r="G4181" i="3"/>
  <c r="G4185" i="3"/>
  <c r="G4189" i="3"/>
  <c r="G4193" i="3"/>
  <c r="G4197" i="3"/>
  <c r="G4201" i="3"/>
  <c r="G4205" i="3"/>
  <c r="G4209" i="3"/>
  <c r="G4213" i="3"/>
  <c r="G4217" i="3"/>
  <c r="G4221" i="3"/>
  <c r="G4225" i="3"/>
  <c r="G4229" i="3"/>
  <c r="G4233" i="3"/>
  <c r="G4237" i="3"/>
  <c r="G4241" i="3"/>
  <c r="G4245" i="3"/>
  <c r="G4249" i="3"/>
  <c r="G4253" i="3"/>
  <c r="G4257" i="3"/>
  <c r="G4261" i="3"/>
  <c r="G4265" i="3"/>
  <c r="G4269" i="3"/>
  <c r="G4273" i="3"/>
  <c r="G4277" i="3"/>
  <c r="G4281" i="3"/>
  <c r="G4285" i="3"/>
  <c r="G4289" i="3"/>
  <c r="G4293" i="3"/>
  <c r="G4297" i="3"/>
  <c r="G4301" i="3"/>
  <c r="G4305" i="3"/>
  <c r="G4309" i="3"/>
  <c r="G4313" i="3"/>
  <c r="G4317" i="3"/>
  <c r="G4321" i="3"/>
  <c r="G4325" i="3"/>
  <c r="G4329" i="3"/>
  <c r="G4333" i="3"/>
  <c r="G4337" i="3"/>
  <c r="G4341" i="3"/>
  <c r="G4345" i="3"/>
  <c r="G4349" i="3"/>
  <c r="G4353" i="3"/>
  <c r="G4357" i="3"/>
  <c r="G4361" i="3"/>
  <c r="G4365" i="3"/>
  <c r="F2" i="65"/>
  <c r="F2" i="67"/>
  <c r="F6" i="69"/>
  <c r="F10" i="69"/>
  <c r="F14" i="69"/>
  <c r="F22" i="69"/>
  <c r="F30" i="69"/>
  <c r="F34" i="69"/>
  <c r="F38" i="69"/>
  <c r="F42" i="69"/>
  <c r="F47" i="69"/>
  <c r="F51" i="69"/>
  <c r="F55" i="69"/>
  <c r="F59" i="69"/>
  <c r="F63" i="69"/>
  <c r="F67" i="69"/>
  <c r="F71" i="69"/>
  <c r="F75" i="69"/>
  <c r="F79" i="69"/>
  <c r="F83" i="69"/>
  <c r="F87" i="69"/>
  <c r="F91" i="69"/>
  <c r="F95" i="69"/>
  <c r="F103" i="69"/>
  <c r="F107" i="69"/>
  <c r="F111" i="69"/>
  <c r="F115" i="69"/>
  <c r="F119" i="69"/>
  <c r="F123" i="69"/>
  <c r="F127" i="69"/>
  <c r="F131" i="69"/>
  <c r="F135" i="69"/>
  <c r="F139" i="69"/>
  <c r="F143" i="69"/>
  <c r="F147" i="69"/>
  <c r="F151" i="69"/>
  <c r="F155" i="69"/>
  <c r="F159" i="69"/>
  <c r="F163" i="69"/>
  <c r="F167" i="69"/>
  <c r="F171" i="69"/>
  <c r="F175" i="69"/>
  <c r="F179" i="69"/>
  <c r="F183" i="69"/>
  <c r="F187" i="69"/>
  <c r="F191" i="69"/>
  <c r="F195" i="69"/>
  <c r="F199" i="69"/>
  <c r="F203" i="69"/>
  <c r="F207" i="69"/>
  <c r="F211" i="69"/>
  <c r="F215" i="69"/>
  <c r="F219" i="69"/>
  <c r="F223" i="69"/>
  <c r="F227" i="69"/>
  <c r="F231" i="69"/>
  <c r="F235" i="69"/>
  <c r="F239" i="69"/>
  <c r="F243" i="69"/>
  <c r="F247" i="69"/>
  <c r="F251" i="69"/>
  <c r="F255" i="69"/>
  <c r="F259" i="69"/>
  <c r="F263" i="69"/>
  <c r="F267" i="69"/>
  <c r="F271" i="69"/>
  <c r="F275" i="69"/>
  <c r="F279" i="69"/>
  <c r="F283" i="69"/>
  <c r="F287" i="69"/>
  <c r="F291" i="69"/>
  <c r="F295" i="69"/>
  <c r="F299" i="69"/>
  <c r="F303" i="69"/>
  <c r="F307" i="69"/>
  <c r="F311" i="69"/>
  <c r="F315" i="69"/>
  <c r="F319" i="69"/>
  <c r="F323" i="69"/>
  <c r="F327" i="69"/>
  <c r="F331" i="69"/>
  <c r="F335" i="69"/>
  <c r="F339" i="69"/>
  <c r="F343" i="69"/>
  <c r="F347" i="69"/>
  <c r="F351" i="69"/>
  <c r="F355" i="69"/>
  <c r="F359" i="69"/>
  <c r="F363" i="69"/>
  <c r="F367" i="69"/>
  <c r="F371" i="69"/>
  <c r="F375" i="69"/>
  <c r="F379" i="69"/>
  <c r="F383" i="69"/>
  <c r="F387" i="69"/>
  <c r="F391" i="69"/>
  <c r="F395" i="69"/>
  <c r="F399" i="69"/>
  <c r="F403" i="69"/>
  <c r="F407" i="69"/>
  <c r="F411" i="69"/>
  <c r="F415" i="69"/>
  <c r="F419" i="69"/>
  <c r="F423" i="69"/>
  <c r="F427" i="69"/>
  <c r="F431" i="69"/>
  <c r="F435" i="69"/>
  <c r="F439" i="69"/>
  <c r="F443" i="69"/>
  <c r="F447" i="69"/>
  <c r="F451" i="69"/>
  <c r="F455" i="69"/>
  <c r="F459" i="69"/>
  <c r="F463" i="69"/>
  <c r="F467" i="69"/>
  <c r="F471" i="69"/>
  <c r="F475" i="69"/>
  <c r="F479" i="69"/>
  <c r="F483" i="69"/>
  <c r="F487" i="69"/>
  <c r="F491" i="69"/>
  <c r="F495" i="69"/>
  <c r="F499" i="69"/>
  <c r="F503" i="69"/>
  <c r="F507" i="69"/>
  <c r="F511" i="69"/>
  <c r="F515" i="69"/>
  <c r="F519" i="69"/>
  <c r="F523" i="69"/>
  <c r="F527" i="69"/>
  <c r="F531" i="69"/>
  <c r="F535" i="69"/>
  <c r="F539" i="69"/>
  <c r="F543" i="69"/>
  <c r="F547" i="69"/>
  <c r="F551" i="69"/>
  <c r="F555" i="69"/>
  <c r="F559" i="69"/>
  <c r="F563" i="69"/>
  <c r="F567" i="69"/>
  <c r="F571" i="69"/>
  <c r="F575" i="69"/>
  <c r="F579" i="69"/>
  <c r="F583" i="69"/>
  <c r="F587" i="69"/>
  <c r="F591" i="69"/>
  <c r="F595" i="69"/>
  <c r="F599" i="69"/>
  <c r="F603" i="69"/>
  <c r="F607" i="69"/>
  <c r="F611" i="69"/>
  <c r="F615" i="69"/>
  <c r="F619" i="69"/>
  <c r="F623" i="69"/>
  <c r="F3" i="72"/>
  <c r="F7" i="72"/>
  <c r="F11" i="72"/>
  <c r="F15" i="72"/>
  <c r="F19" i="72"/>
  <c r="F23" i="72"/>
  <c r="F35" i="72"/>
  <c r="G1888" i="3"/>
  <c r="G2016" i="3"/>
  <c r="G2144" i="3"/>
  <c r="G2272" i="3"/>
  <c r="G2400" i="3"/>
  <c r="G2490" i="3"/>
  <c r="G2554" i="3"/>
  <c r="G2618" i="3"/>
  <c r="G2646" i="3"/>
  <c r="G2663" i="3"/>
  <c r="G2679" i="3"/>
  <c r="G2695" i="3"/>
  <c r="G2711" i="3"/>
  <c r="G2727" i="3"/>
  <c r="G2743" i="3"/>
  <c r="G2759" i="3"/>
  <c r="G2775" i="3"/>
  <c r="G2791" i="3"/>
  <c r="G2807" i="3"/>
  <c r="G2823" i="3"/>
  <c r="G2839" i="3"/>
  <c r="G2855" i="3"/>
  <c r="G2871" i="3"/>
  <c r="G2887" i="3"/>
  <c r="G2903" i="3"/>
  <c r="G2919" i="3"/>
  <c r="G2935" i="3"/>
  <c r="G2951" i="3"/>
  <c r="G2967" i="3"/>
  <c r="G2983" i="3"/>
  <c r="G2999" i="3"/>
  <c r="G3015" i="3"/>
  <c r="G3031" i="3"/>
  <c r="G3047" i="3"/>
  <c r="G3063" i="3"/>
  <c r="G3079" i="3"/>
  <c r="G3095" i="3"/>
  <c r="G3111" i="3"/>
  <c r="G3127" i="3"/>
  <c r="G3143" i="3"/>
  <c r="G3159" i="3"/>
  <c r="G3175" i="3"/>
  <c r="G3191" i="3"/>
  <c r="G3207" i="3"/>
  <c r="G3223" i="3"/>
  <c r="G3239" i="3"/>
  <c r="G3255" i="3"/>
  <c r="G3271" i="3"/>
  <c r="G3287" i="3"/>
  <c r="G3303" i="3"/>
  <c r="G3319" i="3"/>
  <c r="G3335" i="3"/>
  <c r="G3351" i="3"/>
  <c r="G3367" i="3"/>
  <c r="G3383" i="3"/>
  <c r="G3399" i="3"/>
  <c r="G3415" i="3"/>
  <c r="G3431" i="3"/>
  <c r="G3447" i="3"/>
  <c r="G3463" i="3"/>
  <c r="G3479" i="3"/>
  <c r="G3495" i="3"/>
  <c r="G3511" i="3"/>
  <c r="G3527" i="3"/>
  <c r="G3543" i="3"/>
  <c r="G3559" i="3"/>
  <c r="G3575" i="3"/>
  <c r="G3591" i="3"/>
  <c r="G3607" i="3"/>
  <c r="G3623" i="3"/>
  <c r="G3639" i="3"/>
  <c r="G3655" i="3"/>
  <c r="G3671" i="3"/>
  <c r="G3687" i="3"/>
  <c r="G3703" i="3"/>
  <c r="G3719" i="3"/>
  <c r="G3735" i="3"/>
  <c r="G3751" i="3"/>
  <c r="G3767" i="3"/>
  <c r="G3783" i="3"/>
  <c r="G3799" i="3"/>
  <c r="G3815" i="3"/>
  <c r="G3830" i="3"/>
  <c r="G3834" i="3"/>
  <c r="G3838" i="3"/>
  <c r="G3842" i="3"/>
  <c r="G3846" i="3"/>
  <c r="G3850" i="3"/>
  <c r="G3854" i="3"/>
  <c r="G3858" i="3"/>
  <c r="G3862" i="3"/>
  <c r="G3866" i="3"/>
  <c r="G3870" i="3"/>
  <c r="G3874" i="3"/>
  <c r="G3878" i="3"/>
  <c r="G3882" i="3"/>
  <c r="G3886" i="3"/>
  <c r="G3890" i="3"/>
  <c r="G3894" i="3"/>
  <c r="G3898" i="3"/>
  <c r="G3902" i="3"/>
  <c r="G3906" i="3"/>
  <c r="G3910" i="3"/>
  <c r="G3914" i="3"/>
  <c r="G3918" i="3"/>
  <c r="G3922" i="3"/>
  <c r="G3926" i="3"/>
  <c r="G3930" i="3"/>
  <c r="G3934" i="3"/>
  <c r="G3938" i="3"/>
  <c r="G3942" i="3"/>
  <c r="G3946" i="3"/>
  <c r="G3950" i="3"/>
  <c r="G3954" i="3"/>
  <c r="G3958" i="3"/>
  <c r="G3962" i="3"/>
  <c r="G3966" i="3"/>
  <c r="G3970" i="3"/>
  <c r="G3974" i="3"/>
  <c r="G3978" i="3"/>
  <c r="G3982" i="3"/>
  <c r="G3986" i="3"/>
  <c r="G3990" i="3"/>
  <c r="G3994" i="3"/>
  <c r="G3998" i="3"/>
  <c r="G4002" i="3"/>
  <c r="G4006" i="3"/>
  <c r="G4010" i="3"/>
  <c r="G4014" i="3"/>
  <c r="G4018" i="3"/>
  <c r="G4022" i="3"/>
  <c r="G4026" i="3"/>
  <c r="G4030" i="3"/>
  <c r="G4034" i="3"/>
  <c r="G4038" i="3"/>
  <c r="G4042" i="3"/>
  <c r="G4046" i="3"/>
  <c r="G4050" i="3"/>
  <c r="G4054" i="3"/>
  <c r="G4058" i="3"/>
  <c r="G4062" i="3"/>
  <c r="G4066" i="3"/>
  <c r="G4070" i="3"/>
  <c r="G4074" i="3"/>
  <c r="G4078" i="3"/>
  <c r="G4082" i="3"/>
  <c r="G4086" i="3"/>
  <c r="G4090" i="3"/>
  <c r="G4094" i="3"/>
  <c r="G4098" i="3"/>
  <c r="G4102" i="3"/>
  <c r="G4106" i="3"/>
  <c r="G4110" i="3"/>
  <c r="G4114" i="3"/>
  <c r="G4118" i="3"/>
  <c r="G4122" i="3"/>
  <c r="G4126" i="3"/>
  <c r="G4130" i="3"/>
  <c r="G4134" i="3"/>
  <c r="G4138" i="3"/>
  <c r="G4142" i="3"/>
  <c r="G4146" i="3"/>
  <c r="G4150" i="3"/>
  <c r="G4154" i="3"/>
  <c r="G4158" i="3"/>
  <c r="G4162" i="3"/>
  <c r="G4166" i="3"/>
  <c r="G4170" i="3"/>
  <c r="G4174" i="3"/>
  <c r="G4178" i="3"/>
  <c r="G4182" i="3"/>
  <c r="G4186" i="3"/>
  <c r="G4190" i="3"/>
  <c r="G4194" i="3"/>
  <c r="G4198" i="3"/>
  <c r="G4202" i="3"/>
  <c r="G4206" i="3"/>
  <c r="G4210" i="3"/>
  <c r="G4214" i="3"/>
  <c r="G4218" i="3"/>
  <c r="G4222" i="3"/>
  <c r="G4226" i="3"/>
  <c r="G4230" i="3"/>
  <c r="G4234" i="3"/>
  <c r="G4238" i="3"/>
  <c r="G4242" i="3"/>
  <c r="G4246" i="3"/>
  <c r="G4250" i="3"/>
  <c r="G4254" i="3"/>
  <c r="G4258" i="3"/>
  <c r="G4262" i="3"/>
  <c r="G4266" i="3"/>
  <c r="G4270" i="3"/>
  <c r="G4274" i="3"/>
  <c r="G4278" i="3"/>
  <c r="G4282" i="3"/>
  <c r="G4286" i="3"/>
  <c r="G4290" i="3"/>
  <c r="G4294" i="3"/>
  <c r="G4298" i="3"/>
  <c r="G4302" i="3"/>
  <c r="G4306" i="3"/>
  <c r="G4310" i="3"/>
  <c r="G4314" i="3"/>
  <c r="G4318" i="3"/>
  <c r="G4322" i="3"/>
  <c r="G4326" i="3"/>
  <c r="G4330" i="3"/>
  <c r="G4334" i="3"/>
  <c r="G4338" i="3"/>
  <c r="G4342" i="3"/>
  <c r="G4346" i="3"/>
  <c r="G4350" i="3"/>
  <c r="G4354" i="3"/>
  <c r="G4358" i="3"/>
  <c r="G4362" i="3"/>
  <c r="G4366" i="3"/>
  <c r="F3" i="69"/>
  <c r="F11" i="69"/>
  <c r="F15" i="69"/>
  <c r="F19" i="69"/>
  <c r="F23" i="69"/>
  <c r="F27" i="69"/>
  <c r="F35" i="69"/>
  <c r="F39" i="69"/>
  <c r="F43" i="69"/>
  <c r="F52" i="69"/>
  <c r="F56" i="69"/>
  <c r="F60" i="69"/>
  <c r="F64" i="69"/>
  <c r="F68" i="69"/>
  <c r="F72" i="69"/>
  <c r="F76" i="69"/>
  <c r="F80" i="69"/>
  <c r="F84" i="69"/>
  <c r="F96" i="69"/>
  <c r="F100" i="69"/>
  <c r="F104" i="69"/>
  <c r="F108" i="69"/>
  <c r="F112" i="69"/>
  <c r="F116" i="69"/>
  <c r="F120" i="69"/>
  <c r="F124" i="69"/>
  <c r="F128" i="69"/>
  <c r="F132" i="69"/>
  <c r="F136" i="69"/>
  <c r="F140" i="69"/>
  <c r="F144" i="69"/>
  <c r="F148" i="69"/>
  <c r="F152" i="69"/>
  <c r="F156" i="69"/>
  <c r="F160" i="69"/>
  <c r="F164" i="69"/>
  <c r="F168" i="69"/>
  <c r="F172" i="69"/>
  <c r="F176" i="69"/>
  <c r="F180" i="69"/>
  <c r="F184" i="69"/>
  <c r="F188" i="69"/>
  <c r="F192" i="69"/>
  <c r="F196" i="69"/>
  <c r="F200" i="69"/>
  <c r="F204" i="69"/>
  <c r="F208" i="69"/>
  <c r="F212" i="69"/>
  <c r="F216" i="69"/>
  <c r="F220" i="69"/>
  <c r="F224" i="69"/>
  <c r="F228" i="69"/>
  <c r="F232" i="69"/>
  <c r="F236" i="69"/>
  <c r="F240" i="69"/>
  <c r="F244" i="69"/>
  <c r="F248" i="69"/>
  <c r="F252" i="69"/>
  <c r="F256" i="69"/>
  <c r="F260" i="69"/>
  <c r="F264" i="69"/>
  <c r="F268" i="69"/>
  <c r="F272" i="69"/>
  <c r="F276" i="69"/>
  <c r="F280" i="69"/>
  <c r="F284" i="69"/>
  <c r="F288" i="69"/>
  <c r="F292" i="69"/>
  <c r="F296" i="69"/>
  <c r="F300" i="69"/>
  <c r="F304" i="69"/>
  <c r="F308" i="69"/>
  <c r="F312" i="69"/>
  <c r="F316" i="69"/>
  <c r="F320" i="69"/>
  <c r="F324" i="69"/>
  <c r="F328" i="69"/>
  <c r="F332" i="69"/>
  <c r="F336" i="69"/>
  <c r="F340" i="69"/>
  <c r="F344" i="69"/>
  <c r="F348" i="69"/>
  <c r="F352" i="69"/>
  <c r="F356" i="69"/>
  <c r="F360" i="69"/>
  <c r="F364" i="69"/>
  <c r="F368" i="69"/>
  <c r="F372" i="69"/>
  <c r="F376" i="69"/>
  <c r="F380" i="69"/>
  <c r="F384" i="69"/>
  <c r="F388" i="69"/>
  <c r="F392" i="69"/>
  <c r="F396" i="69"/>
  <c r="F400" i="69"/>
  <c r="F404" i="69"/>
  <c r="F408" i="69"/>
  <c r="F412" i="69"/>
  <c r="F416" i="69"/>
  <c r="F420" i="69"/>
  <c r="F424" i="69"/>
  <c r="F428" i="69"/>
  <c r="F432" i="69"/>
  <c r="F436" i="69"/>
  <c r="F440" i="69"/>
  <c r="F444" i="69"/>
  <c r="F448" i="69"/>
  <c r="F452" i="69"/>
  <c r="F456" i="69"/>
  <c r="F460" i="69"/>
  <c r="F464" i="69"/>
  <c r="F468" i="69"/>
  <c r="F472" i="69"/>
  <c r="F476" i="69"/>
  <c r="F480" i="69"/>
  <c r="F484" i="69"/>
  <c r="F488" i="69"/>
  <c r="F492" i="69"/>
  <c r="F496" i="69"/>
  <c r="F500" i="69"/>
  <c r="F504" i="69"/>
  <c r="F508" i="69"/>
  <c r="F512" i="69"/>
  <c r="F516" i="69"/>
  <c r="F520" i="69"/>
  <c r="F524" i="69"/>
  <c r="F528" i="69"/>
  <c r="F532" i="69"/>
  <c r="F536" i="69"/>
  <c r="F540" i="69"/>
  <c r="F544" i="69"/>
  <c r="F548" i="69"/>
  <c r="F552" i="69"/>
  <c r="F556" i="69"/>
  <c r="F560" i="69"/>
  <c r="F564" i="69"/>
  <c r="F568" i="69"/>
  <c r="F572" i="69"/>
  <c r="F576" i="69"/>
  <c r="F580" i="69"/>
  <c r="F584" i="69"/>
  <c r="F588" i="69"/>
  <c r="F592" i="69"/>
  <c r="F596" i="69"/>
  <c r="F600" i="69"/>
  <c r="F604" i="69"/>
  <c r="F608" i="69"/>
  <c r="F612" i="69"/>
  <c r="F616" i="69"/>
  <c r="F620" i="69"/>
  <c r="F624" i="69"/>
  <c r="F4" i="72"/>
  <c r="F8" i="72"/>
  <c r="F12" i="72"/>
  <c r="F16" i="72"/>
  <c r="F20" i="72"/>
  <c r="F24" i="72"/>
  <c r="F36" i="72"/>
  <c r="G1920" i="3"/>
  <c r="G2048" i="3"/>
  <c r="G2176" i="3"/>
  <c r="G2304" i="3"/>
  <c r="G2432" i="3"/>
  <c r="G2506" i="3"/>
  <c r="G2570" i="3"/>
  <c r="G2630" i="3"/>
  <c r="G2651" i="3"/>
  <c r="G2667" i="3"/>
  <c r="G2683" i="3"/>
  <c r="G2699" i="3"/>
  <c r="G2715" i="3"/>
  <c r="G2731" i="3"/>
  <c r="G2747" i="3"/>
  <c r="G2763" i="3"/>
  <c r="G2779" i="3"/>
  <c r="G2795" i="3"/>
  <c r="G2811" i="3"/>
  <c r="G2827" i="3"/>
  <c r="G2843" i="3"/>
  <c r="G2859" i="3"/>
  <c r="G2875" i="3"/>
  <c r="G2891" i="3"/>
  <c r="G2907" i="3"/>
  <c r="G2923" i="3"/>
  <c r="G2939" i="3"/>
  <c r="G2955" i="3"/>
  <c r="G2971" i="3"/>
  <c r="G2987" i="3"/>
  <c r="G3003" i="3"/>
  <c r="G3019" i="3"/>
  <c r="G3035" i="3"/>
  <c r="G3051" i="3"/>
  <c r="G3067" i="3"/>
  <c r="G3083" i="3"/>
  <c r="G3099" i="3"/>
  <c r="G3115" i="3"/>
  <c r="G3131" i="3"/>
  <c r="G3147" i="3"/>
  <c r="G3163" i="3"/>
  <c r="G3179" i="3"/>
  <c r="G3195" i="3"/>
  <c r="G3211" i="3"/>
  <c r="G3227" i="3"/>
  <c r="G3243" i="3"/>
  <c r="G3259" i="3"/>
  <c r="G3275" i="3"/>
  <c r="G3291" i="3"/>
  <c r="G3307" i="3"/>
  <c r="G3323" i="3"/>
  <c r="G3339" i="3"/>
  <c r="G3355" i="3"/>
  <c r="G3371" i="3"/>
  <c r="G3387" i="3"/>
  <c r="G3403" i="3"/>
  <c r="G3419" i="3"/>
  <c r="G3435" i="3"/>
  <c r="G3451" i="3"/>
  <c r="G3467" i="3"/>
  <c r="G3483" i="3"/>
  <c r="G3499" i="3"/>
  <c r="G3515" i="3"/>
  <c r="G3531" i="3"/>
  <c r="G3547" i="3"/>
  <c r="G3563" i="3"/>
  <c r="G3579" i="3"/>
  <c r="G3595" i="3"/>
  <c r="G3611" i="3"/>
  <c r="G3627" i="3"/>
  <c r="G3643" i="3"/>
  <c r="G3659" i="3"/>
  <c r="G3675" i="3"/>
  <c r="G3691" i="3"/>
  <c r="G3707" i="3"/>
  <c r="G3723" i="3"/>
  <c r="G3739" i="3"/>
  <c r="G3755" i="3"/>
  <c r="G3771" i="3"/>
  <c r="G3787" i="3"/>
  <c r="G3803" i="3"/>
  <c r="G3819" i="3"/>
  <c r="G3831" i="3"/>
  <c r="G3835" i="3"/>
  <c r="G3839" i="3"/>
  <c r="G3843" i="3"/>
  <c r="G3847" i="3"/>
  <c r="G3851" i="3"/>
  <c r="G3855" i="3"/>
  <c r="G3859" i="3"/>
  <c r="G3863" i="3"/>
  <c r="G3867" i="3"/>
  <c r="G3871" i="3"/>
  <c r="G3875" i="3"/>
  <c r="G3879" i="3"/>
  <c r="G3883" i="3"/>
  <c r="G3887" i="3"/>
  <c r="G3891" i="3"/>
  <c r="G3895" i="3"/>
  <c r="G3899" i="3"/>
  <c r="G3903" i="3"/>
  <c r="G3907" i="3"/>
  <c r="G3911" i="3"/>
  <c r="G3915" i="3"/>
  <c r="G3919" i="3"/>
  <c r="G3923" i="3"/>
  <c r="G3927" i="3"/>
  <c r="G3931" i="3"/>
  <c r="G3935" i="3"/>
  <c r="G3939" i="3"/>
  <c r="G3943" i="3"/>
  <c r="G3947" i="3"/>
  <c r="G3951" i="3"/>
  <c r="G3955" i="3"/>
  <c r="G3959" i="3"/>
  <c r="G3963" i="3"/>
  <c r="G3967" i="3"/>
  <c r="G3971" i="3"/>
  <c r="G3975" i="3"/>
  <c r="G3979" i="3"/>
  <c r="G3983" i="3"/>
  <c r="G3987" i="3"/>
  <c r="G3991" i="3"/>
  <c r="G3995" i="3"/>
  <c r="G3999" i="3"/>
  <c r="G4003" i="3"/>
  <c r="G4007" i="3"/>
  <c r="G4011" i="3"/>
  <c r="G4015" i="3"/>
  <c r="G4019" i="3"/>
  <c r="G4023" i="3"/>
  <c r="G4027" i="3"/>
  <c r="G4031" i="3"/>
  <c r="G4035" i="3"/>
  <c r="G4039" i="3"/>
  <c r="G4043" i="3"/>
  <c r="G4047" i="3"/>
  <c r="G4051" i="3"/>
  <c r="G4055" i="3"/>
  <c r="G4059" i="3"/>
  <c r="G4063" i="3"/>
  <c r="G4067" i="3"/>
  <c r="G4071" i="3"/>
  <c r="G4075" i="3"/>
  <c r="G4079" i="3"/>
  <c r="G4083" i="3"/>
  <c r="G4087" i="3"/>
  <c r="G4091" i="3"/>
  <c r="G4095" i="3"/>
  <c r="G4099" i="3"/>
  <c r="G4103" i="3"/>
  <c r="G4107" i="3"/>
  <c r="G4111" i="3"/>
  <c r="G4115" i="3"/>
  <c r="G4119" i="3"/>
  <c r="G4123" i="3"/>
  <c r="G4127" i="3"/>
  <c r="G4131" i="3"/>
  <c r="G4135" i="3"/>
  <c r="G4139" i="3"/>
  <c r="G4143" i="3"/>
  <c r="G4147" i="3"/>
  <c r="G4151" i="3"/>
  <c r="G4155" i="3"/>
  <c r="G4159" i="3"/>
  <c r="G4163" i="3"/>
  <c r="G4167" i="3"/>
  <c r="G4171" i="3"/>
  <c r="G4175" i="3"/>
  <c r="G4179" i="3"/>
  <c r="G4183" i="3"/>
  <c r="G4187" i="3"/>
  <c r="G4191" i="3"/>
  <c r="G4195" i="3"/>
  <c r="G4199" i="3"/>
  <c r="G4203" i="3"/>
  <c r="G4207" i="3"/>
  <c r="G4211" i="3"/>
  <c r="G4215" i="3"/>
  <c r="G4219" i="3"/>
  <c r="G4223" i="3"/>
  <c r="G4227" i="3"/>
  <c r="G4231" i="3"/>
  <c r="G4235" i="3"/>
  <c r="G4239" i="3"/>
  <c r="G4243" i="3"/>
  <c r="G4247" i="3"/>
  <c r="G4251" i="3"/>
  <c r="G4255" i="3"/>
  <c r="G4259" i="3"/>
  <c r="G4263" i="3"/>
  <c r="G4267" i="3"/>
  <c r="G4271" i="3"/>
  <c r="G4275" i="3"/>
  <c r="G4279" i="3"/>
  <c r="G4283" i="3"/>
  <c r="G4287" i="3"/>
  <c r="G4291" i="3"/>
  <c r="G4295" i="3"/>
  <c r="G4299" i="3"/>
  <c r="G4303" i="3"/>
  <c r="G4307" i="3"/>
  <c r="G4311" i="3"/>
  <c r="G4315" i="3"/>
  <c r="G4319" i="3"/>
  <c r="G4323" i="3"/>
  <c r="G4327" i="3"/>
  <c r="G4331" i="3"/>
  <c r="G4335" i="3"/>
  <c r="G4339" i="3"/>
  <c r="G4343" i="3"/>
  <c r="G4347" i="3"/>
  <c r="G4351" i="3"/>
  <c r="G4355" i="3"/>
  <c r="G4359" i="3"/>
  <c r="G4363" i="3"/>
  <c r="G4367" i="3"/>
  <c r="F4" i="69"/>
  <c r="F8" i="69"/>
  <c r="F12" i="69"/>
  <c r="F16" i="69"/>
  <c r="F20" i="69"/>
  <c r="F24" i="69"/>
  <c r="F28" i="69"/>
  <c r="F32" i="69"/>
  <c r="F36" i="69"/>
  <c r="F40" i="69"/>
  <c r="F49" i="69"/>
  <c r="F53" i="69"/>
  <c r="F57" i="69"/>
  <c r="F61" i="69"/>
  <c r="F65" i="69"/>
  <c r="F69" i="69"/>
  <c r="F73" i="69"/>
  <c r="F77" i="69"/>
  <c r="F81" i="69"/>
  <c r="F85" i="69"/>
  <c r="F89" i="69"/>
  <c r="F93" i="69"/>
  <c r="F101" i="69"/>
  <c r="F105" i="69"/>
  <c r="F109" i="69"/>
  <c r="F113" i="69"/>
  <c r="F117" i="69"/>
  <c r="F121" i="69"/>
  <c r="F125" i="69"/>
  <c r="F129" i="69"/>
  <c r="F133" i="69"/>
  <c r="F137" i="69"/>
  <c r="F141" i="69"/>
  <c r="F145" i="69"/>
  <c r="F149" i="69"/>
  <c r="F153" i="69"/>
  <c r="F157" i="69"/>
  <c r="F161" i="69"/>
  <c r="F165" i="69"/>
  <c r="F169" i="69"/>
  <c r="F173" i="69"/>
  <c r="F177" i="69"/>
  <c r="F181" i="69"/>
  <c r="F185" i="69"/>
  <c r="F189" i="69"/>
  <c r="F193" i="69"/>
  <c r="F197" i="69"/>
  <c r="F201" i="69"/>
  <c r="F205" i="69"/>
  <c r="F209" i="69"/>
  <c r="F213" i="69"/>
  <c r="F217" i="69"/>
  <c r="F221" i="69"/>
  <c r="F225" i="69"/>
  <c r="F229" i="69"/>
  <c r="F233" i="69"/>
  <c r="F237" i="69"/>
  <c r="F241" i="69"/>
  <c r="F245" i="69"/>
  <c r="F249" i="69"/>
  <c r="F253" i="69"/>
  <c r="F257" i="69"/>
  <c r="F261" i="69"/>
  <c r="F265" i="69"/>
  <c r="F269" i="69"/>
  <c r="F273" i="69"/>
  <c r="F277" i="69"/>
  <c r="F281" i="69"/>
  <c r="F285" i="69"/>
  <c r="F289" i="69"/>
  <c r="F293" i="69"/>
  <c r="F297" i="69"/>
  <c r="F301" i="69"/>
  <c r="F305" i="69"/>
  <c r="F309" i="69"/>
  <c r="F313" i="69"/>
  <c r="F317" i="69"/>
  <c r="F321" i="69"/>
  <c r="F325" i="69"/>
  <c r="F329" i="69"/>
  <c r="F333" i="69"/>
  <c r="F337" i="69"/>
  <c r="F341" i="69"/>
  <c r="F345" i="69"/>
  <c r="F349" i="69"/>
  <c r="F353" i="69"/>
  <c r="F357" i="69"/>
  <c r="F361" i="69"/>
  <c r="F365" i="69"/>
  <c r="F369" i="69"/>
  <c r="F373" i="69"/>
  <c r="F377" i="69"/>
  <c r="F381" i="69"/>
  <c r="F385" i="69"/>
  <c r="F389" i="69"/>
  <c r="F393" i="69"/>
  <c r="F397" i="69"/>
  <c r="F401" i="69"/>
  <c r="F405" i="69"/>
  <c r="F409" i="69"/>
  <c r="F413" i="69"/>
  <c r="F417" i="69"/>
  <c r="F421" i="69"/>
  <c r="F425" i="69"/>
  <c r="F429" i="69"/>
  <c r="F433" i="69"/>
  <c r="F437" i="69"/>
  <c r="F441" i="69"/>
  <c r="F445" i="69"/>
  <c r="F449" i="69"/>
  <c r="F453" i="69"/>
  <c r="F457" i="69"/>
  <c r="F461" i="69"/>
  <c r="F465" i="69"/>
  <c r="F469" i="69"/>
  <c r="F473" i="69"/>
  <c r="F477" i="69"/>
  <c r="F481" i="69"/>
  <c r="F485" i="69"/>
  <c r="F489" i="69"/>
  <c r="F493" i="69"/>
  <c r="F497" i="69"/>
  <c r="F501" i="69"/>
  <c r="F505" i="69"/>
  <c r="F509" i="69"/>
  <c r="F513" i="69"/>
  <c r="F517" i="69"/>
  <c r="F521" i="69"/>
  <c r="F525" i="69"/>
  <c r="F529" i="69"/>
  <c r="F533" i="69"/>
  <c r="F537" i="69"/>
  <c r="F541" i="69"/>
  <c r="F545" i="69"/>
  <c r="F549" i="69"/>
  <c r="F553" i="69"/>
  <c r="F557" i="69"/>
  <c r="F561" i="69"/>
  <c r="F565" i="69"/>
  <c r="F569" i="69"/>
  <c r="F573" i="69"/>
  <c r="F577" i="69"/>
  <c r="F581" i="69"/>
  <c r="F585" i="69"/>
  <c r="F589" i="69"/>
  <c r="F593" i="69"/>
  <c r="F597" i="69"/>
  <c r="F601" i="69"/>
  <c r="F605" i="69"/>
  <c r="F609" i="69"/>
  <c r="F613" i="69"/>
  <c r="F617" i="69"/>
  <c r="F621" i="69"/>
  <c r="F625" i="69"/>
  <c r="F5" i="72"/>
  <c r="F9" i="72"/>
  <c r="F13" i="72"/>
  <c r="F17" i="72"/>
  <c r="F21" i="72"/>
  <c r="F33" i="72"/>
  <c r="G2655" i="3"/>
  <c r="G3295" i="3"/>
  <c r="G3743" i="3"/>
  <c r="G3920" i="3"/>
  <c r="G3984" i="3"/>
  <c r="G4048" i="3"/>
  <c r="G4112" i="3"/>
  <c r="G4208" i="3"/>
  <c r="G4288" i="3"/>
  <c r="G4352" i="3"/>
  <c r="F45" i="69"/>
  <c r="F122" i="69"/>
  <c r="F186" i="69"/>
  <c r="F250" i="69"/>
  <c r="F298" i="69"/>
  <c r="F362" i="69"/>
  <c r="F426" i="69"/>
  <c r="F490" i="69"/>
  <c r="F554" i="69"/>
  <c r="F618" i="69"/>
  <c r="F42" i="72"/>
  <c r="F54" i="72"/>
  <c r="G2080" i="3"/>
  <c r="G2522" i="3"/>
  <c r="G2671" i="3"/>
  <c r="G2735" i="3"/>
  <c r="G2799" i="3"/>
  <c r="G2863" i="3"/>
  <c r="G2927" i="3"/>
  <c r="G2991" i="3"/>
  <c r="G3055" i="3"/>
  <c r="G3119" i="3"/>
  <c r="G3183" i="3"/>
  <c r="G3247" i="3"/>
  <c r="G3311" i="3"/>
  <c r="G3375" i="3"/>
  <c r="G3439" i="3"/>
  <c r="G3503" i="3"/>
  <c r="G3567" i="3"/>
  <c r="G3631" i="3"/>
  <c r="G3695" i="3"/>
  <c r="G3759" i="3"/>
  <c r="G3823" i="3"/>
  <c r="G3844" i="3"/>
  <c r="G3860" i="3"/>
  <c r="G3876" i="3"/>
  <c r="G3892" i="3"/>
  <c r="G3908" i="3"/>
  <c r="G3924" i="3"/>
  <c r="G3940" i="3"/>
  <c r="G3956" i="3"/>
  <c r="G3972" i="3"/>
  <c r="G3988" i="3"/>
  <c r="G4004" i="3"/>
  <c r="G4020" i="3"/>
  <c r="G4036" i="3"/>
  <c r="G4052" i="3"/>
  <c r="G4068" i="3"/>
  <c r="G4084" i="3"/>
  <c r="G4100" i="3"/>
  <c r="G4116" i="3"/>
  <c r="G4132" i="3"/>
  <c r="G4148" i="3"/>
  <c r="G4164" i="3"/>
  <c r="G4180" i="3"/>
  <c r="G4196" i="3"/>
  <c r="G4212" i="3"/>
  <c r="G4228" i="3"/>
  <c r="G4244" i="3"/>
  <c r="G4260" i="3"/>
  <c r="G4276" i="3"/>
  <c r="G4292" i="3"/>
  <c r="G4308" i="3"/>
  <c r="G4324" i="3"/>
  <c r="G4340" i="3"/>
  <c r="G4356" i="3"/>
  <c r="F37" i="69"/>
  <c r="F62" i="69"/>
  <c r="F78" i="69"/>
  <c r="F90" i="69"/>
  <c r="F98" i="69"/>
  <c r="F110" i="69"/>
  <c r="F126" i="69"/>
  <c r="F142" i="69"/>
  <c r="F158" i="69"/>
  <c r="F174" i="69"/>
  <c r="F190" i="69"/>
  <c r="F206" i="69"/>
  <c r="F222" i="69"/>
  <c r="F238" i="69"/>
  <c r="F254" i="69"/>
  <c r="F270" i="69"/>
  <c r="F286" i="69"/>
  <c r="F302" i="69"/>
  <c r="F318" i="69"/>
  <c r="F334" i="69"/>
  <c r="F350" i="69"/>
  <c r="F366" i="69"/>
  <c r="F382" i="69"/>
  <c r="F398" i="69"/>
  <c r="F414" i="69"/>
  <c r="F430" i="69"/>
  <c r="F446" i="69"/>
  <c r="F462" i="69"/>
  <c r="F478" i="69"/>
  <c r="F494" i="69"/>
  <c r="F510" i="69"/>
  <c r="F526" i="69"/>
  <c r="F542" i="69"/>
  <c r="F558" i="69"/>
  <c r="F574" i="69"/>
  <c r="F590" i="69"/>
  <c r="F606" i="69"/>
  <c r="F622" i="69"/>
  <c r="F14" i="72"/>
  <c r="F39" i="72"/>
  <c r="F43" i="72"/>
  <c r="F47" i="72"/>
  <c r="F51" i="72"/>
  <c r="F55" i="72"/>
  <c r="F59" i="72"/>
  <c r="F63" i="72"/>
  <c r="F67" i="72"/>
  <c r="F71" i="72"/>
  <c r="F75" i="72"/>
  <c r="F79" i="72"/>
  <c r="F83" i="72"/>
  <c r="F87" i="72"/>
  <c r="F91" i="72"/>
  <c r="F95" i="72"/>
  <c r="F99" i="72"/>
  <c r="F103" i="72"/>
  <c r="F107" i="72"/>
  <c r="F111" i="72"/>
  <c r="F115" i="72"/>
  <c r="F119" i="72"/>
  <c r="F123" i="72"/>
  <c r="F127" i="72"/>
  <c r="F131" i="72"/>
  <c r="F135" i="72"/>
  <c r="F139" i="72"/>
  <c r="F143" i="72"/>
  <c r="F147" i="72"/>
  <c r="F151" i="72"/>
  <c r="F155" i="72"/>
  <c r="F159" i="72"/>
  <c r="F163" i="72"/>
  <c r="F167" i="72"/>
  <c r="F171" i="72"/>
  <c r="F175" i="72"/>
  <c r="F179" i="72"/>
  <c r="F183" i="72"/>
  <c r="F187" i="72"/>
  <c r="F191" i="72"/>
  <c r="F195" i="72"/>
  <c r="F199" i="72"/>
  <c r="F203" i="72"/>
  <c r="F207" i="72"/>
  <c r="F211" i="72"/>
  <c r="F215" i="72"/>
  <c r="F219" i="72"/>
  <c r="F223" i="72"/>
  <c r="F227" i="72"/>
  <c r="F231" i="72"/>
  <c r="F235" i="72"/>
  <c r="F239" i="72"/>
  <c r="F243" i="72"/>
  <c r="F247" i="72"/>
  <c r="F251" i="72"/>
  <c r="F255" i="72"/>
  <c r="F259" i="72"/>
  <c r="F263" i="72"/>
  <c r="F267" i="72"/>
  <c r="F271" i="72"/>
  <c r="F275" i="72"/>
  <c r="F279" i="72"/>
  <c r="F283" i="72"/>
  <c r="F287" i="72"/>
  <c r="F291" i="72"/>
  <c r="F295" i="72"/>
  <c r="F299" i="72"/>
  <c r="F303" i="72"/>
  <c r="F307" i="72"/>
  <c r="F311" i="72"/>
  <c r="F315" i="72"/>
  <c r="F319" i="72"/>
  <c r="F323" i="72"/>
  <c r="F327" i="72"/>
  <c r="F331" i="72"/>
  <c r="F335" i="72"/>
  <c r="F339" i="72"/>
  <c r="F343" i="72"/>
  <c r="F347" i="72"/>
  <c r="F351" i="72"/>
  <c r="F355" i="72"/>
  <c r="F359" i="72"/>
  <c r="F363" i="72"/>
  <c r="F367" i="72"/>
  <c r="F371" i="72"/>
  <c r="F375" i="72"/>
  <c r="F379" i="72"/>
  <c r="F383" i="72"/>
  <c r="F387" i="72"/>
  <c r="F391" i="72"/>
  <c r="F395" i="72"/>
  <c r="F399" i="72"/>
  <c r="F403" i="72"/>
  <c r="F407" i="72"/>
  <c r="F411" i="72"/>
  <c r="F415" i="72"/>
  <c r="F419" i="72"/>
  <c r="F423" i="72"/>
  <c r="F427" i="72"/>
  <c r="F431" i="72"/>
  <c r="F435" i="72"/>
  <c r="F439" i="72"/>
  <c r="F443" i="72"/>
  <c r="F447" i="72"/>
  <c r="F451" i="72"/>
  <c r="F455" i="72"/>
  <c r="F459" i="72"/>
  <c r="F463" i="72"/>
  <c r="F467" i="72"/>
  <c r="F471" i="72"/>
  <c r="F475" i="72"/>
  <c r="F479" i="72"/>
  <c r="F483" i="72"/>
  <c r="F487" i="72"/>
  <c r="F491" i="72"/>
  <c r="F495" i="72"/>
  <c r="F499" i="72"/>
  <c r="F503" i="72"/>
  <c r="F507" i="72"/>
  <c r="F511" i="72"/>
  <c r="F515" i="72"/>
  <c r="F519" i="72"/>
  <c r="F523" i="72"/>
  <c r="F527" i="72"/>
  <c r="F531" i="72"/>
  <c r="F535" i="72"/>
  <c r="F539" i="72"/>
  <c r="F543" i="72"/>
  <c r="F547" i="72"/>
  <c r="F551" i="72"/>
  <c r="F555" i="72"/>
  <c r="F559" i="72"/>
  <c r="F563" i="72"/>
  <c r="F567" i="72"/>
  <c r="F571" i="72"/>
  <c r="F575" i="72"/>
  <c r="F579" i="72"/>
  <c r="F583" i="72"/>
  <c r="F587" i="72"/>
  <c r="F591" i="72"/>
  <c r="F595" i="72"/>
  <c r="F599" i="72"/>
  <c r="F603" i="72"/>
  <c r="F607" i="72"/>
  <c r="F611" i="72"/>
  <c r="F615" i="72"/>
  <c r="F619" i="72"/>
  <c r="F623" i="72"/>
  <c r="F3" i="71"/>
  <c r="F7" i="71"/>
  <c r="F11" i="71"/>
  <c r="F15" i="71"/>
  <c r="F19" i="71"/>
  <c r="F23" i="71"/>
  <c r="F27" i="71"/>
  <c r="F31" i="71"/>
  <c r="F35" i="71"/>
  <c r="F39" i="71"/>
  <c r="F43" i="71"/>
  <c r="F47" i="71"/>
  <c r="F51" i="71"/>
  <c r="F55" i="71"/>
  <c r="F59" i="71"/>
  <c r="F63" i="71"/>
  <c r="F67" i="71"/>
  <c r="F71" i="71"/>
  <c r="F75" i="71"/>
  <c r="F79" i="71"/>
  <c r="F83" i="71"/>
  <c r="F87" i="71"/>
  <c r="F91" i="71"/>
  <c r="F95" i="71"/>
  <c r="F99" i="71"/>
  <c r="F103" i="71"/>
  <c r="F107" i="71"/>
  <c r="F111" i="71"/>
  <c r="F115" i="71"/>
  <c r="F119" i="71"/>
  <c r="F123" i="71"/>
  <c r="F127" i="71"/>
  <c r="F131" i="71"/>
  <c r="F135" i="71"/>
  <c r="F139" i="71"/>
  <c r="F143" i="71"/>
  <c r="F147" i="71"/>
  <c r="F151" i="71"/>
  <c r="F155" i="71"/>
  <c r="F159" i="71"/>
  <c r="F163" i="71"/>
  <c r="F167" i="71"/>
  <c r="F171" i="71"/>
  <c r="F175" i="71"/>
  <c r="F179" i="71"/>
  <c r="F183" i="71"/>
  <c r="F187" i="71"/>
  <c r="F191" i="71"/>
  <c r="F195" i="71"/>
  <c r="F199" i="71"/>
  <c r="F203" i="71"/>
  <c r="F207" i="71"/>
  <c r="F211" i="71"/>
  <c r="F215" i="71"/>
  <c r="F219" i="71"/>
  <c r="F223" i="71"/>
  <c r="F227" i="71"/>
  <c r="F231" i="71"/>
  <c r="F235" i="71"/>
  <c r="F239" i="71"/>
  <c r="F243" i="71"/>
  <c r="F247" i="71"/>
  <c r="F251" i="71"/>
  <c r="F255" i="71"/>
  <c r="F259" i="71"/>
  <c r="F263" i="71"/>
  <c r="F267" i="71"/>
  <c r="F271" i="71"/>
  <c r="F275" i="71"/>
  <c r="F279" i="71"/>
  <c r="F283" i="71"/>
  <c r="F287" i="71"/>
  <c r="F291" i="71"/>
  <c r="F295" i="71"/>
  <c r="F299" i="71"/>
  <c r="F303" i="71"/>
  <c r="F307" i="71"/>
  <c r="F311" i="71"/>
  <c r="F315" i="71"/>
  <c r="F319" i="71"/>
  <c r="F323" i="71"/>
  <c r="F327" i="71"/>
  <c r="F331" i="71"/>
  <c r="F335" i="71"/>
  <c r="F339" i="71"/>
  <c r="F343" i="71"/>
  <c r="F347" i="71"/>
  <c r="F351" i="71"/>
  <c r="F355" i="71"/>
  <c r="F359" i="71"/>
  <c r="F363" i="71"/>
  <c r="F367" i="71"/>
  <c r="F371" i="71"/>
  <c r="F375" i="71"/>
  <c r="F379" i="71"/>
  <c r="F383" i="71"/>
  <c r="F387" i="71"/>
  <c r="F391" i="71"/>
  <c r="F395" i="71"/>
  <c r="F399" i="71"/>
  <c r="F403" i="71"/>
  <c r="F407" i="71"/>
  <c r="F411" i="71"/>
  <c r="F415" i="71"/>
  <c r="F419" i="71"/>
  <c r="F423" i="71"/>
  <c r="F427" i="71"/>
  <c r="F431" i="71"/>
  <c r="F435" i="71"/>
  <c r="F439" i="71"/>
  <c r="F443" i="71"/>
  <c r="F447" i="71"/>
  <c r="F451" i="71"/>
  <c r="F455" i="71"/>
  <c r="F459" i="71"/>
  <c r="F463" i="71"/>
  <c r="F467" i="71"/>
  <c r="F471" i="71"/>
  <c r="F475" i="71"/>
  <c r="F479" i="71"/>
  <c r="F483" i="71"/>
  <c r="F487" i="71"/>
  <c r="F491" i="71"/>
  <c r="F495" i="71"/>
  <c r="F499" i="71"/>
  <c r="F503" i="71"/>
  <c r="F507" i="71"/>
  <c r="F511" i="71"/>
  <c r="F515" i="71"/>
  <c r="F519" i="71"/>
  <c r="F523" i="71"/>
  <c r="F527" i="71"/>
  <c r="F531" i="71"/>
  <c r="F535" i="71"/>
  <c r="F539" i="71"/>
  <c r="F543" i="71"/>
  <c r="F547" i="71"/>
  <c r="F551" i="71"/>
  <c r="F555" i="71"/>
  <c r="F559" i="71"/>
  <c r="F563" i="71"/>
  <c r="F567" i="71"/>
  <c r="F571" i="71"/>
  <c r="F575" i="71"/>
  <c r="F579" i="71"/>
  <c r="F583" i="71"/>
  <c r="F587" i="71"/>
  <c r="F591" i="71"/>
  <c r="F595" i="71"/>
  <c r="F599" i="71"/>
  <c r="F603" i="71"/>
  <c r="F607" i="71"/>
  <c r="F611" i="71"/>
  <c r="F615" i="71"/>
  <c r="F619" i="71"/>
  <c r="F623" i="71"/>
  <c r="F10" i="68"/>
  <c r="F14" i="68"/>
  <c r="F18" i="68"/>
  <c r="F22" i="68"/>
  <c r="F26" i="68"/>
  <c r="F30" i="68"/>
  <c r="F34" i="68"/>
  <c r="F38" i="68"/>
  <c r="F42" i="68"/>
  <c r="F46" i="68"/>
  <c r="F50" i="68"/>
  <c r="F54" i="68"/>
  <c r="F58" i="68"/>
  <c r="F62" i="68"/>
  <c r="F66" i="68"/>
  <c r="F70" i="68"/>
  <c r="F74" i="68"/>
  <c r="F78" i="68"/>
  <c r="F82" i="68"/>
  <c r="F86" i="68"/>
  <c r="F90" i="68"/>
  <c r="F94" i="68"/>
  <c r="F98" i="68"/>
  <c r="F102" i="68"/>
  <c r="F106" i="68"/>
  <c r="F110" i="68"/>
  <c r="F114" i="68"/>
  <c r="F118" i="68"/>
  <c r="F122" i="68"/>
  <c r="F126" i="68"/>
  <c r="F130" i="68"/>
  <c r="F134" i="68"/>
  <c r="F138" i="68"/>
  <c r="F142" i="68"/>
  <c r="F146" i="68"/>
  <c r="F150" i="68"/>
  <c r="F154" i="68"/>
  <c r="F158" i="68"/>
  <c r="F162" i="68"/>
  <c r="F166" i="68"/>
  <c r="F170" i="68"/>
  <c r="F174" i="68"/>
  <c r="F178" i="68"/>
  <c r="F182" i="68"/>
  <c r="F186" i="68"/>
  <c r="F190" i="68"/>
  <c r="F194" i="68"/>
  <c r="F198" i="68"/>
  <c r="F202" i="68"/>
  <c r="F206" i="68"/>
  <c r="F210" i="68"/>
  <c r="F214" i="68"/>
  <c r="F218" i="68"/>
  <c r="F222" i="68"/>
  <c r="F226" i="68"/>
  <c r="F230" i="68"/>
  <c r="F234" i="68"/>
  <c r="F238" i="68"/>
  <c r="F242" i="68"/>
  <c r="F246" i="68"/>
  <c r="F250" i="68"/>
  <c r="F254" i="68"/>
  <c r="F258" i="68"/>
  <c r="F262" i="68"/>
  <c r="F266" i="68"/>
  <c r="F270" i="68"/>
  <c r="F274" i="68"/>
  <c r="F278" i="68"/>
  <c r="F282" i="68"/>
  <c r="F286" i="68"/>
  <c r="F290" i="68"/>
  <c r="F294" i="68"/>
  <c r="F298" i="68"/>
  <c r="F302" i="68"/>
  <c r="F306" i="68"/>
  <c r="F310" i="68"/>
  <c r="F314" i="68"/>
  <c r="F318" i="68"/>
  <c r="F322" i="68"/>
  <c r="F326" i="68"/>
  <c r="F330" i="68"/>
  <c r="F334" i="68"/>
  <c r="F338" i="68"/>
  <c r="F342" i="68"/>
  <c r="F346" i="68"/>
  <c r="F350" i="68"/>
  <c r="F354" i="68"/>
  <c r="F358" i="68"/>
  <c r="F362" i="68"/>
  <c r="F366" i="68"/>
  <c r="F370" i="68"/>
  <c r="F374" i="68"/>
  <c r="F378" i="68"/>
  <c r="F382" i="68"/>
  <c r="F386" i="68"/>
  <c r="F390" i="68"/>
  <c r="F394" i="68"/>
  <c r="F398" i="68"/>
  <c r="F402" i="68"/>
  <c r="F406" i="68"/>
  <c r="F410" i="68"/>
  <c r="F414" i="68"/>
  <c r="F418" i="68"/>
  <c r="F422" i="68"/>
  <c r="F426" i="68"/>
  <c r="F430" i="68"/>
  <c r="F434" i="68"/>
  <c r="F438" i="68"/>
  <c r="F442" i="68"/>
  <c r="F446" i="68"/>
  <c r="F450" i="68"/>
  <c r="F454" i="68"/>
  <c r="F458" i="68"/>
  <c r="F462" i="68"/>
  <c r="F466" i="68"/>
  <c r="F470" i="68"/>
  <c r="F474" i="68"/>
  <c r="F478" i="68"/>
  <c r="F482" i="68"/>
  <c r="F486" i="68"/>
  <c r="F490" i="68"/>
  <c r="F494" i="68"/>
  <c r="F498" i="68"/>
  <c r="F502" i="68"/>
  <c r="F506" i="68"/>
  <c r="F510" i="68"/>
  <c r="F514" i="68"/>
  <c r="F518" i="68"/>
  <c r="F522" i="68"/>
  <c r="F526" i="68"/>
  <c r="F530" i="68"/>
  <c r="F534" i="68"/>
  <c r="F538" i="68"/>
  <c r="F542" i="68"/>
  <c r="F546" i="68"/>
  <c r="F550" i="68"/>
  <c r="F554" i="68"/>
  <c r="F558" i="68"/>
  <c r="F562" i="68"/>
  <c r="F566" i="68"/>
  <c r="F570" i="68"/>
  <c r="F574" i="68"/>
  <c r="F578" i="68"/>
  <c r="F582" i="68"/>
  <c r="F586" i="68"/>
  <c r="F590" i="68"/>
  <c r="F594" i="68"/>
  <c r="F598" i="68"/>
  <c r="F602" i="68"/>
  <c r="F606" i="68"/>
  <c r="F610" i="68"/>
  <c r="F614" i="68"/>
  <c r="F618" i="68"/>
  <c r="F622" i="68"/>
  <c r="F9" i="68"/>
  <c r="F6" i="68"/>
  <c r="G2458" i="3"/>
  <c r="G2911" i="3"/>
  <c r="G3103" i="3"/>
  <c r="G3359" i="3"/>
  <c r="G3615" i="3"/>
  <c r="G3840" i="3"/>
  <c r="G3888" i="3"/>
  <c r="G3952" i="3"/>
  <c r="G4000" i="3"/>
  <c r="G4080" i="3"/>
  <c r="G4160" i="3"/>
  <c r="G4224" i="3"/>
  <c r="G4272" i="3"/>
  <c r="G4336" i="3"/>
  <c r="F33" i="69"/>
  <c r="F58" i="69"/>
  <c r="F106" i="69"/>
  <c r="F170" i="69"/>
  <c r="F234" i="69"/>
  <c r="F282" i="69"/>
  <c r="F346" i="69"/>
  <c r="F410" i="69"/>
  <c r="F474" i="69"/>
  <c r="F538" i="69"/>
  <c r="F602" i="69"/>
  <c r="F38" i="72"/>
  <c r="F58" i="72"/>
  <c r="G2208" i="3"/>
  <c r="G2586" i="3"/>
  <c r="G2687" i="3"/>
  <c r="G2751" i="3"/>
  <c r="G2815" i="3"/>
  <c r="G2879" i="3"/>
  <c r="G2943" i="3"/>
  <c r="G3007" i="3"/>
  <c r="G3071" i="3"/>
  <c r="G3135" i="3"/>
  <c r="G3199" i="3"/>
  <c r="G3263" i="3"/>
  <c r="G3327" i="3"/>
  <c r="G3391" i="3"/>
  <c r="G3455" i="3"/>
  <c r="G3519" i="3"/>
  <c r="G3583" i="3"/>
  <c r="G3647" i="3"/>
  <c r="G3711" i="3"/>
  <c r="G3775" i="3"/>
  <c r="G3832" i="3"/>
  <c r="G3848" i="3"/>
  <c r="G3864" i="3"/>
  <c r="G3880" i="3"/>
  <c r="G3896" i="3"/>
  <c r="G3912" i="3"/>
  <c r="G3928" i="3"/>
  <c r="G3944" i="3"/>
  <c r="G3960" i="3"/>
  <c r="G3976" i="3"/>
  <c r="G3992" i="3"/>
  <c r="G4008" i="3"/>
  <c r="G4024" i="3"/>
  <c r="G4040" i="3"/>
  <c r="G4056" i="3"/>
  <c r="G4072" i="3"/>
  <c r="G4088" i="3"/>
  <c r="G4104" i="3"/>
  <c r="G4120" i="3"/>
  <c r="G4136" i="3"/>
  <c r="G4152" i="3"/>
  <c r="G4168" i="3"/>
  <c r="G4184" i="3"/>
  <c r="G4200" i="3"/>
  <c r="G4216" i="3"/>
  <c r="G4232" i="3"/>
  <c r="G4248" i="3"/>
  <c r="G4264" i="3"/>
  <c r="G4280" i="3"/>
  <c r="G4296" i="3"/>
  <c r="G4312" i="3"/>
  <c r="G4328" i="3"/>
  <c r="G4344" i="3"/>
  <c r="G4360" i="3"/>
  <c r="F29" i="69"/>
  <c r="F41" i="69"/>
  <c r="F50" i="69"/>
  <c r="F66" i="69"/>
  <c r="F82" i="69"/>
  <c r="F114" i="69"/>
  <c r="F130" i="69"/>
  <c r="F146" i="69"/>
  <c r="F162" i="69"/>
  <c r="F178" i="69"/>
  <c r="F194" i="69"/>
  <c r="F210" i="69"/>
  <c r="F226" i="69"/>
  <c r="F242" i="69"/>
  <c r="F258" i="69"/>
  <c r="F274" i="69"/>
  <c r="F290" i="69"/>
  <c r="F306" i="69"/>
  <c r="F322" i="69"/>
  <c r="F338" i="69"/>
  <c r="F354" i="69"/>
  <c r="F370" i="69"/>
  <c r="F386" i="69"/>
  <c r="F402" i="69"/>
  <c r="F418" i="69"/>
  <c r="F434" i="69"/>
  <c r="F450" i="69"/>
  <c r="F466" i="69"/>
  <c r="F482" i="69"/>
  <c r="F498" i="69"/>
  <c r="F514" i="69"/>
  <c r="F530" i="69"/>
  <c r="F546" i="69"/>
  <c r="F562" i="69"/>
  <c r="F578" i="69"/>
  <c r="F594" i="69"/>
  <c r="F610" i="69"/>
  <c r="F2" i="69"/>
  <c r="F18" i="72"/>
  <c r="F34" i="72"/>
  <c r="F40" i="72"/>
  <c r="F44" i="72"/>
  <c r="F48" i="72"/>
  <c r="F52" i="72"/>
  <c r="F56" i="72"/>
  <c r="F60" i="72"/>
  <c r="F64" i="72"/>
  <c r="F68" i="72"/>
  <c r="F72" i="72"/>
  <c r="F76" i="72"/>
  <c r="F80" i="72"/>
  <c r="F84" i="72"/>
  <c r="F88" i="72"/>
  <c r="F92" i="72"/>
  <c r="F96" i="72"/>
  <c r="F100" i="72"/>
  <c r="F104" i="72"/>
  <c r="F108" i="72"/>
  <c r="F112" i="72"/>
  <c r="F116" i="72"/>
  <c r="F120" i="72"/>
  <c r="F124" i="72"/>
  <c r="F128" i="72"/>
  <c r="F132" i="72"/>
  <c r="F136" i="72"/>
  <c r="F140" i="72"/>
  <c r="F144" i="72"/>
  <c r="F148" i="72"/>
  <c r="F152" i="72"/>
  <c r="F156" i="72"/>
  <c r="F160" i="72"/>
  <c r="F164" i="72"/>
  <c r="F168" i="72"/>
  <c r="F172" i="72"/>
  <c r="F176" i="72"/>
  <c r="F180" i="72"/>
  <c r="F184" i="72"/>
  <c r="F188" i="72"/>
  <c r="F192" i="72"/>
  <c r="F196" i="72"/>
  <c r="F200" i="72"/>
  <c r="F204" i="72"/>
  <c r="F208" i="72"/>
  <c r="F212" i="72"/>
  <c r="F216" i="72"/>
  <c r="F220" i="72"/>
  <c r="F224" i="72"/>
  <c r="F228" i="72"/>
  <c r="F232" i="72"/>
  <c r="F236" i="72"/>
  <c r="F240" i="72"/>
  <c r="F244" i="72"/>
  <c r="F248" i="72"/>
  <c r="F252" i="72"/>
  <c r="F256" i="72"/>
  <c r="F260" i="72"/>
  <c r="F264" i="72"/>
  <c r="F268" i="72"/>
  <c r="F272" i="72"/>
  <c r="F276" i="72"/>
  <c r="F280" i="72"/>
  <c r="F284" i="72"/>
  <c r="F288" i="72"/>
  <c r="F292" i="72"/>
  <c r="F296" i="72"/>
  <c r="F300" i="72"/>
  <c r="F304" i="72"/>
  <c r="F308" i="72"/>
  <c r="F312" i="72"/>
  <c r="F316" i="72"/>
  <c r="F320" i="72"/>
  <c r="F324" i="72"/>
  <c r="F328" i="72"/>
  <c r="F332" i="72"/>
  <c r="F336" i="72"/>
  <c r="F340" i="72"/>
  <c r="F344" i="72"/>
  <c r="F348" i="72"/>
  <c r="F352" i="72"/>
  <c r="F356" i="72"/>
  <c r="F360" i="72"/>
  <c r="F364" i="72"/>
  <c r="F368" i="72"/>
  <c r="F372" i="72"/>
  <c r="F376" i="72"/>
  <c r="F380" i="72"/>
  <c r="F384" i="72"/>
  <c r="F388" i="72"/>
  <c r="F392" i="72"/>
  <c r="F396" i="72"/>
  <c r="F400" i="72"/>
  <c r="F404" i="72"/>
  <c r="F408" i="72"/>
  <c r="F412" i="72"/>
  <c r="F416" i="72"/>
  <c r="F420" i="72"/>
  <c r="F424" i="72"/>
  <c r="F428" i="72"/>
  <c r="F432" i="72"/>
  <c r="F436" i="72"/>
  <c r="F440" i="72"/>
  <c r="F444" i="72"/>
  <c r="F448" i="72"/>
  <c r="F452" i="72"/>
  <c r="F456" i="72"/>
  <c r="F460" i="72"/>
  <c r="F464" i="72"/>
  <c r="F468" i="72"/>
  <c r="F472" i="72"/>
  <c r="F476" i="72"/>
  <c r="F480" i="72"/>
  <c r="F484" i="72"/>
  <c r="F488" i="72"/>
  <c r="F492" i="72"/>
  <c r="F496" i="72"/>
  <c r="F500" i="72"/>
  <c r="F504" i="72"/>
  <c r="F508" i="72"/>
  <c r="F512" i="72"/>
  <c r="F516" i="72"/>
  <c r="F520" i="72"/>
  <c r="F524" i="72"/>
  <c r="F528" i="72"/>
  <c r="F532" i="72"/>
  <c r="F536" i="72"/>
  <c r="F540" i="72"/>
  <c r="F544" i="72"/>
  <c r="F548" i="72"/>
  <c r="F552" i="72"/>
  <c r="F556" i="72"/>
  <c r="F560" i="72"/>
  <c r="F564" i="72"/>
  <c r="F568" i="72"/>
  <c r="F572" i="72"/>
  <c r="F576" i="72"/>
  <c r="F580" i="72"/>
  <c r="F584" i="72"/>
  <c r="F588" i="72"/>
  <c r="F592" i="72"/>
  <c r="F596" i="72"/>
  <c r="F600" i="72"/>
  <c r="F604" i="72"/>
  <c r="F608" i="72"/>
  <c r="F612" i="72"/>
  <c r="F616" i="72"/>
  <c r="F620" i="72"/>
  <c r="F624" i="72"/>
  <c r="F4" i="71"/>
  <c r="F8" i="71"/>
  <c r="F12" i="71"/>
  <c r="F16" i="71"/>
  <c r="F20" i="71"/>
  <c r="F24" i="71"/>
  <c r="F28" i="71"/>
  <c r="F32" i="71"/>
  <c r="F36" i="71"/>
  <c r="F40" i="71"/>
  <c r="F44" i="71"/>
  <c r="F48" i="71"/>
  <c r="F52" i="71"/>
  <c r="F56" i="71"/>
  <c r="F60" i="71"/>
  <c r="F64" i="71"/>
  <c r="F68" i="71"/>
  <c r="F72" i="71"/>
  <c r="F76" i="71"/>
  <c r="F80" i="71"/>
  <c r="F84" i="71"/>
  <c r="F88" i="71"/>
  <c r="F92" i="71"/>
  <c r="F96" i="71"/>
  <c r="F100" i="71"/>
  <c r="F104" i="71"/>
  <c r="F108" i="71"/>
  <c r="F112" i="71"/>
  <c r="F116" i="71"/>
  <c r="F120" i="71"/>
  <c r="F124" i="71"/>
  <c r="F128" i="71"/>
  <c r="F132" i="71"/>
  <c r="F136" i="71"/>
  <c r="F140" i="71"/>
  <c r="F144" i="71"/>
  <c r="F148" i="71"/>
  <c r="F152" i="71"/>
  <c r="F156" i="71"/>
  <c r="F160" i="71"/>
  <c r="F164" i="71"/>
  <c r="F168" i="71"/>
  <c r="F172" i="71"/>
  <c r="F176" i="71"/>
  <c r="F180" i="71"/>
  <c r="F184" i="71"/>
  <c r="F188" i="71"/>
  <c r="F192" i="71"/>
  <c r="F196" i="71"/>
  <c r="F200" i="71"/>
  <c r="F204" i="71"/>
  <c r="F208" i="71"/>
  <c r="F212" i="71"/>
  <c r="F216" i="71"/>
  <c r="F220" i="71"/>
  <c r="F224" i="71"/>
  <c r="F228" i="71"/>
  <c r="F232" i="71"/>
  <c r="F236" i="71"/>
  <c r="F240" i="71"/>
  <c r="F244" i="71"/>
  <c r="F248" i="71"/>
  <c r="F252" i="71"/>
  <c r="F256" i="71"/>
  <c r="F260" i="71"/>
  <c r="F264" i="71"/>
  <c r="F268" i="71"/>
  <c r="F272" i="71"/>
  <c r="F276" i="71"/>
  <c r="F280" i="71"/>
  <c r="F284" i="71"/>
  <c r="F288" i="71"/>
  <c r="F292" i="71"/>
  <c r="F296" i="71"/>
  <c r="F300" i="71"/>
  <c r="F304" i="71"/>
  <c r="F308" i="71"/>
  <c r="F312" i="71"/>
  <c r="F316" i="71"/>
  <c r="F320" i="71"/>
  <c r="F324" i="71"/>
  <c r="F328" i="71"/>
  <c r="F332" i="71"/>
  <c r="F336" i="71"/>
  <c r="F340" i="71"/>
  <c r="F344" i="71"/>
  <c r="F348" i="71"/>
  <c r="F352" i="71"/>
  <c r="F356" i="71"/>
  <c r="F360" i="71"/>
  <c r="F364" i="71"/>
  <c r="F368" i="71"/>
  <c r="F372" i="71"/>
  <c r="F376" i="71"/>
  <c r="F380" i="71"/>
  <c r="F384" i="71"/>
  <c r="F388" i="71"/>
  <c r="F392" i="71"/>
  <c r="F396" i="71"/>
  <c r="F400" i="71"/>
  <c r="F404" i="71"/>
  <c r="F408" i="71"/>
  <c r="F412" i="71"/>
  <c r="F416" i="71"/>
  <c r="F420" i="71"/>
  <c r="F424" i="71"/>
  <c r="F428" i="71"/>
  <c r="F432" i="71"/>
  <c r="F436" i="71"/>
  <c r="F440" i="71"/>
  <c r="F444" i="71"/>
  <c r="F448" i="71"/>
  <c r="F452" i="71"/>
  <c r="F456" i="71"/>
  <c r="F460" i="71"/>
  <c r="F464" i="71"/>
  <c r="F468" i="71"/>
  <c r="F472" i="71"/>
  <c r="F476" i="71"/>
  <c r="F480" i="71"/>
  <c r="F484" i="71"/>
  <c r="F488" i="71"/>
  <c r="F492" i="71"/>
  <c r="F496" i="71"/>
  <c r="F500" i="71"/>
  <c r="F504" i="71"/>
  <c r="F508" i="71"/>
  <c r="F512" i="71"/>
  <c r="F516" i="71"/>
  <c r="F520" i="71"/>
  <c r="F524" i="71"/>
  <c r="F528" i="71"/>
  <c r="F532" i="71"/>
  <c r="F536" i="71"/>
  <c r="F540" i="71"/>
  <c r="F544" i="71"/>
  <c r="F548" i="71"/>
  <c r="F552" i="71"/>
  <c r="F556" i="71"/>
  <c r="F560" i="71"/>
  <c r="F564" i="71"/>
  <c r="F568" i="71"/>
  <c r="F572" i="71"/>
  <c r="F576" i="71"/>
  <c r="F580" i="71"/>
  <c r="F584" i="71"/>
  <c r="F588" i="71"/>
  <c r="F592" i="71"/>
  <c r="F596" i="71"/>
  <c r="F600" i="71"/>
  <c r="F604" i="71"/>
  <c r="F608" i="71"/>
  <c r="F612" i="71"/>
  <c r="F616" i="71"/>
  <c r="F620" i="71"/>
  <c r="F624" i="71"/>
  <c r="F11" i="68"/>
  <c r="F15" i="68"/>
  <c r="F19" i="68"/>
  <c r="F23" i="68"/>
  <c r="F27" i="68"/>
  <c r="F31" i="68"/>
  <c r="F35" i="68"/>
  <c r="F39" i="68"/>
  <c r="F43" i="68"/>
  <c r="F47" i="68"/>
  <c r="F51" i="68"/>
  <c r="F55" i="68"/>
  <c r="F59" i="68"/>
  <c r="F63" i="68"/>
  <c r="F67" i="68"/>
  <c r="F71" i="68"/>
  <c r="F75" i="68"/>
  <c r="F79" i="68"/>
  <c r="F83" i="68"/>
  <c r="F87" i="68"/>
  <c r="F91" i="68"/>
  <c r="F95" i="68"/>
  <c r="F99" i="68"/>
  <c r="F103" i="68"/>
  <c r="F107" i="68"/>
  <c r="F111" i="68"/>
  <c r="F115" i="68"/>
  <c r="F119" i="68"/>
  <c r="F123" i="68"/>
  <c r="F127" i="68"/>
  <c r="F131" i="68"/>
  <c r="F135" i="68"/>
  <c r="F139" i="68"/>
  <c r="F143" i="68"/>
  <c r="F147" i="68"/>
  <c r="F151" i="68"/>
  <c r="F155" i="68"/>
  <c r="F159" i="68"/>
  <c r="F163" i="68"/>
  <c r="F167" i="68"/>
  <c r="F171" i="68"/>
  <c r="F175" i="68"/>
  <c r="F179" i="68"/>
  <c r="F183" i="68"/>
  <c r="F187" i="68"/>
  <c r="F191" i="68"/>
  <c r="F195" i="68"/>
  <c r="F199" i="68"/>
  <c r="F203" i="68"/>
  <c r="F207" i="68"/>
  <c r="F211" i="68"/>
  <c r="F215" i="68"/>
  <c r="F219" i="68"/>
  <c r="F223" i="68"/>
  <c r="F227" i="68"/>
  <c r="F231" i="68"/>
  <c r="F235" i="68"/>
  <c r="F239" i="68"/>
  <c r="F243" i="68"/>
  <c r="F247" i="68"/>
  <c r="F251" i="68"/>
  <c r="F255" i="68"/>
  <c r="F259" i="68"/>
  <c r="F263" i="68"/>
  <c r="F267" i="68"/>
  <c r="F271" i="68"/>
  <c r="F275" i="68"/>
  <c r="F279" i="68"/>
  <c r="F283" i="68"/>
  <c r="F287" i="68"/>
  <c r="F291" i="68"/>
  <c r="F295" i="68"/>
  <c r="F299" i="68"/>
  <c r="F303" i="68"/>
  <c r="F307" i="68"/>
  <c r="F311" i="68"/>
  <c r="F315" i="68"/>
  <c r="F319" i="68"/>
  <c r="F323" i="68"/>
  <c r="F327" i="68"/>
  <c r="F331" i="68"/>
  <c r="F335" i="68"/>
  <c r="F339" i="68"/>
  <c r="F343" i="68"/>
  <c r="F347" i="68"/>
  <c r="F351" i="68"/>
  <c r="F355" i="68"/>
  <c r="F359" i="68"/>
  <c r="F363" i="68"/>
  <c r="F367" i="68"/>
  <c r="F371" i="68"/>
  <c r="F375" i="68"/>
  <c r="F379" i="68"/>
  <c r="F383" i="68"/>
  <c r="F387" i="68"/>
  <c r="F391" i="68"/>
  <c r="F395" i="68"/>
  <c r="F399" i="68"/>
  <c r="F403" i="68"/>
  <c r="F407" i="68"/>
  <c r="F411" i="68"/>
  <c r="F415" i="68"/>
  <c r="F419" i="68"/>
  <c r="F423" i="68"/>
  <c r="F427" i="68"/>
  <c r="F431" i="68"/>
  <c r="F435" i="68"/>
  <c r="F439" i="68"/>
  <c r="F443" i="68"/>
  <c r="F447" i="68"/>
  <c r="F451" i="68"/>
  <c r="F455" i="68"/>
  <c r="F459" i="68"/>
  <c r="F463" i="68"/>
  <c r="F467" i="68"/>
  <c r="F471" i="68"/>
  <c r="F475" i="68"/>
  <c r="F479" i="68"/>
  <c r="F483" i="68"/>
  <c r="F487" i="68"/>
  <c r="F491" i="68"/>
  <c r="F495" i="68"/>
  <c r="F499" i="68"/>
  <c r="F503" i="68"/>
  <c r="F507" i="68"/>
  <c r="F511" i="68"/>
  <c r="F515" i="68"/>
  <c r="F519" i="68"/>
  <c r="F523" i="68"/>
  <c r="F527" i="68"/>
  <c r="F531" i="68"/>
  <c r="F535" i="68"/>
  <c r="F539" i="68"/>
  <c r="F543" i="68"/>
  <c r="F547" i="68"/>
  <c r="F551" i="68"/>
  <c r="F555" i="68"/>
  <c r="F559" i="68"/>
  <c r="F563" i="68"/>
  <c r="F567" i="68"/>
  <c r="F571" i="68"/>
  <c r="F575" i="68"/>
  <c r="F579" i="68"/>
  <c r="F583" i="68"/>
  <c r="F587" i="68"/>
  <c r="F591" i="68"/>
  <c r="F595" i="68"/>
  <c r="F599" i="68"/>
  <c r="F603" i="68"/>
  <c r="F607" i="68"/>
  <c r="F611" i="68"/>
  <c r="F615" i="68"/>
  <c r="F619" i="68"/>
  <c r="F623" i="68"/>
  <c r="F3" i="68"/>
  <c r="F7" i="68"/>
  <c r="G1952" i="3"/>
  <c r="G2783" i="3"/>
  <c r="G2847" i="3"/>
  <c r="G3039" i="3"/>
  <c r="G3231" i="3"/>
  <c r="G3487" i="3"/>
  <c r="G3679" i="3"/>
  <c r="G3856" i="3"/>
  <c r="G3904" i="3"/>
  <c r="G3968" i="3"/>
  <c r="G4032" i="3"/>
  <c r="G4096" i="3"/>
  <c r="G4144" i="3"/>
  <c r="G4176" i="3"/>
  <c r="G4240" i="3"/>
  <c r="G4304" i="3"/>
  <c r="G4368" i="3"/>
  <c r="F13" i="69"/>
  <c r="F74" i="69"/>
  <c r="F138" i="69"/>
  <c r="F154" i="69"/>
  <c r="F202" i="69"/>
  <c r="F266" i="69"/>
  <c r="F330" i="69"/>
  <c r="F378" i="69"/>
  <c r="F442" i="69"/>
  <c r="F506" i="69"/>
  <c r="F570" i="69"/>
  <c r="F10" i="72"/>
  <c r="F46" i="72"/>
  <c r="G2336" i="3"/>
  <c r="G2636" i="3"/>
  <c r="G2703" i="3"/>
  <c r="G2767" i="3"/>
  <c r="G2831" i="3"/>
  <c r="G2895" i="3"/>
  <c r="G2959" i="3"/>
  <c r="G3023" i="3"/>
  <c r="G3087" i="3"/>
  <c r="G3151" i="3"/>
  <c r="G3215" i="3"/>
  <c r="G3279" i="3"/>
  <c r="G3343" i="3"/>
  <c r="G3407" i="3"/>
  <c r="G3471" i="3"/>
  <c r="G3535" i="3"/>
  <c r="G3599" i="3"/>
  <c r="G3663" i="3"/>
  <c r="G3727" i="3"/>
  <c r="G3791" i="3"/>
  <c r="G3836" i="3"/>
  <c r="G3852" i="3"/>
  <c r="G3868" i="3"/>
  <c r="G3884" i="3"/>
  <c r="G3900" i="3"/>
  <c r="G3916" i="3"/>
  <c r="G3932" i="3"/>
  <c r="G3948" i="3"/>
  <c r="G3964" i="3"/>
  <c r="G3980" i="3"/>
  <c r="G3996" i="3"/>
  <c r="G4012" i="3"/>
  <c r="G4028" i="3"/>
  <c r="G4044" i="3"/>
  <c r="G4060" i="3"/>
  <c r="G4076" i="3"/>
  <c r="G4092" i="3"/>
  <c r="G4108" i="3"/>
  <c r="G4124" i="3"/>
  <c r="G4140" i="3"/>
  <c r="G4156" i="3"/>
  <c r="G4172" i="3"/>
  <c r="G4188" i="3"/>
  <c r="G4204" i="3"/>
  <c r="G4220" i="3"/>
  <c r="G4236" i="3"/>
  <c r="G4252" i="3"/>
  <c r="G4268" i="3"/>
  <c r="G4284" i="3"/>
  <c r="G4300" i="3"/>
  <c r="G4316" i="3"/>
  <c r="G4332" i="3"/>
  <c r="G4348" i="3"/>
  <c r="G4364" i="3"/>
  <c r="F9" i="69"/>
  <c r="F21" i="69"/>
  <c r="F54" i="69"/>
  <c r="F70" i="69"/>
  <c r="F86" i="69"/>
  <c r="F94" i="69"/>
  <c r="F102" i="69"/>
  <c r="F118" i="69"/>
  <c r="F134" i="69"/>
  <c r="F150" i="69"/>
  <c r="F166" i="69"/>
  <c r="F182" i="69"/>
  <c r="F198" i="69"/>
  <c r="F214" i="69"/>
  <c r="F230" i="69"/>
  <c r="F246" i="69"/>
  <c r="F262" i="69"/>
  <c r="F278" i="69"/>
  <c r="F294" i="69"/>
  <c r="F310" i="69"/>
  <c r="F326" i="69"/>
  <c r="F342" i="69"/>
  <c r="F358" i="69"/>
  <c r="F374" i="69"/>
  <c r="F390" i="69"/>
  <c r="F406" i="69"/>
  <c r="F422" i="69"/>
  <c r="F438" i="69"/>
  <c r="F454" i="69"/>
  <c r="F470" i="69"/>
  <c r="F486" i="69"/>
  <c r="F502" i="69"/>
  <c r="F518" i="69"/>
  <c r="F534" i="69"/>
  <c r="F550" i="69"/>
  <c r="F566" i="69"/>
  <c r="F582" i="69"/>
  <c r="F598" i="69"/>
  <c r="F614" i="69"/>
  <c r="F6" i="72"/>
  <c r="F22" i="72"/>
  <c r="F37" i="72"/>
  <c r="F41" i="72"/>
  <c r="F45" i="72"/>
  <c r="F49" i="72"/>
  <c r="F53" i="72"/>
  <c r="F57" i="72"/>
  <c r="F61" i="72"/>
  <c r="F65" i="72"/>
  <c r="F69" i="72"/>
  <c r="F73" i="72"/>
  <c r="F77" i="72"/>
  <c r="F81" i="72"/>
  <c r="F85" i="72"/>
  <c r="F89" i="72"/>
  <c r="F93" i="72"/>
  <c r="F101" i="72"/>
  <c r="F105" i="72"/>
  <c r="F109" i="72"/>
  <c r="F113" i="72"/>
  <c r="F117" i="72"/>
  <c r="F121" i="72"/>
  <c r="F125" i="72"/>
  <c r="F129" i="72"/>
  <c r="F133" i="72"/>
  <c r="F137" i="72"/>
  <c r="F141" i="72"/>
  <c r="F145" i="72"/>
  <c r="F149" i="72"/>
  <c r="F153" i="72"/>
  <c r="F157" i="72"/>
  <c r="F161" i="72"/>
  <c r="F165" i="72"/>
  <c r="F169" i="72"/>
  <c r="F173" i="72"/>
  <c r="F177" i="72"/>
  <c r="F181" i="72"/>
  <c r="F185" i="72"/>
  <c r="F189" i="72"/>
  <c r="F193" i="72"/>
  <c r="F197" i="72"/>
  <c r="F201" i="72"/>
  <c r="F205" i="72"/>
  <c r="F209" i="72"/>
  <c r="F213" i="72"/>
  <c r="F217" i="72"/>
  <c r="F221" i="72"/>
  <c r="F225" i="72"/>
  <c r="F229" i="72"/>
  <c r="F233" i="72"/>
  <c r="F237" i="72"/>
  <c r="F241" i="72"/>
  <c r="F245" i="72"/>
  <c r="F249" i="72"/>
  <c r="F253" i="72"/>
  <c r="F257" i="72"/>
  <c r="F261" i="72"/>
  <c r="F265" i="72"/>
  <c r="F269" i="72"/>
  <c r="F273" i="72"/>
  <c r="F277" i="72"/>
  <c r="F281" i="72"/>
  <c r="F285" i="72"/>
  <c r="F289" i="72"/>
  <c r="F293" i="72"/>
  <c r="F297" i="72"/>
  <c r="F301" i="72"/>
  <c r="F305" i="72"/>
  <c r="F309" i="72"/>
  <c r="F313" i="72"/>
  <c r="F317" i="72"/>
  <c r="F321" i="72"/>
  <c r="F325" i="72"/>
  <c r="F329" i="72"/>
  <c r="F333" i="72"/>
  <c r="F337" i="72"/>
  <c r="F341" i="72"/>
  <c r="F345" i="72"/>
  <c r="F349" i="72"/>
  <c r="F353" i="72"/>
  <c r="F357" i="72"/>
  <c r="F361" i="72"/>
  <c r="F365" i="72"/>
  <c r="F369" i="72"/>
  <c r="F373" i="72"/>
  <c r="F377" i="72"/>
  <c r="F381" i="72"/>
  <c r="F385" i="72"/>
  <c r="F389" i="72"/>
  <c r="F393" i="72"/>
  <c r="F397" i="72"/>
  <c r="F401" i="72"/>
  <c r="F405" i="72"/>
  <c r="F409" i="72"/>
  <c r="F413" i="72"/>
  <c r="F417" i="72"/>
  <c r="F421" i="72"/>
  <c r="F425" i="72"/>
  <c r="F429" i="72"/>
  <c r="F433" i="72"/>
  <c r="F437" i="72"/>
  <c r="F441" i="72"/>
  <c r="F445" i="72"/>
  <c r="F449" i="72"/>
  <c r="F453" i="72"/>
  <c r="F457" i="72"/>
  <c r="F461" i="72"/>
  <c r="F465" i="72"/>
  <c r="F469" i="72"/>
  <c r="F473" i="72"/>
  <c r="F477" i="72"/>
  <c r="F481" i="72"/>
  <c r="F485" i="72"/>
  <c r="F489" i="72"/>
  <c r="F493" i="72"/>
  <c r="F497" i="72"/>
  <c r="F501" i="72"/>
  <c r="F505" i="72"/>
  <c r="F509" i="72"/>
  <c r="F513" i="72"/>
  <c r="F517" i="72"/>
  <c r="F521" i="72"/>
  <c r="F525" i="72"/>
  <c r="F529" i="72"/>
  <c r="F533" i="72"/>
  <c r="F537" i="72"/>
  <c r="F541" i="72"/>
  <c r="F545" i="72"/>
  <c r="F549" i="72"/>
  <c r="F553" i="72"/>
  <c r="F557" i="72"/>
  <c r="F561" i="72"/>
  <c r="F565" i="72"/>
  <c r="F569" i="72"/>
  <c r="F573" i="72"/>
  <c r="F577" i="72"/>
  <c r="F581" i="72"/>
  <c r="F585" i="72"/>
  <c r="F589" i="72"/>
  <c r="F593" i="72"/>
  <c r="F597" i="72"/>
  <c r="F601" i="72"/>
  <c r="F605" i="72"/>
  <c r="F609" i="72"/>
  <c r="F613" i="72"/>
  <c r="F617" i="72"/>
  <c r="F621" i="72"/>
  <c r="F625" i="72"/>
  <c r="F5" i="71"/>
  <c r="F9" i="71"/>
  <c r="F13" i="71"/>
  <c r="F17" i="71"/>
  <c r="F21" i="71"/>
  <c r="F25" i="71"/>
  <c r="F29" i="71"/>
  <c r="F33" i="71"/>
  <c r="F37" i="71"/>
  <c r="F41" i="71"/>
  <c r="F45" i="71"/>
  <c r="F49" i="71"/>
  <c r="F53" i="71"/>
  <c r="F57" i="71"/>
  <c r="F61" i="71"/>
  <c r="F65" i="71"/>
  <c r="F69" i="71"/>
  <c r="F73" i="71"/>
  <c r="F77" i="71"/>
  <c r="F81" i="71"/>
  <c r="F85" i="71"/>
  <c r="F89" i="71"/>
  <c r="F93" i="71"/>
  <c r="F97" i="71"/>
  <c r="F101" i="71"/>
  <c r="F105" i="71"/>
  <c r="F109" i="71"/>
  <c r="F113" i="71"/>
  <c r="F117" i="71"/>
  <c r="F121" i="71"/>
  <c r="F125" i="71"/>
  <c r="F129" i="71"/>
  <c r="F133" i="71"/>
  <c r="F137" i="71"/>
  <c r="F141" i="71"/>
  <c r="F145" i="71"/>
  <c r="F149" i="71"/>
  <c r="F153" i="71"/>
  <c r="F157" i="71"/>
  <c r="F161" i="71"/>
  <c r="F165" i="71"/>
  <c r="F169" i="71"/>
  <c r="F173" i="71"/>
  <c r="F177" i="71"/>
  <c r="F181" i="71"/>
  <c r="F185" i="71"/>
  <c r="F189" i="71"/>
  <c r="F193" i="71"/>
  <c r="F197" i="71"/>
  <c r="F201" i="71"/>
  <c r="F205" i="71"/>
  <c r="F209" i="71"/>
  <c r="F213" i="71"/>
  <c r="F217" i="71"/>
  <c r="F221" i="71"/>
  <c r="F225" i="71"/>
  <c r="F229" i="71"/>
  <c r="F233" i="71"/>
  <c r="F237" i="71"/>
  <c r="F241" i="71"/>
  <c r="F245" i="71"/>
  <c r="F249" i="71"/>
  <c r="F253" i="71"/>
  <c r="F257" i="71"/>
  <c r="F261" i="71"/>
  <c r="F265" i="71"/>
  <c r="F269" i="71"/>
  <c r="F273" i="71"/>
  <c r="F277" i="71"/>
  <c r="F281" i="71"/>
  <c r="F285" i="71"/>
  <c r="F289" i="71"/>
  <c r="F293" i="71"/>
  <c r="F297" i="71"/>
  <c r="F301" i="71"/>
  <c r="F305" i="71"/>
  <c r="F309" i="71"/>
  <c r="F313" i="71"/>
  <c r="F317" i="71"/>
  <c r="F321" i="71"/>
  <c r="F325" i="71"/>
  <c r="F329" i="71"/>
  <c r="F333" i="71"/>
  <c r="F337" i="71"/>
  <c r="F341" i="71"/>
  <c r="F345" i="71"/>
  <c r="F349" i="71"/>
  <c r="F353" i="71"/>
  <c r="F357" i="71"/>
  <c r="F361" i="71"/>
  <c r="F365" i="71"/>
  <c r="F369" i="71"/>
  <c r="F373" i="71"/>
  <c r="F377" i="71"/>
  <c r="F381" i="71"/>
  <c r="F385" i="71"/>
  <c r="F389" i="71"/>
  <c r="F393" i="71"/>
  <c r="F397" i="71"/>
  <c r="F401" i="71"/>
  <c r="F405" i="71"/>
  <c r="F409" i="71"/>
  <c r="F413" i="71"/>
  <c r="F417" i="71"/>
  <c r="F421" i="71"/>
  <c r="F425" i="71"/>
  <c r="F429" i="71"/>
  <c r="F433" i="71"/>
  <c r="F437" i="71"/>
  <c r="F441" i="71"/>
  <c r="F445" i="71"/>
  <c r="F449" i="71"/>
  <c r="F453" i="71"/>
  <c r="F457" i="71"/>
  <c r="F461" i="71"/>
  <c r="F465" i="71"/>
  <c r="F469" i="71"/>
  <c r="F473" i="71"/>
  <c r="F477" i="71"/>
  <c r="F481" i="71"/>
  <c r="F485" i="71"/>
  <c r="F489" i="71"/>
  <c r="F493" i="71"/>
  <c r="F497" i="71"/>
  <c r="F501" i="71"/>
  <c r="F505" i="71"/>
  <c r="F509" i="71"/>
  <c r="F513" i="71"/>
  <c r="F517" i="71"/>
  <c r="F521" i="71"/>
  <c r="F525" i="71"/>
  <c r="F529" i="71"/>
  <c r="F533" i="71"/>
  <c r="F537" i="71"/>
  <c r="F541" i="71"/>
  <c r="F545" i="71"/>
  <c r="F549" i="71"/>
  <c r="F553" i="71"/>
  <c r="F557" i="71"/>
  <c r="F561" i="71"/>
  <c r="F565" i="71"/>
  <c r="F569" i="71"/>
  <c r="F573" i="71"/>
  <c r="F577" i="71"/>
  <c r="F581" i="71"/>
  <c r="F585" i="71"/>
  <c r="F589" i="71"/>
  <c r="F593" i="71"/>
  <c r="F597" i="71"/>
  <c r="F601" i="71"/>
  <c r="F605" i="71"/>
  <c r="F609" i="71"/>
  <c r="F613" i="71"/>
  <c r="F617" i="71"/>
  <c r="F621" i="71"/>
  <c r="F625" i="71"/>
  <c r="F12" i="68"/>
  <c r="F16" i="68"/>
  <c r="F20" i="68"/>
  <c r="F24" i="68"/>
  <c r="F28" i="68"/>
  <c r="F32" i="68"/>
  <c r="F36" i="68"/>
  <c r="F40" i="68"/>
  <c r="F44" i="68"/>
  <c r="F48" i="68"/>
  <c r="F52" i="68"/>
  <c r="F56" i="68"/>
  <c r="F60" i="68"/>
  <c r="F64" i="68"/>
  <c r="F68" i="68"/>
  <c r="F72" i="68"/>
  <c r="F76" i="68"/>
  <c r="F80" i="68"/>
  <c r="F84" i="68"/>
  <c r="F88" i="68"/>
  <c r="F92" i="68"/>
  <c r="F96" i="68"/>
  <c r="F100" i="68"/>
  <c r="F104" i="68"/>
  <c r="F108" i="68"/>
  <c r="F112" i="68"/>
  <c r="F116" i="68"/>
  <c r="F120" i="68"/>
  <c r="F124" i="68"/>
  <c r="F128" i="68"/>
  <c r="F132" i="68"/>
  <c r="F136" i="68"/>
  <c r="F140" i="68"/>
  <c r="F144" i="68"/>
  <c r="F148" i="68"/>
  <c r="F152" i="68"/>
  <c r="F156" i="68"/>
  <c r="F160" i="68"/>
  <c r="F164" i="68"/>
  <c r="F168" i="68"/>
  <c r="F172" i="68"/>
  <c r="F176" i="68"/>
  <c r="F180" i="68"/>
  <c r="F184" i="68"/>
  <c r="F188" i="68"/>
  <c r="F192" i="68"/>
  <c r="F196" i="68"/>
  <c r="F200" i="68"/>
  <c r="F204" i="68"/>
  <c r="F208" i="68"/>
  <c r="F212" i="68"/>
  <c r="F216" i="68"/>
  <c r="F220" i="68"/>
  <c r="F224" i="68"/>
  <c r="F228" i="68"/>
  <c r="F232" i="68"/>
  <c r="F236" i="68"/>
  <c r="F240" i="68"/>
  <c r="F244" i="68"/>
  <c r="F248" i="68"/>
  <c r="F252" i="68"/>
  <c r="F256" i="68"/>
  <c r="F260" i="68"/>
  <c r="F264" i="68"/>
  <c r="F268" i="68"/>
  <c r="F272" i="68"/>
  <c r="F276" i="68"/>
  <c r="F280" i="68"/>
  <c r="F284" i="68"/>
  <c r="F288" i="68"/>
  <c r="F292" i="68"/>
  <c r="F296" i="68"/>
  <c r="F300" i="68"/>
  <c r="F304" i="68"/>
  <c r="F308" i="68"/>
  <c r="F312" i="68"/>
  <c r="F316" i="68"/>
  <c r="F320" i="68"/>
  <c r="F324" i="68"/>
  <c r="F328" i="68"/>
  <c r="F332" i="68"/>
  <c r="F336" i="68"/>
  <c r="F340" i="68"/>
  <c r="F344" i="68"/>
  <c r="F348" i="68"/>
  <c r="F352" i="68"/>
  <c r="F356" i="68"/>
  <c r="F360" i="68"/>
  <c r="F364" i="68"/>
  <c r="F368" i="68"/>
  <c r="F372" i="68"/>
  <c r="F376" i="68"/>
  <c r="F380" i="68"/>
  <c r="F384" i="68"/>
  <c r="F388" i="68"/>
  <c r="F392" i="68"/>
  <c r="F396" i="68"/>
  <c r="F400" i="68"/>
  <c r="F404" i="68"/>
  <c r="F408" i="68"/>
  <c r="F412" i="68"/>
  <c r="F416" i="68"/>
  <c r="F420" i="68"/>
  <c r="F424" i="68"/>
  <c r="F428" i="68"/>
  <c r="F432" i="68"/>
  <c r="F436" i="68"/>
  <c r="F440" i="68"/>
  <c r="F444" i="68"/>
  <c r="F448" i="68"/>
  <c r="F452" i="68"/>
  <c r="F456" i="68"/>
  <c r="F460" i="68"/>
  <c r="F464" i="68"/>
  <c r="F468" i="68"/>
  <c r="F472" i="68"/>
  <c r="F476" i="68"/>
  <c r="F480" i="68"/>
  <c r="F484" i="68"/>
  <c r="F488" i="68"/>
  <c r="F492" i="68"/>
  <c r="F496" i="68"/>
  <c r="F500" i="68"/>
  <c r="F504" i="68"/>
  <c r="F508" i="68"/>
  <c r="F512" i="68"/>
  <c r="F516" i="68"/>
  <c r="F520" i="68"/>
  <c r="F524" i="68"/>
  <c r="F528" i="68"/>
  <c r="F532" i="68"/>
  <c r="F536" i="68"/>
  <c r="F540" i="68"/>
  <c r="F544" i="68"/>
  <c r="F548" i="68"/>
  <c r="F552" i="68"/>
  <c r="F556" i="68"/>
  <c r="F560" i="68"/>
  <c r="F564" i="68"/>
  <c r="F568" i="68"/>
  <c r="F572" i="68"/>
  <c r="F576" i="68"/>
  <c r="F580" i="68"/>
  <c r="F584" i="68"/>
  <c r="F588" i="68"/>
  <c r="F592" i="68"/>
  <c r="F596" i="68"/>
  <c r="F600" i="68"/>
  <c r="F604" i="68"/>
  <c r="F608" i="68"/>
  <c r="F612" i="68"/>
  <c r="F616" i="68"/>
  <c r="F620" i="68"/>
  <c r="F624" i="68"/>
  <c r="F4" i="68"/>
  <c r="F8" i="68"/>
  <c r="G2719" i="3"/>
  <c r="G2975" i="3"/>
  <c r="G3167" i="3"/>
  <c r="G3423" i="3"/>
  <c r="G3551" i="3"/>
  <c r="G3807" i="3"/>
  <c r="G3872" i="3"/>
  <c r="G3936" i="3"/>
  <c r="G4016" i="3"/>
  <c r="G4064" i="3"/>
  <c r="G4128" i="3"/>
  <c r="G4192" i="3"/>
  <c r="G4256" i="3"/>
  <c r="G4320" i="3"/>
  <c r="F218" i="69"/>
  <c r="F314" i="69"/>
  <c r="F394" i="69"/>
  <c r="F458" i="69"/>
  <c r="F522" i="69"/>
  <c r="F586" i="69"/>
  <c r="F50" i="72"/>
  <c r="F70" i="72"/>
  <c r="F98" i="72"/>
  <c r="F114" i="72"/>
  <c r="F130" i="72"/>
  <c r="F146" i="72"/>
  <c r="F162" i="72"/>
  <c r="F178" i="72"/>
  <c r="F194" i="72"/>
  <c r="F210" i="72"/>
  <c r="F226" i="72"/>
  <c r="F242" i="72"/>
  <c r="F258" i="72"/>
  <c r="F274" i="72"/>
  <c r="F290" i="72"/>
  <c r="F306" i="72"/>
  <c r="F322" i="72"/>
  <c r="F338" i="72"/>
  <c r="F354" i="72"/>
  <c r="F370" i="72"/>
  <c r="F386" i="72"/>
  <c r="F402" i="72"/>
  <c r="F418" i="72"/>
  <c r="F434" i="72"/>
  <c r="F450" i="72"/>
  <c r="F466" i="72"/>
  <c r="F482" i="72"/>
  <c r="F498" i="72"/>
  <c r="F514" i="72"/>
  <c r="F530" i="72"/>
  <c r="F546" i="72"/>
  <c r="F562" i="72"/>
  <c r="F578" i="72"/>
  <c r="F594" i="72"/>
  <c r="F610" i="72"/>
  <c r="F2" i="72"/>
  <c r="F18" i="71"/>
  <c r="F34" i="71"/>
  <c r="F50" i="71"/>
  <c r="F66" i="71"/>
  <c r="F82" i="71"/>
  <c r="F98" i="71"/>
  <c r="F114" i="71"/>
  <c r="F130" i="71"/>
  <c r="F146" i="71"/>
  <c r="F162" i="71"/>
  <c r="F178" i="71"/>
  <c r="F194" i="71"/>
  <c r="F210" i="71"/>
  <c r="F226" i="71"/>
  <c r="F242" i="71"/>
  <c r="F258" i="71"/>
  <c r="F274" i="71"/>
  <c r="F290" i="71"/>
  <c r="F306" i="71"/>
  <c r="F322" i="71"/>
  <c r="F338" i="71"/>
  <c r="F354" i="71"/>
  <c r="F370" i="71"/>
  <c r="F386" i="71"/>
  <c r="F402" i="71"/>
  <c r="F418" i="71"/>
  <c r="F434" i="71"/>
  <c r="F450" i="71"/>
  <c r="F466" i="71"/>
  <c r="F482" i="71"/>
  <c r="F498" i="71"/>
  <c r="F514" i="71"/>
  <c r="F530" i="71"/>
  <c r="F546" i="71"/>
  <c r="F562" i="71"/>
  <c r="F578" i="71"/>
  <c r="F594" i="71"/>
  <c r="F610" i="71"/>
  <c r="F2" i="71"/>
  <c r="F25" i="68"/>
  <c r="F41" i="68"/>
  <c r="F57" i="68"/>
  <c r="F73" i="68"/>
  <c r="F89" i="68"/>
  <c r="F105" i="68"/>
  <c r="F121" i="68"/>
  <c r="F137" i="68"/>
  <c r="F153" i="68"/>
  <c r="F169" i="68"/>
  <c r="F185" i="68"/>
  <c r="F201" i="68"/>
  <c r="F217" i="68"/>
  <c r="F233" i="68"/>
  <c r="F249" i="68"/>
  <c r="F265" i="68"/>
  <c r="F281" i="68"/>
  <c r="F297" i="68"/>
  <c r="F313" i="68"/>
  <c r="F329" i="68"/>
  <c r="F345" i="68"/>
  <c r="F361" i="68"/>
  <c r="F377" i="68"/>
  <c r="F393" i="68"/>
  <c r="F409" i="68"/>
  <c r="F425" i="68"/>
  <c r="F441" i="68"/>
  <c r="F457" i="68"/>
  <c r="F473" i="68"/>
  <c r="F489" i="68"/>
  <c r="F505" i="68"/>
  <c r="F521" i="68"/>
  <c r="F553" i="68"/>
  <c r="F585" i="68"/>
  <c r="F617" i="68"/>
  <c r="F74" i="72"/>
  <c r="F90" i="72"/>
  <c r="F102" i="72"/>
  <c r="F118" i="72"/>
  <c r="F134" i="72"/>
  <c r="F150" i="72"/>
  <c r="F166" i="72"/>
  <c r="F182" i="72"/>
  <c r="F198" i="72"/>
  <c r="F214" i="72"/>
  <c r="F230" i="72"/>
  <c r="F246" i="72"/>
  <c r="F262" i="72"/>
  <c r="F278" i="72"/>
  <c r="F294" i="72"/>
  <c r="F310" i="72"/>
  <c r="F326" i="72"/>
  <c r="F342" i="72"/>
  <c r="F358" i="72"/>
  <c r="F374" i="72"/>
  <c r="F390" i="72"/>
  <c r="F406" i="72"/>
  <c r="F422" i="72"/>
  <c r="F438" i="72"/>
  <c r="F454" i="72"/>
  <c r="F470" i="72"/>
  <c r="F486" i="72"/>
  <c r="F502" i="72"/>
  <c r="F518" i="72"/>
  <c r="F534" i="72"/>
  <c r="F550" i="72"/>
  <c r="F566" i="72"/>
  <c r="F582" i="72"/>
  <c r="F598" i="72"/>
  <c r="F614" i="72"/>
  <c r="F6" i="71"/>
  <c r="F22" i="71"/>
  <c r="F54" i="71"/>
  <c r="F70" i="71"/>
  <c r="F86" i="71"/>
  <c r="F102" i="71"/>
  <c r="F118" i="71"/>
  <c r="F134" i="71"/>
  <c r="F150" i="71"/>
  <c r="F166" i="71"/>
  <c r="F182" i="71"/>
  <c r="F198" i="71"/>
  <c r="F214" i="71"/>
  <c r="F230" i="71"/>
  <c r="F246" i="71"/>
  <c r="F262" i="71"/>
  <c r="F278" i="71"/>
  <c r="F294" i="71"/>
  <c r="F310" i="71"/>
  <c r="F326" i="71"/>
  <c r="F342" i="71"/>
  <c r="F358" i="71"/>
  <c r="F374" i="71"/>
  <c r="F390" i="71"/>
  <c r="F406" i="71"/>
  <c r="F422" i="71"/>
  <c r="F438" i="71"/>
  <c r="F454" i="71"/>
  <c r="F470" i="71"/>
  <c r="F486" i="71"/>
  <c r="F502" i="71"/>
  <c r="F518" i="71"/>
  <c r="F534" i="71"/>
  <c r="F550" i="71"/>
  <c r="F566" i="71"/>
  <c r="F582" i="71"/>
  <c r="F598" i="71"/>
  <c r="F614" i="71"/>
  <c r="F13" i="68"/>
  <c r="F29" i="68"/>
  <c r="F45" i="68"/>
  <c r="F61" i="68"/>
  <c r="F77" i="68"/>
  <c r="F93" i="68"/>
  <c r="F109" i="68"/>
  <c r="F125" i="68"/>
  <c r="F141" i="68"/>
  <c r="F157" i="68"/>
  <c r="F173" i="68"/>
  <c r="F189" i="68"/>
  <c r="F205" i="68"/>
  <c r="F221" i="68"/>
  <c r="F237" i="68"/>
  <c r="F253" i="68"/>
  <c r="F269" i="68"/>
  <c r="F285" i="68"/>
  <c r="F301" i="68"/>
  <c r="F317" i="68"/>
  <c r="F333" i="68"/>
  <c r="F349" i="68"/>
  <c r="F365" i="68"/>
  <c r="F381" i="68"/>
  <c r="F397" i="68"/>
  <c r="F413" i="68"/>
  <c r="F429" i="68"/>
  <c r="F445" i="68"/>
  <c r="F461" i="68"/>
  <c r="F477" i="68"/>
  <c r="F493" i="68"/>
  <c r="F509" i="68"/>
  <c r="F525" i="68"/>
  <c r="F541" i="68"/>
  <c r="F557" i="68"/>
  <c r="F573" i="68"/>
  <c r="F589" i="68"/>
  <c r="F605" i="68"/>
  <c r="F621" i="68"/>
  <c r="F62" i="72"/>
  <c r="F78" i="72"/>
  <c r="F94" i="72"/>
  <c r="F122" i="72"/>
  <c r="F138" i="72"/>
  <c r="F154" i="72"/>
  <c r="F170" i="72"/>
  <c r="F186" i="72"/>
  <c r="F202" i="72"/>
  <c r="F218" i="72"/>
  <c r="F234" i="72"/>
  <c r="F250" i="72"/>
  <c r="F266" i="72"/>
  <c r="F282" i="72"/>
  <c r="F298" i="72"/>
  <c r="F314" i="72"/>
  <c r="F330" i="72"/>
  <c r="F346" i="72"/>
  <c r="F362" i="72"/>
  <c r="F378" i="72"/>
  <c r="F394" i="72"/>
  <c r="F410" i="72"/>
  <c r="F426" i="72"/>
  <c r="F442" i="72"/>
  <c r="F458" i="72"/>
  <c r="F474" i="72"/>
  <c r="F490" i="72"/>
  <c r="F506" i="72"/>
  <c r="F522" i="72"/>
  <c r="F538" i="72"/>
  <c r="F554" i="72"/>
  <c r="F570" i="72"/>
  <c r="F586" i="72"/>
  <c r="F602" i="72"/>
  <c r="F618" i="72"/>
  <c r="F10" i="71"/>
  <c r="F26" i="71"/>
  <c r="F42" i="71"/>
  <c r="F58" i="71"/>
  <c r="F74" i="71"/>
  <c r="F90" i="71"/>
  <c r="F106" i="71"/>
  <c r="F122" i="71"/>
  <c r="F138" i="71"/>
  <c r="F154" i="71"/>
  <c r="F170" i="71"/>
  <c r="F186" i="71"/>
  <c r="F202" i="71"/>
  <c r="F218" i="71"/>
  <c r="F234" i="71"/>
  <c r="F250" i="71"/>
  <c r="F266" i="71"/>
  <c r="F282" i="71"/>
  <c r="F298" i="71"/>
  <c r="F314" i="71"/>
  <c r="F330" i="71"/>
  <c r="F346" i="71"/>
  <c r="F362" i="71"/>
  <c r="F378" i="71"/>
  <c r="F394" i="71"/>
  <c r="F410" i="71"/>
  <c r="F426" i="71"/>
  <c r="F442" i="71"/>
  <c r="F458" i="71"/>
  <c r="F474" i="71"/>
  <c r="F490" i="71"/>
  <c r="F506" i="71"/>
  <c r="F522" i="71"/>
  <c r="F538" i="71"/>
  <c r="F554" i="71"/>
  <c r="F570" i="71"/>
  <c r="F586" i="71"/>
  <c r="F602" i="71"/>
  <c r="F618" i="71"/>
  <c r="F17" i="68"/>
  <c r="F33" i="68"/>
  <c r="F49" i="68"/>
  <c r="F65" i="68"/>
  <c r="F81" i="68"/>
  <c r="F97" i="68"/>
  <c r="F113" i="68"/>
  <c r="F129" i="68"/>
  <c r="F145" i="68"/>
  <c r="F161" i="68"/>
  <c r="F177" i="68"/>
  <c r="F193" i="68"/>
  <c r="F209" i="68"/>
  <c r="F225" i="68"/>
  <c r="F241" i="68"/>
  <c r="F257" i="68"/>
  <c r="F273" i="68"/>
  <c r="F289" i="68"/>
  <c r="F305" i="68"/>
  <c r="F321" i="68"/>
  <c r="F337" i="68"/>
  <c r="F353" i="68"/>
  <c r="F369" i="68"/>
  <c r="F385" i="68"/>
  <c r="F401" i="68"/>
  <c r="F417" i="68"/>
  <c r="F433" i="68"/>
  <c r="F449" i="68"/>
  <c r="F465" i="68"/>
  <c r="F481" i="68"/>
  <c r="F497" i="68"/>
  <c r="F513" i="68"/>
  <c r="F529" i="68"/>
  <c r="F545" i="68"/>
  <c r="F561" i="68"/>
  <c r="F577" i="68"/>
  <c r="F593" i="68"/>
  <c r="F609" i="68"/>
  <c r="F625" i="68"/>
  <c r="F66" i="72"/>
  <c r="F82" i="72"/>
  <c r="F110" i="72"/>
  <c r="F126" i="72"/>
  <c r="F142" i="72"/>
  <c r="F158" i="72"/>
  <c r="F174" i="72"/>
  <c r="F190" i="72"/>
  <c r="F206" i="72"/>
  <c r="F222" i="72"/>
  <c r="F238" i="72"/>
  <c r="F254" i="72"/>
  <c r="F270" i="72"/>
  <c r="F286" i="72"/>
  <c r="F302" i="72"/>
  <c r="F318" i="72"/>
  <c r="F334" i="72"/>
  <c r="F350" i="72"/>
  <c r="F366" i="72"/>
  <c r="F382" i="72"/>
  <c r="F398" i="72"/>
  <c r="F414" i="72"/>
  <c r="F430" i="72"/>
  <c r="F446" i="72"/>
  <c r="F462" i="72"/>
  <c r="F478" i="72"/>
  <c r="F494" i="72"/>
  <c r="F510" i="72"/>
  <c r="F526" i="72"/>
  <c r="F542" i="72"/>
  <c r="F558" i="72"/>
  <c r="F574" i="72"/>
  <c r="F590" i="72"/>
  <c r="F606" i="72"/>
  <c r="F622" i="72"/>
  <c r="F14" i="71"/>
  <c r="F30" i="71"/>
  <c r="F46" i="71"/>
  <c r="F62" i="71"/>
  <c r="F78" i="71"/>
  <c r="F94" i="71"/>
  <c r="F110" i="71"/>
  <c r="F126" i="71"/>
  <c r="F142" i="71"/>
  <c r="F158" i="71"/>
  <c r="F174" i="71"/>
  <c r="F190" i="71"/>
  <c r="F206" i="71"/>
  <c r="F222" i="71"/>
  <c r="F238" i="71"/>
  <c r="F254" i="71"/>
  <c r="F270" i="71"/>
  <c r="F286" i="71"/>
  <c r="F302" i="71"/>
  <c r="F318" i="71"/>
  <c r="F334" i="71"/>
  <c r="F350" i="71"/>
  <c r="F366" i="71"/>
  <c r="F382" i="71"/>
  <c r="F398" i="71"/>
  <c r="F414" i="71"/>
  <c r="F430" i="71"/>
  <c r="F446" i="71"/>
  <c r="F462" i="71"/>
  <c r="F478" i="71"/>
  <c r="F494" i="71"/>
  <c r="F510" i="71"/>
  <c r="F526" i="71"/>
  <c r="F542" i="71"/>
  <c r="F558" i="71"/>
  <c r="F574" i="71"/>
  <c r="F590" i="71"/>
  <c r="F606" i="71"/>
  <c r="F622" i="71"/>
  <c r="F21" i="68"/>
  <c r="F37" i="68"/>
  <c r="F53" i="68"/>
  <c r="F69" i="68"/>
  <c r="F85" i="68"/>
  <c r="F101" i="68"/>
  <c r="F117" i="68"/>
  <c r="F133" i="68"/>
  <c r="F149" i="68"/>
  <c r="F165" i="68"/>
  <c r="F181" i="68"/>
  <c r="F197" i="68"/>
  <c r="F213" i="68"/>
  <c r="F229" i="68"/>
  <c r="F245" i="68"/>
  <c r="F261" i="68"/>
  <c r="F277" i="68"/>
  <c r="F293" i="68"/>
  <c r="F309" i="68"/>
  <c r="F325" i="68"/>
  <c r="F341" i="68"/>
  <c r="F357" i="68"/>
  <c r="F373" i="68"/>
  <c r="F389" i="68"/>
  <c r="F405" i="68"/>
  <c r="F421" i="68"/>
  <c r="F437" i="68"/>
  <c r="F453" i="68"/>
  <c r="F469" i="68"/>
  <c r="F485" i="68"/>
  <c r="F501" i="68"/>
  <c r="F517" i="68"/>
  <c r="F533" i="68"/>
  <c r="F549" i="68"/>
  <c r="F565" i="68"/>
  <c r="F581" i="68"/>
  <c r="F597" i="68"/>
  <c r="F613" i="68"/>
  <c r="F5" i="68"/>
  <c r="F537" i="68"/>
  <c r="F569" i="68"/>
  <c r="F601" i="68"/>
  <c r="F2" i="68"/>
  <c r="H20" i="58"/>
  <c r="H75" i="58"/>
  <c r="S6" i="58"/>
  <c r="H36" i="58"/>
  <c r="J36" i="58" s="1"/>
  <c r="F3" i="59"/>
  <c r="F9" i="59"/>
  <c r="F15" i="59"/>
  <c r="F21" i="59"/>
  <c r="F27" i="59"/>
  <c r="F33" i="59"/>
  <c r="F39" i="59"/>
  <c r="F45" i="59"/>
  <c r="F51" i="59"/>
  <c r="F57" i="59"/>
  <c r="F63" i="59"/>
  <c r="F69" i="59"/>
  <c r="F75" i="59"/>
  <c r="F81" i="59"/>
  <c r="F87" i="59"/>
  <c r="F93" i="59"/>
  <c r="F99" i="59"/>
  <c r="F105" i="59"/>
  <c r="F7" i="59"/>
  <c r="F13" i="59"/>
  <c r="F19" i="59"/>
  <c r="F25" i="59"/>
  <c r="F31" i="59"/>
  <c r="F37" i="59"/>
  <c r="F43" i="59"/>
  <c r="F49" i="59"/>
  <c r="F55" i="59"/>
  <c r="F61" i="59"/>
  <c r="F67" i="59"/>
  <c r="F73" i="59"/>
  <c r="F79" i="59"/>
  <c r="F85" i="59"/>
  <c r="F91" i="59"/>
  <c r="F97" i="59"/>
  <c r="F103" i="59"/>
  <c r="F109" i="59"/>
  <c r="F115" i="59"/>
  <c r="F121" i="59"/>
  <c r="F127" i="59"/>
  <c r="F133" i="59"/>
  <c r="F139" i="59"/>
  <c r="F145" i="59"/>
  <c r="F151" i="59"/>
  <c r="F157" i="59"/>
  <c r="F163" i="59"/>
  <c r="F169" i="59"/>
  <c r="F175" i="59"/>
  <c r="F181" i="59"/>
  <c r="F187" i="59"/>
  <c r="F193" i="59"/>
  <c r="F199" i="59"/>
  <c r="F205" i="59"/>
  <c r="F211" i="59"/>
  <c r="F217" i="59"/>
  <c r="F223" i="59"/>
  <c r="F229" i="59"/>
  <c r="F235" i="59"/>
  <c r="F241" i="59"/>
  <c r="F247" i="59"/>
  <c r="F253" i="59"/>
  <c r="F259" i="59"/>
  <c r="F265" i="59"/>
  <c r="F271" i="59"/>
  <c r="F277" i="59"/>
  <c r="F283" i="59"/>
  <c r="F289" i="59"/>
  <c r="F295" i="59"/>
  <c r="F301" i="59"/>
  <c r="F307" i="59"/>
  <c r="F313" i="59"/>
  <c r="F319" i="59"/>
  <c r="F325" i="59"/>
  <c r="F331" i="59"/>
  <c r="F337" i="59"/>
  <c r="F343" i="59"/>
  <c r="F349" i="59"/>
  <c r="F355" i="59"/>
  <c r="F361" i="59"/>
  <c r="F367" i="59"/>
  <c r="F373" i="59"/>
  <c r="F379" i="59"/>
  <c r="F385" i="59"/>
  <c r="F391" i="59"/>
  <c r="F397" i="59"/>
  <c r="F403" i="59"/>
  <c r="F409" i="59"/>
  <c r="F5" i="59"/>
  <c r="F14" i="59"/>
  <c r="F23" i="59"/>
  <c r="F32" i="59"/>
  <c r="F41" i="59"/>
  <c r="F50" i="59"/>
  <c r="F59" i="59"/>
  <c r="F68" i="59"/>
  <c r="F77" i="59"/>
  <c r="F86" i="59"/>
  <c r="F95" i="59"/>
  <c r="F104" i="59"/>
  <c r="F112" i="59"/>
  <c r="F119" i="59"/>
  <c r="F126" i="59"/>
  <c r="F134" i="59"/>
  <c r="F141" i="59"/>
  <c r="F148" i="59"/>
  <c r="F155" i="59"/>
  <c r="F162" i="59"/>
  <c r="F170" i="59"/>
  <c r="F177" i="59"/>
  <c r="F184" i="59"/>
  <c r="F191" i="59"/>
  <c r="F198" i="59"/>
  <c r="F206" i="59"/>
  <c r="F213" i="59"/>
  <c r="F220" i="59"/>
  <c r="F227" i="59"/>
  <c r="F234" i="59"/>
  <c r="F242" i="59"/>
  <c r="F249" i="59"/>
  <c r="F256" i="59"/>
  <c r="F263" i="59"/>
  <c r="F270" i="59"/>
  <c r="F278" i="59"/>
  <c r="F285" i="59"/>
  <c r="F292" i="59"/>
  <c r="F299" i="59"/>
  <c r="F306" i="59"/>
  <c r="F314" i="59"/>
  <c r="F321" i="59"/>
  <c r="F328" i="59"/>
  <c r="F335" i="59"/>
  <c r="F342" i="59"/>
  <c r="F350" i="59"/>
  <c r="F357" i="59"/>
  <c r="F364" i="59"/>
  <c r="F371" i="59"/>
  <c r="F378" i="59"/>
  <c r="F386" i="59"/>
  <c r="F393" i="59"/>
  <c r="F400" i="59"/>
  <c r="F407" i="59"/>
  <c r="F414" i="59"/>
  <c r="F420" i="59"/>
  <c r="F426" i="59"/>
  <c r="F432" i="59"/>
  <c r="F438" i="59"/>
  <c r="F444" i="59"/>
  <c r="F450" i="59"/>
  <c r="F456" i="59"/>
  <c r="F462" i="59"/>
  <c r="F468" i="59"/>
  <c r="F474" i="59"/>
  <c r="F480" i="59"/>
  <c r="F486" i="59"/>
  <c r="F492" i="59"/>
  <c r="F498" i="59"/>
  <c r="F504" i="59"/>
  <c r="F510" i="59"/>
  <c r="F516" i="59"/>
  <c r="F522" i="59"/>
  <c r="F528" i="59"/>
  <c r="F534" i="59"/>
  <c r="F540" i="59"/>
  <c r="F546" i="59"/>
  <c r="F552" i="59"/>
  <c r="F558" i="59"/>
  <c r="F564" i="59"/>
  <c r="F570" i="59"/>
  <c r="F576" i="59"/>
  <c r="F582" i="59"/>
  <c r="F588" i="59"/>
  <c r="F594" i="59"/>
  <c r="F600" i="59"/>
  <c r="F606" i="59"/>
  <c r="F612" i="59"/>
  <c r="F618" i="59"/>
  <c r="F624" i="59"/>
  <c r="F6" i="59"/>
  <c r="F16" i="59"/>
  <c r="F24" i="59"/>
  <c r="F34" i="59"/>
  <c r="F42" i="59"/>
  <c r="F52" i="59"/>
  <c r="F60" i="59"/>
  <c r="F70" i="59"/>
  <c r="F78" i="59"/>
  <c r="F88" i="59"/>
  <c r="F96" i="59"/>
  <c r="F106" i="59"/>
  <c r="F113" i="59"/>
  <c r="F120" i="59"/>
  <c r="F128" i="59"/>
  <c r="F135" i="59"/>
  <c r="F142" i="59"/>
  <c r="F149" i="59"/>
  <c r="F156" i="59"/>
  <c r="F164" i="59"/>
  <c r="F171" i="59"/>
  <c r="F178" i="59"/>
  <c r="F185" i="59"/>
  <c r="F192" i="59"/>
  <c r="F200" i="59"/>
  <c r="F207" i="59"/>
  <c r="F214" i="59"/>
  <c r="F221" i="59"/>
  <c r="F228" i="59"/>
  <c r="F236" i="59"/>
  <c r="F243" i="59"/>
  <c r="F250" i="59"/>
  <c r="F257" i="59"/>
  <c r="F264" i="59"/>
  <c r="F272" i="59"/>
  <c r="F279" i="59"/>
  <c r="F286" i="59"/>
  <c r="F293" i="59"/>
  <c r="F300" i="59"/>
  <c r="F308" i="59"/>
  <c r="F315" i="59"/>
  <c r="F322" i="59"/>
  <c r="F329" i="59"/>
  <c r="F336" i="59"/>
  <c r="F344" i="59"/>
  <c r="F351" i="59"/>
  <c r="F358" i="59"/>
  <c r="F365" i="59"/>
  <c r="F372" i="59"/>
  <c r="F380" i="59"/>
  <c r="F387" i="59"/>
  <c r="F394" i="59"/>
  <c r="F401" i="59"/>
  <c r="F408" i="59"/>
  <c r="F415" i="59"/>
  <c r="F421" i="59"/>
  <c r="F427" i="59"/>
  <c r="F433" i="59"/>
  <c r="F439" i="59"/>
  <c r="F445" i="59"/>
  <c r="F451" i="59"/>
  <c r="F457" i="59"/>
  <c r="F463" i="59"/>
  <c r="F469" i="59"/>
  <c r="F475" i="59"/>
  <c r="F481" i="59"/>
  <c r="F487" i="59"/>
  <c r="F493" i="59"/>
  <c r="F499" i="59"/>
  <c r="F505" i="59"/>
  <c r="F511" i="59"/>
  <c r="F517" i="59"/>
  <c r="F523" i="59"/>
  <c r="F529" i="59"/>
  <c r="F535" i="59"/>
  <c r="F541" i="59"/>
  <c r="F547" i="59"/>
  <c r="F553" i="59"/>
  <c r="F559" i="59"/>
  <c r="F565" i="59"/>
  <c r="F571" i="59"/>
  <c r="F577" i="59"/>
  <c r="F583" i="59"/>
  <c r="F589" i="59"/>
  <c r="F595" i="59"/>
  <c r="F601" i="59"/>
  <c r="F607" i="59"/>
  <c r="F613" i="59"/>
  <c r="F619" i="59"/>
  <c r="F625" i="59"/>
  <c r="F8" i="59"/>
  <c r="F17" i="59"/>
  <c r="F26" i="59"/>
  <c r="F35" i="59"/>
  <c r="F44" i="59"/>
  <c r="F53" i="59"/>
  <c r="F62" i="59"/>
  <c r="F71" i="59"/>
  <c r="F80" i="59"/>
  <c r="F89" i="59"/>
  <c r="F98" i="59"/>
  <c r="F107" i="59"/>
  <c r="F114" i="59"/>
  <c r="F122" i="59"/>
  <c r="F129" i="59"/>
  <c r="F136" i="59"/>
  <c r="F143" i="59"/>
  <c r="F150" i="59"/>
  <c r="F158" i="59"/>
  <c r="F165" i="59"/>
  <c r="F172" i="59"/>
  <c r="F179" i="59"/>
  <c r="F186" i="59"/>
  <c r="F194" i="59"/>
  <c r="F201" i="59"/>
  <c r="F208" i="59"/>
  <c r="F215" i="59"/>
  <c r="F222" i="59"/>
  <c r="F230" i="59"/>
  <c r="F237" i="59"/>
  <c r="F244" i="59"/>
  <c r="F251" i="59"/>
  <c r="F258" i="59"/>
  <c r="F266" i="59"/>
  <c r="F273" i="59"/>
  <c r="F280" i="59"/>
  <c r="F287" i="59"/>
  <c r="F294" i="59"/>
  <c r="F302" i="59"/>
  <c r="F309" i="59"/>
  <c r="F316" i="59"/>
  <c r="F323" i="59"/>
  <c r="F330" i="59"/>
  <c r="F338" i="59"/>
  <c r="F345" i="59"/>
  <c r="F352" i="59"/>
  <c r="F359" i="59"/>
  <c r="F366" i="59"/>
  <c r="F374" i="59"/>
  <c r="F381" i="59"/>
  <c r="F388" i="59"/>
  <c r="F395" i="59"/>
  <c r="F402" i="59"/>
  <c r="F410" i="59"/>
  <c r="F416" i="59"/>
  <c r="F422" i="59"/>
  <c r="F428" i="59"/>
  <c r="F434" i="59"/>
  <c r="F440" i="59"/>
  <c r="F446" i="59"/>
  <c r="F452" i="59"/>
  <c r="F458" i="59"/>
  <c r="F464" i="59"/>
  <c r="F470" i="59"/>
  <c r="F476" i="59"/>
  <c r="F482" i="59"/>
  <c r="F488" i="59"/>
  <c r="F494" i="59"/>
  <c r="F500" i="59"/>
  <c r="F506" i="59"/>
  <c r="F512" i="59"/>
  <c r="F518" i="59"/>
  <c r="F524" i="59"/>
  <c r="F530" i="59"/>
  <c r="F536" i="59"/>
  <c r="F542" i="59"/>
  <c r="F548" i="59"/>
  <c r="F554" i="59"/>
  <c r="F560" i="59"/>
  <c r="F566" i="59"/>
  <c r="F572" i="59"/>
  <c r="F578" i="59"/>
  <c r="F584" i="59"/>
  <c r="F590" i="59"/>
  <c r="F596" i="59"/>
  <c r="F602" i="59"/>
  <c r="F608" i="59"/>
  <c r="F614" i="59"/>
  <c r="F620" i="59"/>
  <c r="F2" i="59"/>
  <c r="F10" i="59"/>
  <c r="F18" i="59"/>
  <c r="F28" i="59"/>
  <c r="F36" i="59"/>
  <c r="F46" i="59"/>
  <c r="F54" i="59"/>
  <c r="F64" i="59"/>
  <c r="F72" i="59"/>
  <c r="F82" i="59"/>
  <c r="F90" i="59"/>
  <c r="F100" i="59"/>
  <c r="F108" i="59"/>
  <c r="F116" i="59"/>
  <c r="F123" i="59"/>
  <c r="F130" i="59"/>
  <c r="F137" i="59"/>
  <c r="F144" i="59"/>
  <c r="F152" i="59"/>
  <c r="F159" i="59"/>
  <c r="F166" i="59"/>
  <c r="F173" i="59"/>
  <c r="F180" i="59"/>
  <c r="F188" i="59"/>
  <c r="F195" i="59"/>
  <c r="F202" i="59"/>
  <c r="F209" i="59"/>
  <c r="F216" i="59"/>
  <c r="F224" i="59"/>
  <c r="F231" i="59"/>
  <c r="F238" i="59"/>
  <c r="F245" i="59"/>
  <c r="F252" i="59"/>
  <c r="F260" i="59"/>
  <c r="F267" i="59"/>
  <c r="F274" i="59"/>
  <c r="F281" i="59"/>
  <c r="F288" i="59"/>
  <c r="F296" i="59"/>
  <c r="F303" i="59"/>
  <c r="F310" i="59"/>
  <c r="F317" i="59"/>
  <c r="F324" i="59"/>
  <c r="F332" i="59"/>
  <c r="F339" i="59"/>
  <c r="F346" i="59"/>
  <c r="F353" i="59"/>
  <c r="F360" i="59"/>
  <c r="F368" i="59"/>
  <c r="F375" i="59"/>
  <c r="F382" i="59"/>
  <c r="F389" i="59"/>
  <c r="F396" i="59"/>
  <c r="F404" i="59"/>
  <c r="F411" i="59"/>
  <c r="F417" i="59"/>
  <c r="F423" i="59"/>
  <c r="F429" i="59"/>
  <c r="F435" i="59"/>
  <c r="F441" i="59"/>
  <c r="F447" i="59"/>
  <c r="F453" i="59"/>
  <c r="F459" i="59"/>
  <c r="F465" i="59"/>
  <c r="F471" i="59"/>
  <c r="F477" i="59"/>
  <c r="F483" i="59"/>
  <c r="F489" i="59"/>
  <c r="F495" i="59"/>
  <c r="F501" i="59"/>
  <c r="F507" i="59"/>
  <c r="F513" i="59"/>
  <c r="F519" i="59"/>
  <c r="F525" i="59"/>
  <c r="F531" i="59"/>
  <c r="F537" i="59"/>
  <c r="F543" i="59"/>
  <c r="F549" i="59"/>
  <c r="F555" i="59"/>
  <c r="F561" i="59"/>
  <c r="F567" i="59"/>
  <c r="F573" i="59"/>
  <c r="F579" i="59"/>
  <c r="F585" i="59"/>
  <c r="F591" i="59"/>
  <c r="F597" i="59"/>
  <c r="F603" i="59"/>
  <c r="F609" i="59"/>
  <c r="F615" i="59"/>
  <c r="F621" i="59"/>
  <c r="F11" i="59"/>
  <c r="F20" i="59"/>
  <c r="F29" i="59"/>
  <c r="F38" i="59"/>
  <c r="F47" i="59"/>
  <c r="F56" i="59"/>
  <c r="F65" i="59"/>
  <c r="F74" i="59"/>
  <c r="F83" i="59"/>
  <c r="F92" i="59"/>
  <c r="F101" i="59"/>
  <c r="F110" i="59"/>
  <c r="F117" i="59"/>
  <c r="F124" i="59"/>
  <c r="F131" i="59"/>
  <c r="F138" i="59"/>
  <c r="F146" i="59"/>
  <c r="F153" i="59"/>
  <c r="F160" i="59"/>
  <c r="F167" i="59"/>
  <c r="F174" i="59"/>
  <c r="F182" i="59"/>
  <c r="F189" i="59"/>
  <c r="F196" i="59"/>
  <c r="F203" i="59"/>
  <c r="F210" i="59"/>
  <c r="F218" i="59"/>
  <c r="F225" i="59"/>
  <c r="F232" i="59"/>
  <c r="F239" i="59"/>
  <c r="F246" i="59"/>
  <c r="F254" i="59"/>
  <c r="F261" i="59"/>
  <c r="F268" i="59"/>
  <c r="F275" i="59"/>
  <c r="F282" i="59"/>
  <c r="F290" i="59"/>
  <c r="F297" i="59"/>
  <c r="F304" i="59"/>
  <c r="F311" i="59"/>
  <c r="F318" i="59"/>
  <c r="F326" i="59"/>
  <c r="F333" i="59"/>
  <c r="F340" i="59"/>
  <c r="F347" i="59"/>
  <c r="F354" i="59"/>
  <c r="F362" i="59"/>
  <c r="F369" i="59"/>
  <c r="F376" i="59"/>
  <c r="F383" i="59"/>
  <c r="F390" i="59"/>
  <c r="F398" i="59"/>
  <c r="F405" i="59"/>
  <c r="F412" i="59"/>
  <c r="F418" i="59"/>
  <c r="F424" i="59"/>
  <c r="F430" i="59"/>
  <c r="F436" i="59"/>
  <c r="F442" i="59"/>
  <c r="F448" i="59"/>
  <c r="F454" i="59"/>
  <c r="F460" i="59"/>
  <c r="F466" i="59"/>
  <c r="F472" i="59"/>
  <c r="F478" i="59"/>
  <c r="F484" i="59"/>
  <c r="F490" i="59"/>
  <c r="F496" i="59"/>
  <c r="F502" i="59"/>
  <c r="F508" i="59"/>
  <c r="F514" i="59"/>
  <c r="F520" i="59"/>
  <c r="F526" i="59"/>
  <c r="F532" i="59"/>
  <c r="F538" i="59"/>
  <c r="F544" i="59"/>
  <c r="F550" i="59"/>
  <c r="F556" i="59"/>
  <c r="F562" i="59"/>
  <c r="F568" i="59"/>
  <c r="F574" i="59"/>
  <c r="F580" i="59"/>
  <c r="F586" i="59"/>
  <c r="F592" i="59"/>
  <c r="F598" i="59"/>
  <c r="F604" i="59"/>
  <c r="F610" i="59"/>
  <c r="F616" i="59"/>
  <c r="F622" i="59"/>
  <c r="F4" i="59"/>
  <c r="F12" i="59"/>
  <c r="F22" i="59"/>
  <c r="F30" i="59"/>
  <c r="F40" i="59"/>
  <c r="F48" i="59"/>
  <c r="F58" i="59"/>
  <c r="F66" i="59"/>
  <c r="F76" i="59"/>
  <c r="F84" i="59"/>
  <c r="F94" i="59"/>
  <c r="F102" i="59"/>
  <c r="F111" i="59"/>
  <c r="F118" i="59"/>
  <c r="F125" i="59"/>
  <c r="F132" i="59"/>
  <c r="F140" i="59"/>
  <c r="F147" i="59"/>
  <c r="F154" i="59"/>
  <c r="F161" i="59"/>
  <c r="F168" i="59"/>
  <c r="F176" i="59"/>
  <c r="F183" i="59"/>
  <c r="F190" i="59"/>
  <c r="F197" i="59"/>
  <c r="F204" i="59"/>
  <c r="F212" i="59"/>
  <c r="F219" i="59"/>
  <c r="F226" i="59"/>
  <c r="F233" i="59"/>
  <c r="F240" i="59"/>
  <c r="F248" i="59"/>
  <c r="F255" i="59"/>
  <c r="F262" i="59"/>
  <c r="F269" i="59"/>
  <c r="F276" i="59"/>
  <c r="F284" i="59"/>
  <c r="F291" i="59"/>
  <c r="F298" i="59"/>
  <c r="F305" i="59"/>
  <c r="F312" i="59"/>
  <c r="F320" i="59"/>
  <c r="F327" i="59"/>
  <c r="F334" i="59"/>
  <c r="F341" i="59"/>
  <c r="F348" i="59"/>
  <c r="F356" i="59"/>
  <c r="F363" i="59"/>
  <c r="F370" i="59"/>
  <c r="F377" i="59"/>
  <c r="F384" i="59"/>
  <c r="F392" i="59"/>
  <c r="F399" i="59"/>
  <c r="F406" i="59"/>
  <c r="F413" i="59"/>
  <c r="F419" i="59"/>
  <c r="F425" i="59"/>
  <c r="F431" i="59"/>
  <c r="F437" i="59"/>
  <c r="F443" i="59"/>
  <c r="F449" i="59"/>
  <c r="F455" i="59"/>
  <c r="F461" i="59"/>
  <c r="F467" i="59"/>
  <c r="F473" i="59"/>
  <c r="F479" i="59"/>
  <c r="F485" i="59"/>
  <c r="F491" i="59"/>
  <c r="F497" i="59"/>
  <c r="F503" i="59"/>
  <c r="F509" i="59"/>
  <c r="F515" i="59"/>
  <c r="F521" i="59"/>
  <c r="F527" i="59"/>
  <c r="F533" i="59"/>
  <c r="F539" i="59"/>
  <c r="F545" i="59"/>
  <c r="F551" i="59"/>
  <c r="F557" i="59"/>
  <c r="F563" i="59"/>
  <c r="F569" i="59"/>
  <c r="F575" i="59"/>
  <c r="F581" i="59"/>
  <c r="F587" i="59"/>
  <c r="F593" i="59"/>
  <c r="F599" i="59"/>
  <c r="F605" i="59"/>
  <c r="F611" i="59"/>
  <c r="F617" i="59"/>
  <c r="F623" i="59"/>
  <c r="H52" i="58"/>
  <c r="M116" i="59"/>
  <c r="M340" i="59"/>
  <c r="M142" i="59"/>
  <c r="M144" i="59"/>
  <c r="M146" i="59"/>
  <c r="M148" i="59"/>
  <c r="M150" i="59"/>
  <c r="M152" i="59"/>
  <c r="M154" i="59"/>
  <c r="M156" i="59"/>
  <c r="M158" i="59"/>
  <c r="M160" i="59"/>
  <c r="M162" i="59"/>
  <c r="M164" i="59"/>
  <c r="M166" i="59"/>
  <c r="M168" i="59"/>
  <c r="M170" i="59"/>
  <c r="M172" i="59"/>
  <c r="M174" i="59"/>
  <c r="M176" i="59"/>
  <c r="M178" i="59"/>
  <c r="M180" i="59"/>
  <c r="M182" i="59"/>
  <c r="M184" i="59"/>
  <c r="M186" i="59"/>
  <c r="M188" i="59"/>
  <c r="M143" i="59"/>
  <c r="M145" i="59"/>
  <c r="M147" i="59"/>
  <c r="M149" i="59"/>
  <c r="M151" i="59"/>
  <c r="M153" i="59"/>
  <c r="M155" i="59"/>
  <c r="M157" i="59"/>
  <c r="M159" i="59"/>
  <c r="M161" i="59"/>
  <c r="M163" i="59"/>
  <c r="M165" i="59"/>
  <c r="M167" i="59"/>
  <c r="M169" i="59"/>
  <c r="M171" i="59"/>
  <c r="M173" i="59"/>
  <c r="M175" i="59"/>
  <c r="M177" i="59"/>
  <c r="M179" i="59"/>
  <c r="M181" i="59"/>
  <c r="M183" i="59"/>
  <c r="M185" i="59"/>
  <c r="M187" i="59"/>
  <c r="M141" i="59"/>
  <c r="M140" i="59"/>
  <c r="M138" i="59"/>
  <c r="M139" i="59"/>
  <c r="M137" i="59"/>
  <c r="M136" i="59"/>
  <c r="M135" i="59"/>
  <c r="M134" i="59"/>
  <c r="M133" i="59"/>
  <c r="M132" i="59"/>
  <c r="M131" i="59"/>
  <c r="M130" i="59"/>
  <c r="M129" i="59"/>
  <c r="M128" i="59"/>
  <c r="M127" i="59"/>
  <c r="M125" i="59"/>
  <c r="M126" i="59"/>
  <c r="M124" i="59"/>
  <c r="J395" i="59"/>
  <c r="J185" i="59"/>
  <c r="M341" i="59"/>
  <c r="J152" i="59"/>
  <c r="J376" i="59"/>
  <c r="M486" i="59"/>
  <c r="J488" i="59"/>
  <c r="J520" i="59"/>
  <c r="J524" i="59"/>
  <c r="J532" i="59"/>
  <c r="J556" i="59"/>
  <c r="J568" i="59"/>
  <c r="J580" i="59"/>
  <c r="J583" i="59"/>
  <c r="J586" i="59"/>
  <c r="J176" i="59"/>
  <c r="M418" i="59"/>
  <c r="J486" i="59"/>
  <c r="M488" i="59"/>
  <c r="J494" i="59"/>
  <c r="J538" i="59"/>
  <c r="J562" i="59"/>
  <c r="J573" i="59"/>
  <c r="J574" i="59"/>
  <c r="J592" i="59"/>
  <c r="M596" i="59"/>
  <c r="J603" i="59"/>
  <c r="J616" i="59"/>
  <c r="J625" i="59"/>
  <c r="J161" i="59"/>
  <c r="M436" i="59"/>
  <c r="J457" i="59"/>
  <c r="J124" i="59"/>
  <c r="J149" i="59"/>
  <c r="J173" i="59"/>
  <c r="M328" i="59"/>
  <c r="M335" i="59"/>
  <c r="J361" i="59"/>
  <c r="J394" i="59"/>
  <c r="J450" i="59"/>
  <c r="J460" i="59"/>
  <c r="J559" i="59"/>
  <c r="J142" i="59"/>
  <c r="J164" i="59"/>
  <c r="J188" i="59"/>
  <c r="M334" i="59"/>
  <c r="J352" i="59"/>
  <c r="M123" i="59"/>
  <c r="M122" i="59"/>
  <c r="M121" i="59"/>
  <c r="J402" i="59"/>
  <c r="J412" i="59"/>
  <c r="J443" i="59"/>
  <c r="J464" i="59"/>
  <c r="J607" i="59"/>
  <c r="J15" i="59"/>
  <c r="J148" i="59"/>
  <c r="J151" i="59"/>
  <c r="J160" i="59"/>
  <c r="J163" i="59"/>
  <c r="J172" i="59"/>
  <c r="J175" i="59"/>
  <c r="J184" i="59"/>
  <c r="J187" i="59"/>
  <c r="J364" i="59"/>
  <c r="J442" i="59"/>
  <c r="J472" i="59"/>
  <c r="J347" i="59"/>
  <c r="J368" i="59"/>
  <c r="J409" i="59"/>
  <c r="J416" i="59"/>
  <c r="J448" i="59"/>
  <c r="J484" i="59"/>
  <c r="J506" i="59"/>
  <c r="J511" i="59"/>
  <c r="J605" i="59"/>
  <c r="J612" i="59"/>
  <c r="M120" i="59"/>
  <c r="M119" i="59"/>
  <c r="J118" i="59"/>
  <c r="M118" i="59"/>
  <c r="M117" i="59"/>
  <c r="M115" i="59"/>
  <c r="M114" i="59"/>
  <c r="J156" i="59"/>
  <c r="J168" i="59"/>
  <c r="J180" i="59"/>
  <c r="J280" i="59"/>
  <c r="J282" i="59"/>
  <c r="J284" i="59"/>
  <c r="J286" i="59"/>
  <c r="J288" i="59"/>
  <c r="J290" i="59"/>
  <c r="J292" i="59"/>
  <c r="J294" i="59"/>
  <c r="M296" i="59"/>
  <c r="M306" i="59"/>
  <c r="M308" i="59"/>
  <c r="M318" i="59"/>
  <c r="M320" i="59"/>
  <c r="J346" i="59"/>
  <c r="J370" i="59"/>
  <c r="J371" i="59"/>
  <c r="J378" i="59"/>
  <c r="J388" i="59"/>
  <c r="J433" i="59"/>
  <c r="J440" i="59"/>
  <c r="J466" i="59"/>
  <c r="J467" i="59"/>
  <c r="J474" i="59"/>
  <c r="J478" i="59"/>
  <c r="J491" i="59"/>
  <c r="J499" i="59"/>
  <c r="J500" i="59"/>
  <c r="J530" i="59"/>
  <c r="J535" i="59"/>
  <c r="J541" i="59"/>
  <c r="J544" i="59"/>
  <c r="J571" i="59"/>
  <c r="M620" i="59"/>
  <c r="J130" i="59"/>
  <c r="J424" i="59"/>
  <c r="J136" i="59"/>
  <c r="J150" i="59"/>
  <c r="J162" i="59"/>
  <c r="J174" i="59"/>
  <c r="J186" i="59"/>
  <c r="M300" i="59"/>
  <c r="M302" i="59"/>
  <c r="M312" i="59"/>
  <c r="M314" i="59"/>
  <c r="M324" i="59"/>
  <c r="M326" i="59"/>
  <c r="M329" i="59"/>
  <c r="J385" i="59"/>
  <c r="J392" i="59"/>
  <c r="J400" i="59"/>
  <c r="J419" i="59"/>
  <c r="J426" i="59"/>
  <c r="J487" i="59"/>
  <c r="J493" i="59"/>
  <c r="J508" i="59"/>
  <c r="J514" i="59"/>
  <c r="J518" i="59"/>
  <c r="J523" i="59"/>
  <c r="J587" i="59"/>
  <c r="J595" i="59"/>
  <c r="J610" i="59"/>
  <c r="J517" i="59"/>
  <c r="M544" i="59"/>
  <c r="J551" i="59"/>
  <c r="J575" i="59"/>
  <c r="J585" i="59"/>
  <c r="J601" i="59"/>
  <c r="J604" i="59"/>
  <c r="J619" i="59"/>
  <c r="M113" i="59"/>
  <c r="J112" i="59"/>
  <c r="M112" i="59"/>
  <c r="M111" i="59"/>
  <c r="M110" i="59"/>
  <c r="M109" i="59"/>
  <c r="M108" i="59"/>
  <c r="M107" i="59"/>
  <c r="J106" i="59"/>
  <c r="M106" i="59"/>
  <c r="M105" i="59"/>
  <c r="M104" i="59"/>
  <c r="M103" i="59"/>
  <c r="S4" i="58"/>
  <c r="H80" i="58"/>
  <c r="J80" i="58" s="1"/>
  <c r="S3" i="58"/>
  <c r="S7" i="58"/>
  <c r="J12" i="59"/>
  <c r="J76" i="59"/>
  <c r="J135" i="59"/>
  <c r="J141" i="59"/>
  <c r="J147" i="59"/>
  <c r="J157" i="59"/>
  <c r="J158" i="59"/>
  <c r="J159" i="59"/>
  <c r="J169" i="59"/>
  <c r="J170" i="59"/>
  <c r="J171" i="59"/>
  <c r="J181" i="59"/>
  <c r="J182" i="59"/>
  <c r="J183" i="59"/>
  <c r="J255" i="59"/>
  <c r="J259" i="59"/>
  <c r="J263" i="59"/>
  <c r="J267" i="59"/>
  <c r="J271" i="59"/>
  <c r="J275" i="59"/>
  <c r="J279" i="59"/>
  <c r="J283" i="59"/>
  <c r="J287" i="59"/>
  <c r="J291" i="59"/>
  <c r="J297" i="59"/>
  <c r="J298" i="59"/>
  <c r="J303" i="59"/>
  <c r="J304" i="59"/>
  <c r="J309" i="59"/>
  <c r="J310" i="59"/>
  <c r="J315" i="59"/>
  <c r="J316" i="59"/>
  <c r="J321" i="59"/>
  <c r="J322" i="59"/>
  <c r="M325" i="59"/>
  <c r="J342" i="59"/>
  <c r="J350" i="59"/>
  <c r="J353" i="59"/>
  <c r="J358" i="59"/>
  <c r="J360" i="59"/>
  <c r="J367" i="59"/>
  <c r="J374" i="59"/>
  <c r="J377" i="59"/>
  <c r="J382" i="59"/>
  <c r="J384" i="59"/>
  <c r="J391" i="59"/>
  <c r="J398" i="59"/>
  <c r="J401" i="59"/>
  <c r="J406" i="59"/>
  <c r="J408" i="59"/>
  <c r="J415" i="59"/>
  <c r="J422" i="59"/>
  <c r="J425" i="59"/>
  <c r="J430" i="59"/>
  <c r="J432" i="59"/>
  <c r="J439" i="59"/>
  <c r="J446" i="59"/>
  <c r="J449" i="59"/>
  <c r="J454" i="59"/>
  <c r="J456" i="59"/>
  <c r="J463" i="59"/>
  <c r="J470" i="59"/>
  <c r="J473" i="59"/>
  <c r="J481" i="59"/>
  <c r="J482" i="59"/>
  <c r="J489" i="59"/>
  <c r="J490" i="59"/>
  <c r="J498" i="59"/>
  <c r="J502" i="59"/>
  <c r="J505" i="59"/>
  <c r="J512" i="59"/>
  <c r="J526" i="59"/>
  <c r="J529" i="59"/>
  <c r="J536" i="59"/>
  <c r="M542" i="59"/>
  <c r="J543" i="59"/>
  <c r="J545" i="59"/>
  <c r="J548" i="59"/>
  <c r="J550" i="59"/>
  <c r="J553" i="59"/>
  <c r="J558" i="59"/>
  <c r="J565" i="59"/>
  <c r="J570" i="59"/>
  <c r="M572" i="59"/>
  <c r="J577" i="59"/>
  <c r="J582" i="59"/>
  <c r="M584" i="59"/>
  <c r="J589" i="59"/>
  <c r="J594" i="59"/>
  <c r="J598" i="59"/>
  <c r="M602" i="59"/>
  <c r="J609" i="59"/>
  <c r="J611" i="59"/>
  <c r="J613" i="59"/>
  <c r="J618" i="59"/>
  <c r="J624" i="59"/>
  <c r="J103" i="59"/>
  <c r="J109" i="59"/>
  <c r="J115" i="59"/>
  <c r="J121" i="59"/>
  <c r="J127" i="59"/>
  <c r="J133" i="59"/>
  <c r="J139" i="59"/>
  <c r="J145" i="59"/>
  <c r="J154" i="59"/>
  <c r="J155" i="59"/>
  <c r="J166" i="59"/>
  <c r="J167" i="59"/>
  <c r="J178" i="59"/>
  <c r="J179" i="59"/>
  <c r="J349" i="59"/>
  <c r="J356" i="59"/>
  <c r="J366" i="59"/>
  <c r="J373" i="59"/>
  <c r="J380" i="59"/>
  <c r="J383" i="59"/>
  <c r="J390" i="59"/>
  <c r="J397" i="59"/>
  <c r="J404" i="59"/>
  <c r="J407" i="59"/>
  <c r="J414" i="59"/>
  <c r="J421" i="59"/>
  <c r="J428" i="59"/>
  <c r="J431" i="59"/>
  <c r="J438" i="59"/>
  <c r="J445" i="59"/>
  <c r="J452" i="59"/>
  <c r="J455" i="59"/>
  <c r="J462" i="59"/>
  <c r="J469" i="59"/>
  <c r="J480" i="59"/>
  <c r="M494" i="59"/>
  <c r="J567" i="59"/>
  <c r="J579" i="59"/>
  <c r="J581" i="59"/>
  <c r="J591" i="59"/>
  <c r="J593" i="59"/>
  <c r="J600" i="59"/>
  <c r="M608" i="59"/>
  <c r="J615" i="59"/>
  <c r="J617" i="59"/>
  <c r="J623" i="59"/>
  <c r="J26" i="59"/>
  <c r="J46" i="59"/>
  <c r="J132" i="59"/>
  <c r="J138" i="59"/>
  <c r="J144" i="59"/>
  <c r="J153" i="59"/>
  <c r="J165" i="59"/>
  <c r="J177" i="59"/>
  <c r="J253" i="59"/>
  <c r="J257" i="59"/>
  <c r="J261" i="59"/>
  <c r="J265" i="59"/>
  <c r="J269" i="59"/>
  <c r="J273" i="59"/>
  <c r="J277" i="59"/>
  <c r="J281" i="59"/>
  <c r="J285" i="59"/>
  <c r="J289" i="59"/>
  <c r="J293" i="59"/>
  <c r="M298" i="59"/>
  <c r="J299" i="59"/>
  <c r="M304" i="59"/>
  <c r="J305" i="59"/>
  <c r="M310" i="59"/>
  <c r="J311" i="59"/>
  <c r="M316" i="59"/>
  <c r="J317" i="59"/>
  <c r="M322" i="59"/>
  <c r="J323" i="59"/>
  <c r="J344" i="59"/>
  <c r="J355" i="59"/>
  <c r="J362" i="59"/>
  <c r="J365" i="59"/>
  <c r="J372" i="59"/>
  <c r="J379" i="59"/>
  <c r="J386" i="59"/>
  <c r="J389" i="59"/>
  <c r="J396" i="59"/>
  <c r="J403" i="59"/>
  <c r="J410" i="59"/>
  <c r="J413" i="59"/>
  <c r="J420" i="59"/>
  <c r="J427" i="59"/>
  <c r="J434" i="59"/>
  <c r="J437" i="59"/>
  <c r="J444" i="59"/>
  <c r="J451" i="59"/>
  <c r="J458" i="59"/>
  <c r="J461" i="59"/>
  <c r="J468" i="59"/>
  <c r="J475" i="59"/>
  <c r="J476" i="59"/>
  <c r="J479" i="59"/>
  <c r="J492" i="59"/>
  <c r="J495" i="59"/>
  <c r="J496" i="59"/>
  <c r="M548" i="59"/>
  <c r="J549" i="59"/>
  <c r="J564" i="59"/>
  <c r="M566" i="59"/>
  <c r="J576" i="59"/>
  <c r="M578" i="59"/>
  <c r="J588" i="59"/>
  <c r="M590" i="59"/>
  <c r="J597" i="59"/>
  <c r="J599" i="59"/>
  <c r="J606" i="59"/>
  <c r="M614" i="59"/>
  <c r="J621" i="59"/>
  <c r="J622" i="59"/>
  <c r="M102" i="59"/>
  <c r="J100" i="59"/>
  <c r="M101" i="59"/>
  <c r="M100" i="59"/>
  <c r="M99" i="59"/>
  <c r="J97" i="59"/>
  <c r="M98" i="59"/>
  <c r="M97" i="59"/>
  <c r="M96" i="59"/>
  <c r="M95" i="59"/>
  <c r="J94" i="59"/>
  <c r="M94" i="59"/>
  <c r="M93" i="59"/>
  <c r="J91" i="59"/>
  <c r="M92" i="59"/>
  <c r="M91" i="59"/>
  <c r="M89" i="59"/>
  <c r="M90" i="59"/>
  <c r="J88" i="59"/>
  <c r="M88" i="59"/>
  <c r="M87" i="59"/>
  <c r="M86" i="59"/>
  <c r="J85" i="59"/>
  <c r="M85" i="59"/>
  <c r="M84" i="59"/>
  <c r="M83" i="59"/>
  <c r="J82" i="59"/>
  <c r="M82" i="59"/>
  <c r="M81" i="59"/>
  <c r="M80" i="59"/>
  <c r="J79" i="59"/>
  <c r="M79" i="59"/>
  <c r="M78" i="59"/>
  <c r="M77" i="59"/>
  <c r="M76" i="59"/>
  <c r="M75" i="59"/>
  <c r="M74" i="59"/>
  <c r="J73" i="59"/>
  <c r="M73" i="59"/>
  <c r="M72" i="59"/>
  <c r="M71" i="59"/>
  <c r="J70" i="59"/>
  <c r="M70" i="59"/>
  <c r="M69" i="59"/>
  <c r="J67" i="59"/>
  <c r="M45" i="59"/>
  <c r="M30" i="59"/>
  <c r="M46" i="59"/>
  <c r="M68" i="59"/>
  <c r="M65" i="59"/>
  <c r="M18" i="59"/>
  <c r="M66" i="59"/>
  <c r="M31" i="59"/>
  <c r="M67" i="59"/>
  <c r="J64" i="59"/>
  <c r="M64" i="59"/>
  <c r="M62" i="59"/>
  <c r="M61" i="59"/>
  <c r="M63" i="59"/>
  <c r="J61" i="59"/>
  <c r="M60" i="59"/>
  <c r="M59" i="59"/>
  <c r="M58" i="59"/>
  <c r="J58" i="59"/>
  <c r="M57" i="59"/>
  <c r="M56" i="59"/>
  <c r="J55" i="59"/>
  <c r="M55" i="59"/>
  <c r="M54" i="59"/>
  <c r="M53" i="59"/>
  <c r="J52" i="59"/>
  <c r="M52" i="59"/>
  <c r="M51" i="59"/>
  <c r="M50" i="59"/>
  <c r="J49" i="59"/>
  <c r="M49" i="59"/>
  <c r="M48" i="59"/>
  <c r="M47" i="59"/>
  <c r="M44" i="59"/>
  <c r="J43" i="59"/>
  <c r="M43" i="59"/>
  <c r="M42" i="59"/>
  <c r="M41" i="59"/>
  <c r="J40" i="59"/>
  <c r="M40" i="59"/>
  <c r="M39" i="59"/>
  <c r="M38" i="59"/>
  <c r="J37" i="59"/>
  <c r="M37" i="59"/>
  <c r="M36" i="59"/>
  <c r="M35" i="59"/>
  <c r="J34" i="59"/>
  <c r="M34" i="59"/>
  <c r="M33" i="59"/>
  <c r="J31" i="59"/>
  <c r="M32" i="59"/>
  <c r="M29" i="59"/>
  <c r="J28" i="59"/>
  <c r="M28" i="59"/>
  <c r="J27" i="59"/>
  <c r="M27" i="59"/>
  <c r="M26" i="59"/>
  <c r="M25" i="59"/>
  <c r="J24" i="59"/>
  <c r="M24" i="59"/>
  <c r="J23" i="59"/>
  <c r="M23" i="59"/>
  <c r="J22" i="59"/>
  <c r="M22" i="59"/>
  <c r="J21" i="59"/>
  <c r="M21" i="59"/>
  <c r="J20" i="59"/>
  <c r="M20" i="59"/>
  <c r="M19" i="59"/>
  <c r="J18" i="59"/>
  <c r="J17" i="59"/>
  <c r="M17" i="59"/>
  <c r="M16" i="59"/>
  <c r="J16" i="59"/>
  <c r="M15" i="59"/>
  <c r="J14" i="59"/>
  <c r="M14" i="59"/>
  <c r="M13" i="59"/>
  <c r="M11" i="59"/>
  <c r="M12" i="59"/>
  <c r="J11" i="59"/>
  <c r="J10" i="59"/>
  <c r="M10" i="59"/>
  <c r="J9" i="59"/>
  <c r="M9" i="59"/>
  <c r="J8" i="59"/>
  <c r="M8" i="59"/>
  <c r="M7" i="59"/>
  <c r="J6" i="59"/>
  <c r="M6" i="59"/>
  <c r="J5" i="59"/>
  <c r="M5" i="59"/>
  <c r="J4" i="59"/>
  <c r="M4" i="59"/>
  <c r="J3" i="59"/>
  <c r="M3" i="59"/>
  <c r="M2" i="59"/>
  <c r="J30" i="59"/>
  <c r="J33" i="59"/>
  <c r="J36" i="59"/>
  <c r="J39" i="59"/>
  <c r="J42" i="59"/>
  <c r="J45" i="59"/>
  <c r="J48" i="59"/>
  <c r="J51" i="59"/>
  <c r="J54" i="59"/>
  <c r="J57" i="59"/>
  <c r="J60" i="59"/>
  <c r="J63" i="59"/>
  <c r="J66" i="59"/>
  <c r="J69" i="59"/>
  <c r="J72" i="59"/>
  <c r="J75" i="59"/>
  <c r="J78" i="59"/>
  <c r="J81" i="59"/>
  <c r="J84" i="59"/>
  <c r="J87" i="59"/>
  <c r="J90" i="59"/>
  <c r="J93" i="59"/>
  <c r="J96" i="59"/>
  <c r="J99" i="59"/>
  <c r="J102" i="59"/>
  <c r="J105" i="59"/>
  <c r="J108" i="59"/>
  <c r="J111" i="59"/>
  <c r="J114" i="59"/>
  <c r="J117" i="59"/>
  <c r="J120" i="59"/>
  <c r="J123" i="59"/>
  <c r="J126" i="59"/>
  <c r="J129" i="59"/>
  <c r="P189" i="59"/>
  <c r="J189" i="59" s="1"/>
  <c r="M189" i="59"/>
  <c r="P198" i="59"/>
  <c r="J198" i="59" s="1"/>
  <c r="M198" i="59"/>
  <c r="P207" i="59"/>
  <c r="J207" i="59" s="1"/>
  <c r="M207" i="59"/>
  <c r="J7" i="59"/>
  <c r="J13" i="59"/>
  <c r="J19" i="59"/>
  <c r="J25" i="59"/>
  <c r="J29" i="59"/>
  <c r="J32" i="59"/>
  <c r="J35" i="59"/>
  <c r="J38" i="59"/>
  <c r="J41" i="59"/>
  <c r="J44" i="59"/>
  <c r="J47" i="59"/>
  <c r="J50" i="59"/>
  <c r="J53" i="59"/>
  <c r="J56" i="59"/>
  <c r="J59" i="59"/>
  <c r="J62" i="59"/>
  <c r="J65" i="59"/>
  <c r="J68" i="59"/>
  <c r="J71" i="59"/>
  <c r="J74" i="59"/>
  <c r="J77" i="59"/>
  <c r="J80" i="59"/>
  <c r="J83" i="59"/>
  <c r="J86" i="59"/>
  <c r="J89" i="59"/>
  <c r="J92" i="59"/>
  <c r="J95" i="59"/>
  <c r="J98" i="59"/>
  <c r="J101" i="59"/>
  <c r="J104" i="59"/>
  <c r="J107" i="59"/>
  <c r="J110" i="59"/>
  <c r="J113" i="59"/>
  <c r="J116" i="59"/>
  <c r="J119" i="59"/>
  <c r="J122" i="59"/>
  <c r="J125" i="59"/>
  <c r="J128" i="59"/>
  <c r="J131" i="59"/>
  <c r="J134" i="59"/>
  <c r="J137" i="59"/>
  <c r="J140" i="59"/>
  <c r="J143" i="59"/>
  <c r="J146" i="59"/>
  <c r="P195" i="59"/>
  <c r="J195" i="59" s="1"/>
  <c r="M195" i="59"/>
  <c r="P204" i="59"/>
  <c r="J204" i="59" s="1"/>
  <c r="M204" i="59"/>
  <c r="P213" i="59"/>
  <c r="J213" i="59" s="1"/>
  <c r="M213" i="59"/>
  <c r="P192" i="59"/>
  <c r="J192" i="59" s="1"/>
  <c r="M192" i="59"/>
  <c r="P201" i="59"/>
  <c r="J201" i="59" s="1"/>
  <c r="M201" i="59"/>
  <c r="P210" i="59"/>
  <c r="J210" i="59" s="1"/>
  <c r="M210" i="59"/>
  <c r="P216" i="59"/>
  <c r="J216" i="59" s="1"/>
  <c r="M216" i="59"/>
  <c r="J218" i="59"/>
  <c r="J220" i="59"/>
  <c r="J222" i="59"/>
  <c r="J224" i="59"/>
  <c r="J226" i="59"/>
  <c r="J228" i="59"/>
  <c r="J230" i="59"/>
  <c r="J232" i="59"/>
  <c r="J234" i="59"/>
  <c r="J236" i="59"/>
  <c r="J238" i="59"/>
  <c r="J240" i="59"/>
  <c r="J242" i="59"/>
  <c r="J244" i="59"/>
  <c r="J246" i="59"/>
  <c r="J248" i="59"/>
  <c r="J250" i="59"/>
  <c r="J252" i="59"/>
  <c r="J254" i="59"/>
  <c r="J256" i="59"/>
  <c r="J258" i="59"/>
  <c r="J260" i="59"/>
  <c r="J262" i="59"/>
  <c r="J264" i="59"/>
  <c r="J266" i="59"/>
  <c r="J268" i="59"/>
  <c r="J270" i="59"/>
  <c r="J272" i="59"/>
  <c r="J274" i="59"/>
  <c r="J276" i="59"/>
  <c r="J278" i="59"/>
  <c r="I626" i="59"/>
  <c r="P626" i="59" s="1"/>
  <c r="J626" i="59" s="1"/>
  <c r="P191" i="59"/>
  <c r="J191" i="59" s="1"/>
  <c r="M191" i="59"/>
  <c r="P194" i="59"/>
  <c r="J194" i="59" s="1"/>
  <c r="M194" i="59"/>
  <c r="P197" i="59"/>
  <c r="J197" i="59" s="1"/>
  <c r="M197" i="59"/>
  <c r="P200" i="59"/>
  <c r="J200" i="59" s="1"/>
  <c r="M200" i="59"/>
  <c r="P203" i="59"/>
  <c r="J203" i="59" s="1"/>
  <c r="M203" i="59"/>
  <c r="P206" i="59"/>
  <c r="J206" i="59" s="1"/>
  <c r="M206" i="59"/>
  <c r="P209" i="59"/>
  <c r="J209" i="59" s="1"/>
  <c r="M209" i="59"/>
  <c r="P212" i="59"/>
  <c r="J212" i="59" s="1"/>
  <c r="M212" i="59"/>
  <c r="P215" i="59"/>
  <c r="J215" i="59" s="1"/>
  <c r="M215" i="59"/>
  <c r="J217" i="59"/>
  <c r="J219" i="59"/>
  <c r="J221" i="59"/>
  <c r="J223" i="59"/>
  <c r="J225" i="59"/>
  <c r="J227" i="59"/>
  <c r="J229" i="59"/>
  <c r="J231" i="59"/>
  <c r="J233" i="59"/>
  <c r="J235" i="59"/>
  <c r="J237" i="59"/>
  <c r="J239" i="59"/>
  <c r="J241" i="59"/>
  <c r="J243" i="59"/>
  <c r="J245" i="59"/>
  <c r="J247" i="59"/>
  <c r="J249" i="59"/>
  <c r="J251" i="59"/>
  <c r="P2" i="59"/>
  <c r="J2" i="59" s="1"/>
  <c r="P190" i="59"/>
  <c r="J190" i="59" s="1"/>
  <c r="M190" i="59"/>
  <c r="P193" i="59"/>
  <c r="J193" i="59" s="1"/>
  <c r="M193" i="59"/>
  <c r="P196" i="59"/>
  <c r="J196" i="59" s="1"/>
  <c r="M196" i="59"/>
  <c r="P199" i="59"/>
  <c r="J199" i="59" s="1"/>
  <c r="M199" i="59"/>
  <c r="P202" i="59"/>
  <c r="J202" i="59" s="1"/>
  <c r="M202" i="59"/>
  <c r="P205" i="59"/>
  <c r="J205" i="59" s="1"/>
  <c r="M205" i="59"/>
  <c r="P208" i="59"/>
  <c r="J208" i="59" s="1"/>
  <c r="M208" i="59"/>
  <c r="P211" i="59"/>
  <c r="J211" i="59" s="1"/>
  <c r="M211" i="59"/>
  <c r="P214" i="59"/>
  <c r="J214" i="59" s="1"/>
  <c r="M214" i="59"/>
  <c r="M297" i="59"/>
  <c r="M303" i="59"/>
  <c r="M309" i="59"/>
  <c r="M315" i="59"/>
  <c r="M321" i="59"/>
  <c r="P327" i="59"/>
  <c r="J327" i="59" s="1"/>
  <c r="M327" i="59"/>
  <c r="P348" i="59"/>
  <c r="J348" i="59" s="1"/>
  <c r="M348" i="59"/>
  <c r="M353" i="59"/>
  <c r="M217" i="59"/>
  <c r="M218" i="59"/>
  <c r="M219" i="59"/>
  <c r="M220" i="59"/>
  <c r="M221" i="59"/>
  <c r="M222" i="59"/>
  <c r="M223" i="59"/>
  <c r="M224" i="59"/>
  <c r="M225" i="59"/>
  <c r="M226" i="59"/>
  <c r="M227" i="59"/>
  <c r="M228" i="59"/>
  <c r="M229" i="59"/>
  <c r="M230" i="59"/>
  <c r="M231" i="59"/>
  <c r="M232" i="59"/>
  <c r="M233" i="59"/>
  <c r="M234" i="59"/>
  <c r="M235" i="59"/>
  <c r="M236" i="59"/>
  <c r="M237" i="59"/>
  <c r="M238" i="59"/>
  <c r="M239" i="59"/>
  <c r="M240" i="59"/>
  <c r="M241" i="59"/>
  <c r="M242" i="59"/>
  <c r="M243" i="59"/>
  <c r="M244" i="59"/>
  <c r="M245" i="59"/>
  <c r="M246" i="59"/>
  <c r="M247" i="59"/>
  <c r="M248" i="59"/>
  <c r="M249" i="59"/>
  <c r="M250" i="59"/>
  <c r="M251" i="59"/>
  <c r="M252" i="59"/>
  <c r="M253" i="59"/>
  <c r="M254" i="59"/>
  <c r="M255" i="59"/>
  <c r="M256" i="59"/>
  <c r="M257" i="59"/>
  <c r="M258" i="59"/>
  <c r="M259" i="59"/>
  <c r="M260" i="59"/>
  <c r="M261" i="59"/>
  <c r="M262" i="59"/>
  <c r="M263" i="59"/>
  <c r="M264" i="59"/>
  <c r="M265" i="59"/>
  <c r="M266" i="59"/>
  <c r="M267" i="59"/>
  <c r="M268" i="59"/>
  <c r="M269" i="59"/>
  <c r="M270" i="59"/>
  <c r="M271" i="59"/>
  <c r="M272" i="59"/>
  <c r="M273" i="59"/>
  <c r="M274" i="59"/>
  <c r="M275" i="59"/>
  <c r="M276" i="59"/>
  <c r="M277" i="59"/>
  <c r="M278" i="59"/>
  <c r="M279" i="59"/>
  <c r="M280" i="59"/>
  <c r="M281" i="59"/>
  <c r="M282" i="59"/>
  <c r="M283" i="59"/>
  <c r="M284" i="59"/>
  <c r="M285" i="59"/>
  <c r="M286" i="59"/>
  <c r="M287" i="59"/>
  <c r="M288" i="59"/>
  <c r="M289" i="59"/>
  <c r="M290" i="59"/>
  <c r="M291" i="59"/>
  <c r="M292" i="59"/>
  <c r="M293" i="59"/>
  <c r="M294" i="59"/>
  <c r="M295" i="59"/>
  <c r="M301" i="59"/>
  <c r="M307" i="59"/>
  <c r="M313" i="59"/>
  <c r="M319" i="59"/>
  <c r="J330" i="59"/>
  <c r="J332" i="59"/>
  <c r="J336" i="59"/>
  <c r="J338" i="59"/>
  <c r="P296" i="59"/>
  <c r="J296" i="59" s="1"/>
  <c r="P302" i="59"/>
  <c r="J302" i="59" s="1"/>
  <c r="P308" i="59"/>
  <c r="J308" i="59" s="1"/>
  <c r="P314" i="59"/>
  <c r="J314" i="59" s="1"/>
  <c r="P320" i="59"/>
  <c r="J320" i="59" s="1"/>
  <c r="P326" i="59"/>
  <c r="J326" i="59" s="1"/>
  <c r="P295" i="59"/>
  <c r="J295" i="59" s="1"/>
  <c r="M299" i="59"/>
  <c r="P301" i="59"/>
  <c r="J301" i="59" s="1"/>
  <c r="M305" i="59"/>
  <c r="P307" i="59"/>
  <c r="J307" i="59" s="1"/>
  <c r="M311" i="59"/>
  <c r="P313" i="59"/>
  <c r="J313" i="59" s="1"/>
  <c r="M317" i="59"/>
  <c r="P319" i="59"/>
  <c r="J319" i="59" s="1"/>
  <c r="M323" i="59"/>
  <c r="P325" i="59"/>
  <c r="J325" i="59" s="1"/>
  <c r="P354" i="59"/>
  <c r="J354" i="59" s="1"/>
  <c r="M354" i="59"/>
  <c r="P359" i="59"/>
  <c r="J359" i="59" s="1"/>
  <c r="M359" i="59"/>
  <c r="P300" i="59"/>
  <c r="J300" i="59" s="1"/>
  <c r="P306" i="59"/>
  <c r="J306" i="59" s="1"/>
  <c r="P312" i="59"/>
  <c r="J312" i="59" s="1"/>
  <c r="P318" i="59"/>
  <c r="J318" i="59" s="1"/>
  <c r="P324" i="59"/>
  <c r="J324" i="59" s="1"/>
  <c r="P331" i="59"/>
  <c r="J331" i="59" s="1"/>
  <c r="M331" i="59"/>
  <c r="P337" i="59"/>
  <c r="J337" i="59" s="1"/>
  <c r="M337" i="59"/>
  <c r="P343" i="59"/>
  <c r="J343" i="59" s="1"/>
  <c r="M343" i="59"/>
  <c r="M349" i="59"/>
  <c r="M355" i="59"/>
  <c r="M361" i="59"/>
  <c r="M367" i="59"/>
  <c r="M373" i="59"/>
  <c r="M379" i="59"/>
  <c r="M385" i="59"/>
  <c r="M391" i="59"/>
  <c r="M397" i="59"/>
  <c r="M403" i="59"/>
  <c r="M409" i="59"/>
  <c r="M415" i="59"/>
  <c r="M421" i="59"/>
  <c r="M427" i="59"/>
  <c r="M433" i="59"/>
  <c r="M439" i="59"/>
  <c r="M445" i="59"/>
  <c r="M451" i="59"/>
  <c r="M457" i="59"/>
  <c r="M463" i="59"/>
  <c r="M469" i="59"/>
  <c r="M475" i="59"/>
  <c r="M481" i="59"/>
  <c r="P497" i="59"/>
  <c r="J497" i="59" s="1"/>
  <c r="M497" i="59"/>
  <c r="M360" i="59"/>
  <c r="M366" i="59"/>
  <c r="M372" i="59"/>
  <c r="M378" i="59"/>
  <c r="M384" i="59"/>
  <c r="M390" i="59"/>
  <c r="M396" i="59"/>
  <c r="M402" i="59"/>
  <c r="M408" i="59"/>
  <c r="M414" i="59"/>
  <c r="M420" i="59"/>
  <c r="M426" i="59"/>
  <c r="M432" i="59"/>
  <c r="M438" i="59"/>
  <c r="M444" i="59"/>
  <c r="M450" i="59"/>
  <c r="M456" i="59"/>
  <c r="M462" i="59"/>
  <c r="M468" i="59"/>
  <c r="M474" i="59"/>
  <c r="M480" i="59"/>
  <c r="M485" i="59"/>
  <c r="M491" i="59"/>
  <c r="M365" i="59"/>
  <c r="M371" i="59"/>
  <c r="M377" i="59"/>
  <c r="M383" i="59"/>
  <c r="M389" i="59"/>
  <c r="M395" i="59"/>
  <c r="M401" i="59"/>
  <c r="M407" i="59"/>
  <c r="M413" i="59"/>
  <c r="M419" i="59"/>
  <c r="M425" i="59"/>
  <c r="M431" i="59"/>
  <c r="M437" i="59"/>
  <c r="M443" i="59"/>
  <c r="M449" i="59"/>
  <c r="M455" i="59"/>
  <c r="M461" i="59"/>
  <c r="M467" i="59"/>
  <c r="M473" i="59"/>
  <c r="M479" i="59"/>
  <c r="J485" i="59"/>
  <c r="M333" i="59"/>
  <c r="M339" i="59"/>
  <c r="M345" i="59"/>
  <c r="M351" i="59"/>
  <c r="M357" i="59"/>
  <c r="M363" i="59"/>
  <c r="M369" i="59"/>
  <c r="M375" i="59"/>
  <c r="M381" i="59"/>
  <c r="M387" i="59"/>
  <c r="M393" i="59"/>
  <c r="M399" i="59"/>
  <c r="M405" i="59"/>
  <c r="M411" i="59"/>
  <c r="M417" i="59"/>
  <c r="M423" i="59"/>
  <c r="M429" i="59"/>
  <c r="M435" i="59"/>
  <c r="M441" i="59"/>
  <c r="M447" i="59"/>
  <c r="M453" i="59"/>
  <c r="M459" i="59"/>
  <c r="M465" i="59"/>
  <c r="M471" i="59"/>
  <c r="M477" i="59"/>
  <c r="M483" i="59"/>
  <c r="M492" i="59"/>
  <c r="M498" i="59"/>
  <c r="J501" i="59"/>
  <c r="J507" i="59"/>
  <c r="J513" i="59"/>
  <c r="J519" i="59"/>
  <c r="J525" i="59"/>
  <c r="J531" i="59"/>
  <c r="J537" i="59"/>
  <c r="P542" i="59"/>
  <c r="J542" i="59" s="1"/>
  <c r="J561" i="59"/>
  <c r="P569" i="59"/>
  <c r="J569" i="59" s="1"/>
  <c r="M569" i="59"/>
  <c r="J555" i="59"/>
  <c r="P563" i="59"/>
  <c r="J563" i="59" s="1"/>
  <c r="M563" i="59"/>
  <c r="J504" i="59"/>
  <c r="J510" i="59"/>
  <c r="J516" i="59"/>
  <c r="J522" i="59"/>
  <c r="J528" i="59"/>
  <c r="J534" i="59"/>
  <c r="J540" i="59"/>
  <c r="P546" i="59"/>
  <c r="J546" i="59" s="1"/>
  <c r="M546" i="59"/>
  <c r="J547" i="59"/>
  <c r="P552" i="59"/>
  <c r="J552" i="59" s="1"/>
  <c r="M552" i="59"/>
  <c r="M560" i="59"/>
  <c r="P560" i="59"/>
  <c r="J560" i="59" s="1"/>
  <c r="J503" i="59"/>
  <c r="J509" i="59"/>
  <c r="J515" i="59"/>
  <c r="J521" i="59"/>
  <c r="J527" i="59"/>
  <c r="J533" i="59"/>
  <c r="J539" i="59"/>
  <c r="P557" i="59"/>
  <c r="J557" i="59" s="1"/>
  <c r="M557" i="59"/>
  <c r="M554" i="59"/>
  <c r="P554" i="59"/>
  <c r="J554" i="59" s="1"/>
  <c r="M558" i="59"/>
  <c r="M564" i="59"/>
  <c r="M570" i="59"/>
  <c r="M576" i="59"/>
  <c r="M582" i="59"/>
  <c r="M588" i="59"/>
  <c r="M594" i="59"/>
  <c r="M600" i="59"/>
  <c r="M606" i="59"/>
  <c r="M612" i="59"/>
  <c r="M618" i="59"/>
  <c r="M624" i="59"/>
  <c r="P566" i="59"/>
  <c r="J566" i="59" s="1"/>
  <c r="P572" i="59"/>
  <c r="J572" i="59" s="1"/>
  <c r="M575" i="59"/>
  <c r="P578" i="59"/>
  <c r="J578" i="59" s="1"/>
  <c r="M581" i="59"/>
  <c r="P584" i="59"/>
  <c r="J584" i="59" s="1"/>
  <c r="M587" i="59"/>
  <c r="P590" i="59"/>
  <c r="J590" i="59" s="1"/>
  <c r="M593" i="59"/>
  <c r="P596" i="59"/>
  <c r="J596" i="59" s="1"/>
  <c r="M599" i="59"/>
  <c r="P602" i="59"/>
  <c r="J602" i="59" s="1"/>
  <c r="M605" i="59"/>
  <c r="P608" i="59"/>
  <c r="J608" i="59" s="1"/>
  <c r="M611" i="59"/>
  <c r="P614" i="59"/>
  <c r="J614" i="59" s="1"/>
  <c r="M617" i="59"/>
  <c r="P620" i="59"/>
  <c r="J620" i="59" s="1"/>
  <c r="M623" i="59"/>
  <c r="J20" i="58"/>
  <c r="S9" i="58"/>
  <c r="S8" i="58"/>
  <c r="S5" i="58"/>
  <c r="H86" i="58"/>
  <c r="J86" i="58" s="1"/>
  <c r="H66" i="58"/>
  <c r="J66" i="58" s="1"/>
  <c r="J75" i="58"/>
  <c r="H100" i="58"/>
  <c r="J100" i="58" s="1"/>
  <c r="S10" i="58" l="1"/>
  <c r="A2" i="73" a="1"/>
  <c r="L2148" i="3"/>
  <c r="K2148" i="3" s="1"/>
  <c r="L2149" i="3"/>
  <c r="L2150" i="3"/>
  <c r="N2150" i="3" s="1"/>
  <c r="O2150" i="3" s="1"/>
  <c r="L2151" i="3"/>
  <c r="K2151" i="3" s="1"/>
  <c r="L2152" i="3"/>
  <c r="L2153" i="3"/>
  <c r="L2154" i="3"/>
  <c r="N2154" i="3" s="1"/>
  <c r="O2154" i="3" s="1"/>
  <c r="L2155" i="3"/>
  <c r="K2155" i="3" s="1"/>
  <c r="L2156" i="3"/>
  <c r="K2156" i="3" s="1"/>
  <c r="L2157" i="3"/>
  <c r="K2157" i="3" s="1"/>
  <c r="L2158" i="3"/>
  <c r="N2158" i="3" s="1"/>
  <c r="O2158" i="3" s="1"/>
  <c r="L2159" i="3"/>
  <c r="L2160" i="3"/>
  <c r="K2160" i="3" s="1"/>
  <c r="L2161" i="3"/>
  <c r="K2161" i="3" s="1"/>
  <c r="L2162" i="3"/>
  <c r="N2162" i="3" s="1"/>
  <c r="O2162" i="3" s="1"/>
  <c r="L2163" i="3"/>
  <c r="K2163" i="3" s="1"/>
  <c r="L2164" i="3"/>
  <c r="N2164" i="3" s="1"/>
  <c r="O2164" i="3" s="1"/>
  <c r="L2165" i="3"/>
  <c r="L2166" i="3"/>
  <c r="K2166" i="3" s="1"/>
  <c r="L2167" i="3"/>
  <c r="L2168" i="3"/>
  <c r="K2168" i="3" s="1"/>
  <c r="L2169" i="3"/>
  <c r="K2169" i="3" s="1"/>
  <c r="L2170" i="3"/>
  <c r="L2171" i="3"/>
  <c r="L2172" i="3"/>
  <c r="N2172" i="3" s="1"/>
  <c r="O2172" i="3" s="1"/>
  <c r="L2173" i="3"/>
  <c r="K2173" i="3" s="1"/>
  <c r="L2174" i="3"/>
  <c r="K2174" i="3" s="1"/>
  <c r="L2175" i="3"/>
  <c r="K2175" i="3" s="1"/>
  <c r="L2176" i="3"/>
  <c r="K2176" i="3" s="1"/>
  <c r="L2177" i="3"/>
  <c r="L2178" i="3"/>
  <c r="K2178" i="3" s="1"/>
  <c r="L2179" i="3"/>
  <c r="K2179" i="3" s="1"/>
  <c r="L2180" i="3"/>
  <c r="N2180" i="3" s="1"/>
  <c r="O2180" i="3" s="1"/>
  <c r="L2181" i="3"/>
  <c r="K2181" i="3" s="1"/>
  <c r="L2182" i="3"/>
  <c r="N2182" i="3" s="1"/>
  <c r="O2182" i="3" s="1"/>
  <c r="L2183" i="3"/>
  <c r="L2184" i="3"/>
  <c r="K2184" i="3" s="1"/>
  <c r="L2185" i="3"/>
  <c r="L2186" i="3"/>
  <c r="K2186" i="3" s="1"/>
  <c r="L2187" i="3"/>
  <c r="K2187" i="3" s="1"/>
  <c r="L2188" i="3"/>
  <c r="L2189" i="3"/>
  <c r="L2190" i="3"/>
  <c r="N2190" i="3" s="1"/>
  <c r="O2190" i="3" s="1"/>
  <c r="L2191" i="3"/>
  <c r="K2191" i="3" s="1"/>
  <c r="L2192" i="3"/>
  <c r="K2192" i="3" s="1"/>
  <c r="L2193" i="3"/>
  <c r="K2193" i="3" s="1"/>
  <c r="L2194" i="3"/>
  <c r="K2194" i="3" s="1"/>
  <c r="L2195" i="3"/>
  <c r="L2196" i="3"/>
  <c r="L2197" i="3"/>
  <c r="K2197" i="3" s="1"/>
  <c r="L2198" i="3"/>
  <c r="N2198" i="3" s="1"/>
  <c r="O2198" i="3" s="1"/>
  <c r="L2199" i="3"/>
  <c r="K2199" i="3" s="1"/>
  <c r="L2200" i="3"/>
  <c r="N2200" i="3" s="1"/>
  <c r="O2200" i="3" s="1"/>
  <c r="L2201" i="3"/>
  <c r="L2202" i="3"/>
  <c r="K2202" i="3" s="1"/>
  <c r="L2203" i="3"/>
  <c r="N2203" i="3" s="1"/>
  <c r="O2203" i="3" s="1"/>
  <c r="L2204" i="3"/>
  <c r="N2204" i="3" s="1"/>
  <c r="O2204" i="3" s="1"/>
  <c r="L2205" i="3"/>
  <c r="N2205" i="3" s="1"/>
  <c r="O2205" i="3" s="1"/>
  <c r="L2206" i="3"/>
  <c r="K2206" i="3" s="1"/>
  <c r="L2207" i="3"/>
  <c r="K2207" i="3" s="1"/>
  <c r="L2208" i="3"/>
  <c r="N2208" i="3" s="1"/>
  <c r="O2208" i="3" s="1"/>
  <c r="L2209" i="3"/>
  <c r="K2209" i="3" s="1"/>
  <c r="L2210" i="3"/>
  <c r="N2210" i="3" s="1"/>
  <c r="O2210" i="3" s="1"/>
  <c r="L2211" i="3"/>
  <c r="K2211" i="3" s="1"/>
  <c r="L2212" i="3"/>
  <c r="K2212" i="3" s="1"/>
  <c r="L2213" i="3"/>
  <c r="L2214" i="3"/>
  <c r="K2214" i="3" s="1"/>
  <c r="L2215" i="3"/>
  <c r="N2215" i="3" s="1"/>
  <c r="O2215" i="3" s="1"/>
  <c r="L2216" i="3"/>
  <c r="K2216" i="3" s="1"/>
  <c r="L2217" i="3"/>
  <c r="K2217" i="3" s="1"/>
  <c r="L2218" i="3"/>
  <c r="K2218" i="3" s="1"/>
  <c r="L2219" i="3"/>
  <c r="K2219" i="3" s="1"/>
  <c r="L2220" i="3"/>
  <c r="K2220" i="3" s="1"/>
  <c r="L2221" i="3"/>
  <c r="K2221" i="3" s="1"/>
  <c r="L2222" i="3"/>
  <c r="N2222" i="3" s="1"/>
  <c r="O2222" i="3" s="1"/>
  <c r="L2223" i="3"/>
  <c r="N2223" i="3" s="1"/>
  <c r="O2223" i="3" s="1"/>
  <c r="L2224" i="3"/>
  <c r="L2225" i="3"/>
  <c r="L2226" i="3"/>
  <c r="L2227" i="3"/>
  <c r="N2227" i="3" s="1"/>
  <c r="O2227" i="3" s="1"/>
  <c r="L2228" i="3"/>
  <c r="N2228" i="3" s="1"/>
  <c r="O2228" i="3" s="1"/>
  <c r="L2229" i="3"/>
  <c r="K2229" i="3" s="1"/>
  <c r="L2230" i="3"/>
  <c r="K2230" i="3" s="1"/>
  <c r="L2231" i="3"/>
  <c r="K2231" i="3" s="1"/>
  <c r="L2232" i="3"/>
  <c r="K2232" i="3" s="1"/>
  <c r="L2233" i="3"/>
  <c r="K2233" i="3" s="1"/>
  <c r="L2234" i="3"/>
  <c r="L2235" i="3"/>
  <c r="K2235" i="3" s="1"/>
  <c r="L2236" i="3"/>
  <c r="K2236" i="3" s="1"/>
  <c r="L2237" i="3"/>
  <c r="L2238" i="3"/>
  <c r="K2238" i="3" s="1"/>
  <c r="L2239" i="3"/>
  <c r="N2239" i="3" s="1"/>
  <c r="O2239" i="3" s="1"/>
  <c r="L2240" i="3"/>
  <c r="N2240" i="3" s="1"/>
  <c r="O2240" i="3" s="1"/>
  <c r="L2241" i="3"/>
  <c r="N2241" i="3" s="1"/>
  <c r="O2241" i="3" s="1"/>
  <c r="L2242" i="3"/>
  <c r="K2242" i="3" s="1"/>
  <c r="L2243" i="3"/>
  <c r="K2243" i="3" s="1"/>
  <c r="L2244" i="3"/>
  <c r="N2244" i="3" s="1"/>
  <c r="O2244" i="3" s="1"/>
  <c r="L2245" i="3"/>
  <c r="K2245" i="3" s="1"/>
  <c r="L2246" i="3"/>
  <c r="N2246" i="3" s="1"/>
  <c r="O2246" i="3" s="1"/>
  <c r="L2247" i="3"/>
  <c r="K2247" i="3" s="1"/>
  <c r="L2248" i="3"/>
  <c r="K2248" i="3" s="1"/>
  <c r="L2249" i="3"/>
  <c r="L2250" i="3"/>
  <c r="K2250" i="3" s="1"/>
  <c r="L2251" i="3"/>
  <c r="N2251" i="3" s="1"/>
  <c r="O2251" i="3" s="1"/>
  <c r="L2252" i="3"/>
  <c r="K2252" i="3" s="1"/>
  <c r="L2253" i="3"/>
  <c r="N2253" i="3" s="1"/>
  <c r="O2253" i="3" s="1"/>
  <c r="L2254" i="3"/>
  <c r="N2254" i="3" s="1"/>
  <c r="O2254" i="3" s="1"/>
  <c r="L2255" i="3"/>
  <c r="L2256" i="3"/>
  <c r="L2257" i="3"/>
  <c r="K2257" i="3" s="1"/>
  <c r="L2258" i="3"/>
  <c r="N2258" i="3" s="1"/>
  <c r="O2258" i="3" s="1"/>
  <c r="L2259" i="3"/>
  <c r="K2259" i="3" s="1"/>
  <c r="L2260" i="3"/>
  <c r="L2261" i="3"/>
  <c r="L2262" i="3"/>
  <c r="L2263" i="3"/>
  <c r="N2263" i="3" s="1"/>
  <c r="O2263" i="3" s="1"/>
  <c r="L2264" i="3"/>
  <c r="L2265" i="3"/>
  <c r="K2265" i="3" s="1"/>
  <c r="L2266" i="3"/>
  <c r="K2266" i="3" s="1"/>
  <c r="L2267" i="3"/>
  <c r="L2268" i="3"/>
  <c r="K2268" i="3" s="1"/>
  <c r="L2269" i="3"/>
  <c r="K2269" i="3" s="1"/>
  <c r="L2270" i="3"/>
  <c r="K2270" i="3" s="1"/>
  <c r="L2271" i="3"/>
  <c r="N2271" i="3" s="1"/>
  <c r="O2271" i="3" s="1"/>
  <c r="L2272" i="3"/>
  <c r="L2273" i="3"/>
  <c r="L2274" i="3"/>
  <c r="N2274" i="3" s="1"/>
  <c r="O2274" i="3" s="1"/>
  <c r="L2275" i="3"/>
  <c r="N2275" i="3" s="1"/>
  <c r="O2275" i="3" s="1"/>
  <c r="L2276" i="3"/>
  <c r="K2276" i="3" s="1"/>
  <c r="L2277" i="3"/>
  <c r="L2278" i="3"/>
  <c r="K2278" i="3" s="1"/>
  <c r="L2279" i="3"/>
  <c r="L2280" i="3"/>
  <c r="N2280" i="3" s="1"/>
  <c r="O2280" i="3" s="1"/>
  <c r="L2281" i="3"/>
  <c r="K2281" i="3" s="1"/>
  <c r="L2282" i="3"/>
  <c r="L2283" i="3"/>
  <c r="L2284" i="3"/>
  <c r="L2285" i="3"/>
  <c r="L2286" i="3"/>
  <c r="L2287" i="3"/>
  <c r="N2287" i="3" s="1"/>
  <c r="O2287" i="3" s="1"/>
  <c r="L2288" i="3"/>
  <c r="K2288" i="3" s="1"/>
  <c r="L2289" i="3"/>
  <c r="N2289" i="3" s="1"/>
  <c r="O2289" i="3" s="1"/>
  <c r="L2290" i="3"/>
  <c r="L2291" i="3"/>
  <c r="L2292" i="3"/>
  <c r="N2292" i="3" s="1"/>
  <c r="O2292" i="3" s="1"/>
  <c r="L2293" i="3"/>
  <c r="K2293" i="3" s="1"/>
  <c r="L2294" i="3"/>
  <c r="N2294" i="3" s="1"/>
  <c r="O2294" i="3" s="1"/>
  <c r="L2295" i="3"/>
  <c r="L2296" i="3"/>
  <c r="K2296" i="3" s="1"/>
  <c r="L2297" i="3"/>
  <c r="L2298" i="3"/>
  <c r="N2298" i="3" s="1"/>
  <c r="O2298" i="3" s="1"/>
  <c r="L2299" i="3"/>
  <c r="N2299" i="3" s="1"/>
  <c r="O2299" i="3" s="1"/>
  <c r="L2300" i="3"/>
  <c r="L2301" i="3"/>
  <c r="L2302" i="3"/>
  <c r="L2303" i="3"/>
  <c r="L2304" i="3"/>
  <c r="K2304" i="3" s="1"/>
  <c r="L2305" i="3"/>
  <c r="K2305" i="3" s="1"/>
  <c r="L2306" i="3"/>
  <c r="K2306" i="3" s="1"/>
  <c r="L2307" i="3"/>
  <c r="N2307" i="3" s="1"/>
  <c r="O2307" i="3" s="1"/>
  <c r="L2308" i="3"/>
  <c r="L2309" i="3"/>
  <c r="L2310" i="3"/>
  <c r="L2311" i="3"/>
  <c r="N2311" i="3" s="1"/>
  <c r="O2311" i="3" s="1"/>
  <c r="L2312" i="3"/>
  <c r="N2312" i="3" s="1"/>
  <c r="O2312" i="3" s="1"/>
  <c r="L2313" i="3"/>
  <c r="L2314" i="3"/>
  <c r="K2314" i="3" s="1"/>
  <c r="L2315" i="3"/>
  <c r="L2316" i="3"/>
  <c r="N2316" i="3" s="1"/>
  <c r="O2316" i="3" s="1"/>
  <c r="L2317" i="3"/>
  <c r="K2317" i="3" s="1"/>
  <c r="L2318" i="3"/>
  <c r="N2318" i="3" s="1"/>
  <c r="O2318" i="3" s="1"/>
  <c r="L2319" i="3"/>
  <c r="K2319" i="3" s="1"/>
  <c r="L2320" i="3"/>
  <c r="N2320" i="3" s="1"/>
  <c r="O2320" i="3" s="1"/>
  <c r="L2321" i="3"/>
  <c r="K2321" i="3" s="1"/>
  <c r="L2322" i="3"/>
  <c r="N2322" i="3" s="1"/>
  <c r="O2322" i="3" s="1"/>
  <c r="L2323" i="3"/>
  <c r="K2323" i="3" s="1"/>
  <c r="L2324" i="3"/>
  <c r="N2324" i="3" s="1"/>
  <c r="O2324" i="3" s="1"/>
  <c r="L2325" i="3"/>
  <c r="K2325" i="3" s="1"/>
  <c r="L2326" i="3"/>
  <c r="N2326" i="3" s="1"/>
  <c r="O2326" i="3" s="1"/>
  <c r="L2327" i="3"/>
  <c r="K2327" i="3" s="1"/>
  <c r="L2328" i="3"/>
  <c r="N2328" i="3" s="1"/>
  <c r="O2328" i="3" s="1"/>
  <c r="L2329" i="3"/>
  <c r="K2329" i="3" s="1"/>
  <c r="L2330" i="3"/>
  <c r="N2330" i="3" s="1"/>
  <c r="O2330" i="3" s="1"/>
  <c r="L2331" i="3"/>
  <c r="K2331" i="3" s="1"/>
  <c r="L2332" i="3"/>
  <c r="N2332" i="3" s="1"/>
  <c r="O2332" i="3" s="1"/>
  <c r="L2333" i="3"/>
  <c r="K2333" i="3" s="1"/>
  <c r="L2334" i="3"/>
  <c r="N2334" i="3" s="1"/>
  <c r="O2334" i="3" s="1"/>
  <c r="L2335" i="3"/>
  <c r="K2335" i="3" s="1"/>
  <c r="L2336" i="3"/>
  <c r="N2336" i="3" s="1"/>
  <c r="O2336" i="3" s="1"/>
  <c r="L2337" i="3"/>
  <c r="K2337" i="3" s="1"/>
  <c r="L2338" i="3"/>
  <c r="N2338" i="3" s="1"/>
  <c r="O2338" i="3" s="1"/>
  <c r="L2339" i="3"/>
  <c r="K2339" i="3" s="1"/>
  <c r="L2340" i="3"/>
  <c r="N2340" i="3" s="1"/>
  <c r="O2340" i="3" s="1"/>
  <c r="L2341" i="3"/>
  <c r="K2341" i="3" s="1"/>
  <c r="L2342" i="3"/>
  <c r="N2342" i="3" s="1"/>
  <c r="O2342" i="3" s="1"/>
  <c r="L2343" i="3"/>
  <c r="K2343" i="3" s="1"/>
  <c r="L2344" i="3"/>
  <c r="N2344" i="3" s="1"/>
  <c r="O2344" i="3" s="1"/>
  <c r="L2345" i="3"/>
  <c r="K2345" i="3" s="1"/>
  <c r="L2346" i="3"/>
  <c r="N2346" i="3" s="1"/>
  <c r="O2346" i="3" s="1"/>
  <c r="L2347" i="3"/>
  <c r="K2347" i="3" s="1"/>
  <c r="L2348" i="3"/>
  <c r="N2348" i="3" s="1"/>
  <c r="O2348" i="3" s="1"/>
  <c r="L2349" i="3"/>
  <c r="K2349" i="3" s="1"/>
  <c r="L2350" i="3"/>
  <c r="N2350" i="3" s="1"/>
  <c r="O2350" i="3" s="1"/>
  <c r="L2351" i="3"/>
  <c r="K2351" i="3" s="1"/>
  <c r="L2352" i="3"/>
  <c r="N2352" i="3" s="1"/>
  <c r="O2352" i="3" s="1"/>
  <c r="L2353" i="3"/>
  <c r="K2353" i="3" s="1"/>
  <c r="L2354" i="3"/>
  <c r="N2354" i="3" s="1"/>
  <c r="O2354" i="3" s="1"/>
  <c r="L2355" i="3"/>
  <c r="K2355" i="3" s="1"/>
  <c r="L2356" i="3"/>
  <c r="N2356" i="3" s="1"/>
  <c r="O2356" i="3" s="1"/>
  <c r="L2357" i="3"/>
  <c r="K2357" i="3" s="1"/>
  <c r="L2358" i="3"/>
  <c r="N2358" i="3" s="1"/>
  <c r="O2358" i="3" s="1"/>
  <c r="L2359" i="3"/>
  <c r="K2359" i="3" s="1"/>
  <c r="L2360" i="3"/>
  <c r="N2360" i="3" s="1"/>
  <c r="O2360" i="3" s="1"/>
  <c r="L2361" i="3"/>
  <c r="K2361" i="3" s="1"/>
  <c r="L2362" i="3"/>
  <c r="N2362" i="3" s="1"/>
  <c r="O2362" i="3" s="1"/>
  <c r="L2363" i="3"/>
  <c r="K2363" i="3" s="1"/>
  <c r="L2364" i="3"/>
  <c r="N2364" i="3" s="1"/>
  <c r="O2364" i="3" s="1"/>
  <c r="L2365" i="3"/>
  <c r="K2365" i="3" s="1"/>
  <c r="L2366" i="3"/>
  <c r="N2366" i="3" s="1"/>
  <c r="O2366" i="3" s="1"/>
  <c r="L2367" i="3"/>
  <c r="K2367" i="3" s="1"/>
  <c r="L2368" i="3"/>
  <c r="N2368" i="3" s="1"/>
  <c r="O2368" i="3" s="1"/>
  <c r="L2369" i="3"/>
  <c r="K2369" i="3" s="1"/>
  <c r="L2370" i="3"/>
  <c r="N2370" i="3" s="1"/>
  <c r="O2370" i="3" s="1"/>
  <c r="L2371" i="3"/>
  <c r="K2371" i="3" s="1"/>
  <c r="L2372" i="3"/>
  <c r="N2372" i="3" s="1"/>
  <c r="O2372" i="3" s="1"/>
  <c r="L2373" i="3"/>
  <c r="K2373" i="3" s="1"/>
  <c r="L2374" i="3"/>
  <c r="N2374" i="3" s="1"/>
  <c r="O2374" i="3" s="1"/>
  <c r="L2375" i="3"/>
  <c r="K2375" i="3" s="1"/>
  <c r="L2376" i="3"/>
  <c r="N2376" i="3" s="1"/>
  <c r="O2376" i="3" s="1"/>
  <c r="L2377" i="3"/>
  <c r="K2377" i="3" s="1"/>
  <c r="L2378" i="3"/>
  <c r="N2378" i="3" s="1"/>
  <c r="O2378" i="3" s="1"/>
  <c r="L2379" i="3"/>
  <c r="L2380" i="3"/>
  <c r="N2380" i="3" s="1"/>
  <c r="O2380" i="3" s="1"/>
  <c r="L2381" i="3"/>
  <c r="L2382" i="3"/>
  <c r="N2382" i="3" s="1"/>
  <c r="O2382" i="3" s="1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K2619" i="3" s="1"/>
  <c r="L2620" i="3"/>
  <c r="L2621" i="3"/>
  <c r="L2622" i="3"/>
  <c r="K2622" i="3" s="1"/>
  <c r="L2623" i="3"/>
  <c r="K2623" i="3" s="1"/>
  <c r="L2624" i="3"/>
  <c r="N2624" i="3" s="1"/>
  <c r="L2625" i="3"/>
  <c r="L2626" i="3"/>
  <c r="K2626" i="3" s="1"/>
  <c r="L2627" i="3"/>
  <c r="L2628" i="3"/>
  <c r="K2628" i="3" s="1"/>
  <c r="L2629" i="3"/>
  <c r="L2630" i="3"/>
  <c r="N2630" i="3" s="1"/>
  <c r="L2631" i="3"/>
  <c r="L2632" i="3"/>
  <c r="K2632" i="3" s="1"/>
  <c r="L2633" i="3"/>
  <c r="N2633" i="3" s="1"/>
  <c r="O2633" i="3" s="1"/>
  <c r="L2634" i="3"/>
  <c r="K2634" i="3" s="1"/>
  <c r="L2635" i="3"/>
  <c r="K2635" i="3" s="1"/>
  <c r="L2636" i="3"/>
  <c r="L2637" i="3"/>
  <c r="K2637" i="3" s="1"/>
  <c r="L2638" i="3"/>
  <c r="L2639" i="3"/>
  <c r="N2639" i="3" s="1"/>
  <c r="O2639" i="3" s="1"/>
  <c r="L2640" i="3"/>
  <c r="N2640" i="3" s="1"/>
  <c r="L2641" i="3"/>
  <c r="K2641" i="3" s="1"/>
  <c r="L2642" i="3"/>
  <c r="N2642" i="3" s="1"/>
  <c r="L2643" i="3"/>
  <c r="N2643" i="3" s="1"/>
  <c r="O2643" i="3" s="1"/>
  <c r="L2644" i="3"/>
  <c r="K2644" i="3" s="1"/>
  <c r="L2645" i="3"/>
  <c r="L2646" i="3"/>
  <c r="K2646" i="3" s="1"/>
  <c r="L2647" i="3"/>
  <c r="L2648" i="3"/>
  <c r="N2648" i="3" s="1"/>
  <c r="L2649" i="3"/>
  <c r="N2649" i="3" s="1"/>
  <c r="O2649" i="3" s="1"/>
  <c r="L2650" i="3"/>
  <c r="K2650" i="3" s="1"/>
  <c r="L2651" i="3"/>
  <c r="N2651" i="3" s="1"/>
  <c r="O2651" i="3" s="1"/>
  <c r="L2652" i="3"/>
  <c r="N2652" i="3" s="1"/>
  <c r="L2653" i="3"/>
  <c r="K2653" i="3" s="1"/>
  <c r="L2654" i="3"/>
  <c r="L2655" i="3"/>
  <c r="K2655" i="3" s="1"/>
  <c r="L2656" i="3"/>
  <c r="L2657" i="3"/>
  <c r="N2657" i="3" s="1"/>
  <c r="O2657" i="3" s="1"/>
  <c r="L2658" i="3"/>
  <c r="N2658" i="3" s="1"/>
  <c r="L2659" i="3"/>
  <c r="K2659" i="3" s="1"/>
  <c r="L2660" i="3"/>
  <c r="N2660" i="3" s="1"/>
  <c r="L2661" i="3"/>
  <c r="N2661" i="3" s="1"/>
  <c r="O2661" i="3" s="1"/>
  <c r="L2662" i="3"/>
  <c r="K2662" i="3" s="1"/>
  <c r="L2663" i="3"/>
  <c r="L2664" i="3"/>
  <c r="K2664" i="3" s="1"/>
  <c r="L2665" i="3"/>
  <c r="L2666" i="3"/>
  <c r="N2666" i="3" s="1"/>
  <c r="L2667" i="3"/>
  <c r="N2667" i="3" s="1"/>
  <c r="O2667" i="3" s="1"/>
  <c r="L2668" i="3"/>
  <c r="K2668" i="3" s="1"/>
  <c r="L2669" i="3"/>
  <c r="N2669" i="3" s="1"/>
  <c r="O2669" i="3" s="1"/>
  <c r="L2670" i="3"/>
  <c r="N2670" i="3" s="1"/>
  <c r="L2671" i="3"/>
  <c r="K2671" i="3" s="1"/>
  <c r="L2672" i="3"/>
  <c r="L2673" i="3"/>
  <c r="K2673" i="3" s="1"/>
  <c r="L2674" i="3"/>
  <c r="L2675" i="3"/>
  <c r="N2675" i="3" s="1"/>
  <c r="O2675" i="3" s="1"/>
  <c r="L2676" i="3"/>
  <c r="N2676" i="3" s="1"/>
  <c r="L2677" i="3"/>
  <c r="K2677" i="3" s="1"/>
  <c r="L2678" i="3"/>
  <c r="N2678" i="3" s="1"/>
  <c r="L2679" i="3"/>
  <c r="N2679" i="3" s="1"/>
  <c r="O2679" i="3" s="1"/>
  <c r="L2680" i="3"/>
  <c r="K2680" i="3" s="1"/>
  <c r="L2681" i="3"/>
  <c r="L2682" i="3"/>
  <c r="K2682" i="3" s="1"/>
  <c r="L2683" i="3"/>
  <c r="L2684" i="3"/>
  <c r="N2684" i="3" s="1"/>
  <c r="L2685" i="3"/>
  <c r="N2685" i="3" s="1"/>
  <c r="O2685" i="3" s="1"/>
  <c r="L2686" i="3"/>
  <c r="K2686" i="3" s="1"/>
  <c r="L2687" i="3"/>
  <c r="N2687" i="3" s="1"/>
  <c r="O2687" i="3" s="1"/>
  <c r="L2688" i="3"/>
  <c r="N2688" i="3" s="1"/>
  <c r="L2689" i="3"/>
  <c r="K2689" i="3" s="1"/>
  <c r="L2690" i="3"/>
  <c r="L2691" i="3"/>
  <c r="K2691" i="3" s="1"/>
  <c r="L2692" i="3"/>
  <c r="L2693" i="3"/>
  <c r="N2693" i="3" s="1"/>
  <c r="O2693" i="3" s="1"/>
  <c r="L2694" i="3"/>
  <c r="N2694" i="3" s="1"/>
  <c r="L2695" i="3"/>
  <c r="K2695" i="3" s="1"/>
  <c r="L2696" i="3"/>
  <c r="N2696" i="3" s="1"/>
  <c r="L2697" i="3"/>
  <c r="N2697" i="3" s="1"/>
  <c r="O2697" i="3" s="1"/>
  <c r="L2698" i="3"/>
  <c r="K2698" i="3" s="1"/>
  <c r="L2699" i="3"/>
  <c r="L2700" i="3"/>
  <c r="K2700" i="3" s="1"/>
  <c r="L2701" i="3"/>
  <c r="L2702" i="3"/>
  <c r="N2702" i="3" s="1"/>
  <c r="L2703" i="3"/>
  <c r="N2703" i="3" s="1"/>
  <c r="O2703" i="3" s="1"/>
  <c r="L2704" i="3"/>
  <c r="K2704" i="3" s="1"/>
  <c r="L2705" i="3"/>
  <c r="N2705" i="3" s="1"/>
  <c r="O2705" i="3" s="1"/>
  <c r="L2706" i="3"/>
  <c r="N2706" i="3" s="1"/>
  <c r="L2707" i="3"/>
  <c r="K2707" i="3" s="1"/>
  <c r="L2708" i="3"/>
  <c r="L2709" i="3"/>
  <c r="K2709" i="3" s="1"/>
  <c r="L2710" i="3"/>
  <c r="L2711" i="3"/>
  <c r="N2711" i="3" s="1"/>
  <c r="O2711" i="3" s="1"/>
  <c r="L2712" i="3"/>
  <c r="N2712" i="3" s="1"/>
  <c r="L2713" i="3"/>
  <c r="K2713" i="3" s="1"/>
  <c r="L2714" i="3"/>
  <c r="N2714" i="3" s="1"/>
  <c r="L2715" i="3"/>
  <c r="N2715" i="3" s="1"/>
  <c r="O2715" i="3" s="1"/>
  <c r="L2716" i="3"/>
  <c r="K2716" i="3" s="1"/>
  <c r="L2717" i="3"/>
  <c r="L2718" i="3"/>
  <c r="K2718" i="3" s="1"/>
  <c r="L2719" i="3"/>
  <c r="L2720" i="3"/>
  <c r="N2720" i="3" s="1"/>
  <c r="L2721" i="3"/>
  <c r="N2721" i="3" s="1"/>
  <c r="O2721" i="3" s="1"/>
  <c r="L2722" i="3"/>
  <c r="K2722" i="3" s="1"/>
  <c r="L2723" i="3"/>
  <c r="N2723" i="3" s="1"/>
  <c r="O2723" i="3" s="1"/>
  <c r="L2724" i="3"/>
  <c r="K2724" i="3" s="1"/>
  <c r="L2725" i="3"/>
  <c r="L2726" i="3"/>
  <c r="L2727" i="3"/>
  <c r="K2727" i="3" s="1"/>
  <c r="L2728" i="3"/>
  <c r="L2729" i="3"/>
  <c r="N2729" i="3" s="1"/>
  <c r="O2729" i="3" s="1"/>
  <c r="L2730" i="3"/>
  <c r="K2730" i="3" s="1"/>
  <c r="L2731" i="3"/>
  <c r="K2731" i="3" s="1"/>
  <c r="L2732" i="3"/>
  <c r="N2732" i="3" s="1"/>
  <c r="O2732" i="3" s="1"/>
  <c r="L2733" i="3"/>
  <c r="L2734" i="3"/>
  <c r="K2734" i="3" s="1"/>
  <c r="L2735" i="3"/>
  <c r="L2736" i="3"/>
  <c r="K2736" i="3" s="1"/>
  <c r="L2737" i="3"/>
  <c r="L2738" i="3"/>
  <c r="N2738" i="3" s="1"/>
  <c r="O2738" i="3" s="1"/>
  <c r="L2739" i="3"/>
  <c r="L2740" i="3"/>
  <c r="K2740" i="3" s="1"/>
  <c r="L2741" i="3"/>
  <c r="N2741" i="3" s="1"/>
  <c r="O2741" i="3" s="1"/>
  <c r="L2742" i="3"/>
  <c r="L2743" i="3"/>
  <c r="L2744" i="3"/>
  <c r="L2745" i="3"/>
  <c r="K2745" i="3" s="1"/>
  <c r="L2746" i="3"/>
  <c r="L2747" i="3"/>
  <c r="N2747" i="3" s="1"/>
  <c r="O2747" i="3" s="1"/>
  <c r="L2748" i="3"/>
  <c r="K2748" i="3" s="1"/>
  <c r="L2749" i="3"/>
  <c r="K2749" i="3" s="1"/>
  <c r="L2750" i="3"/>
  <c r="N2750" i="3" s="1"/>
  <c r="O2750" i="3" s="1"/>
  <c r="L2751" i="3"/>
  <c r="L2752" i="3"/>
  <c r="K2752" i="3" s="1"/>
  <c r="L2753" i="3"/>
  <c r="L2754" i="3"/>
  <c r="K2754" i="3" s="1"/>
  <c r="L2755" i="3"/>
  <c r="L2756" i="3"/>
  <c r="N2756" i="3" s="1"/>
  <c r="O2756" i="3" s="1"/>
  <c r="L2757" i="3"/>
  <c r="L2758" i="3"/>
  <c r="K2758" i="3" s="1"/>
  <c r="L2759" i="3"/>
  <c r="N2759" i="3" s="1"/>
  <c r="O2759" i="3" s="1"/>
  <c r="L2760" i="3"/>
  <c r="K2760" i="3" s="1"/>
  <c r="L2761" i="3"/>
  <c r="L2762" i="3"/>
  <c r="L2763" i="3"/>
  <c r="K2763" i="3" s="1"/>
  <c r="L2764" i="3"/>
  <c r="L2765" i="3"/>
  <c r="N2765" i="3" s="1"/>
  <c r="O2765" i="3" s="1"/>
  <c r="L2766" i="3"/>
  <c r="L2767" i="3"/>
  <c r="K2767" i="3" s="1"/>
  <c r="L2768" i="3"/>
  <c r="N2768" i="3" s="1"/>
  <c r="O2768" i="3" s="1"/>
  <c r="L2769" i="3"/>
  <c r="L2770" i="3"/>
  <c r="K2770" i="3" s="1"/>
  <c r="L2771" i="3"/>
  <c r="L2772" i="3"/>
  <c r="K2772" i="3" s="1"/>
  <c r="L2773" i="3"/>
  <c r="L2774" i="3"/>
  <c r="N2774" i="3" s="1"/>
  <c r="O2774" i="3" s="1"/>
  <c r="L2775" i="3"/>
  <c r="L2776" i="3"/>
  <c r="K2776" i="3" s="1"/>
  <c r="L2777" i="3"/>
  <c r="N2777" i="3" s="1"/>
  <c r="O2777" i="3" s="1"/>
  <c r="L2778" i="3"/>
  <c r="K2778" i="3" s="1"/>
  <c r="L2779" i="3"/>
  <c r="L2780" i="3"/>
  <c r="L2781" i="3"/>
  <c r="K2781" i="3" s="1"/>
  <c r="L2782" i="3"/>
  <c r="L2783" i="3"/>
  <c r="N2783" i="3" s="1"/>
  <c r="O2783" i="3" s="1"/>
  <c r="L2784" i="3"/>
  <c r="K2784" i="3" s="1"/>
  <c r="L2785" i="3"/>
  <c r="K2785" i="3" s="1"/>
  <c r="L2786" i="3"/>
  <c r="N2786" i="3" s="1"/>
  <c r="O2786" i="3" s="1"/>
  <c r="L2787" i="3"/>
  <c r="L2788" i="3"/>
  <c r="K2788" i="3" s="1"/>
  <c r="L2789" i="3"/>
  <c r="L2790" i="3"/>
  <c r="K2790" i="3" s="1"/>
  <c r="L2791" i="3"/>
  <c r="L2792" i="3"/>
  <c r="N2792" i="3" s="1"/>
  <c r="O2792" i="3" s="1"/>
  <c r="L2793" i="3"/>
  <c r="L2794" i="3"/>
  <c r="K2794" i="3" s="1"/>
  <c r="L2795" i="3"/>
  <c r="N2795" i="3" s="1"/>
  <c r="O2795" i="3" s="1"/>
  <c r="L2796" i="3"/>
  <c r="L2797" i="3"/>
  <c r="K2797" i="3" s="1"/>
  <c r="L2798" i="3"/>
  <c r="L2799" i="3"/>
  <c r="K2799" i="3" s="1"/>
  <c r="L2800" i="3"/>
  <c r="L2801" i="3"/>
  <c r="N2801" i="3" s="1"/>
  <c r="O2801" i="3" s="1"/>
  <c r="L2802" i="3"/>
  <c r="N2802" i="3" s="1"/>
  <c r="L2803" i="3"/>
  <c r="K2803" i="3" s="1"/>
  <c r="L2804" i="3"/>
  <c r="N2804" i="3" s="1"/>
  <c r="O2804" i="3" s="1"/>
  <c r="L2805" i="3"/>
  <c r="N2805" i="3" s="1"/>
  <c r="L2806" i="3"/>
  <c r="K2806" i="3" s="1"/>
  <c r="L2807" i="3"/>
  <c r="L2808" i="3"/>
  <c r="L2809" i="3"/>
  <c r="L2810" i="3"/>
  <c r="N2810" i="3" s="1"/>
  <c r="O2810" i="3" s="1"/>
  <c r="L2811" i="3"/>
  <c r="N2811" i="3" s="1"/>
  <c r="L2812" i="3"/>
  <c r="K2812" i="3" s="1"/>
  <c r="L2813" i="3"/>
  <c r="N2813" i="3" s="1"/>
  <c r="O2813" i="3" s="1"/>
  <c r="L2814" i="3"/>
  <c r="N2814" i="3" s="1"/>
  <c r="L2815" i="3"/>
  <c r="K2815" i="3" s="1"/>
  <c r="L2816" i="3"/>
  <c r="L2817" i="3"/>
  <c r="N2817" i="3" s="1"/>
  <c r="L2818" i="3"/>
  <c r="L2819" i="3"/>
  <c r="N2819" i="3" s="1"/>
  <c r="O2819" i="3" s="1"/>
  <c r="L2820" i="3"/>
  <c r="L2821" i="3"/>
  <c r="K2821" i="3" s="1"/>
  <c r="L2822" i="3"/>
  <c r="N2822" i="3" s="1"/>
  <c r="O2822" i="3" s="1"/>
  <c r="L2823" i="3"/>
  <c r="K2823" i="3" s="1"/>
  <c r="L2824" i="3"/>
  <c r="N2824" i="3" s="1"/>
  <c r="L2825" i="3"/>
  <c r="K2825" i="3" s="1"/>
  <c r="L2826" i="3"/>
  <c r="K2826" i="3" s="1"/>
  <c r="L2827" i="3"/>
  <c r="N2827" i="3" s="1"/>
  <c r="L2828" i="3"/>
  <c r="K2828" i="3" s="1"/>
  <c r="L2829" i="3"/>
  <c r="K2829" i="3" s="1"/>
  <c r="L2830" i="3"/>
  <c r="N2830" i="3" s="1"/>
  <c r="L2831" i="3"/>
  <c r="K2831" i="3" s="1"/>
  <c r="L2832" i="3"/>
  <c r="K2832" i="3" s="1"/>
  <c r="L2833" i="3"/>
  <c r="N2833" i="3" s="1"/>
  <c r="L2834" i="3"/>
  <c r="N2834" i="3" s="1"/>
  <c r="O2834" i="3" s="1"/>
  <c r="L2835" i="3"/>
  <c r="N2835" i="3" s="1"/>
  <c r="L2836" i="3"/>
  <c r="N2836" i="3" s="1"/>
  <c r="L2837" i="3"/>
  <c r="K2837" i="3" s="1"/>
  <c r="L2838" i="3"/>
  <c r="K2838" i="3" s="1"/>
  <c r="L2839" i="3"/>
  <c r="N2839" i="3" s="1"/>
  <c r="L2840" i="3"/>
  <c r="K2840" i="3" s="1"/>
  <c r="L2841" i="3"/>
  <c r="L2842" i="3"/>
  <c r="N2842" i="3" s="1"/>
  <c r="L2843" i="3"/>
  <c r="K2843" i="3" s="1"/>
  <c r="L2844" i="3"/>
  <c r="K2844" i="3" s="1"/>
  <c r="L2845" i="3"/>
  <c r="N2845" i="3" s="1"/>
  <c r="L2846" i="3"/>
  <c r="N2846" i="3" s="1"/>
  <c r="O2846" i="3" s="1"/>
  <c r="L2847" i="3"/>
  <c r="L2848" i="3"/>
  <c r="N2848" i="3" s="1"/>
  <c r="L2849" i="3"/>
  <c r="K2849" i="3" s="1"/>
  <c r="L2850" i="3"/>
  <c r="K2850" i="3" s="1"/>
  <c r="L2851" i="3"/>
  <c r="N2851" i="3" s="1"/>
  <c r="L2852" i="3"/>
  <c r="K2852" i="3" s="1"/>
  <c r="L2853" i="3"/>
  <c r="K2853" i="3" s="1"/>
  <c r="L2854" i="3"/>
  <c r="N2854" i="3" s="1"/>
  <c r="L2855" i="3"/>
  <c r="K2855" i="3" s="1"/>
  <c r="L2856" i="3"/>
  <c r="K2856" i="3" s="1"/>
  <c r="L2857" i="3"/>
  <c r="N2857" i="3" s="1"/>
  <c r="L2858" i="3"/>
  <c r="K2858" i="3" s="1"/>
  <c r="L2859" i="3"/>
  <c r="K2859" i="3" s="1"/>
  <c r="L2860" i="3"/>
  <c r="N2860" i="3" s="1"/>
  <c r="L2861" i="3"/>
  <c r="K2861" i="3" s="1"/>
  <c r="L2862" i="3"/>
  <c r="K2862" i="3" s="1"/>
  <c r="L2863" i="3"/>
  <c r="N2863" i="3" s="1"/>
  <c r="L2864" i="3"/>
  <c r="K2864" i="3" s="1"/>
  <c r="L2865" i="3"/>
  <c r="K2865" i="3" s="1"/>
  <c r="L2866" i="3"/>
  <c r="N2866" i="3" s="1"/>
  <c r="L2867" i="3"/>
  <c r="N2867" i="3" s="1"/>
  <c r="O2867" i="3" s="1"/>
  <c r="L2868" i="3"/>
  <c r="K2868" i="3" s="1"/>
  <c r="L2869" i="3"/>
  <c r="N2869" i="3" s="1"/>
  <c r="L2870" i="3"/>
  <c r="K2870" i="3" s="1"/>
  <c r="L2871" i="3"/>
  <c r="K2871" i="3" s="1"/>
  <c r="L2872" i="3"/>
  <c r="N2872" i="3" s="1"/>
  <c r="L2873" i="3"/>
  <c r="N2873" i="3" s="1"/>
  <c r="O2873" i="3" s="1"/>
  <c r="L2874" i="3"/>
  <c r="K2874" i="3" s="1"/>
  <c r="L2875" i="3"/>
  <c r="N2875" i="3" s="1"/>
  <c r="L2876" i="3"/>
  <c r="K2876" i="3" s="1"/>
  <c r="L2877" i="3"/>
  <c r="K2877" i="3" s="1"/>
  <c r="L2878" i="3"/>
  <c r="N2878" i="3" s="1"/>
  <c r="L2879" i="3"/>
  <c r="N2879" i="3" s="1"/>
  <c r="O2879" i="3" s="1"/>
  <c r="L2880" i="3"/>
  <c r="K2880" i="3" s="1"/>
  <c r="L2881" i="3"/>
  <c r="N2881" i="3" s="1"/>
  <c r="L2882" i="3"/>
  <c r="K2882" i="3" s="1"/>
  <c r="L2883" i="3"/>
  <c r="K2883" i="3" s="1"/>
  <c r="L2884" i="3"/>
  <c r="N2884" i="3" s="1"/>
  <c r="L2885" i="3"/>
  <c r="N2885" i="3" s="1"/>
  <c r="O2885" i="3" s="1"/>
  <c r="L2886" i="3"/>
  <c r="K2886" i="3" s="1"/>
  <c r="L2887" i="3"/>
  <c r="N2887" i="3" s="1"/>
  <c r="L2888" i="3"/>
  <c r="K2888" i="3" s="1"/>
  <c r="L2889" i="3"/>
  <c r="K2889" i="3" s="1"/>
  <c r="L2890" i="3"/>
  <c r="N2890" i="3" s="1"/>
  <c r="L2891" i="3"/>
  <c r="N2891" i="3" s="1"/>
  <c r="O2891" i="3" s="1"/>
  <c r="L2892" i="3"/>
  <c r="K2892" i="3" s="1"/>
  <c r="L2893" i="3"/>
  <c r="N2893" i="3" s="1"/>
  <c r="L2894" i="3"/>
  <c r="K2894" i="3" s="1"/>
  <c r="L2895" i="3"/>
  <c r="K2895" i="3" s="1"/>
  <c r="L2896" i="3"/>
  <c r="N2896" i="3" s="1"/>
  <c r="L2897" i="3"/>
  <c r="N2897" i="3" s="1"/>
  <c r="O2897" i="3" s="1"/>
  <c r="L2898" i="3"/>
  <c r="K2898" i="3" s="1"/>
  <c r="L2899" i="3"/>
  <c r="N2899" i="3" s="1"/>
  <c r="L2900" i="3"/>
  <c r="K2900" i="3" s="1"/>
  <c r="L2901" i="3"/>
  <c r="K2901" i="3" s="1"/>
  <c r="L2902" i="3"/>
  <c r="N2902" i="3" s="1"/>
  <c r="L2903" i="3"/>
  <c r="N2903" i="3" s="1"/>
  <c r="O2903" i="3" s="1"/>
  <c r="L2904" i="3"/>
  <c r="K2904" i="3" s="1"/>
  <c r="L2905" i="3"/>
  <c r="N2905" i="3" s="1"/>
  <c r="L2906" i="3"/>
  <c r="K2906" i="3" s="1"/>
  <c r="L2907" i="3"/>
  <c r="K2907" i="3" s="1"/>
  <c r="L2908" i="3"/>
  <c r="N2908" i="3" s="1"/>
  <c r="L2909" i="3"/>
  <c r="N2909" i="3" s="1"/>
  <c r="O2909" i="3" s="1"/>
  <c r="L2910" i="3"/>
  <c r="K2910" i="3" s="1"/>
  <c r="L2911" i="3"/>
  <c r="N2911" i="3" s="1"/>
  <c r="L2912" i="3"/>
  <c r="K2912" i="3" s="1"/>
  <c r="L2913" i="3"/>
  <c r="K2913" i="3" s="1"/>
  <c r="L2914" i="3"/>
  <c r="N2914" i="3" s="1"/>
  <c r="L2915" i="3"/>
  <c r="N2915" i="3" s="1"/>
  <c r="O2915" i="3" s="1"/>
  <c r="L2916" i="3"/>
  <c r="K2916" i="3" s="1"/>
  <c r="L2917" i="3"/>
  <c r="N2917" i="3" s="1"/>
  <c r="L2918" i="3"/>
  <c r="K2918" i="3" s="1"/>
  <c r="L2919" i="3"/>
  <c r="K2919" i="3" s="1"/>
  <c r="L2920" i="3"/>
  <c r="N2920" i="3" s="1"/>
  <c r="L2921" i="3"/>
  <c r="N2921" i="3" s="1"/>
  <c r="O2921" i="3" s="1"/>
  <c r="L2922" i="3"/>
  <c r="K2922" i="3" s="1"/>
  <c r="L2923" i="3"/>
  <c r="N2923" i="3" s="1"/>
  <c r="L2924" i="3"/>
  <c r="K2924" i="3" s="1"/>
  <c r="L2925" i="3"/>
  <c r="K2925" i="3" s="1"/>
  <c r="L2926" i="3"/>
  <c r="N2926" i="3" s="1"/>
  <c r="L2927" i="3"/>
  <c r="N2927" i="3" s="1"/>
  <c r="O2927" i="3" s="1"/>
  <c r="L2928" i="3"/>
  <c r="K2928" i="3" s="1"/>
  <c r="L2929" i="3"/>
  <c r="N2929" i="3" s="1"/>
  <c r="L2930" i="3"/>
  <c r="K2930" i="3" s="1"/>
  <c r="L2931" i="3"/>
  <c r="K2931" i="3" s="1"/>
  <c r="L2932" i="3"/>
  <c r="N2932" i="3" s="1"/>
  <c r="L2933" i="3"/>
  <c r="N2933" i="3" s="1"/>
  <c r="O2933" i="3" s="1"/>
  <c r="L2934" i="3"/>
  <c r="K2934" i="3" s="1"/>
  <c r="L2935" i="3"/>
  <c r="N2935" i="3" s="1"/>
  <c r="L2936" i="3"/>
  <c r="K2936" i="3" s="1"/>
  <c r="L2937" i="3"/>
  <c r="K2937" i="3" s="1"/>
  <c r="L2938" i="3"/>
  <c r="N2938" i="3" s="1"/>
  <c r="L2939" i="3"/>
  <c r="N2939" i="3" s="1"/>
  <c r="O2939" i="3" s="1"/>
  <c r="L2940" i="3"/>
  <c r="K2940" i="3" s="1"/>
  <c r="L2941" i="3"/>
  <c r="N2941" i="3" s="1"/>
  <c r="L2942" i="3"/>
  <c r="K2942" i="3" s="1"/>
  <c r="L2943" i="3"/>
  <c r="K2943" i="3" s="1"/>
  <c r="L2944" i="3"/>
  <c r="N2944" i="3" s="1"/>
  <c r="L2945" i="3"/>
  <c r="N2945" i="3" s="1"/>
  <c r="O2945" i="3" s="1"/>
  <c r="L2946" i="3"/>
  <c r="K2946" i="3" s="1"/>
  <c r="L2947" i="3"/>
  <c r="N2947" i="3" s="1"/>
  <c r="L2948" i="3"/>
  <c r="K2948" i="3" s="1"/>
  <c r="L2949" i="3"/>
  <c r="K2949" i="3" s="1"/>
  <c r="L2950" i="3"/>
  <c r="N2950" i="3" s="1"/>
  <c r="L2951" i="3"/>
  <c r="N2951" i="3" s="1"/>
  <c r="O2951" i="3" s="1"/>
  <c r="L2952" i="3"/>
  <c r="K2952" i="3" s="1"/>
  <c r="L2953" i="3"/>
  <c r="N2953" i="3" s="1"/>
  <c r="L2954" i="3"/>
  <c r="K2954" i="3" s="1"/>
  <c r="L2955" i="3"/>
  <c r="K2955" i="3" s="1"/>
  <c r="L2956" i="3"/>
  <c r="N2956" i="3" s="1"/>
  <c r="L2957" i="3"/>
  <c r="N2957" i="3" s="1"/>
  <c r="O2957" i="3" s="1"/>
  <c r="L2958" i="3"/>
  <c r="K2958" i="3" s="1"/>
  <c r="L2959" i="3"/>
  <c r="N2959" i="3" s="1"/>
  <c r="L2960" i="3"/>
  <c r="K2960" i="3" s="1"/>
  <c r="L2961" i="3"/>
  <c r="K2961" i="3" s="1"/>
  <c r="L2962" i="3"/>
  <c r="N2962" i="3" s="1"/>
  <c r="L2963" i="3"/>
  <c r="N2963" i="3" s="1"/>
  <c r="O2963" i="3" s="1"/>
  <c r="L2964" i="3"/>
  <c r="K2964" i="3" s="1"/>
  <c r="L2965" i="3"/>
  <c r="N2965" i="3" s="1"/>
  <c r="L2966" i="3"/>
  <c r="K2966" i="3" s="1"/>
  <c r="L2967" i="3"/>
  <c r="K2967" i="3" s="1"/>
  <c r="L2968" i="3"/>
  <c r="L2969" i="3"/>
  <c r="N2969" i="3" s="1"/>
  <c r="O2969" i="3" s="1"/>
  <c r="L2970" i="3"/>
  <c r="K2970" i="3" s="1"/>
  <c r="L2971" i="3"/>
  <c r="N2971" i="3" s="1"/>
  <c r="L2972" i="3"/>
  <c r="K2972" i="3" s="1"/>
  <c r="L2973" i="3"/>
  <c r="K2973" i="3" s="1"/>
  <c r="L2974" i="3"/>
  <c r="N2974" i="3" s="1"/>
  <c r="L2975" i="3"/>
  <c r="N2975" i="3" s="1"/>
  <c r="O2975" i="3" s="1"/>
  <c r="L2976" i="3"/>
  <c r="K2976" i="3" s="1"/>
  <c r="L2977" i="3"/>
  <c r="N2977" i="3" s="1"/>
  <c r="L2978" i="3"/>
  <c r="K2978" i="3" s="1"/>
  <c r="L2979" i="3"/>
  <c r="K2979" i="3" s="1"/>
  <c r="L2980" i="3"/>
  <c r="L2981" i="3"/>
  <c r="N2981" i="3" s="1"/>
  <c r="O2981" i="3" s="1"/>
  <c r="L2982" i="3"/>
  <c r="K2982" i="3" s="1"/>
  <c r="L2983" i="3"/>
  <c r="N2983" i="3" s="1"/>
  <c r="L2984" i="3"/>
  <c r="K2984" i="3" s="1"/>
  <c r="L2985" i="3"/>
  <c r="K2985" i="3" s="1"/>
  <c r="L2986" i="3"/>
  <c r="N2986" i="3" s="1"/>
  <c r="L2987" i="3"/>
  <c r="N2987" i="3" s="1"/>
  <c r="O2987" i="3" s="1"/>
  <c r="L2988" i="3"/>
  <c r="K2988" i="3" s="1"/>
  <c r="L2989" i="3"/>
  <c r="N2989" i="3" s="1"/>
  <c r="L2990" i="3"/>
  <c r="K2990" i="3" s="1"/>
  <c r="L2991" i="3"/>
  <c r="K2991" i="3" s="1"/>
  <c r="L2992" i="3"/>
  <c r="L2993" i="3"/>
  <c r="N2993" i="3" s="1"/>
  <c r="O2993" i="3" s="1"/>
  <c r="L2994" i="3"/>
  <c r="K2994" i="3" s="1"/>
  <c r="L2995" i="3"/>
  <c r="N2995" i="3" s="1"/>
  <c r="L2996" i="3"/>
  <c r="K2996" i="3" s="1"/>
  <c r="L2997" i="3"/>
  <c r="K2997" i="3" s="1"/>
  <c r="L2998" i="3"/>
  <c r="N2998" i="3" s="1"/>
  <c r="L2999" i="3"/>
  <c r="N2999" i="3" s="1"/>
  <c r="O2999" i="3" s="1"/>
  <c r="L3000" i="3"/>
  <c r="K3000" i="3" s="1"/>
  <c r="L3001" i="3"/>
  <c r="N3001" i="3" s="1"/>
  <c r="L3002" i="3"/>
  <c r="K3002" i="3" s="1"/>
  <c r="L3003" i="3"/>
  <c r="K3003" i="3" s="1"/>
  <c r="L3004" i="3"/>
  <c r="L3005" i="3"/>
  <c r="N3005" i="3" s="1"/>
  <c r="O3005" i="3" s="1"/>
  <c r="L3006" i="3"/>
  <c r="K3006" i="3" s="1"/>
  <c r="L3007" i="3"/>
  <c r="N3007" i="3" s="1"/>
  <c r="L3008" i="3"/>
  <c r="K3008" i="3" s="1"/>
  <c r="L3009" i="3"/>
  <c r="K3009" i="3" s="1"/>
  <c r="L3010" i="3"/>
  <c r="N3010" i="3" s="1"/>
  <c r="L3011" i="3"/>
  <c r="N3011" i="3" s="1"/>
  <c r="O3011" i="3" s="1"/>
  <c r="L3012" i="3"/>
  <c r="K3012" i="3" s="1"/>
  <c r="L3013" i="3"/>
  <c r="N3013" i="3" s="1"/>
  <c r="L3014" i="3"/>
  <c r="K3014" i="3" s="1"/>
  <c r="L3015" i="3"/>
  <c r="K3015" i="3" s="1"/>
  <c r="L3016" i="3"/>
  <c r="L3017" i="3"/>
  <c r="N3017" i="3" s="1"/>
  <c r="O3017" i="3" s="1"/>
  <c r="L3018" i="3"/>
  <c r="K3018" i="3" s="1"/>
  <c r="L3019" i="3"/>
  <c r="N3019" i="3" s="1"/>
  <c r="L3020" i="3"/>
  <c r="K3020" i="3" s="1"/>
  <c r="L3021" i="3"/>
  <c r="K3021" i="3" s="1"/>
  <c r="L3022" i="3"/>
  <c r="N3022" i="3" s="1"/>
  <c r="L3023" i="3"/>
  <c r="N3023" i="3" s="1"/>
  <c r="O3023" i="3" s="1"/>
  <c r="L3024" i="3"/>
  <c r="K3024" i="3" s="1"/>
  <c r="L3025" i="3"/>
  <c r="N3025" i="3" s="1"/>
  <c r="L3026" i="3"/>
  <c r="K3026" i="3" s="1"/>
  <c r="L3027" i="3"/>
  <c r="K3027" i="3" s="1"/>
  <c r="L3028" i="3"/>
  <c r="L3029" i="3"/>
  <c r="N3029" i="3" s="1"/>
  <c r="O3029" i="3" s="1"/>
  <c r="L3030" i="3"/>
  <c r="K3030" i="3" s="1"/>
  <c r="L3031" i="3"/>
  <c r="N3031" i="3" s="1"/>
  <c r="L3032" i="3"/>
  <c r="K3032" i="3" s="1"/>
  <c r="L3033" i="3"/>
  <c r="K3033" i="3" s="1"/>
  <c r="L3034" i="3"/>
  <c r="N3034" i="3" s="1"/>
  <c r="L3035" i="3"/>
  <c r="N3035" i="3" s="1"/>
  <c r="O3035" i="3" s="1"/>
  <c r="L3036" i="3"/>
  <c r="K3036" i="3" s="1"/>
  <c r="L3037" i="3"/>
  <c r="N3037" i="3" s="1"/>
  <c r="L3038" i="3"/>
  <c r="K3038" i="3" s="1"/>
  <c r="L3039" i="3"/>
  <c r="K3039" i="3" s="1"/>
  <c r="L3040" i="3"/>
  <c r="L3041" i="3"/>
  <c r="N3041" i="3" s="1"/>
  <c r="O3041" i="3" s="1"/>
  <c r="L3042" i="3"/>
  <c r="K3042" i="3" s="1"/>
  <c r="L3043" i="3"/>
  <c r="N3043" i="3" s="1"/>
  <c r="L3044" i="3"/>
  <c r="K3044" i="3" s="1"/>
  <c r="L3045" i="3"/>
  <c r="K3045" i="3" s="1"/>
  <c r="L3046" i="3"/>
  <c r="N3046" i="3" s="1"/>
  <c r="L3047" i="3"/>
  <c r="N3047" i="3" s="1"/>
  <c r="O3047" i="3" s="1"/>
  <c r="L3048" i="3"/>
  <c r="K3048" i="3" s="1"/>
  <c r="L3049" i="3"/>
  <c r="N3049" i="3" s="1"/>
  <c r="L3050" i="3"/>
  <c r="K3050" i="3" s="1"/>
  <c r="L3051" i="3"/>
  <c r="K3051" i="3" s="1"/>
  <c r="L3052" i="3"/>
  <c r="L3053" i="3"/>
  <c r="N3053" i="3" s="1"/>
  <c r="O3053" i="3" s="1"/>
  <c r="L3054" i="3"/>
  <c r="K3054" i="3" s="1"/>
  <c r="L3055" i="3"/>
  <c r="N3055" i="3" s="1"/>
  <c r="L3056" i="3"/>
  <c r="K3056" i="3" s="1"/>
  <c r="L3057" i="3"/>
  <c r="K3057" i="3" s="1"/>
  <c r="L3058" i="3"/>
  <c r="N3058" i="3" s="1"/>
  <c r="L3059" i="3"/>
  <c r="N3059" i="3" s="1"/>
  <c r="O3059" i="3" s="1"/>
  <c r="L3060" i="3"/>
  <c r="K3060" i="3" s="1"/>
  <c r="L3061" i="3"/>
  <c r="N3061" i="3" s="1"/>
  <c r="L3062" i="3"/>
  <c r="K3062" i="3" s="1"/>
  <c r="L3063" i="3"/>
  <c r="K3063" i="3" s="1"/>
  <c r="L3064" i="3"/>
  <c r="L3065" i="3"/>
  <c r="N3065" i="3" s="1"/>
  <c r="O3065" i="3" s="1"/>
  <c r="L3066" i="3"/>
  <c r="K3066" i="3" s="1"/>
  <c r="L3067" i="3"/>
  <c r="N3067" i="3" s="1"/>
  <c r="L3068" i="3"/>
  <c r="K3068" i="3" s="1"/>
  <c r="L3069" i="3"/>
  <c r="K3069" i="3" s="1"/>
  <c r="L3070" i="3"/>
  <c r="N3070" i="3" s="1"/>
  <c r="L3071" i="3"/>
  <c r="N3071" i="3" s="1"/>
  <c r="O3071" i="3" s="1"/>
  <c r="L3072" i="3"/>
  <c r="K3072" i="3" s="1"/>
  <c r="L3073" i="3"/>
  <c r="N3073" i="3" s="1"/>
  <c r="L3074" i="3"/>
  <c r="K3074" i="3" s="1"/>
  <c r="L3075" i="3"/>
  <c r="K3075" i="3" s="1"/>
  <c r="L3076" i="3"/>
  <c r="L3077" i="3"/>
  <c r="N3077" i="3" s="1"/>
  <c r="O3077" i="3" s="1"/>
  <c r="L3078" i="3"/>
  <c r="K3078" i="3" s="1"/>
  <c r="L3079" i="3"/>
  <c r="N3079" i="3" s="1"/>
  <c r="L3080" i="3"/>
  <c r="K3080" i="3" s="1"/>
  <c r="L3081" i="3"/>
  <c r="K3081" i="3" s="1"/>
  <c r="L3082" i="3"/>
  <c r="N3082" i="3" s="1"/>
  <c r="L3083" i="3"/>
  <c r="K3083" i="3" s="1"/>
  <c r="L3084" i="3"/>
  <c r="K3084" i="3" s="1"/>
  <c r="L3085" i="3"/>
  <c r="N3085" i="3" s="1"/>
  <c r="L3086" i="3"/>
  <c r="K3086" i="3" s="1"/>
  <c r="L3087" i="3"/>
  <c r="K3087" i="3" s="1"/>
  <c r="L3088" i="3"/>
  <c r="N3088" i="3" s="1"/>
  <c r="L3089" i="3"/>
  <c r="L3090" i="3"/>
  <c r="K3090" i="3" s="1"/>
  <c r="L3091" i="3"/>
  <c r="N3091" i="3" s="1"/>
  <c r="L3092" i="3"/>
  <c r="K3092" i="3" s="1"/>
  <c r="L3093" i="3"/>
  <c r="K3093" i="3" s="1"/>
  <c r="L3094" i="3"/>
  <c r="N3094" i="3" s="1"/>
  <c r="L3095" i="3"/>
  <c r="K3095" i="3" s="1"/>
  <c r="L3096" i="3"/>
  <c r="K3096" i="3" s="1"/>
  <c r="L3097" i="3"/>
  <c r="N3097" i="3" s="1"/>
  <c r="L3098" i="3"/>
  <c r="K3098" i="3" s="1"/>
  <c r="L3099" i="3"/>
  <c r="K3099" i="3" s="1"/>
  <c r="L3100" i="3"/>
  <c r="N3100" i="3" s="1"/>
  <c r="L3101" i="3"/>
  <c r="L3102" i="3"/>
  <c r="K3102" i="3" s="1"/>
  <c r="L3103" i="3"/>
  <c r="N3103" i="3" s="1"/>
  <c r="L3104" i="3"/>
  <c r="K3104" i="3" s="1"/>
  <c r="L3105" i="3"/>
  <c r="K3105" i="3" s="1"/>
  <c r="L3106" i="3"/>
  <c r="N3106" i="3" s="1"/>
  <c r="L3107" i="3"/>
  <c r="K3107" i="3" s="1"/>
  <c r="L3108" i="3"/>
  <c r="K3108" i="3" s="1"/>
  <c r="L3109" i="3"/>
  <c r="N3109" i="3" s="1"/>
  <c r="L3110" i="3"/>
  <c r="K3110" i="3" s="1"/>
  <c r="L3111" i="3"/>
  <c r="K3111" i="3" s="1"/>
  <c r="L3112" i="3"/>
  <c r="N3112" i="3" s="1"/>
  <c r="L3113" i="3"/>
  <c r="L3114" i="3"/>
  <c r="K3114" i="3" s="1"/>
  <c r="L3115" i="3"/>
  <c r="N3115" i="3" s="1"/>
  <c r="L3116" i="3"/>
  <c r="K3116" i="3" s="1"/>
  <c r="L3117" i="3"/>
  <c r="K3117" i="3" s="1"/>
  <c r="L3118" i="3"/>
  <c r="N3118" i="3" s="1"/>
  <c r="L3119" i="3"/>
  <c r="K3119" i="3" s="1"/>
  <c r="L3120" i="3"/>
  <c r="K3120" i="3" s="1"/>
  <c r="L3121" i="3"/>
  <c r="N3121" i="3" s="1"/>
  <c r="L3122" i="3"/>
  <c r="K3122" i="3" s="1"/>
  <c r="L3123" i="3"/>
  <c r="K3123" i="3" s="1"/>
  <c r="L3124" i="3"/>
  <c r="N3124" i="3" s="1"/>
  <c r="L3125" i="3"/>
  <c r="L3126" i="3"/>
  <c r="K3126" i="3" s="1"/>
  <c r="L3127" i="3"/>
  <c r="N3127" i="3" s="1"/>
  <c r="L3128" i="3"/>
  <c r="K3128" i="3" s="1"/>
  <c r="L3129" i="3"/>
  <c r="K3129" i="3" s="1"/>
  <c r="L3130" i="3"/>
  <c r="N3130" i="3" s="1"/>
  <c r="L3131" i="3"/>
  <c r="K3131" i="3" s="1"/>
  <c r="L3132" i="3"/>
  <c r="K3132" i="3" s="1"/>
  <c r="L3133" i="3"/>
  <c r="N3133" i="3" s="1"/>
  <c r="L3134" i="3"/>
  <c r="K3134" i="3" s="1"/>
  <c r="L3135" i="3"/>
  <c r="K3135" i="3" s="1"/>
  <c r="L3136" i="3"/>
  <c r="N3136" i="3" s="1"/>
  <c r="L3137" i="3"/>
  <c r="L3138" i="3"/>
  <c r="K3138" i="3" s="1"/>
  <c r="L3139" i="3"/>
  <c r="N3139" i="3" s="1"/>
  <c r="L3140" i="3"/>
  <c r="K3140" i="3" s="1"/>
  <c r="L3141" i="3"/>
  <c r="K3141" i="3" s="1"/>
  <c r="L3142" i="3"/>
  <c r="N3142" i="3" s="1"/>
  <c r="L3143" i="3"/>
  <c r="K3143" i="3" s="1"/>
  <c r="L3144" i="3"/>
  <c r="K3144" i="3" s="1"/>
  <c r="L3145" i="3"/>
  <c r="N3145" i="3" s="1"/>
  <c r="L3146" i="3"/>
  <c r="K3146" i="3" s="1"/>
  <c r="L3147" i="3"/>
  <c r="K3147" i="3" s="1"/>
  <c r="L3148" i="3"/>
  <c r="N3148" i="3" s="1"/>
  <c r="L3149" i="3"/>
  <c r="L3150" i="3"/>
  <c r="K3150" i="3" s="1"/>
  <c r="L3151" i="3"/>
  <c r="N3151" i="3" s="1"/>
  <c r="L3152" i="3"/>
  <c r="K3152" i="3" s="1"/>
  <c r="L3153" i="3"/>
  <c r="K3153" i="3" s="1"/>
  <c r="L3154" i="3"/>
  <c r="N3154" i="3" s="1"/>
  <c r="L3155" i="3"/>
  <c r="K3155" i="3" s="1"/>
  <c r="L3156" i="3"/>
  <c r="K3156" i="3" s="1"/>
  <c r="L3157" i="3"/>
  <c r="N3157" i="3" s="1"/>
  <c r="L3158" i="3"/>
  <c r="K3158" i="3" s="1"/>
  <c r="L3159" i="3"/>
  <c r="K3159" i="3" s="1"/>
  <c r="L3160" i="3"/>
  <c r="N3160" i="3" s="1"/>
  <c r="L3161" i="3"/>
  <c r="L3162" i="3"/>
  <c r="K3162" i="3" s="1"/>
  <c r="L3163" i="3"/>
  <c r="N3163" i="3" s="1"/>
  <c r="L3164" i="3"/>
  <c r="K3164" i="3" s="1"/>
  <c r="L3165" i="3"/>
  <c r="K3165" i="3" s="1"/>
  <c r="L3166" i="3"/>
  <c r="N3166" i="3" s="1"/>
  <c r="L3167" i="3"/>
  <c r="K3167" i="3" s="1"/>
  <c r="L3168" i="3"/>
  <c r="K3168" i="3" s="1"/>
  <c r="L3169" i="3"/>
  <c r="N3169" i="3" s="1"/>
  <c r="L3170" i="3"/>
  <c r="K3170" i="3" s="1"/>
  <c r="L3171" i="3"/>
  <c r="K3171" i="3" s="1"/>
  <c r="L3172" i="3"/>
  <c r="N3172" i="3" s="1"/>
  <c r="L3173" i="3"/>
  <c r="L3174" i="3"/>
  <c r="K3174" i="3" s="1"/>
  <c r="L3175" i="3"/>
  <c r="N3175" i="3" s="1"/>
  <c r="L3176" i="3"/>
  <c r="K3176" i="3" s="1"/>
  <c r="L3177" i="3"/>
  <c r="K3177" i="3" s="1"/>
  <c r="L3178" i="3"/>
  <c r="N3178" i="3" s="1"/>
  <c r="L3179" i="3"/>
  <c r="K3179" i="3" s="1"/>
  <c r="L3180" i="3"/>
  <c r="N3180" i="3" s="1"/>
  <c r="O3180" i="3" s="1"/>
  <c r="L3181" i="3"/>
  <c r="K3181" i="3" s="1"/>
  <c r="L3182" i="3"/>
  <c r="L3183" i="3"/>
  <c r="N3183" i="3" s="1"/>
  <c r="O3183" i="3" s="1"/>
  <c r="L3184" i="3"/>
  <c r="L3185" i="3"/>
  <c r="L3186" i="3"/>
  <c r="L3187" i="3"/>
  <c r="L3188" i="3"/>
  <c r="L3189" i="3"/>
  <c r="N3189" i="3" s="1"/>
  <c r="O3189" i="3" s="1"/>
  <c r="L3190" i="3"/>
  <c r="L3191" i="3"/>
  <c r="L3192" i="3"/>
  <c r="N3192" i="3" s="1"/>
  <c r="O3192" i="3" s="1"/>
  <c r="L3193" i="3"/>
  <c r="L3194" i="3"/>
  <c r="L3195" i="3"/>
  <c r="N3195" i="3" s="1"/>
  <c r="O3195" i="3" s="1"/>
  <c r="L3196" i="3"/>
  <c r="L3197" i="3"/>
  <c r="L3198" i="3"/>
  <c r="L3199" i="3"/>
  <c r="L3200" i="3"/>
  <c r="L3201" i="3"/>
  <c r="N3201" i="3" s="1"/>
  <c r="O3201" i="3" s="1"/>
  <c r="L3202" i="3"/>
  <c r="L3203" i="3"/>
  <c r="N3203" i="3" s="1"/>
  <c r="O3203" i="3" s="1"/>
  <c r="L3204" i="3"/>
  <c r="L3205" i="3"/>
  <c r="K3205" i="3" s="1"/>
  <c r="L3206" i="3"/>
  <c r="L3207" i="3"/>
  <c r="L3208" i="3"/>
  <c r="K3208" i="3" s="1"/>
  <c r="L3209" i="3"/>
  <c r="K3209" i="3" s="1"/>
  <c r="L3210" i="3"/>
  <c r="K3210" i="3" s="1"/>
  <c r="L3211" i="3"/>
  <c r="N3211" i="3" s="1"/>
  <c r="O3211" i="3" s="1"/>
  <c r="L3212" i="3"/>
  <c r="K3212" i="3" s="1"/>
  <c r="L3213" i="3"/>
  <c r="N3213" i="3" s="1"/>
  <c r="O3213" i="3" s="1"/>
  <c r="L3214" i="3"/>
  <c r="L3215" i="3"/>
  <c r="N3215" i="3" s="1"/>
  <c r="O3215" i="3" s="1"/>
  <c r="L3216" i="3"/>
  <c r="L3217" i="3"/>
  <c r="L3218" i="3"/>
  <c r="K3218" i="3" s="1"/>
  <c r="L3219" i="3"/>
  <c r="L3220" i="3"/>
  <c r="K3220" i="3" s="1"/>
  <c r="L3221" i="3"/>
  <c r="L3222" i="3"/>
  <c r="L3223" i="3"/>
  <c r="K3223" i="3" s="1"/>
  <c r="L3224" i="3"/>
  <c r="K3224" i="3" s="1"/>
  <c r="L3225" i="3"/>
  <c r="N3225" i="3" s="1"/>
  <c r="O3225" i="3" s="1"/>
  <c r="L3226" i="3"/>
  <c r="K3226" i="3" s="1"/>
  <c r="L3227" i="3"/>
  <c r="K3227" i="3" s="1"/>
  <c r="L3228" i="3"/>
  <c r="N3228" i="3" s="1"/>
  <c r="O3228" i="3" s="1"/>
  <c r="L3229" i="3"/>
  <c r="N3229" i="3" s="1"/>
  <c r="O3229" i="3" s="1"/>
  <c r="L3230" i="3"/>
  <c r="L3231" i="3"/>
  <c r="K3231" i="3" s="1"/>
  <c r="L3232" i="3"/>
  <c r="K3232" i="3" s="1"/>
  <c r="L3233" i="3"/>
  <c r="N3233" i="3" s="1"/>
  <c r="O3233" i="3" s="1"/>
  <c r="L3234" i="3"/>
  <c r="N3234" i="3" s="1"/>
  <c r="O3234" i="3" s="1"/>
  <c r="L3235" i="3"/>
  <c r="K3235" i="3" s="1"/>
  <c r="L3236" i="3"/>
  <c r="L3237" i="3"/>
  <c r="L3238" i="3"/>
  <c r="K3238" i="3" s="1"/>
  <c r="L3239" i="3"/>
  <c r="K3239" i="3" s="1"/>
  <c r="L3240" i="3"/>
  <c r="K3240" i="3" s="1"/>
  <c r="L3241" i="3"/>
  <c r="N3241" i="3" s="1"/>
  <c r="O3241" i="3" s="1"/>
  <c r="L3242" i="3"/>
  <c r="K3242" i="3" s="1"/>
  <c r="L3243" i="3"/>
  <c r="K3243" i="3" s="1"/>
  <c r="L3244" i="3"/>
  <c r="K3244" i="3" s="1"/>
  <c r="L3245" i="3"/>
  <c r="L3246" i="3"/>
  <c r="K3246" i="3" s="1"/>
  <c r="L3247" i="3"/>
  <c r="K3247" i="3" s="1"/>
  <c r="L3248" i="3"/>
  <c r="K3248" i="3" s="1"/>
  <c r="L3249" i="3"/>
  <c r="N3249" i="3" s="1"/>
  <c r="O3249" i="3" s="1"/>
  <c r="L3250" i="3"/>
  <c r="K3250" i="3" s="1"/>
  <c r="L3251" i="3"/>
  <c r="K3251" i="3" s="1"/>
  <c r="L3252" i="3"/>
  <c r="K3252" i="3" s="1"/>
  <c r="L3253" i="3"/>
  <c r="K3253" i="3" s="1"/>
  <c r="L3254" i="3"/>
  <c r="K3254" i="3" s="1"/>
  <c r="L3255" i="3"/>
  <c r="N3255" i="3" s="1"/>
  <c r="O3255" i="3" s="1"/>
  <c r="L3256" i="3"/>
  <c r="L3257" i="3"/>
  <c r="N3257" i="3" s="1"/>
  <c r="O3257" i="3" s="1"/>
  <c r="L3258" i="3"/>
  <c r="K3258" i="3" s="1"/>
  <c r="L3259" i="3"/>
  <c r="K3259" i="3" s="1"/>
  <c r="L3260" i="3"/>
  <c r="L3261" i="3"/>
  <c r="L3262" i="3"/>
  <c r="L3263" i="3"/>
  <c r="N3263" i="3" s="1"/>
  <c r="O3263" i="3" s="1"/>
  <c r="L3264" i="3"/>
  <c r="K3264" i="3" s="1"/>
  <c r="L3265" i="3"/>
  <c r="L3266" i="3"/>
  <c r="K3266" i="3" s="1"/>
  <c r="L3267" i="3"/>
  <c r="N3267" i="3" s="1"/>
  <c r="O3267" i="3" s="1"/>
  <c r="L3268" i="3"/>
  <c r="K3268" i="3" s="1"/>
  <c r="L3269" i="3"/>
  <c r="K3269" i="3" s="1"/>
  <c r="L3270" i="3"/>
  <c r="L3271" i="3"/>
  <c r="L3272" i="3"/>
  <c r="L3273" i="3"/>
  <c r="N3273" i="3" s="1"/>
  <c r="O3273" i="3" s="1"/>
  <c r="L3274" i="3"/>
  <c r="L3275" i="3"/>
  <c r="N3275" i="3" s="1"/>
  <c r="O3275" i="3" s="1"/>
  <c r="L3276" i="3"/>
  <c r="K3276" i="3" s="1"/>
  <c r="L3277" i="3"/>
  <c r="L3278" i="3"/>
  <c r="L3279" i="3"/>
  <c r="N3279" i="3" s="1"/>
  <c r="O3279" i="3" s="1"/>
  <c r="L3280" i="3"/>
  <c r="K3280" i="3" s="1"/>
  <c r="L3281" i="3"/>
  <c r="K3281" i="3" s="1"/>
  <c r="L3282" i="3"/>
  <c r="L3283" i="3"/>
  <c r="N3283" i="3" s="1"/>
  <c r="O3283" i="3" s="1"/>
  <c r="L3284" i="3"/>
  <c r="K3284" i="3" s="1"/>
  <c r="L3285" i="3"/>
  <c r="K3285" i="3" s="1"/>
  <c r="L3286" i="3"/>
  <c r="L3287" i="3"/>
  <c r="L3288" i="3"/>
  <c r="L3289" i="3"/>
  <c r="L3290" i="3"/>
  <c r="L3291" i="3"/>
  <c r="L3292" i="3"/>
  <c r="K3292" i="3" s="1"/>
  <c r="L3293" i="3"/>
  <c r="N3293" i="3" s="1"/>
  <c r="O3293" i="3" s="1"/>
  <c r="L3294" i="3"/>
  <c r="L3295" i="3"/>
  <c r="L3296" i="3"/>
  <c r="K3296" i="3" s="1"/>
  <c r="L3297" i="3"/>
  <c r="K3297" i="3" s="1"/>
  <c r="L3298" i="3"/>
  <c r="L3299" i="3"/>
  <c r="L3300" i="3"/>
  <c r="K3300" i="3" s="1"/>
  <c r="L3301" i="3"/>
  <c r="N3301" i="3" s="1"/>
  <c r="O3301" i="3" s="1"/>
  <c r="L3302" i="3"/>
  <c r="L3303" i="3"/>
  <c r="K3303" i="3" s="1"/>
  <c r="L3304" i="3"/>
  <c r="L3305" i="3"/>
  <c r="K3305" i="3" s="1"/>
  <c r="L3306" i="3"/>
  <c r="K3306" i="3" s="1"/>
  <c r="L3307" i="3"/>
  <c r="L3308" i="3"/>
  <c r="L3309" i="3"/>
  <c r="K3309" i="3" s="1"/>
  <c r="L3310" i="3"/>
  <c r="K3310" i="3" s="1"/>
  <c r="L3311" i="3"/>
  <c r="L3312" i="3"/>
  <c r="K3312" i="3" s="1"/>
  <c r="L3313" i="3"/>
  <c r="L3314" i="3"/>
  <c r="K3314" i="3" s="1"/>
  <c r="L3315" i="3"/>
  <c r="K3315" i="3" s="1"/>
  <c r="L3316" i="3"/>
  <c r="L3317" i="3"/>
  <c r="L3318" i="3"/>
  <c r="N3318" i="3" s="1"/>
  <c r="O3318" i="3" s="1"/>
  <c r="L3319" i="3"/>
  <c r="K3319" i="3" s="1"/>
  <c r="L3320" i="3"/>
  <c r="L3321" i="3"/>
  <c r="N3321" i="3" s="1"/>
  <c r="O3321" i="3" s="1"/>
  <c r="L3322" i="3"/>
  <c r="L3323" i="3"/>
  <c r="L3324" i="3"/>
  <c r="K3324" i="3" s="1"/>
  <c r="L3325" i="3"/>
  <c r="N3325" i="3" s="1"/>
  <c r="O3325" i="3" s="1"/>
  <c r="L3326" i="3"/>
  <c r="L3327" i="3"/>
  <c r="K3327" i="3" s="1"/>
  <c r="L3328" i="3"/>
  <c r="K3328" i="3" s="1"/>
  <c r="L3329" i="3"/>
  <c r="L3330" i="3"/>
  <c r="L3331" i="3"/>
  <c r="K3331" i="3" s="1"/>
  <c r="L3332" i="3"/>
  <c r="L3333" i="3"/>
  <c r="L3334" i="3"/>
  <c r="K3334" i="3" s="1"/>
  <c r="L3335" i="3"/>
  <c r="L3336" i="3"/>
  <c r="N3336" i="3" s="1"/>
  <c r="O3336" i="3" s="1"/>
  <c r="L3337" i="3"/>
  <c r="L3338" i="3"/>
  <c r="K3338" i="3" s="1"/>
  <c r="L3339" i="3"/>
  <c r="L3340" i="3"/>
  <c r="L3341" i="3"/>
  <c r="K3341" i="3" s="1"/>
  <c r="L3342" i="3"/>
  <c r="K3342" i="3" s="1"/>
  <c r="L3343" i="3"/>
  <c r="N3343" i="3" s="1"/>
  <c r="O3343" i="3" s="1"/>
  <c r="L3344" i="3"/>
  <c r="K3344" i="3" s="1"/>
  <c r="L3345" i="3"/>
  <c r="K3345" i="3" s="1"/>
  <c r="L3346" i="3"/>
  <c r="K3346" i="3" s="1"/>
  <c r="L3347" i="3"/>
  <c r="L3348" i="3"/>
  <c r="N3348" i="3" s="1"/>
  <c r="O3348" i="3" s="1"/>
  <c r="L3349" i="3"/>
  <c r="L3350" i="3"/>
  <c r="N3350" i="3" s="1"/>
  <c r="O3350" i="3" s="1"/>
  <c r="L3351" i="3"/>
  <c r="N3351" i="3" s="1"/>
  <c r="O3351" i="3" s="1"/>
  <c r="L3352" i="3"/>
  <c r="K3352" i="3" s="1"/>
  <c r="L3353" i="3"/>
  <c r="N3353" i="3" s="1"/>
  <c r="O3353" i="3" s="1"/>
  <c r="L3354" i="3"/>
  <c r="N3354" i="3" s="1"/>
  <c r="O3354" i="3" s="1"/>
  <c r="L3355" i="3"/>
  <c r="N3355" i="3" s="1"/>
  <c r="O3355" i="3" s="1"/>
  <c r="L3356" i="3"/>
  <c r="L3357" i="3"/>
  <c r="N3357" i="3" s="1"/>
  <c r="O3357" i="3" s="1"/>
  <c r="L3358" i="3"/>
  <c r="N3358" i="3" s="1"/>
  <c r="O3358" i="3" s="1"/>
  <c r="L3359" i="3"/>
  <c r="K3359" i="3" s="1"/>
  <c r="L3360" i="3"/>
  <c r="N3360" i="3" s="1"/>
  <c r="O3360" i="3" s="1"/>
  <c r="L3361" i="3"/>
  <c r="N3361" i="3" s="1"/>
  <c r="O3361" i="3" s="1"/>
  <c r="L3362" i="3"/>
  <c r="K3362" i="3" s="1"/>
  <c r="L3363" i="3"/>
  <c r="L3364" i="3"/>
  <c r="N3364" i="3" s="1"/>
  <c r="O3364" i="3" s="1"/>
  <c r="L3365" i="3"/>
  <c r="L3366" i="3"/>
  <c r="N3366" i="3" s="1"/>
  <c r="O3366" i="3" s="1"/>
  <c r="L3367" i="3"/>
  <c r="N3367" i="3" s="1"/>
  <c r="O3367" i="3" s="1"/>
  <c r="L3368" i="3"/>
  <c r="L3369" i="3"/>
  <c r="K3369" i="3" s="1"/>
  <c r="L3370" i="3"/>
  <c r="L3371" i="3"/>
  <c r="L3372" i="3"/>
  <c r="K3372" i="3" s="1"/>
  <c r="L3373" i="3"/>
  <c r="K3373" i="3" s="1"/>
  <c r="L3374" i="3"/>
  <c r="L3375" i="3"/>
  <c r="L3376" i="3"/>
  <c r="K3376" i="3" s="1"/>
  <c r="L3377" i="3"/>
  <c r="K3377" i="3" s="1"/>
  <c r="L3378" i="3"/>
  <c r="K3378" i="3" s="1"/>
  <c r="L3379" i="3"/>
  <c r="K3379" i="3" s="1"/>
  <c r="L3380" i="3"/>
  <c r="K3380" i="3" s="1"/>
  <c r="L3381" i="3"/>
  <c r="N3381" i="3" s="1"/>
  <c r="O3381" i="3" s="1"/>
  <c r="L3382" i="3"/>
  <c r="K3382" i="3" s="1"/>
  <c r="L3383" i="3"/>
  <c r="N3383" i="3" s="1"/>
  <c r="O3383" i="3" s="1"/>
  <c r="L3384" i="3"/>
  <c r="K3384" i="3" s="1"/>
  <c r="L3385" i="3"/>
  <c r="L3386" i="3"/>
  <c r="K3386" i="3" s="1"/>
  <c r="L3387" i="3"/>
  <c r="K3387" i="3" s="1"/>
  <c r="L3388" i="3"/>
  <c r="K3388" i="3" s="1"/>
  <c r="L3389" i="3"/>
  <c r="L3390" i="3"/>
  <c r="N3390" i="3" s="1"/>
  <c r="O3390" i="3" s="1"/>
  <c r="L3391" i="3"/>
  <c r="K3391" i="3" s="1"/>
  <c r="L3392" i="3"/>
  <c r="K3392" i="3" s="1"/>
  <c r="L3393" i="3"/>
  <c r="N3393" i="3" s="1"/>
  <c r="O3393" i="3" s="1"/>
  <c r="L3394" i="3"/>
  <c r="K3394" i="3" s="1"/>
  <c r="L3395" i="3"/>
  <c r="K3395" i="3" s="1"/>
  <c r="L3396" i="3"/>
  <c r="L3397" i="3"/>
  <c r="K3397" i="3" s="1"/>
  <c r="L3398" i="3"/>
  <c r="K3398" i="3" s="1"/>
  <c r="L3399" i="3"/>
  <c r="L3400" i="3"/>
  <c r="L3401" i="3"/>
  <c r="L3402" i="3"/>
  <c r="K3402" i="3" s="1"/>
  <c r="L3403" i="3"/>
  <c r="N3403" i="3" s="1"/>
  <c r="O3403" i="3" s="1"/>
  <c r="L3404" i="3"/>
  <c r="K3404" i="3" s="1"/>
  <c r="L3405" i="3"/>
  <c r="L3406" i="3"/>
  <c r="K3406" i="3" s="1"/>
  <c r="L3407" i="3"/>
  <c r="L3408" i="3"/>
  <c r="L3409" i="3"/>
  <c r="L3410" i="3"/>
  <c r="L3411" i="3"/>
  <c r="L3412" i="3"/>
  <c r="L3413" i="3"/>
  <c r="L3414" i="3"/>
  <c r="K3414" i="3" s="1"/>
  <c r="L3415" i="3"/>
  <c r="K3415" i="3" s="1"/>
  <c r="L3416" i="3"/>
  <c r="K3416" i="3" s="1"/>
  <c r="L3417" i="3"/>
  <c r="L3418" i="3"/>
  <c r="K3418" i="3" s="1"/>
  <c r="L3419" i="3"/>
  <c r="K3419" i="3" s="1"/>
  <c r="L3420" i="3"/>
  <c r="L3421" i="3"/>
  <c r="L3422" i="3"/>
  <c r="L3423" i="3"/>
  <c r="K3423" i="3" s="1"/>
  <c r="L3424" i="3"/>
  <c r="L3425" i="3"/>
  <c r="K3425" i="3" s="1"/>
  <c r="L3426" i="3"/>
  <c r="L3427" i="3"/>
  <c r="L3428" i="3"/>
  <c r="L3429" i="3"/>
  <c r="L3430" i="3"/>
  <c r="K3430" i="3" s="1"/>
  <c r="L3431" i="3"/>
  <c r="K3431" i="3" s="1"/>
  <c r="L3432" i="3"/>
  <c r="N3432" i="3" s="1"/>
  <c r="O3432" i="3" s="1"/>
  <c r="L3433" i="3"/>
  <c r="L3434" i="3"/>
  <c r="K3434" i="3" s="1"/>
  <c r="L3435" i="3"/>
  <c r="N3435" i="3" s="1"/>
  <c r="O3435" i="3" s="1"/>
  <c r="L3436" i="3"/>
  <c r="K3436" i="3" s="1"/>
  <c r="L3437" i="3"/>
  <c r="N3437" i="3" s="1"/>
  <c r="O3437" i="3" s="1"/>
  <c r="L3438" i="3"/>
  <c r="K3438" i="3" s="1"/>
  <c r="L3439" i="3"/>
  <c r="N3439" i="3" s="1"/>
  <c r="O3439" i="3" s="1"/>
  <c r="L3440" i="3"/>
  <c r="K3440" i="3" s="1"/>
  <c r="L3441" i="3"/>
  <c r="L3442" i="3"/>
  <c r="K3442" i="3" s="1"/>
  <c r="L3443" i="3"/>
  <c r="K3443" i="3" s="1"/>
  <c r="L3444" i="3"/>
  <c r="L3445" i="3"/>
  <c r="K3445" i="3" s="1"/>
  <c r="L3446" i="3"/>
  <c r="L3447" i="3"/>
  <c r="K3447" i="3" s="1"/>
  <c r="L3448" i="3"/>
  <c r="K3448" i="3" s="1"/>
  <c r="L3449" i="3"/>
  <c r="N3449" i="3" s="1"/>
  <c r="O3449" i="3" s="1"/>
  <c r="L3450" i="3"/>
  <c r="K3450" i="3" s="1"/>
  <c r="L3451" i="3"/>
  <c r="K3451" i="3" s="1"/>
  <c r="L3452" i="3"/>
  <c r="K3452" i="3" s="1"/>
  <c r="L3453" i="3"/>
  <c r="K3453" i="3" s="1"/>
  <c r="L3454" i="3"/>
  <c r="K3454" i="3" s="1"/>
  <c r="L3455" i="3"/>
  <c r="K3455" i="3" s="1"/>
  <c r="L3456" i="3"/>
  <c r="L3457" i="3"/>
  <c r="K3457" i="3" s="1"/>
  <c r="L3458" i="3"/>
  <c r="L3459" i="3"/>
  <c r="K3459" i="3" s="1"/>
  <c r="L3460" i="3"/>
  <c r="L3461" i="3"/>
  <c r="N3461" i="3" s="1"/>
  <c r="O3461" i="3" s="1"/>
  <c r="L3462" i="3"/>
  <c r="K3462" i="3" s="1"/>
  <c r="L3463" i="3"/>
  <c r="L3464" i="3"/>
  <c r="L3465" i="3"/>
  <c r="L3466" i="3"/>
  <c r="K3466" i="3" s="1"/>
  <c r="L3467" i="3"/>
  <c r="N3467" i="3" s="1"/>
  <c r="O3467" i="3" s="1"/>
  <c r="L3468" i="3"/>
  <c r="L3469" i="3"/>
  <c r="K3469" i="3" s="1"/>
  <c r="L3470" i="3"/>
  <c r="L3471" i="3"/>
  <c r="N3471" i="3" s="1"/>
  <c r="O3471" i="3" s="1"/>
  <c r="L3472" i="3"/>
  <c r="K3472" i="3" s="1"/>
  <c r="L3473" i="3"/>
  <c r="N3473" i="3" s="1"/>
  <c r="O3473" i="3" s="1"/>
  <c r="L3474" i="3"/>
  <c r="N3474" i="3" s="1"/>
  <c r="O3474" i="3" s="1"/>
  <c r="L3475" i="3"/>
  <c r="N3475" i="3" s="1"/>
  <c r="O3475" i="3" s="1"/>
  <c r="L3476" i="3"/>
  <c r="K3476" i="3" s="1"/>
  <c r="L3477" i="3"/>
  <c r="N3477" i="3" s="1"/>
  <c r="O3477" i="3" s="1"/>
  <c r="L3478" i="3"/>
  <c r="K3478" i="3" s="1"/>
  <c r="L3479" i="3"/>
  <c r="K3479" i="3" s="1"/>
  <c r="L3480" i="3"/>
  <c r="L3481" i="3"/>
  <c r="N3481" i="3" s="1"/>
  <c r="O3481" i="3" s="1"/>
  <c r="L3482" i="3"/>
  <c r="N3482" i="3" s="1"/>
  <c r="O3482" i="3" s="1"/>
  <c r="L3483" i="3"/>
  <c r="N3483" i="3" s="1"/>
  <c r="O3483" i="3" s="1"/>
  <c r="L3484" i="3"/>
  <c r="K3484" i="3" s="1"/>
  <c r="L3485" i="3"/>
  <c r="L3486" i="3"/>
  <c r="K3486" i="3" s="1"/>
  <c r="L3487" i="3"/>
  <c r="K3487" i="3" s="1"/>
  <c r="L3488" i="3"/>
  <c r="K3488" i="3" s="1"/>
  <c r="L3489" i="3"/>
  <c r="N3489" i="3" s="1"/>
  <c r="O3489" i="3" s="1"/>
  <c r="L3490" i="3"/>
  <c r="N3490" i="3" s="1"/>
  <c r="O3490" i="3" s="1"/>
  <c r="L3491" i="3"/>
  <c r="N3491" i="3" s="1"/>
  <c r="O3491" i="3" s="1"/>
  <c r="L3492" i="3"/>
  <c r="K3492" i="3" s="1"/>
  <c r="L3493" i="3"/>
  <c r="L3494" i="3"/>
  <c r="K3494" i="3" s="1"/>
  <c r="L3495" i="3"/>
  <c r="N3495" i="3" s="1"/>
  <c r="O3495" i="3" s="1"/>
  <c r="L3496" i="3"/>
  <c r="K3496" i="3" s="1"/>
  <c r="L3497" i="3"/>
  <c r="N3497" i="3" s="1"/>
  <c r="O3497" i="3" s="1"/>
  <c r="L3498" i="3"/>
  <c r="K3498" i="3" s="1"/>
  <c r="L3499" i="3"/>
  <c r="N3499" i="3" s="1"/>
  <c r="O3499" i="3" s="1"/>
  <c r="L3500" i="3"/>
  <c r="K3500" i="3" s="1"/>
  <c r="L3501" i="3"/>
  <c r="K3501" i="3" s="1"/>
  <c r="L3502" i="3"/>
  <c r="K3502" i="3" s="1"/>
  <c r="L3503" i="3"/>
  <c r="K3503" i="3" s="1"/>
  <c r="L3504" i="3"/>
  <c r="L3505" i="3"/>
  <c r="K3505" i="3" s="1"/>
  <c r="L3506" i="3"/>
  <c r="K3506" i="3" s="1"/>
  <c r="L3507" i="3"/>
  <c r="L3508" i="3"/>
  <c r="K3508" i="3" s="1"/>
  <c r="L3509" i="3"/>
  <c r="K3509" i="3" s="1"/>
  <c r="L3510" i="3"/>
  <c r="K3510" i="3" s="1"/>
  <c r="L3511" i="3"/>
  <c r="K3511" i="3" s="1"/>
  <c r="L3512" i="3"/>
  <c r="K3512" i="3" s="1"/>
  <c r="L3513" i="3"/>
  <c r="N3513" i="3" s="1"/>
  <c r="O3513" i="3" s="1"/>
  <c r="L3514" i="3"/>
  <c r="K3514" i="3" s="1"/>
  <c r="L3515" i="3"/>
  <c r="N3515" i="3" s="1"/>
  <c r="O3515" i="3" s="1"/>
  <c r="L3516" i="3"/>
  <c r="K3516" i="3" s="1"/>
  <c r="L3517" i="3"/>
  <c r="K3517" i="3" s="1"/>
  <c r="L3518" i="3"/>
  <c r="K3518" i="3" s="1"/>
  <c r="L3519" i="3"/>
  <c r="K3519" i="3" s="1"/>
  <c r="L3520" i="3"/>
  <c r="L3521" i="3"/>
  <c r="K3521" i="3" s="1"/>
  <c r="L3522" i="3"/>
  <c r="K3522" i="3" s="1"/>
  <c r="L3523" i="3"/>
  <c r="L3524" i="3"/>
  <c r="K3524" i="3" s="1"/>
  <c r="L3525" i="3"/>
  <c r="K3525" i="3" s="1"/>
  <c r="L3526" i="3"/>
  <c r="L3527" i="3"/>
  <c r="K3527" i="3" s="1"/>
  <c r="L3528" i="3"/>
  <c r="K3528" i="3" s="1"/>
  <c r="L3529" i="3"/>
  <c r="L3530" i="3"/>
  <c r="K3530" i="3" s="1"/>
  <c r="L3531" i="3"/>
  <c r="K3531" i="3" s="1"/>
  <c r="L3532" i="3"/>
  <c r="L3533" i="3"/>
  <c r="K3533" i="3" s="1"/>
  <c r="L3534" i="3"/>
  <c r="K3534" i="3" s="1"/>
  <c r="L3535" i="3"/>
  <c r="L3536" i="3"/>
  <c r="K3536" i="3" s="1"/>
  <c r="L3537" i="3"/>
  <c r="K3537" i="3" s="1"/>
  <c r="L3538" i="3"/>
  <c r="L3539" i="3"/>
  <c r="K3539" i="3" s="1"/>
  <c r="L3540" i="3"/>
  <c r="K3540" i="3" s="1"/>
  <c r="L3541" i="3"/>
  <c r="L3542" i="3"/>
  <c r="K3542" i="3" s="1"/>
  <c r="L3543" i="3"/>
  <c r="N3543" i="3" s="1"/>
  <c r="L3544" i="3"/>
  <c r="N3544" i="3" s="1"/>
  <c r="O3544" i="3" s="1"/>
  <c r="L3545" i="3"/>
  <c r="N3545" i="3" s="1"/>
  <c r="L3546" i="3"/>
  <c r="N3546" i="3" s="1"/>
  <c r="O3546" i="3" s="1"/>
  <c r="L3547" i="3"/>
  <c r="N3547" i="3" s="1"/>
  <c r="L3548" i="3"/>
  <c r="K3548" i="3" s="1"/>
  <c r="L3549" i="3"/>
  <c r="L3550" i="3"/>
  <c r="K3550" i="3" s="1"/>
  <c r="L3551" i="3"/>
  <c r="N3551" i="3" s="1"/>
  <c r="L3552" i="3"/>
  <c r="K3552" i="3" s="1"/>
  <c r="L3553" i="3"/>
  <c r="K3553" i="3" s="1"/>
  <c r="L3554" i="3"/>
  <c r="L3555" i="3"/>
  <c r="K3555" i="3" s="1"/>
  <c r="L3556" i="3"/>
  <c r="K3556" i="3" s="1"/>
  <c r="L3557" i="3"/>
  <c r="L3558" i="3"/>
  <c r="K3558" i="3" s="1"/>
  <c r="L3559" i="3"/>
  <c r="K3559" i="3" s="1"/>
  <c r="L3560" i="3"/>
  <c r="L3561" i="3"/>
  <c r="K3561" i="3" s="1"/>
  <c r="L3562" i="3"/>
  <c r="K3562" i="3" s="1"/>
  <c r="L3563" i="3"/>
  <c r="L3564" i="3"/>
  <c r="K3564" i="3" s="1"/>
  <c r="L3565" i="3"/>
  <c r="K3565" i="3" s="1"/>
  <c r="L3566" i="3"/>
  <c r="L3567" i="3"/>
  <c r="K3567" i="3" s="1"/>
  <c r="L3568" i="3"/>
  <c r="K3568" i="3" s="1"/>
  <c r="L3569" i="3"/>
  <c r="L3570" i="3"/>
  <c r="L3571" i="3"/>
  <c r="K3571" i="3" s="1"/>
  <c r="L3572" i="3"/>
  <c r="L3573" i="3"/>
  <c r="L3574" i="3"/>
  <c r="K3574" i="3" s="1"/>
  <c r="L3575" i="3"/>
  <c r="L3576" i="3"/>
  <c r="L3577" i="3"/>
  <c r="K3577" i="3" s="1"/>
  <c r="L3578" i="3"/>
  <c r="L3579" i="3"/>
  <c r="L3580" i="3"/>
  <c r="K3580" i="3" s="1"/>
  <c r="L3581" i="3"/>
  <c r="L3582" i="3"/>
  <c r="L3583" i="3"/>
  <c r="K3583" i="3" s="1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K3705" i="3" s="1"/>
  <c r="L3706" i="3"/>
  <c r="K3706" i="3" s="1"/>
  <c r="L3707" i="3"/>
  <c r="N3707" i="3" s="1"/>
  <c r="O3707" i="3" s="1"/>
  <c r="L3708" i="3"/>
  <c r="K3708" i="3" s="1"/>
  <c r="L3709" i="3"/>
  <c r="N3709" i="3" s="1"/>
  <c r="L3710" i="3"/>
  <c r="N3710" i="3" s="1"/>
  <c r="O3710" i="3" s="1"/>
  <c r="L3711" i="3"/>
  <c r="K3711" i="3" s="1"/>
  <c r="L3712" i="3"/>
  <c r="K3712" i="3" s="1"/>
  <c r="L3713" i="3"/>
  <c r="N3713" i="3" s="1"/>
  <c r="O3713" i="3" s="1"/>
  <c r="L3714" i="3"/>
  <c r="K3714" i="3" s="1"/>
  <c r="L3715" i="3"/>
  <c r="K3715" i="3" s="1"/>
  <c r="L3716" i="3"/>
  <c r="N3716" i="3" s="1"/>
  <c r="O3716" i="3" s="1"/>
  <c r="L3717" i="3"/>
  <c r="K3717" i="3" s="1"/>
  <c r="L3718" i="3"/>
  <c r="K3718" i="3" s="1"/>
  <c r="L3719" i="3"/>
  <c r="N3719" i="3" s="1"/>
  <c r="O3719" i="3" s="1"/>
  <c r="L3720" i="3"/>
  <c r="K3720" i="3" s="1"/>
  <c r="L3721" i="3"/>
  <c r="K3721" i="3" s="1"/>
  <c r="L3722" i="3"/>
  <c r="N3722" i="3" s="1"/>
  <c r="O3722" i="3" s="1"/>
  <c r="L3723" i="3"/>
  <c r="K3723" i="3" s="1"/>
  <c r="L3724" i="3"/>
  <c r="K3724" i="3" s="1"/>
  <c r="L3725" i="3"/>
  <c r="N3725" i="3" s="1"/>
  <c r="O3725" i="3" s="1"/>
  <c r="L3726" i="3"/>
  <c r="K3726" i="3" s="1"/>
  <c r="L3727" i="3"/>
  <c r="K3727" i="3" s="1"/>
  <c r="L3728" i="3"/>
  <c r="N3728" i="3" s="1"/>
  <c r="O3728" i="3" s="1"/>
  <c r="L3729" i="3"/>
  <c r="K3729" i="3" s="1"/>
  <c r="L3730" i="3"/>
  <c r="K3730" i="3" s="1"/>
  <c r="L3731" i="3"/>
  <c r="N3731" i="3" s="1"/>
  <c r="O3731" i="3" s="1"/>
  <c r="L3732" i="3"/>
  <c r="K3732" i="3" s="1"/>
  <c r="L3733" i="3"/>
  <c r="K3733" i="3" s="1"/>
  <c r="L3734" i="3"/>
  <c r="N3734" i="3" s="1"/>
  <c r="O3734" i="3" s="1"/>
  <c r="L3735" i="3"/>
  <c r="K3735" i="3" s="1"/>
  <c r="L3736" i="3"/>
  <c r="K3736" i="3" s="1"/>
  <c r="L3737" i="3"/>
  <c r="N3737" i="3" s="1"/>
  <c r="O3737" i="3" s="1"/>
  <c r="L3738" i="3"/>
  <c r="K3738" i="3" s="1"/>
  <c r="L3739" i="3"/>
  <c r="K3739" i="3" s="1"/>
  <c r="L3740" i="3"/>
  <c r="N3740" i="3" s="1"/>
  <c r="O3740" i="3" s="1"/>
  <c r="L3741" i="3"/>
  <c r="K3741" i="3" s="1"/>
  <c r="L3742" i="3"/>
  <c r="K3742" i="3" s="1"/>
  <c r="L3743" i="3"/>
  <c r="N3743" i="3" s="1"/>
  <c r="O3743" i="3" s="1"/>
  <c r="L3744" i="3"/>
  <c r="K3744" i="3" s="1"/>
  <c r="L3745" i="3"/>
  <c r="K3745" i="3" s="1"/>
  <c r="L3746" i="3"/>
  <c r="N3746" i="3" s="1"/>
  <c r="O3746" i="3" s="1"/>
  <c r="L3747" i="3"/>
  <c r="K3747" i="3" s="1"/>
  <c r="L3748" i="3"/>
  <c r="K3748" i="3" s="1"/>
  <c r="L3749" i="3"/>
  <c r="N3749" i="3" s="1"/>
  <c r="O3749" i="3" s="1"/>
  <c r="L3750" i="3"/>
  <c r="K3750" i="3" s="1"/>
  <c r="L3751" i="3"/>
  <c r="K3751" i="3" s="1"/>
  <c r="L3752" i="3"/>
  <c r="N3752" i="3" s="1"/>
  <c r="O3752" i="3" s="1"/>
  <c r="L3753" i="3"/>
  <c r="K3753" i="3" s="1"/>
  <c r="L3754" i="3"/>
  <c r="K3754" i="3" s="1"/>
  <c r="L3755" i="3"/>
  <c r="N3755" i="3" s="1"/>
  <c r="O3755" i="3" s="1"/>
  <c r="L3756" i="3"/>
  <c r="K3756" i="3" s="1"/>
  <c r="L3757" i="3"/>
  <c r="K3757" i="3" s="1"/>
  <c r="L3758" i="3"/>
  <c r="N3758" i="3" s="1"/>
  <c r="O3758" i="3" s="1"/>
  <c r="L3759" i="3"/>
  <c r="K3759" i="3" s="1"/>
  <c r="L3760" i="3"/>
  <c r="K3760" i="3" s="1"/>
  <c r="L3761" i="3"/>
  <c r="N3761" i="3" s="1"/>
  <c r="O3761" i="3" s="1"/>
  <c r="L3762" i="3"/>
  <c r="K3762" i="3" s="1"/>
  <c r="L3763" i="3"/>
  <c r="K3763" i="3" s="1"/>
  <c r="L3764" i="3"/>
  <c r="N3764" i="3" s="1"/>
  <c r="O3764" i="3" s="1"/>
  <c r="L3765" i="3"/>
  <c r="K3765" i="3" s="1"/>
  <c r="L3766" i="3"/>
  <c r="K3766" i="3" s="1"/>
  <c r="L3767" i="3"/>
  <c r="N3767" i="3" s="1"/>
  <c r="O3767" i="3" s="1"/>
  <c r="L3768" i="3"/>
  <c r="K3768" i="3" s="1"/>
  <c r="L3769" i="3"/>
  <c r="K3769" i="3" s="1"/>
  <c r="L3770" i="3"/>
  <c r="N3770" i="3" s="1"/>
  <c r="O3770" i="3" s="1"/>
  <c r="L3771" i="3"/>
  <c r="K3771" i="3" s="1"/>
  <c r="L3772" i="3"/>
  <c r="L3773" i="3"/>
  <c r="N3773" i="3" s="1"/>
  <c r="O3773" i="3" s="1"/>
  <c r="L3774" i="3"/>
  <c r="K3774" i="3" s="1"/>
  <c r="L3775" i="3"/>
  <c r="L3776" i="3"/>
  <c r="N3776" i="3" s="1"/>
  <c r="O3776" i="3" s="1"/>
  <c r="L3777" i="3"/>
  <c r="K3777" i="3" s="1"/>
  <c r="L3778" i="3"/>
  <c r="L3779" i="3"/>
  <c r="N3779" i="3" s="1"/>
  <c r="O3779" i="3" s="1"/>
  <c r="L3780" i="3"/>
  <c r="K3780" i="3" s="1"/>
  <c r="L3781" i="3"/>
  <c r="L3782" i="3"/>
  <c r="N3782" i="3" s="1"/>
  <c r="O3782" i="3" s="1"/>
  <c r="L3783" i="3"/>
  <c r="K3783" i="3" s="1"/>
  <c r="L3784" i="3"/>
  <c r="L3785" i="3"/>
  <c r="N3785" i="3" s="1"/>
  <c r="O3785" i="3" s="1"/>
  <c r="L3786" i="3"/>
  <c r="K3786" i="3" s="1"/>
  <c r="L3787" i="3"/>
  <c r="L3788" i="3"/>
  <c r="N3788" i="3" s="1"/>
  <c r="O3788" i="3" s="1"/>
  <c r="L3789" i="3"/>
  <c r="K3789" i="3" s="1"/>
  <c r="L3790" i="3"/>
  <c r="L3791" i="3"/>
  <c r="N3791" i="3" s="1"/>
  <c r="O3791" i="3" s="1"/>
  <c r="L3792" i="3"/>
  <c r="K3792" i="3" s="1"/>
  <c r="L3793" i="3"/>
  <c r="L3794" i="3"/>
  <c r="N3794" i="3" s="1"/>
  <c r="O3794" i="3" s="1"/>
  <c r="L3795" i="3"/>
  <c r="K3795" i="3" s="1"/>
  <c r="L3796" i="3"/>
  <c r="L3797" i="3"/>
  <c r="N3797" i="3" s="1"/>
  <c r="O3797" i="3" s="1"/>
  <c r="L3798" i="3"/>
  <c r="K3798" i="3" s="1"/>
  <c r="L3799" i="3"/>
  <c r="L3800" i="3"/>
  <c r="L3801" i="3"/>
  <c r="K3801" i="3" s="1"/>
  <c r="L3802" i="3"/>
  <c r="L3803" i="3"/>
  <c r="N3803" i="3" s="1"/>
  <c r="O3803" i="3" s="1"/>
  <c r="L3804" i="3"/>
  <c r="K3804" i="3" s="1"/>
  <c r="L3805" i="3"/>
  <c r="L3806" i="3"/>
  <c r="L3807" i="3"/>
  <c r="K3807" i="3" s="1"/>
  <c r="L3808" i="3"/>
  <c r="N3808" i="3" s="1"/>
  <c r="L3809" i="3"/>
  <c r="K3809" i="3" s="1"/>
  <c r="L3810" i="3"/>
  <c r="K3810" i="3" s="1"/>
  <c r="L3811" i="3"/>
  <c r="N3811" i="3" s="1"/>
  <c r="L3812" i="3"/>
  <c r="K3812" i="3" s="1"/>
  <c r="L3813" i="3"/>
  <c r="K3813" i="3" s="1"/>
  <c r="L3814" i="3"/>
  <c r="N3814" i="3" s="1"/>
  <c r="L3815" i="3"/>
  <c r="K3815" i="3" s="1"/>
  <c r="L3816" i="3"/>
  <c r="K3816" i="3" s="1"/>
  <c r="L3817" i="3"/>
  <c r="N3817" i="3" s="1"/>
  <c r="L3818" i="3"/>
  <c r="K3818" i="3" s="1"/>
  <c r="L3819" i="3"/>
  <c r="K3819" i="3" s="1"/>
  <c r="L3820" i="3"/>
  <c r="N3820" i="3" s="1"/>
  <c r="L3821" i="3"/>
  <c r="K3821" i="3" s="1"/>
  <c r="L3822" i="3"/>
  <c r="K3822" i="3" s="1"/>
  <c r="L3823" i="3"/>
  <c r="N3823" i="3" s="1"/>
  <c r="L3824" i="3"/>
  <c r="K3824" i="3" s="1"/>
  <c r="L3825" i="3"/>
  <c r="K3825" i="3" s="1"/>
  <c r="L3826" i="3"/>
  <c r="N3826" i="3" s="1"/>
  <c r="L3827" i="3"/>
  <c r="K3827" i="3" s="1"/>
  <c r="L3828" i="3"/>
  <c r="K3828" i="3" s="1"/>
  <c r="L3829" i="3"/>
  <c r="N3829" i="3" s="1"/>
  <c r="L3830" i="3"/>
  <c r="K3830" i="3" s="1"/>
  <c r="L3831" i="3"/>
  <c r="K3831" i="3" s="1"/>
  <c r="L3832" i="3"/>
  <c r="K3832" i="3" s="1"/>
  <c r="L3833" i="3"/>
  <c r="N3833" i="3" s="1"/>
  <c r="L3834" i="3"/>
  <c r="N3834" i="3" s="1"/>
  <c r="L3835" i="3"/>
  <c r="K3835" i="3" s="1"/>
  <c r="L3836" i="3"/>
  <c r="N3836" i="3" s="1"/>
  <c r="L3837" i="3"/>
  <c r="N3837" i="3" s="1"/>
  <c r="L3838" i="3"/>
  <c r="K3838" i="3" s="1"/>
  <c r="L3839" i="3"/>
  <c r="N3839" i="3" s="1"/>
  <c r="L3840" i="3"/>
  <c r="K3840" i="3" s="1"/>
  <c r="L3841" i="3"/>
  <c r="N3841" i="3" s="1"/>
  <c r="O3841" i="3" s="1"/>
  <c r="L3842" i="3"/>
  <c r="K3842" i="3" s="1"/>
  <c r="L3843" i="3"/>
  <c r="N3843" i="3" s="1"/>
  <c r="L3844" i="3"/>
  <c r="K3844" i="3" s="1"/>
  <c r="L3845" i="3"/>
  <c r="L3846" i="3"/>
  <c r="K3846" i="3" s="1"/>
  <c r="L3847" i="3"/>
  <c r="N3847" i="3" s="1"/>
  <c r="O3847" i="3" s="1"/>
  <c r="L3848" i="3"/>
  <c r="K3848" i="3" s="1"/>
  <c r="L3849" i="3"/>
  <c r="N3849" i="3" s="1"/>
  <c r="L3850" i="3"/>
  <c r="K3850" i="3" s="1"/>
  <c r="L3851" i="3"/>
  <c r="K3851" i="3" s="1"/>
  <c r="L3852" i="3"/>
  <c r="K3852" i="3" s="1"/>
  <c r="L3853" i="3"/>
  <c r="N3853" i="3" s="1"/>
  <c r="L3854" i="3"/>
  <c r="N3854" i="3" s="1"/>
  <c r="L3855" i="3"/>
  <c r="N3855" i="3" s="1"/>
  <c r="L3856" i="3"/>
  <c r="K3856" i="3" s="1"/>
  <c r="L3857" i="3"/>
  <c r="N3857" i="3" s="1"/>
  <c r="O3857" i="3" s="1"/>
  <c r="L3858" i="3"/>
  <c r="K3858" i="3" s="1"/>
  <c r="L3859" i="3"/>
  <c r="N3859" i="3" s="1"/>
  <c r="O3859" i="3" s="1"/>
  <c r="L3860" i="3"/>
  <c r="K3860" i="3" s="1"/>
  <c r="L3861" i="3"/>
  <c r="K3861" i="3" s="1"/>
  <c r="L3862" i="3"/>
  <c r="N3862" i="3" s="1"/>
  <c r="O3862" i="3" s="1"/>
  <c r="L3863" i="3"/>
  <c r="K3863" i="3" s="1"/>
  <c r="L3864" i="3"/>
  <c r="K3864" i="3" s="1"/>
  <c r="L3865" i="3"/>
  <c r="N3865" i="3" s="1"/>
  <c r="O3865" i="3" s="1"/>
  <c r="L3866" i="3"/>
  <c r="K3866" i="3" s="1"/>
  <c r="L3867" i="3"/>
  <c r="N3867" i="3" s="1"/>
  <c r="L3868" i="3"/>
  <c r="K3868" i="3" s="1"/>
  <c r="L3869" i="3"/>
  <c r="K3869" i="3" s="1"/>
  <c r="L3870" i="3"/>
  <c r="K3870" i="3" s="1"/>
  <c r="L3871" i="3"/>
  <c r="N3871" i="3" s="1"/>
  <c r="L3872" i="3"/>
  <c r="K3872" i="3" s="1"/>
  <c r="L3873" i="3"/>
  <c r="K3873" i="3" s="1"/>
  <c r="L3874" i="3"/>
  <c r="N3874" i="3" s="1"/>
  <c r="L3875" i="3"/>
  <c r="K3875" i="3" s="1"/>
  <c r="L3876" i="3"/>
  <c r="K3876" i="3" s="1"/>
  <c r="L3877" i="3"/>
  <c r="N3877" i="3" s="1"/>
  <c r="L3878" i="3"/>
  <c r="K3878" i="3" s="1"/>
  <c r="L3879" i="3"/>
  <c r="K3879" i="3" s="1"/>
  <c r="L3880" i="3"/>
  <c r="N3880" i="3" s="1"/>
  <c r="L3881" i="3"/>
  <c r="K3881" i="3" s="1"/>
  <c r="L3882" i="3"/>
  <c r="K3882" i="3" s="1"/>
  <c r="L3883" i="3"/>
  <c r="N3883" i="3" s="1"/>
  <c r="L3884" i="3"/>
  <c r="K3884" i="3" s="1"/>
  <c r="L3885" i="3"/>
  <c r="K3885" i="3" s="1"/>
  <c r="L3886" i="3"/>
  <c r="N3886" i="3" s="1"/>
  <c r="L3887" i="3"/>
  <c r="K3887" i="3" s="1"/>
  <c r="L3888" i="3"/>
  <c r="K3888" i="3" s="1"/>
  <c r="L3889" i="3"/>
  <c r="N3889" i="3" s="1"/>
  <c r="L3890" i="3"/>
  <c r="K3890" i="3" s="1"/>
  <c r="L3891" i="3"/>
  <c r="K3891" i="3" s="1"/>
  <c r="L3892" i="3"/>
  <c r="N3892" i="3" s="1"/>
  <c r="L3893" i="3"/>
  <c r="K3893" i="3" s="1"/>
  <c r="L3894" i="3"/>
  <c r="K3894" i="3" s="1"/>
  <c r="L3895" i="3"/>
  <c r="N3895" i="3" s="1"/>
  <c r="L3896" i="3"/>
  <c r="K3896" i="3" s="1"/>
  <c r="L3897" i="3"/>
  <c r="K3897" i="3" s="1"/>
  <c r="L3898" i="3"/>
  <c r="K3898" i="3" s="1"/>
  <c r="L3899" i="3"/>
  <c r="N3899" i="3" s="1"/>
  <c r="O3899" i="3" s="1"/>
  <c r="L3900" i="3"/>
  <c r="K3900" i="3" s="1"/>
  <c r="L3901" i="3"/>
  <c r="N3901" i="3" s="1"/>
  <c r="O3901" i="3" s="1"/>
  <c r="L3902" i="3"/>
  <c r="K3902" i="3" s="1"/>
  <c r="L3903" i="3"/>
  <c r="N3903" i="3" s="1"/>
  <c r="O3903" i="3" s="1"/>
  <c r="L3904" i="3"/>
  <c r="K3904" i="3" s="1"/>
  <c r="L3905" i="3"/>
  <c r="K3905" i="3" s="1"/>
  <c r="L3906" i="3"/>
  <c r="K3906" i="3" s="1"/>
  <c r="L3907" i="3"/>
  <c r="N3907" i="3" s="1"/>
  <c r="L3908" i="3"/>
  <c r="K3908" i="3" s="1"/>
  <c r="L3909" i="3"/>
  <c r="K3909" i="3" s="1"/>
  <c r="L3910" i="3"/>
  <c r="N3910" i="3" s="1"/>
  <c r="L3911" i="3"/>
  <c r="K3911" i="3" s="1"/>
  <c r="L3912" i="3"/>
  <c r="K3912" i="3" s="1"/>
  <c r="L3913" i="3"/>
  <c r="N3913" i="3" s="1"/>
  <c r="L3914" i="3"/>
  <c r="K3914" i="3" s="1"/>
  <c r="L3915" i="3"/>
  <c r="K3915" i="3" s="1"/>
  <c r="L3916" i="3"/>
  <c r="N3916" i="3" s="1"/>
  <c r="L3917" i="3"/>
  <c r="K3917" i="3" s="1"/>
  <c r="L3918" i="3"/>
  <c r="K3918" i="3" s="1"/>
  <c r="L3919" i="3"/>
  <c r="N3919" i="3" s="1"/>
  <c r="L3920" i="3"/>
  <c r="K3920" i="3" s="1"/>
  <c r="L3921" i="3"/>
  <c r="K3921" i="3" s="1"/>
  <c r="L3922" i="3"/>
  <c r="N3922" i="3" s="1"/>
  <c r="L3923" i="3"/>
  <c r="K3923" i="3" s="1"/>
  <c r="L3924" i="3"/>
  <c r="K3924" i="3" s="1"/>
  <c r="L3925" i="3"/>
  <c r="N3925" i="3" s="1"/>
  <c r="L3926" i="3"/>
  <c r="K3926" i="3" s="1"/>
  <c r="L3927" i="3"/>
  <c r="K3927" i="3" s="1"/>
  <c r="L3928" i="3"/>
  <c r="N3928" i="3" s="1"/>
  <c r="L3929" i="3"/>
  <c r="K3929" i="3" s="1"/>
  <c r="L3930" i="3"/>
  <c r="K3930" i="3" s="1"/>
  <c r="L3931" i="3"/>
  <c r="N3931" i="3" s="1"/>
  <c r="L3932" i="3"/>
  <c r="K3932" i="3" s="1"/>
  <c r="L3933" i="3"/>
  <c r="K3933" i="3" s="1"/>
  <c r="L3934" i="3"/>
  <c r="N3934" i="3" s="1"/>
  <c r="L3935" i="3"/>
  <c r="K3935" i="3" s="1"/>
  <c r="L3936" i="3"/>
  <c r="K3936" i="3" s="1"/>
  <c r="L3937" i="3"/>
  <c r="N3937" i="3" s="1"/>
  <c r="L3938" i="3"/>
  <c r="K3938" i="3" s="1"/>
  <c r="L3939" i="3"/>
  <c r="K3939" i="3" s="1"/>
  <c r="L3940" i="3"/>
  <c r="N3940" i="3" s="1"/>
  <c r="L3941" i="3"/>
  <c r="K3941" i="3" s="1"/>
  <c r="L3942" i="3"/>
  <c r="K3942" i="3" s="1"/>
  <c r="L3943" i="3"/>
  <c r="N3943" i="3" s="1"/>
  <c r="L3944" i="3"/>
  <c r="K3944" i="3" s="1"/>
  <c r="L3945" i="3"/>
  <c r="K3945" i="3" s="1"/>
  <c r="L3946" i="3"/>
  <c r="N3946" i="3" s="1"/>
  <c r="L3947" i="3"/>
  <c r="K3947" i="3" s="1"/>
  <c r="L3948" i="3"/>
  <c r="K3948" i="3" s="1"/>
  <c r="L3949" i="3"/>
  <c r="N3949" i="3" s="1"/>
  <c r="L3950" i="3"/>
  <c r="K3950" i="3" s="1"/>
  <c r="L3951" i="3"/>
  <c r="K3951" i="3" s="1"/>
  <c r="L3952" i="3"/>
  <c r="N3952" i="3" s="1"/>
  <c r="L3953" i="3"/>
  <c r="K3953" i="3" s="1"/>
  <c r="L3954" i="3"/>
  <c r="K3954" i="3" s="1"/>
  <c r="L3955" i="3"/>
  <c r="N3955" i="3" s="1"/>
  <c r="L3956" i="3"/>
  <c r="K3956" i="3" s="1"/>
  <c r="L3957" i="3"/>
  <c r="K3957" i="3" s="1"/>
  <c r="L3958" i="3"/>
  <c r="N3958" i="3" s="1"/>
  <c r="L3959" i="3"/>
  <c r="K3959" i="3" s="1"/>
  <c r="L3960" i="3"/>
  <c r="K3960" i="3" s="1"/>
  <c r="L3961" i="3"/>
  <c r="N3961" i="3" s="1"/>
  <c r="L3962" i="3"/>
  <c r="K3962" i="3" s="1"/>
  <c r="L3963" i="3"/>
  <c r="K3963" i="3" s="1"/>
  <c r="L3964" i="3"/>
  <c r="N3964" i="3" s="1"/>
  <c r="L3965" i="3"/>
  <c r="K3965" i="3" s="1"/>
  <c r="L3966" i="3"/>
  <c r="K3966" i="3" s="1"/>
  <c r="L3967" i="3"/>
  <c r="N3967" i="3" s="1"/>
  <c r="L3968" i="3"/>
  <c r="K3968" i="3" s="1"/>
  <c r="L3969" i="3"/>
  <c r="K3969" i="3" s="1"/>
  <c r="L3970" i="3"/>
  <c r="N3970" i="3" s="1"/>
  <c r="L3971" i="3"/>
  <c r="K3971" i="3" s="1"/>
  <c r="L3972" i="3"/>
  <c r="K3972" i="3" s="1"/>
  <c r="L3973" i="3"/>
  <c r="N3973" i="3" s="1"/>
  <c r="L3974" i="3"/>
  <c r="K3974" i="3" s="1"/>
  <c r="L3975" i="3"/>
  <c r="K3975" i="3" s="1"/>
  <c r="L3976" i="3"/>
  <c r="N3976" i="3" s="1"/>
  <c r="L3977" i="3"/>
  <c r="K3977" i="3" s="1"/>
  <c r="L3978" i="3"/>
  <c r="K3978" i="3" s="1"/>
  <c r="L3979" i="3"/>
  <c r="N3979" i="3" s="1"/>
  <c r="L3980" i="3"/>
  <c r="K3980" i="3" s="1"/>
  <c r="L3981" i="3"/>
  <c r="K3981" i="3" s="1"/>
  <c r="L3982" i="3"/>
  <c r="N3982" i="3" s="1"/>
  <c r="L3983" i="3"/>
  <c r="K3983" i="3" s="1"/>
  <c r="L3984" i="3"/>
  <c r="K3984" i="3" s="1"/>
  <c r="L3985" i="3"/>
  <c r="N3985" i="3" s="1"/>
  <c r="L3986" i="3"/>
  <c r="K3986" i="3" s="1"/>
  <c r="L3987" i="3"/>
  <c r="K3987" i="3" s="1"/>
  <c r="L3988" i="3"/>
  <c r="N3988" i="3" s="1"/>
  <c r="L3989" i="3"/>
  <c r="K3989" i="3" s="1"/>
  <c r="L3990" i="3"/>
  <c r="K3990" i="3" s="1"/>
  <c r="L3991" i="3"/>
  <c r="N3991" i="3" s="1"/>
  <c r="L3992" i="3"/>
  <c r="K3992" i="3" s="1"/>
  <c r="L3993" i="3"/>
  <c r="K3993" i="3" s="1"/>
  <c r="L3994" i="3"/>
  <c r="N3994" i="3" s="1"/>
  <c r="L3995" i="3"/>
  <c r="K3995" i="3" s="1"/>
  <c r="L3996" i="3"/>
  <c r="K3996" i="3" s="1"/>
  <c r="L3997" i="3"/>
  <c r="N3997" i="3" s="1"/>
  <c r="L3998" i="3"/>
  <c r="K3998" i="3" s="1"/>
  <c r="L3999" i="3"/>
  <c r="K3999" i="3" s="1"/>
  <c r="L4000" i="3"/>
  <c r="N4000" i="3" s="1"/>
  <c r="L4001" i="3"/>
  <c r="K4001" i="3" s="1"/>
  <c r="L4002" i="3"/>
  <c r="K4002" i="3" s="1"/>
  <c r="L4003" i="3"/>
  <c r="N4003" i="3" s="1"/>
  <c r="L4004" i="3"/>
  <c r="K4004" i="3" s="1"/>
  <c r="L4005" i="3"/>
  <c r="K4005" i="3" s="1"/>
  <c r="L4006" i="3"/>
  <c r="N4006" i="3" s="1"/>
  <c r="L4007" i="3"/>
  <c r="K4007" i="3" s="1"/>
  <c r="L4008" i="3"/>
  <c r="K4008" i="3" s="1"/>
  <c r="L4009" i="3"/>
  <c r="N4009" i="3" s="1"/>
  <c r="L4010" i="3"/>
  <c r="K4010" i="3" s="1"/>
  <c r="L4011" i="3"/>
  <c r="K4011" i="3" s="1"/>
  <c r="L4012" i="3"/>
  <c r="N4012" i="3" s="1"/>
  <c r="L4013" i="3"/>
  <c r="K4013" i="3" s="1"/>
  <c r="L4014" i="3"/>
  <c r="K4014" i="3" s="1"/>
  <c r="L4015" i="3"/>
  <c r="N4015" i="3" s="1"/>
  <c r="L4016" i="3"/>
  <c r="K4016" i="3" s="1"/>
  <c r="L4017" i="3"/>
  <c r="K4017" i="3" s="1"/>
  <c r="L4018" i="3"/>
  <c r="N4018" i="3" s="1"/>
  <c r="L4019" i="3"/>
  <c r="K4019" i="3" s="1"/>
  <c r="L4020" i="3"/>
  <c r="K4020" i="3" s="1"/>
  <c r="L4021" i="3"/>
  <c r="N4021" i="3" s="1"/>
  <c r="L4022" i="3"/>
  <c r="K4022" i="3" s="1"/>
  <c r="L4023" i="3"/>
  <c r="K4023" i="3" s="1"/>
  <c r="L4024" i="3"/>
  <c r="N4024" i="3" s="1"/>
  <c r="L4025" i="3"/>
  <c r="K4025" i="3" s="1"/>
  <c r="L4026" i="3"/>
  <c r="K4026" i="3" s="1"/>
  <c r="L4027" i="3"/>
  <c r="N4027" i="3" s="1"/>
  <c r="L4028" i="3"/>
  <c r="K4028" i="3" s="1"/>
  <c r="L4029" i="3"/>
  <c r="K4029" i="3" s="1"/>
  <c r="L4030" i="3"/>
  <c r="N4030" i="3" s="1"/>
  <c r="L4031" i="3"/>
  <c r="K4031" i="3" s="1"/>
  <c r="L4032" i="3"/>
  <c r="K4032" i="3" s="1"/>
  <c r="L4033" i="3"/>
  <c r="N4033" i="3" s="1"/>
  <c r="L4034" i="3"/>
  <c r="K4034" i="3" s="1"/>
  <c r="L4035" i="3"/>
  <c r="K4035" i="3" s="1"/>
  <c r="L4036" i="3"/>
  <c r="N4036" i="3" s="1"/>
  <c r="L4037" i="3"/>
  <c r="K4037" i="3" s="1"/>
  <c r="L4038" i="3"/>
  <c r="K4038" i="3" s="1"/>
  <c r="L4039" i="3"/>
  <c r="N4039" i="3" s="1"/>
  <c r="L4040" i="3"/>
  <c r="K4040" i="3" s="1"/>
  <c r="L4041" i="3"/>
  <c r="K4041" i="3" s="1"/>
  <c r="L4042" i="3"/>
  <c r="N4042" i="3" s="1"/>
  <c r="L4043" i="3"/>
  <c r="K4043" i="3" s="1"/>
  <c r="L4044" i="3"/>
  <c r="K4044" i="3" s="1"/>
  <c r="L4045" i="3"/>
  <c r="N4045" i="3" s="1"/>
  <c r="L4046" i="3"/>
  <c r="K4046" i="3" s="1"/>
  <c r="L4047" i="3"/>
  <c r="K4047" i="3" s="1"/>
  <c r="L4048" i="3"/>
  <c r="N4048" i="3" s="1"/>
  <c r="L4049" i="3"/>
  <c r="K4049" i="3" s="1"/>
  <c r="L4050" i="3"/>
  <c r="K4050" i="3" s="1"/>
  <c r="L4051" i="3"/>
  <c r="N4051" i="3" s="1"/>
  <c r="L4052" i="3"/>
  <c r="K4052" i="3" s="1"/>
  <c r="L4053" i="3"/>
  <c r="K4053" i="3" s="1"/>
  <c r="L4054" i="3"/>
  <c r="N4054" i="3" s="1"/>
  <c r="L4055" i="3"/>
  <c r="K4055" i="3" s="1"/>
  <c r="L4056" i="3"/>
  <c r="K4056" i="3" s="1"/>
  <c r="L4057" i="3"/>
  <c r="N4057" i="3" s="1"/>
  <c r="L4058" i="3"/>
  <c r="K4058" i="3" s="1"/>
  <c r="L4059" i="3"/>
  <c r="K4059" i="3" s="1"/>
  <c r="L4060" i="3"/>
  <c r="N4060" i="3" s="1"/>
  <c r="L4061" i="3"/>
  <c r="K4061" i="3" s="1"/>
  <c r="L4062" i="3"/>
  <c r="K4062" i="3" s="1"/>
  <c r="L4063" i="3"/>
  <c r="N4063" i="3" s="1"/>
  <c r="L4064" i="3"/>
  <c r="K4064" i="3" s="1"/>
  <c r="L4065" i="3"/>
  <c r="K4065" i="3" s="1"/>
  <c r="L4066" i="3"/>
  <c r="N4066" i="3" s="1"/>
  <c r="L4067" i="3"/>
  <c r="K4067" i="3" s="1"/>
  <c r="L4068" i="3"/>
  <c r="K4068" i="3" s="1"/>
  <c r="L4069" i="3"/>
  <c r="N4069" i="3" s="1"/>
  <c r="L4070" i="3"/>
  <c r="K4070" i="3" s="1"/>
  <c r="L4071" i="3"/>
  <c r="K4071" i="3" s="1"/>
  <c r="L4072" i="3"/>
  <c r="N4072" i="3" s="1"/>
  <c r="L4073" i="3"/>
  <c r="K4073" i="3" s="1"/>
  <c r="L4074" i="3"/>
  <c r="K4074" i="3" s="1"/>
  <c r="L4075" i="3"/>
  <c r="N4075" i="3" s="1"/>
  <c r="L4076" i="3"/>
  <c r="K4076" i="3" s="1"/>
  <c r="L4077" i="3"/>
  <c r="K4077" i="3" s="1"/>
  <c r="L4078" i="3"/>
  <c r="N4078" i="3" s="1"/>
  <c r="L4079" i="3"/>
  <c r="K4079" i="3" s="1"/>
  <c r="L4080" i="3"/>
  <c r="K4080" i="3" s="1"/>
  <c r="L4081" i="3"/>
  <c r="N4081" i="3" s="1"/>
  <c r="L4082" i="3"/>
  <c r="K4082" i="3" s="1"/>
  <c r="L4083" i="3"/>
  <c r="K4083" i="3" s="1"/>
  <c r="L4084" i="3"/>
  <c r="N4084" i="3" s="1"/>
  <c r="L4085" i="3"/>
  <c r="K4085" i="3" s="1"/>
  <c r="L4086" i="3"/>
  <c r="K4086" i="3" s="1"/>
  <c r="L4087" i="3"/>
  <c r="N4087" i="3" s="1"/>
  <c r="L4088" i="3"/>
  <c r="K4088" i="3" s="1"/>
  <c r="L4089" i="3"/>
  <c r="K4089" i="3" s="1"/>
  <c r="L4090" i="3"/>
  <c r="N4090" i="3" s="1"/>
  <c r="L4091" i="3"/>
  <c r="K4091" i="3" s="1"/>
  <c r="L4092" i="3"/>
  <c r="K4092" i="3" s="1"/>
  <c r="L4093" i="3"/>
  <c r="N4093" i="3" s="1"/>
  <c r="L4094" i="3"/>
  <c r="K4094" i="3" s="1"/>
  <c r="L4095" i="3"/>
  <c r="K4095" i="3" s="1"/>
  <c r="L4096" i="3"/>
  <c r="N4096" i="3" s="1"/>
  <c r="L4097" i="3"/>
  <c r="K4097" i="3" s="1"/>
  <c r="L4098" i="3"/>
  <c r="K4098" i="3" s="1"/>
  <c r="L4099" i="3"/>
  <c r="N4099" i="3" s="1"/>
  <c r="L4100" i="3"/>
  <c r="K4100" i="3" s="1"/>
  <c r="L4101" i="3"/>
  <c r="K4101" i="3" s="1"/>
  <c r="L4102" i="3"/>
  <c r="N4102" i="3" s="1"/>
  <c r="L4103" i="3"/>
  <c r="K4103" i="3" s="1"/>
  <c r="L4104" i="3"/>
  <c r="K4104" i="3" s="1"/>
  <c r="L4105" i="3"/>
  <c r="L4106" i="3"/>
  <c r="K4106" i="3" s="1"/>
  <c r="L4107" i="3"/>
  <c r="K4107" i="3" s="1"/>
  <c r="L4108" i="3"/>
  <c r="L4109" i="3"/>
  <c r="K4109" i="3" s="1"/>
  <c r="L4110" i="3"/>
  <c r="K4110" i="3" s="1"/>
  <c r="L4111" i="3"/>
  <c r="L4112" i="3"/>
  <c r="K4112" i="3" s="1"/>
  <c r="L4113" i="3"/>
  <c r="N4113" i="3" s="1"/>
  <c r="L4114" i="3"/>
  <c r="N4114" i="3" s="1"/>
  <c r="O4114" i="3" s="1"/>
  <c r="L4115" i="3"/>
  <c r="N4115" i="3" s="1"/>
  <c r="O4115" i="3" s="1"/>
  <c r="L4116" i="3"/>
  <c r="N4116" i="3" s="1"/>
  <c r="O4116" i="3" s="1"/>
  <c r="L4117" i="3"/>
  <c r="N4117" i="3" s="1"/>
  <c r="O4117" i="3" s="1"/>
  <c r="L4118" i="3"/>
  <c r="N4118" i="3" s="1"/>
  <c r="O4118" i="3" s="1"/>
  <c r="L4119" i="3"/>
  <c r="N4119" i="3" s="1"/>
  <c r="O4119" i="3" s="1"/>
  <c r="L4120" i="3"/>
  <c r="N4120" i="3" s="1"/>
  <c r="O4120" i="3" s="1"/>
  <c r="L4121" i="3"/>
  <c r="N4121" i="3" s="1"/>
  <c r="O4121" i="3" s="1"/>
  <c r="L4122" i="3"/>
  <c r="N4122" i="3" s="1"/>
  <c r="O4122" i="3" s="1"/>
  <c r="L4123" i="3"/>
  <c r="N4123" i="3" s="1"/>
  <c r="O4123" i="3" s="1"/>
  <c r="L4124" i="3"/>
  <c r="N4124" i="3" s="1"/>
  <c r="O4124" i="3" s="1"/>
  <c r="L4125" i="3"/>
  <c r="N4125" i="3" s="1"/>
  <c r="O4125" i="3" s="1"/>
  <c r="L4126" i="3"/>
  <c r="N4126" i="3" s="1"/>
  <c r="O4126" i="3" s="1"/>
  <c r="L4127" i="3"/>
  <c r="N4127" i="3" s="1"/>
  <c r="O4127" i="3" s="1"/>
  <c r="L4128" i="3"/>
  <c r="N4128" i="3" s="1"/>
  <c r="O4128" i="3" s="1"/>
  <c r="L4129" i="3"/>
  <c r="N4129" i="3" s="1"/>
  <c r="O4129" i="3" s="1"/>
  <c r="L4130" i="3"/>
  <c r="N4130" i="3" s="1"/>
  <c r="O4130" i="3" s="1"/>
  <c r="L4131" i="3"/>
  <c r="N4131" i="3" s="1"/>
  <c r="O4131" i="3" s="1"/>
  <c r="L4132" i="3"/>
  <c r="N4132" i="3" s="1"/>
  <c r="O4132" i="3" s="1"/>
  <c r="L4133" i="3"/>
  <c r="N4133" i="3" s="1"/>
  <c r="O4133" i="3" s="1"/>
  <c r="L4134" i="3"/>
  <c r="N4134" i="3" s="1"/>
  <c r="O4134" i="3" s="1"/>
  <c r="L4135" i="3"/>
  <c r="N4135" i="3" s="1"/>
  <c r="O4135" i="3" s="1"/>
  <c r="L4136" i="3"/>
  <c r="N4136" i="3" s="1"/>
  <c r="O4136" i="3" s="1"/>
  <c r="L4137" i="3"/>
  <c r="N4137" i="3" s="1"/>
  <c r="O4137" i="3" s="1"/>
  <c r="L4138" i="3"/>
  <c r="N4138" i="3" s="1"/>
  <c r="O4138" i="3" s="1"/>
  <c r="L4139" i="3"/>
  <c r="N4139" i="3" s="1"/>
  <c r="O4139" i="3" s="1"/>
  <c r="L4140" i="3"/>
  <c r="N4140" i="3" s="1"/>
  <c r="O4140" i="3" s="1"/>
  <c r="L4141" i="3"/>
  <c r="N4141" i="3" s="1"/>
  <c r="O4141" i="3" s="1"/>
  <c r="L4142" i="3"/>
  <c r="N4142" i="3" s="1"/>
  <c r="O4142" i="3" s="1"/>
  <c r="L4143" i="3"/>
  <c r="N4143" i="3" s="1"/>
  <c r="O4143" i="3" s="1"/>
  <c r="L4144" i="3"/>
  <c r="N4144" i="3" s="1"/>
  <c r="O4144" i="3" s="1"/>
  <c r="L4145" i="3"/>
  <c r="N4145" i="3" s="1"/>
  <c r="O4145" i="3" s="1"/>
  <c r="L4146" i="3"/>
  <c r="N4146" i="3" s="1"/>
  <c r="O4146" i="3" s="1"/>
  <c r="L4147" i="3"/>
  <c r="N4147" i="3" s="1"/>
  <c r="O4147" i="3" s="1"/>
  <c r="L4148" i="3"/>
  <c r="N4148" i="3" s="1"/>
  <c r="O4148" i="3" s="1"/>
  <c r="L4149" i="3"/>
  <c r="N4149" i="3" s="1"/>
  <c r="O4149" i="3" s="1"/>
  <c r="L4150" i="3"/>
  <c r="N4150" i="3" s="1"/>
  <c r="O4150" i="3" s="1"/>
  <c r="L4151" i="3"/>
  <c r="N4151" i="3" s="1"/>
  <c r="O4151" i="3" s="1"/>
  <c r="L4152" i="3"/>
  <c r="N4152" i="3" s="1"/>
  <c r="O4152" i="3" s="1"/>
  <c r="L4153" i="3"/>
  <c r="N4153" i="3" s="1"/>
  <c r="O4153" i="3" s="1"/>
  <c r="L4154" i="3"/>
  <c r="K4154" i="3" s="1"/>
  <c r="L4155" i="3"/>
  <c r="L4156" i="3"/>
  <c r="K4156" i="3" s="1"/>
  <c r="L4157" i="3"/>
  <c r="K4157" i="3" s="1"/>
  <c r="L4158" i="3"/>
  <c r="L4159" i="3"/>
  <c r="K4159" i="3" s="1"/>
  <c r="L4160" i="3"/>
  <c r="K4160" i="3" s="1"/>
  <c r="L4161" i="3"/>
  <c r="L4162" i="3"/>
  <c r="K4162" i="3" s="1"/>
  <c r="L4163" i="3"/>
  <c r="K4163" i="3" s="1"/>
  <c r="L4164" i="3"/>
  <c r="L4165" i="3"/>
  <c r="K4165" i="3" s="1"/>
  <c r="L4166" i="3"/>
  <c r="K4166" i="3" s="1"/>
  <c r="L4167" i="3"/>
  <c r="L4168" i="3"/>
  <c r="K4168" i="3" s="1"/>
  <c r="L4169" i="3"/>
  <c r="K4169" i="3" s="1"/>
  <c r="L4170" i="3"/>
  <c r="L4171" i="3"/>
  <c r="K4171" i="3" s="1"/>
  <c r="L4172" i="3"/>
  <c r="K4172" i="3" s="1"/>
  <c r="L4173" i="3"/>
  <c r="L4174" i="3"/>
  <c r="K4174" i="3" s="1"/>
  <c r="L4175" i="3"/>
  <c r="K4175" i="3" s="1"/>
  <c r="L4176" i="3"/>
  <c r="K4176" i="3" s="1"/>
  <c r="L4177" i="3"/>
  <c r="N4177" i="3" s="1"/>
  <c r="O4177" i="3" s="1"/>
  <c r="L4178" i="3"/>
  <c r="N4178" i="3" s="1"/>
  <c r="O4178" i="3" s="1"/>
  <c r="L4179" i="3"/>
  <c r="K4179" i="3" s="1"/>
  <c r="L4180" i="3"/>
  <c r="N4180" i="3" s="1"/>
  <c r="O4180" i="3" s="1"/>
  <c r="L4181" i="3"/>
  <c r="N4181" i="3" s="1"/>
  <c r="O4181" i="3" s="1"/>
  <c r="L4182" i="3"/>
  <c r="N4182" i="3" s="1"/>
  <c r="O4182" i="3" s="1"/>
  <c r="L4183" i="3"/>
  <c r="K4183" i="3" s="1"/>
  <c r="L4184" i="3"/>
  <c r="K4184" i="3" s="1"/>
  <c r="L4185" i="3"/>
  <c r="K4185" i="3" s="1"/>
  <c r="L4186" i="3"/>
  <c r="K4186" i="3" s="1"/>
  <c r="L4187" i="3"/>
  <c r="K4187" i="3" s="1"/>
  <c r="L4188" i="3"/>
  <c r="L4189" i="3"/>
  <c r="K4189" i="3" s="1"/>
  <c r="L4190" i="3"/>
  <c r="N4190" i="3" s="1"/>
  <c r="O4190" i="3" s="1"/>
  <c r="L4191" i="3"/>
  <c r="K4191" i="3" s="1"/>
  <c r="L4192" i="3"/>
  <c r="K4192" i="3" s="1"/>
  <c r="L4193" i="3"/>
  <c r="K4193" i="3" s="1"/>
  <c r="L4194" i="3"/>
  <c r="K4194" i="3" s="1"/>
  <c r="L4195" i="3"/>
  <c r="K4195" i="3" s="1"/>
  <c r="L4196" i="3"/>
  <c r="K4196" i="3" s="1"/>
  <c r="L4197" i="3"/>
  <c r="K4197" i="3" s="1"/>
  <c r="L4198" i="3"/>
  <c r="K4198" i="3" s="1"/>
  <c r="L4199" i="3"/>
  <c r="K4199" i="3" s="1"/>
  <c r="L4200" i="3"/>
  <c r="K4200" i="3" s="1"/>
  <c r="L4201" i="3"/>
  <c r="K4201" i="3" s="1"/>
  <c r="L4202" i="3"/>
  <c r="K4202" i="3" s="1"/>
  <c r="L4203" i="3"/>
  <c r="K4203" i="3" s="1"/>
  <c r="L4204" i="3"/>
  <c r="L4205" i="3"/>
  <c r="K4205" i="3" s="1"/>
  <c r="L4206" i="3"/>
  <c r="N4206" i="3" s="1"/>
  <c r="O4206" i="3" s="1"/>
  <c r="L4207" i="3"/>
  <c r="K4207" i="3" s="1"/>
  <c r="L4208" i="3"/>
  <c r="K4208" i="3" s="1"/>
  <c r="L4209" i="3"/>
  <c r="K4209" i="3" s="1"/>
  <c r="L4210" i="3"/>
  <c r="N4210" i="3" s="1"/>
  <c r="O4210" i="3" s="1"/>
  <c r="L4211" i="3"/>
  <c r="K4211" i="3" s="1"/>
  <c r="L4212" i="3"/>
  <c r="K4212" i="3" s="1"/>
  <c r="L4213" i="3"/>
  <c r="K4213" i="3" s="1"/>
  <c r="L4214" i="3"/>
  <c r="N4214" i="3" s="1"/>
  <c r="O4214" i="3" s="1"/>
  <c r="L4215" i="3"/>
  <c r="K4215" i="3" s="1"/>
  <c r="L4216" i="3"/>
  <c r="L4217" i="3"/>
  <c r="K4217" i="3" s="1"/>
  <c r="L4218" i="3"/>
  <c r="K4218" i="3" s="1"/>
  <c r="L4219" i="3"/>
  <c r="K4219" i="3" s="1"/>
  <c r="L4220" i="3"/>
  <c r="K4220" i="3" s="1"/>
  <c r="L4221" i="3"/>
  <c r="K4221" i="3" s="1"/>
  <c r="L4222" i="3"/>
  <c r="K4222" i="3" s="1"/>
  <c r="L4223" i="3"/>
  <c r="K4223" i="3" s="1"/>
  <c r="L4224" i="3"/>
  <c r="K4224" i="3" s="1"/>
  <c r="L4225" i="3"/>
  <c r="K4225" i="3" s="1"/>
  <c r="L4226" i="3"/>
  <c r="K4226" i="3" s="1"/>
  <c r="L4227" i="3"/>
  <c r="K4227" i="3" s="1"/>
  <c r="L4228" i="3"/>
  <c r="K4228" i="3" s="1"/>
  <c r="L4229" i="3"/>
  <c r="K4229" i="3" s="1"/>
  <c r="L4230" i="3"/>
  <c r="K4230" i="3" s="1"/>
  <c r="L4231" i="3"/>
  <c r="K4231" i="3" s="1"/>
  <c r="L4232" i="3"/>
  <c r="K4232" i="3" s="1"/>
  <c r="L4233" i="3"/>
  <c r="K4233" i="3" s="1"/>
  <c r="L4234" i="3"/>
  <c r="K4234" i="3" s="1"/>
  <c r="L4235" i="3"/>
  <c r="K4235" i="3" s="1"/>
  <c r="L4236" i="3"/>
  <c r="K4236" i="3" s="1"/>
  <c r="L4237" i="3"/>
  <c r="K4237" i="3" s="1"/>
  <c r="L4238" i="3"/>
  <c r="K4238" i="3" s="1"/>
  <c r="L4239" i="3"/>
  <c r="K4239" i="3" s="1"/>
  <c r="L4240" i="3"/>
  <c r="K4240" i="3" s="1"/>
  <c r="L4241" i="3"/>
  <c r="K4241" i="3" s="1"/>
  <c r="L4242" i="3"/>
  <c r="K4242" i="3" s="1"/>
  <c r="L4243" i="3"/>
  <c r="K4243" i="3" s="1"/>
  <c r="L4244" i="3"/>
  <c r="K4244" i="3" s="1"/>
  <c r="L4245" i="3"/>
  <c r="K4245" i="3" s="1"/>
  <c r="L4246" i="3"/>
  <c r="K4246" i="3" s="1"/>
  <c r="L4247" i="3"/>
  <c r="K4247" i="3" s="1"/>
  <c r="L4248" i="3"/>
  <c r="K4248" i="3" s="1"/>
  <c r="L4249" i="3"/>
  <c r="K4249" i="3" s="1"/>
  <c r="L4250" i="3"/>
  <c r="K4250" i="3" s="1"/>
  <c r="L4251" i="3"/>
  <c r="K4251" i="3" s="1"/>
  <c r="L4252" i="3"/>
  <c r="K4252" i="3" s="1"/>
  <c r="L4253" i="3"/>
  <c r="K4253" i="3" s="1"/>
  <c r="L4254" i="3"/>
  <c r="K4254" i="3" s="1"/>
  <c r="L4255" i="3"/>
  <c r="K4255" i="3" s="1"/>
  <c r="L4256" i="3"/>
  <c r="K4256" i="3" s="1"/>
  <c r="L4257" i="3"/>
  <c r="K4257" i="3" s="1"/>
  <c r="L4258" i="3"/>
  <c r="K4258" i="3" s="1"/>
  <c r="L4259" i="3"/>
  <c r="K4259" i="3" s="1"/>
  <c r="L4260" i="3"/>
  <c r="K4260" i="3" s="1"/>
  <c r="L4261" i="3"/>
  <c r="K4261" i="3" s="1"/>
  <c r="L4262" i="3"/>
  <c r="K4262" i="3" s="1"/>
  <c r="L4263" i="3"/>
  <c r="K4263" i="3" s="1"/>
  <c r="L4264" i="3"/>
  <c r="K4264" i="3" s="1"/>
  <c r="L4265" i="3"/>
  <c r="K4265" i="3" s="1"/>
  <c r="L4266" i="3"/>
  <c r="K4266" i="3" s="1"/>
  <c r="L4267" i="3"/>
  <c r="K4267" i="3" s="1"/>
  <c r="L4268" i="3"/>
  <c r="K4268" i="3" s="1"/>
  <c r="L4269" i="3"/>
  <c r="K4269" i="3" s="1"/>
  <c r="L4270" i="3"/>
  <c r="K4270" i="3" s="1"/>
  <c r="L4271" i="3"/>
  <c r="K4271" i="3" s="1"/>
  <c r="L4272" i="3"/>
  <c r="K4272" i="3" s="1"/>
  <c r="L4273" i="3"/>
  <c r="K4273" i="3" s="1"/>
  <c r="L4274" i="3"/>
  <c r="K4274" i="3" s="1"/>
  <c r="L4275" i="3"/>
  <c r="K4275" i="3" s="1"/>
  <c r="L4276" i="3"/>
  <c r="K4276" i="3" s="1"/>
  <c r="L4277" i="3"/>
  <c r="K4277" i="3" s="1"/>
  <c r="L4278" i="3"/>
  <c r="K4278" i="3" s="1"/>
  <c r="L4279" i="3"/>
  <c r="K4279" i="3" s="1"/>
  <c r="L4280" i="3"/>
  <c r="K4280" i="3" s="1"/>
  <c r="L4281" i="3"/>
  <c r="K4281" i="3" s="1"/>
  <c r="L4282" i="3"/>
  <c r="K4282" i="3" s="1"/>
  <c r="L4283" i="3"/>
  <c r="K4283" i="3" s="1"/>
  <c r="L4284" i="3"/>
  <c r="K4284" i="3" s="1"/>
  <c r="L4285" i="3"/>
  <c r="K4285" i="3" s="1"/>
  <c r="L4286" i="3"/>
  <c r="K4286" i="3" s="1"/>
  <c r="L4287" i="3"/>
  <c r="K4287" i="3" s="1"/>
  <c r="L4288" i="3"/>
  <c r="K4288" i="3" s="1"/>
  <c r="L4289" i="3"/>
  <c r="K4289" i="3" s="1"/>
  <c r="L4290" i="3"/>
  <c r="K4290" i="3" s="1"/>
  <c r="L4291" i="3"/>
  <c r="K4291" i="3" s="1"/>
  <c r="L4292" i="3"/>
  <c r="K4292" i="3" s="1"/>
  <c r="L4293" i="3"/>
  <c r="K4293" i="3" s="1"/>
  <c r="L4294" i="3"/>
  <c r="K4294" i="3" s="1"/>
  <c r="L4295" i="3"/>
  <c r="K4295" i="3" s="1"/>
  <c r="L4296" i="3"/>
  <c r="K4296" i="3" s="1"/>
  <c r="L4297" i="3"/>
  <c r="K4297" i="3" s="1"/>
  <c r="L4298" i="3"/>
  <c r="K4298" i="3" s="1"/>
  <c r="L4299" i="3"/>
  <c r="K4299" i="3" s="1"/>
  <c r="L4300" i="3"/>
  <c r="N4300" i="3" s="1"/>
  <c r="O4300" i="3" s="1"/>
  <c r="L4301" i="3"/>
  <c r="K4301" i="3" s="1"/>
  <c r="L4302" i="3"/>
  <c r="K4302" i="3" s="1"/>
  <c r="L4303" i="3"/>
  <c r="K4303" i="3" s="1"/>
  <c r="L4304" i="3"/>
  <c r="K4304" i="3" s="1"/>
  <c r="L4305" i="3"/>
  <c r="K4305" i="3" s="1"/>
  <c r="L4306" i="3"/>
  <c r="K4306" i="3" s="1"/>
  <c r="L4307" i="3"/>
  <c r="K4307" i="3" s="1"/>
  <c r="L4308" i="3"/>
  <c r="K4308" i="3" s="1"/>
  <c r="L4309" i="3"/>
  <c r="K4309" i="3" s="1"/>
  <c r="L4310" i="3"/>
  <c r="K4310" i="3" s="1"/>
  <c r="L4311" i="3"/>
  <c r="K4311" i="3" s="1"/>
  <c r="L4312" i="3"/>
  <c r="K4312" i="3" s="1"/>
  <c r="L4313" i="3"/>
  <c r="K4313" i="3" s="1"/>
  <c r="L4314" i="3"/>
  <c r="K4314" i="3" s="1"/>
  <c r="L4315" i="3"/>
  <c r="K4315" i="3" s="1"/>
  <c r="L4316" i="3"/>
  <c r="K4316" i="3" s="1"/>
  <c r="L4317" i="3"/>
  <c r="K4317" i="3" s="1"/>
  <c r="L4318" i="3"/>
  <c r="K4318" i="3" s="1"/>
  <c r="L4319" i="3"/>
  <c r="K4319" i="3" s="1"/>
  <c r="L4320" i="3"/>
  <c r="K4320" i="3" s="1"/>
  <c r="L4321" i="3"/>
  <c r="K4321" i="3" s="1"/>
  <c r="L4322" i="3"/>
  <c r="K4322" i="3" s="1"/>
  <c r="L4323" i="3"/>
  <c r="K4323" i="3" s="1"/>
  <c r="L4324" i="3"/>
  <c r="K4324" i="3" s="1"/>
  <c r="L4325" i="3"/>
  <c r="K4325" i="3" s="1"/>
  <c r="L4326" i="3"/>
  <c r="N4326" i="3" s="1"/>
  <c r="O4326" i="3" s="1"/>
  <c r="L4327" i="3"/>
  <c r="K4327" i="3" s="1"/>
  <c r="L4328" i="3"/>
  <c r="N4328" i="3" s="1"/>
  <c r="O4328" i="3" s="1"/>
  <c r="L4329" i="3"/>
  <c r="K4329" i="3" s="1"/>
  <c r="L4330" i="3"/>
  <c r="K4330" i="3" s="1"/>
  <c r="L4331" i="3"/>
  <c r="K4331" i="3" s="1"/>
  <c r="L4332" i="3"/>
  <c r="N4332" i="3" s="1"/>
  <c r="O4332" i="3" s="1"/>
  <c r="L4333" i="3"/>
  <c r="K4333" i="3" s="1"/>
  <c r="L4334" i="3"/>
  <c r="K4334" i="3" s="1"/>
  <c r="L4335" i="3"/>
  <c r="K4335" i="3" s="1"/>
  <c r="L4336" i="3"/>
  <c r="K4336" i="3" s="1"/>
  <c r="L4337" i="3"/>
  <c r="K4337" i="3" s="1"/>
  <c r="L4338" i="3"/>
  <c r="K4338" i="3" s="1"/>
  <c r="L4339" i="3"/>
  <c r="K4339" i="3" s="1"/>
  <c r="L4340" i="3"/>
  <c r="K4340" i="3" s="1"/>
  <c r="L4341" i="3"/>
  <c r="K4341" i="3" s="1"/>
  <c r="L4342" i="3"/>
  <c r="K4342" i="3" s="1"/>
  <c r="L4343" i="3"/>
  <c r="K4343" i="3" s="1"/>
  <c r="L4344" i="3"/>
  <c r="K4344" i="3" s="1"/>
  <c r="L4345" i="3"/>
  <c r="K4345" i="3" s="1"/>
  <c r="L4346" i="3"/>
  <c r="K4346" i="3" s="1"/>
  <c r="L4347" i="3"/>
  <c r="K4347" i="3" s="1"/>
  <c r="L4348" i="3"/>
  <c r="K4348" i="3" s="1"/>
  <c r="L4349" i="3"/>
  <c r="K4349" i="3" s="1"/>
  <c r="L4350" i="3"/>
  <c r="K4350" i="3" s="1"/>
  <c r="L4351" i="3"/>
  <c r="K4351" i="3" s="1"/>
  <c r="L4352" i="3"/>
  <c r="K4352" i="3" s="1"/>
  <c r="L4353" i="3"/>
  <c r="K4353" i="3" s="1"/>
  <c r="L4354" i="3"/>
  <c r="K4354" i="3" s="1"/>
  <c r="L4355" i="3"/>
  <c r="K4355" i="3" s="1"/>
  <c r="L4356" i="3"/>
  <c r="K4356" i="3" s="1"/>
  <c r="L4357" i="3"/>
  <c r="K4357" i="3" s="1"/>
  <c r="L4358" i="3"/>
  <c r="K4358" i="3" s="1"/>
  <c r="L4359" i="3"/>
  <c r="K4359" i="3" s="1"/>
  <c r="L4360" i="3"/>
  <c r="K4360" i="3" s="1"/>
  <c r="L4361" i="3"/>
  <c r="K4361" i="3" s="1"/>
  <c r="L4362" i="3"/>
  <c r="K4362" i="3" s="1"/>
  <c r="L4363" i="3"/>
  <c r="K4363" i="3" s="1"/>
  <c r="L4364" i="3"/>
  <c r="K4364" i="3" s="1"/>
  <c r="L4365" i="3"/>
  <c r="K4365" i="3" s="1"/>
  <c r="L4366" i="3"/>
  <c r="K4366" i="3" s="1"/>
  <c r="L4367" i="3"/>
  <c r="K4367" i="3" s="1"/>
  <c r="L4368" i="3"/>
  <c r="K4368" i="3" s="1"/>
  <c r="A2" i="73" l="1"/>
  <c r="B2" i="3" s="1" a="1"/>
  <c r="B2" i="3" s="1"/>
  <c r="P2" i="3" a="1"/>
  <c r="P2" i="3" s="1"/>
  <c r="J2" i="3" a="1"/>
  <c r="J2" i="3" s="1"/>
  <c r="I2" i="3" a="1"/>
  <c r="H2" i="3" a="1"/>
  <c r="H2" i="3" s="1"/>
  <c r="F2" i="3" a="1"/>
  <c r="E2" i="3" a="1"/>
  <c r="C2" i="3" a="1"/>
  <c r="C2" i="3" s="1"/>
  <c r="Q2" i="3" a="1"/>
  <c r="Q2" i="3" s="1"/>
  <c r="N3334" i="3"/>
  <c r="O3334" i="3" s="1"/>
  <c r="N3516" i="3"/>
  <c r="O3516" i="3" s="1"/>
  <c r="N3143" i="3"/>
  <c r="O3143" i="3" s="1"/>
  <c r="N2924" i="3"/>
  <c r="O2924" i="3" s="1"/>
  <c r="N2248" i="3"/>
  <c r="O2248" i="3" s="1"/>
  <c r="K4178" i="3"/>
  <c r="N2734" i="3"/>
  <c r="O2734" i="3" s="1"/>
  <c r="K2657" i="3"/>
  <c r="N4208" i="3"/>
  <c r="O4208" i="3" s="1"/>
  <c r="N4013" i="3"/>
  <c r="O4013" i="3" s="1"/>
  <c r="N3442" i="3"/>
  <c r="O3442" i="3" s="1"/>
  <c r="N3285" i="3"/>
  <c r="O3285" i="3" s="1"/>
  <c r="N3092" i="3"/>
  <c r="O3092" i="3" s="1"/>
  <c r="N2831" i="3"/>
  <c r="O2831" i="3" s="1"/>
  <c r="N2235" i="3"/>
  <c r="O2235" i="3" s="1"/>
  <c r="K3483" i="3"/>
  <c r="K3189" i="3"/>
  <c r="N3941" i="3"/>
  <c r="O3941" i="3" s="1"/>
  <c r="N3107" i="3"/>
  <c r="O3107" i="3" s="1"/>
  <c r="N2996" i="3"/>
  <c r="O2996" i="3" s="1"/>
  <c r="N2876" i="3"/>
  <c r="O2876" i="3" s="1"/>
  <c r="K2802" i="3"/>
  <c r="N2778" i="3"/>
  <c r="O2778" i="3" s="1"/>
  <c r="K2648" i="3"/>
  <c r="K2241" i="3"/>
  <c r="N4304" i="3"/>
  <c r="O4304" i="3" s="1"/>
  <c r="N3454" i="3"/>
  <c r="O3454" i="3" s="1"/>
  <c r="N3415" i="3"/>
  <c r="O3415" i="3" s="1"/>
  <c r="N4278" i="3"/>
  <c r="O4278" i="3" s="1"/>
  <c r="N3250" i="3"/>
  <c r="O3250" i="3" s="1"/>
  <c r="N3167" i="3"/>
  <c r="O3167" i="3" s="1"/>
  <c r="K2986" i="3"/>
  <c r="N2972" i="3"/>
  <c r="O2972" i="3" s="1"/>
  <c r="N2828" i="3"/>
  <c r="O2828" i="3" s="1"/>
  <c r="N4296" i="3"/>
  <c r="O4296" i="3" s="1"/>
  <c r="K3474" i="3"/>
  <c r="N3402" i="3"/>
  <c r="O3402" i="3" s="1"/>
  <c r="N3292" i="3"/>
  <c r="O3292" i="3" s="1"/>
  <c r="N3281" i="3"/>
  <c r="O3281" i="3" s="1"/>
  <c r="N3268" i="3"/>
  <c r="O3268" i="3" s="1"/>
  <c r="N3083" i="3"/>
  <c r="O3083" i="3" s="1"/>
  <c r="K3070" i="3"/>
  <c r="N3068" i="3"/>
  <c r="O3068" i="3" s="1"/>
  <c r="K2950" i="3"/>
  <c r="N2948" i="3"/>
  <c r="O2948" i="3" s="1"/>
  <c r="K2902" i="3"/>
  <c r="N2900" i="3"/>
  <c r="O2900" i="3" s="1"/>
  <c r="K2854" i="3"/>
  <c r="N2852" i="3"/>
  <c r="O2852" i="3" s="1"/>
  <c r="N2784" i="3"/>
  <c r="O2784" i="3" s="1"/>
  <c r="N2247" i="3"/>
  <c r="O2247" i="3" s="1"/>
  <c r="K2244" i="3"/>
  <c r="N2173" i="3"/>
  <c r="O2173" i="3" s="1"/>
  <c r="N3893" i="3"/>
  <c r="O3893" i="3" s="1"/>
  <c r="N4340" i="3"/>
  <c r="O4340" i="3" s="1"/>
  <c r="N3896" i="3"/>
  <c r="O3896" i="3" s="1"/>
  <c r="N3809" i="3"/>
  <c r="O3809" i="3" s="1"/>
  <c r="N3455" i="3"/>
  <c r="O3455" i="3" s="1"/>
  <c r="K3293" i="3"/>
  <c r="K3279" i="3"/>
  <c r="K3215" i="3"/>
  <c r="K3192" i="3"/>
  <c r="K3183" i="3"/>
  <c r="N3179" i="3"/>
  <c r="O3179" i="3" s="1"/>
  <c r="N3164" i="3"/>
  <c r="O3164" i="3" s="1"/>
  <c r="K3046" i="3"/>
  <c r="K2974" i="3"/>
  <c r="K2926" i="3"/>
  <c r="K2878" i="3"/>
  <c r="K2666" i="3"/>
  <c r="K3318" i="3"/>
  <c r="K3234" i="3"/>
  <c r="K3201" i="3"/>
  <c r="K3010" i="3"/>
  <c r="N2730" i="3"/>
  <c r="O2730" i="3" s="1"/>
  <c r="K2675" i="3"/>
  <c r="K2639" i="3"/>
  <c r="K3381" i="3"/>
  <c r="K3321" i="3"/>
  <c r="K2998" i="3"/>
  <c r="K3499" i="3"/>
  <c r="K3475" i="3"/>
  <c r="K3467" i="3"/>
  <c r="K4332" i="3"/>
  <c r="N4330" i="3"/>
  <c r="O4330" i="3" s="1"/>
  <c r="N3989" i="3"/>
  <c r="O3989" i="3" s="1"/>
  <c r="N3923" i="3"/>
  <c r="O3923" i="3" s="1"/>
  <c r="K3849" i="3"/>
  <c r="K3834" i="3"/>
  <c r="K3709" i="3"/>
  <c r="K3495" i="3"/>
  <c r="N3450" i="3"/>
  <c r="O3450" i="3" s="1"/>
  <c r="K3449" i="3"/>
  <c r="N3445" i="3"/>
  <c r="O3445" i="3" s="1"/>
  <c r="K3403" i="3"/>
  <c r="N3377" i="3"/>
  <c r="O3377" i="3" s="1"/>
  <c r="N3131" i="3"/>
  <c r="O3131" i="3" s="1"/>
  <c r="N3116" i="3"/>
  <c r="O3116" i="3" s="1"/>
  <c r="N3095" i="3"/>
  <c r="O3095" i="3" s="1"/>
  <c r="K3058" i="3"/>
  <c r="K3022" i="3"/>
  <c r="N3020" i="3"/>
  <c r="O3020" i="3" s="1"/>
  <c r="K2962" i="3"/>
  <c r="N2960" i="3"/>
  <c r="O2960" i="3" s="1"/>
  <c r="K2938" i="3"/>
  <c r="N2936" i="3"/>
  <c r="O2936" i="3" s="1"/>
  <c r="K2914" i="3"/>
  <c r="N2912" i="3"/>
  <c r="O2912" i="3" s="1"/>
  <c r="K2890" i="3"/>
  <c r="N2888" i="3"/>
  <c r="O2888" i="3" s="1"/>
  <c r="K2866" i="3"/>
  <c r="N2864" i="3"/>
  <c r="O2864" i="3" s="1"/>
  <c r="K2846" i="3"/>
  <c r="N2844" i="3"/>
  <c r="O2844" i="3" s="1"/>
  <c r="N2760" i="3"/>
  <c r="O2760" i="3" s="1"/>
  <c r="N2259" i="3"/>
  <c r="O2259" i="3" s="1"/>
  <c r="K2240" i="3"/>
  <c r="N2236" i="3"/>
  <c r="O2236" i="3" s="1"/>
  <c r="K2204" i="3"/>
  <c r="N2176" i="3"/>
  <c r="O2176" i="3" s="1"/>
  <c r="K4210" i="3"/>
  <c r="K3490" i="3"/>
  <c r="K3195" i="3"/>
  <c r="K3034" i="3"/>
  <c r="K2805" i="3"/>
  <c r="N4318" i="3"/>
  <c r="O4318" i="3" s="1"/>
  <c r="N4220" i="3"/>
  <c r="O4220" i="3" s="1"/>
  <c r="N3959" i="3"/>
  <c r="O3959" i="3" s="1"/>
  <c r="N3938" i="3"/>
  <c r="O3938" i="3" s="1"/>
  <c r="K3841" i="3"/>
  <c r="K3707" i="3"/>
  <c r="K3473" i="3"/>
  <c r="N3469" i="3"/>
  <c r="O3469" i="3" s="1"/>
  <c r="N3451" i="3"/>
  <c r="O3451" i="3" s="1"/>
  <c r="N3387" i="3"/>
  <c r="O3387" i="3" s="1"/>
  <c r="N3380" i="3"/>
  <c r="O3380" i="3" s="1"/>
  <c r="N3155" i="3"/>
  <c r="O3155" i="3" s="1"/>
  <c r="N3140" i="3"/>
  <c r="O3140" i="3" s="1"/>
  <c r="N3119" i="3"/>
  <c r="O3119" i="3" s="1"/>
  <c r="N3044" i="3"/>
  <c r="O3044" i="3" s="1"/>
  <c r="N2823" i="3"/>
  <c r="O2823" i="3" s="1"/>
  <c r="N2752" i="3"/>
  <c r="O2752" i="3" s="1"/>
  <c r="K2720" i="3"/>
  <c r="N2716" i="3"/>
  <c r="O2716" i="3" s="1"/>
  <c r="K2711" i="3"/>
  <c r="N2707" i="3"/>
  <c r="O2707" i="3" s="1"/>
  <c r="K2702" i="3"/>
  <c r="N2698" i="3"/>
  <c r="O2698" i="3" s="1"/>
  <c r="K2693" i="3"/>
  <c r="N2689" i="3"/>
  <c r="O2689" i="3" s="1"/>
  <c r="K2684" i="3"/>
  <c r="N2680" i="3"/>
  <c r="O2680" i="3" s="1"/>
  <c r="N2671" i="3"/>
  <c r="O2671" i="3" s="1"/>
  <c r="N2662" i="3"/>
  <c r="O2662" i="3" s="1"/>
  <c r="N2653" i="3"/>
  <c r="O2653" i="3" s="1"/>
  <c r="N2644" i="3"/>
  <c r="O2644" i="3" s="1"/>
  <c r="N2635" i="3"/>
  <c r="O2635" i="3" s="1"/>
  <c r="K2292" i="3"/>
  <c r="N2276" i="3"/>
  <c r="O2276" i="3" s="1"/>
  <c r="K2205" i="3"/>
  <c r="K3265" i="3"/>
  <c r="N3265" i="3"/>
  <c r="O3265" i="3" s="1"/>
  <c r="K3204" i="3"/>
  <c r="N3204" i="3"/>
  <c r="O3204" i="3" s="1"/>
  <c r="N3186" i="3"/>
  <c r="O3186" i="3" s="1"/>
  <c r="K3186" i="3"/>
  <c r="K2796" i="3"/>
  <c r="N2796" i="3"/>
  <c r="O2796" i="3" s="1"/>
  <c r="K2742" i="3"/>
  <c r="N2742" i="3"/>
  <c r="O2742" i="3" s="1"/>
  <c r="K2301" i="3"/>
  <c r="N2301" i="3"/>
  <c r="O2301" i="3" s="1"/>
  <c r="K3853" i="3"/>
  <c r="K3837" i="3"/>
  <c r="K3547" i="3"/>
  <c r="K3546" i="3"/>
  <c r="K3545" i="3"/>
  <c r="K3544" i="3"/>
  <c r="K3543" i="3"/>
  <c r="K3491" i="3"/>
  <c r="K3477" i="3"/>
  <c r="K3461" i="3"/>
  <c r="K3435" i="3"/>
  <c r="K3432" i="3"/>
  <c r="K3274" i="3"/>
  <c r="N3274" i="3"/>
  <c r="O3274" i="3" s="1"/>
  <c r="K3263" i="3"/>
  <c r="N3209" i="3"/>
  <c r="O3209" i="3" s="1"/>
  <c r="N3198" i="3"/>
  <c r="O3198" i="3" s="1"/>
  <c r="K3198" i="3"/>
  <c r="K3173" i="3"/>
  <c r="N3173" i="3"/>
  <c r="O3173" i="3" s="1"/>
  <c r="K3149" i="3"/>
  <c r="N3149" i="3"/>
  <c r="O3149" i="3" s="1"/>
  <c r="K3125" i="3"/>
  <c r="N3125" i="3"/>
  <c r="O3125" i="3" s="1"/>
  <c r="K3101" i="3"/>
  <c r="N3101" i="3"/>
  <c r="O3101" i="3" s="1"/>
  <c r="N3064" i="3"/>
  <c r="O3064" i="3" s="1"/>
  <c r="K3064" i="3"/>
  <c r="N3040" i="3"/>
  <c r="O3040" i="3" s="1"/>
  <c r="K3040" i="3"/>
  <c r="N3016" i="3"/>
  <c r="O3016" i="3" s="1"/>
  <c r="K3016" i="3"/>
  <c r="N2992" i="3"/>
  <c r="O2992" i="3" s="1"/>
  <c r="K2992" i="3"/>
  <c r="N2968" i="3"/>
  <c r="O2968" i="3" s="1"/>
  <c r="K2968" i="3"/>
  <c r="K2841" i="3"/>
  <c r="N2841" i="3"/>
  <c r="O2841" i="3" s="1"/>
  <c r="N4336" i="3"/>
  <c r="O4336" i="3" s="1"/>
  <c r="K4328" i="3"/>
  <c r="K4214" i="3"/>
  <c r="N4212" i="3"/>
  <c r="O4212" i="3" s="1"/>
  <c r="K4206" i="3"/>
  <c r="N3983" i="3"/>
  <c r="O3983" i="3" s="1"/>
  <c r="N3926" i="3"/>
  <c r="O3926" i="3" s="1"/>
  <c r="N3911" i="3"/>
  <c r="O3911" i="3" s="1"/>
  <c r="N3881" i="3"/>
  <c r="O3881" i="3" s="1"/>
  <c r="N3827" i="3"/>
  <c r="O3827" i="3" s="1"/>
  <c r="N3517" i="3"/>
  <c r="O3517" i="3" s="1"/>
  <c r="N3514" i="3"/>
  <c r="O3514" i="3" s="1"/>
  <c r="N3472" i="3"/>
  <c r="O3472" i="3" s="1"/>
  <c r="N3452" i="3"/>
  <c r="O3452" i="3" s="1"/>
  <c r="N3418" i="3"/>
  <c r="O3418" i="3" s="1"/>
  <c r="N3328" i="3"/>
  <c r="O3328" i="3" s="1"/>
  <c r="K3325" i="3"/>
  <c r="K3230" i="3"/>
  <c r="N3230" i="3"/>
  <c r="O3230" i="3" s="1"/>
  <c r="N3176" i="3"/>
  <c r="O3176" i="3" s="1"/>
  <c r="N3152" i="3"/>
  <c r="O3152" i="3" s="1"/>
  <c r="N3128" i="3"/>
  <c r="O3128" i="3" s="1"/>
  <c r="N3104" i="3"/>
  <c r="O3104" i="3" s="1"/>
  <c r="N3080" i="3"/>
  <c r="O3080" i="3" s="1"/>
  <c r="N3056" i="3"/>
  <c r="O3056" i="3" s="1"/>
  <c r="N3032" i="3"/>
  <c r="O3032" i="3" s="1"/>
  <c r="N3008" i="3"/>
  <c r="O3008" i="3" s="1"/>
  <c r="N2984" i="3"/>
  <c r="O2984" i="3" s="1"/>
  <c r="K2820" i="3"/>
  <c r="N2820" i="3"/>
  <c r="O2820" i="3" s="1"/>
  <c r="N2808" i="3"/>
  <c r="O2808" i="3" s="1"/>
  <c r="K2808" i="3"/>
  <c r="K2766" i="3"/>
  <c r="N2766" i="3"/>
  <c r="O2766" i="3" s="1"/>
  <c r="N2302" i="3"/>
  <c r="O2302" i="3" s="1"/>
  <c r="K2302" i="3"/>
  <c r="N4314" i="3"/>
  <c r="O4314" i="3" s="1"/>
  <c r="N4254" i="3"/>
  <c r="O4254" i="3" s="1"/>
  <c r="K4190" i="3"/>
  <c r="K4177" i="3"/>
  <c r="N4171" i="3"/>
  <c r="O4171" i="3" s="1"/>
  <c r="N3965" i="3"/>
  <c r="O3965" i="3" s="1"/>
  <c r="N3935" i="3"/>
  <c r="O3935" i="3" s="1"/>
  <c r="N3884" i="3"/>
  <c r="O3884" i="3" s="1"/>
  <c r="N3869" i="3"/>
  <c r="O3869" i="3" s="1"/>
  <c r="N3852" i="3"/>
  <c r="O3852" i="3" s="1"/>
  <c r="N3815" i="3"/>
  <c r="O3815" i="3" s="1"/>
  <c r="N3542" i="3"/>
  <c r="O3542" i="3" s="1"/>
  <c r="N3512" i="3"/>
  <c r="O3512" i="3" s="1"/>
  <c r="N3476" i="3"/>
  <c r="O3476" i="3" s="1"/>
  <c r="N3453" i="3"/>
  <c r="O3453" i="3" s="1"/>
  <c r="N3434" i="3"/>
  <c r="O3434" i="3" s="1"/>
  <c r="N3431" i="3"/>
  <c r="O3431" i="3" s="1"/>
  <c r="N3372" i="3"/>
  <c r="O3372" i="3" s="1"/>
  <c r="N3331" i="3"/>
  <c r="O3331" i="3" s="1"/>
  <c r="N3314" i="3"/>
  <c r="O3314" i="3" s="1"/>
  <c r="K3260" i="3"/>
  <c r="N3260" i="3"/>
  <c r="O3260" i="3" s="1"/>
  <c r="N3254" i="3"/>
  <c r="O3254" i="3" s="1"/>
  <c r="K3161" i="3"/>
  <c r="N3161" i="3"/>
  <c r="O3161" i="3" s="1"/>
  <c r="K3137" i="3"/>
  <c r="N3137" i="3"/>
  <c r="O3137" i="3" s="1"/>
  <c r="K3113" i="3"/>
  <c r="N3113" i="3"/>
  <c r="O3113" i="3" s="1"/>
  <c r="K3089" i="3"/>
  <c r="N3089" i="3"/>
  <c r="O3089" i="3" s="1"/>
  <c r="N3076" i="3"/>
  <c r="O3076" i="3" s="1"/>
  <c r="K3076" i="3"/>
  <c r="N3052" i="3"/>
  <c r="O3052" i="3" s="1"/>
  <c r="K3052" i="3"/>
  <c r="N3028" i="3"/>
  <c r="O3028" i="3" s="1"/>
  <c r="K3028" i="3"/>
  <c r="N3004" i="3"/>
  <c r="O3004" i="3" s="1"/>
  <c r="K3004" i="3"/>
  <c r="N2980" i="3"/>
  <c r="O2980" i="3" s="1"/>
  <c r="K2980" i="3"/>
  <c r="N2847" i="3"/>
  <c r="O2847" i="3" s="1"/>
  <c r="K2847" i="3"/>
  <c r="K2286" i="3"/>
  <c r="N2286" i="3"/>
  <c r="O2286" i="3" s="1"/>
  <c r="N3227" i="3"/>
  <c r="O3227" i="3" s="1"/>
  <c r="N3170" i="3"/>
  <c r="O3170" i="3" s="1"/>
  <c r="N3158" i="3"/>
  <c r="O3158" i="3" s="1"/>
  <c r="N3146" i="3"/>
  <c r="O3146" i="3" s="1"/>
  <c r="N3134" i="3"/>
  <c r="O3134" i="3" s="1"/>
  <c r="N3122" i="3"/>
  <c r="O3122" i="3" s="1"/>
  <c r="N3110" i="3"/>
  <c r="O3110" i="3" s="1"/>
  <c r="N3098" i="3"/>
  <c r="O3098" i="3" s="1"/>
  <c r="N3086" i="3"/>
  <c r="O3086" i="3" s="1"/>
  <c r="N3074" i="3"/>
  <c r="O3074" i="3" s="1"/>
  <c r="N3062" i="3"/>
  <c r="O3062" i="3" s="1"/>
  <c r="N3050" i="3"/>
  <c r="O3050" i="3" s="1"/>
  <c r="N3038" i="3"/>
  <c r="O3038" i="3" s="1"/>
  <c r="N3026" i="3"/>
  <c r="O3026" i="3" s="1"/>
  <c r="N3014" i="3"/>
  <c r="O3014" i="3" s="1"/>
  <c r="N3002" i="3"/>
  <c r="O3002" i="3" s="1"/>
  <c r="N2990" i="3"/>
  <c r="O2990" i="3" s="1"/>
  <c r="N2978" i="3"/>
  <c r="O2978" i="3" s="1"/>
  <c r="N2966" i="3"/>
  <c r="O2966" i="3" s="1"/>
  <c r="K2956" i="3"/>
  <c r="N2954" i="3"/>
  <c r="O2954" i="3" s="1"/>
  <c r="K2944" i="3"/>
  <c r="N2942" i="3"/>
  <c r="O2942" i="3" s="1"/>
  <c r="K2932" i="3"/>
  <c r="N2930" i="3"/>
  <c r="O2930" i="3" s="1"/>
  <c r="K2920" i="3"/>
  <c r="N2918" i="3"/>
  <c r="O2918" i="3" s="1"/>
  <c r="K2908" i="3"/>
  <c r="N2906" i="3"/>
  <c r="O2906" i="3" s="1"/>
  <c r="K2896" i="3"/>
  <c r="N2894" i="3"/>
  <c r="O2894" i="3" s="1"/>
  <c r="K2884" i="3"/>
  <c r="N2882" i="3"/>
  <c r="O2882" i="3" s="1"/>
  <c r="K2872" i="3"/>
  <c r="N2870" i="3"/>
  <c r="O2870" i="3" s="1"/>
  <c r="K2860" i="3"/>
  <c r="N2858" i="3"/>
  <c r="O2858" i="3" s="1"/>
  <c r="K2848" i="3"/>
  <c r="N2832" i="3"/>
  <c r="O2832" i="3" s="1"/>
  <c r="N2829" i="3"/>
  <c r="O2829" i="3" s="1"/>
  <c r="N2770" i="3"/>
  <c r="O2770" i="3" s="1"/>
  <c r="N2748" i="3"/>
  <c r="O2748" i="3" s="1"/>
  <c r="N2724" i="3"/>
  <c r="O2724" i="3" s="1"/>
  <c r="K4300" i="3"/>
  <c r="N4272" i="3"/>
  <c r="O4272" i="3" s="1"/>
  <c r="N4250" i="3"/>
  <c r="O4250" i="3" s="1"/>
  <c r="N4159" i="3"/>
  <c r="O4159" i="3" s="1"/>
  <c r="N4007" i="3"/>
  <c r="O4007" i="3" s="1"/>
  <c r="N3914" i="3"/>
  <c r="O3914" i="3" s="1"/>
  <c r="N3872" i="3"/>
  <c r="O3872" i="3" s="1"/>
  <c r="N3830" i="3"/>
  <c r="O3830" i="3" s="1"/>
  <c r="N3818" i="3"/>
  <c r="O3818" i="3" s="1"/>
  <c r="K3806" i="3"/>
  <c r="N3806" i="3"/>
  <c r="O3806" i="3" s="1"/>
  <c r="N3800" i="3"/>
  <c r="O3800" i="3" s="1"/>
  <c r="K3800" i="3"/>
  <c r="N4310" i="3"/>
  <c r="O4310" i="3" s="1"/>
  <c r="N4290" i="3"/>
  <c r="O4290" i="3" s="1"/>
  <c r="N4266" i="3"/>
  <c r="O4266" i="3" s="1"/>
  <c r="N4248" i="3"/>
  <c r="O4248" i="3" s="1"/>
  <c r="N4025" i="3"/>
  <c r="O4025" i="3" s="1"/>
  <c r="N4001" i="3"/>
  <c r="O4001" i="3" s="1"/>
  <c r="N3977" i="3"/>
  <c r="O3977" i="3" s="1"/>
  <c r="N3953" i="3"/>
  <c r="O3953" i="3" s="1"/>
  <c r="N3929" i="3"/>
  <c r="O3929" i="3" s="1"/>
  <c r="N3917" i="3"/>
  <c r="O3917" i="3" s="1"/>
  <c r="N3905" i="3"/>
  <c r="O3905" i="3" s="1"/>
  <c r="N3887" i="3"/>
  <c r="O3887" i="3" s="1"/>
  <c r="N3875" i="3"/>
  <c r="O3875" i="3" s="1"/>
  <c r="N3821" i="3"/>
  <c r="O3821" i="3" s="1"/>
  <c r="N4306" i="3"/>
  <c r="O4306" i="3" s="1"/>
  <c r="N4284" i="3"/>
  <c r="O4284" i="3" s="1"/>
  <c r="N4260" i="3"/>
  <c r="O4260" i="3" s="1"/>
  <c r="N4224" i="3"/>
  <c r="O4224" i="3" s="1"/>
  <c r="N4019" i="3"/>
  <c r="O4019" i="3" s="1"/>
  <c r="N3995" i="3"/>
  <c r="O3995" i="3" s="1"/>
  <c r="N3971" i="3"/>
  <c r="O3971" i="3" s="1"/>
  <c r="N3947" i="3"/>
  <c r="O3947" i="3" s="1"/>
  <c r="N3932" i="3"/>
  <c r="O3932" i="3" s="1"/>
  <c r="N3920" i="3"/>
  <c r="O3920" i="3" s="1"/>
  <c r="N3908" i="3"/>
  <c r="O3908" i="3" s="1"/>
  <c r="N3890" i="3"/>
  <c r="O3890" i="3" s="1"/>
  <c r="N3878" i="3"/>
  <c r="O3878" i="3" s="1"/>
  <c r="N3824" i="3"/>
  <c r="O3824" i="3" s="1"/>
  <c r="N3812" i="3"/>
  <c r="O3812" i="3" s="1"/>
  <c r="N3845" i="3"/>
  <c r="O3845" i="3" s="1"/>
  <c r="K3845" i="3"/>
  <c r="K3551" i="3"/>
  <c r="K3497" i="3"/>
  <c r="K3481" i="3"/>
  <c r="K3439" i="3"/>
  <c r="K3383" i="3"/>
  <c r="K3367" i="3"/>
  <c r="K3364" i="3"/>
  <c r="K3361" i="3"/>
  <c r="K3358" i="3"/>
  <c r="K3355" i="3"/>
  <c r="K3354" i="3"/>
  <c r="K3351" i="3"/>
  <c r="K3348" i="3"/>
  <c r="K3336" i="3"/>
  <c r="K3249" i="3"/>
  <c r="K3077" i="3"/>
  <c r="K3071" i="3"/>
  <c r="K3065" i="3"/>
  <c r="K3059" i="3"/>
  <c r="K3053" i="3"/>
  <c r="K3047" i="3"/>
  <c r="K3041" i="3"/>
  <c r="K3035" i="3"/>
  <c r="K3029" i="3"/>
  <c r="K3023" i="3"/>
  <c r="K3017" i="3"/>
  <c r="K3011" i="3"/>
  <c r="K3005" i="3"/>
  <c r="K2999" i="3"/>
  <c r="K2993" i="3"/>
  <c r="K2987" i="3"/>
  <c r="K2981" i="3"/>
  <c r="K2975" i="3"/>
  <c r="K2969" i="3"/>
  <c r="K2963" i="3"/>
  <c r="K2957" i="3"/>
  <c r="K2951" i="3"/>
  <c r="K2945" i="3"/>
  <c r="K2939" i="3"/>
  <c r="K2933" i="3"/>
  <c r="K2927" i="3"/>
  <c r="K2921" i="3"/>
  <c r="K2915" i="3"/>
  <c r="K2909" i="3"/>
  <c r="K2903" i="3"/>
  <c r="K2897" i="3"/>
  <c r="K2891" i="3"/>
  <c r="K2885" i="3"/>
  <c r="K2879" i="3"/>
  <c r="K2873" i="3"/>
  <c r="K2867" i="3"/>
  <c r="K2836" i="3"/>
  <c r="K2835" i="3"/>
  <c r="K2834" i="3"/>
  <c r="K2817" i="3"/>
  <c r="K2814" i="3"/>
  <c r="K2811" i="3"/>
  <c r="K2775" i="3"/>
  <c r="N2775" i="3"/>
  <c r="O2775" i="3" s="1"/>
  <c r="K2751" i="3"/>
  <c r="N2751" i="3"/>
  <c r="O2751" i="3" s="1"/>
  <c r="K2725" i="3"/>
  <c r="N2725" i="3"/>
  <c r="O2725" i="3" s="1"/>
  <c r="N2284" i="3"/>
  <c r="O2284" i="3" s="1"/>
  <c r="K2284" i="3"/>
  <c r="K2196" i="3"/>
  <c r="N2196" i="3"/>
  <c r="O2196" i="3" s="1"/>
  <c r="N3798" i="3"/>
  <c r="O3798" i="3" s="1"/>
  <c r="K3791" i="3"/>
  <c r="N3789" i="3"/>
  <c r="O3789" i="3" s="1"/>
  <c r="K3782" i="3"/>
  <c r="N3780" i="3"/>
  <c r="O3780" i="3" s="1"/>
  <c r="K3773" i="3"/>
  <c r="N3771" i="3"/>
  <c r="O3771" i="3" s="1"/>
  <c r="K3764" i="3"/>
  <c r="N3762" i="3"/>
  <c r="O3762" i="3" s="1"/>
  <c r="K3755" i="3"/>
  <c r="N3753" i="3"/>
  <c r="O3753" i="3" s="1"/>
  <c r="K3746" i="3"/>
  <c r="N3744" i="3"/>
  <c r="O3744" i="3" s="1"/>
  <c r="K3743" i="3"/>
  <c r="N3741" i="3"/>
  <c r="O3741" i="3" s="1"/>
  <c r="K3740" i="3"/>
  <c r="K3515" i="3"/>
  <c r="K3513" i="3"/>
  <c r="K3489" i="3"/>
  <c r="N3466" i="3"/>
  <c r="O3466" i="3" s="1"/>
  <c r="N3448" i="3"/>
  <c r="O3448" i="3" s="1"/>
  <c r="N3392" i="3"/>
  <c r="O3392" i="3" s="1"/>
  <c r="N3342" i="3"/>
  <c r="O3342" i="3" s="1"/>
  <c r="N3324" i="3"/>
  <c r="O3324" i="3" s="1"/>
  <c r="N3300" i="3"/>
  <c r="O3300" i="3" s="1"/>
  <c r="N3276" i="3"/>
  <c r="O3276" i="3" s="1"/>
  <c r="K3275" i="3"/>
  <c r="N3258" i="3"/>
  <c r="O3258" i="3" s="1"/>
  <c r="K3255" i="3"/>
  <c r="N3243" i="3"/>
  <c r="O3243" i="3" s="1"/>
  <c r="K3228" i="3"/>
  <c r="N3212" i="3"/>
  <c r="O3212" i="3" s="1"/>
  <c r="N3117" i="3"/>
  <c r="O3117" i="3" s="1"/>
  <c r="N3111" i="3"/>
  <c r="O3111" i="3" s="1"/>
  <c r="N3105" i="3"/>
  <c r="O3105" i="3" s="1"/>
  <c r="N3099" i="3"/>
  <c r="O3099" i="3" s="1"/>
  <c r="N3093" i="3"/>
  <c r="O3093" i="3" s="1"/>
  <c r="N3087" i="3"/>
  <c r="O3087" i="3" s="1"/>
  <c r="N3081" i="3"/>
  <c r="O3081" i="3" s="1"/>
  <c r="N3075" i="3"/>
  <c r="O3075" i="3" s="1"/>
  <c r="N3069" i="3"/>
  <c r="O3069" i="3" s="1"/>
  <c r="N3063" i="3"/>
  <c r="O3063" i="3" s="1"/>
  <c r="N3057" i="3"/>
  <c r="O3057" i="3" s="1"/>
  <c r="N3051" i="3"/>
  <c r="O3051" i="3" s="1"/>
  <c r="N3045" i="3"/>
  <c r="O3045" i="3" s="1"/>
  <c r="N3039" i="3"/>
  <c r="O3039" i="3" s="1"/>
  <c r="N3033" i="3"/>
  <c r="O3033" i="3" s="1"/>
  <c r="N3027" i="3"/>
  <c r="O3027" i="3" s="1"/>
  <c r="N3021" i="3"/>
  <c r="O3021" i="3" s="1"/>
  <c r="N3015" i="3"/>
  <c r="O3015" i="3" s="1"/>
  <c r="N3009" i="3"/>
  <c r="O3009" i="3" s="1"/>
  <c r="N3003" i="3"/>
  <c r="O3003" i="3" s="1"/>
  <c r="N2997" i="3"/>
  <c r="O2997" i="3" s="1"/>
  <c r="N2991" i="3"/>
  <c r="O2991" i="3" s="1"/>
  <c r="N2985" i="3"/>
  <c r="O2985" i="3" s="1"/>
  <c r="N2979" i="3"/>
  <c r="O2979" i="3" s="1"/>
  <c r="N2973" i="3"/>
  <c r="O2973" i="3" s="1"/>
  <c r="N2967" i="3"/>
  <c r="O2967" i="3" s="1"/>
  <c r="N2961" i="3"/>
  <c r="O2961" i="3" s="1"/>
  <c r="N2955" i="3"/>
  <c r="O2955" i="3" s="1"/>
  <c r="N2949" i="3"/>
  <c r="O2949" i="3" s="1"/>
  <c r="N2943" i="3"/>
  <c r="O2943" i="3" s="1"/>
  <c r="N2937" i="3"/>
  <c r="O2937" i="3" s="1"/>
  <c r="N2931" i="3"/>
  <c r="O2931" i="3" s="1"/>
  <c r="N2925" i="3"/>
  <c r="O2925" i="3" s="1"/>
  <c r="N2919" i="3"/>
  <c r="O2919" i="3" s="1"/>
  <c r="N2913" i="3"/>
  <c r="O2913" i="3" s="1"/>
  <c r="N2907" i="3"/>
  <c r="O2907" i="3" s="1"/>
  <c r="N2901" i="3"/>
  <c r="O2901" i="3" s="1"/>
  <c r="N2895" i="3"/>
  <c r="O2895" i="3" s="1"/>
  <c r="N2889" i="3"/>
  <c r="O2889" i="3" s="1"/>
  <c r="N2883" i="3"/>
  <c r="O2883" i="3" s="1"/>
  <c r="N2877" i="3"/>
  <c r="O2877" i="3" s="1"/>
  <c r="N2871" i="3"/>
  <c r="O2871" i="3" s="1"/>
  <c r="N2865" i="3"/>
  <c r="O2865" i="3" s="1"/>
  <c r="N2862" i="3"/>
  <c r="O2862" i="3" s="1"/>
  <c r="N2859" i="3"/>
  <c r="O2859" i="3" s="1"/>
  <c r="N2856" i="3"/>
  <c r="O2856" i="3" s="1"/>
  <c r="N2853" i="3"/>
  <c r="O2853" i="3" s="1"/>
  <c r="N2850" i="3"/>
  <c r="O2850" i="3" s="1"/>
  <c r="K2824" i="3"/>
  <c r="K2769" i="3"/>
  <c r="N2769" i="3"/>
  <c r="O2769" i="3" s="1"/>
  <c r="K2743" i="3"/>
  <c r="N2743" i="3"/>
  <c r="O2743" i="3" s="1"/>
  <c r="K2631" i="3"/>
  <c r="N2631" i="3"/>
  <c r="O2631" i="3" s="1"/>
  <c r="K2625" i="3"/>
  <c r="N2625" i="3"/>
  <c r="O2625" i="3" s="1"/>
  <c r="N2621" i="3"/>
  <c r="O2621" i="3" s="1"/>
  <c r="K2621" i="3"/>
  <c r="K2617" i="3"/>
  <c r="N2617" i="3"/>
  <c r="O2617" i="3" s="1"/>
  <c r="N3708" i="3"/>
  <c r="O3708" i="3" s="1"/>
  <c r="N3705" i="3"/>
  <c r="O3705" i="3" s="1"/>
  <c r="N3496" i="3"/>
  <c r="O3496" i="3" s="1"/>
  <c r="N3459" i="3"/>
  <c r="O3459" i="3" s="1"/>
  <c r="N3406" i="3"/>
  <c r="O3406" i="3" s="1"/>
  <c r="N3382" i="3"/>
  <c r="O3382" i="3" s="1"/>
  <c r="N3345" i="3"/>
  <c r="O3345" i="3" s="1"/>
  <c r="N3319" i="3"/>
  <c r="O3319" i="3" s="1"/>
  <c r="N3305" i="3"/>
  <c r="O3305" i="3" s="1"/>
  <c r="N3296" i="3"/>
  <c r="O3296" i="3" s="1"/>
  <c r="N3248" i="3"/>
  <c r="O3248" i="3" s="1"/>
  <c r="N3239" i="3"/>
  <c r="O3239" i="3" s="1"/>
  <c r="N3224" i="3"/>
  <c r="O3224" i="3" s="1"/>
  <c r="N2843" i="3"/>
  <c r="O2843" i="3" s="1"/>
  <c r="N2840" i="3"/>
  <c r="O2840" i="3" s="1"/>
  <c r="K2793" i="3"/>
  <c r="N2793" i="3"/>
  <c r="O2793" i="3" s="1"/>
  <c r="K2787" i="3"/>
  <c r="N2787" i="3"/>
  <c r="O2787" i="3" s="1"/>
  <c r="K2761" i="3"/>
  <c r="N2761" i="3"/>
  <c r="O2761" i="3" s="1"/>
  <c r="K2739" i="3"/>
  <c r="N2739" i="3"/>
  <c r="O2739" i="3" s="1"/>
  <c r="K2283" i="3"/>
  <c r="N2283" i="3"/>
  <c r="O2283" i="3" s="1"/>
  <c r="K2779" i="3"/>
  <c r="N2779" i="3"/>
  <c r="O2779" i="3" s="1"/>
  <c r="K2757" i="3"/>
  <c r="N2757" i="3"/>
  <c r="O2757" i="3" s="1"/>
  <c r="K2733" i="3"/>
  <c r="N2733" i="3"/>
  <c r="O2733" i="3" s="1"/>
  <c r="N2310" i="3"/>
  <c r="O2310" i="3" s="1"/>
  <c r="K2310" i="3"/>
  <c r="N2304" i="3"/>
  <c r="O2304" i="3" s="1"/>
  <c r="N2270" i="3"/>
  <c r="O2270" i="3" s="1"/>
  <c r="N2250" i="3"/>
  <c r="O2250" i="3" s="1"/>
  <c r="K2150" i="3"/>
  <c r="K2271" i="3"/>
  <c r="K2253" i="3"/>
  <c r="K2198" i="3"/>
  <c r="N4324" i="3"/>
  <c r="O4324" i="3" s="1"/>
  <c r="N4226" i="3"/>
  <c r="O4226" i="3" s="1"/>
  <c r="N4222" i="3"/>
  <c r="O4222" i="3" s="1"/>
  <c r="N4218" i="3"/>
  <c r="O4218" i="3" s="1"/>
  <c r="N4202" i="3"/>
  <c r="O4202" i="3" s="1"/>
  <c r="N4198" i="3"/>
  <c r="O4198" i="3" s="1"/>
  <c r="N4194" i="3"/>
  <c r="O4194" i="3" s="1"/>
  <c r="N4186" i="3"/>
  <c r="O4186" i="3" s="1"/>
  <c r="N3505" i="3"/>
  <c r="O3505" i="3" s="1"/>
  <c r="N3498" i="3"/>
  <c r="O3498" i="3" s="1"/>
  <c r="N3494" i="3"/>
  <c r="O3494" i="3" s="1"/>
  <c r="K3480" i="3"/>
  <c r="N3480" i="3"/>
  <c r="O3480" i="3" s="1"/>
  <c r="K3464" i="3"/>
  <c r="N3464" i="3"/>
  <c r="O3464" i="3" s="1"/>
  <c r="K3446" i="3"/>
  <c r="N3446" i="3"/>
  <c r="O3446" i="3" s="1"/>
  <c r="N3412" i="3"/>
  <c r="O3412" i="3" s="1"/>
  <c r="K3412" i="3"/>
  <c r="N3410" i="3"/>
  <c r="O3410" i="3" s="1"/>
  <c r="K3410" i="3"/>
  <c r="K3408" i="3"/>
  <c r="N3408" i="3"/>
  <c r="O3408" i="3" s="1"/>
  <c r="N3371" i="3"/>
  <c r="O3371" i="3" s="1"/>
  <c r="K3371" i="3"/>
  <c r="K3335" i="3"/>
  <c r="N3335" i="3"/>
  <c r="O3335" i="3" s="1"/>
  <c r="K3322" i="3"/>
  <c r="N3322" i="3"/>
  <c r="O3322" i="3" s="1"/>
  <c r="K3302" i="3"/>
  <c r="N3302" i="3"/>
  <c r="O3302" i="3" s="1"/>
  <c r="N3295" i="3"/>
  <c r="O3295" i="3" s="1"/>
  <c r="K3295" i="3"/>
  <c r="K3286" i="3"/>
  <c r="N3286" i="3"/>
  <c r="O3286" i="3" s="1"/>
  <c r="N4342" i="3"/>
  <c r="O4342" i="3" s="1"/>
  <c r="N4334" i="3"/>
  <c r="O4334" i="3" s="1"/>
  <c r="N4316" i="3"/>
  <c r="O4316" i="3" s="1"/>
  <c r="N4308" i="3"/>
  <c r="O4308" i="3" s="1"/>
  <c r="N4302" i="3"/>
  <c r="O4302" i="3" s="1"/>
  <c r="N4288" i="3"/>
  <c r="O4288" i="3" s="1"/>
  <c r="N4276" i="3"/>
  <c r="O4276" i="3" s="1"/>
  <c r="N4264" i="3"/>
  <c r="O4264" i="3" s="1"/>
  <c r="N4252" i="3"/>
  <c r="O4252" i="3" s="1"/>
  <c r="K4182" i="3"/>
  <c r="K4181" i="3"/>
  <c r="N4165" i="3"/>
  <c r="O4165" i="3" s="1"/>
  <c r="K4153" i="3"/>
  <c r="K4152" i="3"/>
  <c r="K4151" i="3"/>
  <c r="K4150" i="3"/>
  <c r="K4149" i="3"/>
  <c r="K4148" i="3"/>
  <c r="K4147" i="3"/>
  <c r="K4146" i="3"/>
  <c r="K4145" i="3"/>
  <c r="K4144" i="3"/>
  <c r="K4143" i="3"/>
  <c r="K4142" i="3"/>
  <c r="K4141" i="3"/>
  <c r="K4140" i="3"/>
  <c r="K4139" i="3"/>
  <c r="K4138" i="3"/>
  <c r="K4137" i="3"/>
  <c r="K4136" i="3"/>
  <c r="K4135" i="3"/>
  <c r="K4134" i="3"/>
  <c r="K4133" i="3"/>
  <c r="K4132" i="3"/>
  <c r="K4131" i="3"/>
  <c r="K4130" i="3"/>
  <c r="K4129" i="3"/>
  <c r="K4128" i="3"/>
  <c r="K4127" i="3"/>
  <c r="K4126" i="3"/>
  <c r="K4125" i="3"/>
  <c r="K4124" i="3"/>
  <c r="K4123" i="3"/>
  <c r="K4122" i="3"/>
  <c r="K4121" i="3"/>
  <c r="K4120" i="3"/>
  <c r="K4119" i="3"/>
  <c r="K4118" i="3"/>
  <c r="K4117" i="3"/>
  <c r="K4116" i="3"/>
  <c r="K4115" i="3"/>
  <c r="K4114" i="3"/>
  <c r="N4028" i="3"/>
  <c r="O4028" i="3" s="1"/>
  <c r="N4016" i="3"/>
  <c r="O4016" i="3" s="1"/>
  <c r="N4004" i="3"/>
  <c r="O4004" i="3" s="1"/>
  <c r="N3992" i="3"/>
  <c r="O3992" i="3" s="1"/>
  <c r="N3980" i="3"/>
  <c r="O3980" i="3" s="1"/>
  <c r="N3968" i="3"/>
  <c r="O3968" i="3" s="1"/>
  <c r="N3956" i="3"/>
  <c r="O3956" i="3" s="1"/>
  <c r="N3944" i="3"/>
  <c r="O3944" i="3" s="1"/>
  <c r="N3902" i="3"/>
  <c r="O3902" i="3" s="1"/>
  <c r="K3901" i="3"/>
  <c r="N3897" i="3"/>
  <c r="O3897" i="3" s="1"/>
  <c r="K3895" i="3"/>
  <c r="N3891" i="3"/>
  <c r="O3891" i="3" s="1"/>
  <c r="K3889" i="3"/>
  <c r="N3885" i="3"/>
  <c r="O3885" i="3" s="1"/>
  <c r="K3883" i="3"/>
  <c r="N3879" i="3"/>
  <c r="O3879" i="3" s="1"/>
  <c r="K3877" i="3"/>
  <c r="N3873" i="3"/>
  <c r="O3873" i="3" s="1"/>
  <c r="K3871" i="3"/>
  <c r="K3867" i="3"/>
  <c r="N3863" i="3"/>
  <c r="O3863" i="3" s="1"/>
  <c r="N3860" i="3"/>
  <c r="O3860" i="3" s="1"/>
  <c r="K3854" i="3"/>
  <c r="N3851" i="3"/>
  <c r="O3851" i="3" s="1"/>
  <c r="K3847" i="3"/>
  <c r="K3839" i="3"/>
  <c r="K3836" i="3"/>
  <c r="N3832" i="3"/>
  <c r="O3832" i="3" s="1"/>
  <c r="N3795" i="3"/>
  <c r="O3795" i="3" s="1"/>
  <c r="K3794" i="3"/>
  <c r="N3777" i="3"/>
  <c r="O3777" i="3" s="1"/>
  <c r="K3776" i="3"/>
  <c r="N3759" i="3"/>
  <c r="O3759" i="3" s="1"/>
  <c r="K3758" i="3"/>
  <c r="K3737" i="3"/>
  <c r="N3735" i="3"/>
  <c r="O3735" i="3" s="1"/>
  <c r="K3734" i="3"/>
  <c r="N3732" i="3"/>
  <c r="O3732" i="3" s="1"/>
  <c r="K3731" i="3"/>
  <c r="N3729" i="3"/>
  <c r="O3729" i="3" s="1"/>
  <c r="K3728" i="3"/>
  <c r="N3726" i="3"/>
  <c r="O3726" i="3" s="1"/>
  <c r="K3725" i="3"/>
  <c r="N3723" i="3"/>
  <c r="O3723" i="3" s="1"/>
  <c r="K3722" i="3"/>
  <c r="N3720" i="3"/>
  <c r="O3720" i="3" s="1"/>
  <c r="K3719" i="3"/>
  <c r="N3717" i="3"/>
  <c r="O3717" i="3" s="1"/>
  <c r="K3716" i="3"/>
  <c r="N3714" i="3"/>
  <c r="O3714" i="3" s="1"/>
  <c r="K3713" i="3"/>
  <c r="N3711" i="3"/>
  <c r="O3711" i="3" s="1"/>
  <c r="K3710" i="3"/>
  <c r="N3519" i="3"/>
  <c r="O3519" i="3" s="1"/>
  <c r="N3509" i="3"/>
  <c r="O3509" i="3" s="1"/>
  <c r="N3508" i="3"/>
  <c r="O3508" i="3" s="1"/>
  <c r="N3503" i="3"/>
  <c r="O3503" i="3" s="1"/>
  <c r="N3502" i="3"/>
  <c r="O3502" i="3" s="1"/>
  <c r="K3441" i="3"/>
  <c r="N3441" i="3"/>
  <c r="O3441" i="3" s="1"/>
  <c r="K3428" i="3"/>
  <c r="N3428" i="3"/>
  <c r="O3428" i="3" s="1"/>
  <c r="K3426" i="3"/>
  <c r="N3426" i="3"/>
  <c r="O3426" i="3" s="1"/>
  <c r="K3420" i="3"/>
  <c r="N3420" i="3"/>
  <c r="O3420" i="3" s="1"/>
  <c r="K3316" i="3"/>
  <c r="N3316" i="3"/>
  <c r="O3316" i="3" s="1"/>
  <c r="K3282" i="3"/>
  <c r="N3282" i="3"/>
  <c r="O3282" i="3" s="1"/>
  <c r="N3413" i="3"/>
  <c r="O3413" i="3" s="1"/>
  <c r="K3413" i="3"/>
  <c r="N3411" i="3"/>
  <c r="O3411" i="3" s="1"/>
  <c r="K3411" i="3"/>
  <c r="N3409" i="3"/>
  <c r="O3409" i="3" s="1"/>
  <c r="K3409" i="3"/>
  <c r="K3368" i="3"/>
  <c r="N3368" i="3"/>
  <c r="O3368" i="3" s="1"/>
  <c r="N3291" i="3"/>
  <c r="O3291" i="3" s="1"/>
  <c r="K3291" i="3"/>
  <c r="K3277" i="3"/>
  <c r="N3277" i="3"/>
  <c r="O3277" i="3" s="1"/>
  <c r="N4338" i="3"/>
  <c r="O4338" i="3" s="1"/>
  <c r="N4320" i="3"/>
  <c r="O4320" i="3" s="1"/>
  <c r="N4312" i="3"/>
  <c r="O4312" i="3" s="1"/>
  <c r="N4292" i="3"/>
  <c r="O4292" i="3" s="1"/>
  <c r="N4280" i="3"/>
  <c r="O4280" i="3" s="1"/>
  <c r="N4268" i="3"/>
  <c r="O4268" i="3" s="1"/>
  <c r="N4256" i="3"/>
  <c r="O4256" i="3" s="1"/>
  <c r="N4200" i="3"/>
  <c r="O4200" i="3" s="1"/>
  <c r="N4196" i="3"/>
  <c r="O4196" i="3" s="1"/>
  <c r="N4184" i="3"/>
  <c r="O4184" i="3" s="1"/>
  <c r="N4022" i="3"/>
  <c r="O4022" i="3" s="1"/>
  <c r="N4010" i="3"/>
  <c r="O4010" i="3" s="1"/>
  <c r="N3998" i="3"/>
  <c r="O3998" i="3" s="1"/>
  <c r="N3986" i="3"/>
  <c r="O3986" i="3" s="1"/>
  <c r="N3974" i="3"/>
  <c r="O3974" i="3" s="1"/>
  <c r="N3962" i="3"/>
  <c r="O3962" i="3" s="1"/>
  <c r="N3950" i="3"/>
  <c r="O3950" i="3" s="1"/>
  <c r="K3903" i="3"/>
  <c r="N3894" i="3"/>
  <c r="O3894" i="3" s="1"/>
  <c r="K3892" i="3"/>
  <c r="N3888" i="3"/>
  <c r="O3888" i="3" s="1"/>
  <c r="K3886" i="3"/>
  <c r="N3882" i="3"/>
  <c r="O3882" i="3" s="1"/>
  <c r="K3880" i="3"/>
  <c r="N3876" i="3"/>
  <c r="O3876" i="3" s="1"/>
  <c r="K3874" i="3"/>
  <c r="N3870" i="3"/>
  <c r="O3870" i="3" s="1"/>
  <c r="K3843" i="3"/>
  <c r="N3835" i="3"/>
  <c r="O3835" i="3" s="1"/>
  <c r="K3833" i="3"/>
  <c r="N3804" i="3"/>
  <c r="O3804" i="3" s="1"/>
  <c r="K3803" i="3"/>
  <c r="N3786" i="3"/>
  <c r="O3786" i="3" s="1"/>
  <c r="K3785" i="3"/>
  <c r="N3768" i="3"/>
  <c r="O3768" i="3" s="1"/>
  <c r="K3767" i="3"/>
  <c r="N3750" i="3"/>
  <c r="O3750" i="3" s="1"/>
  <c r="K3749" i="3"/>
  <c r="N3550" i="3"/>
  <c r="O3550" i="3" s="1"/>
  <c r="N3488" i="3"/>
  <c r="O3488" i="3" s="1"/>
  <c r="K3482" i="3"/>
  <c r="K3470" i="3"/>
  <c r="N3470" i="3"/>
  <c r="O3470" i="3" s="1"/>
  <c r="K3458" i="3"/>
  <c r="N3458" i="3"/>
  <c r="O3458" i="3" s="1"/>
  <c r="K3429" i="3"/>
  <c r="N3429" i="3"/>
  <c r="O3429" i="3" s="1"/>
  <c r="N3427" i="3"/>
  <c r="O3427" i="3" s="1"/>
  <c r="K3427" i="3"/>
  <c r="N3421" i="3"/>
  <c r="O3421" i="3" s="1"/>
  <c r="K3421" i="3"/>
  <c r="N3375" i="3"/>
  <c r="O3375" i="3" s="1"/>
  <c r="K3375" i="3"/>
  <c r="K3332" i="3"/>
  <c r="N3332" i="3"/>
  <c r="O3332" i="3" s="1"/>
  <c r="N3317" i="3"/>
  <c r="O3317" i="3" s="1"/>
  <c r="K3317" i="3"/>
  <c r="N3304" i="3"/>
  <c r="O3304" i="3" s="1"/>
  <c r="K3304" i="3"/>
  <c r="N3299" i="3"/>
  <c r="O3299" i="3" s="1"/>
  <c r="K3299" i="3"/>
  <c r="N3397" i="3"/>
  <c r="O3397" i="3" s="1"/>
  <c r="N3394" i="3"/>
  <c r="O3394" i="3" s="1"/>
  <c r="N3391" i="3"/>
  <c r="O3391" i="3" s="1"/>
  <c r="N3388" i="3"/>
  <c r="O3388" i="3" s="1"/>
  <c r="N3378" i="3"/>
  <c r="O3378" i="3" s="1"/>
  <c r="N3373" i="3"/>
  <c r="O3373" i="3" s="1"/>
  <c r="N3344" i="3"/>
  <c r="O3344" i="3" s="1"/>
  <c r="N3341" i="3"/>
  <c r="O3341" i="3" s="1"/>
  <c r="N3338" i="3"/>
  <c r="O3338" i="3" s="1"/>
  <c r="N3327" i="3"/>
  <c r="O3327" i="3" s="1"/>
  <c r="N3312" i="3"/>
  <c r="O3312" i="3" s="1"/>
  <c r="N3309" i="3"/>
  <c r="O3309" i="3" s="1"/>
  <c r="N3306" i="3"/>
  <c r="O3306" i="3" s="1"/>
  <c r="N3297" i="3"/>
  <c r="O3297" i="3" s="1"/>
  <c r="N3284" i="3"/>
  <c r="O3284" i="3" s="1"/>
  <c r="N3280" i="3"/>
  <c r="O3280" i="3" s="1"/>
  <c r="K3273" i="3"/>
  <c r="N3269" i="3"/>
  <c r="O3269" i="3" s="1"/>
  <c r="N3266" i="3"/>
  <c r="O3266" i="3" s="1"/>
  <c r="N3259" i="3"/>
  <c r="O3259" i="3" s="1"/>
  <c r="K3257" i="3"/>
  <c r="N3252" i="3"/>
  <c r="O3252" i="3" s="1"/>
  <c r="N3246" i="3"/>
  <c r="O3246" i="3" s="1"/>
  <c r="N3242" i="3"/>
  <c r="O3242" i="3" s="1"/>
  <c r="N3238" i="3"/>
  <c r="O3238" i="3" s="1"/>
  <c r="N3235" i="3"/>
  <c r="O3235" i="3" s="1"/>
  <c r="K3233" i="3"/>
  <c r="K3229" i="3"/>
  <c r="N3226" i="3"/>
  <c r="O3226" i="3" s="1"/>
  <c r="N3223" i="3"/>
  <c r="O3223" i="3" s="1"/>
  <c r="N3220" i="3"/>
  <c r="O3220" i="3" s="1"/>
  <c r="N3208" i="3"/>
  <c r="O3208" i="3" s="1"/>
  <c r="N3205" i="3"/>
  <c r="O3205" i="3" s="1"/>
  <c r="K3203" i="3"/>
  <c r="N3177" i="3"/>
  <c r="O3177" i="3" s="1"/>
  <c r="K3175" i="3"/>
  <c r="N3171" i="3"/>
  <c r="O3171" i="3" s="1"/>
  <c r="K3169" i="3"/>
  <c r="N3165" i="3"/>
  <c r="O3165" i="3" s="1"/>
  <c r="K3163" i="3"/>
  <c r="N3159" i="3"/>
  <c r="O3159" i="3" s="1"/>
  <c r="K3157" i="3"/>
  <c r="N3153" i="3"/>
  <c r="O3153" i="3" s="1"/>
  <c r="K3151" i="3"/>
  <c r="N3147" i="3"/>
  <c r="O3147" i="3" s="1"/>
  <c r="K3145" i="3"/>
  <c r="N3141" i="3"/>
  <c r="O3141" i="3" s="1"/>
  <c r="K3139" i="3"/>
  <c r="N3135" i="3"/>
  <c r="O3135" i="3" s="1"/>
  <c r="K3133" i="3"/>
  <c r="N3129" i="3"/>
  <c r="O3129" i="3" s="1"/>
  <c r="K3127" i="3"/>
  <c r="N3123" i="3"/>
  <c r="O3123" i="3" s="1"/>
  <c r="K3121" i="3"/>
  <c r="K3115" i="3"/>
  <c r="K3109" i="3"/>
  <c r="K3103" i="3"/>
  <c r="K3097" i="3"/>
  <c r="K3091" i="3"/>
  <c r="K3085" i="3"/>
  <c r="K3079" i="3"/>
  <c r="K3073" i="3"/>
  <c r="K3067" i="3"/>
  <c r="K3061" i="3"/>
  <c r="K3055" i="3"/>
  <c r="K3049" i="3"/>
  <c r="K3043" i="3"/>
  <c r="K3037" i="3"/>
  <c r="K3031" i="3"/>
  <c r="K3025" i="3"/>
  <c r="K3019" i="3"/>
  <c r="K3013" i="3"/>
  <c r="K3007" i="3"/>
  <c r="K3001" i="3"/>
  <c r="K2995" i="3"/>
  <c r="K2989" i="3"/>
  <c r="K2983" i="3"/>
  <c r="K2977" i="3"/>
  <c r="K2971" i="3"/>
  <c r="K2965" i="3"/>
  <c r="K2959" i="3"/>
  <c r="K2953" i="3"/>
  <c r="K2947" i="3"/>
  <c r="K2941" i="3"/>
  <c r="K2935" i="3"/>
  <c r="K2929" i="3"/>
  <c r="K2923" i="3"/>
  <c r="K2917" i="3"/>
  <c r="K2911" i="3"/>
  <c r="K2905" i="3"/>
  <c r="K2899" i="3"/>
  <c r="K2893" i="3"/>
  <c r="K2887" i="3"/>
  <c r="K2881" i="3"/>
  <c r="K2875" i="3"/>
  <c r="K2869" i="3"/>
  <c r="K2863" i="3"/>
  <c r="K2857" i="3"/>
  <c r="K2851" i="3"/>
  <c r="K2842" i="3"/>
  <c r="K2830" i="3"/>
  <c r="K2783" i="3"/>
  <c r="K2774" i="3"/>
  <c r="K2765" i="3"/>
  <c r="K2756" i="3"/>
  <c r="K2747" i="3"/>
  <c r="K2738" i="3"/>
  <c r="K2729" i="3"/>
  <c r="N2314" i="3"/>
  <c r="O2314" i="3" s="1"/>
  <c r="N2306" i="3"/>
  <c r="O2306" i="3" s="1"/>
  <c r="N2296" i="3"/>
  <c r="O2296" i="3" s="1"/>
  <c r="N2288" i="3"/>
  <c r="O2288" i="3" s="1"/>
  <c r="N2278" i="3"/>
  <c r="O2278" i="3" s="1"/>
  <c r="K2274" i="3"/>
  <c r="N2266" i="3"/>
  <c r="O2266" i="3" s="1"/>
  <c r="N2265" i="3"/>
  <c r="O2265" i="3" s="1"/>
  <c r="K2254" i="3"/>
  <c r="K2246" i="3"/>
  <c r="N2230" i="3"/>
  <c r="O2230" i="3" s="1"/>
  <c r="K2228" i="3"/>
  <c r="K2223" i="3"/>
  <c r="K2222" i="3"/>
  <c r="N2218" i="3"/>
  <c r="O2218" i="3" s="1"/>
  <c r="N2217" i="3"/>
  <c r="O2217" i="3" s="1"/>
  <c r="N2216" i="3"/>
  <c r="O2216" i="3" s="1"/>
  <c r="N2212" i="3"/>
  <c r="O2212" i="3" s="1"/>
  <c r="K2210" i="3"/>
  <c r="N2206" i="3"/>
  <c r="O2206" i="3" s="1"/>
  <c r="N2194" i="3"/>
  <c r="O2194" i="3" s="1"/>
  <c r="N2191" i="3"/>
  <c r="O2191" i="3" s="1"/>
  <c r="N2186" i="3"/>
  <c r="O2186" i="3" s="1"/>
  <c r="K2164" i="3"/>
  <c r="N2160" i="3"/>
  <c r="O2160" i="3" s="1"/>
  <c r="K2158" i="3"/>
  <c r="N2861" i="3"/>
  <c r="O2861" i="3" s="1"/>
  <c r="N2855" i="3"/>
  <c r="O2855" i="3" s="1"/>
  <c r="N2849" i="3"/>
  <c r="O2849" i="3" s="1"/>
  <c r="K2845" i="3"/>
  <c r="N2838" i="3"/>
  <c r="O2838" i="3" s="1"/>
  <c r="N2837" i="3"/>
  <c r="O2837" i="3" s="1"/>
  <c r="K2833" i="3"/>
  <c r="N2826" i="3"/>
  <c r="O2826" i="3" s="1"/>
  <c r="N2825" i="3"/>
  <c r="O2825" i="3" s="1"/>
  <c r="K2819" i="3"/>
  <c r="K2810" i="3"/>
  <c r="K2801" i="3"/>
  <c r="N2797" i="3"/>
  <c r="O2797" i="3" s="1"/>
  <c r="K2792" i="3"/>
  <c r="K2721" i="3"/>
  <c r="K2715" i="3"/>
  <c r="K2712" i="3"/>
  <c r="K2706" i="3"/>
  <c r="K2703" i="3"/>
  <c r="K2697" i="3"/>
  <c r="K2694" i="3"/>
  <c r="K2688" i="3"/>
  <c r="K2685" i="3"/>
  <c r="K2679" i="3"/>
  <c r="K2676" i="3"/>
  <c r="K2670" i="3"/>
  <c r="K2667" i="3"/>
  <c r="K2661" i="3"/>
  <c r="K2658" i="3"/>
  <c r="K2652" i="3"/>
  <c r="K2649" i="3"/>
  <c r="K2643" i="3"/>
  <c r="K2640" i="3"/>
  <c r="N2622" i="3"/>
  <c r="O2622" i="3" s="1"/>
  <c r="N2232" i="3"/>
  <c r="O2232" i="3" s="1"/>
  <c r="N2214" i="3"/>
  <c r="O2214" i="3" s="1"/>
  <c r="N3303" i="3"/>
  <c r="O3303" i="3" s="1"/>
  <c r="N3264" i="3"/>
  <c r="O3264" i="3" s="1"/>
  <c r="N3244" i="3"/>
  <c r="O3244" i="3" s="1"/>
  <c r="N3240" i="3"/>
  <c r="O3240" i="3" s="1"/>
  <c r="N3232" i="3"/>
  <c r="O3232" i="3" s="1"/>
  <c r="N3218" i="3"/>
  <c r="O3218" i="3" s="1"/>
  <c r="N3210" i="3"/>
  <c r="O3210" i="3" s="1"/>
  <c r="K3178" i="3"/>
  <c r="N3174" i="3"/>
  <c r="O3174" i="3" s="1"/>
  <c r="K3172" i="3"/>
  <c r="N3168" i="3"/>
  <c r="O3168" i="3" s="1"/>
  <c r="K3166" i="3"/>
  <c r="N3162" i="3"/>
  <c r="O3162" i="3" s="1"/>
  <c r="K3160" i="3"/>
  <c r="N3156" i="3"/>
  <c r="O3156" i="3" s="1"/>
  <c r="K3154" i="3"/>
  <c r="N3150" i="3"/>
  <c r="O3150" i="3" s="1"/>
  <c r="K3148" i="3"/>
  <c r="N3144" i="3"/>
  <c r="O3144" i="3" s="1"/>
  <c r="K3142" i="3"/>
  <c r="N3138" i="3"/>
  <c r="O3138" i="3" s="1"/>
  <c r="K3136" i="3"/>
  <c r="N3132" i="3"/>
  <c r="O3132" i="3" s="1"/>
  <c r="K3130" i="3"/>
  <c r="N3126" i="3"/>
  <c r="O3126" i="3" s="1"/>
  <c r="K3124" i="3"/>
  <c r="N3120" i="3"/>
  <c r="O3120" i="3" s="1"/>
  <c r="K3118" i="3"/>
  <c r="N3114" i="3"/>
  <c r="O3114" i="3" s="1"/>
  <c r="K3112" i="3"/>
  <c r="N3108" i="3"/>
  <c r="O3108" i="3" s="1"/>
  <c r="K3106" i="3"/>
  <c r="N3102" i="3"/>
  <c r="O3102" i="3" s="1"/>
  <c r="K3100" i="3"/>
  <c r="N3096" i="3"/>
  <c r="O3096" i="3" s="1"/>
  <c r="K3094" i="3"/>
  <c r="N3090" i="3"/>
  <c r="O3090" i="3" s="1"/>
  <c r="K3088" i="3"/>
  <c r="N3084" i="3"/>
  <c r="O3084" i="3" s="1"/>
  <c r="K3082" i="3"/>
  <c r="N3078" i="3"/>
  <c r="O3078" i="3" s="1"/>
  <c r="N3072" i="3"/>
  <c r="O3072" i="3" s="1"/>
  <c r="N3066" i="3"/>
  <c r="O3066" i="3" s="1"/>
  <c r="N3060" i="3"/>
  <c r="O3060" i="3" s="1"/>
  <c r="N3054" i="3"/>
  <c r="O3054" i="3" s="1"/>
  <c r="N3048" i="3"/>
  <c r="O3048" i="3" s="1"/>
  <c r="N3042" i="3"/>
  <c r="O3042" i="3" s="1"/>
  <c r="N3036" i="3"/>
  <c r="O3036" i="3" s="1"/>
  <c r="N3030" i="3"/>
  <c r="O3030" i="3" s="1"/>
  <c r="N3024" i="3"/>
  <c r="O3024" i="3" s="1"/>
  <c r="N3018" i="3"/>
  <c r="O3018" i="3" s="1"/>
  <c r="N3012" i="3"/>
  <c r="O3012" i="3" s="1"/>
  <c r="N3006" i="3"/>
  <c r="O3006" i="3" s="1"/>
  <c r="N3000" i="3"/>
  <c r="O3000" i="3" s="1"/>
  <c r="N2994" i="3"/>
  <c r="O2994" i="3" s="1"/>
  <c r="N2988" i="3"/>
  <c r="O2988" i="3" s="1"/>
  <c r="N2982" i="3"/>
  <c r="O2982" i="3" s="1"/>
  <c r="N2976" i="3"/>
  <c r="O2976" i="3" s="1"/>
  <c r="N2970" i="3"/>
  <c r="O2970" i="3" s="1"/>
  <c r="N2964" i="3"/>
  <c r="O2964" i="3" s="1"/>
  <c r="N2958" i="3"/>
  <c r="O2958" i="3" s="1"/>
  <c r="N2952" i="3"/>
  <c r="O2952" i="3" s="1"/>
  <c r="N2946" i="3"/>
  <c r="O2946" i="3" s="1"/>
  <c r="N2940" i="3"/>
  <c r="O2940" i="3" s="1"/>
  <c r="N2934" i="3"/>
  <c r="O2934" i="3" s="1"/>
  <c r="N2928" i="3"/>
  <c r="O2928" i="3" s="1"/>
  <c r="N2922" i="3"/>
  <c r="O2922" i="3" s="1"/>
  <c r="N2916" i="3"/>
  <c r="O2916" i="3" s="1"/>
  <c r="N2910" i="3"/>
  <c r="O2910" i="3" s="1"/>
  <c r="N2904" i="3"/>
  <c r="O2904" i="3" s="1"/>
  <c r="N2898" i="3"/>
  <c r="O2898" i="3" s="1"/>
  <c r="N2892" i="3"/>
  <c r="O2892" i="3" s="1"/>
  <c r="N2886" i="3"/>
  <c r="O2886" i="3" s="1"/>
  <c r="N2880" i="3"/>
  <c r="O2880" i="3" s="1"/>
  <c r="N2874" i="3"/>
  <c r="O2874" i="3" s="1"/>
  <c r="N2868" i="3"/>
  <c r="O2868" i="3" s="1"/>
  <c r="K2312" i="3"/>
  <c r="K2307" i="3"/>
  <c r="K2294" i="3"/>
  <c r="K2289" i="3"/>
  <c r="N2268" i="3"/>
  <c r="O2268" i="3" s="1"/>
  <c r="K2258" i="3"/>
  <c r="K2200" i="3"/>
  <c r="K2182" i="3"/>
  <c r="N2178" i="3"/>
  <c r="O2178" i="3" s="1"/>
  <c r="N2168" i="3"/>
  <c r="O2168" i="3" s="1"/>
  <c r="N2155" i="3"/>
  <c r="O2155" i="3" s="1"/>
  <c r="K2839" i="3"/>
  <c r="K2827" i="3"/>
  <c r="N2634" i="3"/>
  <c r="O2634" i="3" s="1"/>
  <c r="K2630" i="3"/>
  <c r="N2626" i="3"/>
  <c r="O2626" i="3" s="1"/>
  <c r="N4173" i="3"/>
  <c r="O4173" i="3" s="1"/>
  <c r="K4173" i="3"/>
  <c r="N4294" i="3"/>
  <c r="O4294" i="3" s="1"/>
  <c r="N4282" i="3"/>
  <c r="O4282" i="3" s="1"/>
  <c r="N4270" i="3"/>
  <c r="O4270" i="3" s="1"/>
  <c r="N4258" i="3"/>
  <c r="O4258" i="3" s="1"/>
  <c r="K4158" i="3"/>
  <c r="N4158" i="3"/>
  <c r="O4158" i="3" s="1"/>
  <c r="N4155" i="3"/>
  <c r="O4155" i="3" s="1"/>
  <c r="K4155" i="3"/>
  <c r="N4111" i="3"/>
  <c r="O4111" i="3" s="1"/>
  <c r="K4111" i="3"/>
  <c r="N4108" i="3"/>
  <c r="O4108" i="3" s="1"/>
  <c r="K4108" i="3"/>
  <c r="N4105" i="3"/>
  <c r="O4105" i="3" s="1"/>
  <c r="K4105" i="3"/>
  <c r="N4368" i="3"/>
  <c r="O4368" i="3" s="1"/>
  <c r="N4366" i="3"/>
  <c r="O4366" i="3" s="1"/>
  <c r="N4364" i="3"/>
  <c r="O4364" i="3" s="1"/>
  <c r="N4362" i="3"/>
  <c r="O4362" i="3" s="1"/>
  <c r="N4360" i="3"/>
  <c r="O4360" i="3" s="1"/>
  <c r="N4358" i="3"/>
  <c r="O4358" i="3" s="1"/>
  <c r="N4356" i="3"/>
  <c r="O4356" i="3" s="1"/>
  <c r="N4354" i="3"/>
  <c r="O4354" i="3" s="1"/>
  <c r="N4352" i="3"/>
  <c r="O4352" i="3" s="1"/>
  <c r="N4350" i="3"/>
  <c r="O4350" i="3" s="1"/>
  <c r="N4348" i="3"/>
  <c r="O4348" i="3" s="1"/>
  <c r="N4346" i="3"/>
  <c r="O4346" i="3" s="1"/>
  <c r="N4322" i="3"/>
  <c r="O4322" i="3" s="1"/>
  <c r="N4344" i="3"/>
  <c r="O4344" i="3" s="1"/>
  <c r="K4326" i="3"/>
  <c r="N4298" i="3"/>
  <c r="O4298" i="3" s="1"/>
  <c r="N4286" i="3"/>
  <c r="O4286" i="3" s="1"/>
  <c r="N4274" i="3"/>
  <c r="O4274" i="3" s="1"/>
  <c r="N4262" i="3"/>
  <c r="O4262" i="3" s="1"/>
  <c r="K4204" i="3"/>
  <c r="N4204" i="3"/>
  <c r="O4204" i="3" s="1"/>
  <c r="N4188" i="3"/>
  <c r="O4188" i="3" s="1"/>
  <c r="K4188" i="3"/>
  <c r="K4170" i="3"/>
  <c r="N4170" i="3"/>
  <c r="O4170" i="3" s="1"/>
  <c r="N4167" i="3"/>
  <c r="O4167" i="3" s="1"/>
  <c r="K4167" i="3"/>
  <c r="K4216" i="3"/>
  <c r="N4216" i="3"/>
  <c r="O4216" i="3" s="1"/>
  <c r="K4164" i="3"/>
  <c r="N4164" i="3"/>
  <c r="O4164" i="3" s="1"/>
  <c r="N4161" i="3"/>
  <c r="O4161" i="3" s="1"/>
  <c r="K4161" i="3"/>
  <c r="K3802" i="3"/>
  <c r="N3802" i="3"/>
  <c r="O3802" i="3" s="1"/>
  <c r="K3793" i="3"/>
  <c r="N3793" i="3"/>
  <c r="O3793" i="3" s="1"/>
  <c r="K3784" i="3"/>
  <c r="N3784" i="3"/>
  <c r="O3784" i="3" s="1"/>
  <c r="K3775" i="3"/>
  <c r="N3775" i="3"/>
  <c r="O3775" i="3" s="1"/>
  <c r="K3703" i="3"/>
  <c r="N3703" i="3"/>
  <c r="O3703" i="3" s="1"/>
  <c r="K3700" i="3"/>
  <c r="N3700" i="3"/>
  <c r="O3700" i="3" s="1"/>
  <c r="K3697" i="3"/>
  <c r="N3697" i="3"/>
  <c r="O3697" i="3" s="1"/>
  <c r="K3694" i="3"/>
  <c r="N3694" i="3"/>
  <c r="O3694" i="3" s="1"/>
  <c r="K3691" i="3"/>
  <c r="N3691" i="3"/>
  <c r="O3691" i="3" s="1"/>
  <c r="K3688" i="3"/>
  <c r="N3688" i="3"/>
  <c r="O3688" i="3" s="1"/>
  <c r="K3685" i="3"/>
  <c r="N3685" i="3"/>
  <c r="O3685" i="3" s="1"/>
  <c r="K3682" i="3"/>
  <c r="N3682" i="3"/>
  <c r="O3682" i="3" s="1"/>
  <c r="K3679" i="3"/>
  <c r="N3679" i="3"/>
  <c r="O3679" i="3" s="1"/>
  <c r="K3676" i="3"/>
  <c r="N3676" i="3"/>
  <c r="O3676" i="3" s="1"/>
  <c r="K3673" i="3"/>
  <c r="N3673" i="3"/>
  <c r="O3673" i="3" s="1"/>
  <c r="K3670" i="3"/>
  <c r="N3670" i="3"/>
  <c r="O3670" i="3" s="1"/>
  <c r="K3667" i="3"/>
  <c r="N3667" i="3"/>
  <c r="O3667" i="3" s="1"/>
  <c r="K3664" i="3"/>
  <c r="N3664" i="3"/>
  <c r="O3664" i="3" s="1"/>
  <c r="K3661" i="3"/>
  <c r="N3661" i="3"/>
  <c r="O3661" i="3" s="1"/>
  <c r="K3658" i="3"/>
  <c r="N3658" i="3"/>
  <c r="O3658" i="3" s="1"/>
  <c r="K3655" i="3"/>
  <c r="N3655" i="3"/>
  <c r="O3655" i="3" s="1"/>
  <c r="K3652" i="3"/>
  <c r="N3652" i="3"/>
  <c r="O3652" i="3" s="1"/>
  <c r="K3649" i="3"/>
  <c r="N3649" i="3"/>
  <c r="O3649" i="3" s="1"/>
  <c r="K3646" i="3"/>
  <c r="N3646" i="3"/>
  <c r="O3646" i="3" s="1"/>
  <c r="K3643" i="3"/>
  <c r="N3643" i="3"/>
  <c r="O3643" i="3" s="1"/>
  <c r="K3640" i="3"/>
  <c r="N3640" i="3"/>
  <c r="O3640" i="3" s="1"/>
  <c r="K3637" i="3"/>
  <c r="N3637" i="3"/>
  <c r="O3637" i="3" s="1"/>
  <c r="K3634" i="3"/>
  <c r="N3634" i="3"/>
  <c r="O3634" i="3" s="1"/>
  <c r="K3631" i="3"/>
  <c r="N3631" i="3"/>
  <c r="O3631" i="3" s="1"/>
  <c r="K3628" i="3"/>
  <c r="N3628" i="3"/>
  <c r="O3628" i="3" s="1"/>
  <c r="K3625" i="3"/>
  <c r="N3625" i="3"/>
  <c r="O3625" i="3" s="1"/>
  <c r="K3622" i="3"/>
  <c r="N3622" i="3"/>
  <c r="O3622" i="3" s="1"/>
  <c r="K3619" i="3"/>
  <c r="N3619" i="3"/>
  <c r="O3619" i="3" s="1"/>
  <c r="K3616" i="3"/>
  <c r="N3616" i="3"/>
  <c r="O3616" i="3" s="1"/>
  <c r="K3613" i="3"/>
  <c r="N3613" i="3"/>
  <c r="O3613" i="3" s="1"/>
  <c r="K3610" i="3"/>
  <c r="N3610" i="3"/>
  <c r="O3610" i="3" s="1"/>
  <c r="K3607" i="3"/>
  <c r="N3607" i="3"/>
  <c r="O3607" i="3" s="1"/>
  <c r="K3604" i="3"/>
  <c r="N3604" i="3"/>
  <c r="O3604" i="3" s="1"/>
  <c r="K3601" i="3"/>
  <c r="N3601" i="3"/>
  <c r="O3601" i="3" s="1"/>
  <c r="K3598" i="3"/>
  <c r="N3598" i="3"/>
  <c r="O3598" i="3" s="1"/>
  <c r="K3595" i="3"/>
  <c r="N3595" i="3"/>
  <c r="O3595" i="3" s="1"/>
  <c r="K3592" i="3"/>
  <c r="N3592" i="3"/>
  <c r="O3592" i="3" s="1"/>
  <c r="K3589" i="3"/>
  <c r="N3589" i="3"/>
  <c r="O3589" i="3" s="1"/>
  <c r="K3586" i="3"/>
  <c r="N3586" i="3"/>
  <c r="O3586" i="3" s="1"/>
  <c r="N3463" i="3"/>
  <c r="O3463" i="3" s="1"/>
  <c r="K3463" i="3"/>
  <c r="K3456" i="3"/>
  <c r="N3456" i="3"/>
  <c r="O3456" i="3" s="1"/>
  <c r="K3407" i="3"/>
  <c r="N3407" i="3"/>
  <c r="O3407" i="3" s="1"/>
  <c r="K3365" i="3"/>
  <c r="N3365" i="3"/>
  <c r="O3365" i="3" s="1"/>
  <c r="N3363" i="3"/>
  <c r="O3363" i="3" s="1"/>
  <c r="K3363" i="3"/>
  <c r="K3356" i="3"/>
  <c r="N3356" i="3"/>
  <c r="O3356" i="3" s="1"/>
  <c r="K3262" i="3"/>
  <c r="N3262" i="3"/>
  <c r="O3262" i="3" s="1"/>
  <c r="N4246" i="3"/>
  <c r="O4246" i="3" s="1"/>
  <c r="N4244" i="3"/>
  <c r="O4244" i="3" s="1"/>
  <c r="N4242" i="3"/>
  <c r="O4242" i="3" s="1"/>
  <c r="N4240" i="3"/>
  <c r="O4240" i="3" s="1"/>
  <c r="N4238" i="3"/>
  <c r="O4238" i="3" s="1"/>
  <c r="N4236" i="3"/>
  <c r="O4236" i="3" s="1"/>
  <c r="N4234" i="3"/>
  <c r="O4234" i="3" s="1"/>
  <c r="N4232" i="3"/>
  <c r="O4232" i="3" s="1"/>
  <c r="N4230" i="3"/>
  <c r="O4230" i="3" s="1"/>
  <c r="N4228" i="3"/>
  <c r="O4228" i="3" s="1"/>
  <c r="N4179" i="3"/>
  <c r="O4179" i="3" s="1"/>
  <c r="N4174" i="3"/>
  <c r="O4174" i="3" s="1"/>
  <c r="N4168" i="3"/>
  <c r="O4168" i="3" s="1"/>
  <c r="N4162" i="3"/>
  <c r="O4162" i="3" s="1"/>
  <c r="N4156" i="3"/>
  <c r="O4156" i="3" s="1"/>
  <c r="N4112" i="3"/>
  <c r="O4112" i="3" s="1"/>
  <c r="N4109" i="3"/>
  <c r="O4109" i="3" s="1"/>
  <c r="N4106" i="3"/>
  <c r="O4106" i="3" s="1"/>
  <c r="N4103" i="3"/>
  <c r="O4103" i="3" s="1"/>
  <c r="K4102" i="3"/>
  <c r="N4100" i="3"/>
  <c r="O4100" i="3" s="1"/>
  <c r="K4099" i="3"/>
  <c r="N4097" i="3"/>
  <c r="O4097" i="3" s="1"/>
  <c r="K4096" i="3"/>
  <c r="N4094" i="3"/>
  <c r="O4094" i="3" s="1"/>
  <c r="K4093" i="3"/>
  <c r="N4091" i="3"/>
  <c r="O4091" i="3" s="1"/>
  <c r="K4090" i="3"/>
  <c r="N4088" i="3"/>
  <c r="O4088" i="3" s="1"/>
  <c r="K4087" i="3"/>
  <c r="N4085" i="3"/>
  <c r="O4085" i="3" s="1"/>
  <c r="K4084" i="3"/>
  <c r="N4082" i="3"/>
  <c r="O4082" i="3" s="1"/>
  <c r="K4081" i="3"/>
  <c r="N4079" i="3"/>
  <c r="O4079" i="3" s="1"/>
  <c r="K4078" i="3"/>
  <c r="N4076" i="3"/>
  <c r="O4076" i="3" s="1"/>
  <c r="K4075" i="3"/>
  <c r="N4073" i="3"/>
  <c r="O4073" i="3" s="1"/>
  <c r="K4072" i="3"/>
  <c r="N4070" i="3"/>
  <c r="O4070" i="3" s="1"/>
  <c r="K4069" i="3"/>
  <c r="N4067" i="3"/>
  <c r="O4067" i="3" s="1"/>
  <c r="K4066" i="3"/>
  <c r="N4064" i="3"/>
  <c r="O4064" i="3" s="1"/>
  <c r="K4063" i="3"/>
  <c r="N4061" i="3"/>
  <c r="O4061" i="3" s="1"/>
  <c r="K4060" i="3"/>
  <c r="N4058" i="3"/>
  <c r="O4058" i="3" s="1"/>
  <c r="K4057" i="3"/>
  <c r="N4055" i="3"/>
  <c r="O4055" i="3" s="1"/>
  <c r="K4054" i="3"/>
  <c r="N4052" i="3"/>
  <c r="O4052" i="3" s="1"/>
  <c r="K4051" i="3"/>
  <c r="N4049" i="3"/>
  <c r="O4049" i="3" s="1"/>
  <c r="K4048" i="3"/>
  <c r="N4046" i="3"/>
  <c r="O4046" i="3" s="1"/>
  <c r="K4045" i="3"/>
  <c r="N4043" i="3"/>
  <c r="O4043" i="3" s="1"/>
  <c r="K4042" i="3"/>
  <c r="N4040" i="3"/>
  <c r="O4040" i="3" s="1"/>
  <c r="K4039" i="3"/>
  <c r="N4037" i="3"/>
  <c r="O4037" i="3" s="1"/>
  <c r="K4036" i="3"/>
  <c r="N4034" i="3"/>
  <c r="O4034" i="3" s="1"/>
  <c r="K4033" i="3"/>
  <c r="N4031" i="3"/>
  <c r="O4031" i="3" s="1"/>
  <c r="K4030" i="3"/>
  <c r="K4027" i="3"/>
  <c r="K4024" i="3"/>
  <c r="K4021" i="3"/>
  <c r="K4018" i="3"/>
  <c r="K4015" i="3"/>
  <c r="K4012" i="3"/>
  <c r="K4009" i="3"/>
  <c r="K4006" i="3"/>
  <c r="K4003" i="3"/>
  <c r="K4000" i="3"/>
  <c r="K3997" i="3"/>
  <c r="K3994" i="3"/>
  <c r="K3991" i="3"/>
  <c r="K3988" i="3"/>
  <c r="K3985" i="3"/>
  <c r="K3982" i="3"/>
  <c r="K3979" i="3"/>
  <c r="K3976" i="3"/>
  <c r="K3973" i="3"/>
  <c r="K3970" i="3"/>
  <c r="K3967" i="3"/>
  <c r="K3964" i="3"/>
  <c r="K3961" i="3"/>
  <c r="K3958" i="3"/>
  <c r="K3955" i="3"/>
  <c r="K3952" i="3"/>
  <c r="K3949" i="3"/>
  <c r="K3946" i="3"/>
  <c r="K3943" i="3"/>
  <c r="K3940" i="3"/>
  <c r="K3937" i="3"/>
  <c r="K3934" i="3"/>
  <c r="K3931" i="3"/>
  <c r="K3928" i="3"/>
  <c r="K3925" i="3"/>
  <c r="K3922" i="3"/>
  <c r="K3919" i="3"/>
  <c r="K3916" i="3"/>
  <c r="K3913" i="3"/>
  <c r="K3910" i="3"/>
  <c r="K3907" i="3"/>
  <c r="K3899" i="3"/>
  <c r="K3865" i="3"/>
  <c r="K3862" i="3"/>
  <c r="K3859" i="3"/>
  <c r="K3857" i="3"/>
  <c r="K3829" i="3"/>
  <c r="K3826" i="3"/>
  <c r="K3823" i="3"/>
  <c r="K3820" i="3"/>
  <c r="K3817" i="3"/>
  <c r="K3814" i="3"/>
  <c r="K3811" i="3"/>
  <c r="K3808" i="3"/>
  <c r="N4192" i="3"/>
  <c r="O4192" i="3" s="1"/>
  <c r="N4175" i="3"/>
  <c r="O4175" i="3" s="1"/>
  <c r="N4169" i="3"/>
  <c r="O4169" i="3" s="1"/>
  <c r="N4163" i="3"/>
  <c r="O4163" i="3" s="1"/>
  <c r="N4157" i="3"/>
  <c r="O4157" i="3" s="1"/>
  <c r="N3900" i="3"/>
  <c r="O3900" i="3" s="1"/>
  <c r="N3868" i="3"/>
  <c r="O3868" i="3" s="1"/>
  <c r="N3866" i="3"/>
  <c r="O3866" i="3" s="1"/>
  <c r="K3855" i="3"/>
  <c r="N3850" i="3"/>
  <c r="O3850" i="3" s="1"/>
  <c r="N3848" i="3"/>
  <c r="O3848" i="3" s="1"/>
  <c r="N3846" i="3"/>
  <c r="O3846" i="3" s="1"/>
  <c r="N3844" i="3"/>
  <c r="O3844" i="3" s="1"/>
  <c r="N3842" i="3"/>
  <c r="O3842" i="3" s="1"/>
  <c r="N3840" i="3"/>
  <c r="O3840" i="3" s="1"/>
  <c r="N3838" i="3"/>
  <c r="O3838" i="3" s="1"/>
  <c r="N3801" i="3"/>
  <c r="O3801" i="3" s="1"/>
  <c r="K3799" i="3"/>
  <c r="N3799" i="3"/>
  <c r="O3799" i="3" s="1"/>
  <c r="K3797" i="3"/>
  <c r="N3792" i="3"/>
  <c r="O3792" i="3" s="1"/>
  <c r="K3790" i="3"/>
  <c r="N3790" i="3"/>
  <c r="O3790" i="3" s="1"/>
  <c r="K3788" i="3"/>
  <c r="N3783" i="3"/>
  <c r="O3783" i="3" s="1"/>
  <c r="K3781" i="3"/>
  <c r="N3781" i="3"/>
  <c r="O3781" i="3" s="1"/>
  <c r="K3779" i="3"/>
  <c r="N3774" i="3"/>
  <c r="O3774" i="3" s="1"/>
  <c r="K3772" i="3"/>
  <c r="N3772" i="3"/>
  <c r="O3772" i="3" s="1"/>
  <c r="K3770" i="3"/>
  <c r="N3765" i="3"/>
  <c r="O3765" i="3" s="1"/>
  <c r="K3761" i="3"/>
  <c r="N3756" i="3"/>
  <c r="O3756" i="3" s="1"/>
  <c r="K3752" i="3"/>
  <c r="N3747" i="3"/>
  <c r="O3747" i="3" s="1"/>
  <c r="N3738" i="3"/>
  <c r="O3738" i="3" s="1"/>
  <c r="N4172" i="3"/>
  <c r="O4172" i="3" s="1"/>
  <c r="N4166" i="3"/>
  <c r="O4166" i="3" s="1"/>
  <c r="N4160" i="3"/>
  <c r="O4160" i="3" s="1"/>
  <c r="N4154" i="3"/>
  <c r="O4154" i="3" s="1"/>
  <c r="N4110" i="3"/>
  <c r="O4110" i="3" s="1"/>
  <c r="N4107" i="3"/>
  <c r="O4107" i="3" s="1"/>
  <c r="N4104" i="3"/>
  <c r="O4104" i="3" s="1"/>
  <c r="N4101" i="3"/>
  <c r="O4101" i="3" s="1"/>
  <c r="N4098" i="3"/>
  <c r="O4098" i="3" s="1"/>
  <c r="N4095" i="3"/>
  <c r="O4095" i="3" s="1"/>
  <c r="N4092" i="3"/>
  <c r="O4092" i="3" s="1"/>
  <c r="N4089" i="3"/>
  <c r="O4089" i="3" s="1"/>
  <c r="N4086" i="3"/>
  <c r="O4086" i="3" s="1"/>
  <c r="N4083" i="3"/>
  <c r="O4083" i="3" s="1"/>
  <c r="N4080" i="3"/>
  <c r="O4080" i="3" s="1"/>
  <c r="N4077" i="3"/>
  <c r="O4077" i="3" s="1"/>
  <c r="N4074" i="3"/>
  <c r="O4074" i="3" s="1"/>
  <c r="N4071" i="3"/>
  <c r="O4071" i="3" s="1"/>
  <c r="N4068" i="3"/>
  <c r="O4068" i="3" s="1"/>
  <c r="N4065" i="3"/>
  <c r="O4065" i="3" s="1"/>
  <c r="N4062" i="3"/>
  <c r="O4062" i="3" s="1"/>
  <c r="N4059" i="3"/>
  <c r="O4059" i="3" s="1"/>
  <c r="N4056" i="3"/>
  <c r="O4056" i="3" s="1"/>
  <c r="N4053" i="3"/>
  <c r="O4053" i="3" s="1"/>
  <c r="N4050" i="3"/>
  <c r="O4050" i="3" s="1"/>
  <c r="N4047" i="3"/>
  <c r="O4047" i="3" s="1"/>
  <c r="N4044" i="3"/>
  <c r="O4044" i="3" s="1"/>
  <c r="N4041" i="3"/>
  <c r="O4041" i="3" s="1"/>
  <c r="N4038" i="3"/>
  <c r="O4038" i="3" s="1"/>
  <c r="N4035" i="3"/>
  <c r="O4035" i="3" s="1"/>
  <c r="N4032" i="3"/>
  <c r="O4032" i="3" s="1"/>
  <c r="N4029" i="3"/>
  <c r="O4029" i="3" s="1"/>
  <c r="N4026" i="3"/>
  <c r="O4026" i="3" s="1"/>
  <c r="N4023" i="3"/>
  <c r="O4023" i="3" s="1"/>
  <c r="N4020" i="3"/>
  <c r="O4020" i="3" s="1"/>
  <c r="N4017" i="3"/>
  <c r="O4017" i="3" s="1"/>
  <c r="N4014" i="3"/>
  <c r="O4014" i="3" s="1"/>
  <c r="N4011" i="3"/>
  <c r="O4011" i="3" s="1"/>
  <c r="N4008" i="3"/>
  <c r="O4008" i="3" s="1"/>
  <c r="N4005" i="3"/>
  <c r="O4005" i="3" s="1"/>
  <c r="N4002" i="3"/>
  <c r="O4002" i="3" s="1"/>
  <c r="N3999" i="3"/>
  <c r="O3999" i="3" s="1"/>
  <c r="N3996" i="3"/>
  <c r="O3996" i="3" s="1"/>
  <c r="N3993" i="3"/>
  <c r="O3993" i="3" s="1"/>
  <c r="N3990" i="3"/>
  <c r="O3990" i="3" s="1"/>
  <c r="N3987" i="3"/>
  <c r="O3987" i="3" s="1"/>
  <c r="N3984" i="3"/>
  <c r="O3984" i="3" s="1"/>
  <c r="N3981" i="3"/>
  <c r="O3981" i="3" s="1"/>
  <c r="N3978" i="3"/>
  <c r="O3978" i="3" s="1"/>
  <c r="N3975" i="3"/>
  <c r="O3975" i="3" s="1"/>
  <c r="N3972" i="3"/>
  <c r="O3972" i="3" s="1"/>
  <c r="N3969" i="3"/>
  <c r="O3969" i="3" s="1"/>
  <c r="N3966" i="3"/>
  <c r="O3966" i="3" s="1"/>
  <c r="N3963" i="3"/>
  <c r="O3963" i="3" s="1"/>
  <c r="N3960" i="3"/>
  <c r="O3960" i="3" s="1"/>
  <c r="N3957" i="3"/>
  <c r="O3957" i="3" s="1"/>
  <c r="N3954" i="3"/>
  <c r="O3954" i="3" s="1"/>
  <c r="N3951" i="3"/>
  <c r="O3951" i="3" s="1"/>
  <c r="N3948" i="3"/>
  <c r="O3948" i="3" s="1"/>
  <c r="N3945" i="3"/>
  <c r="O3945" i="3" s="1"/>
  <c r="N3942" i="3"/>
  <c r="O3942" i="3" s="1"/>
  <c r="N3939" i="3"/>
  <c r="O3939" i="3" s="1"/>
  <c r="N3936" i="3"/>
  <c r="O3936" i="3" s="1"/>
  <c r="N3933" i="3"/>
  <c r="O3933" i="3" s="1"/>
  <c r="N3930" i="3"/>
  <c r="O3930" i="3" s="1"/>
  <c r="N3927" i="3"/>
  <c r="O3927" i="3" s="1"/>
  <c r="N3924" i="3"/>
  <c r="O3924" i="3" s="1"/>
  <c r="N3921" i="3"/>
  <c r="O3921" i="3" s="1"/>
  <c r="N3918" i="3"/>
  <c r="O3918" i="3" s="1"/>
  <c r="N3915" i="3"/>
  <c r="O3915" i="3" s="1"/>
  <c r="N3912" i="3"/>
  <c r="O3912" i="3" s="1"/>
  <c r="N3909" i="3"/>
  <c r="O3909" i="3" s="1"/>
  <c r="N3906" i="3"/>
  <c r="O3906" i="3" s="1"/>
  <c r="N3898" i="3"/>
  <c r="O3898" i="3" s="1"/>
  <c r="N3864" i="3"/>
  <c r="O3864" i="3" s="1"/>
  <c r="N3861" i="3"/>
  <c r="O3861" i="3" s="1"/>
  <c r="N3858" i="3"/>
  <c r="O3858" i="3" s="1"/>
  <c r="N3856" i="3"/>
  <c r="O3856" i="3" s="1"/>
  <c r="N3831" i="3"/>
  <c r="O3831" i="3" s="1"/>
  <c r="N3828" i="3"/>
  <c r="O3828" i="3" s="1"/>
  <c r="N3825" i="3"/>
  <c r="O3825" i="3" s="1"/>
  <c r="N3822" i="3"/>
  <c r="O3822" i="3" s="1"/>
  <c r="N3819" i="3"/>
  <c r="O3819" i="3" s="1"/>
  <c r="N3816" i="3"/>
  <c r="O3816" i="3" s="1"/>
  <c r="N3813" i="3"/>
  <c r="O3813" i="3" s="1"/>
  <c r="N3810" i="3"/>
  <c r="O3810" i="3" s="1"/>
  <c r="N3807" i="3"/>
  <c r="O3807" i="3" s="1"/>
  <c r="K3805" i="3"/>
  <c r="N3805" i="3"/>
  <c r="O3805" i="3" s="1"/>
  <c r="K3796" i="3"/>
  <c r="N3796" i="3"/>
  <c r="O3796" i="3" s="1"/>
  <c r="K3787" i="3"/>
  <c r="N3787" i="3"/>
  <c r="O3787" i="3" s="1"/>
  <c r="K3778" i="3"/>
  <c r="N3778" i="3"/>
  <c r="O3778" i="3" s="1"/>
  <c r="K4113" i="3"/>
  <c r="N3904" i="3"/>
  <c r="O3904" i="3" s="1"/>
  <c r="N2627" i="3"/>
  <c r="O2627" i="3" s="1"/>
  <c r="K2627" i="3"/>
  <c r="N3507" i="3"/>
  <c r="O3507" i="3" s="1"/>
  <c r="K3507" i="3"/>
  <c r="K3465" i="3"/>
  <c r="N3465" i="3"/>
  <c r="O3465" i="3" s="1"/>
  <c r="N3399" i="3"/>
  <c r="O3399" i="3" s="1"/>
  <c r="K3399" i="3"/>
  <c r="N3307" i="3"/>
  <c r="O3307" i="3" s="1"/>
  <c r="K3307" i="3"/>
  <c r="K3270" i="3"/>
  <c r="N3270" i="3"/>
  <c r="O3270" i="3" s="1"/>
  <c r="K3236" i="3"/>
  <c r="N3236" i="3"/>
  <c r="O3236" i="3" s="1"/>
  <c r="K3206" i="3"/>
  <c r="N3206" i="3"/>
  <c r="O3206" i="3" s="1"/>
  <c r="K3202" i="3"/>
  <c r="N3202" i="3"/>
  <c r="O3202" i="3" s="1"/>
  <c r="N3769" i="3"/>
  <c r="O3769" i="3" s="1"/>
  <c r="N3766" i="3"/>
  <c r="O3766" i="3" s="1"/>
  <c r="N3763" i="3"/>
  <c r="O3763" i="3" s="1"/>
  <c r="N3760" i="3"/>
  <c r="O3760" i="3" s="1"/>
  <c r="N3757" i="3"/>
  <c r="O3757" i="3" s="1"/>
  <c r="N3754" i="3"/>
  <c r="O3754" i="3" s="1"/>
  <c r="N3751" i="3"/>
  <c r="O3751" i="3" s="1"/>
  <c r="N3748" i="3"/>
  <c r="O3748" i="3" s="1"/>
  <c r="N3745" i="3"/>
  <c r="O3745" i="3" s="1"/>
  <c r="N3742" i="3"/>
  <c r="O3742" i="3" s="1"/>
  <c r="N3739" i="3"/>
  <c r="O3739" i="3" s="1"/>
  <c r="N3736" i="3"/>
  <c r="O3736" i="3" s="1"/>
  <c r="N3733" i="3"/>
  <c r="O3733" i="3" s="1"/>
  <c r="N3730" i="3"/>
  <c r="O3730" i="3" s="1"/>
  <c r="N3727" i="3"/>
  <c r="O3727" i="3" s="1"/>
  <c r="N3724" i="3"/>
  <c r="O3724" i="3" s="1"/>
  <c r="N3721" i="3"/>
  <c r="O3721" i="3" s="1"/>
  <c r="N3718" i="3"/>
  <c r="O3718" i="3" s="1"/>
  <c r="N3715" i="3"/>
  <c r="O3715" i="3" s="1"/>
  <c r="N3712" i="3"/>
  <c r="O3712" i="3" s="1"/>
  <c r="N3706" i="3"/>
  <c r="O3706" i="3" s="1"/>
  <c r="K3702" i="3"/>
  <c r="N3702" i="3"/>
  <c r="O3702" i="3" s="1"/>
  <c r="K3699" i="3"/>
  <c r="N3699" i="3"/>
  <c r="O3699" i="3" s="1"/>
  <c r="K3696" i="3"/>
  <c r="N3696" i="3"/>
  <c r="O3696" i="3" s="1"/>
  <c r="K3693" i="3"/>
  <c r="N3693" i="3"/>
  <c r="O3693" i="3" s="1"/>
  <c r="K3690" i="3"/>
  <c r="N3690" i="3"/>
  <c r="O3690" i="3" s="1"/>
  <c r="K3687" i="3"/>
  <c r="N3687" i="3"/>
  <c r="O3687" i="3" s="1"/>
  <c r="K3684" i="3"/>
  <c r="N3684" i="3"/>
  <c r="O3684" i="3" s="1"/>
  <c r="K3681" i="3"/>
  <c r="N3681" i="3"/>
  <c r="O3681" i="3" s="1"/>
  <c r="K3678" i="3"/>
  <c r="N3678" i="3"/>
  <c r="O3678" i="3" s="1"/>
  <c r="K3675" i="3"/>
  <c r="N3675" i="3"/>
  <c r="O3675" i="3" s="1"/>
  <c r="K3672" i="3"/>
  <c r="N3672" i="3"/>
  <c r="O3672" i="3" s="1"/>
  <c r="K3669" i="3"/>
  <c r="N3669" i="3"/>
  <c r="O3669" i="3" s="1"/>
  <c r="K3666" i="3"/>
  <c r="N3666" i="3"/>
  <c r="O3666" i="3" s="1"/>
  <c r="K3663" i="3"/>
  <c r="N3663" i="3"/>
  <c r="O3663" i="3" s="1"/>
  <c r="K3660" i="3"/>
  <c r="N3660" i="3"/>
  <c r="O3660" i="3" s="1"/>
  <c r="K3657" i="3"/>
  <c r="N3657" i="3"/>
  <c r="O3657" i="3" s="1"/>
  <c r="K3654" i="3"/>
  <c r="N3654" i="3"/>
  <c r="O3654" i="3" s="1"/>
  <c r="K3651" i="3"/>
  <c r="N3651" i="3"/>
  <c r="O3651" i="3" s="1"/>
  <c r="K3648" i="3"/>
  <c r="N3648" i="3"/>
  <c r="O3648" i="3" s="1"/>
  <c r="K3645" i="3"/>
  <c r="N3645" i="3"/>
  <c r="O3645" i="3" s="1"/>
  <c r="K3642" i="3"/>
  <c r="N3642" i="3"/>
  <c r="O3642" i="3" s="1"/>
  <c r="K3639" i="3"/>
  <c r="N3639" i="3"/>
  <c r="O3639" i="3" s="1"/>
  <c r="K3636" i="3"/>
  <c r="N3636" i="3"/>
  <c r="O3636" i="3" s="1"/>
  <c r="K3633" i="3"/>
  <c r="N3633" i="3"/>
  <c r="O3633" i="3" s="1"/>
  <c r="K3630" i="3"/>
  <c r="N3630" i="3"/>
  <c r="O3630" i="3" s="1"/>
  <c r="K3627" i="3"/>
  <c r="N3627" i="3"/>
  <c r="O3627" i="3" s="1"/>
  <c r="K3624" i="3"/>
  <c r="N3624" i="3"/>
  <c r="O3624" i="3" s="1"/>
  <c r="K3621" i="3"/>
  <c r="N3621" i="3"/>
  <c r="O3621" i="3" s="1"/>
  <c r="K3618" i="3"/>
  <c r="N3618" i="3"/>
  <c r="O3618" i="3" s="1"/>
  <c r="K3615" i="3"/>
  <c r="N3615" i="3"/>
  <c r="O3615" i="3" s="1"/>
  <c r="K3612" i="3"/>
  <c r="N3612" i="3"/>
  <c r="O3612" i="3" s="1"/>
  <c r="K3609" i="3"/>
  <c r="N3609" i="3"/>
  <c r="O3609" i="3" s="1"/>
  <c r="K3606" i="3"/>
  <c r="N3606" i="3"/>
  <c r="O3606" i="3" s="1"/>
  <c r="K3603" i="3"/>
  <c r="N3603" i="3"/>
  <c r="O3603" i="3" s="1"/>
  <c r="K3600" i="3"/>
  <c r="N3600" i="3"/>
  <c r="O3600" i="3" s="1"/>
  <c r="K3597" i="3"/>
  <c r="N3597" i="3"/>
  <c r="O3597" i="3" s="1"/>
  <c r="K3594" i="3"/>
  <c r="N3594" i="3"/>
  <c r="O3594" i="3" s="1"/>
  <c r="K3591" i="3"/>
  <c r="N3591" i="3"/>
  <c r="O3591" i="3" s="1"/>
  <c r="K3588" i="3"/>
  <c r="N3588" i="3"/>
  <c r="O3588" i="3" s="1"/>
  <c r="K3585" i="3"/>
  <c r="N3585" i="3"/>
  <c r="O3585" i="3" s="1"/>
  <c r="K3582" i="3"/>
  <c r="N3582" i="3"/>
  <c r="O3582" i="3" s="1"/>
  <c r="K3579" i="3"/>
  <c r="N3579" i="3"/>
  <c r="O3579" i="3" s="1"/>
  <c r="K3576" i="3"/>
  <c r="N3576" i="3"/>
  <c r="O3576" i="3" s="1"/>
  <c r="K3573" i="3"/>
  <c r="N3573" i="3"/>
  <c r="O3573" i="3" s="1"/>
  <c r="K3570" i="3"/>
  <c r="N3570" i="3"/>
  <c r="O3570" i="3" s="1"/>
  <c r="N3541" i="3"/>
  <c r="O3541" i="3" s="1"/>
  <c r="K3541" i="3"/>
  <c r="N3538" i="3"/>
  <c r="O3538" i="3" s="1"/>
  <c r="K3538" i="3"/>
  <c r="N3535" i="3"/>
  <c r="O3535" i="3" s="1"/>
  <c r="K3535" i="3"/>
  <c r="N3532" i="3"/>
  <c r="O3532" i="3" s="1"/>
  <c r="K3532" i="3"/>
  <c r="N3529" i="3"/>
  <c r="O3529" i="3" s="1"/>
  <c r="K3529" i="3"/>
  <c r="N3526" i="3"/>
  <c r="O3526" i="3" s="1"/>
  <c r="K3526" i="3"/>
  <c r="N3523" i="3"/>
  <c r="O3523" i="3" s="1"/>
  <c r="K3523" i="3"/>
  <c r="K3520" i="3"/>
  <c r="N3520" i="3"/>
  <c r="O3520" i="3" s="1"/>
  <c r="K3504" i="3"/>
  <c r="N3504" i="3"/>
  <c r="O3504" i="3" s="1"/>
  <c r="N3422" i="3"/>
  <c r="O3422" i="3" s="1"/>
  <c r="K3422" i="3"/>
  <c r="N3385" i="3"/>
  <c r="O3385" i="3" s="1"/>
  <c r="K3385" i="3"/>
  <c r="K3349" i="3"/>
  <c r="N3349" i="3"/>
  <c r="O3349" i="3" s="1"/>
  <c r="N3347" i="3"/>
  <c r="O3347" i="3" s="1"/>
  <c r="K3347" i="3"/>
  <c r="K3278" i="3"/>
  <c r="N3278" i="3"/>
  <c r="O3278" i="3" s="1"/>
  <c r="N3485" i="3"/>
  <c r="O3485" i="3" s="1"/>
  <c r="K3485" i="3"/>
  <c r="N3433" i="3"/>
  <c r="O3433" i="3" s="1"/>
  <c r="K3433" i="3"/>
  <c r="N3401" i="3"/>
  <c r="O3401" i="3" s="1"/>
  <c r="K3401" i="3"/>
  <c r="N3396" i="3"/>
  <c r="O3396" i="3" s="1"/>
  <c r="K3396" i="3"/>
  <c r="K3389" i="3"/>
  <c r="N3389" i="3"/>
  <c r="O3389" i="3" s="1"/>
  <c r="K3323" i="3"/>
  <c r="N3323" i="3"/>
  <c r="O3323" i="3" s="1"/>
  <c r="K3288" i="3"/>
  <c r="N3288" i="3"/>
  <c r="O3288" i="3" s="1"/>
  <c r="N3704" i="3"/>
  <c r="O3704" i="3" s="1"/>
  <c r="K3704" i="3"/>
  <c r="N3701" i="3"/>
  <c r="O3701" i="3" s="1"/>
  <c r="K3701" i="3"/>
  <c r="N3698" i="3"/>
  <c r="O3698" i="3" s="1"/>
  <c r="K3698" i="3"/>
  <c r="N3695" i="3"/>
  <c r="O3695" i="3" s="1"/>
  <c r="K3695" i="3"/>
  <c r="N3692" i="3"/>
  <c r="O3692" i="3" s="1"/>
  <c r="K3692" i="3"/>
  <c r="N3689" i="3"/>
  <c r="O3689" i="3" s="1"/>
  <c r="K3689" i="3"/>
  <c r="N3686" i="3"/>
  <c r="O3686" i="3" s="1"/>
  <c r="K3686" i="3"/>
  <c r="N3683" i="3"/>
  <c r="O3683" i="3" s="1"/>
  <c r="K3683" i="3"/>
  <c r="N3680" i="3"/>
  <c r="O3680" i="3" s="1"/>
  <c r="K3680" i="3"/>
  <c r="N3677" i="3"/>
  <c r="O3677" i="3" s="1"/>
  <c r="K3677" i="3"/>
  <c r="N3674" i="3"/>
  <c r="O3674" i="3" s="1"/>
  <c r="K3674" i="3"/>
  <c r="N3671" i="3"/>
  <c r="O3671" i="3" s="1"/>
  <c r="K3671" i="3"/>
  <c r="N3668" i="3"/>
  <c r="O3668" i="3" s="1"/>
  <c r="K3668" i="3"/>
  <c r="N3665" i="3"/>
  <c r="O3665" i="3" s="1"/>
  <c r="K3665" i="3"/>
  <c r="N3662" i="3"/>
  <c r="O3662" i="3" s="1"/>
  <c r="K3662" i="3"/>
  <c r="N3659" i="3"/>
  <c r="O3659" i="3" s="1"/>
  <c r="K3659" i="3"/>
  <c r="N3656" i="3"/>
  <c r="O3656" i="3" s="1"/>
  <c r="K3656" i="3"/>
  <c r="N3653" i="3"/>
  <c r="O3653" i="3" s="1"/>
  <c r="K3653" i="3"/>
  <c r="N3650" i="3"/>
  <c r="O3650" i="3" s="1"/>
  <c r="K3650" i="3"/>
  <c r="N3647" i="3"/>
  <c r="O3647" i="3" s="1"/>
  <c r="K3647" i="3"/>
  <c r="N3644" i="3"/>
  <c r="O3644" i="3" s="1"/>
  <c r="K3644" i="3"/>
  <c r="N3641" i="3"/>
  <c r="O3641" i="3" s="1"/>
  <c r="K3641" i="3"/>
  <c r="N3638" i="3"/>
  <c r="O3638" i="3" s="1"/>
  <c r="K3638" i="3"/>
  <c r="N3635" i="3"/>
  <c r="O3635" i="3" s="1"/>
  <c r="K3635" i="3"/>
  <c r="N3632" i="3"/>
  <c r="O3632" i="3" s="1"/>
  <c r="K3632" i="3"/>
  <c r="N3629" i="3"/>
  <c r="O3629" i="3" s="1"/>
  <c r="K3629" i="3"/>
  <c r="N3626" i="3"/>
  <c r="O3626" i="3" s="1"/>
  <c r="K3626" i="3"/>
  <c r="N3623" i="3"/>
  <c r="O3623" i="3" s="1"/>
  <c r="K3623" i="3"/>
  <c r="N3620" i="3"/>
  <c r="O3620" i="3" s="1"/>
  <c r="K3620" i="3"/>
  <c r="N3617" i="3"/>
  <c r="O3617" i="3" s="1"/>
  <c r="K3617" i="3"/>
  <c r="N3614" i="3"/>
  <c r="O3614" i="3" s="1"/>
  <c r="K3614" i="3"/>
  <c r="N3611" i="3"/>
  <c r="O3611" i="3" s="1"/>
  <c r="K3611" i="3"/>
  <c r="N3608" i="3"/>
  <c r="O3608" i="3" s="1"/>
  <c r="K3608" i="3"/>
  <c r="N3605" i="3"/>
  <c r="O3605" i="3" s="1"/>
  <c r="K3605" i="3"/>
  <c r="N3602" i="3"/>
  <c r="O3602" i="3" s="1"/>
  <c r="K3602" i="3"/>
  <c r="N3599" i="3"/>
  <c r="O3599" i="3" s="1"/>
  <c r="K3599" i="3"/>
  <c r="N3596" i="3"/>
  <c r="O3596" i="3" s="1"/>
  <c r="K3596" i="3"/>
  <c r="N3593" i="3"/>
  <c r="O3593" i="3" s="1"/>
  <c r="K3593" i="3"/>
  <c r="N3590" i="3"/>
  <c r="O3590" i="3" s="1"/>
  <c r="K3590" i="3"/>
  <c r="N3587" i="3"/>
  <c r="O3587" i="3" s="1"/>
  <c r="K3587" i="3"/>
  <c r="N3584" i="3"/>
  <c r="O3584" i="3" s="1"/>
  <c r="K3584" i="3"/>
  <c r="N3581" i="3"/>
  <c r="O3581" i="3" s="1"/>
  <c r="K3581" i="3"/>
  <c r="N3578" i="3"/>
  <c r="O3578" i="3" s="1"/>
  <c r="K3578" i="3"/>
  <c r="N3575" i="3"/>
  <c r="O3575" i="3" s="1"/>
  <c r="K3575" i="3"/>
  <c r="N3572" i="3"/>
  <c r="O3572" i="3" s="1"/>
  <c r="K3572" i="3"/>
  <c r="N3569" i="3"/>
  <c r="O3569" i="3" s="1"/>
  <c r="K3569" i="3"/>
  <c r="N3566" i="3"/>
  <c r="O3566" i="3" s="1"/>
  <c r="K3566" i="3"/>
  <c r="N3563" i="3"/>
  <c r="O3563" i="3" s="1"/>
  <c r="K3563" i="3"/>
  <c r="N3560" i="3"/>
  <c r="O3560" i="3" s="1"/>
  <c r="K3560" i="3"/>
  <c r="N3557" i="3"/>
  <c r="O3557" i="3" s="1"/>
  <c r="K3557" i="3"/>
  <c r="N3554" i="3"/>
  <c r="O3554" i="3" s="1"/>
  <c r="K3554" i="3"/>
  <c r="N3493" i="3"/>
  <c r="O3493" i="3" s="1"/>
  <c r="K3493" i="3"/>
  <c r="N3444" i="3"/>
  <c r="O3444" i="3" s="1"/>
  <c r="K3444" i="3"/>
  <c r="N3417" i="3"/>
  <c r="O3417" i="3" s="1"/>
  <c r="K3417" i="3"/>
  <c r="N3329" i="3"/>
  <c r="O3329" i="3" s="1"/>
  <c r="K3329" i="3"/>
  <c r="K3216" i="3"/>
  <c r="N3216" i="3"/>
  <c r="O3216" i="3" s="1"/>
  <c r="K3214" i="3"/>
  <c r="N3214" i="3"/>
  <c r="O3214" i="3" s="1"/>
  <c r="N3549" i="3"/>
  <c r="O3549" i="3" s="1"/>
  <c r="K3549" i="3"/>
  <c r="N3370" i="3"/>
  <c r="O3370" i="3" s="1"/>
  <c r="K3370" i="3"/>
  <c r="K3339" i="3"/>
  <c r="N3339" i="3"/>
  <c r="O3339" i="3" s="1"/>
  <c r="N3333" i="3"/>
  <c r="O3333" i="3" s="1"/>
  <c r="K3333" i="3"/>
  <c r="N3298" i="3"/>
  <c r="O3298" i="3" s="1"/>
  <c r="K3298" i="3"/>
  <c r="N3567" i="3"/>
  <c r="O3567" i="3" s="1"/>
  <c r="N3564" i="3"/>
  <c r="O3564" i="3" s="1"/>
  <c r="N3561" i="3"/>
  <c r="O3561" i="3" s="1"/>
  <c r="N3558" i="3"/>
  <c r="O3558" i="3" s="1"/>
  <c r="N3555" i="3"/>
  <c r="O3555" i="3" s="1"/>
  <c r="N3552" i="3"/>
  <c r="O3552" i="3" s="1"/>
  <c r="N3539" i="3"/>
  <c r="O3539" i="3" s="1"/>
  <c r="N3536" i="3"/>
  <c r="O3536" i="3" s="1"/>
  <c r="N3533" i="3"/>
  <c r="O3533" i="3" s="1"/>
  <c r="N3530" i="3"/>
  <c r="O3530" i="3" s="1"/>
  <c r="N3527" i="3"/>
  <c r="O3527" i="3" s="1"/>
  <c r="N3524" i="3"/>
  <c r="O3524" i="3" s="1"/>
  <c r="N3521" i="3"/>
  <c r="O3521" i="3" s="1"/>
  <c r="N3518" i="3"/>
  <c r="O3518" i="3" s="1"/>
  <c r="N3510" i="3"/>
  <c r="O3510" i="3" s="1"/>
  <c r="N3500" i="3"/>
  <c r="O3500" i="3" s="1"/>
  <c r="N3486" i="3"/>
  <c r="O3486" i="3" s="1"/>
  <c r="N3478" i="3"/>
  <c r="O3478" i="3" s="1"/>
  <c r="N3457" i="3"/>
  <c r="O3457" i="3" s="1"/>
  <c r="N3447" i="3"/>
  <c r="O3447" i="3" s="1"/>
  <c r="N3440" i="3"/>
  <c r="O3440" i="3" s="1"/>
  <c r="N3438" i="3"/>
  <c r="O3438" i="3" s="1"/>
  <c r="N3436" i="3"/>
  <c r="O3436" i="3" s="1"/>
  <c r="N3425" i="3"/>
  <c r="O3425" i="3" s="1"/>
  <c r="N3423" i="3"/>
  <c r="O3423" i="3" s="1"/>
  <c r="N3404" i="3"/>
  <c r="O3404" i="3" s="1"/>
  <c r="N3376" i="3"/>
  <c r="O3376" i="3" s="1"/>
  <c r="N3359" i="3"/>
  <c r="O3359" i="3" s="1"/>
  <c r="N3352" i="3"/>
  <c r="O3352" i="3" s="1"/>
  <c r="N3315" i="3"/>
  <c r="O3315" i="3" s="1"/>
  <c r="N3313" i="3"/>
  <c r="O3313" i="3" s="1"/>
  <c r="K3313" i="3"/>
  <c r="N3311" i="3"/>
  <c r="O3311" i="3" s="1"/>
  <c r="K3311" i="3"/>
  <c r="K3294" i="3"/>
  <c r="N3294" i="3"/>
  <c r="O3294" i="3" s="1"/>
  <c r="K3290" i="3"/>
  <c r="N3290" i="3"/>
  <c r="O3290" i="3" s="1"/>
  <c r="K3272" i="3"/>
  <c r="N3272" i="3"/>
  <c r="O3272" i="3" s="1"/>
  <c r="N3253" i="3"/>
  <c r="O3253" i="3" s="1"/>
  <c r="N3251" i="3"/>
  <c r="O3251" i="3" s="1"/>
  <c r="N3247" i="3"/>
  <c r="O3247" i="3" s="1"/>
  <c r="K3222" i="3"/>
  <c r="N3222" i="3"/>
  <c r="O3222" i="3" s="1"/>
  <c r="K3199" i="3"/>
  <c r="N3199" i="3"/>
  <c r="O3199" i="3" s="1"/>
  <c r="N3197" i="3"/>
  <c r="O3197" i="3" s="1"/>
  <c r="K3197" i="3"/>
  <c r="K3190" i="3"/>
  <c r="N3190" i="3"/>
  <c r="O3190" i="3" s="1"/>
  <c r="N3188" i="3"/>
  <c r="O3188" i="3" s="1"/>
  <c r="K3188" i="3"/>
  <c r="N2780" i="3"/>
  <c r="O2780" i="3" s="1"/>
  <c r="K2780" i="3"/>
  <c r="N2771" i="3"/>
  <c r="O2771" i="3" s="1"/>
  <c r="K2771" i="3"/>
  <c r="N2762" i="3"/>
  <c r="O2762" i="3" s="1"/>
  <c r="K2762" i="3"/>
  <c r="N2753" i="3"/>
  <c r="O2753" i="3" s="1"/>
  <c r="K2753" i="3"/>
  <c r="N2744" i="3"/>
  <c r="O2744" i="3" s="1"/>
  <c r="K2744" i="3"/>
  <c r="N2735" i="3"/>
  <c r="O2735" i="3" s="1"/>
  <c r="K2735" i="3"/>
  <c r="N2726" i="3"/>
  <c r="O2726" i="3" s="1"/>
  <c r="K2726" i="3"/>
  <c r="N2717" i="3"/>
  <c r="O2717" i="3" s="1"/>
  <c r="K2717" i="3"/>
  <c r="N2708" i="3"/>
  <c r="O2708" i="3" s="1"/>
  <c r="K2708" i="3"/>
  <c r="N2699" i="3"/>
  <c r="O2699" i="3" s="1"/>
  <c r="K2699" i="3"/>
  <c r="N2690" i="3"/>
  <c r="O2690" i="3" s="1"/>
  <c r="K2690" i="3"/>
  <c r="N2681" i="3"/>
  <c r="O2681" i="3" s="1"/>
  <c r="K2681" i="3"/>
  <c r="N2672" i="3"/>
  <c r="O2672" i="3" s="1"/>
  <c r="K2672" i="3"/>
  <c r="N2663" i="3"/>
  <c r="O2663" i="3" s="1"/>
  <c r="K2663" i="3"/>
  <c r="N2654" i="3"/>
  <c r="O2654" i="3" s="1"/>
  <c r="K2654" i="3"/>
  <c r="N2645" i="3"/>
  <c r="O2645" i="3" s="1"/>
  <c r="K2645" i="3"/>
  <c r="N2636" i="3"/>
  <c r="O2636" i="3" s="1"/>
  <c r="K2636" i="3"/>
  <c r="K2620" i="3"/>
  <c r="N2620" i="3"/>
  <c r="O2620" i="3" s="1"/>
  <c r="K3468" i="3"/>
  <c r="N3468" i="3"/>
  <c r="O3468" i="3" s="1"/>
  <c r="N3287" i="3"/>
  <c r="O3287" i="3" s="1"/>
  <c r="K3287" i="3"/>
  <c r="N3261" i="3"/>
  <c r="O3261" i="3" s="1"/>
  <c r="K3261" i="3"/>
  <c r="N3245" i="3"/>
  <c r="O3245" i="3" s="1"/>
  <c r="K3245" i="3"/>
  <c r="N2798" i="3"/>
  <c r="O2798" i="3" s="1"/>
  <c r="K2798" i="3"/>
  <c r="N2789" i="3"/>
  <c r="O2789" i="3" s="1"/>
  <c r="K2789" i="3"/>
  <c r="K2629" i="3"/>
  <c r="N2629" i="3"/>
  <c r="O2629" i="3" s="1"/>
  <c r="K2614" i="3"/>
  <c r="N2614" i="3"/>
  <c r="O2614" i="3" s="1"/>
  <c r="N2313" i="3"/>
  <c r="O2313" i="3" s="1"/>
  <c r="K2313" i="3"/>
  <c r="N2308" i="3"/>
  <c r="O2308" i="3" s="1"/>
  <c r="K2308" i="3"/>
  <c r="N2295" i="3"/>
  <c r="O2295" i="3" s="1"/>
  <c r="K2295" i="3"/>
  <c r="N2290" i="3"/>
  <c r="O2290" i="3" s="1"/>
  <c r="K2290" i="3"/>
  <c r="N2277" i="3"/>
  <c r="O2277" i="3" s="1"/>
  <c r="K2277" i="3"/>
  <c r="N2264" i="3"/>
  <c r="O2264" i="3" s="1"/>
  <c r="K2264" i="3"/>
  <c r="N3583" i="3"/>
  <c r="O3583" i="3" s="1"/>
  <c r="N3580" i="3"/>
  <c r="O3580" i="3" s="1"/>
  <c r="N3577" i="3"/>
  <c r="O3577" i="3" s="1"/>
  <c r="N3574" i="3"/>
  <c r="O3574" i="3" s="1"/>
  <c r="N3571" i="3"/>
  <c r="O3571" i="3" s="1"/>
  <c r="N3568" i="3"/>
  <c r="O3568" i="3" s="1"/>
  <c r="N3565" i="3"/>
  <c r="O3565" i="3" s="1"/>
  <c r="N3562" i="3"/>
  <c r="O3562" i="3" s="1"/>
  <c r="N3559" i="3"/>
  <c r="O3559" i="3" s="1"/>
  <c r="N3556" i="3"/>
  <c r="O3556" i="3" s="1"/>
  <c r="N3553" i="3"/>
  <c r="O3553" i="3" s="1"/>
  <c r="N3548" i="3"/>
  <c r="O3548" i="3" s="1"/>
  <c r="N3540" i="3"/>
  <c r="O3540" i="3" s="1"/>
  <c r="N3537" i="3"/>
  <c r="O3537" i="3" s="1"/>
  <c r="N3534" i="3"/>
  <c r="O3534" i="3" s="1"/>
  <c r="N3531" i="3"/>
  <c r="O3531" i="3" s="1"/>
  <c r="N3528" i="3"/>
  <c r="O3528" i="3" s="1"/>
  <c r="N3525" i="3"/>
  <c r="O3525" i="3" s="1"/>
  <c r="N3522" i="3"/>
  <c r="O3522" i="3" s="1"/>
  <c r="N3511" i="3"/>
  <c r="O3511" i="3" s="1"/>
  <c r="N3506" i="3"/>
  <c r="O3506" i="3" s="1"/>
  <c r="N3501" i="3"/>
  <c r="O3501" i="3" s="1"/>
  <c r="N3492" i="3"/>
  <c r="O3492" i="3" s="1"/>
  <c r="N3487" i="3"/>
  <c r="O3487" i="3" s="1"/>
  <c r="N3484" i="3"/>
  <c r="O3484" i="3" s="1"/>
  <c r="N3479" i="3"/>
  <c r="O3479" i="3" s="1"/>
  <c r="N3462" i="3"/>
  <c r="O3462" i="3" s="1"/>
  <c r="N3443" i="3"/>
  <c r="O3443" i="3" s="1"/>
  <c r="N3430" i="3"/>
  <c r="O3430" i="3" s="1"/>
  <c r="N3419" i="3"/>
  <c r="O3419" i="3" s="1"/>
  <c r="N3416" i="3"/>
  <c r="O3416" i="3" s="1"/>
  <c r="N3414" i="3"/>
  <c r="O3414" i="3" s="1"/>
  <c r="K3400" i="3"/>
  <c r="N3400" i="3"/>
  <c r="O3400" i="3" s="1"/>
  <c r="N3398" i="3"/>
  <c r="O3398" i="3" s="1"/>
  <c r="N3395" i="3"/>
  <c r="O3395" i="3" s="1"/>
  <c r="K3390" i="3"/>
  <c r="N3386" i="3"/>
  <c r="O3386" i="3" s="1"/>
  <c r="N3384" i="3"/>
  <c r="O3384" i="3" s="1"/>
  <c r="N3379" i="3"/>
  <c r="O3379" i="3" s="1"/>
  <c r="N3369" i="3"/>
  <c r="O3369" i="3" s="1"/>
  <c r="K3366" i="3"/>
  <c r="N3362" i="3"/>
  <c r="O3362" i="3" s="1"/>
  <c r="K3357" i="3"/>
  <c r="K3350" i="3"/>
  <c r="N3346" i="3"/>
  <c r="O3346" i="3" s="1"/>
  <c r="K3340" i="3"/>
  <c r="N3340" i="3"/>
  <c r="O3340" i="3" s="1"/>
  <c r="K3326" i="3"/>
  <c r="N3326" i="3"/>
  <c r="O3326" i="3" s="1"/>
  <c r="K3320" i="3"/>
  <c r="N3320" i="3"/>
  <c r="O3320" i="3" s="1"/>
  <c r="N3310" i="3"/>
  <c r="O3310" i="3" s="1"/>
  <c r="K3301" i="3"/>
  <c r="N3289" i="3"/>
  <c r="O3289" i="3" s="1"/>
  <c r="K3289" i="3"/>
  <c r="K3283" i="3"/>
  <c r="N3271" i="3"/>
  <c r="O3271" i="3" s="1"/>
  <c r="K3271" i="3"/>
  <c r="K3267" i="3"/>
  <c r="K3241" i="3"/>
  <c r="N3237" i="3"/>
  <c r="O3237" i="3" s="1"/>
  <c r="K3237" i="3"/>
  <c r="N3231" i="3"/>
  <c r="O3231" i="3" s="1"/>
  <c r="N3217" i="3"/>
  <c r="O3217" i="3" s="1"/>
  <c r="K3217" i="3"/>
  <c r="K3213" i="3"/>
  <c r="K3211" i="3"/>
  <c r="N3207" i="3"/>
  <c r="O3207" i="3" s="1"/>
  <c r="K3207" i="3"/>
  <c r="K3196" i="3"/>
  <c r="N3196" i="3"/>
  <c r="O3196" i="3" s="1"/>
  <c r="N3194" i="3"/>
  <c r="O3194" i="3" s="1"/>
  <c r="K3194" i="3"/>
  <c r="K3187" i="3"/>
  <c r="N3187" i="3"/>
  <c r="O3187" i="3" s="1"/>
  <c r="N3185" i="3"/>
  <c r="O3185" i="3" s="1"/>
  <c r="K3185" i="3"/>
  <c r="N2816" i="3"/>
  <c r="O2816" i="3" s="1"/>
  <c r="K2816" i="3"/>
  <c r="N2807" i="3"/>
  <c r="O2807" i="3" s="1"/>
  <c r="K2807" i="3"/>
  <c r="K2782" i="3"/>
  <c r="N2782" i="3"/>
  <c r="O2782" i="3" s="1"/>
  <c r="K2773" i="3"/>
  <c r="N2773" i="3"/>
  <c r="O2773" i="3" s="1"/>
  <c r="K2764" i="3"/>
  <c r="N2764" i="3"/>
  <c r="O2764" i="3" s="1"/>
  <c r="K2755" i="3"/>
  <c r="N2755" i="3"/>
  <c r="O2755" i="3" s="1"/>
  <c r="K2746" i="3"/>
  <c r="N2746" i="3"/>
  <c r="O2746" i="3" s="1"/>
  <c r="K2737" i="3"/>
  <c r="N2737" i="3"/>
  <c r="O2737" i="3" s="1"/>
  <c r="K2728" i="3"/>
  <c r="N2728" i="3"/>
  <c r="O2728" i="3" s="1"/>
  <c r="K2719" i="3"/>
  <c r="N2719" i="3"/>
  <c r="O2719" i="3" s="1"/>
  <c r="K2710" i="3"/>
  <c r="N2710" i="3"/>
  <c r="O2710" i="3" s="1"/>
  <c r="K2701" i="3"/>
  <c r="N2701" i="3"/>
  <c r="O2701" i="3" s="1"/>
  <c r="K2692" i="3"/>
  <c r="N2692" i="3"/>
  <c r="O2692" i="3" s="1"/>
  <c r="K2683" i="3"/>
  <c r="N2683" i="3"/>
  <c r="O2683" i="3" s="1"/>
  <c r="K2674" i="3"/>
  <c r="N2674" i="3"/>
  <c r="O2674" i="3" s="1"/>
  <c r="K2665" i="3"/>
  <c r="N2665" i="3"/>
  <c r="O2665" i="3" s="1"/>
  <c r="K2656" i="3"/>
  <c r="N2656" i="3"/>
  <c r="O2656" i="3" s="1"/>
  <c r="K2647" i="3"/>
  <c r="N2647" i="3"/>
  <c r="O2647" i="3" s="1"/>
  <c r="K2638" i="3"/>
  <c r="N2638" i="3"/>
  <c r="O2638" i="3" s="1"/>
  <c r="K3460" i="3"/>
  <c r="N3460" i="3"/>
  <c r="O3460" i="3" s="1"/>
  <c r="K3374" i="3"/>
  <c r="N3374" i="3"/>
  <c r="O3374" i="3" s="1"/>
  <c r="K3330" i="3"/>
  <c r="N3330" i="3"/>
  <c r="O3330" i="3" s="1"/>
  <c r="K3308" i="3"/>
  <c r="N3308" i="3"/>
  <c r="O3308" i="3" s="1"/>
  <c r="K3221" i="3"/>
  <c r="N3221" i="3"/>
  <c r="O3221" i="3" s="1"/>
  <c r="N3219" i="3"/>
  <c r="O3219" i="3" s="1"/>
  <c r="K3219" i="3"/>
  <c r="K2818" i="3"/>
  <c r="N2818" i="3"/>
  <c r="O2818" i="3" s="1"/>
  <c r="K2809" i="3"/>
  <c r="N2809" i="3"/>
  <c r="O2809" i="3" s="1"/>
  <c r="K2800" i="3"/>
  <c r="N2800" i="3"/>
  <c r="O2800" i="3" s="1"/>
  <c r="K2791" i="3"/>
  <c r="N2791" i="3"/>
  <c r="O2791" i="3" s="1"/>
  <c r="N2616" i="3"/>
  <c r="O2616" i="3" s="1"/>
  <c r="K2616" i="3"/>
  <c r="K3471" i="3"/>
  <c r="K3437" i="3"/>
  <c r="K3424" i="3"/>
  <c r="N3424" i="3"/>
  <c r="O3424" i="3" s="1"/>
  <c r="N3405" i="3"/>
  <c r="O3405" i="3" s="1"/>
  <c r="K3405" i="3"/>
  <c r="K3393" i="3"/>
  <c r="K3360" i="3"/>
  <c r="K3353" i="3"/>
  <c r="N3337" i="3"/>
  <c r="O3337" i="3" s="1"/>
  <c r="K3337" i="3"/>
  <c r="K3256" i="3"/>
  <c r="N3256" i="3"/>
  <c r="O3256" i="3" s="1"/>
  <c r="N3200" i="3"/>
  <c r="O3200" i="3" s="1"/>
  <c r="K3200" i="3"/>
  <c r="K3193" i="3"/>
  <c r="N3193" i="3"/>
  <c r="O3193" i="3" s="1"/>
  <c r="N3191" i="3"/>
  <c r="O3191" i="3" s="1"/>
  <c r="K3191" i="3"/>
  <c r="K3184" i="3"/>
  <c r="N3184" i="3"/>
  <c r="O3184" i="3" s="1"/>
  <c r="N3182" i="3"/>
  <c r="O3182" i="3" s="1"/>
  <c r="K3182" i="3"/>
  <c r="N2618" i="3"/>
  <c r="O2618" i="3" s="1"/>
  <c r="K2618" i="3"/>
  <c r="N2821" i="3"/>
  <c r="O2821" i="3" s="1"/>
  <c r="N2812" i="3"/>
  <c r="O2812" i="3" s="1"/>
  <c r="N2803" i="3"/>
  <c r="O2803" i="3" s="1"/>
  <c r="N2794" i="3"/>
  <c r="O2794" i="3" s="1"/>
  <c r="N2785" i="3"/>
  <c r="O2785" i="3" s="1"/>
  <c r="N2776" i="3"/>
  <c r="O2776" i="3" s="1"/>
  <c r="N2767" i="3"/>
  <c r="O2767" i="3" s="1"/>
  <c r="N2758" i="3"/>
  <c r="O2758" i="3" s="1"/>
  <c r="N2749" i="3"/>
  <c r="O2749" i="3" s="1"/>
  <c r="N2740" i="3"/>
  <c r="O2740" i="3" s="1"/>
  <c r="N2731" i="3"/>
  <c r="O2731" i="3" s="1"/>
  <c r="N2722" i="3"/>
  <c r="O2722" i="3" s="1"/>
  <c r="N2713" i="3"/>
  <c r="O2713" i="3" s="1"/>
  <c r="N2704" i="3"/>
  <c r="O2704" i="3" s="1"/>
  <c r="N2695" i="3"/>
  <c r="O2695" i="3" s="1"/>
  <c r="N2686" i="3"/>
  <c r="O2686" i="3" s="1"/>
  <c r="N2677" i="3"/>
  <c r="O2677" i="3" s="1"/>
  <c r="N2668" i="3"/>
  <c r="O2668" i="3" s="1"/>
  <c r="N2659" i="3"/>
  <c r="O2659" i="3" s="1"/>
  <c r="N2650" i="3"/>
  <c r="O2650" i="3" s="1"/>
  <c r="N2641" i="3"/>
  <c r="O2641" i="3" s="1"/>
  <c r="N2632" i="3"/>
  <c r="O2632" i="3" s="1"/>
  <c r="N2623" i="3"/>
  <c r="O2623" i="3" s="1"/>
  <c r="N2272" i="3"/>
  <c r="O2272" i="3" s="1"/>
  <c r="K2272" i="3"/>
  <c r="K2224" i="3"/>
  <c r="N2224" i="3"/>
  <c r="O2224" i="3" s="1"/>
  <c r="K3343" i="3"/>
  <c r="K3225" i="3"/>
  <c r="K3180" i="3"/>
  <c r="N2799" i="3"/>
  <c r="O2799" i="3" s="1"/>
  <c r="N2790" i="3"/>
  <c r="O2790" i="3" s="1"/>
  <c r="N2781" i="3"/>
  <c r="O2781" i="3" s="1"/>
  <c r="N2772" i="3"/>
  <c r="O2772" i="3" s="1"/>
  <c r="N2763" i="3"/>
  <c r="O2763" i="3" s="1"/>
  <c r="N2754" i="3"/>
  <c r="O2754" i="3" s="1"/>
  <c r="N2745" i="3"/>
  <c r="O2745" i="3" s="1"/>
  <c r="N2736" i="3"/>
  <c r="O2736" i="3" s="1"/>
  <c r="N2727" i="3"/>
  <c r="O2727" i="3" s="1"/>
  <c r="N2718" i="3"/>
  <c r="O2718" i="3" s="1"/>
  <c r="N2709" i="3"/>
  <c r="O2709" i="3" s="1"/>
  <c r="N2700" i="3"/>
  <c r="O2700" i="3" s="1"/>
  <c r="N2691" i="3"/>
  <c r="O2691" i="3" s="1"/>
  <c r="N2682" i="3"/>
  <c r="O2682" i="3" s="1"/>
  <c r="N2673" i="3"/>
  <c r="O2673" i="3" s="1"/>
  <c r="N2664" i="3"/>
  <c r="O2664" i="3" s="1"/>
  <c r="N2655" i="3"/>
  <c r="O2655" i="3" s="1"/>
  <c r="N2646" i="3"/>
  <c r="O2646" i="3" s="1"/>
  <c r="N2637" i="3"/>
  <c r="O2637" i="3" s="1"/>
  <c r="N2628" i="3"/>
  <c r="O2628" i="3" s="1"/>
  <c r="N2619" i="3"/>
  <c r="O2619" i="3" s="1"/>
  <c r="K2260" i="3"/>
  <c r="N2260" i="3"/>
  <c r="O2260" i="3" s="1"/>
  <c r="N2815" i="3"/>
  <c r="O2815" i="3" s="1"/>
  <c r="N2806" i="3"/>
  <c r="O2806" i="3" s="1"/>
  <c r="N2788" i="3"/>
  <c r="O2788" i="3" s="1"/>
  <c r="K2615" i="3"/>
  <c r="N2615" i="3"/>
  <c r="O2615" i="3" s="1"/>
  <c r="N2226" i="3"/>
  <c r="O2226" i="3" s="1"/>
  <c r="K2226" i="3"/>
  <c r="N2262" i="3"/>
  <c r="O2262" i="3" s="1"/>
  <c r="K2262" i="3"/>
  <c r="K2234" i="3"/>
  <c r="N2234" i="3"/>
  <c r="O2234" i="3" s="1"/>
  <c r="K2822" i="3"/>
  <c r="K2813" i="3"/>
  <c r="K2804" i="3"/>
  <c r="K2795" i="3"/>
  <c r="K2786" i="3"/>
  <c r="K2777" i="3"/>
  <c r="K2768" i="3"/>
  <c r="K2759" i="3"/>
  <c r="K2750" i="3"/>
  <c r="K2741" i="3"/>
  <c r="K2732" i="3"/>
  <c r="K2723" i="3"/>
  <c r="K2714" i="3"/>
  <c r="K2705" i="3"/>
  <c r="K2696" i="3"/>
  <c r="K2687" i="3"/>
  <c r="K2678" i="3"/>
  <c r="K2669" i="3"/>
  <c r="K2660" i="3"/>
  <c r="K2651" i="3"/>
  <c r="K2642" i="3"/>
  <c r="K2633" i="3"/>
  <c r="K2624" i="3"/>
  <c r="N2300" i="3"/>
  <c r="O2300" i="3" s="1"/>
  <c r="K2300" i="3"/>
  <c r="N2282" i="3"/>
  <c r="O2282" i="3" s="1"/>
  <c r="K2282" i="3"/>
  <c r="N2170" i="3"/>
  <c r="O2170" i="3" s="1"/>
  <c r="K2170" i="3"/>
  <c r="N2152" i="3"/>
  <c r="O2152" i="3" s="1"/>
  <c r="K2152" i="3"/>
  <c r="K2316" i="3"/>
  <c r="K2298" i="3"/>
  <c r="K2280" i="3"/>
  <c r="K2208" i="3"/>
  <c r="N2188" i="3"/>
  <c r="O2188" i="3" s="1"/>
  <c r="K2188" i="3"/>
  <c r="K2172" i="3"/>
  <c r="K2154" i="3"/>
  <c r="N2229" i="3"/>
  <c r="O2229" i="3" s="1"/>
  <c r="K2190" i="3"/>
  <c r="K2167" i="3"/>
  <c r="N2167" i="3"/>
  <c r="O2167" i="3" s="1"/>
  <c r="K2162" i="3"/>
  <c r="N2252" i="3"/>
  <c r="O2252" i="3" s="1"/>
  <c r="N2242" i="3"/>
  <c r="O2242" i="3" s="1"/>
  <c r="N2211" i="3"/>
  <c r="O2211" i="3" s="1"/>
  <c r="K2185" i="3"/>
  <c r="N2185" i="3"/>
  <c r="O2185" i="3" s="1"/>
  <c r="K2180" i="3"/>
  <c r="K2149" i="3"/>
  <c r="N2149" i="3"/>
  <c r="O2149" i="3" s="1"/>
  <c r="K2256" i="3"/>
  <c r="N2256" i="3"/>
  <c r="O2256" i="3" s="1"/>
  <c r="N2238" i="3"/>
  <c r="O2238" i="3" s="1"/>
  <c r="N2220" i="3"/>
  <c r="O2220" i="3" s="1"/>
  <c r="N2202" i="3"/>
  <c r="O2202" i="3" s="1"/>
  <c r="N2184" i="3"/>
  <c r="O2184" i="3" s="1"/>
  <c r="N2166" i="3"/>
  <c r="O2166" i="3" s="1"/>
  <c r="N2148" i="3"/>
  <c r="O2148" i="3" s="1"/>
  <c r="N2197" i="3"/>
  <c r="O2197" i="3" s="1"/>
  <c r="N2192" i="3"/>
  <c r="O2192" i="3" s="1"/>
  <c r="N2179" i="3"/>
  <c r="O2179" i="3" s="1"/>
  <c r="N2174" i="3"/>
  <c r="O2174" i="3" s="1"/>
  <c r="N2161" i="3"/>
  <c r="O2161" i="3" s="1"/>
  <c r="N2156" i="3"/>
  <c r="O2156" i="3" s="1"/>
  <c r="K4180" i="3"/>
  <c r="O3895" i="3"/>
  <c r="O3892" i="3"/>
  <c r="O3889" i="3"/>
  <c r="O3886" i="3"/>
  <c r="O3883" i="3"/>
  <c r="O3880" i="3"/>
  <c r="O3877" i="3"/>
  <c r="O3874" i="3"/>
  <c r="O3871" i="3"/>
  <c r="O3853" i="3"/>
  <c r="O3839" i="3"/>
  <c r="O3834" i="3"/>
  <c r="O3551" i="3"/>
  <c r="O3547" i="3"/>
  <c r="N2578" i="3"/>
  <c r="O2578" i="3" s="1"/>
  <c r="K2578" i="3"/>
  <c r="N2470" i="3"/>
  <c r="O2470" i="3" s="1"/>
  <c r="K2470" i="3"/>
  <c r="N4367" i="3"/>
  <c r="O4367" i="3" s="1"/>
  <c r="N4365" i="3"/>
  <c r="O4365" i="3" s="1"/>
  <c r="N4363" i="3"/>
  <c r="O4363" i="3" s="1"/>
  <c r="N4361" i="3"/>
  <c r="O4361" i="3" s="1"/>
  <c r="N4359" i="3"/>
  <c r="O4359" i="3" s="1"/>
  <c r="N4357" i="3"/>
  <c r="O4357" i="3" s="1"/>
  <c r="N4355" i="3"/>
  <c r="O4355" i="3" s="1"/>
  <c r="N4353" i="3"/>
  <c r="O4353" i="3" s="1"/>
  <c r="N4351" i="3"/>
  <c r="O4351" i="3" s="1"/>
  <c r="N4349" i="3"/>
  <c r="O4349" i="3" s="1"/>
  <c r="N4347" i="3"/>
  <c r="O4347" i="3" s="1"/>
  <c r="N4345" i="3"/>
  <c r="O4345" i="3" s="1"/>
  <c r="N4343" i="3"/>
  <c r="O4343" i="3" s="1"/>
  <c r="N4341" i="3"/>
  <c r="O4341" i="3" s="1"/>
  <c r="N4339" i="3"/>
  <c r="O4339" i="3" s="1"/>
  <c r="N4337" i="3"/>
  <c r="O4337" i="3" s="1"/>
  <c r="N4335" i="3"/>
  <c r="O4335" i="3" s="1"/>
  <c r="N4333" i="3"/>
  <c r="O4333" i="3" s="1"/>
  <c r="N4331" i="3"/>
  <c r="O4331" i="3" s="1"/>
  <c r="N4329" i="3"/>
  <c r="O4329" i="3" s="1"/>
  <c r="N4327" i="3"/>
  <c r="O4327" i="3" s="1"/>
  <c r="N4325" i="3"/>
  <c r="O4325" i="3" s="1"/>
  <c r="N4323" i="3"/>
  <c r="O4323" i="3" s="1"/>
  <c r="N4321" i="3"/>
  <c r="O4321" i="3" s="1"/>
  <c r="N4319" i="3"/>
  <c r="O4319" i="3" s="1"/>
  <c r="N4317" i="3"/>
  <c r="O4317" i="3" s="1"/>
  <c r="N4315" i="3"/>
  <c r="O4315" i="3" s="1"/>
  <c r="N4313" i="3"/>
  <c r="O4313" i="3" s="1"/>
  <c r="N4311" i="3"/>
  <c r="O4311" i="3" s="1"/>
  <c r="N4309" i="3"/>
  <c r="O4309" i="3" s="1"/>
  <c r="N4307" i="3"/>
  <c r="O4307" i="3" s="1"/>
  <c r="N4305" i="3"/>
  <c r="O4305" i="3" s="1"/>
  <c r="N4303" i="3"/>
  <c r="O4303" i="3" s="1"/>
  <c r="N4301" i="3"/>
  <c r="O4301" i="3" s="1"/>
  <c r="N4299" i="3"/>
  <c r="O4299" i="3" s="1"/>
  <c r="N4297" i="3"/>
  <c r="O4297" i="3" s="1"/>
  <c r="N4295" i="3"/>
  <c r="O4295" i="3" s="1"/>
  <c r="N4293" i="3"/>
  <c r="O4293" i="3" s="1"/>
  <c r="N4291" i="3"/>
  <c r="O4291" i="3" s="1"/>
  <c r="N4289" i="3"/>
  <c r="O4289" i="3" s="1"/>
  <c r="N4287" i="3"/>
  <c r="O4287" i="3" s="1"/>
  <c r="N4285" i="3"/>
  <c r="O4285" i="3" s="1"/>
  <c r="N4283" i="3"/>
  <c r="O4283" i="3" s="1"/>
  <c r="N4281" i="3"/>
  <c r="O4281" i="3" s="1"/>
  <c r="N4279" i="3"/>
  <c r="O4279" i="3" s="1"/>
  <c r="N4277" i="3"/>
  <c r="O4277" i="3" s="1"/>
  <c r="N4275" i="3"/>
  <c r="O4275" i="3" s="1"/>
  <c r="N4273" i="3"/>
  <c r="O4273" i="3" s="1"/>
  <c r="N4271" i="3"/>
  <c r="O4271" i="3" s="1"/>
  <c r="N4269" i="3"/>
  <c r="O4269" i="3" s="1"/>
  <c r="N4267" i="3"/>
  <c r="O4267" i="3" s="1"/>
  <c r="N4265" i="3"/>
  <c r="O4265" i="3" s="1"/>
  <c r="N4263" i="3"/>
  <c r="O4263" i="3" s="1"/>
  <c r="N4261" i="3"/>
  <c r="O4261" i="3" s="1"/>
  <c r="N4259" i="3"/>
  <c r="O4259" i="3" s="1"/>
  <c r="N4257" i="3"/>
  <c r="O4257" i="3" s="1"/>
  <c r="N4255" i="3"/>
  <c r="O4255" i="3" s="1"/>
  <c r="N4253" i="3"/>
  <c r="O4253" i="3" s="1"/>
  <c r="N4251" i="3"/>
  <c r="O4251" i="3" s="1"/>
  <c r="N4249" i="3"/>
  <c r="O4249" i="3" s="1"/>
  <c r="N4247" i="3"/>
  <c r="O4247" i="3" s="1"/>
  <c r="N4245" i="3"/>
  <c r="O4245" i="3" s="1"/>
  <c r="N4243" i="3"/>
  <c r="O4243" i="3" s="1"/>
  <c r="N4241" i="3"/>
  <c r="O4241" i="3" s="1"/>
  <c r="N4239" i="3"/>
  <c r="O4239" i="3" s="1"/>
  <c r="N4237" i="3"/>
  <c r="O4237" i="3" s="1"/>
  <c r="N4235" i="3"/>
  <c r="O4235" i="3" s="1"/>
  <c r="N4233" i="3"/>
  <c r="O4233" i="3" s="1"/>
  <c r="N4231" i="3"/>
  <c r="O4231" i="3" s="1"/>
  <c r="N4229" i="3"/>
  <c r="O4229" i="3" s="1"/>
  <c r="N4227" i="3"/>
  <c r="O4227" i="3" s="1"/>
  <c r="N4225" i="3"/>
  <c r="O4225" i="3" s="1"/>
  <c r="N4223" i="3"/>
  <c r="O4223" i="3" s="1"/>
  <c r="N4221" i="3"/>
  <c r="O4221" i="3" s="1"/>
  <c r="N4219" i="3"/>
  <c r="O4219" i="3" s="1"/>
  <c r="N4217" i="3"/>
  <c r="O4217" i="3" s="1"/>
  <c r="N4215" i="3"/>
  <c r="O4215" i="3" s="1"/>
  <c r="N4213" i="3"/>
  <c r="O4213" i="3" s="1"/>
  <c r="N4211" i="3"/>
  <c r="O4211" i="3" s="1"/>
  <c r="N4209" i="3"/>
  <c r="O4209" i="3" s="1"/>
  <c r="N4207" i="3"/>
  <c r="O4207" i="3" s="1"/>
  <c r="N4205" i="3"/>
  <c r="O4205" i="3" s="1"/>
  <c r="N4203" i="3"/>
  <c r="O4203" i="3" s="1"/>
  <c r="N4201" i="3"/>
  <c r="O4201" i="3" s="1"/>
  <c r="N4199" i="3"/>
  <c r="O4199" i="3" s="1"/>
  <c r="N4197" i="3"/>
  <c r="O4197" i="3" s="1"/>
  <c r="N4195" i="3"/>
  <c r="O4195" i="3" s="1"/>
  <c r="N4193" i="3"/>
  <c r="O4193" i="3" s="1"/>
  <c r="N4191" i="3"/>
  <c r="O4191" i="3" s="1"/>
  <c r="N4189" i="3"/>
  <c r="O4189" i="3" s="1"/>
  <c r="N4187" i="3"/>
  <c r="O4187" i="3" s="1"/>
  <c r="N4185" i="3"/>
  <c r="O4185" i="3" s="1"/>
  <c r="N4183" i="3"/>
  <c r="O4183" i="3" s="1"/>
  <c r="N4176" i="3"/>
  <c r="O4176" i="3" s="1"/>
  <c r="N2560" i="3"/>
  <c r="O2560" i="3" s="1"/>
  <c r="K2560" i="3"/>
  <c r="N2452" i="3"/>
  <c r="O2452" i="3" s="1"/>
  <c r="K2452" i="3"/>
  <c r="O4113" i="3"/>
  <c r="O3867" i="3"/>
  <c r="O3849" i="3"/>
  <c r="O3843" i="3"/>
  <c r="O3837" i="3"/>
  <c r="O3836" i="3"/>
  <c r="O3833" i="3"/>
  <c r="O3543" i="3"/>
  <c r="N2542" i="3"/>
  <c r="O2542" i="3" s="1"/>
  <c r="K2542" i="3"/>
  <c r="N2434" i="3"/>
  <c r="O2434" i="3" s="1"/>
  <c r="K2434" i="3"/>
  <c r="N2488" i="3"/>
  <c r="O2488" i="3" s="1"/>
  <c r="K2488" i="3"/>
  <c r="O3829" i="3"/>
  <c r="O3826" i="3"/>
  <c r="O3823" i="3"/>
  <c r="O3820" i="3"/>
  <c r="O3817" i="3"/>
  <c r="O3814" i="3"/>
  <c r="O3811" i="3"/>
  <c r="O3808" i="3"/>
  <c r="O3709" i="3"/>
  <c r="N2524" i="3"/>
  <c r="O2524" i="3" s="1"/>
  <c r="K2524" i="3"/>
  <c r="N2416" i="3"/>
  <c r="O2416" i="3" s="1"/>
  <c r="K2416" i="3"/>
  <c r="N2596" i="3"/>
  <c r="O2596" i="3" s="1"/>
  <c r="K2596" i="3"/>
  <c r="O4102" i="3"/>
  <c r="O4099" i="3"/>
  <c r="O4096" i="3"/>
  <c r="O4093" i="3"/>
  <c r="O4090" i="3"/>
  <c r="O4087" i="3"/>
  <c r="O4084" i="3"/>
  <c r="O4081" i="3"/>
  <c r="O4078" i="3"/>
  <c r="O4075" i="3"/>
  <c r="O4072" i="3"/>
  <c r="O4069" i="3"/>
  <c r="O4066" i="3"/>
  <c r="O4063" i="3"/>
  <c r="O4060" i="3"/>
  <c r="O4057" i="3"/>
  <c r="O4054" i="3"/>
  <c r="O4051" i="3"/>
  <c r="O4048" i="3"/>
  <c r="O4045" i="3"/>
  <c r="O4042" i="3"/>
  <c r="O4039" i="3"/>
  <c r="O4036" i="3"/>
  <c r="O4033" i="3"/>
  <c r="O4030" i="3"/>
  <c r="O4027" i="3"/>
  <c r="O4024" i="3"/>
  <c r="O4021" i="3"/>
  <c r="O4018" i="3"/>
  <c r="O4015" i="3"/>
  <c r="O4012" i="3"/>
  <c r="O4009" i="3"/>
  <c r="O4006" i="3"/>
  <c r="O4003" i="3"/>
  <c r="O4000" i="3"/>
  <c r="O3997" i="3"/>
  <c r="O3994" i="3"/>
  <c r="O3991" i="3"/>
  <c r="O3988" i="3"/>
  <c r="O3985" i="3"/>
  <c r="O3982" i="3"/>
  <c r="O3979" i="3"/>
  <c r="O3976" i="3"/>
  <c r="O3973" i="3"/>
  <c r="O3970" i="3"/>
  <c r="O3967" i="3"/>
  <c r="O3964" i="3"/>
  <c r="O3961" i="3"/>
  <c r="O3958" i="3"/>
  <c r="O3955" i="3"/>
  <c r="O3952" i="3"/>
  <c r="O3949" i="3"/>
  <c r="O3946" i="3"/>
  <c r="O3943" i="3"/>
  <c r="O3940" i="3"/>
  <c r="O3937" i="3"/>
  <c r="O3934" i="3"/>
  <c r="O3931" i="3"/>
  <c r="O3928" i="3"/>
  <c r="O3925" i="3"/>
  <c r="O3922" i="3"/>
  <c r="O3919" i="3"/>
  <c r="O3916" i="3"/>
  <c r="O3913" i="3"/>
  <c r="O3910" i="3"/>
  <c r="O3907" i="3"/>
  <c r="O3855" i="3"/>
  <c r="O3854" i="3"/>
  <c r="O3545" i="3"/>
  <c r="N2506" i="3"/>
  <c r="O2506" i="3" s="1"/>
  <c r="K2506" i="3"/>
  <c r="N2398" i="3"/>
  <c r="O2398" i="3" s="1"/>
  <c r="K2398" i="3"/>
  <c r="O2720" i="3"/>
  <c r="O2714" i="3"/>
  <c r="O2702" i="3"/>
  <c r="O2696" i="3"/>
  <c r="O2684" i="3"/>
  <c r="O2678" i="3"/>
  <c r="O2666" i="3"/>
  <c r="O2660" i="3"/>
  <c r="O2648" i="3"/>
  <c r="O2642" i="3"/>
  <c r="O2630" i="3"/>
  <c r="O2624" i="3"/>
  <c r="N2610" i="3"/>
  <c r="O2610" i="3" s="1"/>
  <c r="K2610" i="3"/>
  <c r="N2592" i="3"/>
  <c r="O2592" i="3" s="1"/>
  <c r="K2592" i="3"/>
  <c r="N2574" i="3"/>
  <c r="O2574" i="3" s="1"/>
  <c r="K2574" i="3"/>
  <c r="N2556" i="3"/>
  <c r="O2556" i="3" s="1"/>
  <c r="K2556" i="3"/>
  <c r="N2538" i="3"/>
  <c r="O2538" i="3" s="1"/>
  <c r="K2538" i="3"/>
  <c r="N2520" i="3"/>
  <c r="O2520" i="3" s="1"/>
  <c r="K2520" i="3"/>
  <c r="N2502" i="3"/>
  <c r="O2502" i="3" s="1"/>
  <c r="K2502" i="3"/>
  <c r="N2484" i="3"/>
  <c r="O2484" i="3" s="1"/>
  <c r="K2484" i="3"/>
  <c r="N2466" i="3"/>
  <c r="O2466" i="3" s="1"/>
  <c r="K2466" i="3"/>
  <c r="N2448" i="3"/>
  <c r="O2448" i="3" s="1"/>
  <c r="K2448" i="3"/>
  <c r="N2430" i="3"/>
  <c r="O2430" i="3" s="1"/>
  <c r="K2430" i="3"/>
  <c r="N2412" i="3"/>
  <c r="O2412" i="3" s="1"/>
  <c r="K2412" i="3"/>
  <c r="N2394" i="3"/>
  <c r="O2394" i="3" s="1"/>
  <c r="K2394" i="3"/>
  <c r="N3181" i="3"/>
  <c r="O3181" i="3" s="1"/>
  <c r="N2608" i="3"/>
  <c r="O2608" i="3" s="1"/>
  <c r="K2608" i="3"/>
  <c r="N2590" i="3"/>
  <c r="O2590" i="3" s="1"/>
  <c r="K2590" i="3"/>
  <c r="N2572" i="3"/>
  <c r="O2572" i="3" s="1"/>
  <c r="K2572" i="3"/>
  <c r="N2554" i="3"/>
  <c r="O2554" i="3" s="1"/>
  <c r="K2554" i="3"/>
  <c r="N2536" i="3"/>
  <c r="O2536" i="3" s="1"/>
  <c r="K2536" i="3"/>
  <c r="N2518" i="3"/>
  <c r="O2518" i="3" s="1"/>
  <c r="K2518" i="3"/>
  <c r="N2500" i="3"/>
  <c r="O2500" i="3" s="1"/>
  <c r="K2500" i="3"/>
  <c r="N2482" i="3"/>
  <c r="O2482" i="3" s="1"/>
  <c r="K2482" i="3"/>
  <c r="N2464" i="3"/>
  <c r="O2464" i="3" s="1"/>
  <c r="K2464" i="3"/>
  <c r="N2446" i="3"/>
  <c r="O2446" i="3" s="1"/>
  <c r="K2446" i="3"/>
  <c r="N2428" i="3"/>
  <c r="O2428" i="3" s="1"/>
  <c r="K2428" i="3"/>
  <c r="N2410" i="3"/>
  <c r="O2410" i="3" s="1"/>
  <c r="K2410" i="3"/>
  <c r="N2392" i="3"/>
  <c r="O2392" i="3" s="1"/>
  <c r="K2392" i="3"/>
  <c r="O3178" i="3"/>
  <c r="O3175" i="3"/>
  <c r="O3172" i="3"/>
  <c r="O3169" i="3"/>
  <c r="O3166" i="3"/>
  <c r="O3163" i="3"/>
  <c r="O3160" i="3"/>
  <c r="O3157" i="3"/>
  <c r="O3154" i="3"/>
  <c r="O3151" i="3"/>
  <c r="O3148" i="3"/>
  <c r="O3145" i="3"/>
  <c r="O3142" i="3"/>
  <c r="O3139" i="3"/>
  <c r="O3136" i="3"/>
  <c r="O3133" i="3"/>
  <c r="O3130" i="3"/>
  <c r="O3127" i="3"/>
  <c r="O3124" i="3"/>
  <c r="O3121" i="3"/>
  <c r="O3118" i="3"/>
  <c r="O3115" i="3"/>
  <c r="O3112" i="3"/>
  <c r="O3109" i="3"/>
  <c r="O3106" i="3"/>
  <c r="O3103" i="3"/>
  <c r="O3100" i="3"/>
  <c r="O3097" i="3"/>
  <c r="O3094" i="3"/>
  <c r="O3091" i="3"/>
  <c r="O3088" i="3"/>
  <c r="O3085" i="3"/>
  <c r="O3082" i="3"/>
  <c r="O3079" i="3"/>
  <c r="O3073" i="3"/>
  <c r="O3070" i="3"/>
  <c r="O3067" i="3"/>
  <c r="O3061" i="3"/>
  <c r="O3058" i="3"/>
  <c r="O3055" i="3"/>
  <c r="O3049" i="3"/>
  <c r="O3046" i="3"/>
  <c r="O3043" i="3"/>
  <c r="O3037" i="3"/>
  <c r="O3034" i="3"/>
  <c r="O3031" i="3"/>
  <c r="O3025" i="3"/>
  <c r="O3022" i="3"/>
  <c r="O3019" i="3"/>
  <c r="O3013" i="3"/>
  <c r="O3010" i="3"/>
  <c r="O3007" i="3"/>
  <c r="O3001" i="3"/>
  <c r="O2998" i="3"/>
  <c r="O2995" i="3"/>
  <c r="O2989" i="3"/>
  <c r="O2986" i="3"/>
  <c r="O2983" i="3"/>
  <c r="O2977" i="3"/>
  <c r="O2974" i="3"/>
  <c r="O2971" i="3"/>
  <c r="O2965" i="3"/>
  <c r="O2962" i="3"/>
  <c r="O2959" i="3"/>
  <c r="O2956" i="3"/>
  <c r="O2953" i="3"/>
  <c r="O2950" i="3"/>
  <c r="O2947" i="3"/>
  <c r="O2944" i="3"/>
  <c r="O2941" i="3"/>
  <c r="O2938" i="3"/>
  <c r="O2935" i="3"/>
  <c r="O2932" i="3"/>
  <c r="O2929" i="3"/>
  <c r="O2926" i="3"/>
  <c r="O2923" i="3"/>
  <c r="O2920" i="3"/>
  <c r="O2917" i="3"/>
  <c r="O2914" i="3"/>
  <c r="O2911" i="3"/>
  <c r="O2908" i="3"/>
  <c r="O2905" i="3"/>
  <c r="O2902" i="3"/>
  <c r="O2899" i="3"/>
  <c r="O2896" i="3"/>
  <c r="O2893" i="3"/>
  <c r="O2890" i="3"/>
  <c r="O2887" i="3"/>
  <c r="O2884" i="3"/>
  <c r="O2881" i="3"/>
  <c r="O2878" i="3"/>
  <c r="O2875" i="3"/>
  <c r="O2872" i="3"/>
  <c r="O2869" i="3"/>
  <c r="O2866" i="3"/>
  <c r="O2863" i="3"/>
  <c r="O2860" i="3"/>
  <c r="O2857" i="3"/>
  <c r="O2854" i="3"/>
  <c r="O2851" i="3"/>
  <c r="O2848" i="3"/>
  <c r="O2845" i="3"/>
  <c r="O2842" i="3"/>
  <c r="O2839" i="3"/>
  <c r="O2836" i="3"/>
  <c r="O2833" i="3"/>
  <c r="O2830" i="3"/>
  <c r="O2827" i="3"/>
  <c r="O2824" i="3"/>
  <c r="N2604" i="3"/>
  <c r="O2604" i="3" s="1"/>
  <c r="K2604" i="3"/>
  <c r="N2586" i="3"/>
  <c r="O2586" i="3" s="1"/>
  <c r="K2586" i="3"/>
  <c r="N2568" i="3"/>
  <c r="O2568" i="3" s="1"/>
  <c r="K2568" i="3"/>
  <c r="N2550" i="3"/>
  <c r="O2550" i="3" s="1"/>
  <c r="K2550" i="3"/>
  <c r="N2532" i="3"/>
  <c r="O2532" i="3" s="1"/>
  <c r="K2532" i="3"/>
  <c r="N2514" i="3"/>
  <c r="O2514" i="3" s="1"/>
  <c r="K2514" i="3"/>
  <c r="N2496" i="3"/>
  <c r="O2496" i="3" s="1"/>
  <c r="K2496" i="3"/>
  <c r="N2478" i="3"/>
  <c r="O2478" i="3" s="1"/>
  <c r="K2478" i="3"/>
  <c r="N2460" i="3"/>
  <c r="O2460" i="3" s="1"/>
  <c r="K2460" i="3"/>
  <c r="N2442" i="3"/>
  <c r="O2442" i="3" s="1"/>
  <c r="K2442" i="3"/>
  <c r="N2424" i="3"/>
  <c r="O2424" i="3" s="1"/>
  <c r="K2424" i="3"/>
  <c r="N2406" i="3"/>
  <c r="O2406" i="3" s="1"/>
  <c r="K2406" i="3"/>
  <c r="N2388" i="3"/>
  <c r="O2388" i="3" s="1"/>
  <c r="K2388" i="3"/>
  <c r="N2602" i="3"/>
  <c r="O2602" i="3" s="1"/>
  <c r="K2602" i="3"/>
  <c r="N2584" i="3"/>
  <c r="O2584" i="3" s="1"/>
  <c r="K2584" i="3"/>
  <c r="N2566" i="3"/>
  <c r="O2566" i="3" s="1"/>
  <c r="K2566" i="3"/>
  <c r="N2548" i="3"/>
  <c r="O2548" i="3" s="1"/>
  <c r="K2548" i="3"/>
  <c r="N2530" i="3"/>
  <c r="O2530" i="3" s="1"/>
  <c r="K2530" i="3"/>
  <c r="N2512" i="3"/>
  <c r="O2512" i="3" s="1"/>
  <c r="K2512" i="3"/>
  <c r="N2494" i="3"/>
  <c r="O2494" i="3" s="1"/>
  <c r="K2494" i="3"/>
  <c r="N2476" i="3"/>
  <c r="O2476" i="3" s="1"/>
  <c r="K2476" i="3"/>
  <c r="N2458" i="3"/>
  <c r="O2458" i="3" s="1"/>
  <c r="K2458" i="3"/>
  <c r="N2440" i="3"/>
  <c r="O2440" i="3" s="1"/>
  <c r="K2440" i="3"/>
  <c r="N2422" i="3"/>
  <c r="O2422" i="3" s="1"/>
  <c r="K2422" i="3"/>
  <c r="N2404" i="3"/>
  <c r="O2404" i="3" s="1"/>
  <c r="K2404" i="3"/>
  <c r="N2386" i="3"/>
  <c r="O2386" i="3" s="1"/>
  <c r="K2386" i="3"/>
  <c r="O2835" i="3"/>
  <c r="O2817" i="3"/>
  <c r="O2814" i="3"/>
  <c r="O2811" i="3"/>
  <c r="O2805" i="3"/>
  <c r="O2802" i="3"/>
  <c r="O2712" i="3"/>
  <c r="O2706" i="3"/>
  <c r="O2694" i="3"/>
  <c r="O2688" i="3"/>
  <c r="O2676" i="3"/>
  <c r="O2670" i="3"/>
  <c r="O2658" i="3"/>
  <c r="O2652" i="3"/>
  <c r="O2640" i="3"/>
  <c r="N2598" i="3"/>
  <c r="O2598" i="3" s="1"/>
  <c r="K2598" i="3"/>
  <c r="N2580" i="3"/>
  <c r="O2580" i="3" s="1"/>
  <c r="K2580" i="3"/>
  <c r="N2562" i="3"/>
  <c r="O2562" i="3" s="1"/>
  <c r="K2562" i="3"/>
  <c r="N2544" i="3"/>
  <c r="O2544" i="3" s="1"/>
  <c r="K2544" i="3"/>
  <c r="N2526" i="3"/>
  <c r="O2526" i="3" s="1"/>
  <c r="K2526" i="3"/>
  <c r="N2508" i="3"/>
  <c r="O2508" i="3" s="1"/>
  <c r="K2508" i="3"/>
  <c r="N2490" i="3"/>
  <c r="O2490" i="3" s="1"/>
  <c r="K2490" i="3"/>
  <c r="N2472" i="3"/>
  <c r="O2472" i="3" s="1"/>
  <c r="K2472" i="3"/>
  <c r="N2454" i="3"/>
  <c r="O2454" i="3" s="1"/>
  <c r="K2454" i="3"/>
  <c r="N2436" i="3"/>
  <c r="O2436" i="3" s="1"/>
  <c r="K2436" i="3"/>
  <c r="N2418" i="3"/>
  <c r="O2418" i="3" s="1"/>
  <c r="K2418" i="3"/>
  <c r="N2400" i="3"/>
  <c r="O2400" i="3" s="1"/>
  <c r="K2400" i="3"/>
  <c r="K2381" i="3"/>
  <c r="N2381" i="3"/>
  <c r="O2381" i="3" s="1"/>
  <c r="K2613" i="3"/>
  <c r="N2613" i="3"/>
  <c r="O2613" i="3" s="1"/>
  <c r="K2607" i="3"/>
  <c r="N2607" i="3"/>
  <c r="O2607" i="3" s="1"/>
  <c r="K2601" i="3"/>
  <c r="N2601" i="3"/>
  <c r="O2601" i="3" s="1"/>
  <c r="K2595" i="3"/>
  <c r="N2595" i="3"/>
  <c r="O2595" i="3" s="1"/>
  <c r="K2589" i="3"/>
  <c r="N2589" i="3"/>
  <c r="O2589" i="3" s="1"/>
  <c r="K2583" i="3"/>
  <c r="N2583" i="3"/>
  <c r="O2583" i="3" s="1"/>
  <c r="K2577" i="3"/>
  <c r="N2577" i="3"/>
  <c r="O2577" i="3" s="1"/>
  <c r="K2571" i="3"/>
  <c r="N2571" i="3"/>
  <c r="O2571" i="3" s="1"/>
  <c r="K2565" i="3"/>
  <c r="N2565" i="3"/>
  <c r="O2565" i="3" s="1"/>
  <c r="K2559" i="3"/>
  <c r="N2559" i="3"/>
  <c r="O2559" i="3" s="1"/>
  <c r="K2553" i="3"/>
  <c r="N2553" i="3"/>
  <c r="O2553" i="3" s="1"/>
  <c r="K2547" i="3"/>
  <c r="N2547" i="3"/>
  <c r="O2547" i="3" s="1"/>
  <c r="K2541" i="3"/>
  <c r="N2541" i="3"/>
  <c r="O2541" i="3" s="1"/>
  <c r="K2535" i="3"/>
  <c r="N2535" i="3"/>
  <c r="O2535" i="3" s="1"/>
  <c r="K2529" i="3"/>
  <c r="N2529" i="3"/>
  <c r="O2529" i="3" s="1"/>
  <c r="K2523" i="3"/>
  <c r="N2523" i="3"/>
  <c r="O2523" i="3" s="1"/>
  <c r="K2517" i="3"/>
  <c r="N2517" i="3"/>
  <c r="O2517" i="3" s="1"/>
  <c r="K2511" i="3"/>
  <c r="N2511" i="3"/>
  <c r="O2511" i="3" s="1"/>
  <c r="K2505" i="3"/>
  <c r="N2505" i="3"/>
  <c r="O2505" i="3" s="1"/>
  <c r="K2499" i="3"/>
  <c r="N2499" i="3"/>
  <c r="O2499" i="3" s="1"/>
  <c r="K2493" i="3"/>
  <c r="N2493" i="3"/>
  <c r="O2493" i="3" s="1"/>
  <c r="K2487" i="3"/>
  <c r="N2487" i="3"/>
  <c r="O2487" i="3" s="1"/>
  <c r="K2481" i="3"/>
  <c r="N2481" i="3"/>
  <c r="O2481" i="3" s="1"/>
  <c r="K2475" i="3"/>
  <c r="N2475" i="3"/>
  <c r="O2475" i="3" s="1"/>
  <c r="K2469" i="3"/>
  <c r="N2469" i="3"/>
  <c r="O2469" i="3" s="1"/>
  <c r="K2463" i="3"/>
  <c r="N2463" i="3"/>
  <c r="O2463" i="3" s="1"/>
  <c r="K2457" i="3"/>
  <c r="N2457" i="3"/>
  <c r="O2457" i="3" s="1"/>
  <c r="K2451" i="3"/>
  <c r="N2451" i="3"/>
  <c r="O2451" i="3" s="1"/>
  <c r="K2445" i="3"/>
  <c r="N2445" i="3"/>
  <c r="O2445" i="3" s="1"/>
  <c r="K2439" i="3"/>
  <c r="N2439" i="3"/>
  <c r="O2439" i="3" s="1"/>
  <c r="K2433" i="3"/>
  <c r="N2433" i="3"/>
  <c r="O2433" i="3" s="1"/>
  <c r="K2427" i="3"/>
  <c r="N2427" i="3"/>
  <c r="O2427" i="3" s="1"/>
  <c r="K2421" i="3"/>
  <c r="N2421" i="3"/>
  <c r="O2421" i="3" s="1"/>
  <c r="K2415" i="3"/>
  <c r="N2415" i="3"/>
  <c r="O2415" i="3" s="1"/>
  <c r="K2409" i="3"/>
  <c r="N2409" i="3"/>
  <c r="O2409" i="3" s="1"/>
  <c r="K2403" i="3"/>
  <c r="N2403" i="3"/>
  <c r="O2403" i="3" s="1"/>
  <c r="K2397" i="3"/>
  <c r="N2397" i="3"/>
  <c r="O2397" i="3" s="1"/>
  <c r="K2391" i="3"/>
  <c r="N2391" i="3"/>
  <c r="O2391" i="3" s="1"/>
  <c r="K2385" i="3"/>
  <c r="N2385" i="3"/>
  <c r="O2385" i="3" s="1"/>
  <c r="K2195" i="3"/>
  <c r="N2195" i="3"/>
  <c r="O2195" i="3" s="1"/>
  <c r="K2177" i="3"/>
  <c r="N2177" i="3"/>
  <c r="O2177" i="3" s="1"/>
  <c r="K2159" i="3"/>
  <c r="N2159" i="3"/>
  <c r="O2159" i="3" s="1"/>
  <c r="N2612" i="3"/>
  <c r="O2612" i="3" s="1"/>
  <c r="K2612" i="3"/>
  <c r="N2606" i="3"/>
  <c r="O2606" i="3" s="1"/>
  <c r="K2606" i="3"/>
  <c r="N2600" i="3"/>
  <c r="O2600" i="3" s="1"/>
  <c r="K2600" i="3"/>
  <c r="N2594" i="3"/>
  <c r="O2594" i="3" s="1"/>
  <c r="K2594" i="3"/>
  <c r="N2588" i="3"/>
  <c r="O2588" i="3" s="1"/>
  <c r="K2588" i="3"/>
  <c r="N2582" i="3"/>
  <c r="O2582" i="3" s="1"/>
  <c r="K2582" i="3"/>
  <c r="N2576" i="3"/>
  <c r="O2576" i="3" s="1"/>
  <c r="K2576" i="3"/>
  <c r="N2570" i="3"/>
  <c r="O2570" i="3" s="1"/>
  <c r="K2570" i="3"/>
  <c r="N2564" i="3"/>
  <c r="O2564" i="3" s="1"/>
  <c r="K2564" i="3"/>
  <c r="N2558" i="3"/>
  <c r="O2558" i="3" s="1"/>
  <c r="K2558" i="3"/>
  <c r="N2552" i="3"/>
  <c r="O2552" i="3" s="1"/>
  <c r="K2552" i="3"/>
  <c r="N2546" i="3"/>
  <c r="O2546" i="3" s="1"/>
  <c r="K2546" i="3"/>
  <c r="N2540" i="3"/>
  <c r="O2540" i="3" s="1"/>
  <c r="K2540" i="3"/>
  <c r="N2534" i="3"/>
  <c r="O2534" i="3" s="1"/>
  <c r="K2534" i="3"/>
  <c r="N2528" i="3"/>
  <c r="O2528" i="3" s="1"/>
  <c r="K2528" i="3"/>
  <c r="N2522" i="3"/>
  <c r="O2522" i="3" s="1"/>
  <c r="K2522" i="3"/>
  <c r="N2516" i="3"/>
  <c r="O2516" i="3" s="1"/>
  <c r="K2516" i="3"/>
  <c r="N2510" i="3"/>
  <c r="O2510" i="3" s="1"/>
  <c r="K2510" i="3"/>
  <c r="N2504" i="3"/>
  <c r="O2504" i="3" s="1"/>
  <c r="K2504" i="3"/>
  <c r="N2498" i="3"/>
  <c r="O2498" i="3" s="1"/>
  <c r="K2498" i="3"/>
  <c r="N2492" i="3"/>
  <c r="O2492" i="3" s="1"/>
  <c r="K2492" i="3"/>
  <c r="N2486" i="3"/>
  <c r="O2486" i="3" s="1"/>
  <c r="K2486" i="3"/>
  <c r="N2480" i="3"/>
  <c r="O2480" i="3" s="1"/>
  <c r="K2480" i="3"/>
  <c r="N2474" i="3"/>
  <c r="O2474" i="3" s="1"/>
  <c r="K2474" i="3"/>
  <c r="N2468" i="3"/>
  <c r="O2468" i="3" s="1"/>
  <c r="K2468" i="3"/>
  <c r="N2462" i="3"/>
  <c r="O2462" i="3" s="1"/>
  <c r="K2462" i="3"/>
  <c r="N2456" i="3"/>
  <c r="O2456" i="3" s="1"/>
  <c r="K2456" i="3"/>
  <c r="N2450" i="3"/>
  <c r="O2450" i="3" s="1"/>
  <c r="K2450" i="3"/>
  <c r="N2444" i="3"/>
  <c r="O2444" i="3" s="1"/>
  <c r="K2444" i="3"/>
  <c r="N2438" i="3"/>
  <c r="O2438" i="3" s="1"/>
  <c r="K2438" i="3"/>
  <c r="N2432" i="3"/>
  <c r="O2432" i="3" s="1"/>
  <c r="K2432" i="3"/>
  <c r="N2426" i="3"/>
  <c r="O2426" i="3" s="1"/>
  <c r="K2426" i="3"/>
  <c r="N2420" i="3"/>
  <c r="O2420" i="3" s="1"/>
  <c r="K2420" i="3"/>
  <c r="N2414" i="3"/>
  <c r="O2414" i="3" s="1"/>
  <c r="K2414" i="3"/>
  <c r="N2408" i="3"/>
  <c r="O2408" i="3" s="1"/>
  <c r="K2408" i="3"/>
  <c r="N2402" i="3"/>
  <c r="O2402" i="3" s="1"/>
  <c r="K2402" i="3"/>
  <c r="N2396" i="3"/>
  <c r="O2396" i="3" s="1"/>
  <c r="K2396" i="3"/>
  <c r="N2390" i="3"/>
  <c r="O2390" i="3" s="1"/>
  <c r="K2390" i="3"/>
  <c r="N2384" i="3"/>
  <c r="O2384" i="3" s="1"/>
  <c r="K2384" i="3"/>
  <c r="K2315" i="3"/>
  <c r="N2315" i="3"/>
  <c r="O2315" i="3" s="1"/>
  <c r="K2303" i="3"/>
  <c r="N2303" i="3"/>
  <c r="O2303" i="3" s="1"/>
  <c r="K2291" i="3"/>
  <c r="N2291" i="3"/>
  <c r="O2291" i="3" s="1"/>
  <c r="K2279" i="3"/>
  <c r="N2279" i="3"/>
  <c r="O2279" i="3" s="1"/>
  <c r="K2267" i="3"/>
  <c r="N2267" i="3"/>
  <c r="O2267" i="3" s="1"/>
  <c r="K2255" i="3"/>
  <c r="N2255" i="3"/>
  <c r="O2255" i="3" s="1"/>
  <c r="K2611" i="3"/>
  <c r="N2611" i="3"/>
  <c r="O2611" i="3" s="1"/>
  <c r="K2605" i="3"/>
  <c r="N2605" i="3"/>
  <c r="O2605" i="3" s="1"/>
  <c r="K2599" i="3"/>
  <c r="N2599" i="3"/>
  <c r="O2599" i="3" s="1"/>
  <c r="K2593" i="3"/>
  <c r="N2593" i="3"/>
  <c r="O2593" i="3" s="1"/>
  <c r="K2587" i="3"/>
  <c r="N2587" i="3"/>
  <c r="O2587" i="3" s="1"/>
  <c r="K2581" i="3"/>
  <c r="N2581" i="3"/>
  <c r="O2581" i="3" s="1"/>
  <c r="K2575" i="3"/>
  <c r="N2575" i="3"/>
  <c r="O2575" i="3" s="1"/>
  <c r="K2569" i="3"/>
  <c r="N2569" i="3"/>
  <c r="O2569" i="3" s="1"/>
  <c r="K2563" i="3"/>
  <c r="N2563" i="3"/>
  <c r="O2563" i="3" s="1"/>
  <c r="K2557" i="3"/>
  <c r="N2557" i="3"/>
  <c r="O2557" i="3" s="1"/>
  <c r="K2551" i="3"/>
  <c r="N2551" i="3"/>
  <c r="O2551" i="3" s="1"/>
  <c r="K2545" i="3"/>
  <c r="N2545" i="3"/>
  <c r="O2545" i="3" s="1"/>
  <c r="K2539" i="3"/>
  <c r="N2539" i="3"/>
  <c r="O2539" i="3" s="1"/>
  <c r="K2533" i="3"/>
  <c r="N2533" i="3"/>
  <c r="O2533" i="3" s="1"/>
  <c r="K2527" i="3"/>
  <c r="N2527" i="3"/>
  <c r="O2527" i="3" s="1"/>
  <c r="K2521" i="3"/>
  <c r="N2521" i="3"/>
  <c r="O2521" i="3" s="1"/>
  <c r="K2515" i="3"/>
  <c r="N2515" i="3"/>
  <c r="O2515" i="3" s="1"/>
  <c r="K2509" i="3"/>
  <c r="N2509" i="3"/>
  <c r="O2509" i="3" s="1"/>
  <c r="K2503" i="3"/>
  <c r="N2503" i="3"/>
  <c r="O2503" i="3" s="1"/>
  <c r="K2497" i="3"/>
  <c r="N2497" i="3"/>
  <c r="O2497" i="3" s="1"/>
  <c r="K2491" i="3"/>
  <c r="N2491" i="3"/>
  <c r="O2491" i="3" s="1"/>
  <c r="K2485" i="3"/>
  <c r="N2485" i="3"/>
  <c r="O2485" i="3" s="1"/>
  <c r="K2479" i="3"/>
  <c r="N2479" i="3"/>
  <c r="O2479" i="3" s="1"/>
  <c r="K2473" i="3"/>
  <c r="N2473" i="3"/>
  <c r="O2473" i="3" s="1"/>
  <c r="K2467" i="3"/>
  <c r="N2467" i="3"/>
  <c r="O2467" i="3" s="1"/>
  <c r="K2461" i="3"/>
  <c r="N2461" i="3"/>
  <c r="O2461" i="3" s="1"/>
  <c r="K2455" i="3"/>
  <c r="N2455" i="3"/>
  <c r="O2455" i="3" s="1"/>
  <c r="K2449" i="3"/>
  <c r="N2449" i="3"/>
  <c r="O2449" i="3" s="1"/>
  <c r="K2443" i="3"/>
  <c r="N2443" i="3"/>
  <c r="O2443" i="3" s="1"/>
  <c r="K2437" i="3"/>
  <c r="N2437" i="3"/>
  <c r="O2437" i="3" s="1"/>
  <c r="K2431" i="3"/>
  <c r="N2431" i="3"/>
  <c r="O2431" i="3" s="1"/>
  <c r="K2425" i="3"/>
  <c r="N2425" i="3"/>
  <c r="O2425" i="3" s="1"/>
  <c r="K2419" i="3"/>
  <c r="N2419" i="3"/>
  <c r="O2419" i="3" s="1"/>
  <c r="K2413" i="3"/>
  <c r="N2413" i="3"/>
  <c r="O2413" i="3" s="1"/>
  <c r="K2407" i="3"/>
  <c r="N2407" i="3"/>
  <c r="O2407" i="3" s="1"/>
  <c r="K2401" i="3"/>
  <c r="N2401" i="3"/>
  <c r="O2401" i="3" s="1"/>
  <c r="K2395" i="3"/>
  <c r="N2395" i="3"/>
  <c r="O2395" i="3" s="1"/>
  <c r="K2389" i="3"/>
  <c r="N2389" i="3"/>
  <c r="O2389" i="3" s="1"/>
  <c r="K2383" i="3"/>
  <c r="N2383" i="3"/>
  <c r="O2383" i="3" s="1"/>
  <c r="K2189" i="3"/>
  <c r="N2189" i="3"/>
  <c r="O2189" i="3" s="1"/>
  <c r="K2171" i="3"/>
  <c r="N2171" i="3"/>
  <c r="O2171" i="3" s="1"/>
  <c r="K2153" i="3"/>
  <c r="N2153" i="3"/>
  <c r="O2153" i="3" s="1"/>
  <c r="K2609" i="3"/>
  <c r="N2609" i="3"/>
  <c r="O2609" i="3" s="1"/>
  <c r="K2603" i="3"/>
  <c r="N2603" i="3"/>
  <c r="O2603" i="3" s="1"/>
  <c r="K2597" i="3"/>
  <c r="N2597" i="3"/>
  <c r="O2597" i="3" s="1"/>
  <c r="K2591" i="3"/>
  <c r="N2591" i="3"/>
  <c r="O2591" i="3" s="1"/>
  <c r="K2585" i="3"/>
  <c r="N2585" i="3"/>
  <c r="O2585" i="3" s="1"/>
  <c r="K2579" i="3"/>
  <c r="N2579" i="3"/>
  <c r="O2579" i="3" s="1"/>
  <c r="K2573" i="3"/>
  <c r="N2573" i="3"/>
  <c r="O2573" i="3" s="1"/>
  <c r="K2567" i="3"/>
  <c r="N2567" i="3"/>
  <c r="O2567" i="3" s="1"/>
  <c r="K2561" i="3"/>
  <c r="N2561" i="3"/>
  <c r="O2561" i="3" s="1"/>
  <c r="K2555" i="3"/>
  <c r="N2555" i="3"/>
  <c r="O2555" i="3" s="1"/>
  <c r="K2549" i="3"/>
  <c r="N2549" i="3"/>
  <c r="O2549" i="3" s="1"/>
  <c r="K2543" i="3"/>
  <c r="N2543" i="3"/>
  <c r="O2543" i="3" s="1"/>
  <c r="K2537" i="3"/>
  <c r="N2537" i="3"/>
  <c r="O2537" i="3" s="1"/>
  <c r="K2531" i="3"/>
  <c r="N2531" i="3"/>
  <c r="O2531" i="3" s="1"/>
  <c r="K2525" i="3"/>
  <c r="N2525" i="3"/>
  <c r="O2525" i="3" s="1"/>
  <c r="K2519" i="3"/>
  <c r="N2519" i="3"/>
  <c r="O2519" i="3" s="1"/>
  <c r="K2513" i="3"/>
  <c r="N2513" i="3"/>
  <c r="O2513" i="3" s="1"/>
  <c r="K2507" i="3"/>
  <c r="N2507" i="3"/>
  <c r="O2507" i="3" s="1"/>
  <c r="K2501" i="3"/>
  <c r="N2501" i="3"/>
  <c r="O2501" i="3" s="1"/>
  <c r="K2495" i="3"/>
  <c r="N2495" i="3"/>
  <c r="O2495" i="3" s="1"/>
  <c r="K2489" i="3"/>
  <c r="N2489" i="3"/>
  <c r="O2489" i="3" s="1"/>
  <c r="K2483" i="3"/>
  <c r="N2483" i="3"/>
  <c r="O2483" i="3" s="1"/>
  <c r="K2477" i="3"/>
  <c r="N2477" i="3"/>
  <c r="O2477" i="3" s="1"/>
  <c r="K2471" i="3"/>
  <c r="N2471" i="3"/>
  <c r="O2471" i="3" s="1"/>
  <c r="K2465" i="3"/>
  <c r="N2465" i="3"/>
  <c r="O2465" i="3" s="1"/>
  <c r="K2459" i="3"/>
  <c r="N2459" i="3"/>
  <c r="O2459" i="3" s="1"/>
  <c r="K2453" i="3"/>
  <c r="N2453" i="3"/>
  <c r="O2453" i="3" s="1"/>
  <c r="K2447" i="3"/>
  <c r="N2447" i="3"/>
  <c r="O2447" i="3" s="1"/>
  <c r="K2441" i="3"/>
  <c r="N2441" i="3"/>
  <c r="O2441" i="3" s="1"/>
  <c r="K2435" i="3"/>
  <c r="N2435" i="3"/>
  <c r="O2435" i="3" s="1"/>
  <c r="K2429" i="3"/>
  <c r="N2429" i="3"/>
  <c r="O2429" i="3" s="1"/>
  <c r="K2423" i="3"/>
  <c r="N2423" i="3"/>
  <c r="O2423" i="3" s="1"/>
  <c r="K2417" i="3"/>
  <c r="N2417" i="3"/>
  <c r="O2417" i="3" s="1"/>
  <c r="K2411" i="3"/>
  <c r="N2411" i="3"/>
  <c r="O2411" i="3" s="1"/>
  <c r="K2405" i="3"/>
  <c r="N2405" i="3"/>
  <c r="O2405" i="3" s="1"/>
  <c r="K2399" i="3"/>
  <c r="N2399" i="3"/>
  <c r="O2399" i="3" s="1"/>
  <c r="K2393" i="3"/>
  <c r="N2393" i="3"/>
  <c r="O2393" i="3" s="1"/>
  <c r="K2387" i="3"/>
  <c r="N2387" i="3"/>
  <c r="O2387" i="3" s="1"/>
  <c r="K2379" i="3"/>
  <c r="N2379" i="3"/>
  <c r="O2379" i="3" s="1"/>
  <c r="N2309" i="3"/>
  <c r="O2309" i="3" s="1"/>
  <c r="K2309" i="3"/>
  <c r="N2297" i="3"/>
  <c r="O2297" i="3" s="1"/>
  <c r="K2297" i="3"/>
  <c r="N2285" i="3"/>
  <c r="O2285" i="3" s="1"/>
  <c r="K2285" i="3"/>
  <c r="N2273" i="3"/>
  <c r="O2273" i="3" s="1"/>
  <c r="K2273" i="3"/>
  <c r="N2261" i="3"/>
  <c r="O2261" i="3" s="1"/>
  <c r="K2261" i="3"/>
  <c r="N2249" i="3"/>
  <c r="O2249" i="3" s="1"/>
  <c r="K2249" i="3"/>
  <c r="N2237" i="3"/>
  <c r="O2237" i="3" s="1"/>
  <c r="K2237" i="3"/>
  <c r="N2225" i="3"/>
  <c r="O2225" i="3" s="1"/>
  <c r="K2225" i="3"/>
  <c r="N2213" i="3"/>
  <c r="O2213" i="3" s="1"/>
  <c r="K2213" i="3"/>
  <c r="K2201" i="3"/>
  <c r="N2201" i="3"/>
  <c r="O2201" i="3" s="1"/>
  <c r="K2183" i="3"/>
  <c r="N2183" i="3"/>
  <c r="O2183" i="3" s="1"/>
  <c r="K2165" i="3"/>
  <c r="N2165" i="3"/>
  <c r="O2165" i="3" s="1"/>
  <c r="N2243" i="3"/>
  <c r="O2243" i="3" s="1"/>
  <c r="N2231" i="3"/>
  <c r="O2231" i="3" s="1"/>
  <c r="N2219" i="3"/>
  <c r="O2219" i="3" s="1"/>
  <c r="N2207" i="3"/>
  <c r="O2207" i="3" s="1"/>
  <c r="K2382" i="3"/>
  <c r="K2380" i="3"/>
  <c r="K2378" i="3"/>
  <c r="N2377" i="3"/>
  <c r="O2377" i="3" s="1"/>
  <c r="K2376" i="3"/>
  <c r="N2375" i="3"/>
  <c r="O2375" i="3" s="1"/>
  <c r="K2374" i="3"/>
  <c r="N2373" i="3"/>
  <c r="O2373" i="3" s="1"/>
  <c r="K2372" i="3"/>
  <c r="N2371" i="3"/>
  <c r="O2371" i="3" s="1"/>
  <c r="K2370" i="3"/>
  <c r="N2369" i="3"/>
  <c r="O2369" i="3" s="1"/>
  <c r="K2368" i="3"/>
  <c r="N2367" i="3"/>
  <c r="O2367" i="3" s="1"/>
  <c r="K2366" i="3"/>
  <c r="N2365" i="3"/>
  <c r="O2365" i="3" s="1"/>
  <c r="K2364" i="3"/>
  <c r="N2363" i="3"/>
  <c r="O2363" i="3" s="1"/>
  <c r="K2362" i="3"/>
  <c r="N2361" i="3"/>
  <c r="O2361" i="3" s="1"/>
  <c r="K2360" i="3"/>
  <c r="N2359" i="3"/>
  <c r="O2359" i="3" s="1"/>
  <c r="K2358" i="3"/>
  <c r="N2357" i="3"/>
  <c r="O2357" i="3" s="1"/>
  <c r="K2356" i="3"/>
  <c r="N2355" i="3"/>
  <c r="O2355" i="3" s="1"/>
  <c r="K2354" i="3"/>
  <c r="N2353" i="3"/>
  <c r="O2353" i="3" s="1"/>
  <c r="K2352" i="3"/>
  <c r="N2351" i="3"/>
  <c r="O2351" i="3" s="1"/>
  <c r="K2350" i="3"/>
  <c r="N2349" i="3"/>
  <c r="O2349" i="3" s="1"/>
  <c r="K2348" i="3"/>
  <c r="N2347" i="3"/>
  <c r="O2347" i="3" s="1"/>
  <c r="K2346" i="3"/>
  <c r="N2345" i="3"/>
  <c r="O2345" i="3" s="1"/>
  <c r="K2344" i="3"/>
  <c r="N2343" i="3"/>
  <c r="O2343" i="3" s="1"/>
  <c r="K2342" i="3"/>
  <c r="N2341" i="3"/>
  <c r="O2341" i="3" s="1"/>
  <c r="K2340" i="3"/>
  <c r="N2339" i="3"/>
  <c r="O2339" i="3" s="1"/>
  <c r="K2338" i="3"/>
  <c r="N2337" i="3"/>
  <c r="O2337" i="3" s="1"/>
  <c r="K2336" i="3"/>
  <c r="N2335" i="3"/>
  <c r="O2335" i="3" s="1"/>
  <c r="K2334" i="3"/>
  <c r="N2333" i="3"/>
  <c r="O2333" i="3" s="1"/>
  <c r="K2332" i="3"/>
  <c r="N2331" i="3"/>
  <c r="O2331" i="3" s="1"/>
  <c r="K2330" i="3"/>
  <c r="N2329" i="3"/>
  <c r="O2329" i="3" s="1"/>
  <c r="K2328" i="3"/>
  <c r="N2327" i="3"/>
  <c r="O2327" i="3" s="1"/>
  <c r="K2326" i="3"/>
  <c r="N2325" i="3"/>
  <c r="O2325" i="3" s="1"/>
  <c r="K2324" i="3"/>
  <c r="N2323" i="3"/>
  <c r="O2323" i="3" s="1"/>
  <c r="K2322" i="3"/>
  <c r="N2321" i="3"/>
  <c r="O2321" i="3" s="1"/>
  <c r="K2320" i="3"/>
  <c r="N2319" i="3"/>
  <c r="O2319" i="3" s="1"/>
  <c r="K2318" i="3"/>
  <c r="N2317" i="3"/>
  <c r="O2317" i="3" s="1"/>
  <c r="K2311" i="3"/>
  <c r="N2305" i="3"/>
  <c r="O2305" i="3" s="1"/>
  <c r="K2299" i="3"/>
  <c r="N2293" i="3"/>
  <c r="O2293" i="3" s="1"/>
  <c r="K2287" i="3"/>
  <c r="N2281" i="3"/>
  <c r="O2281" i="3" s="1"/>
  <c r="K2275" i="3"/>
  <c r="N2269" i="3"/>
  <c r="O2269" i="3" s="1"/>
  <c r="K2263" i="3"/>
  <c r="N2257" i="3"/>
  <c r="O2257" i="3" s="1"/>
  <c r="K2251" i="3"/>
  <c r="N2245" i="3"/>
  <c r="O2245" i="3" s="1"/>
  <c r="K2239" i="3"/>
  <c r="N2233" i="3"/>
  <c r="O2233" i="3" s="1"/>
  <c r="K2227" i="3"/>
  <c r="N2221" i="3"/>
  <c r="O2221" i="3" s="1"/>
  <c r="K2215" i="3"/>
  <c r="N2209" i="3"/>
  <c r="O2209" i="3" s="1"/>
  <c r="K2203" i="3"/>
  <c r="N2199" i="3"/>
  <c r="O2199" i="3" s="1"/>
  <c r="N2193" i="3"/>
  <c r="O2193" i="3" s="1"/>
  <c r="N2187" i="3"/>
  <c r="O2187" i="3" s="1"/>
  <c r="N2181" i="3"/>
  <c r="O2181" i="3" s="1"/>
  <c r="N2175" i="3"/>
  <c r="O2175" i="3" s="1"/>
  <c r="N2169" i="3"/>
  <c r="O2169" i="3" s="1"/>
  <c r="N2163" i="3"/>
  <c r="O2163" i="3" s="1"/>
  <c r="N2157" i="3"/>
  <c r="O2157" i="3" s="1"/>
  <c r="N2151" i="3"/>
  <c r="O2151" i="3" s="1"/>
  <c r="D1829" i="3" l="1"/>
  <c r="D1830" i="3"/>
  <c r="M1830" i="3"/>
  <c r="R1830" i="3"/>
  <c r="G1830" i="3"/>
  <c r="M1829" i="3"/>
  <c r="R1829" i="3"/>
  <c r="G1829" i="3"/>
  <c r="D1827" i="3"/>
  <c r="D1828" i="3"/>
  <c r="M1828" i="3"/>
  <c r="G1828" i="3"/>
  <c r="R1828" i="3"/>
  <c r="M1827" i="3"/>
  <c r="R1827" i="3"/>
  <c r="G1827" i="3"/>
  <c r="D1825" i="3"/>
  <c r="D1826" i="3"/>
  <c r="M1826" i="3"/>
  <c r="G1826" i="3"/>
  <c r="R1826" i="3"/>
  <c r="M1825" i="3"/>
  <c r="G1825" i="3"/>
  <c r="R1825" i="3"/>
  <c r="D1823" i="3"/>
  <c r="D1824" i="3"/>
  <c r="M1824" i="3"/>
  <c r="R1824" i="3"/>
  <c r="G1824" i="3"/>
  <c r="M1823" i="3"/>
  <c r="G1823" i="3"/>
  <c r="R1823" i="3"/>
  <c r="D1821" i="3"/>
  <c r="D1822" i="3"/>
  <c r="M1822" i="3"/>
  <c r="G1822" i="3"/>
  <c r="R1822" i="3"/>
  <c r="M1821" i="3"/>
  <c r="R1821" i="3"/>
  <c r="G1821" i="3"/>
  <c r="D1819" i="3"/>
  <c r="D1820" i="3"/>
  <c r="M1820" i="3"/>
  <c r="G1820" i="3"/>
  <c r="R1820" i="3"/>
  <c r="M1819" i="3"/>
  <c r="G1819" i="3"/>
  <c r="R1819" i="3"/>
  <c r="M1808" i="3"/>
  <c r="M1812" i="3"/>
  <c r="M1816" i="3"/>
  <c r="M1809" i="3"/>
  <c r="M1813" i="3"/>
  <c r="M1817" i="3"/>
  <c r="M1810" i="3"/>
  <c r="M1814" i="3"/>
  <c r="M1818" i="3"/>
  <c r="M1811" i="3"/>
  <c r="M1815" i="3"/>
  <c r="R1815" i="3"/>
  <c r="R1813" i="3"/>
  <c r="G1817" i="3"/>
  <c r="G1814" i="3"/>
  <c r="G1812" i="3"/>
  <c r="R1809" i="3"/>
  <c r="G1810" i="3"/>
  <c r="G1808" i="3"/>
  <c r="R1808" i="3"/>
  <c r="R1817" i="3"/>
  <c r="R1814" i="3"/>
  <c r="G1818" i="3"/>
  <c r="G1815" i="3"/>
  <c r="R1812" i="3"/>
  <c r="R1818" i="3"/>
  <c r="R1810" i="3"/>
  <c r="G1809" i="3"/>
  <c r="G1811" i="3"/>
  <c r="G1816" i="3"/>
  <c r="R1811" i="3"/>
  <c r="R1816" i="3"/>
  <c r="G1813" i="3"/>
  <c r="D1811" i="3"/>
  <c r="D1815" i="3"/>
  <c r="D1808" i="3"/>
  <c r="D1812" i="3"/>
  <c r="D1816" i="3"/>
  <c r="D1809" i="3"/>
  <c r="D1813" i="3"/>
  <c r="D1817" i="3"/>
  <c r="D1810" i="3"/>
  <c r="D1814" i="3"/>
  <c r="D1818" i="3"/>
  <c r="D1806" i="3"/>
  <c r="D1807" i="3"/>
  <c r="M1807" i="3"/>
  <c r="G1807" i="3"/>
  <c r="R1807" i="3"/>
  <c r="M1806" i="3"/>
  <c r="R1806" i="3"/>
  <c r="G1806" i="3"/>
  <c r="D1804" i="3"/>
  <c r="D1805" i="3"/>
  <c r="M1805" i="3"/>
  <c r="R1805" i="3"/>
  <c r="G1805" i="3"/>
  <c r="M1804" i="3"/>
  <c r="R1804" i="3"/>
  <c r="G1804" i="3"/>
  <c r="D1802" i="3"/>
  <c r="D1803" i="3"/>
  <c r="M1803" i="3"/>
  <c r="R1803" i="3"/>
  <c r="G1803" i="3"/>
  <c r="M1802" i="3"/>
  <c r="R1802" i="3"/>
  <c r="G1802" i="3"/>
  <c r="M1801" i="3"/>
  <c r="G1801" i="3"/>
  <c r="R1801" i="3"/>
  <c r="D1800" i="3"/>
  <c r="D1801" i="3"/>
  <c r="M1800" i="3"/>
  <c r="G1800" i="3"/>
  <c r="R1800" i="3"/>
  <c r="D1798" i="3"/>
  <c r="D1799" i="3"/>
  <c r="M1799" i="3"/>
  <c r="G1799" i="3"/>
  <c r="R1799" i="3"/>
  <c r="M1798" i="3"/>
  <c r="R1798" i="3"/>
  <c r="G1798" i="3"/>
  <c r="M1797" i="3"/>
  <c r="R1797" i="3"/>
  <c r="G1797" i="3"/>
  <c r="D1796" i="3"/>
  <c r="D1797" i="3"/>
  <c r="M1796" i="3"/>
  <c r="R1796" i="3"/>
  <c r="G1796" i="3"/>
  <c r="D1794" i="3"/>
  <c r="D1795" i="3"/>
  <c r="M1795" i="3"/>
  <c r="G1795" i="3"/>
  <c r="R1795" i="3"/>
  <c r="M1794" i="3"/>
  <c r="G1794" i="3"/>
  <c r="R1794" i="3"/>
  <c r="D1792" i="3"/>
  <c r="D1793" i="3"/>
  <c r="M1793" i="3"/>
  <c r="G1793" i="3"/>
  <c r="R1793" i="3"/>
  <c r="M1792" i="3"/>
  <c r="R1792" i="3"/>
  <c r="G1792" i="3"/>
  <c r="D1790" i="3"/>
  <c r="D1791" i="3"/>
  <c r="M1791" i="3"/>
  <c r="G1791" i="3"/>
  <c r="R1791" i="3"/>
  <c r="M1790" i="3"/>
  <c r="G1790" i="3"/>
  <c r="R1790" i="3"/>
  <c r="D1788" i="3"/>
  <c r="D1789" i="3"/>
  <c r="M1789" i="3"/>
  <c r="R1789" i="3"/>
  <c r="G1789" i="3"/>
  <c r="M1788" i="3"/>
  <c r="G1788" i="3"/>
  <c r="R1788" i="3"/>
  <c r="D1786" i="3"/>
  <c r="D1787" i="3"/>
  <c r="M1787" i="3"/>
  <c r="G1787" i="3"/>
  <c r="R1787" i="3"/>
  <c r="M1786" i="3"/>
  <c r="R1786" i="3"/>
  <c r="G1786" i="3"/>
  <c r="D1779" i="3"/>
  <c r="D1783" i="3"/>
  <c r="D1782" i="3"/>
  <c r="D1780" i="3"/>
  <c r="D1784" i="3"/>
  <c r="D1781" i="3"/>
  <c r="D1785" i="3"/>
  <c r="M1780" i="3"/>
  <c r="M1784" i="3"/>
  <c r="M1781" i="3"/>
  <c r="M1785" i="3"/>
  <c r="M1783" i="3"/>
  <c r="M1782" i="3"/>
  <c r="R1780" i="3"/>
  <c r="G1784" i="3"/>
  <c r="R1782" i="3"/>
  <c r="G1782" i="3"/>
  <c r="R1783" i="3"/>
  <c r="G1785" i="3"/>
  <c r="R1784" i="3"/>
  <c r="R1781" i="3"/>
  <c r="G1780" i="3"/>
  <c r="R1785" i="3"/>
  <c r="G1781" i="3"/>
  <c r="G1783" i="3"/>
  <c r="M1779" i="3"/>
  <c r="G1779" i="3"/>
  <c r="R1779" i="3"/>
  <c r="D1777" i="3"/>
  <c r="D1778" i="3"/>
  <c r="M1778" i="3"/>
  <c r="R1778" i="3"/>
  <c r="G1778" i="3"/>
  <c r="M1777" i="3"/>
  <c r="G1777" i="3"/>
  <c r="R1777" i="3"/>
  <c r="D1775" i="3"/>
  <c r="D1776" i="3"/>
  <c r="M1776" i="3"/>
  <c r="G1776" i="3"/>
  <c r="R1776" i="3"/>
  <c r="M1775" i="3"/>
  <c r="G1775" i="3"/>
  <c r="R1775" i="3"/>
  <c r="D1773" i="3"/>
  <c r="D1774" i="3"/>
  <c r="M1774" i="3"/>
  <c r="R1774" i="3"/>
  <c r="G1774" i="3"/>
  <c r="M1773" i="3"/>
  <c r="R1773" i="3"/>
  <c r="G1773" i="3"/>
  <c r="D1771" i="3"/>
  <c r="D1772" i="3"/>
  <c r="M1772" i="3"/>
  <c r="G1772" i="3"/>
  <c r="R1772" i="3"/>
  <c r="M1771" i="3"/>
  <c r="R1771" i="3"/>
  <c r="G1771" i="3"/>
  <c r="D1769" i="3"/>
  <c r="D1770" i="3"/>
  <c r="M1770" i="3"/>
  <c r="G1770" i="3"/>
  <c r="R1770" i="3"/>
  <c r="M1769" i="3"/>
  <c r="R1769" i="3"/>
  <c r="G1769" i="3"/>
  <c r="D1767" i="3"/>
  <c r="D1768" i="3"/>
  <c r="M1768" i="3"/>
  <c r="G1768" i="3"/>
  <c r="R1768" i="3"/>
  <c r="M1767" i="3"/>
  <c r="G1767" i="3"/>
  <c r="R1767" i="3"/>
  <c r="D1765" i="3"/>
  <c r="D1766" i="3"/>
  <c r="M1766" i="3"/>
  <c r="R1766" i="3"/>
  <c r="G1766" i="3"/>
  <c r="M1765" i="3"/>
  <c r="G1765" i="3"/>
  <c r="R1765" i="3"/>
  <c r="D1763" i="3"/>
  <c r="D1764" i="3"/>
  <c r="M1764" i="3"/>
  <c r="R1764" i="3"/>
  <c r="G1764" i="3"/>
  <c r="M1763" i="3"/>
  <c r="G1763" i="3"/>
  <c r="R1763" i="3"/>
  <c r="D1761" i="3"/>
  <c r="D1762" i="3"/>
  <c r="M1762" i="3"/>
  <c r="G1762" i="3"/>
  <c r="R1762" i="3"/>
  <c r="M1761" i="3"/>
  <c r="G1761" i="3"/>
  <c r="R1761" i="3"/>
  <c r="D1759" i="3"/>
  <c r="D1760" i="3"/>
  <c r="M1760" i="3"/>
  <c r="R1760" i="3"/>
  <c r="G1760" i="3"/>
  <c r="M1759" i="3"/>
  <c r="G1759" i="3"/>
  <c r="R1759" i="3"/>
  <c r="D1757" i="3"/>
  <c r="D1758" i="3"/>
  <c r="M1758" i="3"/>
  <c r="G1758" i="3"/>
  <c r="R1758" i="3"/>
  <c r="M1757" i="3"/>
  <c r="R1757" i="3"/>
  <c r="G1757" i="3"/>
  <c r="D1755" i="3"/>
  <c r="D1756" i="3"/>
  <c r="M1756" i="3"/>
  <c r="G1756" i="3"/>
  <c r="R1756" i="3"/>
  <c r="M1755" i="3"/>
  <c r="G1755" i="3"/>
  <c r="R1755" i="3"/>
  <c r="D1753" i="3"/>
  <c r="D1754" i="3"/>
  <c r="M1754" i="3"/>
  <c r="R1754" i="3"/>
  <c r="G1754" i="3"/>
  <c r="M1753" i="3"/>
  <c r="G1753" i="3"/>
  <c r="R1753" i="3"/>
  <c r="D1751" i="3"/>
  <c r="D1752" i="3"/>
  <c r="M1752" i="3"/>
  <c r="G1752" i="3"/>
  <c r="R1752" i="3"/>
  <c r="M1751" i="3"/>
  <c r="G1751" i="3"/>
  <c r="R1751" i="3"/>
  <c r="D1749" i="3"/>
  <c r="D1750" i="3"/>
  <c r="M1750" i="3"/>
  <c r="R1750" i="3"/>
  <c r="G1750" i="3"/>
  <c r="M1749" i="3"/>
  <c r="R1749" i="3"/>
  <c r="G1749" i="3"/>
  <c r="D1747" i="3"/>
  <c r="D1748" i="3"/>
  <c r="M1748" i="3"/>
  <c r="R1748" i="3"/>
  <c r="G1748" i="3"/>
  <c r="M1747" i="3"/>
  <c r="G1747" i="3"/>
  <c r="R1747" i="3"/>
  <c r="D1745" i="3"/>
  <c r="D1746" i="3"/>
  <c r="M1746" i="3"/>
  <c r="G1746" i="3"/>
  <c r="R1746" i="3"/>
  <c r="M1745" i="3"/>
  <c r="R1745" i="3"/>
  <c r="G1745" i="3"/>
  <c r="D1743" i="3"/>
  <c r="D1744" i="3"/>
  <c r="M1744" i="3"/>
  <c r="R1744" i="3"/>
  <c r="G1744" i="3"/>
  <c r="M1743" i="3"/>
  <c r="R1743" i="3"/>
  <c r="G1743" i="3"/>
  <c r="D1741" i="3"/>
  <c r="D1742" i="3"/>
  <c r="M1742" i="3"/>
  <c r="G1742" i="3"/>
  <c r="R1742" i="3"/>
  <c r="M1741" i="3"/>
  <c r="G1741" i="3"/>
  <c r="R1741" i="3"/>
  <c r="D1739" i="3"/>
  <c r="D1740" i="3"/>
  <c r="M1740" i="3"/>
  <c r="R1740" i="3"/>
  <c r="G1740" i="3"/>
  <c r="M1739" i="3"/>
  <c r="G1739" i="3"/>
  <c r="R1739" i="3"/>
  <c r="D1737" i="3"/>
  <c r="D1738" i="3"/>
  <c r="M1738" i="3"/>
  <c r="G1738" i="3"/>
  <c r="R1738" i="3"/>
  <c r="M1737" i="3"/>
  <c r="G1737" i="3"/>
  <c r="R1737" i="3"/>
  <c r="D1734" i="3"/>
  <c r="D1735" i="3"/>
  <c r="D1736" i="3"/>
  <c r="M1735" i="3"/>
  <c r="M1736" i="3"/>
  <c r="G1735" i="3"/>
  <c r="G1736" i="3"/>
  <c r="R1736" i="3"/>
  <c r="R1735" i="3"/>
  <c r="M1734" i="3"/>
  <c r="R1734" i="3"/>
  <c r="G1734" i="3"/>
  <c r="D1732" i="3"/>
  <c r="D1733" i="3"/>
  <c r="M1733" i="3"/>
  <c r="R1733" i="3"/>
  <c r="G1733" i="3"/>
  <c r="M1732" i="3"/>
  <c r="G1732" i="3"/>
  <c r="R1732" i="3"/>
  <c r="D1730" i="3"/>
  <c r="D1731" i="3"/>
  <c r="M1731" i="3"/>
  <c r="G1731" i="3"/>
  <c r="R1731" i="3"/>
  <c r="M1730" i="3"/>
  <c r="R1730" i="3"/>
  <c r="G1730" i="3"/>
  <c r="D1728" i="3"/>
  <c r="D1729" i="3"/>
  <c r="M1729" i="3"/>
  <c r="G1729" i="3"/>
  <c r="R1729" i="3"/>
  <c r="M1728" i="3"/>
  <c r="R1728" i="3"/>
  <c r="G1728" i="3"/>
  <c r="D1726" i="3"/>
  <c r="D1727" i="3"/>
  <c r="M1727" i="3"/>
  <c r="G1727" i="3"/>
  <c r="R1727" i="3"/>
  <c r="M1726" i="3"/>
  <c r="G1726" i="3"/>
  <c r="R1726" i="3"/>
  <c r="D1724" i="3"/>
  <c r="D1725" i="3"/>
  <c r="M1725" i="3"/>
  <c r="R1725" i="3"/>
  <c r="G1725" i="3"/>
  <c r="M1724" i="3"/>
  <c r="G1724" i="3"/>
  <c r="R1724" i="3"/>
  <c r="D1722" i="3"/>
  <c r="D1723" i="3"/>
  <c r="M1723" i="3"/>
  <c r="G1723" i="3"/>
  <c r="R1723" i="3"/>
  <c r="M1722" i="3"/>
  <c r="G1722" i="3"/>
  <c r="R1722" i="3"/>
  <c r="D1720" i="3"/>
  <c r="D1721" i="3"/>
  <c r="M1721" i="3"/>
  <c r="R1721" i="3"/>
  <c r="G1721" i="3"/>
  <c r="M1720" i="3"/>
  <c r="G1720" i="3"/>
  <c r="R1720" i="3"/>
  <c r="D1710" i="3"/>
  <c r="D1717" i="3"/>
  <c r="D1718" i="3"/>
  <c r="D1719" i="3"/>
  <c r="D1711" i="3"/>
  <c r="D1716" i="3"/>
  <c r="D1712" i="3"/>
  <c r="D1715" i="3"/>
  <c r="D1713" i="3"/>
  <c r="D1714" i="3"/>
  <c r="M1711" i="3"/>
  <c r="M1712" i="3"/>
  <c r="M1713" i="3"/>
  <c r="M1714" i="3"/>
  <c r="M1715" i="3"/>
  <c r="M1716" i="3"/>
  <c r="M1717" i="3"/>
  <c r="M1718" i="3"/>
  <c r="M1719" i="3"/>
  <c r="R1715" i="3"/>
  <c r="R1719" i="3"/>
  <c r="G1716" i="3"/>
  <c r="G1714" i="3"/>
  <c r="G1715" i="3"/>
  <c r="G1718" i="3"/>
  <c r="R1718" i="3"/>
  <c r="R1714" i="3"/>
  <c r="G1713" i="3"/>
  <c r="G1711" i="3"/>
  <c r="R1717" i="3"/>
  <c r="G1717" i="3"/>
  <c r="G1719" i="3"/>
  <c r="R1713" i="3"/>
  <c r="G1712" i="3"/>
  <c r="R1712" i="3"/>
  <c r="R1711" i="3"/>
  <c r="R1716" i="3"/>
  <c r="M1710" i="3"/>
  <c r="R1710" i="3"/>
  <c r="G1710" i="3"/>
  <c r="D1708" i="3"/>
  <c r="D1709" i="3"/>
  <c r="M1709" i="3"/>
  <c r="R1709" i="3"/>
  <c r="G1709" i="3"/>
  <c r="M1708" i="3"/>
  <c r="R1708" i="3"/>
  <c r="G1708" i="3"/>
  <c r="D1706" i="3"/>
  <c r="D1707" i="3"/>
  <c r="M1707" i="3"/>
  <c r="G1707" i="3"/>
  <c r="R1707" i="3"/>
  <c r="M1706" i="3"/>
  <c r="G1706" i="3"/>
  <c r="R1706" i="3"/>
  <c r="D1704" i="3"/>
  <c r="D1705" i="3"/>
  <c r="M1705" i="3"/>
  <c r="R1705" i="3"/>
  <c r="G1705" i="3"/>
  <c r="M1704" i="3"/>
  <c r="R1704" i="3"/>
  <c r="G1704" i="3"/>
  <c r="D1702" i="3"/>
  <c r="D1703" i="3"/>
  <c r="M1703" i="3"/>
  <c r="G1703" i="3"/>
  <c r="R1703" i="3"/>
  <c r="M1702" i="3"/>
  <c r="R1702" i="3"/>
  <c r="G1702" i="3"/>
  <c r="D1700" i="3"/>
  <c r="D1701" i="3"/>
  <c r="M1701" i="3"/>
  <c r="R1701" i="3"/>
  <c r="G1701" i="3"/>
  <c r="M1700" i="3"/>
  <c r="R1700" i="3"/>
  <c r="G1700" i="3"/>
  <c r="D1698" i="3"/>
  <c r="D1699" i="3"/>
  <c r="M1699" i="3"/>
  <c r="G1699" i="3"/>
  <c r="R1699" i="3"/>
  <c r="M1698" i="3"/>
  <c r="R1698" i="3"/>
  <c r="G1698" i="3"/>
  <c r="D1696" i="3"/>
  <c r="D1697" i="3"/>
  <c r="M1697" i="3"/>
  <c r="G1697" i="3"/>
  <c r="R1697" i="3"/>
  <c r="M1696" i="3"/>
  <c r="R1696" i="3"/>
  <c r="G1696" i="3"/>
  <c r="D1694" i="3"/>
  <c r="D1695" i="3"/>
  <c r="M1695" i="3"/>
  <c r="G1695" i="3"/>
  <c r="R1695" i="3"/>
  <c r="M1694" i="3"/>
  <c r="G1694" i="3"/>
  <c r="R1694" i="3"/>
  <c r="D1692" i="3"/>
  <c r="D1693" i="3"/>
  <c r="M1693" i="3"/>
  <c r="G1693" i="3"/>
  <c r="R1693" i="3"/>
  <c r="M1692" i="3"/>
  <c r="G1692" i="3"/>
  <c r="R1692" i="3"/>
  <c r="D1690" i="3"/>
  <c r="D1691" i="3"/>
  <c r="M1691" i="3"/>
  <c r="G1691" i="3"/>
  <c r="R1691" i="3"/>
  <c r="M1690" i="3"/>
  <c r="R1690" i="3"/>
  <c r="G1690" i="3"/>
  <c r="D1688" i="3"/>
  <c r="D1689" i="3"/>
  <c r="M1689" i="3"/>
  <c r="G1689" i="3"/>
  <c r="R1689" i="3"/>
  <c r="M1688" i="3"/>
  <c r="G1688" i="3"/>
  <c r="R1688" i="3"/>
  <c r="D1686" i="3"/>
  <c r="D1687" i="3"/>
  <c r="M1687" i="3"/>
  <c r="R1687" i="3"/>
  <c r="G1687" i="3"/>
  <c r="M1686" i="3"/>
  <c r="G1686" i="3"/>
  <c r="R1686" i="3"/>
  <c r="D1684" i="3"/>
  <c r="D1685" i="3"/>
  <c r="M1684" i="3"/>
  <c r="M1685" i="3"/>
  <c r="R1685" i="3"/>
  <c r="G1685" i="3"/>
  <c r="G1684" i="3"/>
  <c r="R1684" i="3"/>
  <c r="D1682" i="3"/>
  <c r="D1683" i="3"/>
  <c r="M1683" i="3"/>
  <c r="G1683" i="3"/>
  <c r="R1683" i="3"/>
  <c r="M1682" i="3"/>
  <c r="G1682" i="3"/>
  <c r="R1682" i="3"/>
  <c r="D1680" i="3"/>
  <c r="D1681" i="3"/>
  <c r="M1681" i="3"/>
  <c r="R1681" i="3"/>
  <c r="G1681" i="3"/>
  <c r="M1680" i="3"/>
  <c r="G1680" i="3"/>
  <c r="R1680" i="3"/>
  <c r="D1678" i="3"/>
  <c r="D1679" i="3"/>
  <c r="M1679" i="3"/>
  <c r="R1679" i="3"/>
  <c r="G1679" i="3"/>
  <c r="M1678" i="3"/>
  <c r="R1678" i="3"/>
  <c r="G1678" i="3"/>
  <c r="D1676" i="3"/>
  <c r="D1677" i="3"/>
  <c r="M1677" i="3"/>
  <c r="R1677" i="3"/>
  <c r="G1677" i="3"/>
  <c r="M1676" i="3"/>
  <c r="G1676" i="3"/>
  <c r="R1676" i="3"/>
  <c r="D1674" i="3"/>
  <c r="D1675" i="3"/>
  <c r="M1675" i="3"/>
  <c r="G1675" i="3"/>
  <c r="R1675" i="3"/>
  <c r="M1674" i="3"/>
  <c r="G1674" i="3"/>
  <c r="R1674" i="3"/>
  <c r="D1672" i="3"/>
  <c r="D1673" i="3"/>
  <c r="M1673" i="3"/>
  <c r="R1673" i="3"/>
  <c r="G1673" i="3"/>
  <c r="M1672" i="3"/>
  <c r="G1672" i="3"/>
  <c r="R1672" i="3"/>
  <c r="D1670" i="3"/>
  <c r="D1671" i="3"/>
  <c r="M1671" i="3"/>
  <c r="R1671" i="3"/>
  <c r="G1671" i="3"/>
  <c r="M1670" i="3"/>
  <c r="R1670" i="3"/>
  <c r="G1670" i="3"/>
  <c r="D1668" i="3"/>
  <c r="D1669" i="3"/>
  <c r="M1669" i="3"/>
  <c r="G1669" i="3"/>
  <c r="R1669" i="3"/>
  <c r="M1668" i="3"/>
  <c r="R1668" i="3"/>
  <c r="G1668" i="3"/>
  <c r="D1662" i="3"/>
  <c r="D1663" i="3"/>
  <c r="D1664" i="3"/>
  <c r="D1665" i="3"/>
  <c r="D1666" i="3"/>
  <c r="D1667" i="3"/>
  <c r="M1663" i="3"/>
  <c r="M1664" i="3"/>
  <c r="M1665" i="3"/>
  <c r="M1666" i="3"/>
  <c r="M1667" i="3"/>
  <c r="R1664" i="3"/>
  <c r="R1665" i="3"/>
  <c r="R1663" i="3"/>
  <c r="R1666" i="3"/>
  <c r="R1667" i="3"/>
  <c r="G1666" i="3"/>
  <c r="G1664" i="3"/>
  <c r="G1667" i="3"/>
  <c r="G1665" i="3"/>
  <c r="G1663" i="3"/>
  <c r="M1662" i="3"/>
  <c r="R1662" i="3"/>
  <c r="G1662" i="3"/>
  <c r="D1660" i="3"/>
  <c r="D1661" i="3"/>
  <c r="M1661" i="3"/>
  <c r="R1661" i="3"/>
  <c r="G1661" i="3"/>
  <c r="M1660" i="3"/>
  <c r="G1660" i="3"/>
  <c r="R1660" i="3"/>
  <c r="D1658" i="3"/>
  <c r="D1659" i="3"/>
  <c r="M1659" i="3"/>
  <c r="R1659" i="3"/>
  <c r="G1659" i="3"/>
  <c r="M1658" i="3"/>
  <c r="G1658" i="3"/>
  <c r="R1658" i="3"/>
  <c r="D1656" i="3"/>
  <c r="D1657" i="3"/>
  <c r="M1657" i="3"/>
  <c r="R1657" i="3"/>
  <c r="G1657" i="3"/>
  <c r="M1656" i="3"/>
  <c r="R1656" i="3"/>
  <c r="G1656" i="3"/>
  <c r="D1653" i="3"/>
  <c r="D1654" i="3"/>
  <c r="D1655" i="3"/>
  <c r="M1654" i="3"/>
  <c r="M1655" i="3"/>
  <c r="G1655" i="3"/>
  <c r="R1654" i="3"/>
  <c r="G1654" i="3"/>
  <c r="R1655" i="3"/>
  <c r="M1653" i="3"/>
  <c r="R1653" i="3"/>
  <c r="G1653" i="3"/>
  <c r="D1651" i="3"/>
  <c r="D1652" i="3"/>
  <c r="M1652" i="3"/>
  <c r="G1652" i="3"/>
  <c r="R1652" i="3"/>
  <c r="M1651" i="3"/>
  <c r="G1651" i="3"/>
  <c r="R1651" i="3"/>
  <c r="D1647" i="3"/>
  <c r="D1648" i="3"/>
  <c r="D1649" i="3"/>
  <c r="D1650" i="3"/>
  <c r="D1646" i="3"/>
  <c r="M1646" i="3"/>
  <c r="M1647" i="3"/>
  <c r="M1648" i="3"/>
  <c r="M1649" i="3"/>
  <c r="M1650" i="3"/>
  <c r="R1647" i="3"/>
  <c r="R1648" i="3"/>
  <c r="G1649" i="3"/>
  <c r="R1649" i="3"/>
  <c r="G1646" i="3"/>
  <c r="G1650" i="3"/>
  <c r="G1647" i="3"/>
  <c r="G1648" i="3"/>
  <c r="R1646" i="3"/>
  <c r="R1650" i="3"/>
  <c r="D1644" i="3"/>
  <c r="D1645" i="3"/>
  <c r="M1645" i="3"/>
  <c r="R1645" i="3"/>
  <c r="G1645" i="3"/>
  <c r="M1644" i="3"/>
  <c r="R1644" i="3"/>
  <c r="G1644" i="3"/>
  <c r="D1642" i="3"/>
  <c r="D1643" i="3"/>
  <c r="M1643" i="3"/>
  <c r="G1643" i="3"/>
  <c r="R1643" i="3"/>
  <c r="M1642" i="3"/>
  <c r="G1642" i="3"/>
  <c r="R1642" i="3"/>
  <c r="D1632" i="3"/>
  <c r="D1633" i="3"/>
  <c r="D1634" i="3"/>
  <c r="D1635" i="3"/>
  <c r="D1636" i="3"/>
  <c r="D1637" i="3"/>
  <c r="D1638" i="3"/>
  <c r="D1639" i="3"/>
  <c r="D1640" i="3"/>
  <c r="D1641" i="3"/>
  <c r="M1633" i="3"/>
  <c r="M1634" i="3"/>
  <c r="M1635" i="3"/>
  <c r="M1636" i="3"/>
  <c r="M1637" i="3"/>
  <c r="M1638" i="3"/>
  <c r="M1639" i="3"/>
  <c r="M1640" i="3"/>
  <c r="M1641" i="3"/>
  <c r="R1635" i="3"/>
  <c r="R1639" i="3"/>
  <c r="G1636" i="3"/>
  <c r="R1634" i="3"/>
  <c r="R1636" i="3"/>
  <c r="R1638" i="3"/>
  <c r="G1633" i="3"/>
  <c r="R1640" i="3"/>
  <c r="G1637" i="3"/>
  <c r="G1639" i="3"/>
  <c r="G1641" i="3"/>
  <c r="G1635" i="3"/>
  <c r="R1633" i="3"/>
  <c r="G1640" i="3"/>
  <c r="R1637" i="3"/>
  <c r="R1641" i="3"/>
  <c r="G1634" i="3"/>
  <c r="G1638" i="3"/>
  <c r="M1632" i="3"/>
  <c r="G1632" i="3"/>
  <c r="R1632" i="3"/>
  <c r="D1630" i="3"/>
  <c r="D1631" i="3"/>
  <c r="M1631" i="3"/>
  <c r="R1631" i="3"/>
  <c r="G1631" i="3"/>
  <c r="M1630" i="3"/>
  <c r="G1630" i="3"/>
  <c r="R1630" i="3"/>
  <c r="D1628" i="3"/>
  <c r="D1629" i="3"/>
  <c r="M1629" i="3"/>
  <c r="R1629" i="3"/>
  <c r="G1629" i="3"/>
  <c r="M1628" i="3"/>
  <c r="R1628" i="3"/>
  <c r="G1628" i="3"/>
  <c r="D1621" i="3"/>
  <c r="D1623" i="3"/>
  <c r="D1624" i="3"/>
  <c r="D1625" i="3"/>
  <c r="D1626" i="3"/>
  <c r="D1627" i="3"/>
  <c r="D1622" i="3"/>
  <c r="M1622" i="3"/>
  <c r="M1623" i="3"/>
  <c r="M1624" i="3"/>
  <c r="M1625" i="3"/>
  <c r="M1626" i="3"/>
  <c r="M1627" i="3"/>
  <c r="R1623" i="3"/>
  <c r="G1625" i="3"/>
  <c r="G1624" i="3"/>
  <c r="R1624" i="3"/>
  <c r="R1622" i="3"/>
  <c r="R1627" i="3"/>
  <c r="R1626" i="3"/>
  <c r="R1625" i="3"/>
  <c r="G1622" i="3"/>
  <c r="G1627" i="3"/>
  <c r="G1626" i="3"/>
  <c r="G1623" i="3"/>
  <c r="M1621" i="3"/>
  <c r="G1621" i="3"/>
  <c r="R1621" i="3"/>
  <c r="D1619" i="3"/>
  <c r="D1620" i="3"/>
  <c r="M1620" i="3"/>
  <c r="R1620" i="3"/>
  <c r="G1620" i="3"/>
  <c r="M1619" i="3"/>
  <c r="R1619" i="3"/>
  <c r="G1619" i="3"/>
  <c r="D1617" i="3"/>
  <c r="D1618" i="3"/>
  <c r="M1618" i="3"/>
  <c r="G1618" i="3"/>
  <c r="R1618" i="3"/>
  <c r="M1617" i="3"/>
  <c r="G1617" i="3"/>
  <c r="R1617" i="3"/>
  <c r="D1615" i="3"/>
  <c r="D1616" i="3"/>
  <c r="M1616" i="3"/>
  <c r="G1616" i="3"/>
  <c r="R1616" i="3"/>
  <c r="M1615" i="3"/>
  <c r="G1615" i="3"/>
  <c r="R1615" i="3"/>
  <c r="D1613" i="3"/>
  <c r="D1614" i="3"/>
  <c r="M1614" i="3"/>
  <c r="R1614" i="3"/>
  <c r="G1614" i="3"/>
  <c r="M1613" i="3"/>
  <c r="R1613" i="3"/>
  <c r="G1613" i="3"/>
  <c r="D1611" i="3"/>
  <c r="D1612" i="3"/>
  <c r="M1612" i="3"/>
  <c r="R1612" i="3"/>
  <c r="G1612" i="3"/>
  <c r="M1611" i="3"/>
  <c r="G1611" i="3"/>
  <c r="R1611" i="3"/>
  <c r="D1609" i="3"/>
  <c r="D1610" i="3"/>
  <c r="M1610" i="3"/>
  <c r="G1610" i="3"/>
  <c r="R1610" i="3"/>
  <c r="M1609" i="3"/>
  <c r="R1609" i="3"/>
  <c r="G1609" i="3"/>
  <c r="D1607" i="3"/>
  <c r="D1608" i="3"/>
  <c r="M1608" i="3"/>
  <c r="R1608" i="3"/>
  <c r="G1608" i="3"/>
  <c r="M1607" i="3"/>
  <c r="G1607" i="3"/>
  <c r="R1607" i="3"/>
  <c r="D1605" i="3"/>
  <c r="D1606" i="3"/>
  <c r="M1606" i="3"/>
  <c r="R1606" i="3"/>
  <c r="G1606" i="3"/>
  <c r="M1605" i="3"/>
  <c r="R1605" i="3"/>
  <c r="G1605" i="3"/>
  <c r="D1603" i="3"/>
  <c r="D1604" i="3"/>
  <c r="M1604" i="3"/>
  <c r="R1604" i="3"/>
  <c r="G1604" i="3"/>
  <c r="M1603" i="3"/>
  <c r="G1603" i="3"/>
  <c r="R1603" i="3"/>
  <c r="D1601" i="3"/>
  <c r="D1602" i="3"/>
  <c r="M1602" i="3"/>
  <c r="R1602" i="3"/>
  <c r="G1602" i="3"/>
  <c r="M1601" i="3"/>
  <c r="R1601" i="3"/>
  <c r="G1601" i="3"/>
  <c r="D1599" i="3"/>
  <c r="D1600" i="3"/>
  <c r="M1600" i="3"/>
  <c r="R1600" i="3"/>
  <c r="G1600" i="3"/>
  <c r="M1599" i="3"/>
  <c r="G1599" i="3"/>
  <c r="R1599" i="3"/>
  <c r="D1597" i="3"/>
  <c r="D1598" i="3"/>
  <c r="M1598" i="3"/>
  <c r="G1598" i="3"/>
  <c r="R1598" i="3"/>
  <c r="M1597" i="3"/>
  <c r="R1597" i="3"/>
  <c r="G1597" i="3"/>
  <c r="D1594" i="3"/>
  <c r="D1595" i="3"/>
  <c r="D1596" i="3"/>
  <c r="M1594" i="3"/>
  <c r="M1595" i="3"/>
  <c r="M1596" i="3"/>
  <c r="R1596" i="3"/>
  <c r="G1595" i="3"/>
  <c r="R1595" i="3"/>
  <c r="G1596" i="3"/>
  <c r="G1594" i="3"/>
  <c r="R1594" i="3"/>
  <c r="D1592" i="3"/>
  <c r="D1593" i="3"/>
  <c r="M1593" i="3"/>
  <c r="R1593" i="3"/>
  <c r="G1593" i="3"/>
  <c r="M1592" i="3"/>
  <c r="G1592" i="3"/>
  <c r="R1592" i="3"/>
  <c r="D1590" i="3"/>
  <c r="D1591" i="3"/>
  <c r="M1591" i="3"/>
  <c r="G1591" i="3"/>
  <c r="R1591" i="3"/>
  <c r="M1590" i="3"/>
  <c r="G1590" i="3"/>
  <c r="R1590" i="3"/>
  <c r="D1588" i="3"/>
  <c r="D1589" i="3"/>
  <c r="M1589" i="3"/>
  <c r="R1589" i="3"/>
  <c r="G1589" i="3"/>
  <c r="M1588" i="3"/>
  <c r="G1588" i="3"/>
  <c r="R1588" i="3"/>
  <c r="D1586" i="3"/>
  <c r="D1587" i="3"/>
  <c r="M1587" i="3"/>
  <c r="G1587" i="3"/>
  <c r="R1587" i="3"/>
  <c r="M1586" i="3"/>
  <c r="R1586" i="3"/>
  <c r="G1586" i="3"/>
  <c r="D1584" i="3"/>
  <c r="D1585" i="3"/>
  <c r="M1585" i="3"/>
  <c r="G1585" i="3"/>
  <c r="R1585" i="3"/>
  <c r="M1584" i="3"/>
  <c r="G1584" i="3"/>
  <c r="R1584" i="3"/>
  <c r="D1582" i="3"/>
  <c r="D1583" i="3"/>
  <c r="M1583" i="3"/>
  <c r="R1583" i="3"/>
  <c r="G1583" i="3"/>
  <c r="M1582" i="3"/>
  <c r="R1582" i="3"/>
  <c r="G1582" i="3"/>
  <c r="D1580" i="3"/>
  <c r="D1581" i="3"/>
  <c r="M1581" i="3"/>
  <c r="G1581" i="3"/>
  <c r="R1581" i="3"/>
  <c r="M1580" i="3"/>
  <c r="G1580" i="3"/>
  <c r="R1580" i="3"/>
  <c r="D1578" i="3"/>
  <c r="D1579" i="3"/>
  <c r="M1579" i="3"/>
  <c r="G1579" i="3"/>
  <c r="R1579" i="3"/>
  <c r="M1578" i="3"/>
  <c r="G1578" i="3"/>
  <c r="R1578" i="3"/>
  <c r="D1576" i="3"/>
  <c r="D1577" i="3"/>
  <c r="M1577" i="3"/>
  <c r="G1577" i="3"/>
  <c r="R1577" i="3"/>
  <c r="M1576" i="3"/>
  <c r="R1576" i="3"/>
  <c r="G1576" i="3"/>
  <c r="D1574" i="3"/>
  <c r="D1575" i="3"/>
  <c r="M1575" i="3"/>
  <c r="R1575" i="3"/>
  <c r="G1575" i="3"/>
  <c r="M1574" i="3"/>
  <c r="R1574" i="3"/>
  <c r="G1574" i="3"/>
  <c r="D1571" i="3"/>
  <c r="D1572" i="3"/>
  <c r="D1573" i="3"/>
  <c r="M1572" i="3"/>
  <c r="M1573" i="3"/>
  <c r="R1572" i="3"/>
  <c r="G1572" i="3"/>
  <c r="G1573" i="3"/>
  <c r="R1573" i="3"/>
  <c r="M1571" i="3"/>
  <c r="G1571" i="3"/>
  <c r="R1571" i="3"/>
  <c r="D1569" i="3"/>
  <c r="D1570" i="3"/>
  <c r="M1570" i="3"/>
  <c r="G1570" i="3"/>
  <c r="R1570" i="3"/>
  <c r="M1569" i="3"/>
  <c r="G1569" i="3"/>
  <c r="R1569" i="3"/>
  <c r="D1567" i="3"/>
  <c r="D1568" i="3"/>
  <c r="M1568" i="3"/>
  <c r="R1568" i="3"/>
  <c r="G1568" i="3"/>
  <c r="M1567" i="3"/>
  <c r="R1567" i="3"/>
  <c r="G1567" i="3"/>
  <c r="D1565" i="3"/>
  <c r="D1566" i="3"/>
  <c r="M1566" i="3"/>
  <c r="G1566" i="3"/>
  <c r="R1566" i="3"/>
  <c r="M1565" i="3"/>
  <c r="R1565" i="3"/>
  <c r="G1565" i="3"/>
  <c r="D1563" i="3"/>
  <c r="D1564" i="3"/>
  <c r="M1564" i="3"/>
  <c r="R1564" i="3"/>
  <c r="G1564" i="3"/>
  <c r="M1563" i="3"/>
  <c r="G1563" i="3"/>
  <c r="R1563" i="3"/>
  <c r="D1561" i="3"/>
  <c r="D1562" i="3"/>
  <c r="M1562" i="3"/>
  <c r="G1562" i="3"/>
  <c r="R1562" i="3"/>
  <c r="M1561" i="3"/>
  <c r="R1561" i="3"/>
  <c r="G1561" i="3"/>
  <c r="D1559" i="3"/>
  <c r="D1560" i="3"/>
  <c r="M1560" i="3"/>
  <c r="G1560" i="3"/>
  <c r="R1560" i="3"/>
  <c r="M1559" i="3"/>
  <c r="G1559" i="3"/>
  <c r="R1559" i="3"/>
  <c r="D1557" i="3"/>
  <c r="D1558" i="3"/>
  <c r="M1558" i="3"/>
  <c r="R1558" i="3"/>
  <c r="G1558" i="3"/>
  <c r="M1557" i="3"/>
  <c r="R1557" i="3"/>
  <c r="G1557" i="3"/>
  <c r="D1555" i="3"/>
  <c r="D1556" i="3"/>
  <c r="M1556" i="3"/>
  <c r="R1556" i="3"/>
  <c r="G1556" i="3"/>
  <c r="M1555" i="3"/>
  <c r="G1555" i="3"/>
  <c r="R1555" i="3"/>
  <c r="D1553" i="3"/>
  <c r="D1554" i="3"/>
  <c r="M1554" i="3"/>
  <c r="R1554" i="3"/>
  <c r="G1554" i="3"/>
  <c r="M1553" i="3"/>
  <c r="R1553" i="3"/>
  <c r="G1553" i="3"/>
  <c r="D1545" i="3"/>
  <c r="D1552" i="3"/>
  <c r="D1546" i="3"/>
  <c r="D1547" i="3"/>
  <c r="D1548" i="3"/>
  <c r="D1549" i="3"/>
  <c r="D1550" i="3"/>
  <c r="D1551" i="3"/>
  <c r="M1546" i="3"/>
  <c r="M1547" i="3"/>
  <c r="M1548" i="3"/>
  <c r="M1549" i="3"/>
  <c r="M1550" i="3"/>
  <c r="M1551" i="3"/>
  <c r="M1552" i="3"/>
  <c r="G1551" i="3"/>
  <c r="R1546" i="3"/>
  <c r="G1550" i="3"/>
  <c r="R1548" i="3"/>
  <c r="G1547" i="3"/>
  <c r="G1552" i="3"/>
  <c r="R1552" i="3"/>
  <c r="R1549" i="3"/>
  <c r="R1547" i="3"/>
  <c r="G1549" i="3"/>
  <c r="G1546" i="3"/>
  <c r="R1550" i="3"/>
  <c r="G1548" i="3"/>
  <c r="R1551" i="3"/>
  <c r="M1545" i="3"/>
  <c r="R1545" i="3"/>
  <c r="G1545" i="3"/>
  <c r="D1543" i="3"/>
  <c r="D1544" i="3"/>
  <c r="M1544" i="3"/>
  <c r="R1544" i="3"/>
  <c r="G1544" i="3"/>
  <c r="M1543" i="3"/>
  <c r="G1543" i="3"/>
  <c r="R1543" i="3"/>
  <c r="D1541" i="3"/>
  <c r="D1542" i="3"/>
  <c r="M1542" i="3"/>
  <c r="G1542" i="3"/>
  <c r="R1542" i="3"/>
  <c r="M1541" i="3"/>
  <c r="R1541" i="3"/>
  <c r="G1541" i="3"/>
  <c r="D1539" i="3"/>
  <c r="D1540" i="3"/>
  <c r="M1540" i="3"/>
  <c r="R1540" i="3"/>
  <c r="G1540" i="3"/>
  <c r="M1539" i="3"/>
  <c r="G1539" i="3"/>
  <c r="R1539" i="3"/>
  <c r="D1537" i="3"/>
  <c r="D1538" i="3"/>
  <c r="M1538" i="3"/>
  <c r="R1538" i="3"/>
  <c r="G1538" i="3"/>
  <c r="M1537" i="3"/>
  <c r="R1537" i="3"/>
  <c r="G1537" i="3"/>
  <c r="D1535" i="3"/>
  <c r="D1536" i="3"/>
  <c r="M1536" i="3"/>
  <c r="R1536" i="3"/>
  <c r="G1536" i="3"/>
  <c r="M1535" i="3"/>
  <c r="G1535" i="3"/>
  <c r="R1535" i="3"/>
  <c r="D1533" i="3"/>
  <c r="D1534" i="3"/>
  <c r="M1534" i="3"/>
  <c r="R1534" i="3"/>
  <c r="G1534" i="3"/>
  <c r="M1533" i="3"/>
  <c r="R1533" i="3"/>
  <c r="G1533" i="3"/>
  <c r="D1531" i="3"/>
  <c r="D1532" i="3"/>
  <c r="M1532" i="3"/>
  <c r="G1532" i="3"/>
  <c r="R1532" i="3"/>
  <c r="M1531" i="3"/>
  <c r="G1531" i="3"/>
  <c r="R1531" i="3"/>
  <c r="D1529" i="3"/>
  <c r="D1530" i="3"/>
  <c r="M1530" i="3"/>
  <c r="G1530" i="3"/>
  <c r="R1530" i="3"/>
  <c r="M1529" i="3"/>
  <c r="R1529" i="3"/>
  <c r="G1529" i="3"/>
  <c r="D1527" i="3"/>
  <c r="D1528" i="3"/>
  <c r="M1528" i="3"/>
  <c r="G1528" i="3"/>
  <c r="R1528" i="3"/>
  <c r="M1527" i="3"/>
  <c r="R1527" i="3"/>
  <c r="G1527" i="3"/>
  <c r="D1525" i="3"/>
  <c r="D1526" i="3"/>
  <c r="M1526" i="3"/>
  <c r="G1526" i="3"/>
  <c r="R1526" i="3"/>
  <c r="M1525" i="3"/>
  <c r="R1525" i="3"/>
  <c r="G1525" i="3"/>
  <c r="D1523" i="3"/>
  <c r="D1524" i="3"/>
  <c r="M1524" i="3"/>
  <c r="G1524" i="3"/>
  <c r="R1524" i="3"/>
  <c r="M1523" i="3"/>
  <c r="R1523" i="3"/>
  <c r="G1523" i="3"/>
  <c r="D1521" i="3"/>
  <c r="D1522" i="3"/>
  <c r="M1522" i="3"/>
  <c r="R1522" i="3"/>
  <c r="G1522" i="3"/>
  <c r="M1521" i="3"/>
  <c r="R1521" i="3"/>
  <c r="G1521" i="3"/>
  <c r="D1519" i="3"/>
  <c r="D1520" i="3"/>
  <c r="M1520" i="3"/>
  <c r="G1520" i="3"/>
  <c r="R1520" i="3"/>
  <c r="M1519" i="3"/>
  <c r="R1519" i="3"/>
  <c r="G1519" i="3"/>
  <c r="D1515" i="3"/>
  <c r="D1516" i="3"/>
  <c r="D1517" i="3"/>
  <c r="D1518" i="3"/>
  <c r="M1516" i="3"/>
  <c r="M1517" i="3"/>
  <c r="M1518" i="3"/>
  <c r="R1517" i="3"/>
  <c r="G1517" i="3"/>
  <c r="R1518" i="3"/>
  <c r="G1518" i="3"/>
  <c r="G1516" i="3"/>
  <c r="R1516" i="3"/>
  <c r="M1515" i="3"/>
  <c r="G1515" i="3"/>
  <c r="R1515" i="3"/>
  <c r="D1513" i="3"/>
  <c r="D1514" i="3"/>
  <c r="M1514" i="3"/>
  <c r="G1514" i="3"/>
  <c r="R1514" i="3"/>
  <c r="M1513" i="3"/>
  <c r="R1513" i="3"/>
  <c r="G1513" i="3"/>
  <c r="D1511" i="3"/>
  <c r="D1512" i="3"/>
  <c r="M1512" i="3"/>
  <c r="G1512" i="3"/>
  <c r="R1512" i="3"/>
  <c r="M1511" i="3"/>
  <c r="G1511" i="3"/>
  <c r="R1511" i="3"/>
  <c r="D1509" i="3"/>
  <c r="D1510" i="3"/>
  <c r="M1510" i="3"/>
  <c r="G1510" i="3"/>
  <c r="R1510" i="3"/>
  <c r="M1509" i="3"/>
  <c r="R1509" i="3"/>
  <c r="G1509" i="3"/>
  <c r="D1507" i="3"/>
  <c r="D1508" i="3"/>
  <c r="M1508" i="3"/>
  <c r="R1508" i="3"/>
  <c r="G1508" i="3"/>
  <c r="M1507" i="3"/>
  <c r="G1507" i="3"/>
  <c r="R1507" i="3"/>
  <c r="D1505" i="3"/>
  <c r="D1506" i="3"/>
  <c r="M1506" i="3"/>
  <c r="R1506" i="3"/>
  <c r="G1506" i="3"/>
  <c r="M1505" i="3"/>
  <c r="R1505" i="3"/>
  <c r="G1505" i="3"/>
  <c r="D1503" i="3"/>
  <c r="D1504" i="3"/>
  <c r="M1504" i="3"/>
  <c r="G1504" i="3"/>
  <c r="R1504" i="3"/>
  <c r="M1503" i="3"/>
  <c r="R1503" i="3"/>
  <c r="G1503" i="3"/>
  <c r="D1501" i="3"/>
  <c r="D1502" i="3"/>
  <c r="M1502" i="3"/>
  <c r="G1502" i="3"/>
  <c r="R1502" i="3"/>
  <c r="M1501" i="3"/>
  <c r="R1501" i="3"/>
  <c r="G1501" i="3"/>
  <c r="D1499" i="3"/>
  <c r="D1500" i="3"/>
  <c r="M1500" i="3"/>
  <c r="G1500" i="3"/>
  <c r="R1500" i="3"/>
  <c r="M1499" i="3"/>
  <c r="G1499" i="3"/>
  <c r="R1499" i="3"/>
  <c r="D1497" i="3"/>
  <c r="D1498" i="3"/>
  <c r="M1498" i="3"/>
  <c r="R1498" i="3"/>
  <c r="G1498" i="3"/>
  <c r="M1497" i="3"/>
  <c r="R1497" i="3"/>
  <c r="G1497" i="3"/>
  <c r="D1495" i="3"/>
  <c r="D1496" i="3"/>
  <c r="M1496" i="3"/>
  <c r="G1496" i="3"/>
  <c r="R1496" i="3"/>
  <c r="M1495" i="3"/>
  <c r="R1495" i="3"/>
  <c r="G1495" i="3"/>
  <c r="D1493" i="3"/>
  <c r="D1494" i="3"/>
  <c r="M1494" i="3"/>
  <c r="R1494" i="3"/>
  <c r="G1494" i="3"/>
  <c r="M1493" i="3"/>
  <c r="G1493" i="3"/>
  <c r="R1493" i="3"/>
  <c r="D1491" i="3"/>
  <c r="D1492" i="3"/>
  <c r="M1492" i="3"/>
  <c r="G1492" i="3"/>
  <c r="R1492" i="3"/>
  <c r="M1491" i="3"/>
  <c r="R1491" i="3"/>
  <c r="G1491" i="3"/>
  <c r="D1489" i="3"/>
  <c r="D1490" i="3"/>
  <c r="M1490" i="3"/>
  <c r="R1490" i="3"/>
  <c r="G1490" i="3"/>
  <c r="M1489" i="3"/>
  <c r="G1489" i="3"/>
  <c r="R1489" i="3"/>
  <c r="D1486" i="3"/>
  <c r="D1488" i="3"/>
  <c r="D1487" i="3"/>
  <c r="M1487" i="3"/>
  <c r="M1488" i="3"/>
  <c r="R1487" i="3"/>
  <c r="G1488" i="3"/>
  <c r="G1487" i="3"/>
  <c r="R1488" i="3"/>
  <c r="M1486" i="3"/>
  <c r="R1486" i="3"/>
  <c r="G1486" i="3"/>
  <c r="D1484" i="3"/>
  <c r="D1485" i="3"/>
  <c r="M1485" i="3"/>
  <c r="G1485" i="3"/>
  <c r="R1485" i="3"/>
  <c r="M1484" i="3"/>
  <c r="G1484" i="3"/>
  <c r="R1484" i="3"/>
  <c r="D1482" i="3"/>
  <c r="D1483" i="3"/>
  <c r="M1483" i="3"/>
  <c r="G1483" i="3"/>
  <c r="R1483" i="3"/>
  <c r="M1482" i="3"/>
  <c r="R1482" i="3"/>
  <c r="G1482" i="3"/>
  <c r="D1480" i="3"/>
  <c r="D1481" i="3"/>
  <c r="M1481" i="3"/>
  <c r="R1481" i="3"/>
  <c r="G1481" i="3"/>
  <c r="M1480" i="3"/>
  <c r="G1480" i="3"/>
  <c r="R1480" i="3"/>
  <c r="D1478" i="3"/>
  <c r="D1479" i="3"/>
  <c r="M1479" i="3"/>
  <c r="G1479" i="3"/>
  <c r="R1479" i="3"/>
  <c r="M1478" i="3"/>
  <c r="R1478" i="3"/>
  <c r="G1478" i="3"/>
  <c r="D1476" i="3"/>
  <c r="D1477" i="3"/>
  <c r="M1477" i="3"/>
  <c r="G1477" i="3"/>
  <c r="R1477" i="3"/>
  <c r="M1476" i="3"/>
  <c r="G1476" i="3"/>
  <c r="R1476" i="3"/>
  <c r="D1474" i="3"/>
  <c r="D1475" i="3"/>
  <c r="M1475" i="3"/>
  <c r="R1475" i="3"/>
  <c r="G1475" i="3"/>
  <c r="M1474" i="3"/>
  <c r="R1474" i="3"/>
  <c r="G1474" i="3"/>
  <c r="D1472" i="3"/>
  <c r="D1473" i="3"/>
  <c r="M1473" i="3"/>
  <c r="G1473" i="3"/>
  <c r="R1473" i="3"/>
  <c r="M1472" i="3"/>
  <c r="G1472" i="3"/>
  <c r="R1472" i="3"/>
  <c r="D1470" i="3"/>
  <c r="D1471" i="3"/>
  <c r="M1471" i="3"/>
  <c r="G1471" i="3"/>
  <c r="R1471" i="3"/>
  <c r="M1470" i="3"/>
  <c r="R1470" i="3"/>
  <c r="G1470" i="3"/>
  <c r="D1468" i="3"/>
  <c r="D1469" i="3"/>
  <c r="M1469" i="3"/>
  <c r="G1469" i="3"/>
  <c r="R1469" i="3"/>
  <c r="M1468" i="3"/>
  <c r="G1468" i="3"/>
  <c r="R1468" i="3"/>
  <c r="D1466" i="3"/>
  <c r="D1467" i="3"/>
  <c r="M1467" i="3"/>
  <c r="G1467" i="3"/>
  <c r="R1467" i="3"/>
  <c r="M1466" i="3"/>
  <c r="R1466" i="3"/>
  <c r="G1466" i="3"/>
  <c r="D1464" i="3"/>
  <c r="D1465" i="3"/>
  <c r="M1465" i="3"/>
  <c r="R1465" i="3"/>
  <c r="G1465" i="3"/>
  <c r="M1464" i="3"/>
  <c r="G1464" i="3"/>
  <c r="R1464" i="3"/>
  <c r="D1462" i="3"/>
  <c r="D1463" i="3"/>
  <c r="M1463" i="3"/>
  <c r="R1463" i="3"/>
  <c r="G1463" i="3"/>
  <c r="M1462" i="3"/>
  <c r="R1462" i="3"/>
  <c r="G1462" i="3"/>
  <c r="D1459" i="3"/>
  <c r="D1460" i="3"/>
  <c r="D1461" i="3"/>
  <c r="M1460" i="3"/>
  <c r="M1461" i="3"/>
  <c r="G1460" i="3"/>
  <c r="R1461" i="3"/>
  <c r="G1461" i="3"/>
  <c r="R1460" i="3"/>
  <c r="M1459" i="3"/>
  <c r="R1459" i="3"/>
  <c r="G1459" i="3"/>
  <c r="D1457" i="3"/>
  <c r="D1458" i="3"/>
  <c r="M1458" i="3"/>
  <c r="R1458" i="3"/>
  <c r="G1458" i="3"/>
  <c r="M1457" i="3"/>
  <c r="G1457" i="3"/>
  <c r="R1457" i="3"/>
  <c r="D1455" i="3"/>
  <c r="D1456" i="3"/>
  <c r="M1456" i="3"/>
  <c r="G1456" i="3"/>
  <c r="R1456" i="3"/>
  <c r="M1455" i="3"/>
  <c r="R1455" i="3"/>
  <c r="G1455" i="3"/>
  <c r="D1453" i="3"/>
  <c r="D1454" i="3"/>
  <c r="M1454" i="3"/>
  <c r="R1454" i="3"/>
  <c r="G1454" i="3"/>
  <c r="M1453" i="3"/>
  <c r="G1453" i="3"/>
  <c r="R1453" i="3"/>
  <c r="D1451" i="3"/>
  <c r="D1452" i="3"/>
  <c r="M1452" i="3"/>
  <c r="G1452" i="3"/>
  <c r="R1452" i="3"/>
  <c r="M1451" i="3"/>
  <c r="G1451" i="3"/>
  <c r="R1451" i="3"/>
  <c r="D1449" i="3"/>
  <c r="D1450" i="3"/>
  <c r="M1450" i="3"/>
  <c r="R1450" i="3"/>
  <c r="G1450" i="3"/>
  <c r="M1449" i="3"/>
  <c r="R1449" i="3"/>
  <c r="G1449" i="3"/>
  <c r="D1447" i="3"/>
  <c r="D1448" i="3"/>
  <c r="M1448" i="3"/>
  <c r="G1448" i="3"/>
  <c r="R1448" i="3"/>
  <c r="M1447" i="3"/>
  <c r="G1447" i="3"/>
  <c r="R1447" i="3"/>
  <c r="D1445" i="3"/>
  <c r="D1446" i="3"/>
  <c r="M1446" i="3"/>
  <c r="G1446" i="3"/>
  <c r="R1446" i="3"/>
  <c r="M1445" i="3"/>
  <c r="G1445" i="3"/>
  <c r="R1445" i="3"/>
  <c r="D1443" i="3"/>
  <c r="D1444" i="3"/>
  <c r="M1444" i="3"/>
  <c r="G1444" i="3"/>
  <c r="R1444" i="3"/>
  <c r="M1443" i="3"/>
  <c r="G1443" i="3"/>
  <c r="R1443" i="3"/>
  <c r="D1441" i="3"/>
  <c r="D1442" i="3"/>
  <c r="M1442" i="3"/>
  <c r="R1442" i="3"/>
  <c r="G1442" i="3"/>
  <c r="M1441" i="3"/>
  <c r="G1441" i="3"/>
  <c r="R1441" i="3"/>
  <c r="D1439" i="3"/>
  <c r="D1440" i="3"/>
  <c r="M1440" i="3"/>
  <c r="R1440" i="3"/>
  <c r="G1440" i="3"/>
  <c r="M1439" i="3"/>
  <c r="R1439" i="3"/>
  <c r="G1439" i="3"/>
  <c r="D1437" i="3"/>
  <c r="D1438" i="3"/>
  <c r="M1438" i="3"/>
  <c r="R1438" i="3"/>
  <c r="G1438" i="3"/>
  <c r="M1437" i="3"/>
  <c r="G1437" i="3"/>
  <c r="R1437" i="3"/>
  <c r="D1435" i="3"/>
  <c r="D1436" i="3"/>
  <c r="M1436" i="3"/>
  <c r="R1436" i="3"/>
  <c r="G1436" i="3"/>
  <c r="M1435" i="3"/>
  <c r="R1435" i="3"/>
  <c r="G1435" i="3"/>
  <c r="D1433" i="3"/>
  <c r="D1434" i="3"/>
  <c r="M1434" i="3"/>
  <c r="R1434" i="3"/>
  <c r="G1434" i="3"/>
  <c r="M1433" i="3"/>
  <c r="G1433" i="3"/>
  <c r="R1433" i="3"/>
  <c r="D1431" i="3"/>
  <c r="D1432" i="3"/>
  <c r="M1432" i="3"/>
  <c r="R1432" i="3"/>
  <c r="G1432" i="3"/>
  <c r="M1431" i="3"/>
  <c r="R1431" i="3"/>
  <c r="G1431" i="3"/>
  <c r="D1429" i="3"/>
  <c r="D1430" i="3"/>
  <c r="M1430" i="3"/>
  <c r="R1430" i="3"/>
  <c r="G1430" i="3"/>
  <c r="M1429" i="3"/>
  <c r="R1429" i="3"/>
  <c r="G1429" i="3"/>
  <c r="D1427" i="3"/>
  <c r="D1428" i="3"/>
  <c r="M1428" i="3"/>
  <c r="G1428" i="3"/>
  <c r="R1428" i="3"/>
  <c r="M1427" i="3"/>
  <c r="R1427" i="3"/>
  <c r="G1427" i="3"/>
  <c r="D1425" i="3"/>
  <c r="D1426" i="3"/>
  <c r="M1426" i="3"/>
  <c r="G1426" i="3"/>
  <c r="R1426" i="3"/>
  <c r="M1425" i="3"/>
  <c r="G1425" i="3"/>
  <c r="R1425" i="3"/>
  <c r="D1423" i="3"/>
  <c r="D1424" i="3"/>
  <c r="M1424" i="3"/>
  <c r="R1424" i="3"/>
  <c r="G1424" i="3"/>
  <c r="M1423" i="3"/>
  <c r="R1423" i="3"/>
  <c r="G1423" i="3"/>
  <c r="D1421" i="3"/>
  <c r="D1422" i="3"/>
  <c r="M1422" i="3"/>
  <c r="R1422" i="3"/>
  <c r="G1422" i="3"/>
  <c r="M1421" i="3"/>
  <c r="G1421" i="3"/>
  <c r="R1421" i="3"/>
  <c r="D1416" i="3"/>
  <c r="D1417" i="3"/>
  <c r="D1418" i="3"/>
  <c r="D1419" i="3"/>
  <c r="D1420" i="3"/>
  <c r="M1416" i="3"/>
  <c r="M1417" i="3"/>
  <c r="M1418" i="3"/>
  <c r="M1419" i="3"/>
  <c r="M1420" i="3"/>
  <c r="G1416" i="3"/>
  <c r="R1417" i="3"/>
  <c r="G1420" i="3"/>
  <c r="R1416" i="3"/>
  <c r="R1418" i="3"/>
  <c r="R1420" i="3"/>
  <c r="G1417" i="3"/>
  <c r="G1419" i="3"/>
  <c r="R1419" i="3"/>
  <c r="G1418" i="3"/>
  <c r="D1414" i="3"/>
  <c r="D1415" i="3"/>
  <c r="M1415" i="3"/>
  <c r="G1415" i="3"/>
  <c r="R1415" i="3"/>
  <c r="M1414" i="3"/>
  <c r="R1414" i="3"/>
  <c r="G1414" i="3"/>
  <c r="D1412" i="3"/>
  <c r="D1413" i="3"/>
  <c r="M1413" i="3"/>
  <c r="R1413" i="3"/>
  <c r="G1413" i="3"/>
  <c r="M1412" i="3"/>
  <c r="R1412" i="3"/>
  <c r="G1412" i="3"/>
  <c r="D1410" i="3"/>
  <c r="D1411" i="3"/>
  <c r="M1411" i="3"/>
  <c r="R1411" i="3"/>
  <c r="G1411" i="3"/>
  <c r="M1410" i="3"/>
  <c r="R1410" i="3"/>
  <c r="G1410" i="3"/>
  <c r="D1408" i="3"/>
  <c r="D1409" i="3"/>
  <c r="M1409" i="3"/>
  <c r="G1409" i="3"/>
  <c r="R1409" i="3"/>
  <c r="M1408" i="3"/>
  <c r="R1408" i="3"/>
  <c r="G1408" i="3"/>
  <c r="D1406" i="3"/>
  <c r="D1407" i="3"/>
  <c r="M1407" i="3"/>
  <c r="G1407" i="3"/>
  <c r="R1407" i="3"/>
  <c r="M1406" i="3"/>
  <c r="R1406" i="3"/>
  <c r="G1406" i="3"/>
  <c r="D1404" i="3"/>
  <c r="D1405" i="3"/>
  <c r="M1405" i="3"/>
  <c r="R1405" i="3"/>
  <c r="G1405" i="3"/>
  <c r="M1404" i="3"/>
  <c r="G1404" i="3"/>
  <c r="R1404" i="3"/>
  <c r="D1402" i="3"/>
  <c r="D1403" i="3"/>
  <c r="M1403" i="3"/>
  <c r="R1403" i="3"/>
  <c r="G1403" i="3"/>
  <c r="M1402" i="3"/>
  <c r="R1402" i="3"/>
  <c r="G1402" i="3"/>
  <c r="D1400" i="3"/>
  <c r="D1401" i="3"/>
  <c r="M1401" i="3"/>
  <c r="R1401" i="3"/>
  <c r="G1401" i="3"/>
  <c r="M1400" i="3"/>
  <c r="R1400" i="3"/>
  <c r="G1400" i="3"/>
  <c r="M1399" i="3"/>
  <c r="G1399" i="3"/>
  <c r="R1399" i="3"/>
  <c r="D1398" i="3"/>
  <c r="D1399" i="3"/>
  <c r="M1398" i="3"/>
  <c r="R1398" i="3"/>
  <c r="G1398" i="3"/>
  <c r="D1396" i="3"/>
  <c r="D1397" i="3"/>
  <c r="M1397" i="3"/>
  <c r="R1397" i="3"/>
  <c r="G1397" i="3"/>
  <c r="M1396" i="3"/>
  <c r="G1396" i="3"/>
  <c r="R1396" i="3"/>
  <c r="D1394" i="3"/>
  <c r="D1395" i="3"/>
  <c r="M1395" i="3"/>
  <c r="R1395" i="3"/>
  <c r="G1395" i="3"/>
  <c r="M1394" i="3"/>
  <c r="R1394" i="3"/>
  <c r="G1394" i="3"/>
  <c r="D1392" i="3"/>
  <c r="D1393" i="3"/>
  <c r="M1393" i="3"/>
  <c r="G1393" i="3"/>
  <c r="R1393" i="3"/>
  <c r="M1392" i="3"/>
  <c r="G1392" i="3"/>
  <c r="R1392" i="3"/>
  <c r="D1390" i="3"/>
  <c r="D1391" i="3"/>
  <c r="M1391" i="3"/>
  <c r="R1391" i="3"/>
  <c r="G1391" i="3"/>
  <c r="M1390" i="3"/>
  <c r="R1390" i="3"/>
  <c r="G1390" i="3"/>
  <c r="D1388" i="3"/>
  <c r="D1389" i="3"/>
  <c r="M1389" i="3"/>
  <c r="G1389" i="3"/>
  <c r="R1389" i="3"/>
  <c r="M1388" i="3"/>
  <c r="G1388" i="3"/>
  <c r="R1388" i="3"/>
  <c r="D1386" i="3"/>
  <c r="D1387" i="3"/>
  <c r="M1387" i="3"/>
  <c r="G1387" i="3"/>
  <c r="R1387" i="3"/>
  <c r="M1386" i="3"/>
  <c r="R1386" i="3"/>
  <c r="G1386" i="3"/>
  <c r="D1384" i="3"/>
  <c r="D1385" i="3"/>
  <c r="M1385" i="3"/>
  <c r="R1385" i="3"/>
  <c r="G1385" i="3"/>
  <c r="M1384" i="3"/>
  <c r="G1384" i="3"/>
  <c r="R1384" i="3"/>
  <c r="D1381" i="3"/>
  <c r="D1383" i="3"/>
  <c r="D1382" i="3"/>
  <c r="M1382" i="3"/>
  <c r="M1383" i="3"/>
  <c r="R1383" i="3"/>
  <c r="R1382" i="3"/>
  <c r="G1382" i="3"/>
  <c r="G1383" i="3"/>
  <c r="M1381" i="3"/>
  <c r="R1381" i="3"/>
  <c r="G1381" i="3"/>
  <c r="D1379" i="3"/>
  <c r="D1380" i="3"/>
  <c r="M1380" i="3"/>
  <c r="G1380" i="3"/>
  <c r="R1380" i="3"/>
  <c r="M1379" i="3"/>
  <c r="G1379" i="3"/>
  <c r="R1379" i="3"/>
  <c r="M1378" i="3"/>
  <c r="R1378" i="3"/>
  <c r="G1378" i="3"/>
  <c r="D1377" i="3"/>
  <c r="D1378" i="3"/>
  <c r="M1377" i="3"/>
  <c r="G1377" i="3"/>
  <c r="R1377" i="3"/>
  <c r="D1375" i="3"/>
  <c r="D1376" i="3"/>
  <c r="M1376" i="3"/>
  <c r="G1376" i="3"/>
  <c r="R1376" i="3"/>
  <c r="M1375" i="3"/>
  <c r="R1375" i="3"/>
  <c r="G1375" i="3"/>
  <c r="D1373" i="3"/>
  <c r="D1374" i="3"/>
  <c r="M1374" i="3"/>
  <c r="R1374" i="3"/>
  <c r="G1374" i="3"/>
  <c r="M1373" i="3"/>
  <c r="G1373" i="3"/>
  <c r="R1373" i="3"/>
  <c r="D1371" i="3"/>
  <c r="D1372" i="3"/>
  <c r="M1372" i="3"/>
  <c r="G1372" i="3"/>
  <c r="R1372" i="3"/>
  <c r="M1371" i="3"/>
  <c r="G1371" i="3"/>
  <c r="R1371" i="3"/>
  <c r="D1369" i="3"/>
  <c r="D1370" i="3"/>
  <c r="M1370" i="3"/>
  <c r="R1370" i="3"/>
  <c r="G1370" i="3"/>
  <c r="M1369" i="3"/>
  <c r="R1369" i="3"/>
  <c r="G1369" i="3"/>
  <c r="D1367" i="3"/>
  <c r="D1368" i="3"/>
  <c r="M1368" i="3"/>
  <c r="G1368" i="3"/>
  <c r="R1368" i="3"/>
  <c r="M1367" i="3"/>
  <c r="R1367" i="3"/>
  <c r="G1367" i="3"/>
  <c r="D1365" i="3"/>
  <c r="D1366" i="3"/>
  <c r="M1366" i="3"/>
  <c r="R1366" i="3"/>
  <c r="G1366" i="3"/>
  <c r="M1365" i="3"/>
  <c r="R1365" i="3"/>
  <c r="G1365" i="3"/>
  <c r="D1357" i="3"/>
  <c r="D1361" i="3"/>
  <c r="D1360" i="3"/>
  <c r="D1364" i="3"/>
  <c r="D1358" i="3"/>
  <c r="D1362" i="3"/>
  <c r="D1355" i="3"/>
  <c r="D1359" i="3"/>
  <c r="D1363" i="3"/>
  <c r="D1356" i="3"/>
  <c r="M1355" i="3"/>
  <c r="M1359" i="3"/>
  <c r="M1363" i="3"/>
  <c r="M1362" i="3"/>
  <c r="M1356" i="3"/>
  <c r="M1360" i="3"/>
  <c r="M1364" i="3"/>
  <c r="M1357" i="3"/>
  <c r="M1361" i="3"/>
  <c r="M1358" i="3"/>
  <c r="R1360" i="3"/>
  <c r="R1357" i="3"/>
  <c r="R1363" i="3"/>
  <c r="G1356" i="3"/>
  <c r="G1357" i="3"/>
  <c r="G1358" i="3"/>
  <c r="G1363" i="3"/>
  <c r="R1364" i="3"/>
  <c r="R1361" i="3"/>
  <c r="R1358" i="3"/>
  <c r="G1360" i="3"/>
  <c r="G1361" i="3"/>
  <c r="G1362" i="3"/>
  <c r="G1359" i="3"/>
  <c r="R1362" i="3"/>
  <c r="R1359" i="3"/>
  <c r="G1364" i="3"/>
  <c r="G1355" i="3"/>
  <c r="R1356" i="3"/>
  <c r="R1355" i="3"/>
  <c r="D1353" i="3"/>
  <c r="D1354" i="3"/>
  <c r="M1354" i="3"/>
  <c r="R1354" i="3"/>
  <c r="G1354" i="3"/>
  <c r="M1353" i="3"/>
  <c r="R1353" i="3"/>
  <c r="G1353" i="3"/>
  <c r="D1351" i="3"/>
  <c r="D1352" i="3"/>
  <c r="M1352" i="3"/>
  <c r="R1352" i="3"/>
  <c r="G1352" i="3"/>
  <c r="M1351" i="3"/>
  <c r="G1351" i="3"/>
  <c r="R1351" i="3"/>
  <c r="D1349" i="3"/>
  <c r="D1350" i="3"/>
  <c r="M1350" i="3"/>
  <c r="R1350" i="3"/>
  <c r="G1350" i="3"/>
  <c r="M1349" i="3"/>
  <c r="R1349" i="3"/>
  <c r="G1349" i="3"/>
  <c r="D1347" i="3"/>
  <c r="D1348" i="3"/>
  <c r="M1348" i="3"/>
  <c r="R1348" i="3"/>
  <c r="G1348" i="3"/>
  <c r="M1347" i="3"/>
  <c r="R1347" i="3"/>
  <c r="G1347" i="3"/>
  <c r="D1345" i="3"/>
  <c r="D1346" i="3"/>
  <c r="M1346" i="3"/>
  <c r="R1346" i="3"/>
  <c r="G1346" i="3"/>
  <c r="M1345" i="3"/>
  <c r="G1345" i="3"/>
  <c r="R1345" i="3"/>
  <c r="D1343" i="3"/>
  <c r="D1344" i="3"/>
  <c r="M1344" i="3"/>
  <c r="R1344" i="3"/>
  <c r="G1344" i="3"/>
  <c r="M1343" i="3"/>
  <c r="G1343" i="3"/>
  <c r="R1343" i="3"/>
  <c r="D1341" i="3"/>
  <c r="D1342" i="3"/>
  <c r="M1342" i="3"/>
  <c r="R1342" i="3"/>
  <c r="G1342" i="3"/>
  <c r="M1341" i="3"/>
  <c r="G1341" i="3"/>
  <c r="R1341" i="3"/>
  <c r="D1339" i="3"/>
  <c r="D1340" i="3"/>
  <c r="M1340" i="3"/>
  <c r="R1340" i="3"/>
  <c r="G1340" i="3"/>
  <c r="M1339" i="3"/>
  <c r="G1339" i="3"/>
  <c r="R1339" i="3"/>
  <c r="D1337" i="3"/>
  <c r="D1338" i="3"/>
  <c r="M1338" i="3"/>
  <c r="R1338" i="3"/>
  <c r="G1338" i="3"/>
  <c r="M1337" i="3"/>
  <c r="R1337" i="3"/>
  <c r="G1337" i="3"/>
  <c r="D1335" i="3"/>
  <c r="D1336" i="3"/>
  <c r="M1336" i="3"/>
  <c r="R1336" i="3"/>
  <c r="G1336" i="3"/>
  <c r="M1335" i="3"/>
  <c r="G1335" i="3"/>
  <c r="R1335" i="3"/>
  <c r="D1333" i="3"/>
  <c r="D1334" i="3"/>
  <c r="M1334" i="3"/>
  <c r="R1334" i="3"/>
  <c r="G1334" i="3"/>
  <c r="M1333" i="3"/>
  <c r="G1333" i="3"/>
  <c r="R1333" i="3"/>
  <c r="D1331" i="3"/>
  <c r="D1332" i="3"/>
  <c r="M1332" i="3"/>
  <c r="R1332" i="3"/>
  <c r="G1332" i="3"/>
  <c r="M1331" i="3"/>
  <c r="R1331" i="3"/>
  <c r="G1331" i="3"/>
  <c r="D1329" i="3"/>
  <c r="D1330" i="3"/>
  <c r="M1330" i="3"/>
  <c r="G1330" i="3"/>
  <c r="R1330" i="3"/>
  <c r="M1329" i="3"/>
  <c r="G1329" i="3"/>
  <c r="R1329" i="3"/>
  <c r="D1327" i="3"/>
  <c r="D1328" i="3"/>
  <c r="M1328" i="3"/>
  <c r="R1328" i="3"/>
  <c r="G1328" i="3"/>
  <c r="M1327" i="3"/>
  <c r="R1327" i="3"/>
  <c r="G1327" i="3"/>
  <c r="D1325" i="3"/>
  <c r="D1326" i="3"/>
  <c r="M1326" i="3"/>
  <c r="R1326" i="3"/>
  <c r="G1326" i="3"/>
  <c r="M1325" i="3"/>
  <c r="G1325" i="3"/>
  <c r="R1325" i="3"/>
  <c r="D1323" i="3"/>
  <c r="D1324" i="3"/>
  <c r="M1324" i="3"/>
  <c r="R1324" i="3"/>
  <c r="G1324" i="3"/>
  <c r="M1323" i="3"/>
  <c r="R1323" i="3"/>
  <c r="G1323" i="3"/>
  <c r="D1321" i="3"/>
  <c r="D1322" i="3"/>
  <c r="M1322" i="3"/>
  <c r="R1322" i="3"/>
  <c r="G1322" i="3"/>
  <c r="M1321" i="3"/>
  <c r="R1321" i="3"/>
  <c r="G1321" i="3"/>
  <c r="D1319" i="3"/>
  <c r="D1320" i="3"/>
  <c r="M1320" i="3"/>
  <c r="R1320" i="3"/>
  <c r="G1320" i="3"/>
  <c r="M1319" i="3"/>
  <c r="G1319" i="3"/>
  <c r="R1319" i="3"/>
  <c r="D1317" i="3"/>
  <c r="D1318" i="3"/>
  <c r="M1318" i="3"/>
  <c r="R1318" i="3"/>
  <c r="G1318" i="3"/>
  <c r="M1317" i="3"/>
  <c r="R1317" i="3"/>
  <c r="G1317" i="3"/>
  <c r="D1315" i="3"/>
  <c r="D1316" i="3"/>
  <c r="M1316" i="3"/>
  <c r="R1316" i="3"/>
  <c r="G1316" i="3"/>
  <c r="M1315" i="3"/>
  <c r="R1315" i="3"/>
  <c r="G1315" i="3"/>
  <c r="D1313" i="3"/>
  <c r="D1314" i="3"/>
  <c r="M1314" i="3"/>
  <c r="R1314" i="3"/>
  <c r="G1314" i="3"/>
  <c r="M1313" i="3"/>
  <c r="G1313" i="3"/>
  <c r="R1313" i="3"/>
  <c r="D1311" i="3"/>
  <c r="D1312" i="3"/>
  <c r="M1312" i="3"/>
  <c r="R1312" i="3"/>
  <c r="G1312" i="3"/>
  <c r="M1311" i="3"/>
  <c r="G1311" i="3"/>
  <c r="R1311" i="3"/>
  <c r="D1309" i="3"/>
  <c r="D1310" i="3"/>
  <c r="M1310" i="3"/>
  <c r="R1310" i="3"/>
  <c r="G1310" i="3"/>
  <c r="M1309" i="3"/>
  <c r="R1309" i="3"/>
  <c r="G1309" i="3"/>
  <c r="D1307" i="3"/>
  <c r="D1308" i="3"/>
  <c r="M1308" i="3"/>
  <c r="R1308" i="3"/>
  <c r="G1308" i="3"/>
  <c r="M1307" i="3"/>
  <c r="R1307" i="3"/>
  <c r="G1307" i="3"/>
  <c r="D1305" i="3"/>
  <c r="D1306" i="3"/>
  <c r="M1306" i="3"/>
  <c r="G1306" i="3"/>
  <c r="R1306" i="3"/>
  <c r="M1305" i="3"/>
  <c r="R1305" i="3"/>
  <c r="G1305" i="3"/>
  <c r="D1303" i="3"/>
  <c r="D1304" i="3"/>
  <c r="M1304" i="3"/>
  <c r="R1304" i="3"/>
  <c r="G1304" i="3"/>
  <c r="M1303" i="3"/>
  <c r="R1303" i="3"/>
  <c r="G1303" i="3"/>
  <c r="D1301" i="3"/>
  <c r="D1302" i="3"/>
  <c r="M1302" i="3"/>
  <c r="R1302" i="3"/>
  <c r="G1302" i="3"/>
  <c r="M1301" i="3"/>
  <c r="G1301" i="3"/>
  <c r="R1301" i="3"/>
  <c r="D1299" i="3"/>
  <c r="D1300" i="3"/>
  <c r="M1300" i="3"/>
  <c r="R1300" i="3"/>
  <c r="G1300" i="3"/>
  <c r="M1299" i="3"/>
  <c r="G1299" i="3"/>
  <c r="R1299" i="3"/>
  <c r="D1289" i="3"/>
  <c r="D1290" i="3"/>
  <c r="D1291" i="3"/>
  <c r="D1292" i="3"/>
  <c r="D1293" i="3"/>
  <c r="D1294" i="3"/>
  <c r="D1295" i="3"/>
  <c r="D1296" i="3"/>
  <c r="D1297" i="3"/>
  <c r="D1298" i="3"/>
  <c r="D1287" i="3"/>
  <c r="D1288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G1298" i="3"/>
  <c r="R1287" i="3"/>
  <c r="R1288" i="3"/>
  <c r="R1292" i="3"/>
  <c r="R1296" i="3"/>
  <c r="R1295" i="3"/>
  <c r="G1291" i="3"/>
  <c r="R1291" i="3"/>
  <c r="R1290" i="3"/>
  <c r="R1294" i="3"/>
  <c r="G1288" i="3"/>
  <c r="G1295" i="3"/>
  <c r="G1287" i="3"/>
  <c r="R1289" i="3"/>
  <c r="R1298" i="3"/>
  <c r="G1292" i="3"/>
  <c r="G1289" i="3"/>
  <c r="R1293" i="3"/>
  <c r="G1296" i="3"/>
  <c r="G1293" i="3"/>
  <c r="G1290" i="3"/>
  <c r="R1297" i="3"/>
  <c r="G1297" i="3"/>
  <c r="G1294" i="3"/>
  <c r="D1285" i="3"/>
  <c r="D1286" i="3"/>
  <c r="M1286" i="3"/>
  <c r="G1286" i="3"/>
  <c r="R1286" i="3"/>
  <c r="M1285" i="3"/>
  <c r="R1285" i="3"/>
  <c r="G1285" i="3"/>
  <c r="D1283" i="3"/>
  <c r="D1284" i="3"/>
  <c r="M1284" i="3"/>
  <c r="R1284" i="3"/>
  <c r="G1284" i="3"/>
  <c r="M1283" i="3"/>
  <c r="R1283" i="3"/>
  <c r="G1283" i="3"/>
  <c r="D1281" i="3"/>
  <c r="D1282" i="3"/>
  <c r="M1282" i="3"/>
  <c r="G1282" i="3"/>
  <c r="R1282" i="3"/>
  <c r="M1281" i="3"/>
  <c r="G1281" i="3"/>
  <c r="R1281" i="3"/>
  <c r="D1279" i="3"/>
  <c r="D1280" i="3"/>
  <c r="M1280" i="3"/>
  <c r="R1280" i="3"/>
  <c r="G1280" i="3"/>
  <c r="M1279" i="3"/>
  <c r="G1279" i="3"/>
  <c r="R1279" i="3"/>
  <c r="D1277" i="3"/>
  <c r="D1278" i="3"/>
  <c r="M1278" i="3"/>
  <c r="R1278" i="3"/>
  <c r="G1278" i="3"/>
  <c r="M1277" i="3"/>
  <c r="G1277" i="3"/>
  <c r="R1277" i="3"/>
  <c r="D1275" i="3"/>
  <c r="D1276" i="3"/>
  <c r="M1276" i="3"/>
  <c r="R1276" i="3"/>
  <c r="G1276" i="3"/>
  <c r="M1275" i="3"/>
  <c r="R1275" i="3"/>
  <c r="G1275" i="3"/>
  <c r="D1273" i="3"/>
  <c r="D1274" i="3"/>
  <c r="M1274" i="3"/>
  <c r="R1274" i="3"/>
  <c r="G1274" i="3"/>
  <c r="M1273" i="3"/>
  <c r="R1273" i="3"/>
  <c r="G1273" i="3"/>
  <c r="D1271" i="3"/>
  <c r="D1272" i="3"/>
  <c r="M1272" i="3"/>
  <c r="R1272" i="3"/>
  <c r="G1272" i="3"/>
  <c r="M1271" i="3"/>
  <c r="R1271" i="3"/>
  <c r="G1271" i="3"/>
  <c r="D1269" i="3"/>
  <c r="D1270" i="3"/>
  <c r="M1270" i="3"/>
  <c r="R1270" i="3"/>
  <c r="G1270" i="3"/>
  <c r="M1269" i="3"/>
  <c r="R1269" i="3"/>
  <c r="G1269" i="3"/>
  <c r="D1263" i="3"/>
  <c r="D1264" i="3"/>
  <c r="D1265" i="3"/>
  <c r="D1266" i="3"/>
  <c r="D1267" i="3"/>
  <c r="D1268" i="3"/>
  <c r="D1262" i="3"/>
  <c r="M1262" i="3"/>
  <c r="M1263" i="3"/>
  <c r="M1264" i="3"/>
  <c r="M1265" i="3"/>
  <c r="M1266" i="3"/>
  <c r="M1267" i="3"/>
  <c r="M1268" i="3"/>
  <c r="G1266" i="3"/>
  <c r="R1263" i="3"/>
  <c r="R1267" i="3"/>
  <c r="R1264" i="3"/>
  <c r="R1265" i="3"/>
  <c r="R1268" i="3"/>
  <c r="G1265" i="3"/>
  <c r="G1263" i="3"/>
  <c r="G1262" i="3"/>
  <c r="R1262" i="3"/>
  <c r="R1266" i="3"/>
  <c r="G1264" i="3"/>
  <c r="G1267" i="3"/>
  <c r="G1268" i="3"/>
  <c r="D1260" i="3"/>
  <c r="D1261" i="3"/>
  <c r="M1261" i="3"/>
  <c r="R1261" i="3"/>
  <c r="G1261" i="3"/>
  <c r="M1260" i="3"/>
  <c r="G1260" i="3"/>
  <c r="R1260" i="3"/>
  <c r="D1258" i="3"/>
  <c r="D1259" i="3"/>
  <c r="M1259" i="3"/>
  <c r="R1259" i="3"/>
  <c r="G1259" i="3"/>
  <c r="M1258" i="3"/>
  <c r="G1258" i="3"/>
  <c r="R1258" i="3"/>
  <c r="D1256" i="3"/>
  <c r="D1257" i="3"/>
  <c r="M1257" i="3"/>
  <c r="R1257" i="3"/>
  <c r="G1257" i="3"/>
  <c r="M1256" i="3"/>
  <c r="R1256" i="3"/>
  <c r="G1256" i="3"/>
  <c r="D1254" i="3"/>
  <c r="D1255" i="3"/>
  <c r="M1255" i="3"/>
  <c r="R1255" i="3"/>
  <c r="G1255" i="3"/>
  <c r="M1254" i="3"/>
  <c r="R1254" i="3"/>
  <c r="G1254" i="3"/>
  <c r="D1252" i="3"/>
  <c r="D1253" i="3"/>
  <c r="M1253" i="3"/>
  <c r="G1253" i="3"/>
  <c r="R1253" i="3"/>
  <c r="M1252" i="3"/>
  <c r="R1252" i="3"/>
  <c r="G1252" i="3"/>
  <c r="D1250" i="3"/>
  <c r="D1251" i="3"/>
  <c r="M1251" i="3"/>
  <c r="G1251" i="3"/>
  <c r="R1251" i="3"/>
  <c r="M1250" i="3"/>
  <c r="R1250" i="3"/>
  <c r="G1250" i="3"/>
  <c r="D1248" i="3"/>
  <c r="D1249" i="3"/>
  <c r="M1249" i="3"/>
  <c r="R1249" i="3"/>
  <c r="G1249" i="3"/>
  <c r="M1248" i="3"/>
  <c r="R1248" i="3"/>
  <c r="G1248" i="3"/>
  <c r="D1246" i="3"/>
  <c r="D1247" i="3"/>
  <c r="M1247" i="3"/>
  <c r="R1247" i="3"/>
  <c r="G1247" i="3"/>
  <c r="M1246" i="3"/>
  <c r="R1246" i="3"/>
  <c r="G1246" i="3"/>
  <c r="D1245" i="3"/>
  <c r="D1241" i="3"/>
  <c r="D1242" i="3"/>
  <c r="D1243" i="3"/>
  <c r="D1244" i="3"/>
  <c r="M1241" i="3"/>
  <c r="M1242" i="3"/>
  <c r="M1243" i="3"/>
  <c r="M1244" i="3"/>
  <c r="M1245" i="3"/>
  <c r="R1244" i="3"/>
  <c r="R1243" i="3"/>
  <c r="R1242" i="3"/>
  <c r="G1244" i="3"/>
  <c r="G1241" i="3"/>
  <c r="G1245" i="3"/>
  <c r="G1242" i="3"/>
  <c r="R1241" i="3"/>
  <c r="G1243" i="3"/>
  <c r="R1245" i="3"/>
  <c r="D1239" i="3"/>
  <c r="D1240" i="3"/>
  <c r="M1240" i="3"/>
  <c r="R1240" i="3"/>
  <c r="G1240" i="3"/>
  <c r="M1239" i="3"/>
  <c r="R1239" i="3"/>
  <c r="G1239" i="3"/>
  <c r="D1237" i="3"/>
  <c r="D1238" i="3"/>
  <c r="M1238" i="3"/>
  <c r="R1238" i="3"/>
  <c r="G1238" i="3"/>
  <c r="M1237" i="3"/>
  <c r="R1237" i="3"/>
  <c r="G1237" i="3"/>
  <c r="D1235" i="3"/>
  <c r="D1236" i="3"/>
  <c r="M1236" i="3"/>
  <c r="R1236" i="3"/>
  <c r="G1236" i="3"/>
  <c r="M1235" i="3"/>
  <c r="R1235" i="3"/>
  <c r="G1235" i="3"/>
  <c r="D1233" i="3"/>
  <c r="D1234" i="3"/>
  <c r="M1234" i="3"/>
  <c r="G1234" i="3"/>
  <c r="R1234" i="3"/>
  <c r="M1233" i="3"/>
  <c r="G1233" i="3"/>
  <c r="R1233" i="3"/>
  <c r="D1231" i="3"/>
  <c r="D1232" i="3"/>
  <c r="M1232" i="3"/>
  <c r="G1232" i="3"/>
  <c r="R1232" i="3"/>
  <c r="M1231" i="3"/>
  <c r="R1231" i="3"/>
  <c r="G1231" i="3"/>
  <c r="D1229" i="3"/>
  <c r="D1230" i="3"/>
  <c r="M1230" i="3"/>
  <c r="G1230" i="3"/>
  <c r="R1230" i="3"/>
  <c r="M1229" i="3"/>
  <c r="G1229" i="3"/>
  <c r="R1229" i="3"/>
  <c r="D1227" i="3"/>
  <c r="D1228" i="3"/>
  <c r="M1228" i="3"/>
  <c r="R1228" i="3"/>
  <c r="G1228" i="3"/>
  <c r="M1227" i="3"/>
  <c r="R1227" i="3"/>
  <c r="G1227" i="3"/>
  <c r="D1224" i="3"/>
  <c r="D1225" i="3"/>
  <c r="D1226" i="3"/>
  <c r="M1224" i="3"/>
  <c r="M1225" i="3"/>
  <c r="M1226" i="3"/>
  <c r="R1225" i="3"/>
  <c r="R1224" i="3"/>
  <c r="R1226" i="3"/>
  <c r="G1225" i="3"/>
  <c r="G1226" i="3"/>
  <c r="G1224" i="3"/>
  <c r="D1222" i="3"/>
  <c r="D1223" i="3"/>
  <c r="M1223" i="3"/>
  <c r="G1223" i="3"/>
  <c r="R1223" i="3"/>
  <c r="M1222" i="3"/>
  <c r="R1222" i="3"/>
  <c r="G1222" i="3"/>
  <c r="D1220" i="3"/>
  <c r="D1221" i="3"/>
  <c r="M1221" i="3"/>
  <c r="R1221" i="3"/>
  <c r="G1221" i="3"/>
  <c r="M1220" i="3"/>
  <c r="G1220" i="3"/>
  <c r="R1220" i="3"/>
  <c r="D1218" i="3"/>
  <c r="D1219" i="3"/>
  <c r="M1219" i="3"/>
  <c r="R1219" i="3"/>
  <c r="G1219" i="3"/>
  <c r="M1218" i="3"/>
  <c r="G1218" i="3"/>
  <c r="R1218" i="3"/>
  <c r="D1216" i="3"/>
  <c r="D1217" i="3"/>
  <c r="M1217" i="3"/>
  <c r="R1217" i="3"/>
  <c r="G1217" i="3"/>
  <c r="M1216" i="3"/>
  <c r="R1216" i="3"/>
  <c r="G1216" i="3"/>
  <c r="D1214" i="3"/>
  <c r="D1215" i="3"/>
  <c r="M1215" i="3"/>
  <c r="G1215" i="3"/>
  <c r="R1215" i="3"/>
  <c r="M1214" i="3"/>
  <c r="R1214" i="3"/>
  <c r="G1214" i="3"/>
  <c r="D1212" i="3"/>
  <c r="D1213" i="3"/>
  <c r="M1213" i="3"/>
  <c r="R1213" i="3"/>
  <c r="G1213" i="3"/>
  <c r="M1212" i="3"/>
  <c r="R1212" i="3"/>
  <c r="G1212" i="3"/>
  <c r="D1210" i="3"/>
  <c r="D1211" i="3"/>
  <c r="M1211" i="3"/>
  <c r="R1211" i="3"/>
  <c r="G1211" i="3"/>
  <c r="M1210" i="3"/>
  <c r="G1210" i="3"/>
  <c r="R1210" i="3"/>
  <c r="D1207" i="3"/>
  <c r="D1208" i="3"/>
  <c r="D1209" i="3"/>
  <c r="D1204" i="3"/>
  <c r="D1205" i="3"/>
  <c r="D1206" i="3"/>
  <c r="M1204" i="3"/>
  <c r="M1205" i="3"/>
  <c r="M1206" i="3"/>
  <c r="M1207" i="3"/>
  <c r="M1208" i="3"/>
  <c r="M1209" i="3"/>
  <c r="R1206" i="3"/>
  <c r="G1206" i="3"/>
  <c r="R1204" i="3"/>
  <c r="R1208" i="3"/>
  <c r="G1205" i="3"/>
  <c r="G1207" i="3"/>
  <c r="G1209" i="3"/>
  <c r="R1205" i="3"/>
  <c r="G1204" i="3"/>
  <c r="R1209" i="3"/>
  <c r="G1208" i="3"/>
  <c r="R1207" i="3"/>
  <c r="D1202" i="3"/>
  <c r="D1203" i="3"/>
  <c r="M1203" i="3"/>
  <c r="R1203" i="3"/>
  <c r="G1203" i="3"/>
  <c r="M1202" i="3"/>
  <c r="R1202" i="3"/>
  <c r="G1202" i="3"/>
  <c r="D1200" i="3"/>
  <c r="D1201" i="3"/>
  <c r="M1200" i="3"/>
  <c r="M1201" i="3"/>
  <c r="R1200" i="3"/>
  <c r="R1201" i="3"/>
  <c r="G1201" i="3"/>
  <c r="G1200" i="3"/>
  <c r="D1198" i="3"/>
  <c r="D1199" i="3"/>
  <c r="M1199" i="3"/>
  <c r="R1199" i="3"/>
  <c r="G1199" i="3"/>
  <c r="M1198" i="3"/>
  <c r="R1198" i="3"/>
  <c r="G1198" i="3"/>
  <c r="D1196" i="3"/>
  <c r="D1197" i="3"/>
  <c r="M1197" i="3"/>
  <c r="G1197" i="3"/>
  <c r="R1197" i="3"/>
  <c r="M1196" i="3"/>
  <c r="G1196" i="3"/>
  <c r="R1196" i="3"/>
  <c r="D1194" i="3"/>
  <c r="D1195" i="3"/>
  <c r="M1195" i="3"/>
  <c r="R1195" i="3"/>
  <c r="G1195" i="3"/>
  <c r="M1194" i="3"/>
  <c r="G1194" i="3"/>
  <c r="R1194" i="3"/>
  <c r="D1192" i="3"/>
  <c r="D1193" i="3"/>
  <c r="M1193" i="3"/>
  <c r="G1193" i="3"/>
  <c r="R1193" i="3"/>
  <c r="M1192" i="3"/>
  <c r="R1192" i="3"/>
  <c r="G1192" i="3"/>
  <c r="D1190" i="3"/>
  <c r="D1191" i="3"/>
  <c r="M1191" i="3"/>
  <c r="G1191" i="3"/>
  <c r="R1191" i="3"/>
  <c r="M1190" i="3"/>
  <c r="R1190" i="3"/>
  <c r="G1190" i="3"/>
  <c r="D1188" i="3"/>
  <c r="D1189" i="3"/>
  <c r="M1189" i="3"/>
  <c r="R1189" i="3"/>
  <c r="G1189" i="3"/>
  <c r="M1188" i="3"/>
  <c r="R1188" i="3"/>
  <c r="G1188" i="3"/>
  <c r="D1186" i="3"/>
  <c r="D1187" i="3"/>
  <c r="M1187" i="3"/>
  <c r="G1187" i="3"/>
  <c r="R1187" i="3"/>
  <c r="M1186" i="3"/>
  <c r="G1186" i="3"/>
  <c r="R1186" i="3"/>
  <c r="D1184" i="3"/>
  <c r="D1185" i="3"/>
  <c r="M1185" i="3"/>
  <c r="G1185" i="3"/>
  <c r="R1185" i="3"/>
  <c r="M1184" i="3"/>
  <c r="G1184" i="3"/>
  <c r="R1184" i="3"/>
  <c r="D1182" i="3"/>
  <c r="D1183" i="3"/>
  <c r="M1183" i="3"/>
  <c r="R1183" i="3"/>
  <c r="G1183" i="3"/>
  <c r="M1182" i="3"/>
  <c r="G1182" i="3"/>
  <c r="R1182" i="3"/>
  <c r="D1180" i="3"/>
  <c r="D1181" i="3"/>
  <c r="M1181" i="3"/>
  <c r="G1181" i="3"/>
  <c r="R1181" i="3"/>
  <c r="M1180" i="3"/>
  <c r="R1180" i="3"/>
  <c r="G1180" i="3"/>
  <c r="D1178" i="3"/>
  <c r="D1179" i="3"/>
  <c r="M1179" i="3"/>
  <c r="R1179" i="3"/>
  <c r="G1179" i="3"/>
  <c r="M1178" i="3"/>
  <c r="R1178" i="3"/>
  <c r="G1178" i="3"/>
  <c r="D1176" i="3"/>
  <c r="D1177" i="3"/>
  <c r="M1177" i="3"/>
  <c r="R1177" i="3"/>
  <c r="G1177" i="3"/>
  <c r="M1176" i="3"/>
  <c r="R1176" i="3"/>
  <c r="G1176" i="3"/>
  <c r="D1174" i="3"/>
  <c r="D1175" i="3"/>
  <c r="M1175" i="3"/>
  <c r="R1175" i="3"/>
  <c r="G1175" i="3"/>
  <c r="M1174" i="3"/>
  <c r="R1174" i="3"/>
  <c r="G1174" i="3"/>
  <c r="D1172" i="3"/>
  <c r="D1173" i="3"/>
  <c r="M1173" i="3"/>
  <c r="R1173" i="3"/>
  <c r="G1173" i="3"/>
  <c r="M1172" i="3"/>
  <c r="G1172" i="3"/>
  <c r="R1172" i="3"/>
  <c r="D1170" i="3"/>
  <c r="D1171" i="3"/>
  <c r="M1171" i="3"/>
  <c r="G1171" i="3"/>
  <c r="R1171" i="3"/>
  <c r="M1170" i="3"/>
  <c r="G1170" i="3"/>
  <c r="R1170" i="3"/>
  <c r="D1168" i="3"/>
  <c r="D1169" i="3"/>
  <c r="M1169" i="3"/>
  <c r="R1169" i="3"/>
  <c r="G1169" i="3"/>
  <c r="M1168" i="3"/>
  <c r="R1168" i="3"/>
  <c r="G1168" i="3"/>
  <c r="D1166" i="3"/>
  <c r="D1167" i="3"/>
  <c r="M1167" i="3"/>
  <c r="G1167" i="3"/>
  <c r="R1167" i="3"/>
  <c r="M1166" i="3"/>
  <c r="R1166" i="3"/>
  <c r="G1166" i="3"/>
  <c r="D1164" i="3"/>
  <c r="D1165" i="3"/>
  <c r="M1165" i="3"/>
  <c r="R1165" i="3"/>
  <c r="G1165" i="3"/>
  <c r="M1164" i="3"/>
  <c r="R1164" i="3"/>
  <c r="G1164" i="3"/>
  <c r="D1157" i="3"/>
  <c r="D1158" i="3"/>
  <c r="D1159" i="3"/>
  <c r="D1160" i="3"/>
  <c r="D1161" i="3"/>
  <c r="D1162" i="3"/>
  <c r="D1163" i="3"/>
  <c r="D1155" i="3"/>
  <c r="D1156" i="3"/>
  <c r="M1155" i="3"/>
  <c r="M1156" i="3"/>
  <c r="M1157" i="3"/>
  <c r="M1158" i="3"/>
  <c r="M1159" i="3"/>
  <c r="M1160" i="3"/>
  <c r="M1161" i="3"/>
  <c r="M1162" i="3"/>
  <c r="M1163" i="3"/>
  <c r="R1158" i="3"/>
  <c r="G1163" i="3"/>
  <c r="R1162" i="3"/>
  <c r="R1156" i="3"/>
  <c r="G1158" i="3"/>
  <c r="R1160" i="3"/>
  <c r="G1157" i="3"/>
  <c r="G1162" i="3"/>
  <c r="G1159" i="3"/>
  <c r="G1161" i="3"/>
  <c r="R1157" i="3"/>
  <c r="G1156" i="3"/>
  <c r="R1161" i="3"/>
  <c r="G1160" i="3"/>
  <c r="R1163" i="3"/>
  <c r="R1159" i="3"/>
  <c r="R1155" i="3"/>
  <c r="G1155" i="3"/>
  <c r="D1153" i="3"/>
  <c r="D1154" i="3"/>
  <c r="M1154" i="3"/>
  <c r="R1154" i="3"/>
  <c r="G1154" i="3"/>
  <c r="M1153" i="3"/>
  <c r="R1153" i="3"/>
  <c r="G1153" i="3"/>
  <c r="D1151" i="3"/>
  <c r="D1152" i="3"/>
  <c r="M1152" i="3"/>
  <c r="R1152" i="3"/>
  <c r="G1152" i="3"/>
  <c r="M1151" i="3"/>
  <c r="G1151" i="3"/>
  <c r="R1151" i="3"/>
  <c r="D1149" i="3"/>
  <c r="D1150" i="3"/>
  <c r="M1150" i="3"/>
  <c r="R1150" i="3"/>
  <c r="G1150" i="3"/>
  <c r="M1149" i="3"/>
  <c r="G1149" i="3"/>
  <c r="R1149" i="3"/>
  <c r="D1147" i="3"/>
  <c r="D1148" i="3"/>
  <c r="M1148" i="3"/>
  <c r="G1148" i="3"/>
  <c r="R1148" i="3"/>
  <c r="M1147" i="3"/>
  <c r="R1147" i="3"/>
  <c r="G1147" i="3"/>
  <c r="D1145" i="3"/>
  <c r="D1146" i="3"/>
  <c r="M1146" i="3"/>
  <c r="G1146" i="3"/>
  <c r="R1146" i="3"/>
  <c r="M1145" i="3"/>
  <c r="G1145" i="3"/>
  <c r="R1145" i="3"/>
  <c r="D1143" i="3"/>
  <c r="D1144" i="3"/>
  <c r="M1144" i="3"/>
  <c r="R1144" i="3"/>
  <c r="G1144" i="3"/>
  <c r="M1143" i="3"/>
  <c r="G1143" i="3"/>
  <c r="R1143" i="3"/>
  <c r="D1141" i="3"/>
  <c r="D1142" i="3"/>
  <c r="M1142" i="3"/>
  <c r="R1142" i="3"/>
  <c r="G1142" i="3"/>
  <c r="M1141" i="3"/>
  <c r="R1141" i="3"/>
  <c r="G1141" i="3"/>
  <c r="D1139" i="3"/>
  <c r="D1140" i="3"/>
  <c r="M1140" i="3"/>
  <c r="R1140" i="3"/>
  <c r="G1140" i="3"/>
  <c r="M1139" i="3"/>
  <c r="R1139" i="3"/>
  <c r="G1139" i="3"/>
  <c r="D1137" i="3"/>
  <c r="D1138" i="3"/>
  <c r="M1138" i="3"/>
  <c r="G1138" i="3"/>
  <c r="R1138" i="3"/>
  <c r="M1137" i="3"/>
  <c r="G1137" i="3"/>
  <c r="R1137" i="3"/>
  <c r="D1135" i="3"/>
  <c r="D1136" i="3"/>
  <c r="M1136" i="3"/>
  <c r="G1136" i="3"/>
  <c r="R1136" i="3"/>
  <c r="M1135" i="3"/>
  <c r="R1135" i="3"/>
  <c r="G1135" i="3"/>
  <c r="D1133" i="3"/>
  <c r="D1134" i="3"/>
  <c r="M1134" i="3"/>
  <c r="G1134" i="3"/>
  <c r="R1134" i="3"/>
  <c r="M1133" i="3"/>
  <c r="G1133" i="3"/>
  <c r="R1133" i="3"/>
  <c r="D1131" i="3"/>
  <c r="D1132" i="3"/>
  <c r="M1132" i="3"/>
  <c r="R1132" i="3"/>
  <c r="G1132" i="3"/>
  <c r="M1131" i="3"/>
  <c r="R1131" i="3"/>
  <c r="G1131" i="3"/>
  <c r="D1129" i="3"/>
  <c r="D1130" i="3"/>
  <c r="M1130" i="3"/>
  <c r="R1130" i="3"/>
  <c r="G1130" i="3"/>
  <c r="M1129" i="3"/>
  <c r="R1129" i="3"/>
  <c r="G1129" i="3"/>
  <c r="D1127" i="3"/>
  <c r="D1128" i="3"/>
  <c r="M1128" i="3"/>
  <c r="R1128" i="3"/>
  <c r="G1128" i="3"/>
  <c r="M1127" i="3"/>
  <c r="G1127" i="3"/>
  <c r="R1127" i="3"/>
  <c r="D1125" i="3"/>
  <c r="D1126" i="3"/>
  <c r="M1126" i="3"/>
  <c r="R1126" i="3"/>
  <c r="G1126" i="3"/>
  <c r="M1125" i="3"/>
  <c r="R1125" i="3"/>
  <c r="G1125" i="3"/>
  <c r="D1123" i="3"/>
  <c r="D1124" i="3"/>
  <c r="M1124" i="3"/>
  <c r="G1124" i="3"/>
  <c r="R1124" i="3"/>
  <c r="M1123" i="3"/>
  <c r="R1123" i="3"/>
  <c r="G1123" i="3"/>
  <c r="D1121" i="3"/>
  <c r="D1122" i="3"/>
  <c r="M1122" i="3"/>
  <c r="G1122" i="3"/>
  <c r="R1122" i="3"/>
  <c r="M1121" i="3"/>
  <c r="R1121" i="3"/>
  <c r="G1121" i="3"/>
  <c r="D1119" i="3"/>
  <c r="D1120" i="3"/>
  <c r="M1120" i="3"/>
  <c r="R1120" i="3"/>
  <c r="G1120" i="3"/>
  <c r="M1119" i="3"/>
  <c r="G1119" i="3"/>
  <c r="R1119" i="3"/>
  <c r="D1117" i="3"/>
  <c r="D1118" i="3"/>
  <c r="M1118" i="3"/>
  <c r="R1118" i="3"/>
  <c r="G1118" i="3"/>
  <c r="M1117" i="3"/>
  <c r="R1117" i="3"/>
  <c r="G1117" i="3"/>
  <c r="D1115" i="3"/>
  <c r="D1116" i="3"/>
  <c r="M1116" i="3"/>
  <c r="R1116" i="3"/>
  <c r="G1116" i="3"/>
  <c r="M1115" i="3"/>
  <c r="R1115" i="3"/>
  <c r="G1115" i="3"/>
  <c r="D1113" i="3"/>
  <c r="D1114" i="3"/>
  <c r="M1114" i="3"/>
  <c r="G1114" i="3"/>
  <c r="R1114" i="3"/>
  <c r="M1113" i="3"/>
  <c r="R1113" i="3"/>
  <c r="G1113" i="3"/>
  <c r="D1111" i="3"/>
  <c r="D1112" i="3"/>
  <c r="M1112" i="3"/>
  <c r="G1112" i="3"/>
  <c r="R1112" i="3"/>
  <c r="M1111" i="3"/>
  <c r="G1111" i="3"/>
  <c r="R1111" i="3"/>
  <c r="D1109" i="3"/>
  <c r="D1110" i="3"/>
  <c r="M1110" i="3"/>
  <c r="G1110" i="3"/>
  <c r="R1110" i="3"/>
  <c r="M1109" i="3"/>
  <c r="G1109" i="3"/>
  <c r="R1109" i="3"/>
  <c r="D1107" i="3"/>
  <c r="D1108" i="3"/>
  <c r="M1108" i="3"/>
  <c r="R1108" i="3"/>
  <c r="G1108" i="3"/>
  <c r="M1107" i="3"/>
  <c r="G1107" i="3"/>
  <c r="R1107" i="3"/>
  <c r="D1105" i="3"/>
  <c r="D1106" i="3"/>
  <c r="M1106" i="3"/>
  <c r="R1106" i="3"/>
  <c r="G1106" i="3"/>
  <c r="M1105" i="3"/>
  <c r="R1105" i="3"/>
  <c r="G1105" i="3"/>
  <c r="D1103" i="3"/>
  <c r="D1104" i="3"/>
  <c r="M1104" i="3"/>
  <c r="R1104" i="3"/>
  <c r="G1104" i="3"/>
  <c r="M1103" i="3"/>
  <c r="G1103" i="3"/>
  <c r="R1103" i="3"/>
  <c r="D1101" i="3"/>
  <c r="D1102" i="3"/>
  <c r="M1102" i="3"/>
  <c r="R1102" i="3"/>
  <c r="G1102" i="3"/>
  <c r="M1101" i="3"/>
  <c r="R1101" i="3"/>
  <c r="G1101" i="3"/>
  <c r="M1097" i="3"/>
  <c r="M1098" i="3"/>
  <c r="M1099" i="3"/>
  <c r="M1100" i="3"/>
  <c r="R1098" i="3"/>
  <c r="G1098" i="3"/>
  <c r="R1099" i="3"/>
  <c r="R1097" i="3"/>
  <c r="G1099" i="3"/>
  <c r="R1100" i="3"/>
  <c r="G1100" i="3"/>
  <c r="G1097" i="3"/>
  <c r="D1097" i="3"/>
  <c r="D1098" i="3"/>
  <c r="D1099" i="3"/>
  <c r="D1100" i="3"/>
  <c r="D1095" i="3"/>
  <c r="D1096" i="3"/>
  <c r="M1096" i="3"/>
  <c r="G1096" i="3"/>
  <c r="R1096" i="3"/>
  <c r="M1095" i="3"/>
  <c r="G1095" i="3"/>
  <c r="R1095" i="3"/>
  <c r="D1092" i="3"/>
  <c r="D1093" i="3"/>
  <c r="D1094" i="3"/>
  <c r="M1093" i="3"/>
  <c r="M1094" i="3"/>
  <c r="R1094" i="3"/>
  <c r="G1094" i="3"/>
  <c r="R1093" i="3"/>
  <c r="G1093" i="3"/>
  <c r="M1092" i="3"/>
  <c r="G1092" i="3"/>
  <c r="R1092" i="3"/>
  <c r="D1090" i="3"/>
  <c r="D1091" i="3"/>
  <c r="M1091" i="3"/>
  <c r="R1091" i="3"/>
  <c r="G1091" i="3"/>
  <c r="M1090" i="3"/>
  <c r="G1090" i="3"/>
  <c r="R1090" i="3"/>
  <c r="D1088" i="3"/>
  <c r="D1089" i="3"/>
  <c r="M1089" i="3"/>
  <c r="R1089" i="3"/>
  <c r="G1089" i="3"/>
  <c r="M1088" i="3"/>
  <c r="G1088" i="3"/>
  <c r="R1088" i="3"/>
  <c r="D1086" i="3"/>
  <c r="D1087" i="3"/>
  <c r="M1087" i="3"/>
  <c r="G1087" i="3"/>
  <c r="R1087" i="3"/>
  <c r="M1086" i="3"/>
  <c r="G1086" i="3"/>
  <c r="R1086" i="3"/>
  <c r="M1085" i="3"/>
  <c r="R1085" i="3"/>
  <c r="G1085" i="3"/>
  <c r="D1084" i="3"/>
  <c r="D1085" i="3"/>
  <c r="M1084" i="3"/>
  <c r="G1084" i="3"/>
  <c r="R1084" i="3"/>
  <c r="D1081" i="3"/>
  <c r="D1082" i="3"/>
  <c r="D1083" i="3"/>
  <c r="M1082" i="3"/>
  <c r="M1083" i="3"/>
  <c r="R1083" i="3"/>
  <c r="G1082" i="3"/>
  <c r="R1082" i="3"/>
  <c r="G1083" i="3"/>
  <c r="M1081" i="3"/>
  <c r="R1081" i="3"/>
  <c r="G1081" i="3"/>
  <c r="D1079" i="3"/>
  <c r="D1080" i="3"/>
  <c r="M1080" i="3"/>
  <c r="G1080" i="3"/>
  <c r="R1080" i="3"/>
  <c r="M1079" i="3"/>
  <c r="G1079" i="3"/>
  <c r="R1079" i="3"/>
  <c r="D1077" i="3"/>
  <c r="D1078" i="3"/>
  <c r="M1078" i="3"/>
  <c r="R1078" i="3"/>
  <c r="G1078" i="3"/>
  <c r="M1077" i="3"/>
  <c r="R1077" i="3"/>
  <c r="G1077" i="3"/>
  <c r="D1075" i="3"/>
  <c r="D1076" i="3"/>
  <c r="M1076" i="3"/>
  <c r="G1076" i="3"/>
  <c r="R1076" i="3"/>
  <c r="M1075" i="3"/>
  <c r="R1075" i="3"/>
  <c r="G1075" i="3"/>
  <c r="D1073" i="3"/>
  <c r="D1074" i="3"/>
  <c r="M1074" i="3"/>
  <c r="G1074" i="3"/>
  <c r="R1074" i="3"/>
  <c r="M1073" i="3"/>
  <c r="R1073" i="3"/>
  <c r="G1073" i="3"/>
  <c r="D1071" i="3"/>
  <c r="D1072" i="3"/>
  <c r="M1072" i="3"/>
  <c r="G1072" i="3"/>
  <c r="R1072" i="3"/>
  <c r="M1071" i="3"/>
  <c r="R1071" i="3"/>
  <c r="G1071" i="3"/>
  <c r="D1049" i="3"/>
  <c r="D1051" i="3"/>
  <c r="D1055" i="3"/>
  <c r="D1059" i="3"/>
  <c r="D1063" i="3"/>
  <c r="D1067" i="3"/>
  <c r="D1058" i="3"/>
  <c r="D1070" i="3"/>
  <c r="D1052" i="3"/>
  <c r="D1056" i="3"/>
  <c r="D1060" i="3"/>
  <c r="D1064" i="3"/>
  <c r="D1068" i="3"/>
  <c r="D1054" i="3"/>
  <c r="D1062" i="3"/>
  <c r="D1053" i="3"/>
  <c r="D1057" i="3"/>
  <c r="D1061" i="3"/>
  <c r="D1065" i="3"/>
  <c r="D1069" i="3"/>
  <c r="D1050" i="3"/>
  <c r="D1066" i="3"/>
  <c r="M1050" i="3"/>
  <c r="M1054" i="3"/>
  <c r="M1058" i="3"/>
  <c r="M1062" i="3"/>
  <c r="M1066" i="3"/>
  <c r="M1070" i="3"/>
  <c r="M1053" i="3"/>
  <c r="M1051" i="3"/>
  <c r="M1055" i="3"/>
  <c r="M1059" i="3"/>
  <c r="M1063" i="3"/>
  <c r="M1067" i="3"/>
  <c r="M1061" i="3"/>
  <c r="M1065" i="3"/>
  <c r="M1069" i="3"/>
  <c r="M1052" i="3"/>
  <c r="M1056" i="3"/>
  <c r="M1060" i="3"/>
  <c r="M1064" i="3"/>
  <c r="M1068" i="3"/>
  <c r="M1057" i="3"/>
  <c r="R1056" i="3"/>
  <c r="R1053" i="3"/>
  <c r="R1069" i="3"/>
  <c r="R1062" i="3"/>
  <c r="R1051" i="3"/>
  <c r="R1063" i="3"/>
  <c r="G1060" i="3"/>
  <c r="G1057" i="3"/>
  <c r="G1050" i="3"/>
  <c r="G1066" i="3"/>
  <c r="R1068" i="3"/>
  <c r="G1056" i="3"/>
  <c r="R1060" i="3"/>
  <c r="R1057" i="3"/>
  <c r="R1050" i="3"/>
  <c r="R1066" i="3"/>
  <c r="R1067" i="3"/>
  <c r="G1064" i="3"/>
  <c r="G1061" i="3"/>
  <c r="G1054" i="3"/>
  <c r="G1070" i="3"/>
  <c r="G1059" i="3"/>
  <c r="R1052" i="3"/>
  <c r="R1058" i="3"/>
  <c r="R1059" i="3"/>
  <c r="G1053" i="3"/>
  <c r="G1055" i="3"/>
  <c r="G1067" i="3"/>
  <c r="R1064" i="3"/>
  <c r="R1061" i="3"/>
  <c r="R1054" i="3"/>
  <c r="R1070" i="3"/>
  <c r="R1055" i="3"/>
  <c r="G1052" i="3"/>
  <c r="G1068" i="3"/>
  <c r="G1065" i="3"/>
  <c r="G1058" i="3"/>
  <c r="G1051" i="3"/>
  <c r="R1065" i="3"/>
  <c r="G1069" i="3"/>
  <c r="G1062" i="3"/>
  <c r="G1063" i="3"/>
  <c r="M1049" i="3"/>
  <c r="R1049" i="3"/>
  <c r="G1049" i="3"/>
  <c r="D1047" i="3"/>
  <c r="D1048" i="3"/>
  <c r="M1048" i="3"/>
  <c r="G1048" i="3"/>
  <c r="R1048" i="3"/>
  <c r="M1047" i="3"/>
  <c r="R1047" i="3"/>
  <c r="G1047" i="3"/>
  <c r="D1045" i="3"/>
  <c r="D1046" i="3"/>
  <c r="M1046" i="3"/>
  <c r="G1046" i="3"/>
  <c r="R1046" i="3"/>
  <c r="M1045" i="3"/>
  <c r="R1045" i="3"/>
  <c r="G1045" i="3"/>
  <c r="D1043" i="3"/>
  <c r="D1044" i="3"/>
  <c r="M1044" i="3"/>
  <c r="G1044" i="3"/>
  <c r="R1044" i="3"/>
  <c r="M1043" i="3"/>
  <c r="R1043" i="3"/>
  <c r="G1043" i="3"/>
  <c r="D1041" i="3"/>
  <c r="D1042" i="3"/>
  <c r="M1042" i="3"/>
  <c r="G1042" i="3"/>
  <c r="R1042" i="3"/>
  <c r="M1041" i="3"/>
  <c r="R1041" i="3"/>
  <c r="G1041" i="3"/>
  <c r="D1039" i="3"/>
  <c r="D1040" i="3"/>
  <c r="M1040" i="3"/>
  <c r="G1040" i="3"/>
  <c r="R1040" i="3"/>
  <c r="M1039" i="3"/>
  <c r="R1039" i="3"/>
  <c r="G1039" i="3"/>
  <c r="D1037" i="3"/>
  <c r="D1038" i="3"/>
  <c r="M1038" i="3"/>
  <c r="G1038" i="3"/>
  <c r="R1038" i="3"/>
  <c r="M1037" i="3"/>
  <c r="R1037" i="3"/>
  <c r="G1037" i="3"/>
  <c r="D1035" i="3"/>
  <c r="D1036" i="3"/>
  <c r="M1036" i="3"/>
  <c r="G1036" i="3"/>
  <c r="R1036" i="3"/>
  <c r="M1035" i="3"/>
  <c r="G1035" i="3"/>
  <c r="R1035" i="3"/>
  <c r="D1033" i="3"/>
  <c r="D1034" i="3"/>
  <c r="M1034" i="3"/>
  <c r="G1034" i="3"/>
  <c r="R1034" i="3"/>
  <c r="M1033" i="3"/>
  <c r="R1033" i="3"/>
  <c r="G1033" i="3"/>
  <c r="D1031" i="3"/>
  <c r="D1032" i="3"/>
  <c r="M1032" i="3"/>
  <c r="G1032" i="3"/>
  <c r="R1032" i="3"/>
  <c r="M1031" i="3"/>
  <c r="G1031" i="3"/>
  <c r="R1031" i="3"/>
  <c r="D1029" i="3"/>
  <c r="D1030" i="3"/>
  <c r="M1030" i="3"/>
  <c r="G1030" i="3"/>
  <c r="R1030" i="3"/>
  <c r="M1029" i="3"/>
  <c r="R1029" i="3"/>
  <c r="G1029" i="3"/>
  <c r="D1027" i="3"/>
  <c r="D1028" i="3"/>
  <c r="M1028" i="3"/>
  <c r="G1028" i="3"/>
  <c r="R1028" i="3"/>
  <c r="M1027" i="3"/>
  <c r="R1027" i="3"/>
  <c r="G1027" i="3"/>
  <c r="D1025" i="3"/>
  <c r="D1026" i="3"/>
  <c r="M1026" i="3"/>
  <c r="G1026" i="3"/>
  <c r="R1026" i="3"/>
  <c r="M1025" i="3"/>
  <c r="R1025" i="3"/>
  <c r="G1025" i="3"/>
  <c r="M1024" i="3"/>
  <c r="G1024" i="3"/>
  <c r="R1024" i="3"/>
  <c r="D1023" i="3"/>
  <c r="D1024" i="3"/>
  <c r="M1023" i="3"/>
  <c r="G1023" i="3"/>
  <c r="R1023" i="3"/>
  <c r="D1021" i="3"/>
  <c r="D1022" i="3"/>
  <c r="M1022" i="3"/>
  <c r="R1022" i="3"/>
  <c r="G1022" i="3"/>
  <c r="M1021" i="3"/>
  <c r="R1021" i="3"/>
  <c r="G1021" i="3"/>
  <c r="D1019" i="3"/>
  <c r="D1020" i="3"/>
  <c r="M1020" i="3"/>
  <c r="G1020" i="3"/>
  <c r="R1020" i="3"/>
  <c r="M1019" i="3"/>
  <c r="G1019" i="3"/>
  <c r="R1019" i="3"/>
  <c r="D1017" i="3"/>
  <c r="D1018" i="3"/>
  <c r="M1018" i="3"/>
  <c r="G1018" i="3"/>
  <c r="R1018" i="3"/>
  <c r="M1017" i="3"/>
  <c r="R1017" i="3"/>
  <c r="G1017" i="3"/>
  <c r="M1002" i="3"/>
  <c r="M1006" i="3"/>
  <c r="M1010" i="3"/>
  <c r="M1014" i="3"/>
  <c r="M1003" i="3"/>
  <c r="M1007" i="3"/>
  <c r="M1011" i="3"/>
  <c r="M1015" i="3"/>
  <c r="M1004" i="3"/>
  <c r="M1008" i="3"/>
  <c r="M1012" i="3"/>
  <c r="M1016" i="3"/>
  <c r="M1005" i="3"/>
  <c r="M1009" i="3"/>
  <c r="M1013" i="3"/>
  <c r="R1008" i="3"/>
  <c r="R1005" i="3"/>
  <c r="R1014" i="3"/>
  <c r="R1003" i="3"/>
  <c r="G1012" i="3"/>
  <c r="G1009" i="3"/>
  <c r="G1002" i="3"/>
  <c r="G1011" i="3"/>
  <c r="G1003" i="3"/>
  <c r="R1012" i="3"/>
  <c r="R1009" i="3"/>
  <c r="R1002" i="3"/>
  <c r="R1007" i="3"/>
  <c r="R1011" i="3"/>
  <c r="R1015" i="3"/>
  <c r="G1016" i="3"/>
  <c r="G1013" i="3"/>
  <c r="G1006" i="3"/>
  <c r="R1016" i="3"/>
  <c r="R1013" i="3"/>
  <c r="R1006" i="3"/>
  <c r="G1004" i="3"/>
  <c r="G1010" i="3"/>
  <c r="R1004" i="3"/>
  <c r="R1010" i="3"/>
  <c r="G1008" i="3"/>
  <c r="G1005" i="3"/>
  <c r="G1014" i="3"/>
  <c r="G1007" i="3"/>
  <c r="G1015" i="3"/>
  <c r="D1003" i="3"/>
  <c r="D1007" i="3"/>
  <c r="D1011" i="3"/>
  <c r="D1015" i="3"/>
  <c r="D1004" i="3"/>
  <c r="D1008" i="3"/>
  <c r="D1012" i="3"/>
  <c r="D1016" i="3"/>
  <c r="D1005" i="3"/>
  <c r="D1009" i="3"/>
  <c r="D1013" i="3"/>
  <c r="D1002" i="3"/>
  <c r="D1006" i="3"/>
  <c r="D1010" i="3"/>
  <c r="D1014" i="3"/>
  <c r="D1000" i="3"/>
  <c r="D1001" i="3"/>
  <c r="M1001" i="3"/>
  <c r="R1001" i="3"/>
  <c r="G1001" i="3"/>
  <c r="M1000" i="3"/>
  <c r="G1000" i="3"/>
  <c r="R1000" i="3"/>
  <c r="D998" i="3"/>
  <c r="D999" i="3"/>
  <c r="M999" i="3"/>
  <c r="G999" i="3"/>
  <c r="R999" i="3"/>
  <c r="M998" i="3"/>
  <c r="G998" i="3"/>
  <c r="R998" i="3"/>
  <c r="D996" i="3"/>
  <c r="D997" i="3"/>
  <c r="M997" i="3"/>
  <c r="R997" i="3"/>
  <c r="G997" i="3"/>
  <c r="M996" i="3"/>
  <c r="G996" i="3"/>
  <c r="R996" i="3"/>
  <c r="D994" i="3"/>
  <c r="D995" i="3"/>
  <c r="M995" i="3"/>
  <c r="G995" i="3"/>
  <c r="R995" i="3"/>
  <c r="M994" i="3"/>
  <c r="G994" i="3"/>
  <c r="R994" i="3"/>
  <c r="D992" i="3"/>
  <c r="D993" i="3"/>
  <c r="M993" i="3"/>
  <c r="R993" i="3"/>
  <c r="G993" i="3"/>
  <c r="M992" i="3"/>
  <c r="G992" i="3"/>
  <c r="R992" i="3"/>
  <c r="D990" i="3"/>
  <c r="D991" i="3"/>
  <c r="M991" i="3"/>
  <c r="R991" i="3"/>
  <c r="G991" i="3"/>
  <c r="M990" i="3"/>
  <c r="G990" i="3"/>
  <c r="R990" i="3"/>
  <c r="D988" i="3"/>
  <c r="D989" i="3"/>
  <c r="M989" i="3"/>
  <c r="G989" i="3"/>
  <c r="R989" i="3"/>
  <c r="M988" i="3"/>
  <c r="G988" i="3"/>
  <c r="R988" i="3"/>
  <c r="D986" i="3"/>
  <c r="D987" i="3"/>
  <c r="M987" i="3"/>
  <c r="G987" i="3"/>
  <c r="R987" i="3"/>
  <c r="M986" i="3"/>
  <c r="G986" i="3"/>
  <c r="R986" i="3"/>
  <c r="D984" i="3"/>
  <c r="D985" i="3"/>
  <c r="M985" i="3"/>
  <c r="R985" i="3"/>
  <c r="G985" i="3"/>
  <c r="M984" i="3"/>
  <c r="G984" i="3"/>
  <c r="R984" i="3"/>
  <c r="D965" i="3"/>
  <c r="D969" i="3"/>
  <c r="D973" i="3"/>
  <c r="D977" i="3"/>
  <c r="D981" i="3"/>
  <c r="D976" i="3"/>
  <c r="D966" i="3"/>
  <c r="D970" i="3"/>
  <c r="D974" i="3"/>
  <c r="D978" i="3"/>
  <c r="D982" i="3"/>
  <c r="D972" i="3"/>
  <c r="D967" i="3"/>
  <c r="D971" i="3"/>
  <c r="D975" i="3"/>
  <c r="D979" i="3"/>
  <c r="D983" i="3"/>
  <c r="D968" i="3"/>
  <c r="D980" i="3"/>
  <c r="R965" i="3"/>
  <c r="R969" i="3"/>
  <c r="R973" i="3"/>
  <c r="R977" i="3"/>
  <c r="R981" i="3"/>
  <c r="M965" i="3"/>
  <c r="M969" i="3"/>
  <c r="M973" i="3"/>
  <c r="M977" i="3"/>
  <c r="M981" i="3"/>
  <c r="G965" i="3"/>
  <c r="G969" i="3"/>
  <c r="G973" i="3"/>
  <c r="G977" i="3"/>
  <c r="G981" i="3"/>
  <c r="R976" i="3"/>
  <c r="M976" i="3"/>
  <c r="G976" i="3"/>
  <c r="R966" i="3"/>
  <c r="R970" i="3"/>
  <c r="R974" i="3"/>
  <c r="R978" i="3"/>
  <c r="R982" i="3"/>
  <c r="M966" i="3"/>
  <c r="M970" i="3"/>
  <c r="M974" i="3"/>
  <c r="M978" i="3"/>
  <c r="M982" i="3"/>
  <c r="G966" i="3"/>
  <c r="G970" i="3"/>
  <c r="G974" i="3"/>
  <c r="G978" i="3"/>
  <c r="G982" i="3"/>
  <c r="R968" i="3"/>
  <c r="R980" i="3"/>
  <c r="M968" i="3"/>
  <c r="G968" i="3"/>
  <c r="G980" i="3"/>
  <c r="R967" i="3"/>
  <c r="R971" i="3"/>
  <c r="R975" i="3"/>
  <c r="R979" i="3"/>
  <c r="R983" i="3"/>
  <c r="M967" i="3"/>
  <c r="M971" i="3"/>
  <c r="M975" i="3"/>
  <c r="M979" i="3"/>
  <c r="M983" i="3"/>
  <c r="G967" i="3"/>
  <c r="G971" i="3"/>
  <c r="G975" i="3"/>
  <c r="G979" i="3"/>
  <c r="G983" i="3"/>
  <c r="R972" i="3"/>
  <c r="M972" i="3"/>
  <c r="M980" i="3"/>
  <c r="G972" i="3"/>
  <c r="D963" i="3"/>
  <c r="D964" i="3"/>
  <c r="R964" i="3"/>
  <c r="M964" i="3"/>
  <c r="G964" i="3"/>
  <c r="R963" i="3"/>
  <c r="G963" i="3"/>
  <c r="M963" i="3"/>
  <c r="D961" i="3"/>
  <c r="D962" i="3"/>
  <c r="R962" i="3"/>
  <c r="G962" i="3"/>
  <c r="M962" i="3"/>
  <c r="R961" i="3"/>
  <c r="M961" i="3"/>
  <c r="G961" i="3"/>
  <c r="D959" i="3"/>
  <c r="D960" i="3"/>
  <c r="R960" i="3"/>
  <c r="M960" i="3"/>
  <c r="G960" i="3"/>
  <c r="R959" i="3"/>
  <c r="G959" i="3"/>
  <c r="M959" i="3"/>
  <c r="D957" i="3"/>
  <c r="D958" i="3"/>
  <c r="R958" i="3"/>
  <c r="G958" i="3"/>
  <c r="M958" i="3"/>
  <c r="R957" i="3"/>
  <c r="M957" i="3"/>
  <c r="G957" i="3"/>
  <c r="D955" i="3"/>
  <c r="D956" i="3"/>
  <c r="R956" i="3"/>
  <c r="M956" i="3"/>
  <c r="G956" i="3"/>
  <c r="R955" i="3"/>
  <c r="G955" i="3"/>
  <c r="M955" i="3"/>
  <c r="D953" i="3"/>
  <c r="D954" i="3"/>
  <c r="R954" i="3"/>
  <c r="G954" i="3"/>
  <c r="M954" i="3"/>
  <c r="R953" i="3"/>
  <c r="M953" i="3"/>
  <c r="G953" i="3"/>
  <c r="D951" i="3"/>
  <c r="D952" i="3"/>
  <c r="R952" i="3"/>
  <c r="M952" i="3"/>
  <c r="G952" i="3"/>
  <c r="R951" i="3"/>
  <c r="G951" i="3"/>
  <c r="M951" i="3"/>
  <c r="D949" i="3"/>
  <c r="D950" i="3"/>
  <c r="R950" i="3"/>
  <c r="G950" i="3"/>
  <c r="M950" i="3"/>
  <c r="R949" i="3"/>
  <c r="M949" i="3"/>
  <c r="G949" i="3"/>
  <c r="D947" i="3"/>
  <c r="D948" i="3"/>
  <c r="R948" i="3"/>
  <c r="M948" i="3"/>
  <c r="G948" i="3"/>
  <c r="R947" i="3"/>
  <c r="G947" i="3"/>
  <c r="M947" i="3"/>
  <c r="D945" i="3"/>
  <c r="D946" i="3"/>
  <c r="R946" i="3"/>
  <c r="G946" i="3"/>
  <c r="M946" i="3"/>
  <c r="R945" i="3"/>
  <c r="M945" i="3"/>
  <c r="G945" i="3"/>
  <c r="D943" i="3"/>
  <c r="D944" i="3"/>
  <c r="R944" i="3"/>
  <c r="M944" i="3"/>
  <c r="G944" i="3"/>
  <c r="R943" i="3"/>
  <c r="G943" i="3"/>
  <c r="M943" i="3"/>
  <c r="D941" i="3"/>
  <c r="D942" i="3"/>
  <c r="R942" i="3"/>
  <c r="G942" i="3"/>
  <c r="M942" i="3"/>
  <c r="R941" i="3"/>
  <c r="M941" i="3"/>
  <c r="G941" i="3"/>
  <c r="D939" i="3"/>
  <c r="D940" i="3"/>
  <c r="R940" i="3"/>
  <c r="M940" i="3"/>
  <c r="G940" i="3"/>
  <c r="R939" i="3"/>
  <c r="G939" i="3"/>
  <c r="M939" i="3"/>
  <c r="D937" i="3"/>
  <c r="D938" i="3"/>
  <c r="R938" i="3"/>
  <c r="G938" i="3"/>
  <c r="M938" i="3"/>
  <c r="R937" i="3"/>
  <c r="M937" i="3"/>
  <c r="G937" i="3"/>
  <c r="D935" i="3"/>
  <c r="D936" i="3"/>
  <c r="R936" i="3"/>
  <c r="M936" i="3"/>
  <c r="G936" i="3"/>
  <c r="R935" i="3"/>
  <c r="G935" i="3"/>
  <c r="M935" i="3"/>
  <c r="D933" i="3"/>
  <c r="D934" i="3"/>
  <c r="R934" i="3"/>
  <c r="G934" i="3"/>
  <c r="M934" i="3"/>
  <c r="R933" i="3"/>
  <c r="M933" i="3"/>
  <c r="G933" i="3"/>
  <c r="D929" i="3"/>
  <c r="D930" i="3"/>
  <c r="D931" i="3"/>
  <c r="D932" i="3"/>
  <c r="R930" i="3"/>
  <c r="M931" i="3"/>
  <c r="G932" i="3"/>
  <c r="R931" i="3"/>
  <c r="M932" i="3"/>
  <c r="R932" i="3"/>
  <c r="G930" i="3"/>
  <c r="M930" i="3"/>
  <c r="G931" i="3"/>
  <c r="R929" i="3"/>
  <c r="M929" i="3"/>
  <c r="G929" i="3"/>
  <c r="R928" i="3"/>
  <c r="M928" i="3"/>
  <c r="G928" i="3"/>
  <c r="D927" i="3"/>
  <c r="D928" i="3"/>
  <c r="R927" i="3"/>
  <c r="G927" i="3"/>
  <c r="M927" i="3"/>
  <c r="D925" i="3"/>
  <c r="D926" i="3"/>
  <c r="R926" i="3"/>
  <c r="G926" i="3"/>
  <c r="M926" i="3"/>
  <c r="R925" i="3"/>
  <c r="M925" i="3"/>
  <c r="G925" i="3"/>
  <c r="D923" i="3"/>
  <c r="D924" i="3"/>
  <c r="R924" i="3"/>
  <c r="M924" i="3"/>
  <c r="G924" i="3"/>
  <c r="R923" i="3"/>
  <c r="G923" i="3"/>
  <c r="M923" i="3"/>
  <c r="D921" i="3"/>
  <c r="D922" i="3"/>
  <c r="R922" i="3"/>
  <c r="M922" i="3"/>
  <c r="G922" i="3"/>
  <c r="R921" i="3"/>
  <c r="M921" i="3"/>
  <c r="G921" i="3"/>
  <c r="D919" i="3"/>
  <c r="D920" i="3"/>
  <c r="R920" i="3"/>
  <c r="M920" i="3"/>
  <c r="G920" i="3"/>
  <c r="R919" i="3"/>
  <c r="G919" i="3"/>
  <c r="M919" i="3"/>
  <c r="D917" i="3"/>
  <c r="D918" i="3"/>
  <c r="R918" i="3"/>
  <c r="G918" i="3"/>
  <c r="M918" i="3"/>
  <c r="R917" i="3"/>
  <c r="M917" i="3"/>
  <c r="G917" i="3"/>
  <c r="D915" i="3"/>
  <c r="D916" i="3"/>
  <c r="R916" i="3"/>
  <c r="M916" i="3"/>
  <c r="G916" i="3"/>
  <c r="R915" i="3"/>
  <c r="G915" i="3"/>
  <c r="M915" i="3"/>
  <c r="D913" i="3"/>
  <c r="D914" i="3"/>
  <c r="R914" i="3"/>
  <c r="G914" i="3"/>
  <c r="M914" i="3"/>
  <c r="R913" i="3"/>
  <c r="M913" i="3"/>
  <c r="G913" i="3"/>
  <c r="D911" i="3"/>
  <c r="D912" i="3"/>
  <c r="R912" i="3"/>
  <c r="M912" i="3"/>
  <c r="G912" i="3"/>
  <c r="R911" i="3"/>
  <c r="G911" i="3"/>
  <c r="M911" i="3"/>
  <c r="D897" i="3"/>
  <c r="D901" i="3"/>
  <c r="D905" i="3"/>
  <c r="D909" i="3"/>
  <c r="D898" i="3"/>
  <c r="D902" i="3"/>
  <c r="D906" i="3"/>
  <c r="D910" i="3"/>
  <c r="D900" i="3"/>
  <c r="D899" i="3"/>
  <c r="D903" i="3"/>
  <c r="D907" i="3"/>
  <c r="D904" i="3"/>
  <c r="D908" i="3"/>
  <c r="R897" i="3"/>
  <c r="R901" i="3"/>
  <c r="R905" i="3"/>
  <c r="R909" i="3"/>
  <c r="M897" i="3"/>
  <c r="M901" i="3"/>
  <c r="M905" i="3"/>
  <c r="M909" i="3"/>
  <c r="G897" i="3"/>
  <c r="G901" i="3"/>
  <c r="G905" i="3"/>
  <c r="G909" i="3"/>
  <c r="R908" i="3"/>
  <c r="R898" i="3"/>
  <c r="R902" i="3"/>
  <c r="R906" i="3"/>
  <c r="R910" i="3"/>
  <c r="M898" i="3"/>
  <c r="M902" i="3"/>
  <c r="M906" i="3"/>
  <c r="M910" i="3"/>
  <c r="G898" i="3"/>
  <c r="G902" i="3"/>
  <c r="G906" i="3"/>
  <c r="G910" i="3"/>
  <c r="R904" i="3"/>
  <c r="M904" i="3"/>
  <c r="G900" i="3"/>
  <c r="R899" i="3"/>
  <c r="R903" i="3"/>
  <c r="R907" i="3"/>
  <c r="M899" i="3"/>
  <c r="M903" i="3"/>
  <c r="M907" i="3"/>
  <c r="G899" i="3"/>
  <c r="G903" i="3"/>
  <c r="G907" i="3"/>
  <c r="R900" i="3"/>
  <c r="M900" i="3"/>
  <c r="M908" i="3"/>
  <c r="G904" i="3"/>
  <c r="G908" i="3"/>
  <c r="D895" i="3"/>
  <c r="D896" i="3"/>
  <c r="R896" i="3"/>
  <c r="M896" i="3"/>
  <c r="G896" i="3"/>
  <c r="R895" i="3"/>
  <c r="G895" i="3"/>
  <c r="M895" i="3"/>
  <c r="D893" i="3"/>
  <c r="D894" i="3"/>
  <c r="R894" i="3"/>
  <c r="G894" i="3"/>
  <c r="M894" i="3"/>
  <c r="R893" i="3"/>
  <c r="M893" i="3"/>
  <c r="G893" i="3"/>
  <c r="D891" i="3"/>
  <c r="D892" i="3"/>
  <c r="R892" i="3"/>
  <c r="M892" i="3"/>
  <c r="G892" i="3"/>
  <c r="R891" i="3"/>
  <c r="G891" i="3"/>
  <c r="M891" i="3"/>
  <c r="D889" i="3"/>
  <c r="D890" i="3"/>
  <c r="R890" i="3"/>
  <c r="M890" i="3"/>
  <c r="G890" i="3"/>
  <c r="R889" i="3"/>
  <c r="M889" i="3"/>
  <c r="G889" i="3"/>
  <c r="D887" i="3"/>
  <c r="D888" i="3"/>
  <c r="R888" i="3"/>
  <c r="M888" i="3"/>
  <c r="G888" i="3"/>
  <c r="R887" i="3"/>
  <c r="G887" i="3"/>
  <c r="M887" i="3"/>
  <c r="D885" i="3"/>
  <c r="D886" i="3"/>
  <c r="R886" i="3"/>
  <c r="G886" i="3"/>
  <c r="M886" i="3"/>
  <c r="R885" i="3"/>
  <c r="M885" i="3"/>
  <c r="G885" i="3"/>
  <c r="D883" i="3"/>
  <c r="D884" i="3"/>
  <c r="R884" i="3"/>
  <c r="M884" i="3"/>
  <c r="G884" i="3"/>
  <c r="R883" i="3"/>
  <c r="G883" i="3"/>
  <c r="M883" i="3"/>
  <c r="D881" i="3"/>
  <c r="D882" i="3"/>
  <c r="R882" i="3"/>
  <c r="G882" i="3"/>
  <c r="M882" i="3"/>
  <c r="R881" i="3"/>
  <c r="M881" i="3"/>
  <c r="G881" i="3"/>
  <c r="D879" i="3"/>
  <c r="D880" i="3"/>
  <c r="R880" i="3"/>
  <c r="M880" i="3"/>
  <c r="G880" i="3"/>
  <c r="R879" i="3"/>
  <c r="G879" i="3"/>
  <c r="M879" i="3"/>
  <c r="D877" i="3"/>
  <c r="D878" i="3"/>
  <c r="R878" i="3"/>
  <c r="G878" i="3"/>
  <c r="M878" i="3"/>
  <c r="R877" i="3"/>
  <c r="M877" i="3"/>
  <c r="G877" i="3"/>
  <c r="D875" i="3"/>
  <c r="D876" i="3"/>
  <c r="R876" i="3"/>
  <c r="M876" i="3"/>
  <c r="G876" i="3"/>
  <c r="R875" i="3"/>
  <c r="G875" i="3"/>
  <c r="M875" i="3"/>
  <c r="D873" i="3"/>
  <c r="D874" i="3"/>
  <c r="R874" i="3"/>
  <c r="G874" i="3"/>
  <c r="M874" i="3"/>
  <c r="R873" i="3"/>
  <c r="M873" i="3"/>
  <c r="G873" i="3"/>
  <c r="D871" i="3"/>
  <c r="D872" i="3"/>
  <c r="R872" i="3"/>
  <c r="M872" i="3"/>
  <c r="G872" i="3"/>
  <c r="R871" i="3"/>
  <c r="G871" i="3"/>
  <c r="M871" i="3"/>
  <c r="D869" i="3"/>
  <c r="D870" i="3"/>
  <c r="R870" i="3"/>
  <c r="G870" i="3"/>
  <c r="M870" i="3"/>
  <c r="R869" i="3"/>
  <c r="M869" i="3"/>
  <c r="G869" i="3"/>
  <c r="R868" i="3"/>
  <c r="M868" i="3"/>
  <c r="G868" i="3"/>
  <c r="D867" i="3"/>
  <c r="D868" i="3"/>
  <c r="R867" i="3"/>
  <c r="G867" i="3"/>
  <c r="M867" i="3"/>
  <c r="D865" i="3"/>
  <c r="D866" i="3"/>
  <c r="R866" i="3"/>
  <c r="G866" i="3"/>
  <c r="M866" i="3"/>
  <c r="R865" i="3"/>
  <c r="M865" i="3"/>
  <c r="G865" i="3"/>
  <c r="D863" i="3"/>
  <c r="D864" i="3"/>
  <c r="R864" i="3"/>
  <c r="M864" i="3"/>
  <c r="G864" i="3"/>
  <c r="R863" i="3"/>
  <c r="G863" i="3"/>
  <c r="M863" i="3"/>
  <c r="D861" i="3"/>
  <c r="D862" i="3"/>
  <c r="R862" i="3"/>
  <c r="G862" i="3"/>
  <c r="M862" i="3"/>
  <c r="R861" i="3"/>
  <c r="M861" i="3"/>
  <c r="G861" i="3"/>
  <c r="D859" i="3"/>
  <c r="D860" i="3"/>
  <c r="R860" i="3"/>
  <c r="M860" i="3"/>
  <c r="G860" i="3"/>
  <c r="R859" i="3"/>
  <c r="G859" i="3"/>
  <c r="M859" i="3"/>
  <c r="D857" i="3"/>
  <c r="D858" i="3"/>
  <c r="R858" i="3"/>
  <c r="G858" i="3"/>
  <c r="M858" i="3"/>
  <c r="R857" i="3"/>
  <c r="M857" i="3"/>
  <c r="G857" i="3"/>
  <c r="D855" i="3"/>
  <c r="D856" i="3"/>
  <c r="R856" i="3"/>
  <c r="M856" i="3"/>
  <c r="G856" i="3"/>
  <c r="R855" i="3"/>
  <c r="G855" i="3"/>
  <c r="M855" i="3"/>
  <c r="D853" i="3"/>
  <c r="D854" i="3"/>
  <c r="R854" i="3"/>
  <c r="G854" i="3"/>
  <c r="M854" i="3"/>
  <c r="R853" i="3"/>
  <c r="M853" i="3"/>
  <c r="G853" i="3"/>
  <c r="D851" i="3"/>
  <c r="D852" i="3"/>
  <c r="R852" i="3"/>
  <c r="M852" i="3"/>
  <c r="G852" i="3"/>
  <c r="R851" i="3"/>
  <c r="G851" i="3"/>
  <c r="M851" i="3"/>
  <c r="D849" i="3"/>
  <c r="D850" i="3"/>
  <c r="R850" i="3"/>
  <c r="G850" i="3"/>
  <c r="M850" i="3"/>
  <c r="R849" i="3"/>
  <c r="M849" i="3"/>
  <c r="G849" i="3"/>
  <c r="D847" i="3"/>
  <c r="D848" i="3"/>
  <c r="R848" i="3"/>
  <c r="M848" i="3"/>
  <c r="G848" i="3"/>
  <c r="R847" i="3"/>
  <c r="G847" i="3"/>
  <c r="M847" i="3"/>
  <c r="D845" i="3"/>
  <c r="D846" i="3"/>
  <c r="R846" i="3"/>
  <c r="G846" i="3"/>
  <c r="M846" i="3"/>
  <c r="R845" i="3"/>
  <c r="M845" i="3"/>
  <c r="G845" i="3"/>
  <c r="D843" i="3"/>
  <c r="D844" i="3"/>
  <c r="R844" i="3"/>
  <c r="M844" i="3"/>
  <c r="G844" i="3"/>
  <c r="R843" i="3"/>
  <c r="G843" i="3"/>
  <c r="M843" i="3"/>
  <c r="D841" i="3"/>
  <c r="D842" i="3"/>
  <c r="R842" i="3"/>
  <c r="G842" i="3"/>
  <c r="M842" i="3"/>
  <c r="R841" i="3"/>
  <c r="M841" i="3"/>
  <c r="G841" i="3"/>
  <c r="D839" i="3"/>
  <c r="D840" i="3"/>
  <c r="R840" i="3"/>
  <c r="M840" i="3"/>
  <c r="G840" i="3"/>
  <c r="R839" i="3"/>
  <c r="G839" i="3"/>
  <c r="M839" i="3"/>
  <c r="D837" i="3"/>
  <c r="D838" i="3"/>
  <c r="R838" i="3"/>
  <c r="G838" i="3"/>
  <c r="M838" i="3"/>
  <c r="R837" i="3"/>
  <c r="M837" i="3"/>
  <c r="G837" i="3"/>
  <c r="D834" i="3"/>
  <c r="D835" i="3"/>
  <c r="D836" i="3"/>
  <c r="R835" i="3"/>
  <c r="G835" i="3"/>
  <c r="R836" i="3"/>
  <c r="G836" i="3"/>
  <c r="M835" i="3"/>
  <c r="M836" i="3"/>
  <c r="R834" i="3"/>
  <c r="G834" i="3"/>
  <c r="M834" i="3"/>
  <c r="D832" i="3"/>
  <c r="D833" i="3"/>
  <c r="R833" i="3"/>
  <c r="M833" i="3"/>
  <c r="G833" i="3"/>
  <c r="R832" i="3"/>
  <c r="M832" i="3"/>
  <c r="G832" i="3"/>
  <c r="D830" i="3"/>
  <c r="D831" i="3"/>
  <c r="R831" i="3"/>
  <c r="G831" i="3"/>
  <c r="M831" i="3"/>
  <c r="R830" i="3"/>
  <c r="G830" i="3"/>
  <c r="M830" i="3"/>
  <c r="D828" i="3"/>
  <c r="D829" i="3"/>
  <c r="R829" i="3"/>
  <c r="M829" i="3"/>
  <c r="G829" i="3"/>
  <c r="R828" i="3"/>
  <c r="M828" i="3"/>
  <c r="G828" i="3"/>
  <c r="D826" i="3"/>
  <c r="D827" i="3"/>
  <c r="R827" i="3"/>
  <c r="G827" i="3"/>
  <c r="M827" i="3"/>
  <c r="R826" i="3"/>
  <c r="M826" i="3"/>
  <c r="G826" i="3"/>
  <c r="D824" i="3"/>
  <c r="D825" i="3"/>
  <c r="R825" i="3"/>
  <c r="M825" i="3"/>
  <c r="G825" i="3"/>
  <c r="R824" i="3"/>
  <c r="M824" i="3"/>
  <c r="G824" i="3"/>
  <c r="D822" i="3"/>
  <c r="D823" i="3"/>
  <c r="R823" i="3"/>
  <c r="G823" i="3"/>
  <c r="M823" i="3"/>
  <c r="R822" i="3"/>
  <c r="G822" i="3"/>
  <c r="M822" i="3"/>
  <c r="R821" i="3"/>
  <c r="M821" i="3"/>
  <c r="G821" i="3"/>
  <c r="D820" i="3"/>
  <c r="D821" i="3"/>
  <c r="R820" i="3"/>
  <c r="M820" i="3"/>
  <c r="G820" i="3"/>
  <c r="D818" i="3"/>
  <c r="D819" i="3"/>
  <c r="R819" i="3"/>
  <c r="G819" i="3"/>
  <c r="M819" i="3"/>
  <c r="R818" i="3"/>
  <c r="G818" i="3"/>
  <c r="M818" i="3"/>
  <c r="D816" i="3"/>
  <c r="D817" i="3"/>
  <c r="R817" i="3"/>
  <c r="M817" i="3"/>
  <c r="G817" i="3"/>
  <c r="R816" i="3"/>
  <c r="M816" i="3"/>
  <c r="G816" i="3"/>
  <c r="D814" i="3"/>
  <c r="D815" i="3"/>
  <c r="R815" i="3"/>
  <c r="G815" i="3"/>
  <c r="M815" i="3"/>
  <c r="R814" i="3"/>
  <c r="G814" i="3"/>
  <c r="M814" i="3"/>
  <c r="D809" i="3"/>
  <c r="D813" i="3"/>
  <c r="D810" i="3"/>
  <c r="D807" i="3"/>
  <c r="D811" i="3"/>
  <c r="D808" i="3"/>
  <c r="D812" i="3"/>
  <c r="R807" i="3"/>
  <c r="R811" i="3"/>
  <c r="M809" i="3"/>
  <c r="M813" i="3"/>
  <c r="G807" i="3"/>
  <c r="G811" i="3"/>
  <c r="R808" i="3"/>
  <c r="R812" i="3"/>
  <c r="M810" i="3"/>
  <c r="G808" i="3"/>
  <c r="G812" i="3"/>
  <c r="R809" i="3"/>
  <c r="R813" i="3"/>
  <c r="M807" i="3"/>
  <c r="M811" i="3"/>
  <c r="G809" i="3"/>
  <c r="G813" i="3"/>
  <c r="R810" i="3"/>
  <c r="M808" i="3"/>
  <c r="M812" i="3"/>
  <c r="G810" i="3"/>
  <c r="D805" i="3"/>
  <c r="D806" i="3"/>
  <c r="R806" i="3"/>
  <c r="M806" i="3"/>
  <c r="G806" i="3"/>
  <c r="R805" i="3"/>
  <c r="M805" i="3"/>
  <c r="G805" i="3"/>
  <c r="R804" i="3"/>
  <c r="M804" i="3"/>
  <c r="G804" i="3"/>
  <c r="D803" i="3"/>
  <c r="D804" i="3"/>
  <c r="R803" i="3"/>
  <c r="G803" i="3"/>
  <c r="M803" i="3"/>
  <c r="D801" i="3"/>
  <c r="D802" i="3"/>
  <c r="R802" i="3"/>
  <c r="G802" i="3"/>
  <c r="M802" i="3"/>
  <c r="R801" i="3"/>
  <c r="M801" i="3"/>
  <c r="G801" i="3"/>
  <c r="D799" i="3"/>
  <c r="D800" i="3"/>
  <c r="R800" i="3"/>
  <c r="M800" i="3"/>
  <c r="G800" i="3"/>
  <c r="R799" i="3"/>
  <c r="G799" i="3"/>
  <c r="M799" i="3"/>
  <c r="D797" i="3"/>
  <c r="D798" i="3"/>
  <c r="R798" i="3"/>
  <c r="G798" i="3"/>
  <c r="M798" i="3"/>
  <c r="R797" i="3"/>
  <c r="M797" i="3"/>
  <c r="G797" i="3"/>
  <c r="D795" i="3"/>
  <c r="D796" i="3"/>
  <c r="R796" i="3"/>
  <c r="M796" i="3"/>
  <c r="G796" i="3"/>
  <c r="R795" i="3"/>
  <c r="G795" i="3"/>
  <c r="M795" i="3"/>
  <c r="D793" i="3"/>
  <c r="D794" i="3"/>
  <c r="R794" i="3"/>
  <c r="G794" i="3"/>
  <c r="M794" i="3"/>
  <c r="R793" i="3"/>
  <c r="M793" i="3"/>
  <c r="G793" i="3"/>
  <c r="D791" i="3"/>
  <c r="D792" i="3"/>
  <c r="R792" i="3"/>
  <c r="M792" i="3"/>
  <c r="G792" i="3"/>
  <c r="R791" i="3"/>
  <c r="G791" i="3"/>
  <c r="M791" i="3"/>
  <c r="D789" i="3"/>
  <c r="D790" i="3"/>
  <c r="R790" i="3"/>
  <c r="G790" i="3"/>
  <c r="M790" i="3"/>
  <c r="R789" i="3"/>
  <c r="M789" i="3"/>
  <c r="G789" i="3"/>
  <c r="D787" i="3"/>
  <c r="D788" i="3"/>
  <c r="R788" i="3"/>
  <c r="M788" i="3"/>
  <c r="G788" i="3"/>
  <c r="R787" i="3"/>
  <c r="G787" i="3"/>
  <c r="M787" i="3"/>
  <c r="D785" i="3"/>
  <c r="D786" i="3"/>
  <c r="R786" i="3"/>
  <c r="G786" i="3"/>
  <c r="M786" i="3"/>
  <c r="R785" i="3"/>
  <c r="M785" i="3"/>
  <c r="G785" i="3"/>
  <c r="D783" i="3"/>
  <c r="D784" i="3"/>
  <c r="R784" i="3"/>
  <c r="M784" i="3"/>
  <c r="G784" i="3"/>
  <c r="R783" i="3"/>
  <c r="G783" i="3"/>
  <c r="M783" i="3"/>
  <c r="D775" i="3"/>
  <c r="D777" i="3"/>
  <c r="D781" i="3"/>
  <c r="D778" i="3"/>
  <c r="D782" i="3"/>
  <c r="D779" i="3"/>
  <c r="D776" i="3"/>
  <c r="D780" i="3"/>
  <c r="R776" i="3"/>
  <c r="R780" i="3"/>
  <c r="M779" i="3"/>
  <c r="G778" i="3"/>
  <c r="G782" i="3"/>
  <c r="R777" i="3"/>
  <c r="R781" i="3"/>
  <c r="M776" i="3"/>
  <c r="M780" i="3"/>
  <c r="G779" i="3"/>
  <c r="R778" i="3"/>
  <c r="R782" i="3"/>
  <c r="M777" i="3"/>
  <c r="M781" i="3"/>
  <c r="G776" i="3"/>
  <c r="G780" i="3"/>
  <c r="R779" i="3"/>
  <c r="M778" i="3"/>
  <c r="M782" i="3"/>
  <c r="G777" i="3"/>
  <c r="G781" i="3"/>
  <c r="R775" i="3"/>
  <c r="G775" i="3"/>
  <c r="M775" i="3"/>
  <c r="D773" i="3"/>
  <c r="D774" i="3"/>
  <c r="R774" i="3"/>
  <c r="G774" i="3"/>
  <c r="M774" i="3"/>
  <c r="R773" i="3"/>
  <c r="M773" i="3"/>
  <c r="G773" i="3"/>
  <c r="D771" i="3"/>
  <c r="D772" i="3"/>
  <c r="R772" i="3"/>
  <c r="M772" i="3"/>
  <c r="G772" i="3"/>
  <c r="R771" i="3"/>
  <c r="G771" i="3"/>
  <c r="M771" i="3"/>
  <c r="R770" i="3"/>
  <c r="G770" i="3"/>
  <c r="M770" i="3"/>
  <c r="D769" i="3"/>
  <c r="D770" i="3"/>
  <c r="R769" i="3"/>
  <c r="M769" i="3"/>
  <c r="G769" i="3"/>
  <c r="D767" i="3"/>
  <c r="D768" i="3"/>
  <c r="R768" i="3"/>
  <c r="M768" i="3"/>
  <c r="G768" i="3"/>
  <c r="R767" i="3"/>
  <c r="G767" i="3"/>
  <c r="M767" i="3"/>
  <c r="D765" i="3"/>
  <c r="D766" i="3"/>
  <c r="R765" i="3"/>
  <c r="M765" i="3"/>
  <c r="G765" i="3"/>
  <c r="R766" i="3"/>
  <c r="M766" i="3"/>
  <c r="G766" i="3"/>
  <c r="D763" i="3"/>
  <c r="D764" i="3"/>
  <c r="R764" i="3"/>
  <c r="M764" i="3"/>
  <c r="G764" i="3"/>
  <c r="R763" i="3"/>
  <c r="G763" i="3"/>
  <c r="M763" i="3"/>
  <c r="D761" i="3"/>
  <c r="D762" i="3"/>
  <c r="R762" i="3"/>
  <c r="G762" i="3"/>
  <c r="M762" i="3"/>
  <c r="R761" i="3"/>
  <c r="M761" i="3"/>
  <c r="G761" i="3"/>
  <c r="D759" i="3"/>
  <c r="D760" i="3"/>
  <c r="R760" i="3"/>
  <c r="M760" i="3"/>
  <c r="G760" i="3"/>
  <c r="R759" i="3"/>
  <c r="G759" i="3"/>
  <c r="M759" i="3"/>
  <c r="D757" i="3"/>
  <c r="D758" i="3"/>
  <c r="R758" i="3"/>
  <c r="G758" i="3"/>
  <c r="M758" i="3"/>
  <c r="R757" i="3"/>
  <c r="M757" i="3"/>
  <c r="G757" i="3"/>
  <c r="D755" i="3"/>
  <c r="D756" i="3"/>
  <c r="R756" i="3"/>
  <c r="M756" i="3"/>
  <c r="G756" i="3"/>
  <c r="R755" i="3"/>
  <c r="G755" i="3"/>
  <c r="M755" i="3"/>
  <c r="D753" i="3"/>
  <c r="D754" i="3"/>
  <c r="R754" i="3"/>
  <c r="G754" i="3"/>
  <c r="M754" i="3"/>
  <c r="R753" i="3"/>
  <c r="M753" i="3"/>
  <c r="G753" i="3"/>
  <c r="D751" i="3"/>
  <c r="D752" i="3"/>
  <c r="R752" i="3"/>
  <c r="M752" i="3"/>
  <c r="G752" i="3"/>
  <c r="R751" i="3"/>
  <c r="G751" i="3"/>
  <c r="M751" i="3"/>
  <c r="D749" i="3"/>
  <c r="D750" i="3"/>
  <c r="R750" i="3"/>
  <c r="G750" i="3"/>
  <c r="M750" i="3"/>
  <c r="R749" i="3"/>
  <c r="M749" i="3"/>
  <c r="G749" i="3"/>
  <c r="D747" i="3"/>
  <c r="D748" i="3"/>
  <c r="R748" i="3"/>
  <c r="M748" i="3"/>
  <c r="G748" i="3"/>
  <c r="R747" i="3"/>
  <c r="G747" i="3"/>
  <c r="M747" i="3"/>
  <c r="D745" i="3"/>
  <c r="D746" i="3"/>
  <c r="R746" i="3"/>
  <c r="G746" i="3"/>
  <c r="M746" i="3"/>
  <c r="R745" i="3"/>
  <c r="M745" i="3"/>
  <c r="G745" i="3"/>
  <c r="D743" i="3"/>
  <c r="D744" i="3"/>
  <c r="R744" i="3"/>
  <c r="M744" i="3"/>
  <c r="G744" i="3"/>
  <c r="R743" i="3"/>
  <c r="G743" i="3"/>
  <c r="M743" i="3"/>
  <c r="D741" i="3"/>
  <c r="D742" i="3"/>
  <c r="R742" i="3"/>
  <c r="G742" i="3"/>
  <c r="M742" i="3"/>
  <c r="R741" i="3"/>
  <c r="M741" i="3"/>
  <c r="G741" i="3"/>
  <c r="D739" i="3"/>
  <c r="D740" i="3"/>
  <c r="R740" i="3"/>
  <c r="M740" i="3"/>
  <c r="G740" i="3"/>
  <c r="R739" i="3"/>
  <c r="G739" i="3"/>
  <c r="M739" i="3"/>
  <c r="D737" i="3"/>
  <c r="D738" i="3"/>
  <c r="R738" i="3"/>
  <c r="G738" i="3"/>
  <c r="M738" i="3"/>
  <c r="R737" i="3"/>
  <c r="M737" i="3"/>
  <c r="G737" i="3"/>
  <c r="D735" i="3"/>
  <c r="D736" i="3"/>
  <c r="R736" i="3"/>
  <c r="M736" i="3"/>
  <c r="G736" i="3"/>
  <c r="R735" i="3"/>
  <c r="G735" i="3"/>
  <c r="M735" i="3"/>
  <c r="D733" i="3"/>
  <c r="D734" i="3"/>
  <c r="R734" i="3"/>
  <c r="G734" i="3"/>
  <c r="M734" i="3"/>
  <c r="R733" i="3"/>
  <c r="M733" i="3"/>
  <c r="G733" i="3"/>
  <c r="D731" i="3"/>
  <c r="D732" i="3"/>
  <c r="R732" i="3"/>
  <c r="M732" i="3"/>
  <c r="G732" i="3"/>
  <c r="R731" i="3"/>
  <c r="G731" i="3"/>
  <c r="M731" i="3"/>
  <c r="D729" i="3"/>
  <c r="D730" i="3"/>
  <c r="R730" i="3"/>
  <c r="G730" i="3"/>
  <c r="M730" i="3"/>
  <c r="R729" i="3"/>
  <c r="M729" i="3"/>
  <c r="G729" i="3"/>
  <c r="D727" i="3"/>
  <c r="D728" i="3"/>
  <c r="R728" i="3"/>
  <c r="M728" i="3"/>
  <c r="G728" i="3"/>
  <c r="R727" i="3"/>
  <c r="G727" i="3"/>
  <c r="M727" i="3"/>
  <c r="D725" i="3"/>
  <c r="D726" i="3"/>
  <c r="R726" i="3"/>
  <c r="G726" i="3"/>
  <c r="M726" i="3"/>
  <c r="R725" i="3"/>
  <c r="M725" i="3"/>
  <c r="G725" i="3"/>
  <c r="D723" i="3"/>
  <c r="D724" i="3"/>
  <c r="R724" i="3"/>
  <c r="M724" i="3"/>
  <c r="G724" i="3"/>
  <c r="R723" i="3"/>
  <c r="G723" i="3"/>
  <c r="M723" i="3"/>
  <c r="R722" i="3"/>
  <c r="M722" i="3"/>
  <c r="G722" i="3"/>
  <c r="D721" i="3"/>
  <c r="D722" i="3"/>
  <c r="R721" i="3"/>
  <c r="M721" i="3"/>
  <c r="G721" i="3"/>
  <c r="D719" i="3"/>
  <c r="D720" i="3"/>
  <c r="R720" i="3"/>
  <c r="M720" i="3"/>
  <c r="G720" i="3"/>
  <c r="R719" i="3"/>
  <c r="G719" i="3"/>
  <c r="M719" i="3"/>
  <c r="D717" i="3"/>
  <c r="D718" i="3"/>
  <c r="R718" i="3"/>
  <c r="G718" i="3"/>
  <c r="M718" i="3"/>
  <c r="R717" i="3"/>
  <c r="M717" i="3"/>
  <c r="G717" i="3"/>
  <c r="D715" i="3"/>
  <c r="D716" i="3"/>
  <c r="R716" i="3"/>
  <c r="M716" i="3"/>
  <c r="G716" i="3"/>
  <c r="R715" i="3"/>
  <c r="G715" i="3"/>
  <c r="M715" i="3"/>
  <c r="D713" i="3"/>
  <c r="D714" i="3"/>
  <c r="R714" i="3"/>
  <c r="G714" i="3"/>
  <c r="M714" i="3"/>
  <c r="R713" i="3"/>
  <c r="M713" i="3"/>
  <c r="G713" i="3"/>
  <c r="D711" i="3"/>
  <c r="D712" i="3"/>
  <c r="R712" i="3"/>
  <c r="M712" i="3"/>
  <c r="G712" i="3"/>
  <c r="R711" i="3"/>
  <c r="G711" i="3"/>
  <c r="M711" i="3"/>
  <c r="D709" i="3"/>
  <c r="D710" i="3"/>
  <c r="R710" i="3"/>
  <c r="G710" i="3"/>
  <c r="M710" i="3"/>
  <c r="R709" i="3"/>
  <c r="M709" i="3"/>
  <c r="G709" i="3"/>
  <c r="D707" i="3"/>
  <c r="D708" i="3"/>
  <c r="R708" i="3"/>
  <c r="M708" i="3"/>
  <c r="G708" i="3"/>
  <c r="R707" i="3"/>
  <c r="G707" i="3"/>
  <c r="M707" i="3"/>
  <c r="D705" i="3"/>
  <c r="D706" i="3"/>
  <c r="R706" i="3"/>
  <c r="G706" i="3"/>
  <c r="M706" i="3"/>
  <c r="R705" i="3"/>
  <c r="M705" i="3"/>
  <c r="G705" i="3"/>
  <c r="R704" i="3"/>
  <c r="M704" i="3"/>
  <c r="G704" i="3"/>
  <c r="D703" i="3"/>
  <c r="D704" i="3"/>
  <c r="R703" i="3"/>
  <c r="G703" i="3"/>
  <c r="M703" i="3"/>
  <c r="D701" i="3"/>
  <c r="D702" i="3"/>
  <c r="R702" i="3"/>
  <c r="G702" i="3"/>
  <c r="M702" i="3"/>
  <c r="R701" i="3"/>
  <c r="M701" i="3"/>
  <c r="G701" i="3"/>
  <c r="D699" i="3"/>
  <c r="D700" i="3"/>
  <c r="R700" i="3"/>
  <c r="M700" i="3"/>
  <c r="G700" i="3"/>
  <c r="R699" i="3"/>
  <c r="G699" i="3"/>
  <c r="M699" i="3"/>
  <c r="D697" i="3"/>
  <c r="D698" i="3"/>
  <c r="R698" i="3"/>
  <c r="G698" i="3"/>
  <c r="M698" i="3"/>
  <c r="R697" i="3"/>
  <c r="M697" i="3"/>
  <c r="G697" i="3"/>
  <c r="D695" i="3"/>
  <c r="D696" i="3"/>
  <c r="R696" i="3"/>
  <c r="M696" i="3"/>
  <c r="G696" i="3"/>
  <c r="R695" i="3"/>
  <c r="G695" i="3"/>
  <c r="M695" i="3"/>
  <c r="D693" i="3"/>
  <c r="D694" i="3"/>
  <c r="R694" i="3"/>
  <c r="G694" i="3"/>
  <c r="M694" i="3"/>
  <c r="R693" i="3"/>
  <c r="M693" i="3"/>
  <c r="G693" i="3"/>
  <c r="D691" i="3"/>
  <c r="D692" i="3"/>
  <c r="R692" i="3"/>
  <c r="M692" i="3"/>
  <c r="G692" i="3"/>
  <c r="R691" i="3"/>
  <c r="G691" i="3"/>
  <c r="M691" i="3"/>
  <c r="D689" i="3"/>
  <c r="D690" i="3"/>
  <c r="R690" i="3"/>
  <c r="G690" i="3"/>
  <c r="M690" i="3"/>
  <c r="R689" i="3"/>
  <c r="M689" i="3"/>
  <c r="G689" i="3"/>
  <c r="D687" i="3"/>
  <c r="D688" i="3"/>
  <c r="R688" i="3"/>
  <c r="M688" i="3"/>
  <c r="G688" i="3"/>
  <c r="R687" i="3"/>
  <c r="G687" i="3"/>
  <c r="M687" i="3"/>
  <c r="D681" i="3"/>
  <c r="D685" i="3"/>
  <c r="D682" i="3"/>
  <c r="D686" i="3"/>
  <c r="D683" i="3"/>
  <c r="D684" i="3"/>
  <c r="R682" i="3"/>
  <c r="R686" i="3"/>
  <c r="M683" i="3"/>
  <c r="G684" i="3"/>
  <c r="R683" i="3"/>
  <c r="M684" i="3"/>
  <c r="G685" i="3"/>
  <c r="R684" i="3"/>
  <c r="M685" i="3"/>
  <c r="G682" i="3"/>
  <c r="G686" i="3"/>
  <c r="R685" i="3"/>
  <c r="M682" i="3"/>
  <c r="M686" i="3"/>
  <c r="G683" i="3"/>
  <c r="R681" i="3"/>
  <c r="M681" i="3"/>
  <c r="G681" i="3"/>
  <c r="D679" i="3"/>
  <c r="D680" i="3"/>
  <c r="R680" i="3"/>
  <c r="M680" i="3"/>
  <c r="G680" i="3"/>
  <c r="G679" i="3"/>
  <c r="M679" i="3"/>
  <c r="R679" i="3"/>
  <c r="D677" i="3"/>
  <c r="D678" i="3"/>
  <c r="R678" i="3"/>
  <c r="G678" i="3"/>
  <c r="M678" i="3"/>
  <c r="R677" i="3"/>
  <c r="M677" i="3"/>
  <c r="G677" i="3"/>
  <c r="D675" i="3"/>
  <c r="D676" i="3"/>
  <c r="R676" i="3"/>
  <c r="M676" i="3"/>
  <c r="G676" i="3"/>
  <c r="R675" i="3"/>
  <c r="G675" i="3"/>
  <c r="M675" i="3"/>
  <c r="D673" i="3"/>
  <c r="D674" i="3"/>
  <c r="M674" i="3"/>
  <c r="R674" i="3"/>
  <c r="G674" i="3"/>
  <c r="R673" i="3"/>
  <c r="M673" i="3"/>
  <c r="G673" i="3"/>
  <c r="D671" i="3"/>
  <c r="D672" i="3"/>
  <c r="R672" i="3"/>
  <c r="M672" i="3"/>
  <c r="G672" i="3"/>
  <c r="R671" i="3"/>
  <c r="G671" i="3"/>
  <c r="M671" i="3"/>
  <c r="D669" i="3"/>
  <c r="D670" i="3"/>
  <c r="R670" i="3"/>
  <c r="G670" i="3"/>
  <c r="M670" i="3"/>
  <c r="R669" i="3"/>
  <c r="M669" i="3"/>
  <c r="G669" i="3"/>
  <c r="D667" i="3"/>
  <c r="D668" i="3"/>
  <c r="R668" i="3"/>
  <c r="M668" i="3"/>
  <c r="G668" i="3"/>
  <c r="R667" i="3"/>
  <c r="G667" i="3"/>
  <c r="M667" i="3"/>
  <c r="D665" i="3"/>
  <c r="D666" i="3"/>
  <c r="R666" i="3"/>
  <c r="G666" i="3"/>
  <c r="M666" i="3"/>
  <c r="R665" i="3"/>
  <c r="M665" i="3"/>
  <c r="G665" i="3"/>
  <c r="D663" i="3"/>
  <c r="D664" i="3"/>
  <c r="R664" i="3"/>
  <c r="M664" i="3"/>
  <c r="G664" i="3"/>
  <c r="R663" i="3"/>
  <c r="G663" i="3"/>
  <c r="M663" i="3"/>
  <c r="D661" i="3"/>
  <c r="D662" i="3"/>
  <c r="R662" i="3"/>
  <c r="G662" i="3"/>
  <c r="M662" i="3"/>
  <c r="R661" i="3"/>
  <c r="M661" i="3"/>
  <c r="G661" i="3"/>
  <c r="D659" i="3"/>
  <c r="D660" i="3"/>
  <c r="R660" i="3"/>
  <c r="M660" i="3"/>
  <c r="G660" i="3"/>
  <c r="R659" i="3"/>
  <c r="G659" i="3"/>
  <c r="M659" i="3"/>
  <c r="D657" i="3"/>
  <c r="D658" i="3"/>
  <c r="R658" i="3"/>
  <c r="G658" i="3"/>
  <c r="M658" i="3"/>
  <c r="R657" i="3"/>
  <c r="M657" i="3"/>
  <c r="G657" i="3"/>
  <c r="D655" i="3"/>
  <c r="D656" i="3"/>
  <c r="R656" i="3"/>
  <c r="M656" i="3"/>
  <c r="G656" i="3"/>
  <c r="R655" i="3"/>
  <c r="G655" i="3"/>
  <c r="M655" i="3"/>
  <c r="D653" i="3"/>
  <c r="D654" i="3"/>
  <c r="R654" i="3"/>
  <c r="G654" i="3"/>
  <c r="M654" i="3"/>
  <c r="R653" i="3"/>
  <c r="M653" i="3"/>
  <c r="G653" i="3"/>
  <c r="D651" i="3"/>
  <c r="D652" i="3"/>
  <c r="R652" i="3"/>
  <c r="M652" i="3"/>
  <c r="G652" i="3"/>
  <c r="R651" i="3"/>
  <c r="G651" i="3"/>
  <c r="M651" i="3"/>
  <c r="D649" i="3"/>
  <c r="D650" i="3"/>
  <c r="R650" i="3"/>
  <c r="G650" i="3"/>
  <c r="M650" i="3"/>
  <c r="R649" i="3"/>
  <c r="M649" i="3"/>
  <c r="G649" i="3"/>
  <c r="D647" i="3"/>
  <c r="D648" i="3"/>
  <c r="R648" i="3"/>
  <c r="M648" i="3"/>
  <c r="G648" i="3"/>
  <c r="R647" i="3"/>
  <c r="G647" i="3"/>
  <c r="M647" i="3"/>
  <c r="D645" i="3"/>
  <c r="D646" i="3"/>
  <c r="R646" i="3"/>
  <c r="G646" i="3"/>
  <c r="M646" i="3"/>
  <c r="R645" i="3"/>
  <c r="M645" i="3"/>
  <c r="G645" i="3"/>
  <c r="D643" i="3"/>
  <c r="D644" i="3"/>
  <c r="R644" i="3"/>
  <c r="M644" i="3"/>
  <c r="G644" i="3"/>
  <c r="R643" i="3"/>
  <c r="G643" i="3"/>
  <c r="M643" i="3"/>
  <c r="D641" i="3"/>
  <c r="D642" i="3"/>
  <c r="R642" i="3"/>
  <c r="G642" i="3"/>
  <c r="M642" i="3"/>
  <c r="R641" i="3"/>
  <c r="M641" i="3"/>
  <c r="G641" i="3"/>
  <c r="D639" i="3"/>
  <c r="D640" i="3"/>
  <c r="R640" i="3"/>
  <c r="M640" i="3"/>
  <c r="G640" i="3"/>
  <c r="R639" i="3"/>
  <c r="G639" i="3"/>
  <c r="M639" i="3"/>
  <c r="D637" i="3"/>
  <c r="D638" i="3"/>
  <c r="R638" i="3"/>
  <c r="G638" i="3"/>
  <c r="M638" i="3"/>
  <c r="R637" i="3"/>
  <c r="M637" i="3"/>
  <c r="G637" i="3"/>
  <c r="D635" i="3"/>
  <c r="D636" i="3"/>
  <c r="R636" i="3"/>
  <c r="M636" i="3"/>
  <c r="G636" i="3"/>
  <c r="R635" i="3"/>
  <c r="G635" i="3"/>
  <c r="M635" i="3"/>
  <c r="D633" i="3"/>
  <c r="D634" i="3"/>
  <c r="R634" i="3"/>
  <c r="G634" i="3"/>
  <c r="M634" i="3"/>
  <c r="R633" i="3"/>
  <c r="M633" i="3"/>
  <c r="G633" i="3"/>
  <c r="D631" i="3"/>
  <c r="D632" i="3"/>
  <c r="R632" i="3"/>
  <c r="M632" i="3"/>
  <c r="G632" i="3"/>
  <c r="R631" i="3"/>
  <c r="M631" i="3"/>
  <c r="G631" i="3"/>
  <c r="D629" i="3"/>
  <c r="D630" i="3"/>
  <c r="R630" i="3"/>
  <c r="G630" i="3"/>
  <c r="M630" i="3"/>
  <c r="R629" i="3"/>
  <c r="M629" i="3"/>
  <c r="G629" i="3"/>
  <c r="D627" i="3"/>
  <c r="D628" i="3"/>
  <c r="R628" i="3"/>
  <c r="M628" i="3"/>
  <c r="G628" i="3"/>
  <c r="R627" i="3"/>
  <c r="G627" i="3"/>
  <c r="M627" i="3"/>
  <c r="D625" i="3"/>
  <c r="D626" i="3"/>
  <c r="R626" i="3"/>
  <c r="M626" i="3"/>
  <c r="G626" i="3"/>
  <c r="R625" i="3"/>
  <c r="M625" i="3"/>
  <c r="G625" i="3"/>
  <c r="D623" i="3"/>
  <c r="D624" i="3"/>
  <c r="R624" i="3"/>
  <c r="M624" i="3"/>
  <c r="G624" i="3"/>
  <c r="R623" i="3"/>
  <c r="G623" i="3"/>
  <c r="M623" i="3"/>
  <c r="D621" i="3"/>
  <c r="D622" i="3"/>
  <c r="R622" i="3"/>
  <c r="G622" i="3"/>
  <c r="M622" i="3"/>
  <c r="R621" i="3"/>
  <c r="M621" i="3"/>
  <c r="G621" i="3"/>
  <c r="D619" i="3"/>
  <c r="D620" i="3"/>
  <c r="R620" i="3"/>
  <c r="M620" i="3"/>
  <c r="G620" i="3"/>
  <c r="R619" i="3"/>
  <c r="G619" i="3"/>
  <c r="M619" i="3"/>
  <c r="D617" i="3"/>
  <c r="D618" i="3"/>
  <c r="R618" i="3"/>
  <c r="G618" i="3"/>
  <c r="M618" i="3"/>
  <c r="R617" i="3"/>
  <c r="M617" i="3"/>
  <c r="G617" i="3"/>
  <c r="R616" i="3"/>
  <c r="M616" i="3"/>
  <c r="G616" i="3"/>
  <c r="D615" i="3"/>
  <c r="D616" i="3"/>
  <c r="R615" i="3"/>
  <c r="G615" i="3"/>
  <c r="M615" i="3"/>
  <c r="D613" i="3"/>
  <c r="D614" i="3"/>
  <c r="R614" i="3"/>
  <c r="G614" i="3"/>
  <c r="M614" i="3"/>
  <c r="R613" i="3"/>
  <c r="M613" i="3"/>
  <c r="G613" i="3"/>
  <c r="D611" i="3"/>
  <c r="D612" i="3"/>
  <c r="R612" i="3"/>
  <c r="M612" i="3"/>
  <c r="G612" i="3"/>
  <c r="R611" i="3"/>
  <c r="G611" i="3"/>
  <c r="M611" i="3"/>
  <c r="D609" i="3"/>
  <c r="D610" i="3"/>
  <c r="R610" i="3"/>
  <c r="M610" i="3"/>
  <c r="G610" i="3"/>
  <c r="R609" i="3"/>
  <c r="M609" i="3"/>
  <c r="G609" i="3"/>
  <c r="D607" i="3"/>
  <c r="D608" i="3"/>
  <c r="R608" i="3"/>
  <c r="M608" i="3"/>
  <c r="G608" i="3"/>
  <c r="R607" i="3"/>
  <c r="G607" i="3"/>
  <c r="M607" i="3"/>
  <c r="R594" i="3"/>
  <c r="R598" i="3"/>
  <c r="R602" i="3"/>
  <c r="R606" i="3"/>
  <c r="M595" i="3"/>
  <c r="M599" i="3"/>
  <c r="M603" i="3"/>
  <c r="G596" i="3"/>
  <c r="G600" i="3"/>
  <c r="G604" i="3"/>
  <c r="R595" i="3"/>
  <c r="R599" i="3"/>
  <c r="R603" i="3"/>
  <c r="M596" i="3"/>
  <c r="M600" i="3"/>
  <c r="M604" i="3"/>
  <c r="G597" i="3"/>
  <c r="G601" i="3"/>
  <c r="G605" i="3"/>
  <c r="R596" i="3"/>
  <c r="R600" i="3"/>
  <c r="R604" i="3"/>
  <c r="M597" i="3"/>
  <c r="M601" i="3"/>
  <c r="M605" i="3"/>
  <c r="G594" i="3"/>
  <c r="G598" i="3"/>
  <c r="G602" i="3"/>
  <c r="G606" i="3"/>
  <c r="R597" i="3"/>
  <c r="R601" i="3"/>
  <c r="R605" i="3"/>
  <c r="M594" i="3"/>
  <c r="M598" i="3"/>
  <c r="M602" i="3"/>
  <c r="M606" i="3"/>
  <c r="G595" i="3"/>
  <c r="G599" i="3"/>
  <c r="G603" i="3"/>
  <c r="D593" i="3"/>
  <c r="D597" i="3"/>
  <c r="D601" i="3"/>
  <c r="D605" i="3"/>
  <c r="D594" i="3"/>
  <c r="D598" i="3"/>
  <c r="D602" i="3"/>
  <c r="D606" i="3"/>
  <c r="D595" i="3"/>
  <c r="D599" i="3"/>
  <c r="D603" i="3"/>
  <c r="D596" i="3"/>
  <c r="D600" i="3"/>
  <c r="D604" i="3"/>
  <c r="R593" i="3"/>
  <c r="M593" i="3"/>
  <c r="G593" i="3"/>
  <c r="D591" i="3"/>
  <c r="D592" i="3"/>
  <c r="R592" i="3"/>
  <c r="M592" i="3"/>
  <c r="G592" i="3"/>
  <c r="R591" i="3"/>
  <c r="G591" i="3"/>
  <c r="M591" i="3"/>
  <c r="D589" i="3"/>
  <c r="D590" i="3"/>
  <c r="R590" i="3"/>
  <c r="G590" i="3"/>
  <c r="M590" i="3"/>
  <c r="R589" i="3"/>
  <c r="M589" i="3"/>
  <c r="G589" i="3"/>
  <c r="R588" i="3"/>
  <c r="M588" i="3"/>
  <c r="G588" i="3"/>
  <c r="D587" i="3"/>
  <c r="D588" i="3"/>
  <c r="R587" i="3"/>
  <c r="G587" i="3"/>
  <c r="M587" i="3"/>
  <c r="D585" i="3"/>
  <c r="D586" i="3"/>
  <c r="R586" i="3"/>
  <c r="G586" i="3"/>
  <c r="M586" i="3"/>
  <c r="R585" i="3"/>
  <c r="M585" i="3"/>
  <c r="G585" i="3"/>
  <c r="D583" i="3"/>
  <c r="D584" i="3"/>
  <c r="R584" i="3"/>
  <c r="M584" i="3"/>
  <c r="G584" i="3"/>
  <c r="R583" i="3"/>
  <c r="G583" i="3"/>
  <c r="M583" i="3"/>
  <c r="D581" i="3"/>
  <c r="D582" i="3"/>
  <c r="R582" i="3"/>
  <c r="G582" i="3"/>
  <c r="M582" i="3"/>
  <c r="R581" i="3"/>
  <c r="M581" i="3"/>
  <c r="G581" i="3"/>
  <c r="D579" i="3"/>
  <c r="D580" i="3"/>
  <c r="R580" i="3"/>
  <c r="M580" i="3"/>
  <c r="G580" i="3"/>
  <c r="R579" i="3"/>
  <c r="G579" i="3"/>
  <c r="M579" i="3"/>
  <c r="D577" i="3"/>
  <c r="D578" i="3"/>
  <c r="R578" i="3"/>
  <c r="G578" i="3"/>
  <c r="M578" i="3"/>
  <c r="R577" i="3"/>
  <c r="M577" i="3"/>
  <c r="G577" i="3"/>
  <c r="D575" i="3"/>
  <c r="D576" i="3"/>
  <c r="R576" i="3"/>
  <c r="M576" i="3"/>
  <c r="G576" i="3"/>
  <c r="R575" i="3"/>
  <c r="G575" i="3"/>
  <c r="M575" i="3"/>
  <c r="D573" i="3"/>
  <c r="D574" i="3"/>
  <c r="R574" i="3"/>
  <c r="G574" i="3"/>
  <c r="M574" i="3"/>
  <c r="R573" i="3"/>
  <c r="M573" i="3"/>
  <c r="G573" i="3"/>
  <c r="D571" i="3"/>
  <c r="D572" i="3"/>
  <c r="R572" i="3"/>
  <c r="M572" i="3"/>
  <c r="G572" i="3"/>
  <c r="R571" i="3"/>
  <c r="G571" i="3"/>
  <c r="M571" i="3"/>
  <c r="D569" i="3"/>
  <c r="D570" i="3"/>
  <c r="R570" i="3"/>
  <c r="G570" i="3"/>
  <c r="M570" i="3"/>
  <c r="R569" i="3"/>
  <c r="M569" i="3"/>
  <c r="G569" i="3"/>
  <c r="D567" i="3"/>
  <c r="D568" i="3"/>
  <c r="R568" i="3"/>
  <c r="M568" i="3"/>
  <c r="G568" i="3"/>
  <c r="R567" i="3"/>
  <c r="G567" i="3"/>
  <c r="M567" i="3"/>
  <c r="D565" i="3"/>
  <c r="D566" i="3"/>
  <c r="R566" i="3"/>
  <c r="G566" i="3"/>
  <c r="M566" i="3"/>
  <c r="R565" i="3"/>
  <c r="M565" i="3"/>
  <c r="G565" i="3"/>
  <c r="D563" i="3"/>
  <c r="D564" i="3"/>
  <c r="R564" i="3"/>
  <c r="M564" i="3"/>
  <c r="G564" i="3"/>
  <c r="R563" i="3"/>
  <c r="G563" i="3"/>
  <c r="M563" i="3"/>
  <c r="D561" i="3"/>
  <c r="D562" i="3"/>
  <c r="R562" i="3"/>
  <c r="G562" i="3"/>
  <c r="M562" i="3"/>
  <c r="R561" i="3"/>
  <c r="M561" i="3"/>
  <c r="G561" i="3"/>
  <c r="D559" i="3"/>
  <c r="D560" i="3"/>
  <c r="R560" i="3"/>
  <c r="M560" i="3"/>
  <c r="G560" i="3"/>
  <c r="R559" i="3"/>
  <c r="G559" i="3"/>
  <c r="M559" i="3"/>
  <c r="D557" i="3"/>
  <c r="D558" i="3"/>
  <c r="R558" i="3"/>
  <c r="G558" i="3"/>
  <c r="M558" i="3"/>
  <c r="R557" i="3"/>
  <c r="M557" i="3"/>
  <c r="G557" i="3"/>
  <c r="D555" i="3"/>
  <c r="D556" i="3"/>
  <c r="R556" i="3"/>
  <c r="M556" i="3"/>
  <c r="G556" i="3"/>
  <c r="R555" i="3"/>
  <c r="G555" i="3"/>
  <c r="M555" i="3"/>
  <c r="D553" i="3"/>
  <c r="D554" i="3"/>
  <c r="R554" i="3"/>
  <c r="G554" i="3"/>
  <c r="M554" i="3"/>
  <c r="R553" i="3"/>
  <c r="M553" i="3"/>
  <c r="G553" i="3"/>
  <c r="D551" i="3"/>
  <c r="D552" i="3"/>
  <c r="R552" i="3"/>
  <c r="M552" i="3"/>
  <c r="G552" i="3"/>
  <c r="R551" i="3"/>
  <c r="G551" i="3"/>
  <c r="M551" i="3"/>
  <c r="D549" i="3"/>
  <c r="D550" i="3"/>
  <c r="R550" i="3"/>
  <c r="G550" i="3"/>
  <c r="M550" i="3"/>
  <c r="R549" i="3"/>
  <c r="M549" i="3"/>
  <c r="G549" i="3"/>
  <c r="D547" i="3"/>
  <c r="D548" i="3"/>
  <c r="R548" i="3"/>
  <c r="M548" i="3"/>
  <c r="G548" i="3"/>
  <c r="R547" i="3"/>
  <c r="G547" i="3"/>
  <c r="M547" i="3"/>
  <c r="D545" i="3"/>
  <c r="D546" i="3"/>
  <c r="R546" i="3"/>
  <c r="G546" i="3"/>
  <c r="M546" i="3"/>
  <c r="R545" i="3"/>
  <c r="M545" i="3"/>
  <c r="G545" i="3"/>
  <c r="D543" i="3"/>
  <c r="D544" i="3"/>
  <c r="R544" i="3"/>
  <c r="M544" i="3"/>
  <c r="G544" i="3"/>
  <c r="R543" i="3"/>
  <c r="G543" i="3"/>
  <c r="M543" i="3"/>
  <c r="R542" i="3"/>
  <c r="G542" i="3"/>
  <c r="M542" i="3"/>
  <c r="D541" i="3"/>
  <c r="D542" i="3"/>
  <c r="R541" i="3"/>
  <c r="M541" i="3"/>
  <c r="G541" i="3"/>
  <c r="D539" i="3"/>
  <c r="D540" i="3"/>
  <c r="R540" i="3"/>
  <c r="M540" i="3"/>
  <c r="G540" i="3"/>
  <c r="R539" i="3"/>
  <c r="G539" i="3"/>
  <c r="M539" i="3"/>
  <c r="D537" i="3"/>
  <c r="D538" i="3"/>
  <c r="R538" i="3"/>
  <c r="G538" i="3"/>
  <c r="M538" i="3"/>
  <c r="R537" i="3"/>
  <c r="M537" i="3"/>
  <c r="G537" i="3"/>
  <c r="D535" i="3"/>
  <c r="D536" i="3"/>
  <c r="R536" i="3"/>
  <c r="M536" i="3"/>
  <c r="G536" i="3"/>
  <c r="R535" i="3"/>
  <c r="G535" i="3"/>
  <c r="M535" i="3"/>
  <c r="D533" i="3"/>
  <c r="D534" i="3"/>
  <c r="R534" i="3"/>
  <c r="G534" i="3"/>
  <c r="M534" i="3"/>
  <c r="R533" i="3"/>
  <c r="M533" i="3"/>
  <c r="G533" i="3"/>
  <c r="D531" i="3"/>
  <c r="D532" i="3"/>
  <c r="R532" i="3"/>
  <c r="M532" i="3"/>
  <c r="G532" i="3"/>
  <c r="R531" i="3"/>
  <c r="G531" i="3"/>
  <c r="M531" i="3"/>
  <c r="D529" i="3"/>
  <c r="D530" i="3"/>
  <c r="R530" i="3"/>
  <c r="G530" i="3"/>
  <c r="M530" i="3"/>
  <c r="R529" i="3"/>
  <c r="M529" i="3"/>
  <c r="G529" i="3"/>
  <c r="D527" i="3"/>
  <c r="D528" i="3"/>
  <c r="R528" i="3"/>
  <c r="M528" i="3"/>
  <c r="G528" i="3"/>
  <c r="R527" i="3"/>
  <c r="G527" i="3"/>
  <c r="M527" i="3"/>
  <c r="D525" i="3"/>
  <c r="D526" i="3"/>
  <c r="R526" i="3"/>
  <c r="G526" i="3"/>
  <c r="M526" i="3"/>
  <c r="R525" i="3"/>
  <c r="M525" i="3"/>
  <c r="G525" i="3"/>
  <c r="D523" i="3"/>
  <c r="D524" i="3"/>
  <c r="R524" i="3"/>
  <c r="M524" i="3"/>
  <c r="G524" i="3"/>
  <c r="R523" i="3"/>
  <c r="G523" i="3"/>
  <c r="M523" i="3"/>
  <c r="D521" i="3"/>
  <c r="D522" i="3"/>
  <c r="R522" i="3"/>
  <c r="G522" i="3"/>
  <c r="M522" i="3"/>
  <c r="R521" i="3"/>
  <c r="M521" i="3"/>
  <c r="G521" i="3"/>
  <c r="D519" i="3"/>
  <c r="D520" i="3"/>
  <c r="R519" i="3"/>
  <c r="G519" i="3"/>
  <c r="R520" i="3"/>
  <c r="G520" i="3"/>
  <c r="M519" i="3"/>
  <c r="M520" i="3"/>
  <c r="D517" i="3"/>
  <c r="D518" i="3"/>
  <c r="R518" i="3"/>
  <c r="M518" i="3"/>
  <c r="G518" i="3"/>
  <c r="R517" i="3"/>
  <c r="M517" i="3"/>
  <c r="G517" i="3"/>
  <c r="D515" i="3"/>
  <c r="D516" i="3"/>
  <c r="R516" i="3"/>
  <c r="M516" i="3"/>
  <c r="G516" i="3"/>
  <c r="R515" i="3"/>
  <c r="G515" i="3"/>
  <c r="M515" i="3"/>
  <c r="D513" i="3"/>
  <c r="D514" i="3"/>
  <c r="R514" i="3"/>
  <c r="M514" i="3"/>
  <c r="G514" i="3"/>
  <c r="R513" i="3"/>
  <c r="M513" i="3"/>
  <c r="G513" i="3"/>
  <c r="D511" i="3"/>
  <c r="D512" i="3"/>
  <c r="R512" i="3"/>
  <c r="M512" i="3"/>
  <c r="G512" i="3"/>
  <c r="R511" i="3"/>
  <c r="G511" i="3"/>
  <c r="M511" i="3"/>
  <c r="D509" i="3"/>
  <c r="D510" i="3"/>
  <c r="R510" i="3"/>
  <c r="G510" i="3"/>
  <c r="M510" i="3"/>
  <c r="R509" i="3"/>
  <c r="M509" i="3"/>
  <c r="G509" i="3"/>
  <c r="D507" i="3"/>
  <c r="D508" i="3"/>
  <c r="R508" i="3"/>
  <c r="M508" i="3"/>
  <c r="G508" i="3"/>
  <c r="R507" i="3"/>
  <c r="G507" i="3"/>
  <c r="M507" i="3"/>
  <c r="D505" i="3"/>
  <c r="D506" i="3"/>
  <c r="R506" i="3"/>
  <c r="G506" i="3"/>
  <c r="M506" i="3"/>
  <c r="R505" i="3"/>
  <c r="M505" i="3"/>
  <c r="G505" i="3"/>
  <c r="D503" i="3"/>
  <c r="D504" i="3"/>
  <c r="R504" i="3"/>
  <c r="M504" i="3"/>
  <c r="G504" i="3"/>
  <c r="R503" i="3"/>
  <c r="G503" i="3"/>
  <c r="M503" i="3"/>
  <c r="D501" i="3"/>
  <c r="D502" i="3"/>
  <c r="R502" i="3"/>
  <c r="G502" i="3"/>
  <c r="M502" i="3"/>
  <c r="R501" i="3"/>
  <c r="M501" i="3"/>
  <c r="G501" i="3"/>
  <c r="D493" i="3"/>
  <c r="D497" i="3"/>
  <c r="D494" i="3"/>
  <c r="D498" i="3"/>
  <c r="D495" i="3"/>
  <c r="D499" i="3"/>
  <c r="D496" i="3"/>
  <c r="D500" i="3"/>
  <c r="R493" i="3"/>
  <c r="R497" i="3"/>
  <c r="M493" i="3"/>
  <c r="M497" i="3"/>
  <c r="G493" i="3"/>
  <c r="G497" i="3"/>
  <c r="R494" i="3"/>
  <c r="R498" i="3"/>
  <c r="M494" i="3"/>
  <c r="M498" i="3"/>
  <c r="G494" i="3"/>
  <c r="G498" i="3"/>
  <c r="R495" i="3"/>
  <c r="R499" i="3"/>
  <c r="M495" i="3"/>
  <c r="M499" i="3"/>
  <c r="G495" i="3"/>
  <c r="G499" i="3"/>
  <c r="R496" i="3"/>
  <c r="R500" i="3"/>
  <c r="M496" i="3"/>
  <c r="M500" i="3"/>
  <c r="G496" i="3"/>
  <c r="G500" i="3"/>
  <c r="D491" i="3"/>
  <c r="D492" i="3"/>
  <c r="R492" i="3"/>
  <c r="M492" i="3"/>
  <c r="G492" i="3"/>
  <c r="R491" i="3"/>
  <c r="G491" i="3"/>
  <c r="M491" i="3"/>
  <c r="D489" i="3"/>
  <c r="D490" i="3"/>
  <c r="R490" i="3"/>
  <c r="G490" i="3"/>
  <c r="M490" i="3"/>
  <c r="R489" i="3"/>
  <c r="M489" i="3"/>
  <c r="G489" i="3"/>
  <c r="D487" i="3"/>
  <c r="D488" i="3"/>
  <c r="R488" i="3"/>
  <c r="M488" i="3"/>
  <c r="G488" i="3"/>
  <c r="R487" i="3"/>
  <c r="G487" i="3"/>
  <c r="M487" i="3"/>
  <c r="D485" i="3"/>
  <c r="D486" i="3"/>
  <c r="R486" i="3"/>
  <c r="G486" i="3"/>
  <c r="M486" i="3"/>
  <c r="R485" i="3"/>
  <c r="M485" i="3"/>
  <c r="G485" i="3"/>
  <c r="D483" i="3"/>
  <c r="D484" i="3"/>
  <c r="R484" i="3"/>
  <c r="M484" i="3"/>
  <c r="G484" i="3"/>
  <c r="R483" i="3"/>
  <c r="G483" i="3"/>
  <c r="M483" i="3"/>
  <c r="D473" i="3"/>
  <c r="D477" i="3"/>
  <c r="D481" i="3"/>
  <c r="D474" i="3"/>
  <c r="D478" i="3"/>
  <c r="D482" i="3"/>
  <c r="D475" i="3"/>
  <c r="D479" i="3"/>
  <c r="D476" i="3"/>
  <c r="D480" i="3"/>
  <c r="R474" i="3"/>
  <c r="R478" i="3"/>
  <c r="R482" i="3"/>
  <c r="M475" i="3"/>
  <c r="M479" i="3"/>
  <c r="G476" i="3"/>
  <c r="G480" i="3"/>
  <c r="R475" i="3"/>
  <c r="R479" i="3"/>
  <c r="M476" i="3"/>
  <c r="M480" i="3"/>
  <c r="G477" i="3"/>
  <c r="G481" i="3"/>
  <c r="R476" i="3"/>
  <c r="R480" i="3"/>
  <c r="M477" i="3"/>
  <c r="M481" i="3"/>
  <c r="G474" i="3"/>
  <c r="G478" i="3"/>
  <c r="G482" i="3"/>
  <c r="R477" i="3"/>
  <c r="R481" i="3"/>
  <c r="M474" i="3"/>
  <c r="M478" i="3"/>
  <c r="M482" i="3"/>
  <c r="G475" i="3"/>
  <c r="G479" i="3"/>
  <c r="R473" i="3"/>
  <c r="M473" i="3"/>
  <c r="G473" i="3"/>
  <c r="D471" i="3"/>
  <c r="D472" i="3"/>
  <c r="R472" i="3"/>
  <c r="M472" i="3"/>
  <c r="G472" i="3"/>
  <c r="R471" i="3"/>
  <c r="G471" i="3"/>
  <c r="M471" i="3"/>
  <c r="D469" i="3"/>
  <c r="D470" i="3"/>
  <c r="R470" i="3"/>
  <c r="G470" i="3"/>
  <c r="M470" i="3"/>
  <c r="R469" i="3"/>
  <c r="M469" i="3"/>
  <c r="G469" i="3"/>
  <c r="D467" i="3"/>
  <c r="D468" i="3"/>
  <c r="R468" i="3"/>
  <c r="M468" i="3"/>
  <c r="G468" i="3"/>
  <c r="R467" i="3"/>
  <c r="G467" i="3"/>
  <c r="M467" i="3"/>
  <c r="D465" i="3"/>
  <c r="D466" i="3"/>
  <c r="R466" i="3"/>
  <c r="M466" i="3"/>
  <c r="G466" i="3"/>
  <c r="R465" i="3"/>
  <c r="M465" i="3"/>
  <c r="G465" i="3"/>
  <c r="D463" i="3"/>
  <c r="D464" i="3"/>
  <c r="R464" i="3"/>
  <c r="M464" i="3"/>
  <c r="G464" i="3"/>
  <c r="R463" i="3"/>
  <c r="G463" i="3"/>
  <c r="M463" i="3"/>
  <c r="D461" i="3"/>
  <c r="D462" i="3"/>
  <c r="R462" i="3"/>
  <c r="G462" i="3"/>
  <c r="M462" i="3"/>
  <c r="R461" i="3"/>
  <c r="M461" i="3"/>
  <c r="G461" i="3"/>
  <c r="D459" i="3"/>
  <c r="D460" i="3"/>
  <c r="R460" i="3"/>
  <c r="M460" i="3"/>
  <c r="G460" i="3"/>
  <c r="R459" i="3"/>
  <c r="G459" i="3"/>
  <c r="M459" i="3"/>
  <c r="D457" i="3"/>
  <c r="D458" i="3"/>
  <c r="R458" i="3"/>
  <c r="G458" i="3"/>
  <c r="M458" i="3"/>
  <c r="R457" i="3"/>
  <c r="M457" i="3"/>
  <c r="G457" i="3"/>
  <c r="D455" i="3"/>
  <c r="D456" i="3"/>
  <c r="R456" i="3"/>
  <c r="M456" i="3"/>
  <c r="G456" i="3"/>
  <c r="R455" i="3"/>
  <c r="G455" i="3"/>
  <c r="M455" i="3"/>
  <c r="D453" i="3"/>
  <c r="D454" i="3"/>
  <c r="R454" i="3"/>
  <c r="G454" i="3"/>
  <c r="M454" i="3"/>
  <c r="R453" i="3"/>
  <c r="M453" i="3"/>
  <c r="G453" i="3"/>
  <c r="D451" i="3"/>
  <c r="D452" i="3"/>
  <c r="R452" i="3"/>
  <c r="M452" i="3"/>
  <c r="G452" i="3"/>
  <c r="R451" i="3"/>
  <c r="G451" i="3"/>
  <c r="M451" i="3"/>
  <c r="D449" i="3"/>
  <c r="D450" i="3"/>
  <c r="R450" i="3"/>
  <c r="G450" i="3"/>
  <c r="M450" i="3"/>
  <c r="R449" i="3"/>
  <c r="M449" i="3"/>
  <c r="G449" i="3"/>
  <c r="D447" i="3"/>
  <c r="D448" i="3"/>
  <c r="R448" i="3"/>
  <c r="M448" i="3"/>
  <c r="G448" i="3"/>
  <c r="R447" i="3"/>
  <c r="G447" i="3"/>
  <c r="M447" i="3"/>
  <c r="D445" i="3"/>
  <c r="D446" i="3"/>
  <c r="R446" i="3"/>
  <c r="G446" i="3"/>
  <c r="M446" i="3"/>
  <c r="R445" i="3"/>
  <c r="M445" i="3"/>
  <c r="G445" i="3"/>
  <c r="D443" i="3"/>
  <c r="D444" i="3"/>
  <c r="R444" i="3"/>
  <c r="M444" i="3"/>
  <c r="G444" i="3"/>
  <c r="R443" i="3"/>
  <c r="G443" i="3"/>
  <c r="M443" i="3"/>
  <c r="D441" i="3"/>
  <c r="D442" i="3"/>
  <c r="R442" i="3"/>
  <c r="G442" i="3"/>
  <c r="M442" i="3"/>
  <c r="R441" i="3"/>
  <c r="M441" i="3"/>
  <c r="G441" i="3"/>
  <c r="D439" i="3"/>
  <c r="D440" i="3"/>
  <c r="R440" i="3"/>
  <c r="M440" i="3"/>
  <c r="G440" i="3"/>
  <c r="R439" i="3"/>
  <c r="G439" i="3"/>
  <c r="M439" i="3"/>
  <c r="D437" i="3"/>
  <c r="D438" i="3"/>
  <c r="R438" i="3"/>
  <c r="G438" i="3"/>
  <c r="M438" i="3"/>
  <c r="R437" i="3"/>
  <c r="M437" i="3"/>
  <c r="G437" i="3"/>
  <c r="D435" i="3"/>
  <c r="D436" i="3"/>
  <c r="R436" i="3"/>
  <c r="M436" i="3"/>
  <c r="G436" i="3"/>
  <c r="R435" i="3"/>
  <c r="G435" i="3"/>
  <c r="M435" i="3"/>
  <c r="D433" i="3"/>
  <c r="D434" i="3"/>
  <c r="R434" i="3"/>
  <c r="G434" i="3"/>
  <c r="M434" i="3"/>
  <c r="R433" i="3"/>
  <c r="M433" i="3"/>
  <c r="G433" i="3"/>
  <c r="D431" i="3"/>
  <c r="D432" i="3"/>
  <c r="R432" i="3"/>
  <c r="M432" i="3"/>
  <c r="G432" i="3"/>
  <c r="R431" i="3"/>
  <c r="G431" i="3"/>
  <c r="M431" i="3"/>
  <c r="D429" i="3"/>
  <c r="D430" i="3"/>
  <c r="R430" i="3"/>
  <c r="M430" i="3"/>
  <c r="G430" i="3"/>
  <c r="R429" i="3"/>
  <c r="M429" i="3"/>
  <c r="G429" i="3"/>
  <c r="D427" i="3"/>
  <c r="D428" i="3"/>
  <c r="R428" i="3"/>
  <c r="M428" i="3"/>
  <c r="G428" i="3"/>
  <c r="R427" i="3"/>
  <c r="G427" i="3"/>
  <c r="M427" i="3"/>
  <c r="D425" i="3"/>
  <c r="D426" i="3"/>
  <c r="R426" i="3"/>
  <c r="G426" i="3"/>
  <c r="M426" i="3"/>
  <c r="R425" i="3"/>
  <c r="M425" i="3"/>
  <c r="G425" i="3"/>
  <c r="D423" i="3"/>
  <c r="D424" i="3"/>
  <c r="R424" i="3"/>
  <c r="M424" i="3"/>
  <c r="G424" i="3"/>
  <c r="R423" i="3"/>
  <c r="G423" i="3"/>
  <c r="M423" i="3"/>
  <c r="D421" i="3"/>
  <c r="D422" i="3"/>
  <c r="R422" i="3"/>
  <c r="G422" i="3"/>
  <c r="M422" i="3"/>
  <c r="R421" i="3"/>
  <c r="M421" i="3"/>
  <c r="G421" i="3"/>
  <c r="D419" i="3"/>
  <c r="D420" i="3"/>
  <c r="R420" i="3"/>
  <c r="G420" i="3"/>
  <c r="M420" i="3"/>
  <c r="R419" i="3"/>
  <c r="G419" i="3"/>
  <c r="M419" i="3"/>
  <c r="D417" i="3"/>
  <c r="D418" i="3"/>
  <c r="R418" i="3"/>
  <c r="G418" i="3"/>
  <c r="M418" i="3"/>
  <c r="R417" i="3"/>
  <c r="M417" i="3"/>
  <c r="G417" i="3"/>
  <c r="D415" i="3"/>
  <c r="D416" i="3"/>
  <c r="R416" i="3"/>
  <c r="M416" i="3"/>
  <c r="G416" i="3"/>
  <c r="R415" i="3"/>
  <c r="G415" i="3"/>
  <c r="M415" i="3"/>
  <c r="D413" i="3"/>
  <c r="D414" i="3"/>
  <c r="R414" i="3"/>
  <c r="M414" i="3"/>
  <c r="G414" i="3"/>
  <c r="R413" i="3"/>
  <c r="M413" i="3"/>
  <c r="G413" i="3"/>
  <c r="D411" i="3"/>
  <c r="D412" i="3"/>
  <c r="R412" i="3"/>
  <c r="M412" i="3"/>
  <c r="G412" i="3"/>
  <c r="R411" i="3"/>
  <c r="G411" i="3"/>
  <c r="M411" i="3"/>
  <c r="D409" i="3"/>
  <c r="D410" i="3"/>
  <c r="R410" i="3"/>
  <c r="G410" i="3"/>
  <c r="M410" i="3"/>
  <c r="R409" i="3"/>
  <c r="M409" i="3"/>
  <c r="G409" i="3"/>
  <c r="D405" i="3"/>
  <c r="D402" i="3"/>
  <c r="D406" i="3"/>
  <c r="D403" i="3"/>
  <c r="D407" i="3"/>
  <c r="D404" i="3"/>
  <c r="D408" i="3"/>
  <c r="R402" i="3"/>
  <c r="R406" i="3"/>
  <c r="M403" i="3"/>
  <c r="M407" i="3"/>
  <c r="G404" i="3"/>
  <c r="G408" i="3"/>
  <c r="R403" i="3"/>
  <c r="R407" i="3"/>
  <c r="M404" i="3"/>
  <c r="M408" i="3"/>
  <c r="G405" i="3"/>
  <c r="R404" i="3"/>
  <c r="R408" i="3"/>
  <c r="M405" i="3"/>
  <c r="G402" i="3"/>
  <c r="G406" i="3"/>
  <c r="R405" i="3"/>
  <c r="M402" i="3"/>
  <c r="M406" i="3"/>
  <c r="G403" i="3"/>
  <c r="G407" i="3"/>
  <c r="D400" i="3"/>
  <c r="D401" i="3"/>
  <c r="R401" i="3"/>
  <c r="M401" i="3"/>
  <c r="G401" i="3"/>
  <c r="R400" i="3"/>
  <c r="M400" i="3"/>
  <c r="G400" i="3"/>
  <c r="D398" i="3"/>
  <c r="D399" i="3"/>
  <c r="R399" i="3"/>
  <c r="G399" i="3"/>
  <c r="M399" i="3"/>
  <c r="R398" i="3"/>
  <c r="G398" i="3"/>
  <c r="M398" i="3"/>
  <c r="D396" i="3"/>
  <c r="D397" i="3"/>
  <c r="R397" i="3"/>
  <c r="M397" i="3"/>
  <c r="G397" i="3"/>
  <c r="R396" i="3"/>
  <c r="M396" i="3"/>
  <c r="G396" i="3"/>
  <c r="D394" i="3"/>
  <c r="D395" i="3"/>
  <c r="R395" i="3"/>
  <c r="G395" i="3"/>
  <c r="M395" i="3"/>
  <c r="R394" i="3"/>
  <c r="G394" i="3"/>
  <c r="M394" i="3"/>
  <c r="D392" i="3"/>
  <c r="D393" i="3"/>
  <c r="R393" i="3"/>
  <c r="M393" i="3"/>
  <c r="G393" i="3"/>
  <c r="R392" i="3"/>
  <c r="M392" i="3"/>
  <c r="G392" i="3"/>
  <c r="D390" i="3"/>
  <c r="D391" i="3"/>
  <c r="R391" i="3"/>
  <c r="G391" i="3"/>
  <c r="M391" i="3"/>
  <c r="R390" i="3"/>
  <c r="M390" i="3"/>
  <c r="G390" i="3"/>
  <c r="R389" i="3"/>
  <c r="M389" i="3"/>
  <c r="G389" i="3"/>
  <c r="D388" i="3"/>
  <c r="D389" i="3"/>
  <c r="R388" i="3"/>
  <c r="M388" i="3"/>
  <c r="G388" i="3"/>
  <c r="D386" i="3"/>
  <c r="D387" i="3"/>
  <c r="R387" i="3"/>
  <c r="G387" i="3"/>
  <c r="M387" i="3"/>
  <c r="R386" i="3"/>
  <c r="G386" i="3"/>
  <c r="M386" i="3"/>
  <c r="D384" i="3"/>
  <c r="D385" i="3"/>
  <c r="R385" i="3"/>
  <c r="M385" i="3"/>
  <c r="G385" i="3"/>
  <c r="R384" i="3"/>
  <c r="M384" i="3"/>
  <c r="G384" i="3"/>
  <c r="D382" i="3"/>
  <c r="D383" i="3"/>
  <c r="R383" i="3"/>
  <c r="G383" i="3"/>
  <c r="M383" i="3"/>
  <c r="R382" i="3"/>
  <c r="G382" i="3"/>
  <c r="M382" i="3"/>
  <c r="R381" i="3"/>
  <c r="M381" i="3"/>
  <c r="G381" i="3"/>
  <c r="D380" i="3"/>
  <c r="D381" i="3"/>
  <c r="R380" i="3"/>
  <c r="M380" i="3"/>
  <c r="G380" i="3"/>
  <c r="R379" i="3"/>
  <c r="G379" i="3"/>
  <c r="M379" i="3"/>
  <c r="D378" i="3"/>
  <c r="D379" i="3"/>
  <c r="R378" i="3"/>
  <c r="G378" i="3"/>
  <c r="M378" i="3"/>
  <c r="D376" i="3"/>
  <c r="D377" i="3"/>
  <c r="R377" i="3"/>
  <c r="M377" i="3"/>
  <c r="G377" i="3"/>
  <c r="R376" i="3"/>
  <c r="M376" i="3"/>
  <c r="G376" i="3"/>
  <c r="D374" i="3"/>
  <c r="D375" i="3"/>
  <c r="R375" i="3"/>
  <c r="G375" i="3"/>
  <c r="M375" i="3"/>
  <c r="R374" i="3"/>
  <c r="G374" i="3"/>
  <c r="M374" i="3"/>
  <c r="D372" i="3"/>
  <c r="D373" i="3"/>
  <c r="R373" i="3"/>
  <c r="M373" i="3"/>
  <c r="G373" i="3"/>
  <c r="R372" i="3"/>
  <c r="M372" i="3"/>
  <c r="G372" i="3"/>
  <c r="D370" i="3"/>
  <c r="D371" i="3"/>
  <c r="R371" i="3"/>
  <c r="G371" i="3"/>
  <c r="M371" i="3"/>
  <c r="R370" i="3"/>
  <c r="G370" i="3"/>
  <c r="M370" i="3"/>
  <c r="D368" i="3"/>
  <c r="D369" i="3"/>
  <c r="R369" i="3"/>
  <c r="M369" i="3"/>
  <c r="G369" i="3"/>
  <c r="R368" i="3"/>
  <c r="M368" i="3"/>
  <c r="G368" i="3"/>
  <c r="D366" i="3"/>
  <c r="D367" i="3"/>
  <c r="R367" i="3"/>
  <c r="G367" i="3"/>
  <c r="M367" i="3"/>
  <c r="R366" i="3"/>
  <c r="G366" i="3"/>
  <c r="M366" i="3"/>
  <c r="R365" i="3"/>
  <c r="M365" i="3"/>
  <c r="G365" i="3"/>
  <c r="D364" i="3"/>
  <c r="D365" i="3"/>
  <c r="R364" i="3"/>
  <c r="M364" i="3"/>
  <c r="G364" i="3"/>
  <c r="D362" i="3"/>
  <c r="D363" i="3"/>
  <c r="R363" i="3"/>
  <c r="G363" i="3"/>
  <c r="M363" i="3"/>
  <c r="R362" i="3"/>
  <c r="G362" i="3"/>
  <c r="M362" i="3"/>
  <c r="D360" i="3"/>
  <c r="D361" i="3"/>
  <c r="R361" i="3"/>
  <c r="M361" i="3"/>
  <c r="G361" i="3"/>
  <c r="R360" i="3"/>
  <c r="G360" i="3"/>
  <c r="M360" i="3"/>
  <c r="D358" i="3"/>
  <c r="D359" i="3"/>
  <c r="R359" i="3"/>
  <c r="G359" i="3"/>
  <c r="M359" i="3"/>
  <c r="R358" i="3"/>
  <c r="G358" i="3"/>
  <c r="M358" i="3"/>
  <c r="D347" i="3"/>
  <c r="D349" i="3"/>
  <c r="D353" i="3"/>
  <c r="D357" i="3"/>
  <c r="D355" i="3"/>
  <c r="D348" i="3"/>
  <c r="D350" i="3"/>
  <c r="D354" i="3"/>
  <c r="D351" i="3"/>
  <c r="D352" i="3"/>
  <c r="D356" i="3"/>
  <c r="R348" i="3"/>
  <c r="R352" i="3"/>
  <c r="R356" i="3"/>
  <c r="M351" i="3"/>
  <c r="M355" i="3"/>
  <c r="G350" i="3"/>
  <c r="G354" i="3"/>
  <c r="R354" i="3"/>
  <c r="M349" i="3"/>
  <c r="G352" i="3"/>
  <c r="G356" i="3"/>
  <c r="R351" i="3"/>
  <c r="M350" i="3"/>
  <c r="G353" i="3"/>
  <c r="R349" i="3"/>
  <c r="R353" i="3"/>
  <c r="R357" i="3"/>
  <c r="M348" i="3"/>
  <c r="M352" i="3"/>
  <c r="M356" i="3"/>
  <c r="G351" i="3"/>
  <c r="G355" i="3"/>
  <c r="R350" i="3"/>
  <c r="M353" i="3"/>
  <c r="M357" i="3"/>
  <c r="G348" i="3"/>
  <c r="R355" i="3"/>
  <c r="M354" i="3"/>
  <c r="G349" i="3"/>
  <c r="G357" i="3"/>
  <c r="R347" i="3"/>
  <c r="G347" i="3"/>
  <c r="M347" i="3"/>
  <c r="D345" i="3"/>
  <c r="D346" i="3"/>
  <c r="R346" i="3"/>
  <c r="G346" i="3"/>
  <c r="M346" i="3"/>
  <c r="R345" i="3"/>
  <c r="M345" i="3"/>
  <c r="G345" i="3"/>
  <c r="D343" i="3"/>
  <c r="D344" i="3"/>
  <c r="R344" i="3"/>
  <c r="M344" i="3"/>
  <c r="G344" i="3"/>
  <c r="R343" i="3"/>
  <c r="G343" i="3"/>
  <c r="M343" i="3"/>
  <c r="D341" i="3"/>
  <c r="D342" i="3"/>
  <c r="R342" i="3"/>
  <c r="G342" i="3"/>
  <c r="M342" i="3"/>
  <c r="R341" i="3"/>
  <c r="M341" i="3"/>
  <c r="G341" i="3"/>
  <c r="D339" i="3"/>
  <c r="D340" i="3"/>
  <c r="R340" i="3"/>
  <c r="M340" i="3"/>
  <c r="G340" i="3"/>
  <c r="R339" i="3"/>
  <c r="G339" i="3"/>
  <c r="M339" i="3"/>
  <c r="D337" i="3"/>
  <c r="D338" i="3"/>
  <c r="R338" i="3"/>
  <c r="G338" i="3"/>
  <c r="M338" i="3"/>
  <c r="R337" i="3"/>
  <c r="M337" i="3"/>
  <c r="G337" i="3"/>
  <c r="D335" i="3"/>
  <c r="D336" i="3"/>
  <c r="R336" i="3"/>
  <c r="M336" i="3"/>
  <c r="G336" i="3"/>
  <c r="R335" i="3"/>
  <c r="G335" i="3"/>
  <c r="M335" i="3"/>
  <c r="D333" i="3"/>
  <c r="D334" i="3"/>
  <c r="R334" i="3"/>
  <c r="M334" i="3"/>
  <c r="G334" i="3"/>
  <c r="R333" i="3"/>
  <c r="M333" i="3"/>
  <c r="G333" i="3"/>
  <c r="D331" i="3"/>
  <c r="D332" i="3"/>
  <c r="R332" i="3"/>
  <c r="M332" i="3"/>
  <c r="G332" i="3"/>
  <c r="R331" i="3"/>
  <c r="G331" i="3"/>
  <c r="M331" i="3"/>
  <c r="D329" i="3"/>
  <c r="D330" i="3"/>
  <c r="R330" i="3"/>
  <c r="G330" i="3"/>
  <c r="M330" i="3"/>
  <c r="R329" i="3"/>
  <c r="M329" i="3"/>
  <c r="G329" i="3"/>
  <c r="D327" i="3"/>
  <c r="D328" i="3"/>
  <c r="R328" i="3"/>
  <c r="M328" i="3"/>
  <c r="G328" i="3"/>
  <c r="R327" i="3"/>
  <c r="G327" i="3"/>
  <c r="M327" i="3"/>
  <c r="D325" i="3"/>
  <c r="D326" i="3"/>
  <c r="R326" i="3"/>
  <c r="G326" i="3"/>
  <c r="M326" i="3"/>
  <c r="R325" i="3"/>
  <c r="M325" i="3"/>
  <c r="G325" i="3"/>
  <c r="D323" i="3"/>
  <c r="D324" i="3"/>
  <c r="R324" i="3"/>
  <c r="M324" i="3"/>
  <c r="G324" i="3"/>
  <c r="R323" i="3"/>
  <c r="G323" i="3"/>
  <c r="M323" i="3"/>
  <c r="D321" i="3"/>
  <c r="D322" i="3"/>
  <c r="R322" i="3"/>
  <c r="G322" i="3"/>
  <c r="M322" i="3"/>
  <c r="R321" i="3"/>
  <c r="M321" i="3"/>
  <c r="G321" i="3"/>
  <c r="D319" i="3"/>
  <c r="D320" i="3"/>
  <c r="R320" i="3"/>
  <c r="M320" i="3"/>
  <c r="G320" i="3"/>
  <c r="R319" i="3"/>
  <c r="G319" i="3"/>
  <c r="M319" i="3"/>
  <c r="D317" i="3"/>
  <c r="D318" i="3"/>
  <c r="R317" i="3"/>
  <c r="M317" i="3"/>
  <c r="G317" i="3"/>
  <c r="R318" i="3"/>
  <c r="M318" i="3"/>
  <c r="G318" i="3"/>
  <c r="D315" i="3"/>
  <c r="D316" i="3"/>
  <c r="R316" i="3"/>
  <c r="M316" i="3"/>
  <c r="G316" i="3"/>
  <c r="R315" i="3"/>
  <c r="M315" i="3"/>
  <c r="G315" i="3"/>
  <c r="D313" i="3"/>
  <c r="D314" i="3"/>
  <c r="R314" i="3"/>
  <c r="G314" i="3"/>
  <c r="M314" i="3"/>
  <c r="R313" i="3"/>
  <c r="M313" i="3"/>
  <c r="G313" i="3"/>
  <c r="D311" i="3"/>
  <c r="D312" i="3"/>
  <c r="R312" i="3"/>
  <c r="M312" i="3"/>
  <c r="G312" i="3"/>
  <c r="R311" i="3"/>
  <c r="M311" i="3"/>
  <c r="G311" i="3"/>
  <c r="D309" i="3"/>
  <c r="D310" i="3"/>
  <c r="R310" i="3"/>
  <c r="M310" i="3"/>
  <c r="G310" i="3"/>
  <c r="R309" i="3"/>
  <c r="M309" i="3"/>
  <c r="G309" i="3"/>
  <c r="D307" i="3"/>
  <c r="D308" i="3"/>
  <c r="R308" i="3"/>
  <c r="M308" i="3"/>
  <c r="G308" i="3"/>
  <c r="R307" i="3"/>
  <c r="G307" i="3"/>
  <c r="M307" i="3"/>
  <c r="D305" i="3"/>
  <c r="D306" i="3"/>
  <c r="R306" i="3"/>
  <c r="G306" i="3"/>
  <c r="M306" i="3"/>
  <c r="R305" i="3"/>
  <c r="G305" i="3"/>
  <c r="M305" i="3"/>
  <c r="D303" i="3"/>
  <c r="D304" i="3"/>
  <c r="R304" i="3"/>
  <c r="G304" i="3"/>
  <c r="M304" i="3"/>
  <c r="R303" i="3"/>
  <c r="G303" i="3"/>
  <c r="M303" i="3"/>
  <c r="D301" i="3"/>
  <c r="D302" i="3"/>
  <c r="R302" i="3"/>
  <c r="G302" i="3"/>
  <c r="M302" i="3"/>
  <c r="R301" i="3"/>
  <c r="M301" i="3"/>
  <c r="G301" i="3"/>
  <c r="D299" i="3"/>
  <c r="D300" i="3"/>
  <c r="R300" i="3"/>
  <c r="M300" i="3"/>
  <c r="G300" i="3"/>
  <c r="R299" i="3"/>
  <c r="M299" i="3"/>
  <c r="G299" i="3"/>
  <c r="D297" i="3"/>
  <c r="D298" i="3"/>
  <c r="R298" i="3"/>
  <c r="M298" i="3"/>
  <c r="G298" i="3"/>
  <c r="R297" i="3"/>
  <c r="M297" i="3"/>
  <c r="G297" i="3"/>
  <c r="D295" i="3"/>
  <c r="D296" i="3"/>
  <c r="R296" i="3"/>
  <c r="M296" i="3"/>
  <c r="G296" i="3"/>
  <c r="R295" i="3"/>
  <c r="G295" i="3"/>
  <c r="M295" i="3"/>
  <c r="D293" i="3"/>
  <c r="D294" i="3"/>
  <c r="R294" i="3"/>
  <c r="G294" i="3"/>
  <c r="M294" i="3"/>
  <c r="R293" i="3"/>
  <c r="G293" i="3"/>
  <c r="M293" i="3"/>
  <c r="D291" i="3"/>
  <c r="D292" i="3"/>
  <c r="R292" i="3"/>
  <c r="G292" i="3"/>
  <c r="M292" i="3"/>
  <c r="R291" i="3"/>
  <c r="G291" i="3"/>
  <c r="M291" i="3"/>
  <c r="D289" i="3"/>
  <c r="D290" i="3"/>
  <c r="R290" i="3"/>
  <c r="G290" i="3"/>
  <c r="M290" i="3"/>
  <c r="R289" i="3"/>
  <c r="M289" i="3"/>
  <c r="G289" i="3"/>
  <c r="D287" i="3"/>
  <c r="D288" i="3"/>
  <c r="R288" i="3"/>
  <c r="M288" i="3"/>
  <c r="G288" i="3"/>
  <c r="R287" i="3"/>
  <c r="M287" i="3"/>
  <c r="G287" i="3"/>
  <c r="D285" i="3"/>
  <c r="D286" i="3"/>
  <c r="R286" i="3"/>
  <c r="M286" i="3"/>
  <c r="G286" i="3"/>
  <c r="R285" i="3"/>
  <c r="M285" i="3"/>
  <c r="G285" i="3"/>
  <c r="D283" i="3"/>
  <c r="D284" i="3"/>
  <c r="R284" i="3"/>
  <c r="M284" i="3"/>
  <c r="G284" i="3"/>
  <c r="R283" i="3"/>
  <c r="G283" i="3"/>
  <c r="M283" i="3"/>
  <c r="D281" i="3"/>
  <c r="D282" i="3"/>
  <c r="R282" i="3"/>
  <c r="G282" i="3"/>
  <c r="M282" i="3"/>
  <c r="R281" i="3"/>
  <c r="G281" i="3"/>
  <c r="M281" i="3"/>
  <c r="D279" i="3"/>
  <c r="D280" i="3"/>
  <c r="R280" i="3"/>
  <c r="G280" i="3"/>
  <c r="M280" i="3"/>
  <c r="R279" i="3"/>
  <c r="G279" i="3"/>
  <c r="M279" i="3"/>
  <c r="D277" i="3"/>
  <c r="D278" i="3"/>
  <c r="R278" i="3"/>
  <c r="M278" i="3"/>
  <c r="G278" i="3"/>
  <c r="R277" i="3"/>
  <c r="M277" i="3"/>
  <c r="G277" i="3"/>
  <c r="D275" i="3"/>
  <c r="D276" i="3"/>
  <c r="R276" i="3"/>
  <c r="M276" i="3"/>
  <c r="G276" i="3"/>
  <c r="R275" i="3"/>
  <c r="M275" i="3"/>
  <c r="G275" i="3"/>
  <c r="D273" i="3"/>
  <c r="D274" i="3"/>
  <c r="R274" i="3"/>
  <c r="M274" i="3"/>
  <c r="G274" i="3"/>
  <c r="R273" i="3"/>
  <c r="M273" i="3"/>
  <c r="G273" i="3"/>
  <c r="D271" i="3"/>
  <c r="D272" i="3"/>
  <c r="R272" i="3"/>
  <c r="M272" i="3"/>
  <c r="G272" i="3"/>
  <c r="R271" i="3"/>
  <c r="G271" i="3"/>
  <c r="M271" i="3"/>
  <c r="D269" i="3"/>
  <c r="D270" i="3"/>
  <c r="R270" i="3"/>
  <c r="G270" i="3"/>
  <c r="M270" i="3"/>
  <c r="R269" i="3"/>
  <c r="G269" i="3"/>
  <c r="M269" i="3"/>
  <c r="D267" i="3"/>
  <c r="D268" i="3"/>
  <c r="R268" i="3"/>
  <c r="G268" i="3"/>
  <c r="M268" i="3"/>
  <c r="R267" i="3"/>
  <c r="G267" i="3"/>
  <c r="M267" i="3"/>
  <c r="D265" i="3"/>
  <c r="D266" i="3"/>
  <c r="R266" i="3"/>
  <c r="G266" i="3"/>
  <c r="M266" i="3"/>
  <c r="R265" i="3"/>
  <c r="M265" i="3"/>
  <c r="G265" i="3"/>
  <c r="D263" i="3"/>
  <c r="D264" i="3"/>
  <c r="R264" i="3"/>
  <c r="M264" i="3"/>
  <c r="G264" i="3"/>
  <c r="R263" i="3"/>
  <c r="M263" i="3"/>
  <c r="G263" i="3"/>
  <c r="D261" i="3"/>
  <c r="D262" i="3"/>
  <c r="R262" i="3"/>
  <c r="M262" i="3"/>
  <c r="G262" i="3"/>
  <c r="R261" i="3"/>
  <c r="M261" i="3"/>
  <c r="G261" i="3"/>
  <c r="D259" i="3"/>
  <c r="D260" i="3"/>
  <c r="R260" i="3"/>
  <c r="M260" i="3"/>
  <c r="G260" i="3"/>
  <c r="R259" i="3"/>
  <c r="G259" i="3"/>
  <c r="M259" i="3"/>
  <c r="D257" i="3"/>
  <c r="D258" i="3"/>
  <c r="R258" i="3"/>
  <c r="G258" i="3"/>
  <c r="M258" i="3"/>
  <c r="R257" i="3"/>
  <c r="G257" i="3"/>
  <c r="M257" i="3"/>
  <c r="D255" i="3"/>
  <c r="D256" i="3"/>
  <c r="R256" i="3"/>
  <c r="G256" i="3"/>
  <c r="M256" i="3"/>
  <c r="R255" i="3"/>
  <c r="G255" i="3"/>
  <c r="M255" i="3"/>
  <c r="D253" i="3"/>
  <c r="D254" i="3"/>
  <c r="R254" i="3"/>
  <c r="G254" i="3"/>
  <c r="M254" i="3"/>
  <c r="R253" i="3"/>
  <c r="M253" i="3"/>
  <c r="G253" i="3"/>
  <c r="D251" i="3"/>
  <c r="D252" i="3"/>
  <c r="R252" i="3"/>
  <c r="M252" i="3"/>
  <c r="G252" i="3"/>
  <c r="R251" i="3"/>
  <c r="M251" i="3"/>
  <c r="G251" i="3"/>
  <c r="D249" i="3"/>
  <c r="D250" i="3"/>
  <c r="R250" i="3"/>
  <c r="M250" i="3"/>
  <c r="G250" i="3"/>
  <c r="R249" i="3"/>
  <c r="M249" i="3"/>
  <c r="G249" i="3"/>
  <c r="D247" i="3"/>
  <c r="D248" i="3"/>
  <c r="R248" i="3"/>
  <c r="M248" i="3"/>
  <c r="G248" i="3"/>
  <c r="R247" i="3"/>
  <c r="G247" i="3"/>
  <c r="M247" i="3"/>
  <c r="D241" i="3"/>
  <c r="D242" i="3"/>
  <c r="D243" i="3"/>
  <c r="D244" i="3"/>
  <c r="D245" i="3"/>
  <c r="D246" i="3"/>
  <c r="D238" i="3"/>
  <c r="D239" i="3"/>
  <c r="D240" i="3"/>
  <c r="R238" i="3"/>
  <c r="G244" i="3"/>
  <c r="R239" i="3"/>
  <c r="G245" i="3"/>
  <c r="R240" i="3"/>
  <c r="G246" i="3"/>
  <c r="R241" i="3"/>
  <c r="M238" i="3"/>
  <c r="R242" i="3"/>
  <c r="M239" i="3"/>
  <c r="R243" i="3"/>
  <c r="M240" i="3"/>
  <c r="R244" i="3"/>
  <c r="M241" i="3"/>
  <c r="G238" i="3"/>
  <c r="R245" i="3"/>
  <c r="M242" i="3"/>
  <c r="G239" i="3"/>
  <c r="R246" i="3"/>
  <c r="M243" i="3"/>
  <c r="G240" i="3"/>
  <c r="M244" i="3"/>
  <c r="G241" i="3"/>
  <c r="M245" i="3"/>
  <c r="G242" i="3"/>
  <c r="M246" i="3"/>
  <c r="G243" i="3"/>
  <c r="D236" i="3"/>
  <c r="D237" i="3"/>
  <c r="R237" i="3"/>
  <c r="M237" i="3"/>
  <c r="G237" i="3"/>
  <c r="R236" i="3"/>
  <c r="M236" i="3"/>
  <c r="G236" i="3"/>
  <c r="D234" i="3"/>
  <c r="D235" i="3"/>
  <c r="R235" i="3"/>
  <c r="G235" i="3"/>
  <c r="M235" i="3"/>
  <c r="R234" i="3"/>
  <c r="G234" i="3"/>
  <c r="M234" i="3"/>
  <c r="D232" i="3"/>
  <c r="D233" i="3"/>
  <c r="R233" i="3"/>
  <c r="G233" i="3"/>
  <c r="M233" i="3"/>
  <c r="R232" i="3"/>
  <c r="M232" i="3"/>
  <c r="G232" i="3"/>
  <c r="D230" i="3"/>
  <c r="D231" i="3"/>
  <c r="R231" i="3"/>
  <c r="G231" i="3"/>
  <c r="M231" i="3"/>
  <c r="R230" i="3"/>
  <c r="G230" i="3"/>
  <c r="M230" i="3"/>
  <c r="D228" i="3"/>
  <c r="D229" i="3"/>
  <c r="R229" i="3"/>
  <c r="M229" i="3"/>
  <c r="G229" i="3"/>
  <c r="R228" i="3"/>
  <c r="M228" i="3"/>
  <c r="G228" i="3"/>
  <c r="D226" i="3"/>
  <c r="D227" i="3"/>
  <c r="R227" i="3"/>
  <c r="M227" i="3"/>
  <c r="G227" i="3"/>
  <c r="R226" i="3"/>
  <c r="M226" i="3"/>
  <c r="G226" i="3"/>
  <c r="D224" i="3"/>
  <c r="D225" i="3"/>
  <c r="R225" i="3"/>
  <c r="M225" i="3"/>
  <c r="G225" i="3"/>
  <c r="R224" i="3"/>
  <c r="M224" i="3"/>
  <c r="G224" i="3"/>
  <c r="D222" i="3"/>
  <c r="D223" i="3"/>
  <c r="R223" i="3"/>
  <c r="G223" i="3"/>
  <c r="M223" i="3"/>
  <c r="R222" i="3"/>
  <c r="G222" i="3"/>
  <c r="M222" i="3"/>
  <c r="D220" i="3"/>
  <c r="D221" i="3"/>
  <c r="R221" i="3"/>
  <c r="G221" i="3"/>
  <c r="M221" i="3"/>
  <c r="R220" i="3"/>
  <c r="G220" i="3"/>
  <c r="M220" i="3"/>
  <c r="D218" i="3"/>
  <c r="D219" i="3"/>
  <c r="R219" i="3"/>
  <c r="G219" i="3"/>
  <c r="M219" i="3"/>
  <c r="R218" i="3"/>
  <c r="G218" i="3"/>
  <c r="M218" i="3"/>
  <c r="D216" i="3"/>
  <c r="D217" i="3"/>
  <c r="R217" i="3"/>
  <c r="M217" i="3"/>
  <c r="G217" i="3"/>
  <c r="R216" i="3"/>
  <c r="M216" i="3"/>
  <c r="G216" i="3"/>
  <c r="D214" i="3"/>
  <c r="D215" i="3"/>
  <c r="R215" i="3"/>
  <c r="M215" i="3"/>
  <c r="G215" i="3"/>
  <c r="R214" i="3"/>
  <c r="M214" i="3"/>
  <c r="G214" i="3"/>
  <c r="D212" i="3"/>
  <c r="D213" i="3"/>
  <c r="R213" i="3"/>
  <c r="M213" i="3"/>
  <c r="G213" i="3"/>
  <c r="R212" i="3"/>
  <c r="M212" i="3"/>
  <c r="G212" i="3"/>
  <c r="D210" i="3"/>
  <c r="D211" i="3"/>
  <c r="R211" i="3"/>
  <c r="G211" i="3"/>
  <c r="M211" i="3"/>
  <c r="R210" i="3"/>
  <c r="G210" i="3"/>
  <c r="M210" i="3"/>
  <c r="D208" i="3"/>
  <c r="D209" i="3"/>
  <c r="R209" i="3"/>
  <c r="G209" i="3"/>
  <c r="M209" i="3"/>
  <c r="R208" i="3"/>
  <c r="G208" i="3"/>
  <c r="M208" i="3"/>
  <c r="D206" i="3"/>
  <c r="D207" i="3"/>
  <c r="R207" i="3"/>
  <c r="G207" i="3"/>
  <c r="M207" i="3"/>
  <c r="R206" i="3"/>
  <c r="G206" i="3"/>
  <c r="M206" i="3"/>
  <c r="D204" i="3"/>
  <c r="D205" i="3"/>
  <c r="R205" i="3"/>
  <c r="M205" i="3"/>
  <c r="G205" i="3"/>
  <c r="R204" i="3"/>
  <c r="M204" i="3"/>
  <c r="G204" i="3"/>
  <c r="D202" i="3"/>
  <c r="D203" i="3"/>
  <c r="R203" i="3"/>
  <c r="M203" i="3"/>
  <c r="G203" i="3"/>
  <c r="R202" i="3"/>
  <c r="M202" i="3"/>
  <c r="G202" i="3"/>
  <c r="D200" i="3"/>
  <c r="D201" i="3"/>
  <c r="R201" i="3"/>
  <c r="M201" i="3"/>
  <c r="G201" i="3"/>
  <c r="R200" i="3"/>
  <c r="M200" i="3"/>
  <c r="G200" i="3"/>
  <c r="D198" i="3"/>
  <c r="D199" i="3"/>
  <c r="R199" i="3"/>
  <c r="G199" i="3"/>
  <c r="M199" i="3"/>
  <c r="R198" i="3"/>
  <c r="G198" i="3"/>
  <c r="M198" i="3"/>
  <c r="D196" i="3"/>
  <c r="D197" i="3"/>
  <c r="R197" i="3"/>
  <c r="G197" i="3"/>
  <c r="M197" i="3"/>
  <c r="R196" i="3"/>
  <c r="G196" i="3"/>
  <c r="M196" i="3"/>
  <c r="D194" i="3"/>
  <c r="D195" i="3"/>
  <c r="R195" i="3"/>
  <c r="G195" i="3"/>
  <c r="M195" i="3"/>
  <c r="R194" i="3"/>
  <c r="G194" i="3"/>
  <c r="M194" i="3"/>
  <c r="D192" i="3"/>
  <c r="D193" i="3"/>
  <c r="R193" i="3"/>
  <c r="M193" i="3"/>
  <c r="G193" i="3"/>
  <c r="R192" i="3"/>
  <c r="M192" i="3"/>
  <c r="G192" i="3"/>
  <c r="D190" i="3"/>
  <c r="D191" i="3"/>
  <c r="R191" i="3"/>
  <c r="M191" i="3"/>
  <c r="G191" i="3"/>
  <c r="R190" i="3"/>
  <c r="M190" i="3"/>
  <c r="G190" i="3"/>
  <c r="D188" i="3"/>
  <c r="D189" i="3"/>
  <c r="R189" i="3"/>
  <c r="M189" i="3"/>
  <c r="G189" i="3"/>
  <c r="R188" i="3"/>
  <c r="M188" i="3"/>
  <c r="G188" i="3"/>
  <c r="D186" i="3"/>
  <c r="D187" i="3"/>
  <c r="R187" i="3"/>
  <c r="G187" i="3"/>
  <c r="M187" i="3"/>
  <c r="R186" i="3"/>
  <c r="G186" i="3"/>
  <c r="M186" i="3"/>
  <c r="D184" i="3"/>
  <c r="D185" i="3"/>
  <c r="R185" i="3"/>
  <c r="G185" i="3"/>
  <c r="M185" i="3"/>
  <c r="R184" i="3"/>
  <c r="G184" i="3"/>
  <c r="M184" i="3"/>
  <c r="D182" i="3"/>
  <c r="D183" i="3"/>
  <c r="R183" i="3"/>
  <c r="G183" i="3"/>
  <c r="M183" i="3"/>
  <c r="R182" i="3"/>
  <c r="G182" i="3"/>
  <c r="M182" i="3"/>
  <c r="D180" i="3"/>
  <c r="D181" i="3"/>
  <c r="R181" i="3"/>
  <c r="M181" i="3"/>
  <c r="G181" i="3"/>
  <c r="R180" i="3"/>
  <c r="M180" i="3"/>
  <c r="G180" i="3"/>
  <c r="D178" i="3"/>
  <c r="D179" i="3"/>
  <c r="R179" i="3"/>
  <c r="M179" i="3"/>
  <c r="G179" i="3"/>
  <c r="R178" i="3"/>
  <c r="M178" i="3"/>
  <c r="G178" i="3"/>
  <c r="D176" i="3"/>
  <c r="D177" i="3"/>
  <c r="R177" i="3"/>
  <c r="M177" i="3"/>
  <c r="G177" i="3"/>
  <c r="R176" i="3"/>
  <c r="M176" i="3"/>
  <c r="G176" i="3"/>
  <c r="D174" i="3"/>
  <c r="D175" i="3"/>
  <c r="R175" i="3"/>
  <c r="G175" i="3"/>
  <c r="M175" i="3"/>
  <c r="R174" i="3"/>
  <c r="G174" i="3"/>
  <c r="M174" i="3"/>
  <c r="D172" i="3"/>
  <c r="D173" i="3"/>
  <c r="R173" i="3"/>
  <c r="G173" i="3"/>
  <c r="M173" i="3"/>
  <c r="R172" i="3"/>
  <c r="G172" i="3"/>
  <c r="M172" i="3"/>
  <c r="D170" i="3"/>
  <c r="D171" i="3"/>
  <c r="R171" i="3"/>
  <c r="M171" i="3"/>
  <c r="G171" i="3"/>
  <c r="R170" i="3"/>
  <c r="M170" i="3"/>
  <c r="G170" i="3"/>
  <c r="D168" i="3"/>
  <c r="D169" i="3"/>
  <c r="R169" i="3"/>
  <c r="M169" i="3"/>
  <c r="G169" i="3"/>
  <c r="R168" i="3"/>
  <c r="M168" i="3"/>
  <c r="G168" i="3"/>
  <c r="D166" i="3"/>
  <c r="D167" i="3"/>
  <c r="R167" i="3"/>
  <c r="M167" i="3"/>
  <c r="G167" i="3"/>
  <c r="R166" i="3"/>
  <c r="M166" i="3"/>
  <c r="G166" i="3"/>
  <c r="D164" i="3"/>
  <c r="D165" i="3"/>
  <c r="R165" i="3"/>
  <c r="M165" i="3"/>
  <c r="G165" i="3"/>
  <c r="R164" i="3"/>
  <c r="M164" i="3"/>
  <c r="G164" i="3"/>
  <c r="D162" i="3"/>
  <c r="D163" i="3"/>
  <c r="R163" i="3"/>
  <c r="G163" i="3"/>
  <c r="M163" i="3"/>
  <c r="R162" i="3"/>
  <c r="G162" i="3"/>
  <c r="M162" i="3"/>
  <c r="D160" i="3"/>
  <c r="D161" i="3"/>
  <c r="R161" i="3"/>
  <c r="G161" i="3"/>
  <c r="M161" i="3"/>
  <c r="R160" i="3"/>
  <c r="G160" i="3"/>
  <c r="M160" i="3"/>
  <c r="D158" i="3"/>
  <c r="D159" i="3"/>
  <c r="R159" i="3"/>
  <c r="G159" i="3"/>
  <c r="M159" i="3"/>
  <c r="R158" i="3"/>
  <c r="G158" i="3"/>
  <c r="M158" i="3"/>
  <c r="D156" i="3"/>
  <c r="D157" i="3"/>
  <c r="R157" i="3"/>
  <c r="M157" i="3"/>
  <c r="G157" i="3"/>
  <c r="R156" i="3"/>
  <c r="M156" i="3"/>
  <c r="G156" i="3"/>
  <c r="D154" i="3"/>
  <c r="D155" i="3"/>
  <c r="R155" i="3"/>
  <c r="M155" i="3"/>
  <c r="G155" i="3"/>
  <c r="R154" i="3"/>
  <c r="M154" i="3"/>
  <c r="G154" i="3"/>
  <c r="D152" i="3"/>
  <c r="D153" i="3"/>
  <c r="R153" i="3"/>
  <c r="M153" i="3"/>
  <c r="G153" i="3"/>
  <c r="R152" i="3"/>
  <c r="M152" i="3"/>
  <c r="G152" i="3"/>
  <c r="D150" i="3"/>
  <c r="D151" i="3"/>
  <c r="R151" i="3"/>
  <c r="G151" i="3"/>
  <c r="M151" i="3"/>
  <c r="R150" i="3"/>
  <c r="G150" i="3"/>
  <c r="M150" i="3"/>
  <c r="D148" i="3"/>
  <c r="D149" i="3"/>
  <c r="R149" i="3"/>
  <c r="M149" i="3"/>
  <c r="G149" i="3"/>
  <c r="R148" i="3"/>
  <c r="G148" i="3"/>
  <c r="M148" i="3"/>
  <c r="D146" i="3"/>
  <c r="D147" i="3"/>
  <c r="R147" i="3"/>
  <c r="G147" i="3"/>
  <c r="M147" i="3"/>
  <c r="R146" i="3"/>
  <c r="M146" i="3"/>
  <c r="G146" i="3"/>
  <c r="D144" i="3"/>
  <c r="D145" i="3"/>
  <c r="R145" i="3"/>
  <c r="M145" i="3"/>
  <c r="G145" i="3"/>
  <c r="R144" i="3"/>
  <c r="M144" i="3"/>
  <c r="G144" i="3"/>
  <c r="D136" i="3"/>
  <c r="D137" i="3"/>
  <c r="D138" i="3"/>
  <c r="D139" i="3"/>
  <c r="D140" i="3"/>
  <c r="D141" i="3"/>
  <c r="D142" i="3"/>
  <c r="D143" i="3"/>
  <c r="R137" i="3"/>
  <c r="M141" i="3"/>
  <c r="R138" i="3"/>
  <c r="M142" i="3"/>
  <c r="R139" i="3"/>
  <c r="M143" i="3"/>
  <c r="R140" i="3"/>
  <c r="R141" i="3"/>
  <c r="G137" i="3"/>
  <c r="R142" i="3"/>
  <c r="G138" i="3"/>
  <c r="R143" i="3"/>
  <c r="G139" i="3"/>
  <c r="G140" i="3"/>
  <c r="M137" i="3"/>
  <c r="G141" i="3"/>
  <c r="M138" i="3"/>
  <c r="G142" i="3"/>
  <c r="M139" i="3"/>
  <c r="G143" i="3"/>
  <c r="M140" i="3"/>
  <c r="R136" i="3"/>
  <c r="G136" i="3"/>
  <c r="M136" i="3"/>
  <c r="D134" i="3"/>
  <c r="D135" i="3"/>
  <c r="R135" i="3"/>
  <c r="G135" i="3"/>
  <c r="M135" i="3"/>
  <c r="R134" i="3"/>
  <c r="G134" i="3"/>
  <c r="M134" i="3"/>
  <c r="D132" i="3"/>
  <c r="D133" i="3"/>
  <c r="R133" i="3"/>
  <c r="M133" i="3"/>
  <c r="G133" i="3"/>
  <c r="R132" i="3"/>
  <c r="M132" i="3"/>
  <c r="G132" i="3"/>
  <c r="D130" i="3"/>
  <c r="D131" i="3"/>
  <c r="R131" i="3"/>
  <c r="M131" i="3"/>
  <c r="G131" i="3"/>
  <c r="R130" i="3"/>
  <c r="M130" i="3"/>
  <c r="G130" i="3"/>
  <c r="D120" i="3"/>
  <c r="D121" i="3"/>
  <c r="D122" i="3"/>
  <c r="D123" i="3"/>
  <c r="D124" i="3"/>
  <c r="D125" i="3"/>
  <c r="D126" i="3"/>
  <c r="D127" i="3"/>
  <c r="D128" i="3"/>
  <c r="D129" i="3"/>
  <c r="R121" i="3"/>
  <c r="M121" i="3"/>
  <c r="G121" i="3"/>
  <c r="R122" i="3"/>
  <c r="M122" i="3"/>
  <c r="G122" i="3"/>
  <c r="R123" i="3"/>
  <c r="M123" i="3"/>
  <c r="G123" i="3"/>
  <c r="R124" i="3"/>
  <c r="M124" i="3"/>
  <c r="G124" i="3"/>
  <c r="R125" i="3"/>
  <c r="M125" i="3"/>
  <c r="G125" i="3"/>
  <c r="R126" i="3"/>
  <c r="M126" i="3"/>
  <c r="G126" i="3"/>
  <c r="R127" i="3"/>
  <c r="M127" i="3"/>
  <c r="G127" i="3"/>
  <c r="R128" i="3"/>
  <c r="M128" i="3"/>
  <c r="G128" i="3"/>
  <c r="R129" i="3"/>
  <c r="M129" i="3"/>
  <c r="G129" i="3"/>
  <c r="R120" i="3"/>
  <c r="M120" i="3"/>
  <c r="G120" i="3"/>
  <c r="D118" i="3"/>
  <c r="D119" i="3"/>
  <c r="R119" i="3"/>
  <c r="M119" i="3"/>
  <c r="G119" i="3"/>
  <c r="R118" i="3"/>
  <c r="M118" i="3"/>
  <c r="G118" i="3"/>
  <c r="D116" i="3"/>
  <c r="D117" i="3"/>
  <c r="R117" i="3"/>
  <c r="M117" i="3"/>
  <c r="G117" i="3"/>
  <c r="R116" i="3"/>
  <c r="M116" i="3"/>
  <c r="G116" i="3"/>
  <c r="D114" i="3"/>
  <c r="D115" i="3"/>
  <c r="R115" i="3"/>
  <c r="G115" i="3"/>
  <c r="M115" i="3"/>
  <c r="R114" i="3"/>
  <c r="G114" i="3"/>
  <c r="M114" i="3"/>
  <c r="D112" i="3"/>
  <c r="D113" i="3"/>
  <c r="R113" i="3"/>
  <c r="G113" i="3"/>
  <c r="M113" i="3"/>
  <c r="R112" i="3"/>
  <c r="G112" i="3"/>
  <c r="M112" i="3"/>
  <c r="D110" i="3"/>
  <c r="D111" i="3"/>
  <c r="R111" i="3"/>
  <c r="G111" i="3"/>
  <c r="M111" i="3"/>
  <c r="R110" i="3"/>
  <c r="G110" i="3"/>
  <c r="M110" i="3"/>
  <c r="D108" i="3"/>
  <c r="D109" i="3"/>
  <c r="R109" i="3"/>
  <c r="M109" i="3"/>
  <c r="G109" i="3"/>
  <c r="R108" i="3"/>
  <c r="M108" i="3"/>
  <c r="G108" i="3"/>
  <c r="D106" i="3"/>
  <c r="D107" i="3"/>
  <c r="R107" i="3"/>
  <c r="M107" i="3"/>
  <c r="G107" i="3"/>
  <c r="R106" i="3"/>
  <c r="M106" i="3"/>
  <c r="G106" i="3"/>
  <c r="D104" i="3"/>
  <c r="D105" i="3"/>
  <c r="R105" i="3"/>
  <c r="M105" i="3"/>
  <c r="G105" i="3"/>
  <c r="R104" i="3"/>
  <c r="M104" i="3"/>
  <c r="G104" i="3"/>
  <c r="D101" i="3"/>
  <c r="D102" i="3"/>
  <c r="D103" i="3"/>
  <c r="R102" i="3"/>
  <c r="R103" i="3"/>
  <c r="G102" i="3"/>
  <c r="G103" i="3"/>
  <c r="M102" i="3"/>
  <c r="M103" i="3"/>
  <c r="R101" i="3"/>
  <c r="G101" i="3"/>
  <c r="M101" i="3"/>
  <c r="D98" i="3"/>
  <c r="D99" i="3"/>
  <c r="D100" i="3"/>
  <c r="R99" i="3"/>
  <c r="R100" i="3"/>
  <c r="G99" i="3"/>
  <c r="G100" i="3"/>
  <c r="M99" i="3"/>
  <c r="M100" i="3"/>
  <c r="R98" i="3"/>
  <c r="G98" i="3"/>
  <c r="M98" i="3"/>
  <c r="D96" i="3"/>
  <c r="D97" i="3"/>
  <c r="R97" i="3"/>
  <c r="M97" i="3"/>
  <c r="G97" i="3"/>
  <c r="R96" i="3"/>
  <c r="M96" i="3"/>
  <c r="G96" i="3"/>
  <c r="D94" i="3"/>
  <c r="D95" i="3"/>
  <c r="R95" i="3"/>
  <c r="M95" i="3"/>
  <c r="G95" i="3"/>
  <c r="R94" i="3"/>
  <c r="M94" i="3"/>
  <c r="G94" i="3"/>
  <c r="D92" i="3"/>
  <c r="D93" i="3"/>
  <c r="R93" i="3"/>
  <c r="M93" i="3"/>
  <c r="G93" i="3"/>
  <c r="R92" i="3"/>
  <c r="M92" i="3"/>
  <c r="G92" i="3"/>
  <c r="D90" i="3"/>
  <c r="D91" i="3"/>
  <c r="R91" i="3"/>
  <c r="G91" i="3"/>
  <c r="M91" i="3"/>
  <c r="R90" i="3"/>
  <c r="G90" i="3"/>
  <c r="M90" i="3"/>
  <c r="D88" i="3"/>
  <c r="D89" i="3"/>
  <c r="R89" i="3"/>
  <c r="G89" i="3"/>
  <c r="M89" i="3"/>
  <c r="R88" i="3"/>
  <c r="G88" i="3"/>
  <c r="M88" i="3"/>
  <c r="D86" i="3"/>
  <c r="D87" i="3"/>
  <c r="R87" i="3"/>
  <c r="G87" i="3"/>
  <c r="M87" i="3"/>
  <c r="R86" i="3"/>
  <c r="G86" i="3"/>
  <c r="M86" i="3"/>
  <c r="D84" i="3"/>
  <c r="D85" i="3"/>
  <c r="R85" i="3"/>
  <c r="M85" i="3"/>
  <c r="G85" i="3"/>
  <c r="R84" i="3"/>
  <c r="M84" i="3"/>
  <c r="G84" i="3"/>
  <c r="D82" i="3"/>
  <c r="D83" i="3"/>
  <c r="R83" i="3"/>
  <c r="M83" i="3"/>
  <c r="G83" i="3"/>
  <c r="R82" i="3"/>
  <c r="M82" i="3"/>
  <c r="G82" i="3"/>
  <c r="D80" i="3"/>
  <c r="D81" i="3"/>
  <c r="R81" i="3"/>
  <c r="M81" i="3"/>
  <c r="G81" i="3"/>
  <c r="R80" i="3"/>
  <c r="M80" i="3"/>
  <c r="G80" i="3"/>
  <c r="D78" i="3"/>
  <c r="D79" i="3"/>
  <c r="R79" i="3"/>
  <c r="G79" i="3"/>
  <c r="M79" i="3"/>
  <c r="R78" i="3"/>
  <c r="G78" i="3"/>
  <c r="M78" i="3"/>
  <c r="D76" i="3"/>
  <c r="D77" i="3"/>
  <c r="R77" i="3"/>
  <c r="G77" i="3"/>
  <c r="M77" i="3"/>
  <c r="R76" i="3"/>
  <c r="G76" i="3"/>
  <c r="M76" i="3"/>
  <c r="D74" i="3"/>
  <c r="D75" i="3"/>
  <c r="R75" i="3"/>
  <c r="M75" i="3"/>
  <c r="G75" i="3"/>
  <c r="R74" i="3"/>
  <c r="M74" i="3"/>
  <c r="G74" i="3"/>
  <c r="D72" i="3"/>
  <c r="D73" i="3"/>
  <c r="R73" i="3"/>
  <c r="M73" i="3"/>
  <c r="G73" i="3"/>
  <c r="R72" i="3"/>
  <c r="M72" i="3"/>
  <c r="G72" i="3"/>
  <c r="D70" i="3"/>
  <c r="D71" i="3"/>
  <c r="R71" i="3"/>
  <c r="M71" i="3"/>
  <c r="G71" i="3"/>
  <c r="R70" i="3"/>
  <c r="M70" i="3"/>
  <c r="G70" i="3"/>
  <c r="D68" i="3"/>
  <c r="D69" i="3"/>
  <c r="R69" i="3"/>
  <c r="M69" i="3"/>
  <c r="G69" i="3"/>
  <c r="R68" i="3"/>
  <c r="M68" i="3"/>
  <c r="G68" i="3"/>
  <c r="D66" i="3"/>
  <c r="D67" i="3"/>
  <c r="R67" i="3"/>
  <c r="G67" i="3"/>
  <c r="M67" i="3"/>
  <c r="R66" i="3"/>
  <c r="G66" i="3"/>
  <c r="M66" i="3"/>
  <c r="D64" i="3"/>
  <c r="D65" i="3"/>
  <c r="R65" i="3"/>
  <c r="G65" i="3"/>
  <c r="M65" i="3"/>
  <c r="R64" i="3"/>
  <c r="G64" i="3"/>
  <c r="M64" i="3"/>
  <c r="D62" i="3"/>
  <c r="D63" i="3"/>
  <c r="R63" i="3"/>
  <c r="G63" i="3"/>
  <c r="M63" i="3"/>
  <c r="R62" i="3"/>
  <c r="G62" i="3"/>
  <c r="M62" i="3"/>
  <c r="D60" i="3"/>
  <c r="D61" i="3"/>
  <c r="R61" i="3"/>
  <c r="M61" i="3"/>
  <c r="G61" i="3"/>
  <c r="R60" i="3"/>
  <c r="M60" i="3"/>
  <c r="G60" i="3"/>
  <c r="D58" i="3"/>
  <c r="D59" i="3"/>
  <c r="R59" i="3"/>
  <c r="M59" i="3"/>
  <c r="G59" i="3"/>
  <c r="R58" i="3"/>
  <c r="M58" i="3"/>
  <c r="G58" i="3"/>
  <c r="D56" i="3"/>
  <c r="D57" i="3"/>
  <c r="R57" i="3"/>
  <c r="M57" i="3"/>
  <c r="G57" i="3"/>
  <c r="R56" i="3"/>
  <c r="M56" i="3"/>
  <c r="G56" i="3"/>
  <c r="D54" i="3"/>
  <c r="D55" i="3"/>
  <c r="R55" i="3"/>
  <c r="G55" i="3"/>
  <c r="M55" i="3"/>
  <c r="R54" i="3"/>
  <c r="G54" i="3"/>
  <c r="M54" i="3"/>
  <c r="D52" i="3"/>
  <c r="D53" i="3"/>
  <c r="R53" i="3"/>
  <c r="G53" i="3"/>
  <c r="M53" i="3"/>
  <c r="R52" i="3"/>
  <c r="G52" i="3"/>
  <c r="M52" i="3"/>
  <c r="D50" i="3"/>
  <c r="D51" i="3"/>
  <c r="R51" i="3"/>
  <c r="M51" i="3"/>
  <c r="G51" i="3"/>
  <c r="R50" i="3"/>
  <c r="G50" i="3"/>
  <c r="M50" i="3"/>
  <c r="D48" i="3"/>
  <c r="D49" i="3"/>
  <c r="R49" i="3"/>
  <c r="M49" i="3"/>
  <c r="G49" i="3"/>
  <c r="R48" i="3"/>
  <c r="M48" i="3"/>
  <c r="G48" i="3"/>
  <c r="D46" i="3"/>
  <c r="D47" i="3"/>
  <c r="R47" i="3"/>
  <c r="M47" i="3"/>
  <c r="G47" i="3"/>
  <c r="R46" i="3"/>
  <c r="M46" i="3"/>
  <c r="G46" i="3"/>
  <c r="D44" i="3"/>
  <c r="D45" i="3"/>
  <c r="R45" i="3"/>
  <c r="M45" i="3"/>
  <c r="G45" i="3"/>
  <c r="R44" i="3"/>
  <c r="M44" i="3"/>
  <c r="G44" i="3"/>
  <c r="D42" i="3"/>
  <c r="D43" i="3"/>
  <c r="R43" i="3"/>
  <c r="G43" i="3"/>
  <c r="M43" i="3"/>
  <c r="R42" i="3"/>
  <c r="G42" i="3"/>
  <c r="M42" i="3"/>
  <c r="D40" i="3"/>
  <c r="D41" i="3"/>
  <c r="R41" i="3"/>
  <c r="G41" i="3"/>
  <c r="M41" i="3"/>
  <c r="R40" i="3"/>
  <c r="G40" i="3"/>
  <c r="M40" i="3"/>
  <c r="D38" i="3"/>
  <c r="D39" i="3"/>
  <c r="R39" i="3"/>
  <c r="G39" i="3"/>
  <c r="M39" i="3"/>
  <c r="R38" i="3"/>
  <c r="G38" i="3"/>
  <c r="M38" i="3"/>
  <c r="D36" i="3"/>
  <c r="D37" i="3"/>
  <c r="R37" i="3"/>
  <c r="M37" i="3"/>
  <c r="G37" i="3"/>
  <c r="R36" i="3"/>
  <c r="M36" i="3"/>
  <c r="G36" i="3"/>
  <c r="D34" i="3"/>
  <c r="D35" i="3"/>
  <c r="R35" i="3"/>
  <c r="M35" i="3"/>
  <c r="G35" i="3"/>
  <c r="R34" i="3"/>
  <c r="M34" i="3"/>
  <c r="G34" i="3"/>
  <c r="D32" i="3"/>
  <c r="D33" i="3"/>
  <c r="R33" i="3"/>
  <c r="M33" i="3"/>
  <c r="G33" i="3"/>
  <c r="R32" i="3"/>
  <c r="M32" i="3"/>
  <c r="G32" i="3"/>
  <c r="D30" i="3"/>
  <c r="D31" i="3"/>
  <c r="R31" i="3"/>
  <c r="G31" i="3"/>
  <c r="M31" i="3"/>
  <c r="R30" i="3"/>
  <c r="G30" i="3"/>
  <c r="M30" i="3"/>
  <c r="D27" i="3"/>
  <c r="D28" i="3"/>
  <c r="D29" i="3"/>
  <c r="R28" i="3"/>
  <c r="R29" i="3"/>
  <c r="G28" i="3"/>
  <c r="G29" i="3"/>
  <c r="M28" i="3"/>
  <c r="M29" i="3"/>
  <c r="R27" i="3"/>
  <c r="G27" i="3"/>
  <c r="M27" i="3"/>
  <c r="D25" i="3"/>
  <c r="D26" i="3"/>
  <c r="R26" i="3"/>
  <c r="G26" i="3"/>
  <c r="M26" i="3"/>
  <c r="R25" i="3"/>
  <c r="M25" i="3"/>
  <c r="G25" i="3"/>
  <c r="D23" i="3"/>
  <c r="D24" i="3"/>
  <c r="R24" i="3"/>
  <c r="M24" i="3"/>
  <c r="G24" i="3"/>
  <c r="R23" i="3"/>
  <c r="M23" i="3"/>
  <c r="G23" i="3"/>
  <c r="D21" i="3"/>
  <c r="D22" i="3"/>
  <c r="R22" i="3"/>
  <c r="M22" i="3"/>
  <c r="G22" i="3"/>
  <c r="R21" i="3"/>
  <c r="M21" i="3"/>
  <c r="G21" i="3"/>
  <c r="D19" i="3"/>
  <c r="D20" i="3"/>
  <c r="R20" i="3"/>
  <c r="M20" i="3"/>
  <c r="G20" i="3"/>
  <c r="R19" i="3"/>
  <c r="G19" i="3"/>
  <c r="M19" i="3"/>
  <c r="D17" i="3"/>
  <c r="D18" i="3"/>
  <c r="R18" i="3"/>
  <c r="G18" i="3"/>
  <c r="M18" i="3"/>
  <c r="R17" i="3"/>
  <c r="G17" i="3"/>
  <c r="M17" i="3"/>
  <c r="D15" i="3"/>
  <c r="D16" i="3"/>
  <c r="R16" i="3"/>
  <c r="M16" i="3"/>
  <c r="G16" i="3"/>
  <c r="M15" i="3"/>
  <c r="R15" i="3"/>
  <c r="G15" i="3"/>
  <c r="D13" i="3"/>
  <c r="D14" i="3"/>
  <c r="G14" i="3"/>
  <c r="M14" i="3"/>
  <c r="R14" i="3"/>
  <c r="R13" i="3"/>
  <c r="M13" i="3"/>
  <c r="G13" i="3"/>
  <c r="D11" i="3"/>
  <c r="D12" i="3"/>
  <c r="R12" i="3"/>
  <c r="M12" i="3"/>
  <c r="G12" i="3"/>
  <c r="R11" i="3"/>
  <c r="M11" i="3"/>
  <c r="G11" i="3"/>
  <c r="D9" i="3"/>
  <c r="D10" i="3"/>
  <c r="R10" i="3"/>
  <c r="M10" i="3"/>
  <c r="G10" i="3"/>
  <c r="R9" i="3"/>
  <c r="M9" i="3"/>
  <c r="G9" i="3"/>
  <c r="D7" i="3"/>
  <c r="D8" i="3"/>
  <c r="R8" i="3"/>
  <c r="M8" i="3"/>
  <c r="G8" i="3"/>
  <c r="R7" i="3"/>
  <c r="G7" i="3"/>
  <c r="M7" i="3"/>
  <c r="D5" i="3"/>
  <c r="D6" i="3"/>
  <c r="R6" i="3"/>
  <c r="G6" i="3"/>
  <c r="M6" i="3"/>
  <c r="R5" i="3"/>
  <c r="G5" i="3"/>
  <c r="M5" i="3"/>
  <c r="D3" i="3"/>
  <c r="D4" i="3"/>
  <c r="R4" i="3"/>
  <c r="G4" i="3"/>
  <c r="M4" i="3"/>
  <c r="R3" i="3"/>
  <c r="G3" i="3"/>
  <c r="M3" i="3"/>
  <c r="L2147" i="3"/>
  <c r="K2147" i="3" s="1"/>
  <c r="A2147" i="3"/>
  <c r="A2146" i="3"/>
  <c r="L2146" i="3"/>
  <c r="K2146" i="3" s="1"/>
  <c r="A2145" i="3"/>
  <c r="L2144" i="3"/>
  <c r="N2144" i="3" s="1"/>
  <c r="L2145" i="3"/>
  <c r="K2145" i="3" s="1"/>
  <c r="A2144" i="3"/>
  <c r="A2143" i="3"/>
  <c r="L2142" i="3"/>
  <c r="K2142" i="3" s="1"/>
  <c r="L2143" i="3"/>
  <c r="K2143" i="3" s="1"/>
  <c r="A2142" i="3"/>
  <c r="L2141" i="3"/>
  <c r="K2141" i="3" s="1"/>
  <c r="A2141" i="3"/>
  <c r="L2140" i="3"/>
  <c r="K2140" i="3" s="1"/>
  <c r="A2140" i="3"/>
  <c r="L2139" i="3"/>
  <c r="K2139" i="3" s="1"/>
  <c r="A2139" i="3"/>
  <c r="L2138" i="3"/>
  <c r="K2138" i="3" s="1"/>
  <c r="A2138" i="3"/>
  <c r="A2137" i="3"/>
  <c r="L2136" i="3"/>
  <c r="K2136" i="3" s="1"/>
  <c r="L2137" i="3"/>
  <c r="K2137" i="3" s="1"/>
  <c r="A2136" i="3"/>
  <c r="A2135" i="3"/>
  <c r="L2134" i="3"/>
  <c r="K2134" i="3" s="1"/>
  <c r="L2135" i="3"/>
  <c r="K2135" i="3" s="1"/>
  <c r="A2134" i="3"/>
  <c r="A2133" i="3"/>
  <c r="L2133" i="3"/>
  <c r="K2133" i="3" s="1"/>
  <c r="A2132" i="3"/>
  <c r="L2132" i="3"/>
  <c r="K2132" i="3" s="1"/>
  <c r="A2131" i="3"/>
  <c r="L2130" i="3"/>
  <c r="K2130" i="3" s="1"/>
  <c r="L2131" i="3"/>
  <c r="K2131" i="3" s="1"/>
  <c r="A2130" i="3"/>
  <c r="A2129" i="3"/>
  <c r="L2128" i="3"/>
  <c r="K2128" i="3" s="1"/>
  <c r="L2129" i="3"/>
  <c r="K2129" i="3" s="1"/>
  <c r="A2128" i="3"/>
  <c r="L2127" i="3"/>
  <c r="K2127" i="3" s="1"/>
  <c r="A2127" i="3"/>
  <c r="A2126" i="3"/>
  <c r="L2126" i="3"/>
  <c r="L2125" i="3"/>
  <c r="K2125" i="3" s="1"/>
  <c r="A2125" i="3"/>
  <c r="L2124" i="3"/>
  <c r="K2124" i="3" s="1"/>
  <c r="A2124" i="3"/>
  <c r="L2123" i="3"/>
  <c r="K2123" i="3" s="1"/>
  <c r="A2123" i="3"/>
  <c r="L2122" i="3"/>
  <c r="K2122" i="3" s="1"/>
  <c r="A2122" i="3"/>
  <c r="A2121" i="3"/>
  <c r="L2120" i="3"/>
  <c r="K2120" i="3" s="1"/>
  <c r="L2121" i="3"/>
  <c r="K2121" i="3" s="1"/>
  <c r="A2120" i="3"/>
  <c r="A2119" i="3"/>
  <c r="L2118" i="3"/>
  <c r="N2118" i="3" s="1"/>
  <c r="L2119" i="3"/>
  <c r="K2119" i="3" s="1"/>
  <c r="A2118" i="3"/>
  <c r="A2117" i="3"/>
  <c r="L2117" i="3"/>
  <c r="K2117" i="3" s="1"/>
  <c r="L2116" i="3"/>
  <c r="K2116" i="3" s="1"/>
  <c r="A2116" i="3"/>
  <c r="A2115" i="3"/>
  <c r="L2114" i="3"/>
  <c r="K2114" i="3" s="1"/>
  <c r="L2115" i="3"/>
  <c r="K2115" i="3" s="1"/>
  <c r="A2114" i="3"/>
  <c r="A2113" i="3"/>
  <c r="L2112" i="3"/>
  <c r="K2112" i="3" s="1"/>
  <c r="L2113" i="3"/>
  <c r="K2113" i="3" s="1"/>
  <c r="A2112" i="3"/>
  <c r="A2111" i="3"/>
  <c r="L2111" i="3"/>
  <c r="K2111" i="3" s="1"/>
  <c r="A2110" i="3"/>
  <c r="L2109" i="3"/>
  <c r="K2109" i="3" s="1"/>
  <c r="L2110" i="3"/>
  <c r="K2110" i="3" s="1"/>
  <c r="A2109" i="3"/>
  <c r="A2108" i="3"/>
  <c r="L2107" i="3"/>
  <c r="K2107" i="3" s="1"/>
  <c r="L2108" i="3"/>
  <c r="K2108" i="3" s="1"/>
  <c r="A2107" i="3"/>
  <c r="A2106" i="3"/>
  <c r="L2105" i="3"/>
  <c r="K2105" i="3" s="1"/>
  <c r="L2106" i="3"/>
  <c r="A2105" i="3"/>
  <c r="L2104" i="3"/>
  <c r="K2104" i="3" s="1"/>
  <c r="A2104" i="3"/>
  <c r="L2103" i="3"/>
  <c r="K2103" i="3" s="1"/>
  <c r="A2103" i="3"/>
  <c r="A2102" i="3"/>
  <c r="L2101" i="3"/>
  <c r="K2101" i="3" s="1"/>
  <c r="L2102" i="3"/>
  <c r="K2102" i="3" s="1"/>
  <c r="A2101" i="3"/>
  <c r="L2100" i="3"/>
  <c r="K2100" i="3" s="1"/>
  <c r="A2100" i="3"/>
  <c r="L2099" i="3"/>
  <c r="K2099" i="3" s="1"/>
  <c r="A2099" i="3"/>
  <c r="A2098" i="3"/>
  <c r="L2098" i="3"/>
  <c r="K2098" i="3" s="1"/>
  <c r="A2097" i="3"/>
  <c r="L2097" i="3"/>
  <c r="K2097" i="3" s="1"/>
  <c r="A2096" i="3"/>
  <c r="L2095" i="3"/>
  <c r="K2095" i="3" s="1"/>
  <c r="L2096" i="3"/>
  <c r="K2096" i="3" s="1"/>
  <c r="A2095" i="3"/>
  <c r="L2094" i="3"/>
  <c r="N2094" i="3" s="1"/>
  <c r="A2094" i="3"/>
  <c r="L2093" i="3"/>
  <c r="K2093" i="3" s="1"/>
  <c r="A2093" i="3"/>
  <c r="L2092" i="3"/>
  <c r="K2092" i="3" s="1"/>
  <c r="A2092" i="3"/>
  <c r="L2091" i="3"/>
  <c r="K2091" i="3" s="1"/>
  <c r="A2091" i="3"/>
  <c r="A2090" i="3"/>
  <c r="L2089" i="3"/>
  <c r="K2089" i="3" s="1"/>
  <c r="L2090" i="3"/>
  <c r="K2090" i="3" s="1"/>
  <c r="A2089" i="3"/>
  <c r="A2088" i="3"/>
  <c r="L2087" i="3"/>
  <c r="K2087" i="3" s="1"/>
  <c r="L2088" i="3"/>
  <c r="A2087" i="3"/>
  <c r="L2086" i="3"/>
  <c r="K2086" i="3" s="1"/>
  <c r="A2086" i="3"/>
  <c r="A2085" i="3"/>
  <c r="L2085" i="3"/>
  <c r="K2085" i="3" s="1"/>
  <c r="A2084" i="3"/>
  <c r="L2083" i="3"/>
  <c r="K2083" i="3" s="1"/>
  <c r="L2084" i="3"/>
  <c r="K2084" i="3" s="1"/>
  <c r="A2083" i="3"/>
  <c r="L2082" i="3"/>
  <c r="N2082" i="3" s="1"/>
  <c r="A2082" i="3"/>
  <c r="A2081" i="3"/>
  <c r="L2080" i="3"/>
  <c r="K2080" i="3" s="1"/>
  <c r="L2081" i="3"/>
  <c r="K2081" i="3" s="1"/>
  <c r="A2080" i="3"/>
  <c r="A2079" i="3"/>
  <c r="L2078" i="3"/>
  <c r="K2078" i="3" s="1"/>
  <c r="L2079" i="3"/>
  <c r="K2079" i="3" s="1"/>
  <c r="A2078" i="3"/>
  <c r="A2077" i="3"/>
  <c r="L2076" i="3"/>
  <c r="K2076" i="3" s="1"/>
  <c r="L2077" i="3"/>
  <c r="K2077" i="3" s="1"/>
  <c r="A2076" i="3"/>
  <c r="L2075" i="3"/>
  <c r="K2075" i="3" s="1"/>
  <c r="A2075" i="3"/>
  <c r="L2074" i="3"/>
  <c r="K2074" i="3" s="1"/>
  <c r="A2074" i="3"/>
  <c r="A2073" i="3"/>
  <c r="L2072" i="3"/>
  <c r="K2072" i="3" s="1"/>
  <c r="L2073" i="3"/>
  <c r="K2073" i="3" s="1"/>
  <c r="A2072" i="3"/>
  <c r="A2071" i="3"/>
  <c r="L2070" i="3"/>
  <c r="K2070" i="3" s="1"/>
  <c r="L2071" i="3"/>
  <c r="K2071" i="3" s="1"/>
  <c r="A2070" i="3"/>
  <c r="A2069" i="3"/>
  <c r="L2068" i="3"/>
  <c r="K2068" i="3" s="1"/>
  <c r="L2069" i="3"/>
  <c r="K2069" i="3" s="1"/>
  <c r="A2068" i="3"/>
  <c r="L2067" i="3"/>
  <c r="K2067" i="3" s="1"/>
  <c r="A2067" i="3"/>
  <c r="L2066" i="3"/>
  <c r="K2066" i="3" s="1"/>
  <c r="A2066" i="3"/>
  <c r="A2065" i="3"/>
  <c r="L2064" i="3"/>
  <c r="K2064" i="3" s="1"/>
  <c r="L2065" i="3"/>
  <c r="K2065" i="3" s="1"/>
  <c r="A2064" i="3"/>
  <c r="A2063" i="3"/>
  <c r="L2062" i="3"/>
  <c r="K2062" i="3" s="1"/>
  <c r="L2063" i="3"/>
  <c r="K2063" i="3" s="1"/>
  <c r="A2062" i="3"/>
  <c r="A2061" i="3"/>
  <c r="L2060" i="3"/>
  <c r="K2060" i="3" s="1"/>
  <c r="L2061" i="3"/>
  <c r="K2061" i="3" s="1"/>
  <c r="A2060" i="3"/>
  <c r="A2059" i="3"/>
  <c r="L2058" i="3"/>
  <c r="K2058" i="3" s="1"/>
  <c r="L2059" i="3"/>
  <c r="K2059" i="3" s="1"/>
  <c r="A2058" i="3"/>
  <c r="A2057" i="3"/>
  <c r="L2056" i="3"/>
  <c r="K2056" i="3" s="1"/>
  <c r="L2057" i="3"/>
  <c r="K2057" i="3" s="1"/>
  <c r="A2056" i="3"/>
  <c r="A2055" i="3"/>
  <c r="L2054" i="3"/>
  <c r="K2054" i="3" s="1"/>
  <c r="L2055" i="3"/>
  <c r="K2055" i="3" s="1"/>
  <c r="A2054" i="3"/>
  <c r="A2052" i="3"/>
  <c r="A2053" i="3"/>
  <c r="L2051" i="3"/>
  <c r="K2051" i="3" s="1"/>
  <c r="L2052" i="3"/>
  <c r="L2053" i="3"/>
  <c r="K2053" i="3" s="1"/>
  <c r="A2051" i="3"/>
  <c r="A2049" i="3"/>
  <c r="A2050" i="3"/>
  <c r="L2048" i="3"/>
  <c r="K2048" i="3" s="1"/>
  <c r="L2049" i="3"/>
  <c r="K2049" i="3" s="1"/>
  <c r="L2050" i="3"/>
  <c r="K2050" i="3" s="1"/>
  <c r="A2048" i="3"/>
  <c r="L2047" i="3"/>
  <c r="K2047" i="3" s="1"/>
  <c r="A2047" i="3"/>
  <c r="A2046" i="3"/>
  <c r="L2045" i="3"/>
  <c r="K2045" i="3" s="1"/>
  <c r="L2046" i="3"/>
  <c r="A2045" i="3"/>
  <c r="A2044" i="3"/>
  <c r="L2043" i="3"/>
  <c r="K2043" i="3" s="1"/>
  <c r="L2044" i="3"/>
  <c r="K2044" i="3" s="1"/>
  <c r="A2043" i="3"/>
  <c r="A2042" i="3"/>
  <c r="L2041" i="3"/>
  <c r="K2041" i="3" s="1"/>
  <c r="L2042" i="3"/>
  <c r="K2042" i="3" s="1"/>
  <c r="A2041" i="3"/>
  <c r="L2040" i="3"/>
  <c r="N2040" i="3" s="1"/>
  <c r="A2040" i="3"/>
  <c r="A2039" i="3"/>
  <c r="L2038" i="3"/>
  <c r="K2038" i="3" s="1"/>
  <c r="L2039" i="3"/>
  <c r="K2039" i="3" s="1"/>
  <c r="A2038" i="3"/>
  <c r="A2037" i="3"/>
  <c r="L2036" i="3"/>
  <c r="K2036" i="3" s="1"/>
  <c r="L2037" i="3"/>
  <c r="K2037" i="3" s="1"/>
  <c r="A2036" i="3"/>
  <c r="A2035" i="3"/>
  <c r="L2034" i="3"/>
  <c r="K2034" i="3" s="1"/>
  <c r="L2035" i="3"/>
  <c r="K2035" i="3" s="1"/>
  <c r="A2034" i="3"/>
  <c r="A2031" i="3"/>
  <c r="A2032" i="3"/>
  <c r="A2033" i="3"/>
  <c r="L2030" i="3"/>
  <c r="K2030" i="3" s="1"/>
  <c r="L2031" i="3"/>
  <c r="K2031" i="3" s="1"/>
  <c r="L2032" i="3"/>
  <c r="K2032" i="3" s="1"/>
  <c r="L2033" i="3"/>
  <c r="K2033" i="3" s="1"/>
  <c r="A2030" i="3"/>
  <c r="L2029" i="3"/>
  <c r="K2029" i="3" s="1"/>
  <c r="A2029" i="3"/>
  <c r="L2028" i="3"/>
  <c r="N2028" i="3" s="1"/>
  <c r="A2028" i="3"/>
  <c r="A2027" i="3"/>
  <c r="L2026" i="3"/>
  <c r="K2026" i="3" s="1"/>
  <c r="L2027" i="3"/>
  <c r="K2027" i="3" s="1"/>
  <c r="A2026" i="3"/>
  <c r="L2025" i="3"/>
  <c r="K2025" i="3" s="1"/>
  <c r="A2025" i="3"/>
  <c r="L2024" i="3"/>
  <c r="K2024" i="3" s="1"/>
  <c r="A2024" i="3"/>
  <c r="L2023" i="3"/>
  <c r="K2023" i="3" s="1"/>
  <c r="A2023" i="3"/>
  <c r="A2022" i="3"/>
  <c r="L2021" i="3"/>
  <c r="K2021" i="3" s="1"/>
  <c r="L2022" i="3"/>
  <c r="A2021" i="3"/>
  <c r="A2020" i="3"/>
  <c r="L2020" i="3"/>
  <c r="K2020" i="3" s="1"/>
  <c r="A2019" i="3"/>
  <c r="L2018" i="3"/>
  <c r="K2018" i="3" s="1"/>
  <c r="L2019" i="3"/>
  <c r="K2019" i="3" s="1"/>
  <c r="A2018" i="3"/>
  <c r="L2017" i="3"/>
  <c r="K2017" i="3" s="1"/>
  <c r="A2017" i="3"/>
  <c r="A2016" i="3"/>
  <c r="L2015" i="3"/>
  <c r="K2015" i="3" s="1"/>
  <c r="L2016" i="3"/>
  <c r="A2015" i="3"/>
  <c r="A2014" i="3"/>
  <c r="L2013" i="3"/>
  <c r="K2013" i="3" s="1"/>
  <c r="L2014" i="3"/>
  <c r="K2014" i="3" s="1"/>
  <c r="A2013" i="3"/>
  <c r="A2012" i="3"/>
  <c r="L2011" i="3"/>
  <c r="K2011" i="3" s="1"/>
  <c r="L2012" i="3"/>
  <c r="K2012" i="3" s="1"/>
  <c r="A2011" i="3"/>
  <c r="L2010" i="3"/>
  <c r="N2010" i="3" s="1"/>
  <c r="A2010" i="3"/>
  <c r="A2009" i="3"/>
  <c r="L2008" i="3"/>
  <c r="K2008" i="3" s="1"/>
  <c r="L2009" i="3"/>
  <c r="K2009" i="3" s="1"/>
  <c r="A2008" i="3"/>
  <c r="A2007" i="3"/>
  <c r="L2006" i="3"/>
  <c r="K2006" i="3" s="1"/>
  <c r="L2007" i="3"/>
  <c r="K2007" i="3" s="1"/>
  <c r="A2006" i="3"/>
  <c r="A2005" i="3"/>
  <c r="L2004" i="3"/>
  <c r="K2004" i="3" s="1"/>
  <c r="L2005" i="3"/>
  <c r="K2005" i="3" s="1"/>
  <c r="A2004" i="3"/>
  <c r="A2003" i="3"/>
  <c r="L2002" i="3"/>
  <c r="K2002" i="3" s="1"/>
  <c r="L2003" i="3"/>
  <c r="K2003" i="3" s="1"/>
  <c r="A2002" i="3"/>
  <c r="A2001" i="3"/>
  <c r="L2000" i="3"/>
  <c r="K2000" i="3" s="1"/>
  <c r="L2001" i="3"/>
  <c r="K2001" i="3" s="1"/>
  <c r="A2000" i="3"/>
  <c r="A1999" i="3"/>
  <c r="L1998" i="3"/>
  <c r="N1998" i="3" s="1"/>
  <c r="L1999" i="3"/>
  <c r="K1999" i="3" s="1"/>
  <c r="A1998" i="3"/>
  <c r="A1997" i="3"/>
  <c r="L1996" i="3"/>
  <c r="K1996" i="3" s="1"/>
  <c r="L1997" i="3"/>
  <c r="K1997" i="3" s="1"/>
  <c r="A1996" i="3"/>
  <c r="A1995" i="3"/>
  <c r="L1994" i="3"/>
  <c r="K1994" i="3" s="1"/>
  <c r="L1995" i="3"/>
  <c r="K1995" i="3" s="1"/>
  <c r="A1994" i="3"/>
  <c r="A1993" i="3"/>
  <c r="L1992" i="3"/>
  <c r="K1992" i="3" s="1"/>
  <c r="L1993" i="3"/>
  <c r="K1993" i="3" s="1"/>
  <c r="A1992" i="3"/>
  <c r="A1989" i="3"/>
  <c r="A1990" i="3"/>
  <c r="A1991" i="3"/>
  <c r="L1989" i="3"/>
  <c r="K1989" i="3" s="1"/>
  <c r="L1990" i="3"/>
  <c r="K1990" i="3" s="1"/>
  <c r="L1991" i="3"/>
  <c r="K1991" i="3" s="1"/>
  <c r="A1988" i="3"/>
  <c r="L1987" i="3"/>
  <c r="K1987" i="3" s="1"/>
  <c r="L1988" i="3"/>
  <c r="K1988" i="3" s="1"/>
  <c r="A1987" i="3"/>
  <c r="A1986" i="3"/>
  <c r="L1985" i="3"/>
  <c r="K1985" i="3" s="1"/>
  <c r="L1986" i="3"/>
  <c r="A1985" i="3"/>
  <c r="A1984" i="3"/>
  <c r="L1983" i="3"/>
  <c r="K1983" i="3" s="1"/>
  <c r="L1984" i="3"/>
  <c r="K1984" i="3" s="1"/>
  <c r="A1983" i="3"/>
  <c r="A1982" i="3"/>
  <c r="L1981" i="3"/>
  <c r="K1981" i="3" s="1"/>
  <c r="L1982" i="3"/>
  <c r="K1982" i="3" s="1"/>
  <c r="A1981" i="3"/>
  <c r="A1980" i="3"/>
  <c r="L1979" i="3"/>
  <c r="K1979" i="3" s="1"/>
  <c r="L1980" i="3"/>
  <c r="A1979" i="3"/>
  <c r="A1978" i="3"/>
  <c r="L1978" i="3"/>
  <c r="K1978" i="3" s="1"/>
  <c r="A1977" i="3"/>
  <c r="L1976" i="3"/>
  <c r="K1976" i="3" s="1"/>
  <c r="L1977" i="3"/>
  <c r="K1977" i="3" s="1"/>
  <c r="A1976" i="3"/>
  <c r="A1975" i="3"/>
  <c r="L1974" i="3"/>
  <c r="K1974" i="3" s="1"/>
  <c r="L1975" i="3"/>
  <c r="K1975" i="3" s="1"/>
  <c r="A1974" i="3"/>
  <c r="A1973" i="3"/>
  <c r="L1972" i="3"/>
  <c r="K1972" i="3" s="1"/>
  <c r="L1973" i="3"/>
  <c r="K1973" i="3" s="1"/>
  <c r="A1972" i="3"/>
  <c r="A1971" i="3"/>
  <c r="L1970" i="3"/>
  <c r="K1970" i="3" s="1"/>
  <c r="L1971" i="3"/>
  <c r="K1971" i="3" s="1"/>
  <c r="A1970" i="3"/>
  <c r="A1969" i="3"/>
  <c r="L1968" i="3"/>
  <c r="K1968" i="3" s="1"/>
  <c r="L1969" i="3"/>
  <c r="K1969" i="3" s="1"/>
  <c r="A1968" i="3"/>
  <c r="A1967" i="3"/>
  <c r="L1966" i="3"/>
  <c r="K1966" i="3" s="1"/>
  <c r="L1967" i="3"/>
  <c r="K1967" i="3" s="1"/>
  <c r="A1966" i="3"/>
  <c r="L1965" i="3"/>
  <c r="K1965" i="3" s="1"/>
  <c r="A1965" i="3"/>
  <c r="A1964" i="3"/>
  <c r="L1963" i="3"/>
  <c r="K1963" i="3" s="1"/>
  <c r="L1964" i="3"/>
  <c r="K1964" i="3" s="1"/>
  <c r="A1963" i="3"/>
  <c r="A1959" i="3"/>
  <c r="A1960" i="3"/>
  <c r="A1961" i="3"/>
  <c r="A1962" i="3"/>
  <c r="L1958" i="3"/>
  <c r="K1958" i="3" s="1"/>
  <c r="L1959" i="3"/>
  <c r="K1959" i="3" s="1"/>
  <c r="L1960" i="3"/>
  <c r="K1960" i="3" s="1"/>
  <c r="L1961" i="3"/>
  <c r="K1961" i="3" s="1"/>
  <c r="L1962" i="3"/>
  <c r="A1958" i="3"/>
  <c r="A1957" i="3"/>
  <c r="L1956" i="3"/>
  <c r="K1956" i="3" s="1"/>
  <c r="L1957" i="3"/>
  <c r="K1957" i="3" s="1"/>
  <c r="A1956" i="3"/>
  <c r="A1955" i="3"/>
  <c r="L1954" i="3"/>
  <c r="K1954" i="3" s="1"/>
  <c r="L1955" i="3"/>
  <c r="K1955" i="3" s="1"/>
  <c r="A1954" i="3"/>
  <c r="L1953" i="3"/>
  <c r="K1953" i="3" s="1"/>
  <c r="A1953" i="3"/>
  <c r="A1952" i="3"/>
  <c r="L1951" i="3"/>
  <c r="K1951" i="3" s="1"/>
  <c r="L1952" i="3"/>
  <c r="K1952" i="3" s="1"/>
  <c r="A1951" i="3"/>
  <c r="A1950" i="3"/>
  <c r="L1950" i="3"/>
  <c r="A1949" i="3"/>
  <c r="L1948" i="3"/>
  <c r="K1948" i="3" s="1"/>
  <c r="L1949" i="3"/>
  <c r="K1949" i="3" s="1"/>
  <c r="A1948" i="3"/>
  <c r="A1947" i="3"/>
  <c r="L1946" i="3"/>
  <c r="K1946" i="3" s="1"/>
  <c r="L1947" i="3"/>
  <c r="K1947" i="3" s="1"/>
  <c r="A1946" i="3"/>
  <c r="A1945" i="3"/>
  <c r="L1944" i="3"/>
  <c r="K1944" i="3" s="1"/>
  <c r="L1945" i="3"/>
  <c r="K1945" i="3" s="1"/>
  <c r="A1944" i="3"/>
  <c r="E2" i="3"/>
  <c r="D2" i="3" s="1"/>
  <c r="F2" i="3"/>
  <c r="A11" i="3"/>
  <c r="A10" i="3"/>
  <c r="A23" i="3"/>
  <c r="A35" i="3"/>
  <c r="A47" i="3"/>
  <c r="A59" i="3"/>
  <c r="A71" i="3"/>
  <c r="A83" i="3"/>
  <c r="A95" i="3"/>
  <c r="A107" i="3"/>
  <c r="A119" i="3"/>
  <c r="A131" i="3"/>
  <c r="A143" i="3"/>
  <c r="A155" i="3"/>
  <c r="A167" i="3"/>
  <c r="A179" i="3"/>
  <c r="A191" i="3"/>
  <c r="A203" i="3"/>
  <c r="A215" i="3"/>
  <c r="A227" i="3"/>
  <c r="A239" i="3"/>
  <c r="A251" i="3"/>
  <c r="A263" i="3"/>
  <c r="A275" i="3"/>
  <c r="A287" i="3"/>
  <c r="A299" i="3"/>
  <c r="A311" i="3"/>
  <c r="A323" i="3"/>
  <c r="A335" i="3"/>
  <c r="A347" i="3"/>
  <c r="A359" i="3"/>
  <c r="A371" i="3"/>
  <c r="A383" i="3"/>
  <c r="A395" i="3"/>
  <c r="A407" i="3"/>
  <c r="A419" i="3"/>
  <c r="A431" i="3"/>
  <c r="A443" i="3"/>
  <c r="A455" i="3"/>
  <c r="A467" i="3"/>
  <c r="A479" i="3"/>
  <c r="A491" i="3"/>
  <c r="A503" i="3"/>
  <c r="A515" i="3"/>
  <c r="A527" i="3"/>
  <c r="A539" i="3"/>
  <c r="A551" i="3"/>
  <c r="A563" i="3"/>
  <c r="A575" i="3"/>
  <c r="A587" i="3"/>
  <c r="A599" i="3"/>
  <c r="A611" i="3"/>
  <c r="A623" i="3"/>
  <c r="A635" i="3"/>
  <c r="A647" i="3"/>
  <c r="A659" i="3"/>
  <c r="A671" i="3"/>
  <c r="A683" i="3"/>
  <c r="A695" i="3"/>
  <c r="A707" i="3"/>
  <c r="A719" i="3"/>
  <c r="A731" i="3"/>
  <c r="A743" i="3"/>
  <c r="A755" i="3"/>
  <c r="A767" i="3"/>
  <c r="A779" i="3"/>
  <c r="A791" i="3"/>
  <c r="A803" i="3"/>
  <c r="A815" i="3"/>
  <c r="A827" i="3"/>
  <c r="A839" i="3"/>
  <c r="A851" i="3"/>
  <c r="A863" i="3"/>
  <c r="A875" i="3"/>
  <c r="A887" i="3"/>
  <c r="A899" i="3"/>
  <c r="A911" i="3"/>
  <c r="A923" i="3"/>
  <c r="A935" i="3"/>
  <c r="A947" i="3"/>
  <c r="A959" i="3"/>
  <c r="A971" i="3"/>
  <c r="A983" i="3"/>
  <c r="A995" i="3"/>
  <c r="A1007" i="3"/>
  <c r="A1019" i="3"/>
  <c r="A12" i="3"/>
  <c r="A24" i="3"/>
  <c r="A36" i="3"/>
  <c r="A48" i="3"/>
  <c r="A60" i="3"/>
  <c r="A72" i="3"/>
  <c r="A84" i="3"/>
  <c r="A96" i="3"/>
  <c r="A108" i="3"/>
  <c r="A120" i="3"/>
  <c r="A132" i="3"/>
  <c r="A144" i="3"/>
  <c r="A156" i="3"/>
  <c r="A168" i="3"/>
  <c r="A180" i="3"/>
  <c r="A192" i="3"/>
  <c r="A204" i="3"/>
  <c r="A216" i="3"/>
  <c r="A228" i="3"/>
  <c r="A240" i="3"/>
  <c r="A252" i="3"/>
  <c r="A264" i="3"/>
  <c r="A276" i="3"/>
  <c r="A288" i="3"/>
  <c r="A300" i="3"/>
  <c r="A312" i="3"/>
  <c r="A324" i="3"/>
  <c r="A336" i="3"/>
  <c r="A348" i="3"/>
  <c r="A360" i="3"/>
  <c r="A372" i="3"/>
  <c r="A384" i="3"/>
  <c r="A396" i="3"/>
  <c r="A408" i="3"/>
  <c r="A420" i="3"/>
  <c r="A432" i="3"/>
  <c r="A444" i="3"/>
  <c r="A456" i="3"/>
  <c r="A468" i="3"/>
  <c r="A480" i="3"/>
  <c r="A492" i="3"/>
  <c r="A504" i="3"/>
  <c r="A516" i="3"/>
  <c r="A528" i="3"/>
  <c r="A540" i="3"/>
  <c r="A552" i="3"/>
  <c r="A564" i="3"/>
  <c r="A576" i="3"/>
  <c r="A588" i="3"/>
  <c r="A600" i="3"/>
  <c r="A612" i="3"/>
  <c r="A624" i="3"/>
  <c r="A636" i="3"/>
  <c r="A648" i="3"/>
  <c r="A660" i="3"/>
  <c r="A672" i="3"/>
  <c r="A684" i="3"/>
  <c r="A696" i="3"/>
  <c r="A708" i="3"/>
  <c r="A720" i="3"/>
  <c r="A732" i="3"/>
  <c r="A744" i="3"/>
  <c r="A756" i="3"/>
  <c r="A768" i="3"/>
  <c r="A780" i="3"/>
  <c r="A792" i="3"/>
  <c r="A804" i="3"/>
  <c r="A816" i="3"/>
  <c r="A828" i="3"/>
  <c r="A840" i="3"/>
  <c r="A852" i="3"/>
  <c r="A864" i="3"/>
  <c r="A876" i="3"/>
  <c r="A888" i="3"/>
  <c r="A900" i="3"/>
  <c r="A912" i="3"/>
  <c r="A924" i="3"/>
  <c r="A936" i="3"/>
  <c r="A948" i="3"/>
  <c r="A960" i="3"/>
  <c r="A972" i="3"/>
  <c r="A984" i="3"/>
  <c r="A996" i="3"/>
  <c r="A1008" i="3"/>
  <c r="A1020" i="3"/>
  <c r="A1032" i="3"/>
  <c r="A13" i="3"/>
  <c r="A25" i="3"/>
  <c r="A37" i="3"/>
  <c r="A49" i="3"/>
  <c r="A61" i="3"/>
  <c r="A73" i="3"/>
  <c r="A85" i="3"/>
  <c r="A97" i="3"/>
  <c r="A109" i="3"/>
  <c r="A121" i="3"/>
  <c r="A133" i="3"/>
  <c r="A145" i="3"/>
  <c r="A157" i="3"/>
  <c r="A169" i="3"/>
  <c r="A181" i="3"/>
  <c r="A193" i="3"/>
  <c r="A205" i="3"/>
  <c r="A217" i="3"/>
  <c r="A229" i="3"/>
  <c r="A241" i="3"/>
  <c r="A253" i="3"/>
  <c r="A265" i="3"/>
  <c r="A277" i="3"/>
  <c r="A289" i="3"/>
  <c r="A301" i="3"/>
  <c r="A313" i="3"/>
  <c r="A325" i="3"/>
  <c r="A337" i="3"/>
  <c r="A349" i="3"/>
  <c r="A361" i="3"/>
  <c r="A373" i="3"/>
  <c r="A385" i="3"/>
  <c r="A397" i="3"/>
  <c r="A409" i="3"/>
  <c r="A421" i="3"/>
  <c r="A433" i="3"/>
  <c r="A445" i="3"/>
  <c r="A457" i="3"/>
  <c r="A469" i="3"/>
  <c r="A481" i="3"/>
  <c r="A493" i="3"/>
  <c r="A505" i="3"/>
  <c r="A517" i="3"/>
  <c r="A529" i="3"/>
  <c r="A541" i="3"/>
  <c r="A553" i="3"/>
  <c r="A565" i="3"/>
  <c r="A577" i="3"/>
  <c r="A589" i="3"/>
  <c r="A601" i="3"/>
  <c r="A613" i="3"/>
  <c r="A625" i="3"/>
  <c r="A637" i="3"/>
  <c r="A649" i="3"/>
  <c r="A661" i="3"/>
  <c r="A673" i="3"/>
  <c r="A685" i="3"/>
  <c r="A697" i="3"/>
  <c r="A709" i="3"/>
  <c r="A721" i="3"/>
  <c r="A733" i="3"/>
  <c r="A745" i="3"/>
  <c r="A757" i="3"/>
  <c r="A769" i="3"/>
  <c r="A781" i="3"/>
  <c r="A793" i="3"/>
  <c r="A805" i="3"/>
  <c r="A817" i="3"/>
  <c r="A829" i="3"/>
  <c r="A841" i="3"/>
  <c r="A853" i="3"/>
  <c r="A865" i="3"/>
  <c r="A877" i="3"/>
  <c r="A889" i="3"/>
  <c r="A901" i="3"/>
  <c r="A913" i="3"/>
  <c r="A925" i="3"/>
  <c r="A937" i="3"/>
  <c r="A949" i="3"/>
  <c r="A961" i="3"/>
  <c r="A973" i="3"/>
  <c r="A985" i="3"/>
  <c r="A997" i="3"/>
  <c r="A1009" i="3"/>
  <c r="A1021" i="3"/>
  <c r="A1033" i="3"/>
  <c r="A14" i="3"/>
  <c r="A26" i="3"/>
  <c r="A38" i="3"/>
  <c r="A50" i="3"/>
  <c r="A62" i="3"/>
  <c r="A74" i="3"/>
  <c r="A86" i="3"/>
  <c r="A98" i="3"/>
  <c r="A110" i="3"/>
  <c r="A122" i="3"/>
  <c r="A134" i="3"/>
  <c r="A146" i="3"/>
  <c r="A158" i="3"/>
  <c r="A170" i="3"/>
  <c r="A182" i="3"/>
  <c r="A194" i="3"/>
  <c r="A206" i="3"/>
  <c r="A218" i="3"/>
  <c r="A230" i="3"/>
  <c r="A242" i="3"/>
  <c r="A254" i="3"/>
  <c r="A266" i="3"/>
  <c r="A278" i="3"/>
  <c r="A290" i="3"/>
  <c r="A302" i="3"/>
  <c r="A314" i="3"/>
  <c r="A326" i="3"/>
  <c r="A338" i="3"/>
  <c r="A350" i="3"/>
  <c r="A362" i="3"/>
  <c r="A374" i="3"/>
  <c r="A386" i="3"/>
  <c r="A398" i="3"/>
  <c r="A410" i="3"/>
  <c r="A422" i="3"/>
  <c r="A434" i="3"/>
  <c r="A446" i="3"/>
  <c r="A458" i="3"/>
  <c r="A470" i="3"/>
  <c r="A482" i="3"/>
  <c r="A494" i="3"/>
  <c r="A506" i="3"/>
  <c r="A518" i="3"/>
  <c r="A530" i="3"/>
  <c r="A542" i="3"/>
  <c r="A554" i="3"/>
  <c r="A566" i="3"/>
  <c r="A578" i="3"/>
  <c r="A590" i="3"/>
  <c r="A602" i="3"/>
  <c r="A614" i="3"/>
  <c r="A626" i="3"/>
  <c r="A638" i="3"/>
  <c r="A650" i="3"/>
  <c r="A662" i="3"/>
  <c r="A674" i="3"/>
  <c r="A686" i="3"/>
  <c r="A698" i="3"/>
  <c r="A710" i="3"/>
  <c r="A722" i="3"/>
  <c r="A734" i="3"/>
  <c r="A746" i="3"/>
  <c r="A758" i="3"/>
  <c r="A770" i="3"/>
  <c r="A782" i="3"/>
  <c r="A794" i="3"/>
  <c r="A806" i="3"/>
  <c r="A818" i="3"/>
  <c r="A830" i="3"/>
  <c r="A842" i="3"/>
  <c r="A854" i="3"/>
  <c r="A866" i="3"/>
  <c r="A878" i="3"/>
  <c r="A890" i="3"/>
  <c r="A902" i="3"/>
  <c r="A914" i="3"/>
  <c r="A926" i="3"/>
  <c r="A938" i="3"/>
  <c r="A950" i="3"/>
  <c r="A962" i="3"/>
  <c r="A974" i="3"/>
  <c r="A986" i="3"/>
  <c r="A998" i="3"/>
  <c r="A1010" i="3"/>
  <c r="A1022" i="3"/>
  <c r="A1034" i="3"/>
  <c r="A15" i="3"/>
  <c r="A27" i="3"/>
  <c r="A39" i="3"/>
  <c r="A51" i="3"/>
  <c r="A63" i="3"/>
  <c r="A75" i="3"/>
  <c r="A87" i="3"/>
  <c r="A99" i="3"/>
  <c r="A111" i="3"/>
  <c r="A123" i="3"/>
  <c r="A135" i="3"/>
  <c r="A147" i="3"/>
  <c r="A159" i="3"/>
  <c r="A171" i="3"/>
  <c r="A183" i="3"/>
  <c r="A195" i="3"/>
  <c r="A207" i="3"/>
  <c r="A219" i="3"/>
  <c r="A231" i="3"/>
  <c r="A243" i="3"/>
  <c r="A255" i="3"/>
  <c r="A267" i="3"/>
  <c r="A279" i="3"/>
  <c r="A291" i="3"/>
  <c r="A303" i="3"/>
  <c r="A315" i="3"/>
  <c r="A327" i="3"/>
  <c r="A339" i="3"/>
  <c r="A351" i="3"/>
  <c r="A363" i="3"/>
  <c r="A375" i="3"/>
  <c r="A387" i="3"/>
  <c r="A399" i="3"/>
  <c r="A411" i="3"/>
  <c r="A423" i="3"/>
  <c r="A435" i="3"/>
  <c r="A447" i="3"/>
  <c r="A459" i="3"/>
  <c r="A471" i="3"/>
  <c r="A483" i="3"/>
  <c r="A495" i="3"/>
  <c r="A507" i="3"/>
  <c r="A519" i="3"/>
  <c r="A531" i="3"/>
  <c r="A543" i="3"/>
  <c r="A555" i="3"/>
  <c r="A567" i="3"/>
  <c r="A579" i="3"/>
  <c r="A591" i="3"/>
  <c r="A603" i="3"/>
  <c r="A615" i="3"/>
  <c r="A627" i="3"/>
  <c r="A639" i="3"/>
  <c r="A651" i="3"/>
  <c r="A663" i="3"/>
  <c r="A675" i="3"/>
  <c r="A687" i="3"/>
  <c r="A699" i="3"/>
  <c r="A711" i="3"/>
  <c r="A723" i="3"/>
  <c r="A735" i="3"/>
  <c r="A747" i="3"/>
  <c r="A759" i="3"/>
  <c r="A771" i="3"/>
  <c r="A783" i="3"/>
  <c r="A795" i="3"/>
  <c r="A807" i="3"/>
  <c r="A819" i="3"/>
  <c r="A831" i="3"/>
  <c r="A843" i="3"/>
  <c r="A855" i="3"/>
  <c r="A867" i="3"/>
  <c r="A879" i="3"/>
  <c r="A891" i="3"/>
  <c r="A903" i="3"/>
  <c r="A915" i="3"/>
  <c r="A927" i="3"/>
  <c r="A939" i="3"/>
  <c r="A951" i="3"/>
  <c r="A963" i="3"/>
  <c r="A975" i="3"/>
  <c r="A987" i="3"/>
  <c r="A999" i="3"/>
  <c r="A1011" i="3"/>
  <c r="A1023" i="3"/>
  <c r="A3" i="3"/>
  <c r="A16" i="3"/>
  <c r="A28" i="3"/>
  <c r="A40" i="3"/>
  <c r="A52" i="3"/>
  <c r="A64" i="3"/>
  <c r="A76" i="3"/>
  <c r="A88" i="3"/>
  <c r="A100" i="3"/>
  <c r="A112" i="3"/>
  <c r="A124" i="3"/>
  <c r="A136" i="3"/>
  <c r="A148" i="3"/>
  <c r="A160" i="3"/>
  <c r="A172" i="3"/>
  <c r="A184" i="3"/>
  <c r="A196" i="3"/>
  <c r="A208" i="3"/>
  <c r="A220" i="3"/>
  <c r="A232" i="3"/>
  <c r="A244" i="3"/>
  <c r="A256" i="3"/>
  <c r="A268" i="3"/>
  <c r="A280" i="3"/>
  <c r="A292" i="3"/>
  <c r="A304" i="3"/>
  <c r="A316" i="3"/>
  <c r="A328" i="3"/>
  <c r="A340" i="3"/>
  <c r="A352" i="3"/>
  <c r="A364" i="3"/>
  <c r="A376" i="3"/>
  <c r="A388" i="3"/>
  <c r="A400" i="3"/>
  <c r="A412" i="3"/>
  <c r="A424" i="3"/>
  <c r="A436" i="3"/>
  <c r="A448" i="3"/>
  <c r="A460" i="3"/>
  <c r="A472" i="3"/>
  <c r="A484" i="3"/>
  <c r="A496" i="3"/>
  <c r="A508" i="3"/>
  <c r="A520" i="3"/>
  <c r="A532" i="3"/>
  <c r="A544" i="3"/>
  <c r="A556" i="3"/>
  <c r="A568" i="3"/>
  <c r="A580" i="3"/>
  <c r="A592" i="3"/>
  <c r="A604" i="3"/>
  <c r="A616" i="3"/>
  <c r="A628" i="3"/>
  <c r="A640" i="3"/>
  <c r="A652" i="3"/>
  <c r="A664" i="3"/>
  <c r="A676" i="3"/>
  <c r="A688" i="3"/>
  <c r="A700" i="3"/>
  <c r="A712" i="3"/>
  <c r="A724" i="3"/>
  <c r="A736" i="3"/>
  <c r="A748" i="3"/>
  <c r="A760" i="3"/>
  <c r="A772" i="3"/>
  <c r="A784" i="3"/>
  <c r="A796" i="3"/>
  <c r="A808" i="3"/>
  <c r="A820" i="3"/>
  <c r="A832" i="3"/>
  <c r="A844" i="3"/>
  <c r="A856" i="3"/>
  <c r="A868" i="3"/>
  <c r="A880" i="3"/>
  <c r="A892" i="3"/>
  <c r="A904" i="3"/>
  <c r="A916" i="3"/>
  <c r="A928" i="3"/>
  <c r="A940" i="3"/>
  <c r="A952" i="3"/>
  <c r="A964" i="3"/>
  <c r="A976" i="3"/>
  <c r="A988" i="3"/>
  <c r="A1000" i="3"/>
  <c r="A1012" i="3"/>
  <c r="A1024" i="3"/>
  <c r="A4" i="3"/>
  <c r="A17" i="3"/>
  <c r="A29" i="3"/>
  <c r="A41" i="3"/>
  <c r="A53" i="3"/>
  <c r="A65" i="3"/>
  <c r="A77" i="3"/>
  <c r="A89" i="3"/>
  <c r="A101" i="3"/>
  <c r="A113" i="3"/>
  <c r="A125" i="3"/>
  <c r="A137" i="3"/>
  <c r="A149" i="3"/>
  <c r="A161" i="3"/>
  <c r="A173" i="3"/>
  <c r="A185" i="3"/>
  <c r="A197" i="3"/>
  <c r="A209" i="3"/>
  <c r="A221" i="3"/>
  <c r="A233" i="3"/>
  <c r="A245" i="3"/>
  <c r="A257" i="3"/>
  <c r="A269" i="3"/>
  <c r="A281" i="3"/>
  <c r="A293" i="3"/>
  <c r="A305" i="3"/>
  <c r="A317" i="3"/>
  <c r="A329" i="3"/>
  <c r="A341" i="3"/>
  <c r="A353" i="3"/>
  <c r="A365" i="3"/>
  <c r="A377" i="3"/>
  <c r="A389" i="3"/>
  <c r="A401" i="3"/>
  <c r="A413" i="3"/>
  <c r="A425" i="3"/>
  <c r="A437" i="3"/>
  <c r="A449" i="3"/>
  <c r="A461" i="3"/>
  <c r="A473" i="3"/>
  <c r="A485" i="3"/>
  <c r="A497" i="3"/>
  <c r="A509" i="3"/>
  <c r="A521" i="3"/>
  <c r="A533" i="3"/>
  <c r="A545" i="3"/>
  <c r="A557" i="3"/>
  <c r="A569" i="3"/>
  <c r="A581" i="3"/>
  <c r="A593" i="3"/>
  <c r="A605" i="3"/>
  <c r="A617" i="3"/>
  <c r="A629" i="3"/>
  <c r="A641" i="3"/>
  <c r="A653" i="3"/>
  <c r="A665" i="3"/>
  <c r="A677" i="3"/>
  <c r="A689" i="3"/>
  <c r="A701" i="3"/>
  <c r="A713" i="3"/>
  <c r="A725" i="3"/>
  <c r="A737" i="3"/>
  <c r="A749" i="3"/>
  <c r="A761" i="3"/>
  <c r="A773" i="3"/>
  <c r="A785" i="3"/>
  <c r="A797" i="3"/>
  <c r="A809" i="3"/>
  <c r="A821" i="3"/>
  <c r="A833" i="3"/>
  <c r="A845" i="3"/>
  <c r="A857" i="3"/>
  <c r="A869" i="3"/>
  <c r="A881" i="3"/>
  <c r="A893" i="3"/>
  <c r="A905" i="3"/>
  <c r="A917" i="3"/>
  <c r="A929" i="3"/>
  <c r="A941" i="3"/>
  <c r="A953" i="3"/>
  <c r="A965" i="3"/>
  <c r="A977" i="3"/>
  <c r="A989" i="3"/>
  <c r="A1001" i="3"/>
  <c r="A1013" i="3"/>
  <c r="A1025" i="3"/>
  <c r="A5" i="3"/>
  <c r="A18" i="3"/>
  <c r="A30" i="3"/>
  <c r="A42" i="3"/>
  <c r="A54" i="3"/>
  <c r="A66" i="3"/>
  <c r="A78" i="3"/>
  <c r="A90" i="3"/>
  <c r="A102" i="3"/>
  <c r="A114" i="3"/>
  <c r="A126" i="3"/>
  <c r="A138" i="3"/>
  <c r="A150" i="3"/>
  <c r="A162" i="3"/>
  <c r="A174" i="3"/>
  <c r="A186" i="3"/>
  <c r="A198" i="3"/>
  <c r="A210" i="3"/>
  <c r="A222" i="3"/>
  <c r="A234" i="3"/>
  <c r="A246" i="3"/>
  <c r="A258" i="3"/>
  <c r="A270" i="3"/>
  <c r="A282" i="3"/>
  <c r="A294" i="3"/>
  <c r="A306" i="3"/>
  <c r="A318" i="3"/>
  <c r="A330" i="3"/>
  <c r="A342" i="3"/>
  <c r="A354" i="3"/>
  <c r="A366" i="3"/>
  <c r="A378" i="3"/>
  <c r="A390" i="3"/>
  <c r="A402" i="3"/>
  <c r="A414" i="3"/>
  <c r="A426" i="3"/>
  <c r="A438" i="3"/>
  <c r="A450" i="3"/>
  <c r="A462" i="3"/>
  <c r="A474" i="3"/>
  <c r="A486" i="3"/>
  <c r="A498" i="3"/>
  <c r="A510" i="3"/>
  <c r="A522" i="3"/>
  <c r="A534" i="3"/>
  <c r="A546" i="3"/>
  <c r="A558" i="3"/>
  <c r="A570" i="3"/>
  <c r="A582" i="3"/>
  <c r="A594" i="3"/>
  <c r="A606" i="3"/>
  <c r="A618" i="3"/>
  <c r="A630" i="3"/>
  <c r="A642" i="3"/>
  <c r="A654" i="3"/>
  <c r="A666" i="3"/>
  <c r="A678" i="3"/>
  <c r="A690" i="3"/>
  <c r="A702" i="3"/>
  <c r="A714" i="3"/>
  <c r="A726" i="3"/>
  <c r="A738" i="3"/>
  <c r="A750" i="3"/>
  <c r="A762" i="3"/>
  <c r="A774" i="3"/>
  <c r="A786" i="3"/>
  <c r="A798" i="3"/>
  <c r="A810" i="3"/>
  <c r="A822" i="3"/>
  <c r="A834" i="3"/>
  <c r="A846" i="3"/>
  <c r="A858" i="3"/>
  <c r="A870" i="3"/>
  <c r="A882" i="3"/>
  <c r="A894" i="3"/>
  <c r="A906" i="3"/>
  <c r="A918" i="3"/>
  <c r="A930" i="3"/>
  <c r="A942" i="3"/>
  <c r="A954" i="3"/>
  <c r="A966" i="3"/>
  <c r="A978" i="3"/>
  <c r="A990" i="3"/>
  <c r="A1002" i="3"/>
  <c r="A1014" i="3"/>
  <c r="A1026" i="3"/>
  <c r="A6" i="3"/>
  <c r="A19" i="3"/>
  <c r="A31" i="3"/>
  <c r="A43" i="3"/>
  <c r="A55" i="3"/>
  <c r="A67" i="3"/>
  <c r="A79" i="3"/>
  <c r="A91" i="3"/>
  <c r="A103" i="3"/>
  <c r="A115" i="3"/>
  <c r="A127" i="3"/>
  <c r="A139" i="3"/>
  <c r="A151" i="3"/>
  <c r="A163" i="3"/>
  <c r="A175" i="3"/>
  <c r="A187" i="3"/>
  <c r="A199" i="3"/>
  <c r="A211" i="3"/>
  <c r="A223" i="3"/>
  <c r="A235" i="3"/>
  <c r="A247" i="3"/>
  <c r="A259" i="3"/>
  <c r="A271" i="3"/>
  <c r="A283" i="3"/>
  <c r="A295" i="3"/>
  <c r="A307" i="3"/>
  <c r="A319" i="3"/>
  <c r="A331" i="3"/>
  <c r="A343" i="3"/>
  <c r="A355" i="3"/>
  <c r="A367" i="3"/>
  <c r="A379" i="3"/>
  <c r="A391" i="3"/>
  <c r="A403" i="3"/>
  <c r="A415" i="3"/>
  <c r="A427" i="3"/>
  <c r="A439" i="3"/>
  <c r="A451" i="3"/>
  <c r="A463" i="3"/>
  <c r="A475" i="3"/>
  <c r="A487" i="3"/>
  <c r="A499" i="3"/>
  <c r="A511" i="3"/>
  <c r="A523" i="3"/>
  <c r="A535" i="3"/>
  <c r="A547" i="3"/>
  <c r="A559" i="3"/>
  <c r="A571" i="3"/>
  <c r="A583" i="3"/>
  <c r="A595" i="3"/>
  <c r="A607" i="3"/>
  <c r="A619" i="3"/>
  <c r="A631" i="3"/>
  <c r="A643" i="3"/>
  <c r="A655" i="3"/>
  <c r="A667" i="3"/>
  <c r="A679" i="3"/>
  <c r="A691" i="3"/>
  <c r="A703" i="3"/>
  <c r="A715" i="3"/>
  <c r="A727" i="3"/>
  <c r="A739" i="3"/>
  <c r="A751" i="3"/>
  <c r="A763" i="3"/>
  <c r="A775" i="3"/>
  <c r="A787" i="3"/>
  <c r="A799" i="3"/>
  <c r="A811" i="3"/>
  <c r="A823" i="3"/>
  <c r="A835" i="3"/>
  <c r="A847" i="3"/>
  <c r="A859" i="3"/>
  <c r="A871" i="3"/>
  <c r="A883" i="3"/>
  <c r="A895" i="3"/>
  <c r="A907" i="3"/>
  <c r="A919" i="3"/>
  <c r="A931" i="3"/>
  <c r="A943" i="3"/>
  <c r="A955" i="3"/>
  <c r="A967" i="3"/>
  <c r="A979" i="3"/>
  <c r="A991" i="3"/>
  <c r="A1003" i="3"/>
  <c r="A1015" i="3"/>
  <c r="A1027" i="3"/>
  <c r="A7" i="3"/>
  <c r="A20" i="3"/>
  <c r="A32" i="3"/>
  <c r="A44" i="3"/>
  <c r="A56" i="3"/>
  <c r="A68" i="3"/>
  <c r="A80" i="3"/>
  <c r="A92" i="3"/>
  <c r="A104" i="3"/>
  <c r="A116" i="3"/>
  <c r="A128" i="3"/>
  <c r="A140" i="3"/>
  <c r="A152" i="3"/>
  <c r="A164" i="3"/>
  <c r="A176" i="3"/>
  <c r="A188" i="3"/>
  <c r="A200" i="3"/>
  <c r="A212" i="3"/>
  <c r="A224" i="3"/>
  <c r="A236" i="3"/>
  <c r="A248" i="3"/>
  <c r="A260" i="3"/>
  <c r="A272" i="3"/>
  <c r="A284" i="3"/>
  <c r="A296" i="3"/>
  <c r="A308" i="3"/>
  <c r="A320" i="3"/>
  <c r="A332" i="3"/>
  <c r="A344" i="3"/>
  <c r="A356" i="3"/>
  <c r="A368" i="3"/>
  <c r="A380" i="3"/>
  <c r="A392" i="3"/>
  <c r="A404" i="3"/>
  <c r="A416" i="3"/>
  <c r="A428" i="3"/>
  <c r="A440" i="3"/>
  <c r="A452" i="3"/>
  <c r="A464" i="3"/>
  <c r="A476" i="3"/>
  <c r="A488" i="3"/>
  <c r="A500" i="3"/>
  <c r="A512" i="3"/>
  <c r="A524" i="3"/>
  <c r="A536" i="3"/>
  <c r="A548" i="3"/>
  <c r="A560" i="3"/>
  <c r="A572" i="3"/>
  <c r="A584" i="3"/>
  <c r="A596" i="3"/>
  <c r="A608" i="3"/>
  <c r="A620" i="3"/>
  <c r="A632" i="3"/>
  <c r="A644" i="3"/>
  <c r="A656" i="3"/>
  <c r="A668" i="3"/>
  <c r="A680" i="3"/>
  <c r="A692" i="3"/>
  <c r="A704" i="3"/>
  <c r="A716" i="3"/>
  <c r="A728" i="3"/>
  <c r="A740" i="3"/>
  <c r="A752" i="3"/>
  <c r="A764" i="3"/>
  <c r="A776" i="3"/>
  <c r="A788" i="3"/>
  <c r="A800" i="3"/>
  <c r="A812" i="3"/>
  <c r="A824" i="3"/>
  <c r="A836" i="3"/>
  <c r="A848" i="3"/>
  <c r="A860" i="3"/>
  <c r="A872" i="3"/>
  <c r="A884" i="3"/>
  <c r="A896" i="3"/>
  <c r="A908" i="3"/>
  <c r="A920" i="3"/>
  <c r="A932" i="3"/>
  <c r="A944" i="3"/>
  <c r="A956" i="3"/>
  <c r="A968" i="3"/>
  <c r="A980" i="3"/>
  <c r="A992" i="3"/>
  <c r="A1004" i="3"/>
  <c r="A1016" i="3"/>
  <c r="A1028" i="3"/>
  <c r="A8" i="3"/>
  <c r="A21" i="3"/>
  <c r="A33" i="3"/>
  <c r="A45" i="3"/>
  <c r="A57" i="3"/>
  <c r="A69" i="3"/>
  <c r="A81" i="3"/>
  <c r="A93" i="3"/>
  <c r="A105" i="3"/>
  <c r="A117" i="3"/>
  <c r="A129" i="3"/>
  <c r="A141" i="3"/>
  <c r="A153" i="3"/>
  <c r="A165" i="3"/>
  <c r="A177" i="3"/>
  <c r="A189" i="3"/>
  <c r="A201" i="3"/>
  <c r="A213" i="3"/>
  <c r="A225" i="3"/>
  <c r="A237" i="3"/>
  <c r="A249" i="3"/>
  <c r="A261" i="3"/>
  <c r="A273" i="3"/>
  <c r="A285" i="3"/>
  <c r="A297" i="3"/>
  <c r="A309" i="3"/>
  <c r="A321" i="3"/>
  <c r="A333" i="3"/>
  <c r="A345" i="3"/>
  <c r="A357" i="3"/>
  <c r="A369" i="3"/>
  <c r="A381" i="3"/>
  <c r="A393" i="3"/>
  <c r="A405" i="3"/>
  <c r="A417" i="3"/>
  <c r="A429" i="3"/>
  <c r="A441" i="3"/>
  <c r="A453" i="3"/>
  <c r="A465" i="3"/>
  <c r="A477" i="3"/>
  <c r="A489" i="3"/>
  <c r="A501" i="3"/>
  <c r="A513" i="3"/>
  <c r="A525" i="3"/>
  <c r="A537" i="3"/>
  <c r="A549" i="3"/>
  <c r="A561" i="3"/>
  <c r="A573" i="3"/>
  <c r="A585" i="3"/>
  <c r="A597" i="3"/>
  <c r="A609" i="3"/>
  <c r="A621" i="3"/>
  <c r="A633" i="3"/>
  <c r="A645" i="3"/>
  <c r="A657" i="3"/>
  <c r="A669" i="3"/>
  <c r="A681" i="3"/>
  <c r="A693" i="3"/>
  <c r="A705" i="3"/>
  <c r="A717" i="3"/>
  <c r="A729" i="3"/>
  <c r="A741" i="3"/>
  <c r="A753" i="3"/>
  <c r="A765" i="3"/>
  <c r="A777" i="3"/>
  <c r="A789" i="3"/>
  <c r="A801" i="3"/>
  <c r="A813" i="3"/>
  <c r="A825" i="3"/>
  <c r="A837" i="3"/>
  <c r="A849" i="3"/>
  <c r="A861" i="3"/>
  <c r="A873" i="3"/>
  <c r="A885" i="3"/>
  <c r="A897" i="3"/>
  <c r="A909" i="3"/>
  <c r="A921" i="3"/>
  <c r="A933" i="3"/>
  <c r="A945" i="3"/>
  <c r="A957" i="3"/>
  <c r="A969" i="3"/>
  <c r="A981" i="3"/>
  <c r="A993" i="3"/>
  <c r="A1005" i="3"/>
  <c r="A1017" i="3"/>
  <c r="A1029" i="3"/>
  <c r="A9" i="3"/>
  <c r="A22" i="3"/>
  <c r="A34" i="3"/>
  <c r="A46" i="3"/>
  <c r="A58" i="3"/>
  <c r="A70" i="3"/>
  <c r="A82" i="3"/>
  <c r="A94" i="3"/>
  <c r="A106" i="3"/>
  <c r="A118" i="3"/>
  <c r="A130" i="3"/>
  <c r="A142" i="3"/>
  <c r="A154" i="3"/>
  <c r="A166" i="3"/>
  <c r="A178" i="3"/>
  <c r="A190" i="3"/>
  <c r="A202" i="3"/>
  <c r="A214" i="3"/>
  <c r="A226" i="3"/>
  <c r="A238" i="3"/>
  <c r="A250" i="3"/>
  <c r="A262" i="3"/>
  <c r="A274" i="3"/>
  <c r="A286" i="3"/>
  <c r="A298" i="3"/>
  <c r="A310" i="3"/>
  <c r="A322" i="3"/>
  <c r="A334" i="3"/>
  <c r="A346" i="3"/>
  <c r="A358" i="3"/>
  <c r="A370" i="3"/>
  <c r="A382" i="3"/>
  <c r="A394" i="3"/>
  <c r="A406" i="3"/>
  <c r="A418" i="3"/>
  <c r="A430" i="3"/>
  <c r="A442" i="3"/>
  <c r="A454" i="3"/>
  <c r="A466" i="3"/>
  <c r="A478" i="3"/>
  <c r="A490" i="3"/>
  <c r="A502" i="3"/>
  <c r="A514" i="3"/>
  <c r="A526" i="3"/>
  <c r="A538" i="3"/>
  <c r="A550" i="3"/>
  <c r="A562" i="3"/>
  <c r="A574" i="3"/>
  <c r="A586" i="3"/>
  <c r="A598" i="3"/>
  <c r="A610" i="3"/>
  <c r="A622" i="3"/>
  <c r="A634" i="3"/>
  <c r="A646" i="3"/>
  <c r="A658" i="3"/>
  <c r="A670" i="3"/>
  <c r="A682" i="3"/>
  <c r="A694" i="3"/>
  <c r="A706" i="3"/>
  <c r="A718" i="3"/>
  <c r="A730" i="3"/>
  <c r="A742" i="3"/>
  <c r="A754" i="3"/>
  <c r="A766" i="3"/>
  <c r="A778" i="3"/>
  <c r="A790" i="3"/>
  <c r="A802" i="3"/>
  <c r="A814" i="3"/>
  <c r="A826" i="3"/>
  <c r="A838" i="3"/>
  <c r="A850" i="3"/>
  <c r="A862" i="3"/>
  <c r="A874" i="3"/>
  <c r="A886" i="3"/>
  <c r="A898" i="3"/>
  <c r="A910" i="3"/>
  <c r="A922" i="3"/>
  <c r="A934" i="3"/>
  <c r="A946" i="3"/>
  <c r="A958" i="3"/>
  <c r="A970" i="3"/>
  <c r="A982" i="3"/>
  <c r="A994" i="3"/>
  <c r="A1006" i="3"/>
  <c r="A1018" i="3"/>
  <c r="A1030" i="3"/>
  <c r="A1041" i="3"/>
  <c r="A1053" i="3"/>
  <c r="A1065" i="3"/>
  <c r="A1077" i="3"/>
  <c r="A1089" i="3"/>
  <c r="A1101" i="3"/>
  <c r="A1113" i="3"/>
  <c r="A1125" i="3"/>
  <c r="A1137" i="3"/>
  <c r="A1149" i="3"/>
  <c r="A1161" i="3"/>
  <c r="A1173" i="3"/>
  <c r="A1185" i="3"/>
  <c r="A1197" i="3"/>
  <c r="A1209" i="3"/>
  <c r="A1221" i="3"/>
  <c r="A1233" i="3"/>
  <c r="A1245" i="3"/>
  <c r="A1257" i="3"/>
  <c r="A1269" i="3"/>
  <c r="A1281" i="3"/>
  <c r="A1293" i="3"/>
  <c r="A1305" i="3"/>
  <c r="A1317" i="3"/>
  <c r="A1329" i="3"/>
  <c r="A1341" i="3"/>
  <c r="A1353" i="3"/>
  <c r="A1365" i="3"/>
  <c r="A1377" i="3"/>
  <c r="A1389" i="3"/>
  <c r="A1401" i="3"/>
  <c r="A1413" i="3"/>
  <c r="A1425" i="3"/>
  <c r="A1437" i="3"/>
  <c r="A1449" i="3"/>
  <c r="A1461" i="3"/>
  <c r="A1473" i="3"/>
  <c r="A1485" i="3"/>
  <c r="A1497" i="3"/>
  <c r="A1509" i="3"/>
  <c r="A1521" i="3"/>
  <c r="A1533" i="3"/>
  <c r="A1545" i="3"/>
  <c r="A1557" i="3"/>
  <c r="A1569" i="3"/>
  <c r="A1581" i="3"/>
  <c r="A1593" i="3"/>
  <c r="A1605" i="3"/>
  <c r="A1617" i="3"/>
  <c r="A1629" i="3"/>
  <c r="A1641" i="3"/>
  <c r="A1653" i="3"/>
  <c r="A1665" i="3"/>
  <c r="A1677" i="3"/>
  <c r="A1689" i="3"/>
  <c r="A1701" i="3"/>
  <c r="A1713" i="3"/>
  <c r="A1725" i="3"/>
  <c r="A1737" i="3"/>
  <c r="A1749" i="3"/>
  <c r="A1761" i="3"/>
  <c r="A1773" i="3"/>
  <c r="A1785" i="3"/>
  <c r="A1797" i="3"/>
  <c r="A1809" i="3"/>
  <c r="A1821" i="3"/>
  <c r="A1833" i="3"/>
  <c r="A1845" i="3"/>
  <c r="A1857" i="3"/>
  <c r="A1869" i="3"/>
  <c r="A1881" i="3"/>
  <c r="A1893" i="3"/>
  <c r="A1905" i="3"/>
  <c r="A1917" i="3"/>
  <c r="A1929" i="3"/>
  <c r="A1941" i="3"/>
  <c r="A1042" i="3"/>
  <c r="A1054" i="3"/>
  <c r="A1066" i="3"/>
  <c r="A1078" i="3"/>
  <c r="A1090" i="3"/>
  <c r="A1102" i="3"/>
  <c r="A1114" i="3"/>
  <c r="A1126" i="3"/>
  <c r="A1138" i="3"/>
  <c r="A1150" i="3"/>
  <c r="A1162" i="3"/>
  <c r="A1174" i="3"/>
  <c r="A1186" i="3"/>
  <c r="A1198" i="3"/>
  <c r="A1210" i="3"/>
  <c r="A1222" i="3"/>
  <c r="A1234" i="3"/>
  <c r="A1246" i="3"/>
  <c r="A1258" i="3"/>
  <c r="A1270" i="3"/>
  <c r="A1282" i="3"/>
  <c r="A1294" i="3"/>
  <c r="A1306" i="3"/>
  <c r="A1318" i="3"/>
  <c r="A1330" i="3"/>
  <c r="A1342" i="3"/>
  <c r="A1354" i="3"/>
  <c r="A1366" i="3"/>
  <c r="A1378" i="3"/>
  <c r="A1390" i="3"/>
  <c r="A1402" i="3"/>
  <c r="A1414" i="3"/>
  <c r="A1426" i="3"/>
  <c r="A1438" i="3"/>
  <c r="A1450" i="3"/>
  <c r="A1462" i="3"/>
  <c r="A1474" i="3"/>
  <c r="A1486" i="3"/>
  <c r="A1498" i="3"/>
  <c r="A1510" i="3"/>
  <c r="A1522" i="3"/>
  <c r="A1534" i="3"/>
  <c r="A1546" i="3"/>
  <c r="A1558" i="3"/>
  <c r="A1570" i="3"/>
  <c r="A1582" i="3"/>
  <c r="A1594" i="3"/>
  <c r="A1606" i="3"/>
  <c r="A1618" i="3"/>
  <c r="A1630" i="3"/>
  <c r="A1642" i="3"/>
  <c r="A1654" i="3"/>
  <c r="A1666" i="3"/>
  <c r="A1678" i="3"/>
  <c r="A1690" i="3"/>
  <c r="A1702" i="3"/>
  <c r="A1714" i="3"/>
  <c r="A1726" i="3"/>
  <c r="A1738" i="3"/>
  <c r="A1750" i="3"/>
  <c r="A1762" i="3"/>
  <c r="A1774" i="3"/>
  <c r="A1786" i="3"/>
  <c r="A1798" i="3"/>
  <c r="A1810" i="3"/>
  <c r="A1822" i="3"/>
  <c r="A1834" i="3"/>
  <c r="A1846" i="3"/>
  <c r="A1858" i="3"/>
  <c r="A1870" i="3"/>
  <c r="A1882" i="3"/>
  <c r="A1894" i="3"/>
  <c r="A1906" i="3"/>
  <c r="A1918" i="3"/>
  <c r="A1930" i="3"/>
  <c r="A1942" i="3"/>
  <c r="A1043" i="3"/>
  <c r="A1055" i="3"/>
  <c r="A1067" i="3"/>
  <c r="A1079" i="3"/>
  <c r="A1091" i="3"/>
  <c r="A1103" i="3"/>
  <c r="A1115" i="3"/>
  <c r="A1127" i="3"/>
  <c r="A1139" i="3"/>
  <c r="A1151" i="3"/>
  <c r="A1163" i="3"/>
  <c r="A1175" i="3"/>
  <c r="A1187" i="3"/>
  <c r="A1199" i="3"/>
  <c r="A1211" i="3"/>
  <c r="A1223" i="3"/>
  <c r="A1235" i="3"/>
  <c r="A1247" i="3"/>
  <c r="A1259" i="3"/>
  <c r="A1271" i="3"/>
  <c r="A1283" i="3"/>
  <c r="A1295" i="3"/>
  <c r="A1307" i="3"/>
  <c r="A1319" i="3"/>
  <c r="A1331" i="3"/>
  <c r="A1343" i="3"/>
  <c r="A1355" i="3"/>
  <c r="A1367" i="3"/>
  <c r="A1379" i="3"/>
  <c r="A1391" i="3"/>
  <c r="A1403" i="3"/>
  <c r="A1415" i="3"/>
  <c r="A1427" i="3"/>
  <c r="A1439" i="3"/>
  <c r="A1451" i="3"/>
  <c r="A1463" i="3"/>
  <c r="A1475" i="3"/>
  <c r="A1487" i="3"/>
  <c r="A1499" i="3"/>
  <c r="A1511" i="3"/>
  <c r="A1523" i="3"/>
  <c r="A1535" i="3"/>
  <c r="A1547" i="3"/>
  <c r="A1559" i="3"/>
  <c r="A1571" i="3"/>
  <c r="A1583" i="3"/>
  <c r="A1595" i="3"/>
  <c r="A1607" i="3"/>
  <c r="A1619" i="3"/>
  <c r="A1631" i="3"/>
  <c r="A1643" i="3"/>
  <c r="A1655" i="3"/>
  <c r="A1667" i="3"/>
  <c r="A1679" i="3"/>
  <c r="A1691" i="3"/>
  <c r="A1703" i="3"/>
  <c r="A1715" i="3"/>
  <c r="A1727" i="3"/>
  <c r="A1739" i="3"/>
  <c r="A1751" i="3"/>
  <c r="A1763" i="3"/>
  <c r="A1775" i="3"/>
  <c r="A1787" i="3"/>
  <c r="A1799" i="3"/>
  <c r="A1811" i="3"/>
  <c r="A1823" i="3"/>
  <c r="A1835" i="3"/>
  <c r="A1847" i="3"/>
  <c r="A1859" i="3"/>
  <c r="A1871" i="3"/>
  <c r="A1883" i="3"/>
  <c r="A1895" i="3"/>
  <c r="A1907" i="3"/>
  <c r="A1919" i="3"/>
  <c r="A1931" i="3"/>
  <c r="A1943" i="3"/>
  <c r="A1044" i="3"/>
  <c r="A1056" i="3"/>
  <c r="A1068" i="3"/>
  <c r="A1080" i="3"/>
  <c r="A1092" i="3"/>
  <c r="A1104" i="3"/>
  <c r="A1116" i="3"/>
  <c r="A1128" i="3"/>
  <c r="A1140" i="3"/>
  <c r="A1152" i="3"/>
  <c r="A1164" i="3"/>
  <c r="A1176" i="3"/>
  <c r="A1188" i="3"/>
  <c r="A1200" i="3"/>
  <c r="A1212" i="3"/>
  <c r="A1224" i="3"/>
  <c r="A1236" i="3"/>
  <c r="A1248" i="3"/>
  <c r="A1260" i="3"/>
  <c r="A1272" i="3"/>
  <c r="A1284" i="3"/>
  <c r="A1296" i="3"/>
  <c r="A1308" i="3"/>
  <c r="A1320" i="3"/>
  <c r="A1332" i="3"/>
  <c r="A1344" i="3"/>
  <c r="A1356" i="3"/>
  <c r="A1368" i="3"/>
  <c r="A1380" i="3"/>
  <c r="A1392" i="3"/>
  <c r="A1404" i="3"/>
  <c r="A1416" i="3"/>
  <c r="A1428" i="3"/>
  <c r="A1440" i="3"/>
  <c r="A1452" i="3"/>
  <c r="A1464" i="3"/>
  <c r="A1476" i="3"/>
  <c r="A1488" i="3"/>
  <c r="A1500" i="3"/>
  <c r="A1512" i="3"/>
  <c r="A1524" i="3"/>
  <c r="A1536" i="3"/>
  <c r="A1548" i="3"/>
  <c r="A1560" i="3"/>
  <c r="A1572" i="3"/>
  <c r="A1584" i="3"/>
  <c r="A1596" i="3"/>
  <c r="A1608" i="3"/>
  <c r="A1620" i="3"/>
  <c r="A1632" i="3"/>
  <c r="A1644" i="3"/>
  <c r="A1656" i="3"/>
  <c r="A1668" i="3"/>
  <c r="A1680" i="3"/>
  <c r="A1692" i="3"/>
  <c r="A1704" i="3"/>
  <c r="A1716" i="3"/>
  <c r="A1728" i="3"/>
  <c r="A1740" i="3"/>
  <c r="A1752" i="3"/>
  <c r="A1764" i="3"/>
  <c r="A1776" i="3"/>
  <c r="A1788" i="3"/>
  <c r="A1800" i="3"/>
  <c r="A1812" i="3"/>
  <c r="A1824" i="3"/>
  <c r="A1836" i="3"/>
  <c r="A1848" i="3"/>
  <c r="A1860" i="3"/>
  <c r="A1872" i="3"/>
  <c r="A1884" i="3"/>
  <c r="A1896" i="3"/>
  <c r="A1908" i="3"/>
  <c r="A1920" i="3"/>
  <c r="A1932" i="3"/>
  <c r="A1045" i="3"/>
  <c r="A1057" i="3"/>
  <c r="A1069" i="3"/>
  <c r="A1081" i="3"/>
  <c r="A1093" i="3"/>
  <c r="A1105" i="3"/>
  <c r="A1117" i="3"/>
  <c r="A1129" i="3"/>
  <c r="A1141" i="3"/>
  <c r="A1153" i="3"/>
  <c r="A1165" i="3"/>
  <c r="A1177" i="3"/>
  <c r="A1189" i="3"/>
  <c r="A1201" i="3"/>
  <c r="A1213" i="3"/>
  <c r="A1225" i="3"/>
  <c r="A1237" i="3"/>
  <c r="A1249" i="3"/>
  <c r="A1261" i="3"/>
  <c r="A1273" i="3"/>
  <c r="A1285" i="3"/>
  <c r="A1297" i="3"/>
  <c r="A1309" i="3"/>
  <c r="A1321" i="3"/>
  <c r="A1333" i="3"/>
  <c r="A1345" i="3"/>
  <c r="A1357" i="3"/>
  <c r="A1369" i="3"/>
  <c r="A1381" i="3"/>
  <c r="A1393" i="3"/>
  <c r="A1405" i="3"/>
  <c r="A1417" i="3"/>
  <c r="A1429" i="3"/>
  <c r="A1441" i="3"/>
  <c r="A1453" i="3"/>
  <c r="A1465" i="3"/>
  <c r="A1477" i="3"/>
  <c r="A1489" i="3"/>
  <c r="A1501" i="3"/>
  <c r="A1513" i="3"/>
  <c r="A1525" i="3"/>
  <c r="A1537" i="3"/>
  <c r="A1549" i="3"/>
  <c r="A1561" i="3"/>
  <c r="A1573" i="3"/>
  <c r="A1585" i="3"/>
  <c r="A1597" i="3"/>
  <c r="A1609" i="3"/>
  <c r="A1621" i="3"/>
  <c r="A1633" i="3"/>
  <c r="A1645" i="3"/>
  <c r="A1657" i="3"/>
  <c r="A1669" i="3"/>
  <c r="A1681" i="3"/>
  <c r="A1693" i="3"/>
  <c r="A1705" i="3"/>
  <c r="A1717" i="3"/>
  <c r="A1729" i="3"/>
  <c r="A1741" i="3"/>
  <c r="A1753" i="3"/>
  <c r="A1765" i="3"/>
  <c r="A1777" i="3"/>
  <c r="A1789" i="3"/>
  <c r="A1801" i="3"/>
  <c r="A1813" i="3"/>
  <c r="A1825" i="3"/>
  <c r="A1837" i="3"/>
  <c r="A1849" i="3"/>
  <c r="A1861" i="3"/>
  <c r="A1873" i="3"/>
  <c r="A1885" i="3"/>
  <c r="A1897" i="3"/>
  <c r="A1909" i="3"/>
  <c r="A1921" i="3"/>
  <c r="A1933" i="3"/>
  <c r="A1031" i="3"/>
  <c r="A1046" i="3"/>
  <c r="A1058" i="3"/>
  <c r="A1070" i="3"/>
  <c r="A1082" i="3"/>
  <c r="A1094" i="3"/>
  <c r="A1106" i="3"/>
  <c r="A1118" i="3"/>
  <c r="A1130" i="3"/>
  <c r="A1142" i="3"/>
  <c r="A1154" i="3"/>
  <c r="A1166" i="3"/>
  <c r="A1178" i="3"/>
  <c r="A1190" i="3"/>
  <c r="A1202" i="3"/>
  <c r="A1214" i="3"/>
  <c r="A1226" i="3"/>
  <c r="A1238" i="3"/>
  <c r="A1250" i="3"/>
  <c r="A1262" i="3"/>
  <c r="A1274" i="3"/>
  <c r="A1286" i="3"/>
  <c r="A1298" i="3"/>
  <c r="A1310" i="3"/>
  <c r="A1322" i="3"/>
  <c r="A1334" i="3"/>
  <c r="A1346" i="3"/>
  <c r="A1358" i="3"/>
  <c r="A1370" i="3"/>
  <c r="A1382" i="3"/>
  <c r="A1394" i="3"/>
  <c r="A1406" i="3"/>
  <c r="A1418" i="3"/>
  <c r="A1430" i="3"/>
  <c r="A1442" i="3"/>
  <c r="A1454" i="3"/>
  <c r="A1466" i="3"/>
  <c r="A1478" i="3"/>
  <c r="A1490" i="3"/>
  <c r="A1502" i="3"/>
  <c r="A1514" i="3"/>
  <c r="A1526" i="3"/>
  <c r="A1538" i="3"/>
  <c r="A1550" i="3"/>
  <c r="A1562" i="3"/>
  <c r="A1574" i="3"/>
  <c r="A1586" i="3"/>
  <c r="A1598" i="3"/>
  <c r="A1610" i="3"/>
  <c r="A1622" i="3"/>
  <c r="A1634" i="3"/>
  <c r="A1646" i="3"/>
  <c r="A1658" i="3"/>
  <c r="A1670" i="3"/>
  <c r="A1682" i="3"/>
  <c r="A1694" i="3"/>
  <c r="A1706" i="3"/>
  <c r="A1718" i="3"/>
  <c r="A1730" i="3"/>
  <c r="A1742" i="3"/>
  <c r="A1754" i="3"/>
  <c r="A1766" i="3"/>
  <c r="A1778" i="3"/>
  <c r="A1790" i="3"/>
  <c r="A1802" i="3"/>
  <c r="A1814" i="3"/>
  <c r="A1826" i="3"/>
  <c r="A1838" i="3"/>
  <c r="A1850" i="3"/>
  <c r="A1862" i="3"/>
  <c r="A1874" i="3"/>
  <c r="A1886" i="3"/>
  <c r="A1898" i="3"/>
  <c r="A1910" i="3"/>
  <c r="A1922" i="3"/>
  <c r="A1934" i="3"/>
  <c r="A1035" i="3"/>
  <c r="A1047" i="3"/>
  <c r="A1059" i="3"/>
  <c r="A1071" i="3"/>
  <c r="A1083" i="3"/>
  <c r="A1095" i="3"/>
  <c r="A1107" i="3"/>
  <c r="A1119" i="3"/>
  <c r="A1131" i="3"/>
  <c r="A1143" i="3"/>
  <c r="A1155" i="3"/>
  <c r="A1167" i="3"/>
  <c r="A1179" i="3"/>
  <c r="A1191" i="3"/>
  <c r="A1203" i="3"/>
  <c r="A1215" i="3"/>
  <c r="A1227" i="3"/>
  <c r="A1239" i="3"/>
  <c r="A1251" i="3"/>
  <c r="A1263" i="3"/>
  <c r="A1275" i="3"/>
  <c r="A1287" i="3"/>
  <c r="A1299" i="3"/>
  <c r="A1311" i="3"/>
  <c r="A1323" i="3"/>
  <c r="A1335" i="3"/>
  <c r="A1347" i="3"/>
  <c r="A1359" i="3"/>
  <c r="A1371" i="3"/>
  <c r="A1383" i="3"/>
  <c r="A1395" i="3"/>
  <c r="A1407" i="3"/>
  <c r="A1419" i="3"/>
  <c r="A1431" i="3"/>
  <c r="A1443" i="3"/>
  <c r="A1455" i="3"/>
  <c r="A1467" i="3"/>
  <c r="A1479" i="3"/>
  <c r="A1491" i="3"/>
  <c r="A1503" i="3"/>
  <c r="A1515" i="3"/>
  <c r="A1527" i="3"/>
  <c r="A1539" i="3"/>
  <c r="A1551" i="3"/>
  <c r="A1563" i="3"/>
  <c r="A1575" i="3"/>
  <c r="A1587" i="3"/>
  <c r="A1599" i="3"/>
  <c r="A1611" i="3"/>
  <c r="A1623" i="3"/>
  <c r="A1635" i="3"/>
  <c r="A1647" i="3"/>
  <c r="A1659" i="3"/>
  <c r="A1671" i="3"/>
  <c r="A1683" i="3"/>
  <c r="A1695" i="3"/>
  <c r="A1707" i="3"/>
  <c r="A1719" i="3"/>
  <c r="A1731" i="3"/>
  <c r="A1743" i="3"/>
  <c r="A1755" i="3"/>
  <c r="A1767" i="3"/>
  <c r="A1779" i="3"/>
  <c r="A1791" i="3"/>
  <c r="A1803" i="3"/>
  <c r="A1815" i="3"/>
  <c r="A1827" i="3"/>
  <c r="A1839" i="3"/>
  <c r="A1851" i="3"/>
  <c r="A1863" i="3"/>
  <c r="A1875" i="3"/>
  <c r="A1887" i="3"/>
  <c r="A1899" i="3"/>
  <c r="A1911" i="3"/>
  <c r="A1923" i="3"/>
  <c r="A1935" i="3"/>
  <c r="A1036" i="3"/>
  <c r="A1048" i="3"/>
  <c r="A1060" i="3"/>
  <c r="A1072" i="3"/>
  <c r="A1084" i="3"/>
  <c r="A1096" i="3"/>
  <c r="A1108" i="3"/>
  <c r="A1120" i="3"/>
  <c r="A1132" i="3"/>
  <c r="A1144" i="3"/>
  <c r="A1156" i="3"/>
  <c r="A1168" i="3"/>
  <c r="A1180" i="3"/>
  <c r="A1192" i="3"/>
  <c r="A1204" i="3"/>
  <c r="A1216" i="3"/>
  <c r="A1228" i="3"/>
  <c r="A1240" i="3"/>
  <c r="A1252" i="3"/>
  <c r="A1264" i="3"/>
  <c r="A1276" i="3"/>
  <c r="A1288" i="3"/>
  <c r="A1300" i="3"/>
  <c r="A1312" i="3"/>
  <c r="A1324" i="3"/>
  <c r="A1336" i="3"/>
  <c r="A1348" i="3"/>
  <c r="A1360" i="3"/>
  <c r="A1372" i="3"/>
  <c r="A1384" i="3"/>
  <c r="A1396" i="3"/>
  <c r="A1408" i="3"/>
  <c r="A1420" i="3"/>
  <c r="A1432" i="3"/>
  <c r="A1444" i="3"/>
  <c r="A1456" i="3"/>
  <c r="A1468" i="3"/>
  <c r="A1480" i="3"/>
  <c r="A1492" i="3"/>
  <c r="A1504" i="3"/>
  <c r="A1516" i="3"/>
  <c r="A1528" i="3"/>
  <c r="A1540" i="3"/>
  <c r="A1552" i="3"/>
  <c r="A1564" i="3"/>
  <c r="A1576" i="3"/>
  <c r="A1588" i="3"/>
  <c r="A1600" i="3"/>
  <c r="A1612" i="3"/>
  <c r="A1624" i="3"/>
  <c r="A1636" i="3"/>
  <c r="A1648" i="3"/>
  <c r="A1660" i="3"/>
  <c r="A1672" i="3"/>
  <c r="A1684" i="3"/>
  <c r="A1696" i="3"/>
  <c r="A1708" i="3"/>
  <c r="A1720" i="3"/>
  <c r="A1732" i="3"/>
  <c r="A1744" i="3"/>
  <c r="A1756" i="3"/>
  <c r="A1768" i="3"/>
  <c r="A1780" i="3"/>
  <c r="A1792" i="3"/>
  <c r="A1804" i="3"/>
  <c r="A1816" i="3"/>
  <c r="A1828" i="3"/>
  <c r="A1840" i="3"/>
  <c r="A1852" i="3"/>
  <c r="A1864" i="3"/>
  <c r="A1876" i="3"/>
  <c r="A1888" i="3"/>
  <c r="A1900" i="3"/>
  <c r="A1912" i="3"/>
  <c r="A1924" i="3"/>
  <c r="A1936" i="3"/>
  <c r="A1037" i="3"/>
  <c r="A1049" i="3"/>
  <c r="A1061" i="3"/>
  <c r="A1073" i="3"/>
  <c r="A1085" i="3"/>
  <c r="A1097" i="3"/>
  <c r="A1109" i="3"/>
  <c r="A1121" i="3"/>
  <c r="A1133" i="3"/>
  <c r="A1145" i="3"/>
  <c r="A1157" i="3"/>
  <c r="A1169" i="3"/>
  <c r="A1181" i="3"/>
  <c r="A1193" i="3"/>
  <c r="A1205" i="3"/>
  <c r="A1217" i="3"/>
  <c r="A1229" i="3"/>
  <c r="A1241" i="3"/>
  <c r="A1253" i="3"/>
  <c r="A1265" i="3"/>
  <c r="A1277" i="3"/>
  <c r="A1289" i="3"/>
  <c r="A1301" i="3"/>
  <c r="A1313" i="3"/>
  <c r="A1325" i="3"/>
  <c r="A1337" i="3"/>
  <c r="A1349" i="3"/>
  <c r="A1361" i="3"/>
  <c r="A1373" i="3"/>
  <c r="A1385" i="3"/>
  <c r="A1397" i="3"/>
  <c r="A1409" i="3"/>
  <c r="A1421" i="3"/>
  <c r="A1433" i="3"/>
  <c r="A1445" i="3"/>
  <c r="A1457" i="3"/>
  <c r="A1469" i="3"/>
  <c r="A1481" i="3"/>
  <c r="A1493" i="3"/>
  <c r="A1505" i="3"/>
  <c r="A1517" i="3"/>
  <c r="A1529" i="3"/>
  <c r="A1541" i="3"/>
  <c r="A1553" i="3"/>
  <c r="A1565" i="3"/>
  <c r="A1577" i="3"/>
  <c r="A1589" i="3"/>
  <c r="A1601" i="3"/>
  <c r="A1613" i="3"/>
  <c r="A1625" i="3"/>
  <c r="A1637" i="3"/>
  <c r="A1649" i="3"/>
  <c r="A1661" i="3"/>
  <c r="A1673" i="3"/>
  <c r="A1685" i="3"/>
  <c r="A1697" i="3"/>
  <c r="A1709" i="3"/>
  <c r="A1721" i="3"/>
  <c r="A1733" i="3"/>
  <c r="A1745" i="3"/>
  <c r="A1757" i="3"/>
  <c r="A1769" i="3"/>
  <c r="A1781" i="3"/>
  <c r="A1793" i="3"/>
  <c r="A1805" i="3"/>
  <c r="A1817" i="3"/>
  <c r="A1829" i="3"/>
  <c r="A1841" i="3"/>
  <c r="A1853" i="3"/>
  <c r="A1865" i="3"/>
  <c r="A1877" i="3"/>
  <c r="A1889" i="3"/>
  <c r="A1901" i="3"/>
  <c r="A1913" i="3"/>
  <c r="A1925" i="3"/>
  <c r="A1937" i="3"/>
  <c r="A1038" i="3"/>
  <c r="A1050" i="3"/>
  <c r="A1062" i="3"/>
  <c r="A1074" i="3"/>
  <c r="A1086" i="3"/>
  <c r="A1098" i="3"/>
  <c r="A1110" i="3"/>
  <c r="A1122" i="3"/>
  <c r="A1134" i="3"/>
  <c r="A1146" i="3"/>
  <c r="A1158" i="3"/>
  <c r="A1170" i="3"/>
  <c r="A1182" i="3"/>
  <c r="A1194" i="3"/>
  <c r="A1206" i="3"/>
  <c r="A1218" i="3"/>
  <c r="A1230" i="3"/>
  <c r="A1242" i="3"/>
  <c r="A1254" i="3"/>
  <c r="A1266" i="3"/>
  <c r="A1278" i="3"/>
  <c r="A1290" i="3"/>
  <c r="A1302" i="3"/>
  <c r="A1314" i="3"/>
  <c r="A1326" i="3"/>
  <c r="A1338" i="3"/>
  <c r="A1350" i="3"/>
  <c r="A1362" i="3"/>
  <c r="A1374" i="3"/>
  <c r="A1386" i="3"/>
  <c r="A1398" i="3"/>
  <c r="A1410" i="3"/>
  <c r="A1422" i="3"/>
  <c r="A1434" i="3"/>
  <c r="A1446" i="3"/>
  <c r="A1458" i="3"/>
  <c r="A1470" i="3"/>
  <c r="A1482" i="3"/>
  <c r="A1494" i="3"/>
  <c r="A1506" i="3"/>
  <c r="A1518" i="3"/>
  <c r="A1530" i="3"/>
  <c r="A1542" i="3"/>
  <c r="A1554" i="3"/>
  <c r="A1566" i="3"/>
  <c r="A1578" i="3"/>
  <c r="A1590" i="3"/>
  <c r="A1602" i="3"/>
  <c r="A1614" i="3"/>
  <c r="A1626" i="3"/>
  <c r="A1638" i="3"/>
  <c r="A1650" i="3"/>
  <c r="A1662" i="3"/>
  <c r="A1674" i="3"/>
  <c r="A1686" i="3"/>
  <c r="A1698" i="3"/>
  <c r="A1710" i="3"/>
  <c r="A1722" i="3"/>
  <c r="A1734" i="3"/>
  <c r="A1746" i="3"/>
  <c r="A1758" i="3"/>
  <c r="A1770" i="3"/>
  <c r="A1782" i="3"/>
  <c r="A1794" i="3"/>
  <c r="A1806" i="3"/>
  <c r="A1818" i="3"/>
  <c r="A1830" i="3"/>
  <c r="A1842" i="3"/>
  <c r="A1854" i="3"/>
  <c r="A1866" i="3"/>
  <c r="A1878" i="3"/>
  <c r="A1890" i="3"/>
  <c r="A1902" i="3"/>
  <c r="A1914" i="3"/>
  <c r="A1926" i="3"/>
  <c r="A1938" i="3"/>
  <c r="A1039" i="3"/>
  <c r="A1051" i="3"/>
  <c r="A1063" i="3"/>
  <c r="A1075" i="3"/>
  <c r="A1087" i="3"/>
  <c r="A1099" i="3"/>
  <c r="A1111" i="3"/>
  <c r="A1123" i="3"/>
  <c r="A1135" i="3"/>
  <c r="A1147" i="3"/>
  <c r="A1159" i="3"/>
  <c r="A1171" i="3"/>
  <c r="A1183" i="3"/>
  <c r="A1195" i="3"/>
  <c r="A1207" i="3"/>
  <c r="A1219" i="3"/>
  <c r="A1231" i="3"/>
  <c r="A1243" i="3"/>
  <c r="A1255" i="3"/>
  <c r="A1267" i="3"/>
  <c r="A1279" i="3"/>
  <c r="A1291" i="3"/>
  <c r="A1303" i="3"/>
  <c r="A1315" i="3"/>
  <c r="A1327" i="3"/>
  <c r="A1339" i="3"/>
  <c r="A1351" i="3"/>
  <c r="A1363" i="3"/>
  <c r="A1375" i="3"/>
  <c r="A1387" i="3"/>
  <c r="A1399" i="3"/>
  <c r="A1411" i="3"/>
  <c r="A1423" i="3"/>
  <c r="A1435" i="3"/>
  <c r="A1447" i="3"/>
  <c r="A1459" i="3"/>
  <c r="A1471" i="3"/>
  <c r="A1483" i="3"/>
  <c r="A1495" i="3"/>
  <c r="A1507" i="3"/>
  <c r="A1519" i="3"/>
  <c r="A1531" i="3"/>
  <c r="A1543" i="3"/>
  <c r="A1555" i="3"/>
  <c r="A1567" i="3"/>
  <c r="A1579" i="3"/>
  <c r="A1591" i="3"/>
  <c r="A1603" i="3"/>
  <c r="A1615" i="3"/>
  <c r="A1627" i="3"/>
  <c r="A1639" i="3"/>
  <c r="A1651" i="3"/>
  <c r="A1663" i="3"/>
  <c r="A1675" i="3"/>
  <c r="A1687" i="3"/>
  <c r="A1699" i="3"/>
  <c r="A1711" i="3"/>
  <c r="A1723" i="3"/>
  <c r="A1735" i="3"/>
  <c r="A1747" i="3"/>
  <c r="A1759" i="3"/>
  <c r="A1771" i="3"/>
  <c r="A1783" i="3"/>
  <c r="A1795" i="3"/>
  <c r="A1807" i="3"/>
  <c r="A1819" i="3"/>
  <c r="A1831" i="3"/>
  <c r="A1843" i="3"/>
  <c r="A1855" i="3"/>
  <c r="A1867" i="3"/>
  <c r="A1879" i="3"/>
  <c r="A1891" i="3"/>
  <c r="A1903" i="3"/>
  <c r="A1915" i="3"/>
  <c r="A1927" i="3"/>
  <c r="A1939" i="3"/>
  <c r="A1040" i="3"/>
  <c r="A1052" i="3"/>
  <c r="A1064" i="3"/>
  <c r="A1076" i="3"/>
  <c r="A1088" i="3"/>
  <c r="A1100" i="3"/>
  <c r="A1112" i="3"/>
  <c r="A1124" i="3"/>
  <c r="A1136" i="3"/>
  <c r="A1148" i="3"/>
  <c r="A1160" i="3"/>
  <c r="A1172" i="3"/>
  <c r="A1184" i="3"/>
  <c r="A1196" i="3"/>
  <c r="A1208" i="3"/>
  <c r="A1220" i="3"/>
  <c r="A1232" i="3"/>
  <c r="A1244" i="3"/>
  <c r="A1256" i="3"/>
  <c r="A1268" i="3"/>
  <c r="A1280" i="3"/>
  <c r="A1292" i="3"/>
  <c r="A1304" i="3"/>
  <c r="A1316" i="3"/>
  <c r="A1328" i="3"/>
  <c r="A1340" i="3"/>
  <c r="A1352" i="3"/>
  <c r="A1364" i="3"/>
  <c r="A1376" i="3"/>
  <c r="A1388" i="3"/>
  <c r="A1400" i="3"/>
  <c r="A1412" i="3"/>
  <c r="A1424" i="3"/>
  <c r="A1436" i="3"/>
  <c r="A1448" i="3"/>
  <c r="A1460" i="3"/>
  <c r="A1472" i="3"/>
  <c r="A1484" i="3"/>
  <c r="A1496" i="3"/>
  <c r="A1508" i="3"/>
  <c r="A1520" i="3"/>
  <c r="A1532" i="3"/>
  <c r="A1544" i="3"/>
  <c r="A1556" i="3"/>
  <c r="A1568" i="3"/>
  <c r="A1580" i="3"/>
  <c r="A1592" i="3"/>
  <c r="A1604" i="3"/>
  <c r="A1616" i="3"/>
  <c r="A1628" i="3"/>
  <c r="A1640" i="3"/>
  <c r="A1652" i="3"/>
  <c r="A1664" i="3"/>
  <c r="A1676" i="3"/>
  <c r="A1688" i="3"/>
  <c r="A1700" i="3"/>
  <c r="A1712" i="3"/>
  <c r="A1724" i="3"/>
  <c r="A1736" i="3"/>
  <c r="A1748" i="3"/>
  <c r="A1760" i="3"/>
  <c r="A1772" i="3"/>
  <c r="A1784" i="3"/>
  <c r="A1796" i="3"/>
  <c r="A1808" i="3"/>
  <c r="A1820" i="3"/>
  <c r="A1832" i="3"/>
  <c r="A1844" i="3"/>
  <c r="A1856" i="3"/>
  <c r="A1868" i="3"/>
  <c r="A1880" i="3"/>
  <c r="A1892" i="3"/>
  <c r="A1904" i="3"/>
  <c r="A1916" i="3"/>
  <c r="A1928" i="3"/>
  <c r="A1940" i="3"/>
  <c r="I2" i="3"/>
  <c r="L2" i="3" s="1"/>
  <c r="L11" i="3"/>
  <c r="L149" i="3"/>
  <c r="L155" i="3"/>
  <c r="L161" i="3"/>
  <c r="L167" i="3"/>
  <c r="L173" i="3"/>
  <c r="L179" i="3"/>
  <c r="L185" i="3"/>
  <c r="L191" i="3"/>
  <c r="L197" i="3"/>
  <c r="L203" i="3"/>
  <c r="L209" i="3"/>
  <c r="L215" i="3"/>
  <c r="L221" i="3"/>
  <c r="L227" i="3"/>
  <c r="L233" i="3"/>
  <c r="L239" i="3"/>
  <c r="L245" i="3"/>
  <c r="L251" i="3"/>
  <c r="L257" i="3"/>
  <c r="L263" i="3"/>
  <c r="L269" i="3"/>
  <c r="L275" i="3"/>
  <c r="L281" i="3"/>
  <c r="L287" i="3"/>
  <c r="L293" i="3"/>
  <c r="L299" i="3"/>
  <c r="K299" i="3" s="1"/>
  <c r="L305" i="3"/>
  <c r="K305" i="3" s="1"/>
  <c r="L311" i="3"/>
  <c r="L317" i="3"/>
  <c r="L323" i="3"/>
  <c r="L329" i="3"/>
  <c r="L335" i="3"/>
  <c r="L341" i="3"/>
  <c r="L347" i="3"/>
  <c r="L353" i="3"/>
  <c r="L359" i="3"/>
  <c r="L365" i="3"/>
  <c r="K365" i="3" s="1"/>
  <c r="L371" i="3"/>
  <c r="L377" i="3"/>
  <c r="K377" i="3" s="1"/>
  <c r="L383" i="3"/>
  <c r="K383" i="3" s="1"/>
  <c r="L389" i="3"/>
  <c r="L395" i="3"/>
  <c r="L401" i="3"/>
  <c r="L407" i="3"/>
  <c r="L413" i="3"/>
  <c r="L419" i="3"/>
  <c r="L425" i="3"/>
  <c r="L431" i="3"/>
  <c r="L437" i="3"/>
  <c r="L443" i="3"/>
  <c r="L449" i="3"/>
  <c r="L455" i="3"/>
  <c r="L461" i="3"/>
  <c r="L467" i="3"/>
  <c r="L473" i="3"/>
  <c r="L479" i="3"/>
  <c r="L485" i="3"/>
  <c r="L491" i="3"/>
  <c r="L497" i="3"/>
  <c r="K497" i="3" s="1"/>
  <c r="L503" i="3"/>
  <c r="L509" i="3"/>
  <c r="L515" i="3"/>
  <c r="L521" i="3"/>
  <c r="L527" i="3"/>
  <c r="L533" i="3"/>
  <c r="L539" i="3"/>
  <c r="L545" i="3"/>
  <c r="L551" i="3"/>
  <c r="L557" i="3"/>
  <c r="L563" i="3"/>
  <c r="L569" i="3"/>
  <c r="L575" i="3"/>
  <c r="L581" i="3"/>
  <c r="L587" i="3"/>
  <c r="L593" i="3"/>
  <c r="L599" i="3"/>
  <c r="L605" i="3"/>
  <c r="L611" i="3"/>
  <c r="L617" i="3"/>
  <c r="L623" i="3"/>
  <c r="L629" i="3"/>
  <c r="L635" i="3"/>
  <c r="L641" i="3"/>
  <c r="L647" i="3"/>
  <c r="L653" i="3"/>
  <c r="L659" i="3"/>
  <c r="L665" i="3"/>
  <c r="L671" i="3"/>
  <c r="L677" i="3"/>
  <c r="L683" i="3"/>
  <c r="L689" i="3"/>
  <c r="L695" i="3"/>
  <c r="L701" i="3"/>
  <c r="L707" i="3"/>
  <c r="L713" i="3"/>
  <c r="L719" i="3"/>
  <c r="L725" i="3"/>
  <c r="L731" i="3"/>
  <c r="L737" i="3"/>
  <c r="L743" i="3"/>
  <c r="L749" i="3"/>
  <c r="L755" i="3"/>
  <c r="L761" i="3"/>
  <c r="L767" i="3"/>
  <c r="L773" i="3"/>
  <c r="L779" i="3"/>
  <c r="K779" i="3" s="1"/>
  <c r="L785" i="3"/>
  <c r="L791" i="3"/>
  <c r="L797" i="3"/>
  <c r="L803" i="3"/>
  <c r="L809" i="3"/>
  <c r="L815" i="3"/>
  <c r="K815" i="3" s="1"/>
  <c r="L821" i="3"/>
  <c r="L827" i="3"/>
  <c r="L833" i="3"/>
  <c r="L839" i="3"/>
  <c r="L845" i="3"/>
  <c r="L851" i="3"/>
  <c r="L857" i="3"/>
  <c r="L863" i="3"/>
  <c r="L869" i="3"/>
  <c r="L875" i="3"/>
  <c r="L881" i="3"/>
  <c r="L887" i="3"/>
  <c r="K887" i="3" s="1"/>
  <c r="L893" i="3"/>
  <c r="L899" i="3"/>
  <c r="L905" i="3"/>
  <c r="L911" i="3"/>
  <c r="L917" i="3"/>
  <c r="L923" i="3"/>
  <c r="K923" i="3" s="1"/>
  <c r="L929" i="3"/>
  <c r="K929" i="3" s="1"/>
  <c r="L935" i="3"/>
  <c r="L941" i="3"/>
  <c r="K941" i="3" s="1"/>
  <c r="L947" i="3"/>
  <c r="L953" i="3"/>
  <c r="L959" i="3"/>
  <c r="K959" i="3" s="1"/>
  <c r="L965" i="3"/>
  <c r="L971" i="3"/>
  <c r="L977" i="3"/>
  <c r="L983" i="3"/>
  <c r="L989" i="3"/>
  <c r="L995" i="3"/>
  <c r="L1001" i="3"/>
  <c r="L1007" i="3"/>
  <c r="L1013" i="3"/>
  <c r="L1019" i="3"/>
  <c r="L1025" i="3"/>
  <c r="L1031" i="3"/>
  <c r="L1037" i="3"/>
  <c r="L1043" i="3"/>
  <c r="L1049" i="3"/>
  <c r="L1055" i="3"/>
  <c r="L1061" i="3"/>
  <c r="L1067" i="3"/>
  <c r="L1073" i="3"/>
  <c r="L1079" i="3"/>
  <c r="L1085" i="3"/>
  <c r="L1091" i="3"/>
  <c r="L1097" i="3"/>
  <c r="L1103" i="3"/>
  <c r="L1109" i="3"/>
  <c r="L1115" i="3"/>
  <c r="L1121" i="3"/>
  <c r="L1127" i="3"/>
  <c r="L1133" i="3"/>
  <c r="L1139" i="3"/>
  <c r="L1145" i="3"/>
  <c r="K1145" i="3" s="1"/>
  <c r="L1151" i="3"/>
  <c r="L1157" i="3"/>
  <c r="L1163" i="3"/>
  <c r="L150" i="3"/>
  <c r="L156" i="3"/>
  <c r="L162" i="3"/>
  <c r="L168" i="3"/>
  <c r="L174" i="3"/>
  <c r="L180" i="3"/>
  <c r="L186" i="3"/>
  <c r="L192" i="3"/>
  <c r="K192" i="3" s="1"/>
  <c r="L198" i="3"/>
  <c r="K198" i="3" s="1"/>
  <c r="L204" i="3"/>
  <c r="L210" i="3"/>
  <c r="L216" i="3"/>
  <c r="L222" i="3"/>
  <c r="L228" i="3"/>
  <c r="L234" i="3"/>
  <c r="L240" i="3"/>
  <c r="L246" i="3"/>
  <c r="L252" i="3"/>
  <c r="L258" i="3"/>
  <c r="L264" i="3"/>
  <c r="L270" i="3"/>
  <c r="L276" i="3"/>
  <c r="L282" i="3"/>
  <c r="L288" i="3"/>
  <c r="L294" i="3"/>
  <c r="L300" i="3"/>
  <c r="L306" i="3"/>
  <c r="L312" i="3"/>
  <c r="L318" i="3"/>
  <c r="L324" i="3"/>
  <c r="L330" i="3"/>
  <c r="L336" i="3"/>
  <c r="L342" i="3"/>
  <c r="L348" i="3"/>
  <c r="K348" i="3" s="1"/>
  <c r="L354" i="3"/>
  <c r="L360" i="3"/>
  <c r="L366" i="3"/>
  <c r="L372" i="3"/>
  <c r="L378" i="3"/>
  <c r="L384" i="3"/>
  <c r="L390" i="3"/>
  <c r="L396" i="3"/>
  <c r="L402" i="3"/>
  <c r="L408" i="3"/>
  <c r="L414" i="3"/>
  <c r="K414" i="3" s="1"/>
  <c r="L420" i="3"/>
  <c r="K420" i="3" s="1"/>
  <c r="L426" i="3"/>
  <c r="L432" i="3"/>
  <c r="L438" i="3"/>
  <c r="L444" i="3"/>
  <c r="L450" i="3"/>
  <c r="L456" i="3"/>
  <c r="L462" i="3"/>
  <c r="L468" i="3"/>
  <c r="L474" i="3"/>
  <c r="L480" i="3"/>
  <c r="L486" i="3"/>
  <c r="L492" i="3"/>
  <c r="L498" i="3"/>
  <c r="L504" i="3"/>
  <c r="L510" i="3"/>
  <c r="L516" i="3"/>
  <c r="L522" i="3"/>
  <c r="L528" i="3"/>
  <c r="L534" i="3"/>
  <c r="L540" i="3"/>
  <c r="L546" i="3"/>
  <c r="L552" i="3"/>
  <c r="L558" i="3"/>
  <c r="L564" i="3"/>
  <c r="L570" i="3"/>
  <c r="L576" i="3"/>
  <c r="L582" i="3"/>
  <c r="L588" i="3"/>
  <c r="L594" i="3"/>
  <c r="L600" i="3"/>
  <c r="L606" i="3"/>
  <c r="K606" i="3" s="1"/>
  <c r="L612" i="3"/>
  <c r="L618" i="3"/>
  <c r="L624" i="3"/>
  <c r="L630" i="3"/>
  <c r="L636" i="3"/>
  <c r="L642" i="3"/>
  <c r="L648" i="3"/>
  <c r="L654" i="3"/>
  <c r="L660" i="3"/>
  <c r="L666" i="3"/>
  <c r="L672" i="3"/>
  <c r="L678" i="3"/>
  <c r="L684" i="3"/>
  <c r="L690" i="3"/>
  <c r="L696" i="3"/>
  <c r="L702" i="3"/>
  <c r="L708" i="3"/>
  <c r="L714" i="3"/>
  <c r="L720" i="3"/>
  <c r="L726" i="3"/>
  <c r="L732" i="3"/>
  <c r="L738" i="3"/>
  <c r="L744" i="3"/>
  <c r="L750" i="3"/>
  <c r="L756" i="3"/>
  <c r="L762" i="3"/>
  <c r="L768" i="3"/>
  <c r="L774" i="3"/>
  <c r="L780" i="3"/>
  <c r="L786" i="3"/>
  <c r="L792" i="3"/>
  <c r="L798" i="3"/>
  <c r="L804" i="3"/>
  <c r="L810" i="3"/>
  <c r="L816" i="3"/>
  <c r="L822" i="3"/>
  <c r="L828" i="3"/>
  <c r="K828" i="3" s="1"/>
  <c r="L834" i="3"/>
  <c r="K834" i="3" s="1"/>
  <c r="L840" i="3"/>
  <c r="L846" i="3"/>
  <c r="L852" i="3"/>
  <c r="L858" i="3"/>
  <c r="L864" i="3"/>
  <c r="L870" i="3"/>
  <c r="L876" i="3"/>
  <c r="L882" i="3"/>
  <c r="L888" i="3"/>
  <c r="K888" i="3" s="1"/>
  <c r="L894" i="3"/>
  <c r="L900" i="3"/>
  <c r="L906" i="3"/>
  <c r="L912" i="3"/>
  <c r="L918" i="3"/>
  <c r="L924" i="3"/>
  <c r="L930" i="3"/>
  <c r="L936" i="3"/>
  <c r="L942" i="3"/>
  <c r="L948" i="3"/>
  <c r="L954" i="3"/>
  <c r="L960" i="3"/>
  <c r="L966" i="3"/>
  <c r="L972" i="3"/>
  <c r="K972" i="3" s="1"/>
  <c r="L978" i="3"/>
  <c r="L984" i="3"/>
  <c r="L990" i="3"/>
  <c r="L996" i="3"/>
  <c r="L1002" i="3"/>
  <c r="L1008" i="3"/>
  <c r="K1008" i="3" s="1"/>
  <c r="L1014" i="3"/>
  <c r="K1014" i="3" s="1"/>
  <c r="L1020" i="3"/>
  <c r="L1026" i="3"/>
  <c r="K1026" i="3" s="1"/>
  <c r="L1032" i="3"/>
  <c r="K1032" i="3" s="1"/>
  <c r="L1038" i="3"/>
  <c r="L1044" i="3"/>
  <c r="L1050" i="3"/>
  <c r="L1056" i="3"/>
  <c r="L1062" i="3"/>
  <c r="L1068" i="3"/>
  <c r="L1074" i="3"/>
  <c r="K1074" i="3" s="1"/>
  <c r="L1080" i="3"/>
  <c r="L1086" i="3"/>
  <c r="L1092" i="3"/>
  <c r="K1092" i="3" s="1"/>
  <c r="L1098" i="3"/>
  <c r="L1104" i="3"/>
  <c r="L1110" i="3"/>
  <c r="K1110" i="3" s="1"/>
  <c r="L1116" i="3"/>
  <c r="L1122" i="3"/>
  <c r="L1128" i="3"/>
  <c r="L1134" i="3"/>
  <c r="L1140" i="3"/>
  <c r="L1146" i="3"/>
  <c r="L1152" i="3"/>
  <c r="L1158" i="3"/>
  <c r="L1164" i="3"/>
  <c r="L151" i="3"/>
  <c r="L157" i="3"/>
  <c r="L163" i="3"/>
  <c r="L169" i="3"/>
  <c r="L175" i="3"/>
  <c r="L181" i="3"/>
  <c r="L187" i="3"/>
  <c r="L193" i="3"/>
  <c r="L199" i="3"/>
  <c r="L205" i="3"/>
  <c r="L211" i="3"/>
  <c r="L217" i="3"/>
  <c r="L223" i="3"/>
  <c r="L229" i="3"/>
  <c r="L235" i="3"/>
  <c r="L241" i="3"/>
  <c r="L247" i="3"/>
  <c r="L253" i="3"/>
  <c r="L259" i="3"/>
  <c r="L265" i="3"/>
  <c r="L271" i="3"/>
  <c r="L277" i="3"/>
  <c r="L283" i="3"/>
  <c r="L289" i="3"/>
  <c r="L295" i="3"/>
  <c r="L301" i="3"/>
  <c r="K301" i="3" s="1"/>
  <c r="L307" i="3"/>
  <c r="K307" i="3" s="1"/>
  <c r="L313" i="3"/>
  <c r="L319" i="3"/>
  <c r="L325" i="3"/>
  <c r="L331" i="3"/>
  <c r="L337" i="3"/>
  <c r="L343" i="3"/>
  <c r="L349" i="3"/>
  <c r="L355" i="3"/>
  <c r="L361" i="3"/>
  <c r="L367" i="3"/>
  <c r="L373" i="3"/>
  <c r="L379" i="3"/>
  <c r="L385" i="3"/>
  <c r="L391" i="3"/>
  <c r="L397" i="3"/>
  <c r="L403" i="3"/>
  <c r="L409" i="3"/>
  <c r="L415" i="3"/>
  <c r="L421" i="3"/>
  <c r="L427" i="3"/>
  <c r="L433" i="3"/>
  <c r="L439" i="3"/>
  <c r="L445" i="3"/>
  <c r="L451" i="3"/>
  <c r="K451" i="3" s="1"/>
  <c r="L457" i="3"/>
  <c r="L463" i="3"/>
  <c r="L469" i="3"/>
  <c r="L475" i="3"/>
  <c r="L481" i="3"/>
  <c r="L487" i="3"/>
  <c r="L493" i="3"/>
  <c r="L499" i="3"/>
  <c r="L505" i="3"/>
  <c r="L511" i="3"/>
  <c r="L517" i="3"/>
  <c r="K517" i="3" s="1"/>
  <c r="L523" i="3"/>
  <c r="K523" i="3" s="1"/>
  <c r="L529" i="3"/>
  <c r="L535" i="3"/>
  <c r="L541" i="3"/>
  <c r="L547" i="3"/>
  <c r="L553" i="3"/>
  <c r="L559" i="3"/>
  <c r="L565" i="3"/>
  <c r="L571" i="3"/>
  <c r="L577" i="3"/>
  <c r="L583" i="3"/>
  <c r="L589" i="3"/>
  <c r="K589" i="3" s="1"/>
  <c r="L595" i="3"/>
  <c r="L601" i="3"/>
  <c r="L607" i="3"/>
  <c r="L613" i="3"/>
  <c r="L619" i="3"/>
  <c r="L625" i="3"/>
  <c r="L631" i="3"/>
  <c r="L637" i="3"/>
  <c r="L643" i="3"/>
  <c r="L649" i="3"/>
  <c r="L655" i="3"/>
  <c r="L661" i="3"/>
  <c r="K661" i="3" s="1"/>
  <c r="L667" i="3"/>
  <c r="K667" i="3" s="1"/>
  <c r="L673" i="3"/>
  <c r="L679" i="3"/>
  <c r="L685" i="3"/>
  <c r="L691" i="3"/>
  <c r="L697" i="3"/>
  <c r="L703" i="3"/>
  <c r="L709" i="3"/>
  <c r="L715" i="3"/>
  <c r="L721" i="3"/>
  <c r="L727" i="3"/>
  <c r="L733" i="3"/>
  <c r="K733" i="3" s="1"/>
  <c r="L739" i="3"/>
  <c r="K739" i="3" s="1"/>
  <c r="L745" i="3"/>
  <c r="L751" i="3"/>
  <c r="L757" i="3"/>
  <c r="L763" i="3"/>
  <c r="L769" i="3"/>
  <c r="L775" i="3"/>
  <c r="L781" i="3"/>
  <c r="L787" i="3"/>
  <c r="L793" i="3"/>
  <c r="L799" i="3"/>
  <c r="L805" i="3"/>
  <c r="L811" i="3"/>
  <c r="L817" i="3"/>
  <c r="L823" i="3"/>
  <c r="K823" i="3" s="1"/>
  <c r="L829" i="3"/>
  <c r="L835" i="3"/>
  <c r="L841" i="3"/>
  <c r="L847" i="3"/>
  <c r="L853" i="3"/>
  <c r="L859" i="3"/>
  <c r="L865" i="3"/>
  <c r="L871" i="3"/>
  <c r="L877" i="3"/>
  <c r="L883" i="3"/>
  <c r="L889" i="3"/>
  <c r="L895" i="3"/>
  <c r="K895" i="3" s="1"/>
  <c r="L901" i="3"/>
  <c r="L907" i="3"/>
  <c r="L913" i="3"/>
  <c r="L919" i="3"/>
  <c r="L925" i="3"/>
  <c r="L931" i="3"/>
  <c r="K931" i="3" s="1"/>
  <c r="L937" i="3"/>
  <c r="L943" i="3"/>
  <c r="L949" i="3"/>
  <c r="L955" i="3"/>
  <c r="L961" i="3"/>
  <c r="L967" i="3"/>
  <c r="L973" i="3"/>
  <c r="L979" i="3"/>
  <c r="L985" i="3"/>
  <c r="L991" i="3"/>
  <c r="L997" i="3"/>
  <c r="L1003" i="3"/>
  <c r="L1009" i="3"/>
  <c r="L1015" i="3"/>
  <c r="L1021" i="3"/>
  <c r="L1027" i="3"/>
  <c r="L1033" i="3"/>
  <c r="L1039" i="3"/>
  <c r="L1045" i="3"/>
  <c r="L1051" i="3"/>
  <c r="L152" i="3"/>
  <c r="L158" i="3"/>
  <c r="L164" i="3"/>
  <c r="K164" i="3" s="1"/>
  <c r="L170" i="3"/>
  <c r="L176" i="3"/>
  <c r="L182" i="3"/>
  <c r="L188" i="3"/>
  <c r="L194" i="3"/>
  <c r="L200" i="3"/>
  <c r="L206" i="3"/>
  <c r="L212" i="3"/>
  <c r="L218" i="3"/>
  <c r="L224" i="3"/>
  <c r="L230" i="3"/>
  <c r="L236" i="3"/>
  <c r="L242" i="3"/>
  <c r="L248" i="3"/>
  <c r="L254" i="3"/>
  <c r="L260" i="3"/>
  <c r="L266" i="3"/>
  <c r="L272" i="3"/>
  <c r="L278" i="3"/>
  <c r="L284" i="3"/>
  <c r="L290" i="3"/>
  <c r="L296" i="3"/>
  <c r="L302" i="3"/>
  <c r="L308" i="3"/>
  <c r="L314" i="3"/>
  <c r="L320" i="3"/>
  <c r="L326" i="3"/>
  <c r="L332" i="3"/>
  <c r="L338" i="3"/>
  <c r="L344" i="3"/>
  <c r="L350" i="3"/>
  <c r="L356" i="3"/>
  <c r="L362" i="3"/>
  <c r="L368" i="3"/>
  <c r="L374" i="3"/>
  <c r="L380" i="3"/>
  <c r="K380" i="3" s="1"/>
  <c r="L386" i="3"/>
  <c r="K386" i="3" s="1"/>
  <c r="L392" i="3"/>
  <c r="L398" i="3"/>
  <c r="L404" i="3"/>
  <c r="L410" i="3"/>
  <c r="L416" i="3"/>
  <c r="L422" i="3"/>
  <c r="L428" i="3"/>
  <c r="L434" i="3"/>
  <c r="L440" i="3"/>
  <c r="L446" i="3"/>
  <c r="L452" i="3"/>
  <c r="L458" i="3"/>
  <c r="L464" i="3"/>
  <c r="L470" i="3"/>
  <c r="L476" i="3"/>
  <c r="L482" i="3"/>
  <c r="L488" i="3"/>
  <c r="L494" i="3"/>
  <c r="L500" i="3"/>
  <c r="L506" i="3"/>
  <c r="L512" i="3"/>
  <c r="L518" i="3"/>
  <c r="L524" i="3"/>
  <c r="L530" i="3"/>
  <c r="L536" i="3"/>
  <c r="L542" i="3"/>
  <c r="L548" i="3"/>
  <c r="L554" i="3"/>
  <c r="L560" i="3"/>
  <c r="L566" i="3"/>
  <c r="L572" i="3"/>
  <c r="L578" i="3"/>
  <c r="L584" i="3"/>
  <c r="L590" i="3"/>
  <c r="L596" i="3"/>
  <c r="L602" i="3"/>
  <c r="L608" i="3"/>
  <c r="L614" i="3"/>
  <c r="L620" i="3"/>
  <c r="L626" i="3"/>
  <c r="L632" i="3"/>
  <c r="L638" i="3"/>
  <c r="L644" i="3"/>
  <c r="L650" i="3"/>
  <c r="L656" i="3"/>
  <c r="L662" i="3"/>
  <c r="L668" i="3"/>
  <c r="L674" i="3"/>
  <c r="L680" i="3"/>
  <c r="L686" i="3"/>
  <c r="L692" i="3"/>
  <c r="L698" i="3"/>
  <c r="L704" i="3"/>
  <c r="L710" i="3"/>
  <c r="L716" i="3"/>
  <c r="L722" i="3"/>
  <c r="L728" i="3"/>
  <c r="L734" i="3"/>
  <c r="L740" i="3"/>
  <c r="L746" i="3"/>
  <c r="L752" i="3"/>
  <c r="L758" i="3"/>
  <c r="L764" i="3"/>
  <c r="L770" i="3"/>
  <c r="L776" i="3"/>
  <c r="L782" i="3"/>
  <c r="L788" i="3"/>
  <c r="L794" i="3"/>
  <c r="L800" i="3"/>
  <c r="L806" i="3"/>
  <c r="L812" i="3"/>
  <c r="L818" i="3"/>
  <c r="K818" i="3" s="1"/>
  <c r="L824" i="3"/>
  <c r="L830" i="3"/>
  <c r="L836" i="3"/>
  <c r="L842" i="3"/>
  <c r="K842" i="3" s="1"/>
  <c r="L848" i="3"/>
  <c r="K848" i="3" s="1"/>
  <c r="L854" i="3"/>
  <c r="K854" i="3" s="1"/>
  <c r="L860" i="3"/>
  <c r="L866" i="3"/>
  <c r="L872" i="3"/>
  <c r="L878" i="3"/>
  <c r="L884" i="3"/>
  <c r="L890" i="3"/>
  <c r="K890" i="3" s="1"/>
  <c r="L896" i="3"/>
  <c r="L902" i="3"/>
  <c r="L908" i="3"/>
  <c r="L914" i="3"/>
  <c r="L920" i="3"/>
  <c r="L926" i="3"/>
  <c r="L932" i="3"/>
  <c r="L938" i="3"/>
  <c r="L944" i="3"/>
  <c r="L950" i="3"/>
  <c r="L956" i="3"/>
  <c r="L962" i="3"/>
  <c r="L968" i="3"/>
  <c r="L974" i="3"/>
  <c r="K974" i="3" s="1"/>
  <c r="L980" i="3"/>
  <c r="L986" i="3"/>
  <c r="K986" i="3" s="1"/>
  <c r="L992" i="3"/>
  <c r="L998" i="3"/>
  <c r="L1004" i="3"/>
  <c r="L1010" i="3"/>
  <c r="L1016" i="3"/>
  <c r="K1016" i="3" s="1"/>
  <c r="L1022" i="3"/>
  <c r="L1028" i="3"/>
  <c r="L1034" i="3"/>
  <c r="K1034" i="3" s="1"/>
  <c r="L1040" i="3"/>
  <c r="L1046" i="3"/>
  <c r="K1046" i="3" s="1"/>
  <c r="L1052" i="3"/>
  <c r="L1058" i="3"/>
  <c r="L1064" i="3"/>
  <c r="L1070" i="3"/>
  <c r="L1076" i="3"/>
  <c r="L1082" i="3"/>
  <c r="K1082" i="3" s="1"/>
  <c r="L1088" i="3"/>
  <c r="L1094" i="3"/>
  <c r="L1100" i="3"/>
  <c r="L1106" i="3"/>
  <c r="K1106" i="3" s="1"/>
  <c r="L1112" i="3"/>
  <c r="L1118" i="3"/>
  <c r="K1118" i="3" s="1"/>
  <c r="L1124" i="3"/>
  <c r="L1130" i="3"/>
  <c r="L1136" i="3"/>
  <c r="L1142" i="3"/>
  <c r="L1148" i="3"/>
  <c r="L1154" i="3"/>
  <c r="L1160" i="3"/>
  <c r="K1160" i="3" s="1"/>
  <c r="L1166" i="3"/>
  <c r="K1166" i="3" s="1"/>
  <c r="L153" i="3"/>
  <c r="L159" i="3"/>
  <c r="L165" i="3"/>
  <c r="L171" i="3"/>
  <c r="L177" i="3"/>
  <c r="L183" i="3"/>
  <c r="L189" i="3"/>
  <c r="L195" i="3"/>
  <c r="L201" i="3"/>
  <c r="L207" i="3"/>
  <c r="L213" i="3"/>
  <c r="L219" i="3"/>
  <c r="L225" i="3"/>
  <c r="L231" i="3"/>
  <c r="L237" i="3"/>
  <c r="L243" i="3"/>
  <c r="L249" i="3"/>
  <c r="L255" i="3"/>
  <c r="L261" i="3"/>
  <c r="L267" i="3"/>
  <c r="L273" i="3"/>
  <c r="K273" i="3" s="1"/>
  <c r="L279" i="3"/>
  <c r="K279" i="3" s="1"/>
  <c r="L285" i="3"/>
  <c r="L291" i="3"/>
  <c r="L297" i="3"/>
  <c r="L303" i="3"/>
  <c r="L309" i="3"/>
  <c r="L315" i="3"/>
  <c r="L321" i="3"/>
  <c r="L327" i="3"/>
  <c r="L333" i="3"/>
  <c r="L339" i="3"/>
  <c r="L345" i="3"/>
  <c r="K345" i="3" s="1"/>
  <c r="L351" i="3"/>
  <c r="L357" i="3"/>
  <c r="L363" i="3"/>
  <c r="L369" i="3"/>
  <c r="L375" i="3"/>
  <c r="L381" i="3"/>
  <c r="L387" i="3"/>
  <c r="L393" i="3"/>
  <c r="L399" i="3"/>
  <c r="L405" i="3"/>
  <c r="L411" i="3"/>
  <c r="L417" i="3"/>
  <c r="K417" i="3" s="1"/>
  <c r="L423" i="3"/>
  <c r="K423" i="3" s="1"/>
  <c r="L429" i="3"/>
  <c r="L435" i="3"/>
  <c r="L441" i="3"/>
  <c r="L447" i="3"/>
  <c r="L453" i="3"/>
  <c r="L459" i="3"/>
  <c r="L465" i="3"/>
  <c r="L471" i="3"/>
  <c r="L477" i="3"/>
  <c r="L483" i="3"/>
  <c r="L489" i="3"/>
  <c r="K489" i="3" s="1"/>
  <c r="L495" i="3"/>
  <c r="L501" i="3"/>
  <c r="L507" i="3"/>
  <c r="L513" i="3"/>
  <c r="L519" i="3"/>
  <c r="L525" i="3"/>
  <c r="L531" i="3"/>
  <c r="L537" i="3"/>
  <c r="L543" i="3"/>
  <c r="L549" i="3"/>
  <c r="L555" i="3"/>
  <c r="L561" i="3"/>
  <c r="K561" i="3" s="1"/>
  <c r="L567" i="3"/>
  <c r="K567" i="3" s="1"/>
  <c r="L573" i="3"/>
  <c r="L579" i="3"/>
  <c r="L585" i="3"/>
  <c r="L591" i="3"/>
  <c r="L597" i="3"/>
  <c r="L603" i="3"/>
  <c r="L609" i="3"/>
  <c r="L615" i="3"/>
  <c r="L621" i="3"/>
  <c r="L627" i="3"/>
  <c r="L633" i="3"/>
  <c r="K633" i="3" s="1"/>
  <c r="L639" i="3"/>
  <c r="K639" i="3" s="1"/>
  <c r="L645" i="3"/>
  <c r="L651" i="3"/>
  <c r="L657" i="3"/>
  <c r="L663" i="3"/>
  <c r="L669" i="3"/>
  <c r="L675" i="3"/>
  <c r="L681" i="3"/>
  <c r="L687" i="3"/>
  <c r="L693" i="3"/>
  <c r="L699" i="3"/>
  <c r="L705" i="3"/>
  <c r="K705" i="3" s="1"/>
  <c r="L711" i="3"/>
  <c r="K711" i="3" s="1"/>
  <c r="L717" i="3"/>
  <c r="L723" i="3"/>
  <c r="L729" i="3"/>
  <c r="L735" i="3"/>
  <c r="L741" i="3"/>
  <c r="L747" i="3"/>
  <c r="L753" i="3"/>
  <c r="L759" i="3"/>
  <c r="L765" i="3"/>
  <c r="L771" i="3"/>
  <c r="L777" i="3"/>
  <c r="L783" i="3"/>
  <c r="K783" i="3" s="1"/>
  <c r="L789" i="3"/>
  <c r="L795" i="3"/>
  <c r="L801" i="3"/>
  <c r="L807" i="3"/>
  <c r="L813" i="3"/>
  <c r="L819" i="3"/>
  <c r="L825" i="3"/>
  <c r="L831" i="3"/>
  <c r="L837" i="3"/>
  <c r="L843" i="3"/>
  <c r="L849" i="3"/>
  <c r="K849" i="3" s="1"/>
  <c r="L855" i="3"/>
  <c r="L861" i="3"/>
  <c r="L867" i="3"/>
  <c r="L873" i="3"/>
  <c r="L879" i="3"/>
  <c r="L885" i="3"/>
  <c r="L891" i="3"/>
  <c r="L897" i="3"/>
  <c r="L903" i="3"/>
  <c r="L909" i="3"/>
  <c r="L915" i="3"/>
  <c r="L921" i="3"/>
  <c r="K921" i="3" s="1"/>
  <c r="L927" i="3"/>
  <c r="L933" i="3"/>
  <c r="L939" i="3"/>
  <c r="L945" i="3"/>
  <c r="L951" i="3"/>
  <c r="K951" i="3" s="1"/>
  <c r="L957" i="3"/>
  <c r="L963" i="3"/>
  <c r="L969" i="3"/>
  <c r="L975" i="3"/>
  <c r="L981" i="3"/>
  <c r="L987" i="3"/>
  <c r="L993" i="3"/>
  <c r="L999" i="3"/>
  <c r="L1005" i="3"/>
  <c r="L1011" i="3"/>
  <c r="L1017" i="3"/>
  <c r="L1023" i="3"/>
  <c r="L1029" i="3"/>
  <c r="L1035" i="3"/>
  <c r="L1041" i="3"/>
  <c r="L1047" i="3"/>
  <c r="L1053" i="3"/>
  <c r="L1059" i="3"/>
  <c r="L1065" i="3"/>
  <c r="L1071" i="3"/>
  <c r="L1077" i="3"/>
  <c r="L1083" i="3"/>
  <c r="L1089" i="3"/>
  <c r="L1095" i="3"/>
  <c r="L1101" i="3"/>
  <c r="L1107" i="3"/>
  <c r="K1107" i="3" s="1"/>
  <c r="L1113" i="3"/>
  <c r="L1119" i="3"/>
  <c r="L1125" i="3"/>
  <c r="K1125" i="3" s="1"/>
  <c r="L1131" i="3"/>
  <c r="L1137" i="3"/>
  <c r="L1143" i="3"/>
  <c r="L1149" i="3"/>
  <c r="L1155" i="3"/>
  <c r="L1161" i="3"/>
  <c r="L220" i="3"/>
  <c r="L292" i="3"/>
  <c r="L364" i="3"/>
  <c r="L436" i="3"/>
  <c r="L508" i="3"/>
  <c r="L580" i="3"/>
  <c r="L652" i="3"/>
  <c r="L724" i="3"/>
  <c r="L796" i="3"/>
  <c r="L868" i="3"/>
  <c r="L940" i="3"/>
  <c r="K940" i="3" s="1"/>
  <c r="L1012" i="3"/>
  <c r="L1069" i="3"/>
  <c r="L1105" i="3"/>
  <c r="L1141" i="3"/>
  <c r="L1169" i="3"/>
  <c r="L934" i="3"/>
  <c r="L1138" i="3"/>
  <c r="L1193" i="3"/>
  <c r="L1217" i="3"/>
  <c r="L1247" i="3"/>
  <c r="L1283" i="3"/>
  <c r="L1337" i="3"/>
  <c r="L1403" i="3"/>
  <c r="L1451" i="3"/>
  <c r="L1499" i="3"/>
  <c r="L1565" i="3"/>
  <c r="L1625" i="3"/>
  <c r="L1691" i="3"/>
  <c r="L1751" i="3"/>
  <c r="L154" i="3"/>
  <c r="L226" i="3"/>
  <c r="L298" i="3"/>
  <c r="L370" i="3"/>
  <c r="L442" i="3"/>
  <c r="L514" i="3"/>
  <c r="L586" i="3"/>
  <c r="L658" i="3"/>
  <c r="L730" i="3"/>
  <c r="L802" i="3"/>
  <c r="L874" i="3"/>
  <c r="L946" i="3"/>
  <c r="L1018" i="3"/>
  <c r="K1018" i="3" s="1"/>
  <c r="L1072" i="3"/>
  <c r="L1108" i="3"/>
  <c r="L1144" i="3"/>
  <c r="L1170" i="3"/>
  <c r="K1170" i="3" s="1"/>
  <c r="L1176" i="3"/>
  <c r="L1182" i="3"/>
  <c r="L1188" i="3"/>
  <c r="L1194" i="3"/>
  <c r="L1200" i="3"/>
  <c r="L1206" i="3"/>
  <c r="K1206" i="3" s="1"/>
  <c r="L1212" i="3"/>
  <c r="L1218" i="3"/>
  <c r="L1224" i="3"/>
  <c r="L1230" i="3"/>
  <c r="L1236" i="3"/>
  <c r="L1242" i="3"/>
  <c r="L1248" i="3"/>
  <c r="L1254" i="3"/>
  <c r="L1260" i="3"/>
  <c r="L1266" i="3"/>
  <c r="L1272" i="3"/>
  <c r="L1278" i="3"/>
  <c r="L1284" i="3"/>
  <c r="L1290" i="3"/>
  <c r="L1296" i="3"/>
  <c r="L1302" i="3"/>
  <c r="L1308" i="3"/>
  <c r="L1314" i="3"/>
  <c r="L1320" i="3"/>
  <c r="L1326" i="3"/>
  <c r="L1332" i="3"/>
  <c r="L1338" i="3"/>
  <c r="L1344" i="3"/>
  <c r="L1350" i="3"/>
  <c r="L1356" i="3"/>
  <c r="L1362" i="3"/>
  <c r="L1368" i="3"/>
  <c r="L1374" i="3"/>
  <c r="L1380" i="3"/>
  <c r="L1386" i="3"/>
  <c r="L1392" i="3"/>
  <c r="L1398" i="3"/>
  <c r="L1404" i="3"/>
  <c r="L1410" i="3"/>
  <c r="L1416" i="3"/>
  <c r="L1422" i="3"/>
  <c r="K1422" i="3" s="1"/>
  <c r="L1428" i="3"/>
  <c r="L1434" i="3"/>
  <c r="L1440" i="3"/>
  <c r="K1440" i="3" s="1"/>
  <c r="L1446" i="3"/>
  <c r="L1452" i="3"/>
  <c r="L1458" i="3"/>
  <c r="L1464" i="3"/>
  <c r="L1470" i="3"/>
  <c r="L1476" i="3"/>
  <c r="L1482" i="3"/>
  <c r="L1488" i="3"/>
  <c r="L1494" i="3"/>
  <c r="K1494" i="3" s="1"/>
  <c r="L1500" i="3"/>
  <c r="K1500" i="3" s="1"/>
  <c r="L1506" i="3"/>
  <c r="L1512" i="3"/>
  <c r="L1518" i="3"/>
  <c r="L1524" i="3"/>
  <c r="K1524" i="3" s="1"/>
  <c r="L1530" i="3"/>
  <c r="L1536" i="3"/>
  <c r="L1542" i="3"/>
  <c r="K1542" i="3" s="1"/>
  <c r="L1548" i="3"/>
  <c r="L1554" i="3"/>
  <c r="L1560" i="3"/>
  <c r="L1566" i="3"/>
  <c r="L1572" i="3"/>
  <c r="L1578" i="3"/>
  <c r="K1578" i="3" s="1"/>
  <c r="L1584" i="3"/>
  <c r="L1590" i="3"/>
  <c r="L1596" i="3"/>
  <c r="L1602" i="3"/>
  <c r="L1608" i="3"/>
  <c r="L1614" i="3"/>
  <c r="L1620" i="3"/>
  <c r="L1626" i="3"/>
  <c r="L1632" i="3"/>
  <c r="K1632" i="3" s="1"/>
  <c r="L1638" i="3"/>
  <c r="L1644" i="3"/>
  <c r="K1644" i="3" s="1"/>
  <c r="L1650" i="3"/>
  <c r="L1656" i="3"/>
  <c r="L1662" i="3"/>
  <c r="K1662" i="3" s="1"/>
  <c r="L1668" i="3"/>
  <c r="L1674" i="3"/>
  <c r="L1680" i="3"/>
  <c r="L1686" i="3"/>
  <c r="K1686" i="3" s="1"/>
  <c r="L1692" i="3"/>
  <c r="K1692" i="3" s="1"/>
  <c r="L1698" i="3"/>
  <c r="K1698" i="3" s="1"/>
  <c r="L1704" i="3"/>
  <c r="L1710" i="3"/>
  <c r="L1716" i="3"/>
  <c r="L1722" i="3"/>
  <c r="K1722" i="3" s="1"/>
  <c r="L1728" i="3"/>
  <c r="L1734" i="3"/>
  <c r="L1740" i="3"/>
  <c r="L1746" i="3"/>
  <c r="L1752" i="3"/>
  <c r="L1758" i="3"/>
  <c r="L1764" i="3"/>
  <c r="K1764" i="3" s="1"/>
  <c r="L1770" i="3"/>
  <c r="L1776" i="3"/>
  <c r="L1782" i="3"/>
  <c r="L1788" i="3"/>
  <c r="L1794" i="3"/>
  <c r="K1794" i="3" s="1"/>
  <c r="L1800" i="3"/>
  <c r="L1806" i="3"/>
  <c r="L1812" i="3"/>
  <c r="L1818" i="3"/>
  <c r="K1818" i="3" s="1"/>
  <c r="L1824" i="3"/>
  <c r="L1830" i="3"/>
  <c r="L1836" i="3"/>
  <c r="L1842" i="3"/>
  <c r="L1848" i="3"/>
  <c r="K1848" i="3" s="1"/>
  <c r="L1854" i="3"/>
  <c r="K1854" i="3" s="1"/>
  <c r="L1860" i="3"/>
  <c r="L1866" i="3"/>
  <c r="K1866" i="3" s="1"/>
  <c r="L1872" i="3"/>
  <c r="L1878" i="3"/>
  <c r="L1884" i="3"/>
  <c r="L1890" i="3"/>
  <c r="L1896" i="3"/>
  <c r="L1902" i="3"/>
  <c r="L1908" i="3"/>
  <c r="L1914" i="3"/>
  <c r="L1920" i="3"/>
  <c r="L1926" i="3"/>
  <c r="L1932" i="3"/>
  <c r="L1938" i="3"/>
  <c r="L862" i="3"/>
  <c r="L1235" i="3"/>
  <c r="L1313" i="3"/>
  <c r="L1379" i="3"/>
  <c r="L1463" i="3"/>
  <c r="L1535" i="3"/>
  <c r="L1595" i="3"/>
  <c r="L1649" i="3"/>
  <c r="L1709" i="3"/>
  <c r="K1709" i="3" s="1"/>
  <c r="L1769" i="3"/>
  <c r="L1835" i="3"/>
  <c r="L160" i="3"/>
  <c r="L232" i="3"/>
  <c r="L304" i="3"/>
  <c r="L376" i="3"/>
  <c r="L448" i="3"/>
  <c r="L520" i="3"/>
  <c r="L592" i="3"/>
  <c r="L664" i="3"/>
  <c r="L736" i="3"/>
  <c r="L808" i="3"/>
  <c r="L880" i="3"/>
  <c r="L952" i="3"/>
  <c r="L1024" i="3"/>
  <c r="L1075" i="3"/>
  <c r="L1111" i="3"/>
  <c r="L1147" i="3"/>
  <c r="L646" i="3"/>
  <c r="L1006" i="3"/>
  <c r="L1066" i="3"/>
  <c r="L1187" i="3"/>
  <c r="L1229" i="3"/>
  <c r="L1277" i="3"/>
  <c r="L1307" i="3"/>
  <c r="L1349" i="3"/>
  <c r="L1385" i="3"/>
  <c r="L1421" i="3"/>
  <c r="L1457" i="3"/>
  <c r="L1493" i="3"/>
  <c r="L1541" i="3"/>
  <c r="L1571" i="3"/>
  <c r="L1613" i="3"/>
  <c r="L1655" i="3"/>
  <c r="L1697" i="3"/>
  <c r="L1733" i="3"/>
  <c r="L1781" i="3"/>
  <c r="L1823" i="3"/>
  <c r="K1823" i="3" s="1"/>
  <c r="L166" i="3"/>
  <c r="L238" i="3"/>
  <c r="L310" i="3"/>
  <c r="L382" i="3"/>
  <c r="L454" i="3"/>
  <c r="L526" i="3"/>
  <c r="L598" i="3"/>
  <c r="L670" i="3"/>
  <c r="L742" i="3"/>
  <c r="L814" i="3"/>
  <c r="L886" i="3"/>
  <c r="L958" i="3"/>
  <c r="K958" i="3" s="1"/>
  <c r="L1030" i="3"/>
  <c r="L1078" i="3"/>
  <c r="K1078" i="3" s="1"/>
  <c r="L1114" i="3"/>
  <c r="L1150" i="3"/>
  <c r="L1171" i="3"/>
  <c r="L1177" i="3"/>
  <c r="K1177" i="3" s="1"/>
  <c r="L1183" i="3"/>
  <c r="K1183" i="3" s="1"/>
  <c r="L1189" i="3"/>
  <c r="L1195" i="3"/>
  <c r="L1201" i="3"/>
  <c r="L1207" i="3"/>
  <c r="L1213" i="3"/>
  <c r="L1219" i="3"/>
  <c r="L1225" i="3"/>
  <c r="L1231" i="3"/>
  <c r="L1237" i="3"/>
  <c r="L1243" i="3"/>
  <c r="L1249" i="3"/>
  <c r="L1255" i="3"/>
  <c r="L1261" i="3"/>
  <c r="L1267" i="3"/>
  <c r="L1273" i="3"/>
  <c r="L1279" i="3"/>
  <c r="L1285" i="3"/>
  <c r="L1291" i="3"/>
  <c r="L1297" i="3"/>
  <c r="L1303" i="3"/>
  <c r="L1309" i="3"/>
  <c r="L1315" i="3"/>
  <c r="L1321" i="3"/>
  <c r="L1327" i="3"/>
  <c r="L1333" i="3"/>
  <c r="L1339" i="3"/>
  <c r="L1345" i="3"/>
  <c r="L1351" i="3"/>
  <c r="L1357" i="3"/>
  <c r="L1363" i="3"/>
  <c r="L1369" i="3"/>
  <c r="L1375" i="3"/>
  <c r="L1381" i="3"/>
  <c r="L1387" i="3"/>
  <c r="L1393" i="3"/>
  <c r="L1399" i="3"/>
  <c r="L1405" i="3"/>
  <c r="L1411" i="3"/>
  <c r="L1417" i="3"/>
  <c r="L1423" i="3"/>
  <c r="L1429" i="3"/>
  <c r="L1435" i="3"/>
  <c r="L1441" i="3"/>
  <c r="L1447" i="3"/>
  <c r="L1453" i="3"/>
  <c r="L1459" i="3"/>
  <c r="L1465" i="3"/>
  <c r="L1471" i="3"/>
  <c r="L1477" i="3"/>
  <c r="L1483" i="3"/>
  <c r="L1489" i="3"/>
  <c r="L1495" i="3"/>
  <c r="L1501" i="3"/>
  <c r="L1507" i="3"/>
  <c r="L1513" i="3"/>
  <c r="L1519" i="3"/>
  <c r="L1525" i="3"/>
  <c r="L1531" i="3"/>
  <c r="L1537" i="3"/>
  <c r="L1543" i="3"/>
  <c r="L1549" i="3"/>
  <c r="L1555" i="3"/>
  <c r="L1561" i="3"/>
  <c r="L1567" i="3"/>
  <c r="K1567" i="3" s="1"/>
  <c r="L1573" i="3"/>
  <c r="K1573" i="3" s="1"/>
  <c r="L1579" i="3"/>
  <c r="L1585" i="3"/>
  <c r="L1591" i="3"/>
  <c r="K1591" i="3" s="1"/>
  <c r="L1597" i="3"/>
  <c r="L1603" i="3"/>
  <c r="L1609" i="3"/>
  <c r="L1615" i="3"/>
  <c r="L1621" i="3"/>
  <c r="K1621" i="3" s="1"/>
  <c r="L1627" i="3"/>
  <c r="K1627" i="3" s="1"/>
  <c r="L1633" i="3"/>
  <c r="L1639" i="3"/>
  <c r="L1645" i="3"/>
  <c r="L1651" i="3"/>
  <c r="L1657" i="3"/>
  <c r="L1663" i="3"/>
  <c r="L1669" i="3"/>
  <c r="L1675" i="3"/>
  <c r="L1681" i="3"/>
  <c r="L1687" i="3"/>
  <c r="L1693" i="3"/>
  <c r="K1693" i="3" s="1"/>
  <c r="L1699" i="3"/>
  <c r="K1699" i="3" s="1"/>
  <c r="L1705" i="3"/>
  <c r="L1711" i="3"/>
  <c r="L1717" i="3"/>
  <c r="K1717" i="3" s="1"/>
  <c r="L1723" i="3"/>
  <c r="L1729" i="3"/>
  <c r="L1735" i="3"/>
  <c r="L1741" i="3"/>
  <c r="L1747" i="3"/>
  <c r="K1747" i="3" s="1"/>
  <c r="L1753" i="3"/>
  <c r="L1759" i="3"/>
  <c r="L1765" i="3"/>
  <c r="L1771" i="3"/>
  <c r="L1777" i="3"/>
  <c r="L1783" i="3"/>
  <c r="L1789" i="3"/>
  <c r="L1795" i="3"/>
  <c r="L1801" i="3"/>
  <c r="L1807" i="3"/>
  <c r="L1813" i="3"/>
  <c r="L1819" i="3"/>
  <c r="L1825" i="3"/>
  <c r="K1825" i="3" s="1"/>
  <c r="L1831" i="3"/>
  <c r="K1831" i="3" s="1"/>
  <c r="L1837" i="3"/>
  <c r="L1843" i="3"/>
  <c r="L1849" i="3"/>
  <c r="L1855" i="3"/>
  <c r="K1855" i="3" s="1"/>
  <c r="L1861" i="3"/>
  <c r="L1867" i="3"/>
  <c r="L1873" i="3"/>
  <c r="K1873" i="3" s="1"/>
  <c r="L1879" i="3"/>
  <c r="L1885" i="3"/>
  <c r="L1891" i="3"/>
  <c r="L1897" i="3"/>
  <c r="L1903" i="3"/>
  <c r="L1909" i="3"/>
  <c r="L1915" i="3"/>
  <c r="L1921" i="3"/>
  <c r="K1921" i="3" s="1"/>
  <c r="L1927" i="3"/>
  <c r="K1927" i="3" s="1"/>
  <c r="L1933" i="3"/>
  <c r="L1939" i="3"/>
  <c r="L790" i="3"/>
  <c r="L1175" i="3"/>
  <c r="L1211" i="3"/>
  <c r="L1265" i="3"/>
  <c r="L1325" i="3"/>
  <c r="L1367" i="3"/>
  <c r="L1445" i="3"/>
  <c r="L1529" i="3"/>
  <c r="L1607" i="3"/>
  <c r="L1685" i="3"/>
  <c r="L1757" i="3"/>
  <c r="K1757" i="3" s="1"/>
  <c r="L172" i="3"/>
  <c r="L244" i="3"/>
  <c r="L316" i="3"/>
  <c r="L388" i="3"/>
  <c r="L460" i="3"/>
  <c r="L532" i="3"/>
  <c r="L604" i="3"/>
  <c r="L676" i="3"/>
  <c r="L748" i="3"/>
  <c r="L820" i="3"/>
  <c r="K820" i="3" s="1"/>
  <c r="L892" i="3"/>
  <c r="L964" i="3"/>
  <c r="L1036" i="3"/>
  <c r="L1081" i="3"/>
  <c r="L1117" i="3"/>
  <c r="L1153" i="3"/>
  <c r="L718" i="3"/>
  <c r="L1181" i="3"/>
  <c r="L1223" i="3"/>
  <c r="L1289" i="3"/>
  <c r="L1361" i="3"/>
  <c r="L1439" i="3"/>
  <c r="L1517" i="3"/>
  <c r="L1601" i="3"/>
  <c r="L1667" i="3"/>
  <c r="L1727" i="3"/>
  <c r="K1727" i="3" s="1"/>
  <c r="L1799" i="3"/>
  <c r="L178" i="3"/>
  <c r="L250" i="3"/>
  <c r="L322" i="3"/>
  <c r="L394" i="3"/>
  <c r="L466" i="3"/>
  <c r="L538" i="3"/>
  <c r="L610" i="3"/>
  <c r="L682" i="3"/>
  <c r="L754" i="3"/>
  <c r="K754" i="3" s="1"/>
  <c r="L826" i="3"/>
  <c r="L898" i="3"/>
  <c r="K898" i="3" s="1"/>
  <c r="L970" i="3"/>
  <c r="L1042" i="3"/>
  <c r="L1084" i="3"/>
  <c r="L1120" i="3"/>
  <c r="L1156" i="3"/>
  <c r="K1156" i="3" s="1"/>
  <c r="L1172" i="3"/>
  <c r="L1178" i="3"/>
  <c r="L1184" i="3"/>
  <c r="L1190" i="3"/>
  <c r="L1196" i="3"/>
  <c r="L1202" i="3"/>
  <c r="L1208" i="3"/>
  <c r="L1214" i="3"/>
  <c r="L1220" i="3"/>
  <c r="K1220" i="3" s="1"/>
  <c r="L1226" i="3"/>
  <c r="L1232" i="3"/>
  <c r="L1238" i="3"/>
  <c r="L1244" i="3"/>
  <c r="L1250" i="3"/>
  <c r="L1256" i="3"/>
  <c r="L1262" i="3"/>
  <c r="L1268" i="3"/>
  <c r="L1274" i="3"/>
  <c r="L1280" i="3"/>
  <c r="L1286" i="3"/>
  <c r="K1286" i="3" s="1"/>
  <c r="L1292" i="3"/>
  <c r="L1298" i="3"/>
  <c r="L1304" i="3"/>
  <c r="L1310" i="3"/>
  <c r="L1316" i="3"/>
  <c r="L1322" i="3"/>
  <c r="L1328" i="3"/>
  <c r="L1334" i="3"/>
  <c r="L1340" i="3"/>
  <c r="L1346" i="3"/>
  <c r="L1352" i="3"/>
  <c r="L1358" i="3"/>
  <c r="L1364" i="3"/>
  <c r="L1370" i="3"/>
  <c r="L1376" i="3"/>
  <c r="L1382" i="3"/>
  <c r="L1388" i="3"/>
  <c r="L1394" i="3"/>
  <c r="L1400" i="3"/>
  <c r="K1400" i="3" s="1"/>
  <c r="L1406" i="3"/>
  <c r="L1412" i="3"/>
  <c r="L1418" i="3"/>
  <c r="L1424" i="3"/>
  <c r="L1430" i="3"/>
  <c r="L1436" i="3"/>
  <c r="L1442" i="3"/>
  <c r="L1448" i="3"/>
  <c r="L1454" i="3"/>
  <c r="L1460" i="3"/>
  <c r="L1466" i="3"/>
  <c r="L1472" i="3"/>
  <c r="K1472" i="3" s="1"/>
  <c r="L1478" i="3"/>
  <c r="L1484" i="3"/>
  <c r="L1490" i="3"/>
  <c r="L1496" i="3"/>
  <c r="L1502" i="3"/>
  <c r="L1508" i="3"/>
  <c r="L1514" i="3"/>
  <c r="L1520" i="3"/>
  <c r="L1526" i="3"/>
  <c r="L1532" i="3"/>
  <c r="L1538" i="3"/>
  <c r="L1544" i="3"/>
  <c r="L1550" i="3"/>
  <c r="L1556" i="3"/>
  <c r="L1562" i="3"/>
  <c r="L1568" i="3"/>
  <c r="L1574" i="3"/>
  <c r="K1574" i="3" s="1"/>
  <c r="L1580" i="3"/>
  <c r="L1586" i="3"/>
  <c r="L1592" i="3"/>
  <c r="L1598" i="3"/>
  <c r="L1604" i="3"/>
  <c r="L1610" i="3"/>
  <c r="L1616" i="3"/>
  <c r="K1616" i="3" s="1"/>
  <c r="L1622" i="3"/>
  <c r="L1628" i="3"/>
  <c r="L1634" i="3"/>
  <c r="L1640" i="3"/>
  <c r="L1646" i="3"/>
  <c r="L1652" i="3"/>
  <c r="L1658" i="3"/>
  <c r="K1658" i="3" s="1"/>
  <c r="L1664" i="3"/>
  <c r="K1664" i="3" s="1"/>
  <c r="L1670" i="3"/>
  <c r="L1676" i="3"/>
  <c r="L1682" i="3"/>
  <c r="K1682" i="3" s="1"/>
  <c r="L1688" i="3"/>
  <c r="L1694" i="3"/>
  <c r="K1694" i="3" s="1"/>
  <c r="L1700" i="3"/>
  <c r="K1700" i="3" s="1"/>
  <c r="L1706" i="3"/>
  <c r="L1712" i="3"/>
  <c r="K1712" i="3" s="1"/>
  <c r="L1718" i="3"/>
  <c r="L1724" i="3"/>
  <c r="L1730" i="3"/>
  <c r="L1736" i="3"/>
  <c r="L1742" i="3"/>
  <c r="L1748" i="3"/>
  <c r="L1754" i="3"/>
  <c r="L1760" i="3"/>
  <c r="K1760" i="3" s="1"/>
  <c r="L1766" i="3"/>
  <c r="L1772" i="3"/>
  <c r="L1778" i="3"/>
  <c r="L1784" i="3"/>
  <c r="L1790" i="3"/>
  <c r="L1796" i="3"/>
  <c r="K1796" i="3" s="1"/>
  <c r="L1802" i="3"/>
  <c r="L1808" i="3"/>
  <c r="L1814" i="3"/>
  <c r="L1820" i="3"/>
  <c r="L1826" i="3"/>
  <c r="L1832" i="3"/>
  <c r="L1838" i="3"/>
  <c r="K1838" i="3" s="1"/>
  <c r="L1844" i="3"/>
  <c r="L1850" i="3"/>
  <c r="L1856" i="3"/>
  <c r="L1862" i="3"/>
  <c r="L1868" i="3"/>
  <c r="L1874" i="3"/>
  <c r="L1880" i="3"/>
  <c r="L1886" i="3"/>
  <c r="L1892" i="3"/>
  <c r="K1892" i="3" s="1"/>
  <c r="L1898" i="3"/>
  <c r="L1904" i="3"/>
  <c r="L1910" i="3"/>
  <c r="L1916" i="3"/>
  <c r="K1916" i="3" s="1"/>
  <c r="L1922" i="3"/>
  <c r="L1928" i="3"/>
  <c r="L1934" i="3"/>
  <c r="L1940" i="3"/>
  <c r="L574" i="3"/>
  <c r="L1199" i="3"/>
  <c r="L1271" i="3"/>
  <c r="L1331" i="3"/>
  <c r="L1373" i="3"/>
  <c r="L1433" i="3"/>
  <c r="L1505" i="3"/>
  <c r="L1583" i="3"/>
  <c r="L1661" i="3"/>
  <c r="K1661" i="3" s="1"/>
  <c r="L1745" i="3"/>
  <c r="L1811" i="3"/>
  <c r="L184" i="3"/>
  <c r="L256" i="3"/>
  <c r="L328" i="3"/>
  <c r="L400" i="3"/>
  <c r="L472" i="3"/>
  <c r="L544" i="3"/>
  <c r="L616" i="3"/>
  <c r="L688" i="3"/>
  <c r="K688" i="3" s="1"/>
  <c r="L760" i="3"/>
  <c r="L832" i="3"/>
  <c r="L904" i="3"/>
  <c r="L976" i="3"/>
  <c r="L1048" i="3"/>
  <c r="L1087" i="3"/>
  <c r="L1123" i="3"/>
  <c r="L1159" i="3"/>
  <c r="L502" i="3"/>
  <c r="L1241" i="3"/>
  <c r="L1343" i="3"/>
  <c r="L1409" i="3"/>
  <c r="L1469" i="3"/>
  <c r="L1523" i="3"/>
  <c r="L1577" i="3"/>
  <c r="L1643" i="3"/>
  <c r="K1643" i="3" s="1"/>
  <c r="L1715" i="3"/>
  <c r="L1787" i="3"/>
  <c r="L190" i="3"/>
  <c r="L262" i="3"/>
  <c r="L334" i="3"/>
  <c r="L406" i="3"/>
  <c r="L478" i="3"/>
  <c r="L550" i="3"/>
  <c r="L622" i="3"/>
  <c r="K622" i="3" s="1"/>
  <c r="L694" i="3"/>
  <c r="L766" i="3"/>
  <c r="K766" i="3" s="1"/>
  <c r="L838" i="3"/>
  <c r="L910" i="3"/>
  <c r="L982" i="3"/>
  <c r="L1054" i="3"/>
  <c r="L1090" i="3"/>
  <c r="L1126" i="3"/>
  <c r="L1162" i="3"/>
  <c r="L1173" i="3"/>
  <c r="L1179" i="3"/>
  <c r="K1179" i="3" s="1"/>
  <c r="L1185" i="3"/>
  <c r="L1191" i="3"/>
  <c r="K1191" i="3" s="1"/>
  <c r="L1197" i="3"/>
  <c r="K1197" i="3" s="1"/>
  <c r="L1203" i="3"/>
  <c r="L1209" i="3"/>
  <c r="L1215" i="3"/>
  <c r="L1221" i="3"/>
  <c r="L1227" i="3"/>
  <c r="L1233" i="3"/>
  <c r="L1239" i="3"/>
  <c r="L1245" i="3"/>
  <c r="L1251" i="3"/>
  <c r="L1257" i="3"/>
  <c r="L1263" i="3"/>
  <c r="L1269" i="3"/>
  <c r="L1275" i="3"/>
  <c r="L1281" i="3"/>
  <c r="L1287" i="3"/>
  <c r="L1293" i="3"/>
  <c r="L1299" i="3"/>
  <c r="K1299" i="3" s="1"/>
  <c r="L1305" i="3"/>
  <c r="L1311" i="3"/>
  <c r="L1317" i="3"/>
  <c r="L1323" i="3"/>
  <c r="L1329" i="3"/>
  <c r="L1335" i="3"/>
  <c r="L1341" i="3"/>
  <c r="L1347" i="3"/>
  <c r="L1353" i="3"/>
  <c r="L1359" i="3"/>
  <c r="L1365" i="3"/>
  <c r="L1371" i="3"/>
  <c r="L1377" i="3"/>
  <c r="L1383" i="3"/>
  <c r="L1389" i="3"/>
  <c r="L1395" i="3"/>
  <c r="L1401" i="3"/>
  <c r="L1407" i="3"/>
  <c r="L1413" i="3"/>
  <c r="L1419" i="3"/>
  <c r="L1425" i="3"/>
  <c r="L1431" i="3"/>
  <c r="L1437" i="3"/>
  <c r="L1443" i="3"/>
  <c r="L1449" i="3"/>
  <c r="L1455" i="3"/>
  <c r="L1461" i="3"/>
  <c r="L1467" i="3"/>
  <c r="L1473" i="3"/>
  <c r="L1479" i="3"/>
  <c r="L1485" i="3"/>
  <c r="L1491" i="3"/>
  <c r="L1497" i="3"/>
  <c r="L1503" i="3"/>
  <c r="L1509" i="3"/>
  <c r="L1515" i="3"/>
  <c r="L1521" i="3"/>
  <c r="L1527" i="3"/>
  <c r="L1533" i="3"/>
  <c r="L1539" i="3"/>
  <c r="L1545" i="3"/>
  <c r="L1551" i="3"/>
  <c r="L1557" i="3"/>
  <c r="L1563" i="3"/>
  <c r="L1569" i="3"/>
  <c r="L1575" i="3"/>
  <c r="L1581" i="3"/>
  <c r="L1587" i="3"/>
  <c r="L1593" i="3"/>
  <c r="L1599" i="3"/>
  <c r="L1605" i="3"/>
  <c r="L1611" i="3"/>
  <c r="L1617" i="3"/>
  <c r="L1623" i="3"/>
  <c r="L1629" i="3"/>
  <c r="L1635" i="3"/>
  <c r="L1641" i="3"/>
  <c r="L1647" i="3"/>
  <c r="K1647" i="3" s="1"/>
  <c r="L1653" i="3"/>
  <c r="L1659" i="3"/>
  <c r="K1659" i="3" s="1"/>
  <c r="L1665" i="3"/>
  <c r="L1671" i="3"/>
  <c r="K1671" i="3" s="1"/>
  <c r="L1677" i="3"/>
  <c r="L1683" i="3"/>
  <c r="L1689" i="3"/>
  <c r="L1695" i="3"/>
  <c r="L1701" i="3"/>
  <c r="L1707" i="3"/>
  <c r="L1713" i="3"/>
  <c r="L1719" i="3"/>
  <c r="L1725" i="3"/>
  <c r="L1731" i="3"/>
  <c r="L1737" i="3"/>
  <c r="L1743" i="3"/>
  <c r="L1749" i="3"/>
  <c r="K1749" i="3" s="1"/>
  <c r="L1755" i="3"/>
  <c r="K1755" i="3" s="1"/>
  <c r="L1761" i="3"/>
  <c r="K1761" i="3" s="1"/>
  <c r="L1767" i="3"/>
  <c r="L1773" i="3"/>
  <c r="L1779" i="3"/>
  <c r="L1785" i="3"/>
  <c r="L1791" i="3"/>
  <c r="L1797" i="3"/>
  <c r="L1803" i="3"/>
  <c r="L1809" i="3"/>
  <c r="L1815" i="3"/>
  <c r="L1821" i="3"/>
  <c r="L1827" i="3"/>
  <c r="L1833" i="3"/>
  <c r="K1833" i="3" s="1"/>
  <c r="L1839" i="3"/>
  <c r="L1845" i="3"/>
  <c r="L1851" i="3"/>
  <c r="L1857" i="3"/>
  <c r="L1863" i="3"/>
  <c r="K1863" i="3" s="1"/>
  <c r="L1869" i="3"/>
  <c r="L1875" i="3"/>
  <c r="L1881" i="3"/>
  <c r="K1881" i="3" s="1"/>
  <c r="L1887" i="3"/>
  <c r="K1887" i="3" s="1"/>
  <c r="L1893" i="3"/>
  <c r="L1899" i="3"/>
  <c r="L1905" i="3"/>
  <c r="K1905" i="3" s="1"/>
  <c r="L1911" i="3"/>
  <c r="K1911" i="3" s="1"/>
  <c r="L1917" i="3"/>
  <c r="L1923" i="3"/>
  <c r="K1923" i="3" s="1"/>
  <c r="L1929" i="3"/>
  <c r="K1929" i="3" s="1"/>
  <c r="L1935" i="3"/>
  <c r="K1935" i="3" s="1"/>
  <c r="L1941" i="3"/>
  <c r="L430" i="3"/>
  <c r="L1301" i="3"/>
  <c r="L1415" i="3"/>
  <c r="L1487" i="3"/>
  <c r="L1553" i="3"/>
  <c r="K1553" i="3" s="1"/>
  <c r="L1619" i="3"/>
  <c r="L1679" i="3"/>
  <c r="K1679" i="3" s="1"/>
  <c r="L1739" i="3"/>
  <c r="K1739" i="3" s="1"/>
  <c r="L1793" i="3"/>
  <c r="L196" i="3"/>
  <c r="L268" i="3"/>
  <c r="L340" i="3"/>
  <c r="L412" i="3"/>
  <c r="L484" i="3"/>
  <c r="L556" i="3"/>
  <c r="L628" i="3"/>
  <c r="L700" i="3"/>
  <c r="K700" i="3" s="1"/>
  <c r="L772" i="3"/>
  <c r="L844" i="3"/>
  <c r="L916" i="3"/>
  <c r="L988" i="3"/>
  <c r="L1057" i="3"/>
  <c r="L1093" i="3"/>
  <c r="L1129" i="3"/>
  <c r="L1165" i="3"/>
  <c r="L286" i="3"/>
  <c r="L1102" i="3"/>
  <c r="L1205" i="3"/>
  <c r="L1253" i="3"/>
  <c r="L1295" i="3"/>
  <c r="L1319" i="3"/>
  <c r="L1355" i="3"/>
  <c r="L1391" i="3"/>
  <c r="L1427" i="3"/>
  <c r="L1475" i="3"/>
  <c r="L1511" i="3"/>
  <c r="L1547" i="3"/>
  <c r="L1589" i="3"/>
  <c r="L1631" i="3"/>
  <c r="L1673" i="3"/>
  <c r="L1721" i="3"/>
  <c r="K1721" i="3" s="1"/>
  <c r="L1763" i="3"/>
  <c r="K1763" i="3" s="1"/>
  <c r="L1805" i="3"/>
  <c r="L1847" i="3"/>
  <c r="L202" i="3"/>
  <c r="L274" i="3"/>
  <c r="L346" i="3"/>
  <c r="L418" i="3"/>
  <c r="L490" i="3"/>
  <c r="L562" i="3"/>
  <c r="L634" i="3"/>
  <c r="L706" i="3"/>
  <c r="L778" i="3"/>
  <c r="L850" i="3"/>
  <c r="L922" i="3"/>
  <c r="L994" i="3"/>
  <c r="L1060" i="3"/>
  <c r="L1096" i="3"/>
  <c r="L1132" i="3"/>
  <c r="L1167" i="3"/>
  <c r="K1167" i="3" s="1"/>
  <c r="L1174" i="3"/>
  <c r="L1180" i="3"/>
  <c r="L1186" i="3"/>
  <c r="L1192" i="3"/>
  <c r="L1198" i="3"/>
  <c r="L1204" i="3"/>
  <c r="L1210" i="3"/>
  <c r="L1216" i="3"/>
  <c r="L1222" i="3"/>
  <c r="L1228" i="3"/>
  <c r="L1234" i="3"/>
  <c r="K1234" i="3" s="1"/>
  <c r="L1240" i="3"/>
  <c r="K1240" i="3" s="1"/>
  <c r="L1246" i="3"/>
  <c r="K1246" i="3" s="1"/>
  <c r="L1252" i="3"/>
  <c r="K1252" i="3" s="1"/>
  <c r="L1258" i="3"/>
  <c r="L1264" i="3"/>
  <c r="L1270" i="3"/>
  <c r="L1276" i="3"/>
  <c r="L1282" i="3"/>
  <c r="L1288" i="3"/>
  <c r="L1294" i="3"/>
  <c r="L1300" i="3"/>
  <c r="L1306" i="3"/>
  <c r="L1312" i="3"/>
  <c r="L1318" i="3"/>
  <c r="L1324" i="3"/>
  <c r="K1324" i="3" s="1"/>
  <c r="L1330" i="3"/>
  <c r="L1336" i="3"/>
  <c r="L1342" i="3"/>
  <c r="L1348" i="3"/>
  <c r="L1354" i="3"/>
  <c r="L1360" i="3"/>
  <c r="L1366" i="3"/>
  <c r="L1372" i="3"/>
  <c r="L1378" i="3"/>
  <c r="K1378" i="3" s="1"/>
  <c r="L1384" i="3"/>
  <c r="L1390" i="3"/>
  <c r="L1396" i="3"/>
  <c r="L1402" i="3"/>
  <c r="L1408" i="3"/>
  <c r="L1414" i="3"/>
  <c r="L1420" i="3"/>
  <c r="L1426" i="3"/>
  <c r="L1432" i="3"/>
  <c r="L1438" i="3"/>
  <c r="L1444" i="3"/>
  <c r="L1450" i="3"/>
  <c r="K1450" i="3" s="1"/>
  <c r="L1456" i="3"/>
  <c r="L1462" i="3"/>
  <c r="L1468" i="3"/>
  <c r="L1474" i="3"/>
  <c r="L1480" i="3"/>
  <c r="L1486" i="3"/>
  <c r="L1492" i="3"/>
  <c r="L1498" i="3"/>
  <c r="L1504" i="3"/>
  <c r="L1510" i="3"/>
  <c r="L1516" i="3"/>
  <c r="L1522" i="3"/>
  <c r="K1522" i="3" s="1"/>
  <c r="L1528" i="3"/>
  <c r="L1534" i="3"/>
  <c r="L1540" i="3"/>
  <c r="L1546" i="3"/>
  <c r="L1552" i="3"/>
  <c r="L1558" i="3"/>
  <c r="L1564" i="3"/>
  <c r="L1570" i="3"/>
  <c r="L1576" i="3"/>
  <c r="L1582" i="3"/>
  <c r="L1588" i="3"/>
  <c r="L1594" i="3"/>
  <c r="L1600" i="3"/>
  <c r="L1606" i="3"/>
  <c r="L1612" i="3"/>
  <c r="K1612" i="3" s="1"/>
  <c r="L1618" i="3"/>
  <c r="L1624" i="3"/>
  <c r="K1624" i="3" s="1"/>
  <c r="L1630" i="3"/>
  <c r="L1636" i="3"/>
  <c r="L1642" i="3"/>
  <c r="L1648" i="3"/>
  <c r="K1648" i="3" s="1"/>
  <c r="L1654" i="3"/>
  <c r="L1660" i="3"/>
  <c r="L1666" i="3"/>
  <c r="L1672" i="3"/>
  <c r="L1678" i="3"/>
  <c r="L1684" i="3"/>
  <c r="L1690" i="3"/>
  <c r="K1690" i="3" s="1"/>
  <c r="L1696" i="3"/>
  <c r="L1702" i="3"/>
  <c r="L1708" i="3"/>
  <c r="L1714" i="3"/>
  <c r="L1720" i="3"/>
  <c r="L1726" i="3"/>
  <c r="L1732" i="3"/>
  <c r="L1738" i="3"/>
  <c r="L1744" i="3"/>
  <c r="L1750" i="3"/>
  <c r="L1756" i="3"/>
  <c r="L1762" i="3"/>
  <c r="L1768" i="3"/>
  <c r="L1774" i="3"/>
  <c r="L1780" i="3"/>
  <c r="L1786" i="3"/>
  <c r="L1792" i="3"/>
  <c r="K1792" i="3" s="1"/>
  <c r="L1798" i="3"/>
  <c r="L1804" i="3"/>
  <c r="L1810" i="3"/>
  <c r="K1810" i="3" s="1"/>
  <c r="L1816" i="3"/>
  <c r="L1822" i="3"/>
  <c r="L1828" i="3"/>
  <c r="L1834" i="3"/>
  <c r="L1840" i="3"/>
  <c r="K1840" i="3" s="1"/>
  <c r="L1846" i="3"/>
  <c r="L1852" i="3"/>
  <c r="L1858" i="3"/>
  <c r="K1858" i="3" s="1"/>
  <c r="L1864" i="3"/>
  <c r="L1870" i="3"/>
  <c r="K1870" i="3" s="1"/>
  <c r="L1876" i="3"/>
  <c r="K1876" i="3" s="1"/>
  <c r="L1882" i="3"/>
  <c r="L1888" i="3"/>
  <c r="L1894" i="3"/>
  <c r="L1900" i="3"/>
  <c r="L1906" i="3"/>
  <c r="L1912" i="3"/>
  <c r="K1912" i="3" s="1"/>
  <c r="L1918" i="3"/>
  <c r="K1918" i="3" s="1"/>
  <c r="L1924" i="3"/>
  <c r="K1924" i="3" s="1"/>
  <c r="L1930" i="3"/>
  <c r="K1930" i="3" s="1"/>
  <c r="L1936" i="3"/>
  <c r="K1936" i="3" s="1"/>
  <c r="L1942" i="3"/>
  <c r="L208" i="3"/>
  <c r="L280" i="3"/>
  <c r="L352" i="3"/>
  <c r="L424" i="3"/>
  <c r="L496" i="3"/>
  <c r="K496" i="3" s="1"/>
  <c r="L568" i="3"/>
  <c r="L640" i="3"/>
  <c r="L712" i="3"/>
  <c r="L784" i="3"/>
  <c r="L856" i="3"/>
  <c r="L928" i="3"/>
  <c r="L1000" i="3"/>
  <c r="K1000" i="3" s="1"/>
  <c r="L1063" i="3"/>
  <c r="L1099" i="3"/>
  <c r="L1135" i="3"/>
  <c r="L1168" i="3"/>
  <c r="L214" i="3"/>
  <c r="L1259" i="3"/>
  <c r="L1397" i="3"/>
  <c r="L1481" i="3"/>
  <c r="L1559" i="3"/>
  <c r="K1559" i="3" s="1"/>
  <c r="L1637" i="3"/>
  <c r="L1703" i="3"/>
  <c r="K1703" i="3" s="1"/>
  <c r="L1775" i="3"/>
  <c r="L1895" i="3"/>
  <c r="K1895" i="3" s="1"/>
  <c r="L358" i="3"/>
  <c r="L1901" i="3"/>
  <c r="L1817" i="3"/>
  <c r="K1817" i="3" s="1"/>
  <c r="L1907" i="3"/>
  <c r="L1829" i="3"/>
  <c r="L1913" i="3"/>
  <c r="L1841" i="3"/>
  <c r="L1919" i="3"/>
  <c r="L1853" i="3"/>
  <c r="L1925" i="3"/>
  <c r="L1859" i="3"/>
  <c r="L1931" i="3"/>
  <c r="L1865" i="3"/>
  <c r="L1937" i="3"/>
  <c r="L1871" i="3"/>
  <c r="L1943" i="3"/>
  <c r="L1877" i="3"/>
  <c r="L1883" i="3"/>
  <c r="K1883" i="3" s="1"/>
  <c r="L1889" i="3"/>
  <c r="K1889" i="3" s="1"/>
  <c r="L3" i="3"/>
  <c r="L4" i="3"/>
  <c r="L5" i="3"/>
  <c r="L6" i="3"/>
  <c r="L7" i="3"/>
  <c r="L8" i="3"/>
  <c r="L9" i="3"/>
  <c r="L10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K47" i="3" s="1"/>
  <c r="L48" i="3"/>
  <c r="L49" i="3"/>
  <c r="L50" i="3"/>
  <c r="L51" i="3"/>
  <c r="L52" i="3"/>
  <c r="L53" i="3"/>
  <c r="L54" i="3"/>
  <c r="L55" i="3"/>
  <c r="L56" i="3"/>
  <c r="L57" i="3"/>
  <c r="L58" i="3"/>
  <c r="L59" i="3"/>
  <c r="K59" i="3" s="1"/>
  <c r="L60" i="3"/>
  <c r="L61" i="3"/>
  <c r="L62" i="3"/>
  <c r="L63" i="3"/>
  <c r="L64" i="3"/>
  <c r="L65" i="3"/>
  <c r="L66" i="3"/>
  <c r="L67" i="3"/>
  <c r="L68" i="3"/>
  <c r="L69" i="3"/>
  <c r="L70" i="3"/>
  <c r="L71" i="3"/>
  <c r="K71" i="3" s="1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K95" i="3" s="1"/>
  <c r="L96" i="3"/>
  <c r="L97" i="3"/>
  <c r="L98" i="3"/>
  <c r="L99" i="3"/>
  <c r="L100" i="3"/>
  <c r="L101" i="3"/>
  <c r="L102" i="3"/>
  <c r="L103" i="3"/>
  <c r="L104" i="3"/>
  <c r="L105" i="3"/>
  <c r="L106" i="3"/>
  <c r="L107" i="3"/>
  <c r="K107" i="3" s="1"/>
  <c r="L108" i="3"/>
  <c r="L109" i="3"/>
  <c r="L110" i="3"/>
  <c r="L111" i="3"/>
  <c r="L112" i="3"/>
  <c r="L113" i="3"/>
  <c r="L114" i="3"/>
  <c r="L115" i="3"/>
  <c r="L116" i="3"/>
  <c r="L117" i="3"/>
  <c r="L118" i="3"/>
  <c r="L119" i="3"/>
  <c r="K119" i="3" s="1"/>
  <c r="L120" i="3"/>
  <c r="L121" i="3"/>
  <c r="L122" i="3"/>
  <c r="L123" i="3"/>
  <c r="L124" i="3"/>
  <c r="L125" i="3"/>
  <c r="L126" i="3"/>
  <c r="K126" i="3" s="1"/>
  <c r="L127" i="3"/>
  <c r="L128" i="3"/>
  <c r="L129" i="3"/>
  <c r="L130" i="3"/>
  <c r="L131" i="3"/>
  <c r="K131" i="3" s="1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K236" i="3" l="1"/>
  <c r="K508" i="3"/>
  <c r="K805" i="3"/>
  <c r="K445" i="3"/>
  <c r="K821" i="3"/>
  <c r="K562" i="3"/>
  <c r="K502" i="3"/>
  <c r="K670" i="3"/>
  <c r="K658" i="3"/>
  <c r="K292" i="3"/>
  <c r="K401" i="3"/>
  <c r="K626" i="3"/>
  <c r="K753" i="3"/>
  <c r="K249" i="3"/>
  <c r="K122" i="3"/>
  <c r="K609" i="3"/>
  <c r="K321" i="3"/>
  <c r="K816" i="3"/>
  <c r="K384" i="3"/>
  <c r="K465" i="3"/>
  <c r="K600" i="3"/>
  <c r="K729" i="3"/>
  <c r="K585" i="3"/>
  <c r="K441" i="3"/>
  <c r="K812" i="3"/>
  <c r="K493" i="3"/>
  <c r="K801" i="3"/>
  <c r="K657" i="3"/>
  <c r="K513" i="3"/>
  <c r="K537" i="3"/>
  <c r="K168" i="3"/>
  <c r="K685" i="3"/>
  <c r="K356" i="3"/>
  <c r="K9" i="3"/>
  <c r="K297" i="3"/>
  <c r="K216" i="3"/>
  <c r="K615" i="3"/>
  <c r="K687" i="3"/>
  <c r="K471" i="3"/>
  <c r="K591" i="3"/>
  <c r="K604" i="3"/>
  <c r="K735" i="3"/>
  <c r="K447" i="3"/>
  <c r="K499" i="3"/>
  <c r="K543" i="3"/>
  <c r="K759" i="3"/>
  <c r="K663" i="3"/>
  <c r="K355" i="3"/>
  <c r="K406" i="3"/>
  <c r="K194" i="3"/>
  <c r="K257" i="3"/>
  <c r="K780" i="3"/>
  <c r="K362" i="3"/>
  <c r="K281" i="3"/>
  <c r="K218" i="3"/>
  <c r="K255" i="3"/>
  <c r="K327" i="3"/>
  <c r="K51" i="3"/>
  <c r="K99" i="3"/>
  <c r="K75" i="3"/>
  <c r="K27" i="3"/>
  <c r="K174" i="3"/>
  <c r="K303" i="3"/>
  <c r="K150" i="3"/>
  <c r="K222" i="3"/>
  <c r="K128" i="3"/>
  <c r="K359" i="3"/>
  <c r="K124" i="3"/>
  <c r="K405" i="3"/>
  <c r="K141" i="3"/>
  <c r="K498" i="3"/>
  <c r="K146" i="3"/>
  <c r="K74" i="3"/>
  <c r="K188" i="3"/>
  <c r="K251" i="3"/>
  <c r="K10" i="3"/>
  <c r="K424" i="3"/>
  <c r="K412" i="3"/>
  <c r="K430" i="3"/>
  <c r="K262" i="3"/>
  <c r="K394" i="3"/>
  <c r="K592" i="3"/>
  <c r="K787" i="3"/>
  <c r="K715" i="3"/>
  <c r="K643" i="3"/>
  <c r="K571" i="3"/>
  <c r="K427" i="3"/>
  <c r="K283" i="3"/>
  <c r="K316" i="3"/>
  <c r="K691" i="3"/>
  <c r="K259" i="3"/>
  <c r="K298" i="3"/>
  <c r="K619" i="3"/>
  <c r="K19" i="3"/>
  <c r="K310" i="3"/>
  <c r="K796" i="3"/>
  <c r="K763" i="3"/>
  <c r="K547" i="3"/>
  <c r="K331" i="3"/>
  <c r="K244" i="3"/>
  <c r="K212" i="3"/>
  <c r="K275" i="3"/>
  <c r="K106" i="3"/>
  <c r="K46" i="3"/>
  <c r="K118" i="3"/>
  <c r="K94" i="3"/>
  <c r="K70" i="3"/>
  <c r="K58" i="3"/>
  <c r="K190" i="3"/>
  <c r="K637" i="3"/>
  <c r="K421" i="3"/>
  <c r="K130" i="3"/>
  <c r="K82" i="3"/>
  <c r="K34" i="3"/>
  <c r="K277" i="3"/>
  <c r="K232" i="3"/>
  <c r="K757" i="3"/>
  <c r="K541" i="3"/>
  <c r="K253" i="3"/>
  <c r="K226" i="3"/>
  <c r="K613" i="3"/>
  <c r="K469" i="3"/>
  <c r="K325" i="3"/>
  <c r="K100" i="3"/>
  <c r="K140" i="3"/>
  <c r="K565" i="3"/>
  <c r="K220" i="3"/>
  <c r="K366" i="3"/>
  <c r="K682" i="3"/>
  <c r="K770" i="3"/>
  <c r="K674" i="3"/>
  <c r="K785" i="3"/>
  <c r="K761" i="3"/>
  <c r="K737" i="3"/>
  <c r="K713" i="3"/>
  <c r="K689" i="3"/>
  <c r="K709" i="3"/>
  <c r="K389" i="3"/>
  <c r="K35" i="3"/>
  <c r="K616" i="3"/>
  <c r="K808" i="3"/>
  <c r="K596" i="3"/>
  <c r="K781" i="3"/>
  <c r="K478" i="3"/>
  <c r="K500" i="3"/>
  <c r="K778" i="3"/>
  <c r="K722" i="3"/>
  <c r="K811" i="3"/>
  <c r="K809" i="3"/>
  <c r="K352" i="3"/>
  <c r="K598" i="3"/>
  <c r="K242" i="3"/>
  <c r="K475" i="3"/>
  <c r="K403" i="3"/>
  <c r="K804" i="3"/>
  <c r="K477" i="3"/>
  <c r="K381" i="3"/>
  <c r="K704" i="3"/>
  <c r="K588" i="3"/>
  <c r="K599" i="3"/>
  <c r="K139" i="3"/>
  <c r="K23" i="3"/>
  <c r="K202" i="3"/>
  <c r="K400" i="3"/>
  <c r="K519" i="3"/>
  <c r="K495" i="3"/>
  <c r="K351" i="3"/>
  <c r="K602" i="3"/>
  <c r="K482" i="3"/>
  <c r="K170" i="3"/>
  <c r="K379" i="3"/>
  <c r="K390" i="3"/>
  <c r="K318" i="3"/>
  <c r="K246" i="3"/>
  <c r="K665" i="3"/>
  <c r="K641" i="3"/>
  <c r="K617" i="3"/>
  <c r="K593" i="3"/>
  <c r="K569" i="3"/>
  <c r="K545" i="3"/>
  <c r="K521" i="3"/>
  <c r="K473" i="3"/>
  <c r="K449" i="3"/>
  <c r="K425" i="3"/>
  <c r="K353" i="3"/>
  <c r="K329" i="3"/>
  <c r="K782" i="3"/>
  <c r="K797" i="3"/>
  <c r="K773" i="3"/>
  <c r="K749" i="3"/>
  <c r="K725" i="3"/>
  <c r="K701" i="3"/>
  <c r="K813" i="3"/>
  <c r="K789" i="3"/>
  <c r="K741" i="3"/>
  <c r="K717" i="3"/>
  <c r="K693" i="3"/>
  <c r="K793" i="3"/>
  <c r="K769" i="3"/>
  <c r="K745" i="3"/>
  <c r="K721" i="3"/>
  <c r="K697" i="3"/>
  <c r="K542" i="3"/>
  <c r="K631" i="3"/>
  <c r="K653" i="3"/>
  <c r="K581" i="3"/>
  <c r="K509" i="3"/>
  <c r="K437" i="3"/>
  <c r="K681" i="3"/>
  <c r="K364" i="3"/>
  <c r="K603" i="3"/>
  <c r="K679" i="3"/>
  <c r="K677" i="3"/>
  <c r="K629" i="3"/>
  <c r="K557" i="3"/>
  <c r="K533" i="3"/>
  <c r="K485" i="3"/>
  <c r="K461" i="3"/>
  <c r="K413" i="3"/>
  <c r="K388" i="3"/>
  <c r="K376" i="3"/>
  <c r="K669" i="3"/>
  <c r="K645" i="3"/>
  <c r="K621" i="3"/>
  <c r="K597" i="3"/>
  <c r="K573" i="3"/>
  <c r="K549" i="3"/>
  <c r="K525" i="3"/>
  <c r="K501" i="3"/>
  <c r="K453" i="3"/>
  <c r="K429" i="3"/>
  <c r="K392" i="3"/>
  <c r="K368" i="3"/>
  <c r="K673" i="3"/>
  <c r="K649" i="3"/>
  <c r="K625" i="3"/>
  <c r="K577" i="3"/>
  <c r="K553" i="3"/>
  <c r="K529" i="3"/>
  <c r="K505" i="3"/>
  <c r="K481" i="3"/>
  <c r="K457" i="3"/>
  <c r="K433" i="3"/>
  <c r="K409" i="3"/>
  <c r="K396" i="3"/>
  <c r="K372" i="3"/>
  <c r="K479" i="3"/>
  <c r="K407" i="3"/>
  <c r="K586" i="3"/>
  <c r="K807" i="3"/>
  <c r="K746" i="3"/>
  <c r="K650" i="3"/>
  <c r="K578" i="3"/>
  <c r="K798" i="3"/>
  <c r="K726" i="3"/>
  <c r="K654" i="3"/>
  <c r="K558" i="3"/>
  <c r="K794" i="3"/>
  <c r="K530" i="3"/>
  <c r="K774" i="3"/>
  <c r="K702" i="3"/>
  <c r="K630" i="3"/>
  <c r="K582" i="3"/>
  <c r="K706" i="3"/>
  <c r="K802" i="3"/>
  <c r="K777" i="3"/>
  <c r="K683" i="3"/>
  <c r="K550" i="3"/>
  <c r="K698" i="3"/>
  <c r="K554" i="3"/>
  <c r="K595" i="3"/>
  <c r="K750" i="3"/>
  <c r="K678" i="3"/>
  <c r="K534" i="3"/>
  <c r="K790" i="3"/>
  <c r="K634" i="3"/>
  <c r="K694" i="3"/>
  <c r="K574" i="3"/>
  <c r="K718" i="3"/>
  <c r="K742" i="3"/>
  <c r="K646" i="3"/>
  <c r="K730" i="3"/>
  <c r="K819" i="3"/>
  <c r="K758" i="3"/>
  <c r="K734" i="3"/>
  <c r="K710" i="3"/>
  <c r="K662" i="3"/>
  <c r="K638" i="3"/>
  <c r="K614" i="3"/>
  <c r="K590" i="3"/>
  <c r="K786" i="3"/>
  <c r="K762" i="3"/>
  <c r="K738" i="3"/>
  <c r="K714" i="3"/>
  <c r="K690" i="3"/>
  <c r="K666" i="3"/>
  <c r="K642" i="3"/>
  <c r="K618" i="3"/>
  <c r="K594" i="3"/>
  <c r="K605" i="3"/>
  <c r="K147" i="3"/>
  <c r="K135" i="3"/>
  <c r="K127" i="3"/>
  <c r="K111" i="3"/>
  <c r="K103" i="3"/>
  <c r="K87" i="3"/>
  <c r="K67" i="3"/>
  <c r="K55" i="3"/>
  <c r="K43" i="3"/>
  <c r="K15" i="3"/>
  <c r="K399" i="3"/>
  <c r="K207" i="3"/>
  <c r="K159" i="3"/>
  <c r="K506" i="3"/>
  <c r="K458" i="3"/>
  <c r="K410" i="3"/>
  <c r="K338" i="3"/>
  <c r="K290" i="3"/>
  <c r="K235" i="3"/>
  <c r="K187" i="3"/>
  <c r="K185" i="3"/>
  <c r="K143" i="3"/>
  <c r="K123" i="3"/>
  <c r="K115" i="3"/>
  <c r="K91" i="3"/>
  <c r="K79" i="3"/>
  <c r="K63" i="3"/>
  <c r="K39" i="3"/>
  <c r="K31" i="3"/>
  <c r="K6" i="3"/>
  <c r="K490" i="3"/>
  <c r="K304" i="3"/>
  <c r="K375" i="3"/>
  <c r="K231" i="3"/>
  <c r="K183" i="3"/>
  <c r="K434" i="3"/>
  <c r="K314" i="3"/>
  <c r="K266" i="3"/>
  <c r="K211" i="3"/>
  <c r="K163" i="3"/>
  <c r="K510" i="3"/>
  <c r="K486" i="3"/>
  <c r="K462" i="3"/>
  <c r="K438" i="3"/>
  <c r="K342" i="3"/>
  <c r="K294" i="3"/>
  <c r="K270" i="3"/>
  <c r="K233" i="3"/>
  <c r="K209" i="3"/>
  <c r="K161" i="3"/>
  <c r="K138" i="3"/>
  <c r="K26" i="3"/>
  <c r="K18" i="3"/>
  <c r="K418" i="3"/>
  <c r="K322" i="3"/>
  <c r="K526" i="3"/>
  <c r="K238" i="3"/>
  <c r="K480" i="3"/>
  <c r="K408" i="3"/>
  <c r="K240" i="3"/>
  <c r="K395" i="3"/>
  <c r="K371" i="3"/>
  <c r="K333" i="3"/>
  <c r="K309" i="3"/>
  <c r="K337" i="3"/>
  <c r="K313" i="3"/>
  <c r="K311" i="3"/>
  <c r="K144" i="3"/>
  <c r="K132" i="3"/>
  <c r="K120" i="3"/>
  <c r="K116" i="3"/>
  <c r="K108" i="3"/>
  <c r="K104" i="3"/>
  <c r="K96" i="3"/>
  <c r="K92" i="3"/>
  <c r="K84" i="3"/>
  <c r="K80" i="3"/>
  <c r="K72" i="3"/>
  <c r="K68" i="3"/>
  <c r="K60" i="3"/>
  <c r="K56" i="3"/>
  <c r="K48" i="3"/>
  <c r="K44" i="3"/>
  <c r="K36" i="3"/>
  <c r="K32" i="3"/>
  <c r="K214" i="3"/>
  <c r="K178" i="3"/>
  <c r="K285" i="3"/>
  <c r="K261" i="3"/>
  <c r="K224" i="3"/>
  <c r="K200" i="3"/>
  <c r="K176" i="3"/>
  <c r="K152" i="3"/>
  <c r="K289" i="3"/>
  <c r="K265" i="3"/>
  <c r="K241" i="3"/>
  <c r="K228" i="3"/>
  <c r="K204" i="3"/>
  <c r="K180" i="3"/>
  <c r="K156" i="3"/>
  <c r="K287" i="3"/>
  <c r="K263" i="3"/>
  <c r="K239" i="3"/>
  <c r="K11" i="3"/>
  <c r="K137" i="3"/>
  <c r="K113" i="3"/>
  <c r="K89" i="3"/>
  <c r="K77" i="3"/>
  <c r="K65" i="3"/>
  <c r="K53" i="3"/>
  <c r="K41" i="3"/>
  <c r="K29" i="3"/>
  <c r="K25" i="3"/>
  <c r="K21" i="3"/>
  <c r="K13" i="3"/>
  <c r="K4" i="3"/>
  <c r="K280" i="3"/>
  <c r="K346" i="3"/>
  <c r="K268" i="3"/>
  <c r="K256" i="3"/>
  <c r="K538" i="3"/>
  <c r="K454" i="3"/>
  <c r="K166" i="3"/>
  <c r="K442" i="3"/>
  <c r="K154" i="3"/>
  <c r="K387" i="3"/>
  <c r="K363" i="3"/>
  <c r="K315" i="3"/>
  <c r="K243" i="3"/>
  <c r="K219" i="3"/>
  <c r="K195" i="3"/>
  <c r="K566" i="3"/>
  <c r="K494" i="3"/>
  <c r="K470" i="3"/>
  <c r="K446" i="3"/>
  <c r="K422" i="3"/>
  <c r="K326" i="3"/>
  <c r="K302" i="3"/>
  <c r="K254" i="3"/>
  <c r="K391" i="3"/>
  <c r="K367" i="3"/>
  <c r="K223" i="3"/>
  <c r="K199" i="3"/>
  <c r="K175" i="3"/>
  <c r="K151" i="3"/>
  <c r="K570" i="3"/>
  <c r="K546" i="3"/>
  <c r="K522" i="3"/>
  <c r="K474" i="3"/>
  <c r="K450" i="3"/>
  <c r="K426" i="3"/>
  <c r="K402" i="3"/>
  <c r="K354" i="3"/>
  <c r="K330" i="3"/>
  <c r="K306" i="3"/>
  <c r="K282" i="3"/>
  <c r="K258" i="3"/>
  <c r="K341" i="3"/>
  <c r="K245" i="3"/>
  <c r="K221" i="3"/>
  <c r="K197" i="3"/>
  <c r="K173" i="3"/>
  <c r="K764" i="3"/>
  <c r="K110" i="3"/>
  <c r="K102" i="3"/>
  <c r="K86" i="3"/>
  <c r="K78" i="3"/>
  <c r="K62" i="3"/>
  <c r="K54" i="3"/>
  <c r="K38" i="3"/>
  <c r="K30" i="3"/>
  <c r="K22" i="3"/>
  <c r="K14" i="3"/>
  <c r="K5" i="3"/>
  <c r="K640" i="3"/>
  <c r="K340" i="3"/>
  <c r="K532" i="3"/>
  <c r="K814" i="3"/>
  <c r="K520" i="3"/>
  <c r="K436" i="3"/>
  <c r="K393" i="3"/>
  <c r="K369" i="3"/>
  <c r="K225" i="3"/>
  <c r="K177" i="3"/>
  <c r="K716" i="3"/>
  <c r="K83" i="3"/>
  <c r="K712" i="3"/>
  <c r="K142" i="3"/>
  <c r="K134" i="3"/>
  <c r="K114" i="3"/>
  <c r="K98" i="3"/>
  <c r="K90" i="3"/>
  <c r="K66" i="3"/>
  <c r="K50" i="3"/>
  <c r="K42" i="3"/>
  <c r="K628" i="3"/>
  <c r="K328" i="3"/>
  <c r="K610" i="3"/>
  <c r="K514" i="3"/>
  <c r="K724" i="3"/>
  <c r="K201" i="3"/>
  <c r="K153" i="3"/>
  <c r="K788" i="3"/>
  <c r="K740" i="3"/>
  <c r="K668" i="3"/>
  <c r="K620" i="3"/>
  <c r="K572" i="3"/>
  <c r="K428" i="3"/>
  <c r="K308" i="3"/>
  <c r="K373" i="3"/>
  <c r="K229" i="3"/>
  <c r="K157" i="3"/>
  <c r="K768" i="3"/>
  <c r="K720" i="3"/>
  <c r="K648" i="3"/>
  <c r="K576" i="3"/>
  <c r="K504" i="3"/>
  <c r="K456" i="3"/>
  <c r="K312" i="3"/>
  <c r="K707" i="3"/>
  <c r="K611" i="3"/>
  <c r="K644" i="3"/>
  <c r="K524" i="3"/>
  <c r="K452" i="3"/>
  <c r="K284" i="3"/>
  <c r="K349" i="3"/>
  <c r="K181" i="3"/>
  <c r="K792" i="3"/>
  <c r="K696" i="3"/>
  <c r="K528" i="3"/>
  <c r="K432" i="3"/>
  <c r="K360" i="3"/>
  <c r="K288" i="3"/>
  <c r="K803" i="3"/>
  <c r="K731" i="3"/>
  <c r="K659" i="3"/>
  <c r="K587" i="3"/>
  <c r="K539" i="3"/>
  <c r="K515" i="3"/>
  <c r="K467" i="3"/>
  <c r="K443" i="3"/>
  <c r="K419" i="3"/>
  <c r="K347" i="3"/>
  <c r="K323" i="3"/>
  <c r="K227" i="3"/>
  <c r="K203" i="3"/>
  <c r="K155" i="3"/>
  <c r="K133" i="3"/>
  <c r="K125" i="3"/>
  <c r="K117" i="3"/>
  <c r="K109" i="3"/>
  <c r="K101" i="3"/>
  <c r="K81" i="3"/>
  <c r="K73" i="3"/>
  <c r="K57" i="3"/>
  <c r="K49" i="3"/>
  <c r="K33" i="3"/>
  <c r="K17" i="3"/>
  <c r="K8" i="3"/>
  <c r="K358" i="3"/>
  <c r="K556" i="3"/>
  <c r="K544" i="3"/>
  <c r="K460" i="3"/>
  <c r="K448" i="3"/>
  <c r="K652" i="3"/>
  <c r="K771" i="3"/>
  <c r="K723" i="3"/>
  <c r="K675" i="3"/>
  <c r="K627" i="3"/>
  <c r="K579" i="3"/>
  <c r="K531" i="3"/>
  <c r="K483" i="3"/>
  <c r="K435" i="3"/>
  <c r="K339" i="3"/>
  <c r="K291" i="3"/>
  <c r="K171" i="3"/>
  <c r="K518" i="3"/>
  <c r="K350" i="3"/>
  <c r="K278" i="3"/>
  <c r="K230" i="3"/>
  <c r="K182" i="3"/>
  <c r="K799" i="3"/>
  <c r="K751" i="3"/>
  <c r="K583" i="3"/>
  <c r="K535" i="3"/>
  <c r="K487" i="3"/>
  <c r="K439" i="3"/>
  <c r="K319" i="3"/>
  <c r="K271" i="3"/>
  <c r="K378" i="3"/>
  <c r="K234" i="3"/>
  <c r="K186" i="3"/>
  <c r="K269" i="3"/>
  <c r="K692" i="3"/>
  <c r="K548" i="3"/>
  <c r="K476" i="3"/>
  <c r="K404" i="3"/>
  <c r="K332" i="3"/>
  <c r="K260" i="3"/>
  <c r="K397" i="3"/>
  <c r="K205" i="3"/>
  <c r="K744" i="3"/>
  <c r="K672" i="3"/>
  <c r="K624" i="3"/>
  <c r="K552" i="3"/>
  <c r="K336" i="3"/>
  <c r="K264" i="3"/>
  <c r="K755" i="3"/>
  <c r="K635" i="3"/>
  <c r="K563" i="3"/>
  <c r="K491" i="3"/>
  <c r="K179" i="3"/>
  <c r="K145" i="3"/>
  <c r="K129" i="3"/>
  <c r="K121" i="3"/>
  <c r="K105" i="3"/>
  <c r="K97" i="3"/>
  <c r="K93" i="3"/>
  <c r="K85" i="3"/>
  <c r="K69" i="3"/>
  <c r="K61" i="3"/>
  <c r="K45" i="3"/>
  <c r="K37" i="3"/>
  <c r="K568" i="3"/>
  <c r="K250" i="3"/>
  <c r="K748" i="3"/>
  <c r="K172" i="3"/>
  <c r="K736" i="3"/>
  <c r="K160" i="3"/>
  <c r="K795" i="3"/>
  <c r="K747" i="3"/>
  <c r="K699" i="3"/>
  <c r="K651" i="3"/>
  <c r="K555" i="3"/>
  <c r="K507" i="3"/>
  <c r="K459" i="3"/>
  <c r="K411" i="3"/>
  <c r="K267" i="3"/>
  <c r="K806" i="3"/>
  <c r="K686" i="3"/>
  <c r="K398" i="3"/>
  <c r="K374" i="3"/>
  <c r="K206" i="3"/>
  <c r="K158" i="3"/>
  <c r="K775" i="3"/>
  <c r="K727" i="3"/>
  <c r="K703" i="3"/>
  <c r="K655" i="3"/>
  <c r="K607" i="3"/>
  <c r="K559" i="3"/>
  <c r="K511" i="3"/>
  <c r="K463" i="3"/>
  <c r="K415" i="3"/>
  <c r="K343" i="3"/>
  <c r="K295" i="3"/>
  <c r="K247" i="3"/>
  <c r="K810" i="3"/>
  <c r="K210" i="3"/>
  <c r="K162" i="3"/>
  <c r="K317" i="3"/>
  <c r="K293" i="3"/>
  <c r="K149" i="3"/>
  <c r="K148" i="3"/>
  <c r="K136" i="3"/>
  <c r="K112" i="3"/>
  <c r="K88" i="3"/>
  <c r="K76" i="3"/>
  <c r="K64" i="3"/>
  <c r="K52" i="3"/>
  <c r="K40" i="3"/>
  <c r="K28" i="3"/>
  <c r="K24" i="3"/>
  <c r="K20" i="3"/>
  <c r="K16" i="3"/>
  <c r="K12" i="3"/>
  <c r="K7" i="3"/>
  <c r="K3" i="3"/>
  <c r="K784" i="3"/>
  <c r="K208" i="3"/>
  <c r="K274" i="3"/>
  <c r="K286" i="3"/>
  <c r="K772" i="3"/>
  <c r="K484" i="3"/>
  <c r="K196" i="3"/>
  <c r="K334" i="3"/>
  <c r="K760" i="3"/>
  <c r="K472" i="3"/>
  <c r="K184" i="3"/>
  <c r="K466" i="3"/>
  <c r="K676" i="3"/>
  <c r="K382" i="3"/>
  <c r="K664" i="3"/>
  <c r="K370" i="3"/>
  <c r="K580" i="3"/>
  <c r="K765" i="3"/>
  <c r="K357" i="3"/>
  <c r="K237" i="3"/>
  <c r="K213" i="3"/>
  <c r="K189" i="3"/>
  <c r="K165" i="3"/>
  <c r="K800" i="3"/>
  <c r="K776" i="3"/>
  <c r="K752" i="3"/>
  <c r="K728" i="3"/>
  <c r="K680" i="3"/>
  <c r="K656" i="3"/>
  <c r="K632" i="3"/>
  <c r="K608" i="3"/>
  <c r="K584" i="3"/>
  <c r="K560" i="3"/>
  <c r="K536" i="3"/>
  <c r="K512" i="3"/>
  <c r="K488" i="3"/>
  <c r="K464" i="3"/>
  <c r="K440" i="3"/>
  <c r="K416" i="3"/>
  <c r="K344" i="3"/>
  <c r="K320" i="3"/>
  <c r="K296" i="3"/>
  <c r="K272" i="3"/>
  <c r="K248" i="3"/>
  <c r="K817" i="3"/>
  <c r="K601" i="3"/>
  <c r="K385" i="3"/>
  <c r="K361" i="3"/>
  <c r="K217" i="3"/>
  <c r="K193" i="3"/>
  <c r="K169" i="3"/>
  <c r="K756" i="3"/>
  <c r="K732" i="3"/>
  <c r="K708" i="3"/>
  <c r="K684" i="3"/>
  <c r="K660" i="3"/>
  <c r="K636" i="3"/>
  <c r="K612" i="3"/>
  <c r="K564" i="3"/>
  <c r="K540" i="3"/>
  <c r="K516" i="3"/>
  <c r="K492" i="3"/>
  <c r="K468" i="3"/>
  <c r="K444" i="3"/>
  <c r="K324" i="3"/>
  <c r="K300" i="3"/>
  <c r="K276" i="3"/>
  <c r="K252" i="3"/>
  <c r="K791" i="3"/>
  <c r="K767" i="3"/>
  <c r="K743" i="3"/>
  <c r="K719" i="3"/>
  <c r="K695" i="3"/>
  <c r="K671" i="3"/>
  <c r="K647" i="3"/>
  <c r="K623" i="3"/>
  <c r="K575" i="3"/>
  <c r="K551" i="3"/>
  <c r="K527" i="3"/>
  <c r="K503" i="3"/>
  <c r="K455" i="3"/>
  <c r="K431" i="3"/>
  <c r="K335" i="3"/>
  <c r="K215" i="3"/>
  <c r="K191" i="3"/>
  <c r="K167" i="3"/>
  <c r="K935" i="3"/>
  <c r="G2" i="3"/>
  <c r="M2" i="3"/>
  <c r="K2" i="3" s="1"/>
  <c r="R2" i="3"/>
  <c r="N2147" i="3"/>
  <c r="O2147" i="3" s="1"/>
  <c r="N2146" i="3"/>
  <c r="O2146" i="3" s="1"/>
  <c r="K2144" i="3"/>
  <c r="O2144" i="3"/>
  <c r="N2145" i="3"/>
  <c r="O2145" i="3" s="1"/>
  <c r="N2142" i="3"/>
  <c r="O2142" i="3" s="1"/>
  <c r="N2143" i="3"/>
  <c r="O2143" i="3" s="1"/>
  <c r="N2141" i="3"/>
  <c r="O2141" i="3" s="1"/>
  <c r="N2140" i="3"/>
  <c r="O2140" i="3" s="1"/>
  <c r="N2139" i="3"/>
  <c r="O2139" i="3" s="1"/>
  <c r="N2138" i="3"/>
  <c r="O2138" i="3" s="1"/>
  <c r="N2136" i="3"/>
  <c r="O2136" i="3" s="1"/>
  <c r="N2137" i="3"/>
  <c r="O2137" i="3" s="1"/>
  <c r="N2134" i="3"/>
  <c r="O2134" i="3" s="1"/>
  <c r="N2135" i="3"/>
  <c r="O2135" i="3" s="1"/>
  <c r="N2133" i="3"/>
  <c r="O2133" i="3" s="1"/>
  <c r="N2132" i="3"/>
  <c r="O2132" i="3" s="1"/>
  <c r="N2130" i="3"/>
  <c r="O2130" i="3" s="1"/>
  <c r="N2131" i="3"/>
  <c r="O2131" i="3" s="1"/>
  <c r="N2128" i="3"/>
  <c r="O2128" i="3" s="1"/>
  <c r="N2127" i="3"/>
  <c r="O2127" i="3" s="1"/>
  <c r="N2129" i="3"/>
  <c r="O2129" i="3" s="1"/>
  <c r="N2126" i="3"/>
  <c r="O2126" i="3" s="1"/>
  <c r="K2126" i="3"/>
  <c r="N2125" i="3"/>
  <c r="O2125" i="3" s="1"/>
  <c r="N2124" i="3"/>
  <c r="O2124" i="3" s="1"/>
  <c r="N2123" i="3"/>
  <c r="O2123" i="3" s="1"/>
  <c r="N2122" i="3"/>
  <c r="O2122" i="3" s="1"/>
  <c r="N2120" i="3"/>
  <c r="O2120" i="3" s="1"/>
  <c r="N2121" i="3"/>
  <c r="O2121" i="3" s="1"/>
  <c r="K2118" i="3"/>
  <c r="N2119" i="3"/>
  <c r="O2119" i="3" s="1"/>
  <c r="O2118" i="3"/>
  <c r="N2117" i="3"/>
  <c r="O2117" i="3" s="1"/>
  <c r="N2116" i="3"/>
  <c r="O2116" i="3" s="1"/>
  <c r="N2115" i="3"/>
  <c r="O2115" i="3" s="1"/>
  <c r="N2114" i="3"/>
  <c r="O2114" i="3" s="1"/>
  <c r="N2112" i="3"/>
  <c r="O2112" i="3" s="1"/>
  <c r="N2113" i="3"/>
  <c r="O2113" i="3" s="1"/>
  <c r="N2111" i="3"/>
  <c r="O2111" i="3" s="1"/>
  <c r="N2109" i="3"/>
  <c r="O2109" i="3" s="1"/>
  <c r="N2110" i="3"/>
  <c r="O2110" i="3" s="1"/>
  <c r="N2107" i="3"/>
  <c r="O2107" i="3" s="1"/>
  <c r="N2108" i="3"/>
  <c r="O2108" i="3" s="1"/>
  <c r="N2105" i="3"/>
  <c r="O2105" i="3" s="1"/>
  <c r="N2106" i="3"/>
  <c r="O2106" i="3" s="1"/>
  <c r="K2106" i="3"/>
  <c r="N2104" i="3"/>
  <c r="O2104" i="3" s="1"/>
  <c r="N2103" i="3"/>
  <c r="O2103" i="3" s="1"/>
  <c r="N2101" i="3"/>
  <c r="O2101" i="3" s="1"/>
  <c r="N2102" i="3"/>
  <c r="O2102" i="3" s="1"/>
  <c r="N2100" i="3"/>
  <c r="O2100" i="3" s="1"/>
  <c r="N2099" i="3"/>
  <c r="O2099" i="3" s="1"/>
  <c r="N2098" i="3"/>
  <c r="O2098" i="3" s="1"/>
  <c r="N2097" i="3"/>
  <c r="O2097" i="3" s="1"/>
  <c r="N2095" i="3"/>
  <c r="O2095" i="3" s="1"/>
  <c r="N2096" i="3"/>
  <c r="O2096" i="3" s="1"/>
  <c r="K2094" i="3"/>
  <c r="O2094" i="3"/>
  <c r="N2093" i="3"/>
  <c r="O2093" i="3" s="1"/>
  <c r="N2092" i="3"/>
  <c r="O2092" i="3" s="1"/>
  <c r="N2091" i="3"/>
  <c r="O2091" i="3" s="1"/>
  <c r="N2089" i="3"/>
  <c r="O2089" i="3" s="1"/>
  <c r="N2090" i="3"/>
  <c r="O2090" i="3" s="1"/>
  <c r="N2087" i="3"/>
  <c r="O2087" i="3" s="1"/>
  <c r="N2088" i="3"/>
  <c r="O2088" i="3" s="1"/>
  <c r="K2088" i="3"/>
  <c r="N2086" i="3"/>
  <c r="O2086" i="3" s="1"/>
  <c r="N2085" i="3"/>
  <c r="O2085" i="3" s="1"/>
  <c r="N2083" i="3"/>
  <c r="O2083" i="3" s="1"/>
  <c r="N2084" i="3"/>
  <c r="O2084" i="3" s="1"/>
  <c r="O2082" i="3"/>
  <c r="K2082" i="3"/>
  <c r="N2080" i="3"/>
  <c r="O2080" i="3" s="1"/>
  <c r="N2081" i="3"/>
  <c r="O2081" i="3" s="1"/>
  <c r="N2078" i="3"/>
  <c r="O2078" i="3" s="1"/>
  <c r="N2079" i="3"/>
  <c r="O2079" i="3" s="1"/>
  <c r="N2076" i="3"/>
  <c r="O2076" i="3" s="1"/>
  <c r="N2077" i="3"/>
  <c r="O2077" i="3" s="1"/>
  <c r="N2075" i="3"/>
  <c r="O2075" i="3" s="1"/>
  <c r="N2074" i="3"/>
  <c r="O2074" i="3" s="1"/>
  <c r="N2072" i="3"/>
  <c r="O2072" i="3" s="1"/>
  <c r="N2073" i="3"/>
  <c r="O2073" i="3" s="1"/>
  <c r="N2070" i="3"/>
  <c r="O2070" i="3" s="1"/>
  <c r="N2071" i="3"/>
  <c r="O2071" i="3" s="1"/>
  <c r="N2068" i="3"/>
  <c r="O2068" i="3" s="1"/>
  <c r="N2069" i="3"/>
  <c r="O2069" i="3" s="1"/>
  <c r="N2067" i="3"/>
  <c r="O2067" i="3" s="1"/>
  <c r="N2066" i="3"/>
  <c r="O2066" i="3" s="1"/>
  <c r="N2064" i="3"/>
  <c r="O2064" i="3" s="1"/>
  <c r="N2065" i="3"/>
  <c r="O2065" i="3" s="1"/>
  <c r="N2062" i="3"/>
  <c r="O2062" i="3" s="1"/>
  <c r="N2063" i="3"/>
  <c r="O2063" i="3" s="1"/>
  <c r="N2060" i="3"/>
  <c r="O2060" i="3" s="1"/>
  <c r="N2061" i="3"/>
  <c r="O2061" i="3" s="1"/>
  <c r="N2058" i="3"/>
  <c r="O2058" i="3" s="1"/>
  <c r="N2059" i="3"/>
  <c r="O2059" i="3" s="1"/>
  <c r="N2056" i="3"/>
  <c r="O2056" i="3" s="1"/>
  <c r="N2057" i="3"/>
  <c r="O2057" i="3" s="1"/>
  <c r="N2054" i="3"/>
  <c r="O2054" i="3" s="1"/>
  <c r="N2055" i="3"/>
  <c r="O2055" i="3" s="1"/>
  <c r="N2051" i="3"/>
  <c r="O2051" i="3" s="1"/>
  <c r="N2052" i="3"/>
  <c r="O2052" i="3" s="1"/>
  <c r="K2052" i="3"/>
  <c r="N2053" i="3"/>
  <c r="O2053" i="3" s="1"/>
  <c r="N2048" i="3"/>
  <c r="O2048" i="3" s="1"/>
  <c r="N2049" i="3"/>
  <c r="O2049" i="3" s="1"/>
  <c r="N2050" i="3"/>
  <c r="O2050" i="3" s="1"/>
  <c r="N2047" i="3"/>
  <c r="O2047" i="3" s="1"/>
  <c r="N2045" i="3"/>
  <c r="O2045" i="3" s="1"/>
  <c r="N2046" i="3"/>
  <c r="O2046" i="3" s="1"/>
  <c r="K2046" i="3"/>
  <c r="N2044" i="3"/>
  <c r="O2044" i="3" s="1"/>
  <c r="N2043" i="3"/>
  <c r="O2043" i="3" s="1"/>
  <c r="N2041" i="3"/>
  <c r="O2041" i="3" s="1"/>
  <c r="N2042" i="3"/>
  <c r="O2042" i="3" s="1"/>
  <c r="O2040" i="3"/>
  <c r="K2040" i="3"/>
  <c r="N2038" i="3"/>
  <c r="O2038" i="3" s="1"/>
  <c r="N2039" i="3"/>
  <c r="O2039" i="3" s="1"/>
  <c r="N2036" i="3"/>
  <c r="O2036" i="3" s="1"/>
  <c r="N2037" i="3"/>
  <c r="O2037" i="3" s="1"/>
  <c r="N2034" i="3"/>
  <c r="O2034" i="3" s="1"/>
  <c r="N2035" i="3"/>
  <c r="O2035" i="3" s="1"/>
  <c r="O2028" i="3"/>
  <c r="N2030" i="3"/>
  <c r="O2030" i="3" s="1"/>
  <c r="N2031" i="3"/>
  <c r="O2031" i="3" s="1"/>
  <c r="N2032" i="3"/>
  <c r="O2032" i="3" s="1"/>
  <c r="N2033" i="3"/>
  <c r="O2033" i="3" s="1"/>
  <c r="N2029" i="3"/>
  <c r="O2029" i="3" s="1"/>
  <c r="K2028" i="3"/>
  <c r="N2026" i="3"/>
  <c r="O2026" i="3" s="1"/>
  <c r="N2027" i="3"/>
  <c r="O2027" i="3" s="1"/>
  <c r="N2025" i="3"/>
  <c r="O2025" i="3" s="1"/>
  <c r="N2024" i="3"/>
  <c r="O2024" i="3" s="1"/>
  <c r="N2023" i="3"/>
  <c r="O2023" i="3" s="1"/>
  <c r="N2021" i="3"/>
  <c r="O2021" i="3" s="1"/>
  <c r="N2022" i="3"/>
  <c r="O2022" i="3" s="1"/>
  <c r="K2022" i="3"/>
  <c r="N2020" i="3"/>
  <c r="O2020" i="3" s="1"/>
  <c r="N2018" i="3"/>
  <c r="O2018" i="3" s="1"/>
  <c r="N2019" i="3"/>
  <c r="O2019" i="3" s="1"/>
  <c r="N2017" i="3"/>
  <c r="O2017" i="3" s="1"/>
  <c r="N2015" i="3"/>
  <c r="O2015" i="3" s="1"/>
  <c r="N2016" i="3"/>
  <c r="O2016" i="3" s="1"/>
  <c r="K2016" i="3"/>
  <c r="N2013" i="3"/>
  <c r="O2013" i="3" s="1"/>
  <c r="N2014" i="3"/>
  <c r="O2014" i="3" s="1"/>
  <c r="N2011" i="3"/>
  <c r="O2011" i="3" s="1"/>
  <c r="N2012" i="3"/>
  <c r="O2012" i="3" s="1"/>
  <c r="O2010" i="3"/>
  <c r="K2010" i="3"/>
  <c r="N2008" i="3"/>
  <c r="O2008" i="3" s="1"/>
  <c r="N2009" i="3"/>
  <c r="O2009" i="3" s="1"/>
  <c r="N2006" i="3"/>
  <c r="O2006" i="3" s="1"/>
  <c r="N2007" i="3"/>
  <c r="O2007" i="3" s="1"/>
  <c r="N2004" i="3"/>
  <c r="O2004" i="3" s="1"/>
  <c r="N2005" i="3"/>
  <c r="O2005" i="3" s="1"/>
  <c r="N2002" i="3"/>
  <c r="O2002" i="3" s="1"/>
  <c r="N2003" i="3"/>
  <c r="O2003" i="3" s="1"/>
  <c r="N2000" i="3"/>
  <c r="O2000" i="3" s="1"/>
  <c r="N2001" i="3"/>
  <c r="O2001" i="3" s="1"/>
  <c r="K1998" i="3"/>
  <c r="N1999" i="3"/>
  <c r="O1999" i="3" s="1"/>
  <c r="O1998" i="3"/>
  <c r="N1996" i="3"/>
  <c r="O1996" i="3" s="1"/>
  <c r="N1997" i="3"/>
  <c r="O1997" i="3" s="1"/>
  <c r="N1994" i="3"/>
  <c r="O1994" i="3" s="1"/>
  <c r="N1995" i="3"/>
  <c r="O1995" i="3" s="1"/>
  <c r="N1992" i="3"/>
  <c r="O1992" i="3" s="1"/>
  <c r="N1993" i="3"/>
  <c r="O1993" i="3" s="1"/>
  <c r="N1988" i="3"/>
  <c r="O1988" i="3" s="1"/>
  <c r="N1989" i="3"/>
  <c r="O1989" i="3" s="1"/>
  <c r="N1991" i="3"/>
  <c r="O1991" i="3" s="1"/>
  <c r="N1987" i="3"/>
  <c r="O1987" i="3" s="1"/>
  <c r="N1990" i="3"/>
  <c r="O1990" i="3" s="1"/>
  <c r="N1985" i="3"/>
  <c r="O1985" i="3" s="1"/>
  <c r="N1986" i="3"/>
  <c r="O1986" i="3" s="1"/>
  <c r="K1986" i="3"/>
  <c r="N1983" i="3"/>
  <c r="O1983" i="3" s="1"/>
  <c r="N1984" i="3"/>
  <c r="O1984" i="3" s="1"/>
  <c r="N1981" i="3"/>
  <c r="O1981" i="3" s="1"/>
  <c r="N1982" i="3"/>
  <c r="O1982" i="3" s="1"/>
  <c r="N1979" i="3"/>
  <c r="O1979" i="3" s="1"/>
  <c r="N1980" i="3"/>
  <c r="O1980" i="3" s="1"/>
  <c r="K1980" i="3"/>
  <c r="N1978" i="3"/>
  <c r="O1978" i="3" s="1"/>
  <c r="N1976" i="3"/>
  <c r="O1976" i="3" s="1"/>
  <c r="N1977" i="3"/>
  <c r="O1977" i="3" s="1"/>
  <c r="N1974" i="3"/>
  <c r="O1974" i="3" s="1"/>
  <c r="N1975" i="3"/>
  <c r="O1975" i="3" s="1"/>
  <c r="N1972" i="3"/>
  <c r="O1972" i="3" s="1"/>
  <c r="N1973" i="3"/>
  <c r="O1973" i="3" s="1"/>
  <c r="N1970" i="3"/>
  <c r="O1970" i="3" s="1"/>
  <c r="N1971" i="3"/>
  <c r="O1971" i="3" s="1"/>
  <c r="N1968" i="3"/>
  <c r="O1968" i="3" s="1"/>
  <c r="N1969" i="3"/>
  <c r="O1969" i="3" s="1"/>
  <c r="N1966" i="3"/>
  <c r="O1966" i="3" s="1"/>
  <c r="N1967" i="3"/>
  <c r="O1967" i="3" s="1"/>
  <c r="N1965" i="3"/>
  <c r="O1965" i="3" s="1"/>
  <c r="N1963" i="3"/>
  <c r="O1963" i="3" s="1"/>
  <c r="N1964" i="3"/>
  <c r="O1964" i="3" s="1"/>
  <c r="N1958" i="3"/>
  <c r="O1958" i="3" s="1"/>
  <c r="N1962" i="3"/>
  <c r="O1962" i="3" s="1"/>
  <c r="K1962" i="3"/>
  <c r="N1961" i="3"/>
  <c r="O1961" i="3" s="1"/>
  <c r="N1959" i="3"/>
  <c r="O1959" i="3" s="1"/>
  <c r="N1960" i="3"/>
  <c r="O1960" i="3" s="1"/>
  <c r="N1956" i="3"/>
  <c r="O1956" i="3" s="1"/>
  <c r="N1957" i="3"/>
  <c r="O1957" i="3" s="1"/>
  <c r="N1954" i="3"/>
  <c r="O1954" i="3" s="1"/>
  <c r="N1955" i="3"/>
  <c r="O1955" i="3" s="1"/>
  <c r="N1953" i="3"/>
  <c r="O1953" i="3" s="1"/>
  <c r="N1951" i="3"/>
  <c r="O1951" i="3" s="1"/>
  <c r="N1952" i="3"/>
  <c r="O1952" i="3" s="1"/>
  <c r="N1950" i="3"/>
  <c r="O1950" i="3" s="1"/>
  <c r="K1950" i="3"/>
  <c r="N1948" i="3"/>
  <c r="O1948" i="3" s="1"/>
  <c r="N1949" i="3"/>
  <c r="O1949" i="3" s="1"/>
  <c r="N1946" i="3"/>
  <c r="O1946" i="3" s="1"/>
  <c r="N1947" i="3"/>
  <c r="O1947" i="3" s="1"/>
  <c r="N1944" i="3"/>
  <c r="O1944" i="3" s="1"/>
  <c r="N1945" i="3"/>
  <c r="O1945" i="3" s="1"/>
  <c r="K1877" i="3"/>
  <c r="N1877" i="3"/>
  <c r="O1877" i="3" s="1"/>
  <c r="K1906" i="3"/>
  <c r="N1906" i="3"/>
  <c r="O1906" i="3" s="1"/>
  <c r="N1618" i="3"/>
  <c r="O1618" i="3" s="1"/>
  <c r="K1618" i="3"/>
  <c r="N1186" i="3"/>
  <c r="O1186" i="3" s="1"/>
  <c r="K1186" i="3"/>
  <c r="N556" i="3"/>
  <c r="O556" i="3" s="1"/>
  <c r="N1815" i="3"/>
  <c r="O1815" i="3" s="1"/>
  <c r="K1815" i="3"/>
  <c r="N1599" i="3"/>
  <c r="O1599" i="3" s="1"/>
  <c r="K1599" i="3"/>
  <c r="K1311" i="3"/>
  <c r="N1311" i="3"/>
  <c r="O1311" i="3" s="1"/>
  <c r="N1241" i="3"/>
  <c r="O1241" i="3" s="1"/>
  <c r="K1241" i="3"/>
  <c r="K1373" i="3"/>
  <c r="N1373" i="3"/>
  <c r="O1373" i="3" s="1"/>
  <c r="K1610" i="3"/>
  <c r="N1610" i="3"/>
  <c r="O1610" i="3" s="1"/>
  <c r="N1394" i="3"/>
  <c r="O1394" i="3" s="1"/>
  <c r="K1394" i="3"/>
  <c r="N538" i="3"/>
  <c r="O538" i="3" s="1"/>
  <c r="N748" i="3"/>
  <c r="O748" i="3" s="1"/>
  <c r="K1555" i="3"/>
  <c r="N1555" i="3"/>
  <c r="O1555" i="3" s="1"/>
  <c r="K1195" i="3"/>
  <c r="N1195" i="3"/>
  <c r="O1195" i="3" s="1"/>
  <c r="N1229" i="3"/>
  <c r="O1229" i="3" s="1"/>
  <c r="K1229" i="3"/>
  <c r="N1914" i="3"/>
  <c r="O1914" i="3" s="1"/>
  <c r="K1914" i="3"/>
  <c r="K1626" i="3"/>
  <c r="N1626" i="3"/>
  <c r="O1626" i="3" s="1"/>
  <c r="N1410" i="3"/>
  <c r="O1410" i="3" s="1"/>
  <c r="K1410" i="3"/>
  <c r="N1194" i="3"/>
  <c r="O1194" i="3" s="1"/>
  <c r="K1194" i="3"/>
  <c r="K1141" i="3"/>
  <c r="N1141" i="3"/>
  <c r="O1141" i="3" s="1"/>
  <c r="N963" i="3"/>
  <c r="O963" i="3" s="1"/>
  <c r="K963" i="3"/>
  <c r="N819" i="3"/>
  <c r="O819" i="3" s="1"/>
  <c r="N603" i="3"/>
  <c r="O603" i="3" s="1"/>
  <c r="N387" i="3"/>
  <c r="O387" i="3" s="1"/>
  <c r="N171" i="3"/>
  <c r="O171" i="3" s="1"/>
  <c r="K902" i="3"/>
  <c r="N902" i="3"/>
  <c r="O902" i="3" s="1"/>
  <c r="N614" i="3"/>
  <c r="O614" i="3" s="1"/>
  <c r="N470" i="3"/>
  <c r="O470" i="3" s="1"/>
  <c r="N254" i="3"/>
  <c r="O254" i="3" s="1"/>
  <c r="K943" i="3"/>
  <c r="N943" i="3"/>
  <c r="O943" i="3" s="1"/>
  <c r="N727" i="3"/>
  <c r="O727" i="3" s="1"/>
  <c r="N511" i="3"/>
  <c r="O511" i="3" s="1"/>
  <c r="N151" i="3"/>
  <c r="O151" i="3" s="1"/>
  <c r="K954" i="3"/>
  <c r="N954" i="3"/>
  <c r="O954" i="3" s="1"/>
  <c r="N738" i="3"/>
  <c r="O738" i="3" s="1"/>
  <c r="N522" i="3"/>
  <c r="O522" i="3" s="1"/>
  <c r="N306" i="3"/>
  <c r="O306" i="3" s="1"/>
  <c r="N1109" i="3"/>
  <c r="O1109" i="3" s="1"/>
  <c r="K1109" i="3"/>
  <c r="N893" i="3"/>
  <c r="O893" i="3" s="1"/>
  <c r="K893" i="3"/>
  <c r="N677" i="3"/>
  <c r="O677" i="3" s="1"/>
  <c r="N214" i="3"/>
  <c r="O214" i="3" s="1"/>
  <c r="K1900" i="3"/>
  <c r="N1900" i="3"/>
  <c r="O1900" i="3" s="1"/>
  <c r="K1756" i="3"/>
  <c r="N1756" i="3"/>
  <c r="O1756" i="3" s="1"/>
  <c r="N1468" i="3"/>
  <c r="O1468" i="3" s="1"/>
  <c r="K1468" i="3"/>
  <c r="N562" i="3"/>
  <c r="O562" i="3" s="1"/>
  <c r="N286" i="3"/>
  <c r="O286" i="3" s="1"/>
  <c r="K1301" i="3"/>
  <c r="N1301" i="3"/>
  <c r="O1301" i="3" s="1"/>
  <c r="K1809" i="3"/>
  <c r="N1809" i="3"/>
  <c r="O1809" i="3" s="1"/>
  <c r="N1665" i="3"/>
  <c r="O1665" i="3" s="1"/>
  <c r="K1665" i="3"/>
  <c r="K1449" i="3"/>
  <c r="N1449" i="3"/>
  <c r="O1449" i="3" s="1"/>
  <c r="K1305" i="3"/>
  <c r="N1305" i="3"/>
  <c r="O1305" i="3" s="1"/>
  <c r="N1126" i="3"/>
  <c r="O1126" i="3" s="1"/>
  <c r="K1126" i="3"/>
  <c r="N472" i="3"/>
  <c r="O472" i="3" s="1"/>
  <c r="K1748" i="3"/>
  <c r="N1748" i="3"/>
  <c r="O1748" i="3" s="1"/>
  <c r="K1604" i="3"/>
  <c r="N1604" i="3"/>
  <c r="O1604" i="3" s="1"/>
  <c r="N1460" i="3"/>
  <c r="O1460" i="3" s="1"/>
  <c r="K1460" i="3"/>
  <c r="N1316" i="3"/>
  <c r="O1316" i="3" s="1"/>
  <c r="K1316" i="3"/>
  <c r="N1172" i="3"/>
  <c r="O1172" i="3" s="1"/>
  <c r="K1172" i="3"/>
  <c r="N1289" i="3"/>
  <c r="O1289" i="3" s="1"/>
  <c r="K1289" i="3"/>
  <c r="K1909" i="3"/>
  <c r="N1909" i="3"/>
  <c r="O1909" i="3" s="1"/>
  <c r="K1477" i="3"/>
  <c r="N1477" i="3"/>
  <c r="O1477" i="3" s="1"/>
  <c r="N1189" i="3"/>
  <c r="O1189" i="3" s="1"/>
  <c r="K1189" i="3"/>
  <c r="N664" i="3"/>
  <c r="O664" i="3" s="1"/>
  <c r="N1620" i="3"/>
  <c r="O1620" i="3" s="1"/>
  <c r="K1620" i="3"/>
  <c r="N292" i="3"/>
  <c r="O292" i="3" s="1"/>
  <c r="N536" i="3"/>
  <c r="O536" i="3" s="1"/>
  <c r="N1794" i="3"/>
  <c r="O1794" i="3" s="1"/>
  <c r="N1848" i="3"/>
  <c r="O1848" i="3" s="1"/>
  <c r="N1206" i="3"/>
  <c r="O1206" i="3" s="1"/>
  <c r="N1757" i="3"/>
  <c r="O1757" i="3" s="1"/>
  <c r="N1179" i="3"/>
  <c r="O1179" i="3" s="1"/>
  <c r="N440" i="3"/>
  <c r="O440" i="3" s="1"/>
  <c r="N1559" i="3"/>
  <c r="O1559" i="3" s="1"/>
  <c r="N1833" i="3"/>
  <c r="O1833" i="3" s="1"/>
  <c r="N1659" i="3"/>
  <c r="O1659" i="3" s="1"/>
  <c r="N1760" i="3"/>
  <c r="O1760" i="3" s="1"/>
  <c r="N1026" i="3"/>
  <c r="O1026" i="3" s="1"/>
  <c r="N606" i="3"/>
  <c r="O606" i="3" s="1"/>
  <c r="N940" i="3"/>
  <c r="O940" i="3" s="1"/>
  <c r="N535" i="3"/>
  <c r="O535" i="3" s="1"/>
  <c r="N1522" i="3"/>
  <c r="O1522" i="3" s="1"/>
  <c r="N1627" i="3"/>
  <c r="O1627" i="3" s="1"/>
  <c r="N1916" i="3"/>
  <c r="O1916" i="3" s="1"/>
  <c r="N1074" i="3"/>
  <c r="O1074" i="3" s="1"/>
  <c r="N1018" i="3"/>
  <c r="O1018" i="3" s="1"/>
  <c r="N1643" i="3"/>
  <c r="O1643" i="3" s="1"/>
  <c r="N951" i="3"/>
  <c r="O951" i="3" s="1"/>
  <c r="N528" i="3"/>
  <c r="O528" i="3" s="1"/>
  <c r="N1834" i="3"/>
  <c r="O1834" i="3" s="1"/>
  <c r="K1834" i="3"/>
  <c r="K1631" i="3"/>
  <c r="N1631" i="3"/>
  <c r="O1631" i="3" s="1"/>
  <c r="K1527" i="3"/>
  <c r="N1527" i="3"/>
  <c r="O1527" i="3" s="1"/>
  <c r="K1826" i="3"/>
  <c r="N1826" i="3"/>
  <c r="O1826" i="3" s="1"/>
  <c r="K1529" i="3"/>
  <c r="N1529" i="3"/>
  <c r="O1529" i="3" s="1"/>
  <c r="K1649" i="3"/>
  <c r="N1649" i="3"/>
  <c r="O1649" i="3" s="1"/>
  <c r="N1035" i="3"/>
  <c r="O1035" i="3" s="1"/>
  <c r="K1035" i="3"/>
  <c r="N686" i="3"/>
  <c r="O686" i="3" s="1"/>
  <c r="N810" i="3"/>
  <c r="O810" i="3" s="1"/>
  <c r="K1943" i="3"/>
  <c r="N1943" i="3"/>
  <c r="O1943" i="3" s="1"/>
  <c r="K1907" i="3"/>
  <c r="N1907" i="3"/>
  <c r="O1907" i="3" s="1"/>
  <c r="K1828" i="3"/>
  <c r="N1828" i="3"/>
  <c r="O1828" i="3" s="1"/>
  <c r="K1684" i="3"/>
  <c r="N1684" i="3"/>
  <c r="O1684" i="3" s="1"/>
  <c r="N1540" i="3"/>
  <c r="O1540" i="3" s="1"/>
  <c r="K1540" i="3"/>
  <c r="N1396" i="3"/>
  <c r="O1396" i="3" s="1"/>
  <c r="K1396" i="3"/>
  <c r="N1180" i="3"/>
  <c r="O1180" i="3" s="1"/>
  <c r="K1180" i="3"/>
  <c r="N1589" i="3"/>
  <c r="O1589" i="3" s="1"/>
  <c r="K1589" i="3"/>
  <c r="N484" i="3"/>
  <c r="O484" i="3" s="1"/>
  <c r="K1737" i="3"/>
  <c r="N1737" i="3"/>
  <c r="O1737" i="3" s="1"/>
  <c r="N1593" i="3"/>
  <c r="O1593" i="3" s="1"/>
  <c r="K1593" i="3"/>
  <c r="K1521" i="3"/>
  <c r="N1521" i="3"/>
  <c r="O1521" i="3" s="1"/>
  <c r="K1377" i="3"/>
  <c r="N1377" i="3"/>
  <c r="O1377" i="3" s="1"/>
  <c r="N1233" i="3"/>
  <c r="O1233" i="3" s="1"/>
  <c r="K1233" i="3"/>
  <c r="N334" i="3"/>
  <c r="O334" i="3" s="1"/>
  <c r="N502" i="3"/>
  <c r="O502" i="3" s="1"/>
  <c r="K1331" i="3"/>
  <c r="N1331" i="3"/>
  <c r="O1331" i="3" s="1"/>
  <c r="K1820" i="3"/>
  <c r="N1820" i="3"/>
  <c r="O1820" i="3" s="1"/>
  <c r="K1676" i="3"/>
  <c r="N1676" i="3"/>
  <c r="O1676" i="3" s="1"/>
  <c r="N1532" i="3"/>
  <c r="O1532" i="3" s="1"/>
  <c r="K1532" i="3"/>
  <c r="N1388" i="3"/>
  <c r="O1388" i="3" s="1"/>
  <c r="K1388" i="3"/>
  <c r="K1244" i="3"/>
  <c r="N1244" i="3"/>
  <c r="O1244" i="3" s="1"/>
  <c r="N466" i="3"/>
  <c r="O466" i="3" s="1"/>
  <c r="K1445" i="3"/>
  <c r="N1445" i="3"/>
  <c r="O1445" i="3" s="1"/>
  <c r="K1837" i="3"/>
  <c r="N1837" i="3"/>
  <c r="O1837" i="3" s="1"/>
  <c r="K1765" i="3"/>
  <c r="N1765" i="3"/>
  <c r="O1765" i="3" s="1"/>
  <c r="N1549" i="3"/>
  <c r="O1549" i="3" s="1"/>
  <c r="K1549" i="3"/>
  <c r="K1405" i="3"/>
  <c r="N1405" i="3"/>
  <c r="O1405" i="3" s="1"/>
  <c r="K1333" i="3"/>
  <c r="N1333" i="3"/>
  <c r="O1333" i="3" s="1"/>
  <c r="N1261" i="3"/>
  <c r="O1261" i="3" s="1"/>
  <c r="K1261" i="3"/>
  <c r="N670" i="3"/>
  <c r="O670" i="3" s="1"/>
  <c r="N1655" i="3"/>
  <c r="O1655" i="3" s="1"/>
  <c r="K1655" i="3"/>
  <c r="N1187" i="3"/>
  <c r="O1187" i="3" s="1"/>
  <c r="K1187" i="3"/>
  <c r="N1595" i="3"/>
  <c r="O1595" i="3" s="1"/>
  <c r="K1595" i="3"/>
  <c r="N1908" i="3"/>
  <c r="O1908" i="3" s="1"/>
  <c r="K1908" i="3"/>
  <c r="K1836" i="3"/>
  <c r="N1836" i="3"/>
  <c r="O1836" i="3" s="1"/>
  <c r="K1548" i="3"/>
  <c r="N1548" i="3"/>
  <c r="O1548" i="3" s="1"/>
  <c r="K1476" i="3"/>
  <c r="N1476" i="3"/>
  <c r="O1476" i="3" s="1"/>
  <c r="N1404" i="3"/>
  <c r="O1404" i="3" s="1"/>
  <c r="K1404" i="3"/>
  <c r="N1332" i="3"/>
  <c r="O1332" i="3" s="1"/>
  <c r="K1332" i="3"/>
  <c r="N1260" i="3"/>
  <c r="O1260" i="3" s="1"/>
  <c r="K1260" i="3"/>
  <c r="N1188" i="3"/>
  <c r="O1188" i="3" s="1"/>
  <c r="K1188" i="3"/>
  <c r="N658" i="3"/>
  <c r="O658" i="3" s="1"/>
  <c r="K1499" i="3"/>
  <c r="N1499" i="3"/>
  <c r="O1499" i="3" s="1"/>
  <c r="N1105" i="3"/>
  <c r="O1105" i="3" s="1"/>
  <c r="K1105" i="3"/>
  <c r="N1101" i="3"/>
  <c r="O1101" i="3" s="1"/>
  <c r="K1101" i="3"/>
  <c r="N1029" i="3"/>
  <c r="O1029" i="3" s="1"/>
  <c r="K1029" i="3"/>
  <c r="N957" i="3"/>
  <c r="O957" i="3" s="1"/>
  <c r="K957" i="3"/>
  <c r="K885" i="3"/>
  <c r="N885" i="3"/>
  <c r="O885" i="3" s="1"/>
  <c r="N813" i="3"/>
  <c r="O813" i="3" s="1"/>
  <c r="N741" i="3"/>
  <c r="O741" i="3" s="1"/>
  <c r="N597" i="3"/>
  <c r="O597" i="3" s="1"/>
  <c r="N525" i="3"/>
  <c r="O525" i="3" s="1"/>
  <c r="N453" i="3"/>
  <c r="O453" i="3" s="1"/>
  <c r="N381" i="3"/>
  <c r="O381" i="3" s="1"/>
  <c r="N309" i="3"/>
  <c r="O309" i="3" s="1"/>
  <c r="N237" i="3"/>
  <c r="O237" i="3" s="1"/>
  <c r="N165" i="3"/>
  <c r="O165" i="3" s="1"/>
  <c r="K1112" i="3"/>
  <c r="N1112" i="3"/>
  <c r="O1112" i="3" s="1"/>
  <c r="K1040" i="3"/>
  <c r="N1040" i="3"/>
  <c r="O1040" i="3" s="1"/>
  <c r="K968" i="3"/>
  <c r="N968" i="3"/>
  <c r="O968" i="3" s="1"/>
  <c r="K896" i="3"/>
  <c r="N896" i="3"/>
  <c r="O896" i="3" s="1"/>
  <c r="N824" i="3"/>
  <c r="O824" i="3" s="1"/>
  <c r="K824" i="3"/>
  <c r="N752" i="3"/>
  <c r="O752" i="3" s="1"/>
  <c r="N680" i="3"/>
  <c r="O680" i="3" s="1"/>
  <c r="N608" i="3"/>
  <c r="O608" i="3" s="1"/>
  <c r="N464" i="3"/>
  <c r="O464" i="3" s="1"/>
  <c r="N392" i="3"/>
  <c r="O392" i="3" s="1"/>
  <c r="N320" i="3"/>
  <c r="O320" i="3" s="1"/>
  <c r="N248" i="3"/>
  <c r="O248" i="3" s="1"/>
  <c r="N176" i="3"/>
  <c r="O176" i="3" s="1"/>
  <c r="N1009" i="3"/>
  <c r="O1009" i="3" s="1"/>
  <c r="K1009" i="3"/>
  <c r="K937" i="3"/>
  <c r="N937" i="3"/>
  <c r="O937" i="3" s="1"/>
  <c r="N865" i="3"/>
  <c r="O865" i="3" s="1"/>
  <c r="K865" i="3"/>
  <c r="N793" i="3"/>
  <c r="O793" i="3" s="1"/>
  <c r="N721" i="3"/>
  <c r="O721" i="3" s="1"/>
  <c r="N649" i="3"/>
  <c r="O649" i="3" s="1"/>
  <c r="N577" i="3"/>
  <c r="O577" i="3" s="1"/>
  <c r="N505" i="3"/>
  <c r="O505" i="3" s="1"/>
  <c r="N361" i="3"/>
  <c r="O361" i="3" s="1"/>
  <c r="N289" i="3"/>
  <c r="O289" i="3" s="1"/>
  <c r="N217" i="3"/>
  <c r="O217" i="3" s="1"/>
  <c r="N1164" i="3"/>
  <c r="O1164" i="3" s="1"/>
  <c r="K1164" i="3"/>
  <c r="K1020" i="3"/>
  <c r="N1020" i="3"/>
  <c r="O1020" i="3" s="1"/>
  <c r="K948" i="3"/>
  <c r="N948" i="3"/>
  <c r="O948" i="3" s="1"/>
  <c r="N876" i="3"/>
  <c r="O876" i="3" s="1"/>
  <c r="K876" i="3"/>
  <c r="N804" i="3"/>
  <c r="O804" i="3" s="1"/>
  <c r="N732" i="3"/>
  <c r="O732" i="3" s="1"/>
  <c r="N588" i="3"/>
  <c r="O588" i="3" s="1"/>
  <c r="N516" i="3"/>
  <c r="O516" i="3" s="1"/>
  <c r="N372" i="3"/>
  <c r="O372" i="3" s="1"/>
  <c r="N300" i="3"/>
  <c r="O300" i="3" s="1"/>
  <c r="N228" i="3"/>
  <c r="O228" i="3" s="1"/>
  <c r="N156" i="3"/>
  <c r="O156" i="3" s="1"/>
  <c r="N1103" i="3"/>
  <c r="O1103" i="3" s="1"/>
  <c r="K1103" i="3"/>
  <c r="N1031" i="3"/>
  <c r="O1031" i="3" s="1"/>
  <c r="K1031" i="3"/>
  <c r="N815" i="3"/>
  <c r="O815" i="3" s="1"/>
  <c r="N671" i="3"/>
  <c r="O671" i="3" s="1"/>
  <c r="N599" i="3"/>
  <c r="O599" i="3" s="1"/>
  <c r="N527" i="3"/>
  <c r="O527" i="3" s="1"/>
  <c r="N455" i="3"/>
  <c r="O455" i="3" s="1"/>
  <c r="N383" i="3"/>
  <c r="O383" i="3" s="1"/>
  <c r="N311" i="3"/>
  <c r="O311" i="3" s="1"/>
  <c r="N239" i="3"/>
  <c r="O239" i="3" s="1"/>
  <c r="N167" i="3"/>
  <c r="O167" i="3" s="1"/>
  <c r="K1871" i="3"/>
  <c r="N1871" i="3"/>
  <c r="O1871" i="3" s="1"/>
  <c r="K1168" i="3"/>
  <c r="N1168" i="3"/>
  <c r="O1168" i="3" s="1"/>
  <c r="N424" i="3"/>
  <c r="O424" i="3" s="1"/>
  <c r="K1894" i="3"/>
  <c r="N1894" i="3"/>
  <c r="O1894" i="3" s="1"/>
  <c r="K1822" i="3"/>
  <c r="N1822" i="3"/>
  <c r="O1822" i="3" s="1"/>
  <c r="K1750" i="3"/>
  <c r="N1750" i="3"/>
  <c r="O1750" i="3" s="1"/>
  <c r="K1678" i="3"/>
  <c r="N1678" i="3"/>
  <c r="O1678" i="3" s="1"/>
  <c r="K1606" i="3"/>
  <c r="N1606" i="3"/>
  <c r="O1606" i="3" s="1"/>
  <c r="K1534" i="3"/>
  <c r="N1534" i="3"/>
  <c r="O1534" i="3" s="1"/>
  <c r="K1462" i="3"/>
  <c r="N1462" i="3"/>
  <c r="O1462" i="3" s="1"/>
  <c r="K1390" i="3"/>
  <c r="N1390" i="3"/>
  <c r="O1390" i="3" s="1"/>
  <c r="K1318" i="3"/>
  <c r="N1318" i="3"/>
  <c r="O1318" i="3" s="1"/>
  <c r="N1174" i="3"/>
  <c r="O1174" i="3" s="1"/>
  <c r="K1174" i="3"/>
  <c r="K1547" i="3"/>
  <c r="N1547" i="3"/>
  <c r="O1547" i="3" s="1"/>
  <c r="N1165" i="3"/>
  <c r="O1165" i="3" s="1"/>
  <c r="K1165" i="3"/>
  <c r="N412" i="3"/>
  <c r="O412" i="3" s="1"/>
  <c r="N1875" i="3"/>
  <c r="O1875" i="3" s="1"/>
  <c r="K1875" i="3"/>
  <c r="K1803" i="3"/>
  <c r="N1803" i="3"/>
  <c r="O1803" i="3" s="1"/>
  <c r="K1731" i="3"/>
  <c r="N1731" i="3"/>
  <c r="O1731" i="3" s="1"/>
  <c r="N1587" i="3"/>
  <c r="O1587" i="3" s="1"/>
  <c r="K1587" i="3"/>
  <c r="K1515" i="3"/>
  <c r="N1515" i="3"/>
  <c r="O1515" i="3" s="1"/>
  <c r="K1443" i="3"/>
  <c r="N1443" i="3"/>
  <c r="O1443" i="3" s="1"/>
  <c r="K1371" i="3"/>
  <c r="N1371" i="3"/>
  <c r="O1371" i="3" s="1"/>
  <c r="N1227" i="3"/>
  <c r="O1227" i="3" s="1"/>
  <c r="K1227" i="3"/>
  <c r="K1090" i="3"/>
  <c r="N1090" i="3"/>
  <c r="O1090" i="3" s="1"/>
  <c r="N1159" i="3"/>
  <c r="O1159" i="3" s="1"/>
  <c r="K1159" i="3"/>
  <c r="N400" i="3"/>
  <c r="O400" i="3" s="1"/>
  <c r="N1271" i="3"/>
  <c r="O1271" i="3" s="1"/>
  <c r="K1271" i="3"/>
  <c r="K1886" i="3"/>
  <c r="N1886" i="3"/>
  <c r="O1886" i="3" s="1"/>
  <c r="K1814" i="3"/>
  <c r="N1814" i="3"/>
  <c r="O1814" i="3" s="1"/>
  <c r="K1742" i="3"/>
  <c r="N1742" i="3"/>
  <c r="O1742" i="3" s="1"/>
  <c r="K1670" i="3"/>
  <c r="N1670" i="3"/>
  <c r="O1670" i="3" s="1"/>
  <c r="K1598" i="3"/>
  <c r="N1598" i="3"/>
  <c r="O1598" i="3" s="1"/>
  <c r="N1526" i="3"/>
  <c r="O1526" i="3" s="1"/>
  <c r="K1526" i="3"/>
  <c r="N1454" i="3"/>
  <c r="O1454" i="3" s="1"/>
  <c r="K1454" i="3"/>
  <c r="N1382" i="3"/>
  <c r="O1382" i="3" s="1"/>
  <c r="K1382" i="3"/>
  <c r="N1310" i="3"/>
  <c r="O1310" i="3" s="1"/>
  <c r="K1310" i="3"/>
  <c r="K1238" i="3"/>
  <c r="N1238" i="3"/>
  <c r="O1238" i="3" s="1"/>
  <c r="N394" i="3"/>
  <c r="O394" i="3" s="1"/>
  <c r="N1223" i="3"/>
  <c r="O1223" i="3" s="1"/>
  <c r="K1223" i="3"/>
  <c r="N604" i="3"/>
  <c r="O604" i="3" s="1"/>
  <c r="K1367" i="3"/>
  <c r="N1367" i="3"/>
  <c r="O1367" i="3" s="1"/>
  <c r="K1903" i="3"/>
  <c r="N1903" i="3"/>
  <c r="O1903" i="3" s="1"/>
  <c r="N1759" i="3"/>
  <c r="O1759" i="3" s="1"/>
  <c r="K1759" i="3"/>
  <c r="N1687" i="3"/>
  <c r="O1687" i="3" s="1"/>
  <c r="K1687" i="3"/>
  <c r="K1615" i="3"/>
  <c r="N1615" i="3"/>
  <c r="O1615" i="3" s="1"/>
  <c r="K1543" i="3"/>
  <c r="N1543" i="3"/>
  <c r="O1543" i="3" s="1"/>
  <c r="K1471" i="3"/>
  <c r="N1471" i="3"/>
  <c r="O1471" i="3" s="1"/>
  <c r="K1399" i="3"/>
  <c r="N1399" i="3"/>
  <c r="O1399" i="3" s="1"/>
  <c r="K1327" i="3"/>
  <c r="N1327" i="3"/>
  <c r="O1327" i="3" s="1"/>
  <c r="N1255" i="3"/>
  <c r="O1255" i="3" s="1"/>
  <c r="K1255" i="3"/>
  <c r="N1613" i="3"/>
  <c r="O1613" i="3" s="1"/>
  <c r="K1613" i="3"/>
  <c r="K1066" i="3"/>
  <c r="N1066" i="3"/>
  <c r="O1066" i="3" s="1"/>
  <c r="N592" i="3"/>
  <c r="O592" i="3" s="1"/>
  <c r="K1535" i="3"/>
  <c r="N1535" i="3"/>
  <c r="O1535" i="3" s="1"/>
  <c r="N1902" i="3"/>
  <c r="O1902" i="3" s="1"/>
  <c r="K1902" i="3"/>
  <c r="K1830" i="3"/>
  <c r="N1830" i="3"/>
  <c r="O1830" i="3" s="1"/>
  <c r="N1758" i="3"/>
  <c r="O1758" i="3" s="1"/>
  <c r="K1758" i="3"/>
  <c r="K1614" i="3"/>
  <c r="N1614" i="3"/>
  <c r="O1614" i="3" s="1"/>
  <c r="K1470" i="3"/>
  <c r="N1470" i="3"/>
  <c r="O1470" i="3" s="1"/>
  <c r="N1398" i="3"/>
  <c r="O1398" i="3" s="1"/>
  <c r="K1398" i="3"/>
  <c r="N1326" i="3"/>
  <c r="O1326" i="3" s="1"/>
  <c r="K1326" i="3"/>
  <c r="K1254" i="3"/>
  <c r="N1254" i="3"/>
  <c r="O1254" i="3" s="1"/>
  <c r="N1182" i="3"/>
  <c r="O1182" i="3" s="1"/>
  <c r="K1182" i="3"/>
  <c r="N586" i="3"/>
  <c r="O586" i="3" s="1"/>
  <c r="K1451" i="3"/>
  <c r="N1451" i="3"/>
  <c r="O1451" i="3" s="1"/>
  <c r="N1069" i="3"/>
  <c r="O1069" i="3" s="1"/>
  <c r="K1069" i="3"/>
  <c r="N220" i="3"/>
  <c r="O220" i="3" s="1"/>
  <c r="N1095" i="3"/>
  <c r="O1095" i="3" s="1"/>
  <c r="K1095" i="3"/>
  <c r="N1023" i="3"/>
  <c r="O1023" i="3" s="1"/>
  <c r="K1023" i="3"/>
  <c r="K879" i="3"/>
  <c r="N879" i="3"/>
  <c r="O879" i="3" s="1"/>
  <c r="N807" i="3"/>
  <c r="O807" i="3" s="1"/>
  <c r="N735" i="3"/>
  <c r="O735" i="3" s="1"/>
  <c r="N663" i="3"/>
  <c r="O663" i="3" s="1"/>
  <c r="N591" i="3"/>
  <c r="O591" i="3" s="1"/>
  <c r="N375" i="3"/>
  <c r="O375" i="3" s="1"/>
  <c r="N303" i="3"/>
  <c r="O303" i="3" s="1"/>
  <c r="N159" i="3"/>
  <c r="O159" i="3" s="1"/>
  <c r="K962" i="3"/>
  <c r="N962" i="3"/>
  <c r="O962" i="3" s="1"/>
  <c r="N818" i="3"/>
  <c r="O818" i="3" s="1"/>
  <c r="N746" i="3"/>
  <c r="O746" i="3" s="1"/>
  <c r="N674" i="3"/>
  <c r="O674" i="3" s="1"/>
  <c r="N602" i="3"/>
  <c r="O602" i="3" s="1"/>
  <c r="N530" i="3"/>
  <c r="O530" i="3" s="1"/>
  <c r="N458" i="3"/>
  <c r="O458" i="3" s="1"/>
  <c r="N386" i="3"/>
  <c r="O386" i="3" s="1"/>
  <c r="N314" i="3"/>
  <c r="O314" i="3" s="1"/>
  <c r="N170" i="3"/>
  <c r="O170" i="3" s="1"/>
  <c r="N1003" i="3"/>
  <c r="O1003" i="3" s="1"/>
  <c r="K1003" i="3"/>
  <c r="K859" i="3"/>
  <c r="N859" i="3"/>
  <c r="O859" i="3" s="1"/>
  <c r="N787" i="3"/>
  <c r="O787" i="3" s="1"/>
  <c r="N715" i="3"/>
  <c r="O715" i="3" s="1"/>
  <c r="N643" i="3"/>
  <c r="O643" i="3" s="1"/>
  <c r="N571" i="3"/>
  <c r="O571" i="3" s="1"/>
  <c r="N499" i="3"/>
  <c r="O499" i="3" s="1"/>
  <c r="N355" i="3"/>
  <c r="O355" i="3" s="1"/>
  <c r="N283" i="3"/>
  <c r="O283" i="3" s="1"/>
  <c r="K1158" i="3"/>
  <c r="N1158" i="3"/>
  <c r="O1158" i="3" s="1"/>
  <c r="K1086" i="3"/>
  <c r="N1086" i="3"/>
  <c r="O1086" i="3" s="1"/>
  <c r="N942" i="3"/>
  <c r="O942" i="3" s="1"/>
  <c r="K942" i="3"/>
  <c r="N870" i="3"/>
  <c r="O870" i="3" s="1"/>
  <c r="K870" i="3"/>
  <c r="N798" i="3"/>
  <c r="O798" i="3" s="1"/>
  <c r="N726" i="3"/>
  <c r="O726" i="3" s="1"/>
  <c r="N654" i="3"/>
  <c r="O654" i="3" s="1"/>
  <c r="N582" i="3"/>
  <c r="O582" i="3" s="1"/>
  <c r="N510" i="3"/>
  <c r="O510" i="3" s="1"/>
  <c r="N438" i="3"/>
  <c r="O438" i="3" s="1"/>
  <c r="N366" i="3"/>
  <c r="O366" i="3" s="1"/>
  <c r="N294" i="3"/>
  <c r="O294" i="3" s="1"/>
  <c r="N222" i="3"/>
  <c r="O222" i="3" s="1"/>
  <c r="N1097" i="3"/>
  <c r="O1097" i="3" s="1"/>
  <c r="K1097" i="3"/>
  <c r="N1025" i="3"/>
  <c r="O1025" i="3" s="1"/>
  <c r="K1025" i="3"/>
  <c r="N953" i="3"/>
  <c r="O953" i="3" s="1"/>
  <c r="K953" i="3"/>
  <c r="K881" i="3"/>
  <c r="N881" i="3"/>
  <c r="O881" i="3" s="1"/>
  <c r="N809" i="3"/>
  <c r="O809" i="3" s="1"/>
  <c r="N737" i="3"/>
  <c r="O737" i="3" s="1"/>
  <c r="N665" i="3"/>
  <c r="O665" i="3" s="1"/>
  <c r="N521" i="3"/>
  <c r="O521" i="3" s="1"/>
  <c r="N449" i="3"/>
  <c r="O449" i="3" s="1"/>
  <c r="N377" i="3"/>
  <c r="O377" i="3" s="1"/>
  <c r="N305" i="3"/>
  <c r="O305" i="3" s="1"/>
  <c r="N161" i="3"/>
  <c r="O161" i="3" s="1"/>
  <c r="N1876" i="3"/>
  <c r="O1876" i="3" s="1"/>
  <c r="N1717" i="3"/>
  <c r="O1717" i="3" s="1"/>
  <c r="N1034" i="3"/>
  <c r="O1034" i="3" s="1"/>
  <c r="N242" i="3"/>
  <c r="O242" i="3" s="1"/>
  <c r="N1092" i="3"/>
  <c r="O1092" i="3" s="1"/>
  <c r="N150" i="3"/>
  <c r="O150" i="3" s="1"/>
  <c r="N1008" i="3"/>
  <c r="O1008" i="3" s="1"/>
  <c r="N1686" i="3"/>
  <c r="O1686" i="3" s="1"/>
  <c r="N1014" i="3"/>
  <c r="O1014" i="3" s="1"/>
  <c r="N1698" i="3"/>
  <c r="O1698" i="3" s="1"/>
  <c r="N887" i="3"/>
  <c r="O887" i="3" s="1"/>
  <c r="N461" i="3"/>
  <c r="O461" i="3" s="1"/>
  <c r="N601" i="3"/>
  <c r="O601" i="3" s="1"/>
  <c r="N211" i="3"/>
  <c r="O211" i="3" s="1"/>
  <c r="N1450" i="3"/>
  <c r="O1450" i="3" s="1"/>
  <c r="N1763" i="3"/>
  <c r="O1763" i="3" s="1"/>
  <c r="N1823" i="3"/>
  <c r="O1823" i="3" s="1"/>
  <c r="N250" i="3"/>
  <c r="O250" i="3" s="1"/>
  <c r="N754" i="3"/>
  <c r="O754" i="3" s="1"/>
  <c r="N1873" i="3"/>
  <c r="O1873" i="3" s="1"/>
  <c r="N445" i="3"/>
  <c r="O445" i="3" s="1"/>
  <c r="N296" i="3"/>
  <c r="O296" i="3" s="1"/>
  <c r="N1474" i="3"/>
  <c r="O1474" i="3" s="1"/>
  <c r="K1474" i="3"/>
  <c r="N441" i="3"/>
  <c r="O441" i="3" s="1"/>
  <c r="N697" i="3"/>
  <c r="O697" i="3" s="1"/>
  <c r="N227" i="3"/>
  <c r="O227" i="3" s="1"/>
  <c r="N888" i="3"/>
  <c r="O888" i="3" s="1"/>
  <c r="N1923" i="3"/>
  <c r="O1923" i="3" s="1"/>
  <c r="N929" i="3"/>
  <c r="O929" i="3" s="1"/>
  <c r="N704" i="3"/>
  <c r="O704" i="3" s="1"/>
  <c r="N1693" i="3"/>
  <c r="O1693" i="3" s="1"/>
  <c r="N1170" i="3"/>
  <c r="O1170" i="3" s="1"/>
  <c r="N1840" i="3"/>
  <c r="O1840" i="3" s="1"/>
  <c r="N1712" i="3"/>
  <c r="O1712" i="3" s="1"/>
  <c r="N823" i="3"/>
  <c r="O823" i="3" s="1"/>
  <c r="N1870" i="3"/>
  <c r="O1870" i="3" s="1"/>
  <c r="N427" i="3"/>
  <c r="O427" i="3" s="1"/>
  <c r="N195" i="3"/>
  <c r="O195" i="3" s="1"/>
  <c r="N1378" i="3"/>
  <c r="O1378" i="3" s="1"/>
  <c r="N743" i="3"/>
  <c r="O743" i="3" s="1"/>
  <c r="N1764" i="3"/>
  <c r="O1764" i="3" s="1"/>
  <c r="N1000" i="3"/>
  <c r="O1000" i="3" s="1"/>
  <c r="N898" i="3"/>
  <c r="O898" i="3" s="1"/>
  <c r="N1664" i="3"/>
  <c r="O1664" i="3" s="1"/>
  <c r="N550" i="3"/>
  <c r="O550" i="3" s="1"/>
  <c r="N459" i="3"/>
  <c r="O459" i="3" s="1"/>
  <c r="K1736" i="3"/>
  <c r="N1736" i="3"/>
  <c r="O1736" i="3" s="1"/>
  <c r="N1099" i="3"/>
  <c r="O1099" i="3" s="1"/>
  <c r="K1099" i="3"/>
  <c r="K1882" i="3"/>
  <c r="N1882" i="3"/>
  <c r="O1882" i="3" s="1"/>
  <c r="K1738" i="3"/>
  <c r="N1738" i="3"/>
  <c r="O1738" i="3" s="1"/>
  <c r="K1594" i="3"/>
  <c r="N1594" i="3"/>
  <c r="O1594" i="3" s="1"/>
  <c r="N1306" i="3"/>
  <c r="O1306" i="3" s="1"/>
  <c r="K1306" i="3"/>
  <c r="N1132" i="3"/>
  <c r="O1132" i="3" s="1"/>
  <c r="K1132" i="3"/>
  <c r="N1093" i="3"/>
  <c r="O1093" i="3" s="1"/>
  <c r="K1093" i="3"/>
  <c r="N1719" i="3"/>
  <c r="O1719" i="3" s="1"/>
  <c r="K1719" i="3"/>
  <c r="K1575" i="3"/>
  <c r="N1575" i="3"/>
  <c r="O1575" i="3" s="1"/>
  <c r="K1359" i="3"/>
  <c r="N1359" i="3"/>
  <c r="O1359" i="3" s="1"/>
  <c r="N1215" i="3"/>
  <c r="O1215" i="3" s="1"/>
  <c r="K1215" i="3"/>
  <c r="K1787" i="3"/>
  <c r="N1787" i="3"/>
  <c r="O1787" i="3" s="1"/>
  <c r="N256" i="3"/>
  <c r="O256" i="3" s="1"/>
  <c r="N1874" i="3"/>
  <c r="O1874" i="3" s="1"/>
  <c r="K1874" i="3"/>
  <c r="K1442" i="3"/>
  <c r="N1442" i="3"/>
  <c r="O1442" i="3" s="1"/>
  <c r="N1298" i="3"/>
  <c r="O1298" i="3" s="1"/>
  <c r="K1298" i="3"/>
  <c r="N1265" i="3"/>
  <c r="O1265" i="3" s="1"/>
  <c r="K1265" i="3"/>
  <c r="N1603" i="3"/>
  <c r="O1603" i="3" s="1"/>
  <c r="K1603" i="3"/>
  <c r="K1459" i="3"/>
  <c r="N1459" i="3"/>
  <c r="O1459" i="3" s="1"/>
  <c r="N1315" i="3"/>
  <c r="O1315" i="3" s="1"/>
  <c r="K1315" i="3"/>
  <c r="N1171" i="3"/>
  <c r="O1171" i="3" s="1"/>
  <c r="K1171" i="3"/>
  <c r="K1541" i="3"/>
  <c r="N1541" i="3"/>
  <c r="O1541" i="3" s="1"/>
  <c r="N448" i="3"/>
  <c r="O448" i="3" s="1"/>
  <c r="N1890" i="3"/>
  <c r="O1890" i="3" s="1"/>
  <c r="K1890" i="3"/>
  <c r="K1674" i="3"/>
  <c r="N1674" i="3"/>
  <c r="O1674" i="3" s="1"/>
  <c r="N1530" i="3"/>
  <c r="O1530" i="3" s="1"/>
  <c r="K1530" i="3"/>
  <c r="N1386" i="3"/>
  <c r="O1386" i="3" s="1"/>
  <c r="K1386" i="3"/>
  <c r="N1242" i="3"/>
  <c r="O1242" i="3" s="1"/>
  <c r="K1242" i="3"/>
  <c r="N1337" i="3"/>
  <c r="O1337" i="3" s="1"/>
  <c r="K1337" i="3"/>
  <c r="N1155" i="3"/>
  <c r="O1155" i="3" s="1"/>
  <c r="K1155" i="3"/>
  <c r="K939" i="3"/>
  <c r="N939" i="3"/>
  <c r="O939" i="3" s="1"/>
  <c r="N723" i="3"/>
  <c r="O723" i="3" s="1"/>
  <c r="N507" i="3"/>
  <c r="O507" i="3" s="1"/>
  <c r="K1094" i="3"/>
  <c r="N1094" i="3"/>
  <c r="O1094" i="3" s="1"/>
  <c r="N878" i="3"/>
  <c r="O878" i="3" s="1"/>
  <c r="K878" i="3"/>
  <c r="N590" i="3"/>
  <c r="O590" i="3" s="1"/>
  <c r="N302" i="3"/>
  <c r="O302" i="3" s="1"/>
  <c r="N775" i="3"/>
  <c r="O775" i="3" s="1"/>
  <c r="N930" i="3"/>
  <c r="O930" i="3" s="1"/>
  <c r="K930" i="3"/>
  <c r="N1918" i="3"/>
  <c r="O1918" i="3" s="1"/>
  <c r="N1106" i="3"/>
  <c r="O1106" i="3" s="1"/>
  <c r="N760" i="3"/>
  <c r="O760" i="3" s="1"/>
  <c r="N1107" i="3"/>
  <c r="O1107" i="3" s="1"/>
  <c r="N931" i="3"/>
  <c r="O931" i="3" s="1"/>
  <c r="N430" i="3"/>
  <c r="O430" i="3" s="1"/>
  <c r="N1930" i="3"/>
  <c r="O1930" i="3" s="1"/>
  <c r="N503" i="3"/>
  <c r="O503" i="3" s="1"/>
  <c r="N834" i="3"/>
  <c r="O834" i="3" s="1"/>
  <c r="N1197" i="3"/>
  <c r="O1197" i="3" s="1"/>
  <c r="N811" i="3"/>
  <c r="O811" i="3" s="1"/>
  <c r="N553" i="3"/>
  <c r="O553" i="3" s="1"/>
  <c r="N974" i="3"/>
  <c r="O974" i="3" s="1"/>
  <c r="N177" i="3"/>
  <c r="O177" i="3" s="1"/>
  <c r="N1578" i="3"/>
  <c r="O1578" i="3" s="1"/>
  <c r="N1220" i="3"/>
  <c r="O1220" i="3" s="1"/>
  <c r="N1694" i="3"/>
  <c r="O1694" i="3" s="1"/>
  <c r="N153" i="3"/>
  <c r="O153" i="3" s="1"/>
  <c r="N749" i="3"/>
  <c r="O749" i="3" s="1"/>
  <c r="N1911" i="3"/>
  <c r="O1911" i="3" s="1"/>
  <c r="N729" i="3"/>
  <c r="O729" i="3" s="1"/>
  <c r="N428" i="3"/>
  <c r="O428" i="3" s="1"/>
  <c r="N1330" i="3"/>
  <c r="O1330" i="3" s="1"/>
  <c r="K1330" i="3"/>
  <c r="N1538" i="3"/>
  <c r="O1538" i="3" s="1"/>
  <c r="K1538" i="3"/>
  <c r="N1482" i="3"/>
  <c r="O1482" i="3" s="1"/>
  <c r="K1482" i="3"/>
  <c r="N1221" i="3"/>
  <c r="O1221" i="3" s="1"/>
  <c r="K1221" i="3"/>
  <c r="N873" i="3"/>
  <c r="O873" i="3" s="1"/>
  <c r="K873" i="3"/>
  <c r="K1865" i="3"/>
  <c r="N1865" i="3"/>
  <c r="O1865" i="3" s="1"/>
  <c r="N358" i="3"/>
  <c r="O358" i="3" s="1"/>
  <c r="N280" i="3"/>
  <c r="O280" i="3" s="1"/>
  <c r="N1666" i="3"/>
  <c r="O1666" i="3" s="1"/>
  <c r="K1666" i="3"/>
  <c r="N346" i="3"/>
  <c r="O346" i="3" s="1"/>
  <c r="K1475" i="3"/>
  <c r="N1475" i="3"/>
  <c r="O1475" i="3" s="1"/>
  <c r="N268" i="3"/>
  <c r="O268" i="3" s="1"/>
  <c r="N1791" i="3"/>
  <c r="O1791" i="3" s="1"/>
  <c r="K1791" i="3"/>
  <c r="K1503" i="3"/>
  <c r="N1503" i="3"/>
  <c r="O1503" i="3" s="1"/>
  <c r="K1431" i="3"/>
  <c r="N1431" i="3"/>
  <c r="O1431" i="3" s="1"/>
  <c r="N1287" i="3"/>
  <c r="O1287" i="3" s="1"/>
  <c r="K1287" i="3"/>
  <c r="N982" i="3"/>
  <c r="O982" i="3" s="1"/>
  <c r="K982" i="3"/>
  <c r="N1087" i="3"/>
  <c r="O1087" i="3" s="1"/>
  <c r="K1087" i="3"/>
  <c r="N574" i="3"/>
  <c r="O574" i="3" s="1"/>
  <c r="K1802" i="3"/>
  <c r="N1802" i="3"/>
  <c r="O1802" i="3" s="1"/>
  <c r="K1730" i="3"/>
  <c r="N1730" i="3"/>
  <c r="O1730" i="3" s="1"/>
  <c r="K1586" i="3"/>
  <c r="N1586" i="3"/>
  <c r="O1586" i="3" s="1"/>
  <c r="K1514" i="3"/>
  <c r="N1514" i="3"/>
  <c r="O1514" i="3" s="1"/>
  <c r="K1370" i="3"/>
  <c r="N1370" i="3"/>
  <c r="O1370" i="3" s="1"/>
  <c r="K1226" i="3"/>
  <c r="N1226" i="3"/>
  <c r="O1226" i="3" s="1"/>
  <c r="K1084" i="3"/>
  <c r="N1084" i="3"/>
  <c r="O1084" i="3" s="1"/>
  <c r="N718" i="3"/>
  <c r="O718" i="3" s="1"/>
  <c r="N460" i="3"/>
  <c r="O460" i="3" s="1"/>
  <c r="K1891" i="3"/>
  <c r="N1891" i="3"/>
  <c r="O1891" i="3" s="1"/>
  <c r="K1819" i="3"/>
  <c r="N1819" i="3"/>
  <c r="O1819" i="3" s="1"/>
  <c r="K1675" i="3"/>
  <c r="N1675" i="3"/>
  <c r="O1675" i="3" s="1"/>
  <c r="K1531" i="3"/>
  <c r="N1531" i="3"/>
  <c r="O1531" i="3" s="1"/>
  <c r="K1387" i="3"/>
  <c r="N1387" i="3"/>
  <c r="O1387" i="3" s="1"/>
  <c r="N1243" i="3"/>
  <c r="O1243" i="3" s="1"/>
  <c r="K1243" i="3"/>
  <c r="N646" i="3"/>
  <c r="O646" i="3" s="1"/>
  <c r="K1379" i="3"/>
  <c r="N1379" i="3"/>
  <c r="O1379" i="3" s="1"/>
  <c r="K1746" i="3"/>
  <c r="N1746" i="3"/>
  <c r="O1746" i="3" s="1"/>
  <c r="K1602" i="3"/>
  <c r="N1602" i="3"/>
  <c r="O1602" i="3" s="1"/>
  <c r="N1458" i="3"/>
  <c r="O1458" i="3" s="1"/>
  <c r="K1458" i="3"/>
  <c r="N1314" i="3"/>
  <c r="O1314" i="3" s="1"/>
  <c r="K1314" i="3"/>
  <c r="N442" i="3"/>
  <c r="O442" i="3" s="1"/>
  <c r="N1083" i="3"/>
  <c r="O1083" i="3" s="1"/>
  <c r="K1083" i="3"/>
  <c r="N1011" i="3"/>
  <c r="O1011" i="3" s="1"/>
  <c r="K1011" i="3"/>
  <c r="N867" i="3"/>
  <c r="O867" i="3" s="1"/>
  <c r="K867" i="3"/>
  <c r="N795" i="3"/>
  <c r="O795" i="3" s="1"/>
  <c r="N651" i="3"/>
  <c r="O651" i="3" s="1"/>
  <c r="N579" i="3"/>
  <c r="O579" i="3" s="1"/>
  <c r="N435" i="3"/>
  <c r="O435" i="3" s="1"/>
  <c r="N363" i="3"/>
  <c r="O363" i="3" s="1"/>
  <c r="N219" i="3"/>
  <c r="O219" i="3" s="1"/>
  <c r="K1022" i="3"/>
  <c r="N1022" i="3"/>
  <c r="O1022" i="3" s="1"/>
  <c r="N950" i="3"/>
  <c r="O950" i="3" s="1"/>
  <c r="K950" i="3"/>
  <c r="N806" i="3"/>
  <c r="O806" i="3" s="1"/>
  <c r="N734" i="3"/>
  <c r="O734" i="3" s="1"/>
  <c r="N662" i="3"/>
  <c r="O662" i="3" s="1"/>
  <c r="N518" i="3"/>
  <c r="O518" i="3" s="1"/>
  <c r="N446" i="3"/>
  <c r="O446" i="3" s="1"/>
  <c r="N374" i="3"/>
  <c r="O374" i="3" s="1"/>
  <c r="K991" i="3"/>
  <c r="N991" i="3"/>
  <c r="O991" i="3" s="1"/>
  <c r="K919" i="3"/>
  <c r="N919" i="3"/>
  <c r="O919" i="3" s="1"/>
  <c r="N847" i="3"/>
  <c r="O847" i="3" s="1"/>
  <c r="K847" i="3"/>
  <c r="N703" i="3"/>
  <c r="O703" i="3" s="1"/>
  <c r="N631" i="3"/>
  <c r="O631" i="3" s="1"/>
  <c r="N559" i="3"/>
  <c r="O559" i="3" s="1"/>
  <c r="N415" i="3"/>
  <c r="O415" i="3" s="1"/>
  <c r="N343" i="3"/>
  <c r="O343" i="3" s="1"/>
  <c r="N199" i="3"/>
  <c r="O199" i="3" s="1"/>
  <c r="K1146" i="3"/>
  <c r="N1146" i="3"/>
  <c r="O1146" i="3" s="1"/>
  <c r="K1002" i="3"/>
  <c r="N1002" i="3"/>
  <c r="O1002" i="3" s="1"/>
  <c r="N858" i="3"/>
  <c r="O858" i="3" s="1"/>
  <c r="K858" i="3"/>
  <c r="N786" i="3"/>
  <c r="O786" i="3" s="1"/>
  <c r="N714" i="3"/>
  <c r="O714" i="3" s="1"/>
  <c r="N642" i="3"/>
  <c r="O642" i="3" s="1"/>
  <c r="N498" i="3"/>
  <c r="O498" i="3" s="1"/>
  <c r="N426" i="3"/>
  <c r="O426" i="3" s="1"/>
  <c r="N354" i="3"/>
  <c r="O354" i="3" s="1"/>
  <c r="N282" i="3"/>
  <c r="O282" i="3" s="1"/>
  <c r="N210" i="3"/>
  <c r="O210" i="3" s="1"/>
  <c r="N1157" i="3"/>
  <c r="O1157" i="3" s="1"/>
  <c r="K1157" i="3"/>
  <c r="N1085" i="3"/>
  <c r="O1085" i="3" s="1"/>
  <c r="K1085" i="3"/>
  <c r="N1013" i="3"/>
  <c r="O1013" i="3" s="1"/>
  <c r="K1013" i="3"/>
  <c r="N869" i="3"/>
  <c r="O869" i="3" s="1"/>
  <c r="K869" i="3"/>
  <c r="N797" i="3"/>
  <c r="O797" i="3" s="1"/>
  <c r="N725" i="3"/>
  <c r="O725" i="3" s="1"/>
  <c r="N653" i="3"/>
  <c r="O653" i="3" s="1"/>
  <c r="N509" i="3"/>
  <c r="O509" i="3" s="1"/>
  <c r="N437" i="3"/>
  <c r="O437" i="3" s="1"/>
  <c r="N365" i="3"/>
  <c r="O365" i="3" s="1"/>
  <c r="N293" i="3"/>
  <c r="O293" i="3" s="1"/>
  <c r="N221" i="3"/>
  <c r="O221" i="3" s="1"/>
  <c r="N149" i="3"/>
  <c r="O149" i="3" s="1"/>
  <c r="K1931" i="3"/>
  <c r="N1931" i="3"/>
  <c r="O1931" i="3" s="1"/>
  <c r="N1063" i="3"/>
  <c r="O1063" i="3" s="1"/>
  <c r="K1063" i="3"/>
  <c r="N208" i="3"/>
  <c r="O208" i="3" s="1"/>
  <c r="K1804" i="3"/>
  <c r="N1804" i="3"/>
  <c r="O1804" i="3" s="1"/>
  <c r="K1732" i="3"/>
  <c r="N1732" i="3"/>
  <c r="O1732" i="3" s="1"/>
  <c r="K1660" i="3"/>
  <c r="N1660" i="3"/>
  <c r="O1660" i="3" s="1"/>
  <c r="K1588" i="3"/>
  <c r="N1588" i="3"/>
  <c r="O1588" i="3" s="1"/>
  <c r="N1516" i="3"/>
  <c r="O1516" i="3" s="1"/>
  <c r="K1516" i="3"/>
  <c r="N1444" i="3"/>
  <c r="O1444" i="3" s="1"/>
  <c r="K1444" i="3"/>
  <c r="N1372" i="3"/>
  <c r="O1372" i="3" s="1"/>
  <c r="K1372" i="3"/>
  <c r="N1300" i="3"/>
  <c r="O1300" i="3" s="1"/>
  <c r="K1300" i="3"/>
  <c r="K1228" i="3"/>
  <c r="N1228" i="3"/>
  <c r="O1228" i="3" s="1"/>
  <c r="K1096" i="3"/>
  <c r="N1096" i="3"/>
  <c r="O1096" i="3" s="1"/>
  <c r="N274" i="3"/>
  <c r="O274" i="3" s="1"/>
  <c r="K1427" i="3"/>
  <c r="N1427" i="3"/>
  <c r="O1427" i="3" s="1"/>
  <c r="N1057" i="3"/>
  <c r="O1057" i="3" s="1"/>
  <c r="K1057" i="3"/>
  <c r="K1857" i="3"/>
  <c r="N1857" i="3"/>
  <c r="O1857" i="3" s="1"/>
  <c r="N1785" i="3"/>
  <c r="O1785" i="3" s="1"/>
  <c r="K1785" i="3"/>
  <c r="N1713" i="3"/>
  <c r="O1713" i="3" s="1"/>
  <c r="K1713" i="3"/>
  <c r="K1641" i="3"/>
  <c r="N1641" i="3"/>
  <c r="O1641" i="3" s="1"/>
  <c r="K1569" i="3"/>
  <c r="N1569" i="3"/>
  <c r="O1569" i="3" s="1"/>
  <c r="K1497" i="3"/>
  <c r="N1497" i="3"/>
  <c r="O1497" i="3" s="1"/>
  <c r="K1425" i="3"/>
  <c r="N1425" i="3"/>
  <c r="O1425" i="3" s="1"/>
  <c r="K1353" i="3"/>
  <c r="N1353" i="3"/>
  <c r="O1353" i="3" s="1"/>
  <c r="N1281" i="3"/>
  <c r="O1281" i="3" s="1"/>
  <c r="K1281" i="3"/>
  <c r="N1209" i="3"/>
  <c r="O1209" i="3" s="1"/>
  <c r="K1209" i="3"/>
  <c r="K910" i="3"/>
  <c r="N910" i="3"/>
  <c r="O910" i="3" s="1"/>
  <c r="K1715" i="3"/>
  <c r="N1715" i="3"/>
  <c r="O1715" i="3" s="1"/>
  <c r="K1048" i="3"/>
  <c r="N1048" i="3"/>
  <c r="O1048" i="3" s="1"/>
  <c r="N184" i="3"/>
  <c r="O184" i="3" s="1"/>
  <c r="K1940" i="3"/>
  <c r="N1940" i="3"/>
  <c r="O1940" i="3" s="1"/>
  <c r="K1868" i="3"/>
  <c r="N1868" i="3"/>
  <c r="O1868" i="3" s="1"/>
  <c r="K1724" i="3"/>
  <c r="N1724" i="3"/>
  <c r="O1724" i="3" s="1"/>
  <c r="K1652" i="3"/>
  <c r="N1652" i="3"/>
  <c r="O1652" i="3" s="1"/>
  <c r="N1580" i="3"/>
  <c r="O1580" i="3" s="1"/>
  <c r="K1580" i="3"/>
  <c r="N1508" i="3"/>
  <c r="O1508" i="3" s="1"/>
  <c r="K1508" i="3"/>
  <c r="N1436" i="3"/>
  <c r="O1436" i="3" s="1"/>
  <c r="K1436" i="3"/>
  <c r="N1364" i="3"/>
  <c r="O1364" i="3" s="1"/>
  <c r="K1364" i="3"/>
  <c r="K1292" i="3"/>
  <c r="N1292" i="3"/>
  <c r="O1292" i="3" s="1"/>
  <c r="K1042" i="3"/>
  <c r="N1042" i="3"/>
  <c r="O1042" i="3" s="1"/>
  <c r="N1153" i="3"/>
  <c r="O1153" i="3" s="1"/>
  <c r="K1153" i="3"/>
  <c r="N388" i="3"/>
  <c r="O388" i="3" s="1"/>
  <c r="N1211" i="3"/>
  <c r="O1211" i="3" s="1"/>
  <c r="K1211" i="3"/>
  <c r="K1885" i="3"/>
  <c r="N1885" i="3"/>
  <c r="O1885" i="3" s="1"/>
  <c r="K1813" i="3"/>
  <c r="N1813" i="3"/>
  <c r="O1813" i="3" s="1"/>
  <c r="N1741" i="3"/>
  <c r="O1741" i="3" s="1"/>
  <c r="K1741" i="3"/>
  <c r="K1669" i="3"/>
  <c r="N1669" i="3"/>
  <c r="O1669" i="3" s="1"/>
  <c r="K1597" i="3"/>
  <c r="N1597" i="3"/>
  <c r="O1597" i="3" s="1"/>
  <c r="K1525" i="3"/>
  <c r="N1525" i="3"/>
  <c r="O1525" i="3" s="1"/>
  <c r="K1453" i="3"/>
  <c r="N1453" i="3"/>
  <c r="O1453" i="3" s="1"/>
  <c r="K1381" i="3"/>
  <c r="N1381" i="3"/>
  <c r="O1381" i="3" s="1"/>
  <c r="K1309" i="3"/>
  <c r="N1309" i="3"/>
  <c r="O1309" i="3" s="1"/>
  <c r="N1237" i="3"/>
  <c r="O1237" i="3" s="1"/>
  <c r="K1237" i="3"/>
  <c r="N1150" i="3"/>
  <c r="O1150" i="3" s="1"/>
  <c r="K1150" i="3"/>
  <c r="N382" i="3"/>
  <c r="O382" i="3" s="1"/>
  <c r="K1493" i="3"/>
  <c r="N1493" i="3"/>
  <c r="O1493" i="3" s="1"/>
  <c r="N1147" i="3"/>
  <c r="O1147" i="3" s="1"/>
  <c r="K1147" i="3"/>
  <c r="N376" i="3"/>
  <c r="O376" i="3" s="1"/>
  <c r="K1313" i="3"/>
  <c r="N1313" i="3"/>
  <c r="O1313" i="3" s="1"/>
  <c r="N1884" i="3"/>
  <c r="O1884" i="3" s="1"/>
  <c r="K1884" i="3"/>
  <c r="K1812" i="3"/>
  <c r="N1812" i="3"/>
  <c r="O1812" i="3" s="1"/>
  <c r="N1740" i="3"/>
  <c r="O1740" i="3" s="1"/>
  <c r="K1740" i="3"/>
  <c r="K1668" i="3"/>
  <c r="N1668" i="3"/>
  <c r="O1668" i="3" s="1"/>
  <c r="K1596" i="3"/>
  <c r="N1596" i="3"/>
  <c r="O1596" i="3" s="1"/>
  <c r="N1452" i="3"/>
  <c r="O1452" i="3" s="1"/>
  <c r="K1452" i="3"/>
  <c r="K1380" i="3"/>
  <c r="N1380" i="3"/>
  <c r="O1380" i="3" s="1"/>
  <c r="K1308" i="3"/>
  <c r="N1308" i="3"/>
  <c r="O1308" i="3" s="1"/>
  <c r="N1236" i="3"/>
  <c r="O1236" i="3" s="1"/>
  <c r="K1236" i="3"/>
  <c r="N1144" i="3"/>
  <c r="O1144" i="3" s="1"/>
  <c r="K1144" i="3"/>
  <c r="N370" i="3"/>
  <c r="O370" i="3" s="1"/>
  <c r="N1283" i="3"/>
  <c r="O1283" i="3" s="1"/>
  <c r="K1283" i="3"/>
  <c r="N868" i="3"/>
  <c r="O868" i="3" s="1"/>
  <c r="K868" i="3"/>
  <c r="N1149" i="3"/>
  <c r="O1149" i="3" s="1"/>
  <c r="K1149" i="3"/>
  <c r="N1077" i="3"/>
  <c r="O1077" i="3" s="1"/>
  <c r="K1077" i="3"/>
  <c r="N1005" i="3"/>
  <c r="O1005" i="3" s="1"/>
  <c r="K1005" i="3"/>
  <c r="K933" i="3"/>
  <c r="N933" i="3"/>
  <c r="O933" i="3" s="1"/>
  <c r="N861" i="3"/>
  <c r="O861" i="3" s="1"/>
  <c r="K861" i="3"/>
  <c r="N789" i="3"/>
  <c r="O789" i="3" s="1"/>
  <c r="N717" i="3"/>
  <c r="O717" i="3" s="1"/>
  <c r="N645" i="3"/>
  <c r="O645" i="3" s="1"/>
  <c r="N573" i="3"/>
  <c r="O573" i="3" s="1"/>
  <c r="N501" i="3"/>
  <c r="O501" i="3" s="1"/>
  <c r="N429" i="3"/>
  <c r="O429" i="3" s="1"/>
  <c r="N357" i="3"/>
  <c r="O357" i="3" s="1"/>
  <c r="N285" i="3"/>
  <c r="O285" i="3" s="1"/>
  <c r="N213" i="3"/>
  <c r="O213" i="3" s="1"/>
  <c r="K1088" i="3"/>
  <c r="N1088" i="3"/>
  <c r="O1088" i="3" s="1"/>
  <c r="N944" i="3"/>
  <c r="O944" i="3" s="1"/>
  <c r="K944" i="3"/>
  <c r="N872" i="3"/>
  <c r="O872" i="3" s="1"/>
  <c r="K872" i="3"/>
  <c r="N800" i="3"/>
  <c r="O800" i="3" s="1"/>
  <c r="N728" i="3"/>
  <c r="O728" i="3" s="1"/>
  <c r="N584" i="3"/>
  <c r="O584" i="3" s="1"/>
  <c r="N368" i="3"/>
  <c r="O368" i="3" s="1"/>
  <c r="N224" i="3"/>
  <c r="O224" i="3" s="1"/>
  <c r="N152" i="3"/>
  <c r="O152" i="3" s="1"/>
  <c r="K985" i="3"/>
  <c r="N985" i="3"/>
  <c r="O985" i="3" s="1"/>
  <c r="N913" i="3"/>
  <c r="O913" i="3" s="1"/>
  <c r="K913" i="3"/>
  <c r="N841" i="3"/>
  <c r="O841" i="3" s="1"/>
  <c r="K841" i="3"/>
  <c r="N769" i="3"/>
  <c r="O769" i="3" s="1"/>
  <c r="N625" i="3"/>
  <c r="O625" i="3" s="1"/>
  <c r="N481" i="3"/>
  <c r="O481" i="3" s="1"/>
  <c r="N409" i="3"/>
  <c r="O409" i="3" s="1"/>
  <c r="N337" i="3"/>
  <c r="O337" i="3" s="1"/>
  <c r="K1140" i="3"/>
  <c r="N1140" i="3"/>
  <c r="O1140" i="3" s="1"/>
  <c r="K1068" i="3"/>
  <c r="N1068" i="3"/>
  <c r="O1068" i="3" s="1"/>
  <c r="K996" i="3"/>
  <c r="N996" i="3"/>
  <c r="O996" i="3" s="1"/>
  <c r="N924" i="3"/>
  <c r="O924" i="3" s="1"/>
  <c r="K924" i="3"/>
  <c r="K852" i="3"/>
  <c r="N852" i="3"/>
  <c r="O852" i="3" s="1"/>
  <c r="N780" i="3"/>
  <c r="O780" i="3" s="1"/>
  <c r="N708" i="3"/>
  <c r="O708" i="3" s="1"/>
  <c r="N636" i="3"/>
  <c r="O636" i="3" s="1"/>
  <c r="N564" i="3"/>
  <c r="O564" i="3" s="1"/>
  <c r="N492" i="3"/>
  <c r="O492" i="3" s="1"/>
  <c r="N420" i="3"/>
  <c r="O420" i="3" s="1"/>
  <c r="N348" i="3"/>
  <c r="O348" i="3" s="1"/>
  <c r="N276" i="3"/>
  <c r="O276" i="3" s="1"/>
  <c r="N204" i="3"/>
  <c r="O204" i="3" s="1"/>
  <c r="N1151" i="3"/>
  <c r="O1151" i="3" s="1"/>
  <c r="K1151" i="3"/>
  <c r="N1079" i="3"/>
  <c r="O1079" i="3" s="1"/>
  <c r="K1079" i="3"/>
  <c r="N1007" i="3"/>
  <c r="O1007" i="3" s="1"/>
  <c r="K1007" i="3"/>
  <c r="N863" i="3"/>
  <c r="O863" i="3" s="1"/>
  <c r="K863" i="3"/>
  <c r="N791" i="3"/>
  <c r="O791" i="3" s="1"/>
  <c r="N719" i="3"/>
  <c r="O719" i="3" s="1"/>
  <c r="N647" i="3"/>
  <c r="O647" i="3" s="1"/>
  <c r="N575" i="3"/>
  <c r="O575" i="3" s="1"/>
  <c r="N359" i="3"/>
  <c r="O359" i="3" s="1"/>
  <c r="N287" i="3"/>
  <c r="O287" i="3" s="1"/>
  <c r="N11" i="3"/>
  <c r="O11" i="3" s="1"/>
  <c r="N1692" i="3"/>
  <c r="O1692" i="3" s="1"/>
  <c r="N271" i="3"/>
  <c r="O271" i="3" s="1"/>
  <c r="N1612" i="3"/>
  <c r="O1612" i="3" s="1"/>
  <c r="N1935" i="3"/>
  <c r="O1935" i="3" s="1"/>
  <c r="N443" i="3"/>
  <c r="O443" i="3" s="1"/>
  <c r="N233" i="3"/>
  <c r="O233" i="3" s="1"/>
  <c r="N1616" i="3"/>
  <c r="O1616" i="3" s="1"/>
  <c r="N854" i="3"/>
  <c r="O854" i="3" s="1"/>
  <c r="N1082" i="3"/>
  <c r="O1082" i="3" s="1"/>
  <c r="N828" i="3"/>
  <c r="O828" i="3" s="1"/>
  <c r="N801" i="3"/>
  <c r="O801" i="3" s="1"/>
  <c r="N1929" i="3"/>
  <c r="O1929" i="3" s="1"/>
  <c r="N610" i="3"/>
  <c r="O610" i="3" s="1"/>
  <c r="N494" i="3"/>
  <c r="O494" i="3" s="1"/>
  <c r="N1542" i="3"/>
  <c r="O1542" i="3" s="1"/>
  <c r="N1866" i="3"/>
  <c r="O1866" i="3" s="1"/>
  <c r="N842" i="3"/>
  <c r="O842" i="3" s="1"/>
  <c r="N1912" i="3"/>
  <c r="O1912" i="3" s="1"/>
  <c r="N301" i="3"/>
  <c r="O301" i="3" s="1"/>
  <c r="N935" i="3"/>
  <c r="O935" i="3" s="1"/>
  <c r="N554" i="3"/>
  <c r="O554" i="3" s="1"/>
  <c r="N223" i="3"/>
  <c r="O223" i="3" s="1"/>
  <c r="N1259" i="3"/>
  <c r="O1259" i="3" s="1"/>
  <c r="K1259" i="3"/>
  <c r="K1258" i="3"/>
  <c r="N1258" i="3"/>
  <c r="O1258" i="3" s="1"/>
  <c r="K1102" i="3"/>
  <c r="N1102" i="3"/>
  <c r="O1102" i="3" s="1"/>
  <c r="K1383" i="3"/>
  <c r="N1383" i="3"/>
  <c r="O1383" i="3" s="1"/>
  <c r="N406" i="3"/>
  <c r="O406" i="3" s="1"/>
  <c r="N544" i="3"/>
  <c r="O544" i="3" s="1"/>
  <c r="N1466" i="3"/>
  <c r="O1466" i="3" s="1"/>
  <c r="K1466" i="3"/>
  <c r="N1178" i="3"/>
  <c r="O1178" i="3" s="1"/>
  <c r="K1178" i="3"/>
  <c r="K1361" i="3"/>
  <c r="N1361" i="3"/>
  <c r="O1361" i="3" s="1"/>
  <c r="K1915" i="3"/>
  <c r="N1915" i="3"/>
  <c r="O1915" i="3" s="1"/>
  <c r="K1411" i="3"/>
  <c r="N1411" i="3"/>
  <c r="O1411" i="3" s="1"/>
  <c r="K1697" i="3"/>
  <c r="N1697" i="3"/>
  <c r="O1697" i="3" s="1"/>
  <c r="N736" i="3"/>
  <c r="O736" i="3" s="1"/>
  <c r="K1770" i="3"/>
  <c r="N1770" i="3"/>
  <c r="O1770" i="3" s="1"/>
  <c r="N1554" i="3"/>
  <c r="O1554" i="3" s="1"/>
  <c r="K1554" i="3"/>
  <c r="K1266" i="3"/>
  <c r="N1266" i="3"/>
  <c r="O1266" i="3" s="1"/>
  <c r="N730" i="3"/>
  <c r="O730" i="3" s="1"/>
  <c r="K891" i="3"/>
  <c r="N891" i="3"/>
  <c r="O891" i="3" s="1"/>
  <c r="N675" i="3"/>
  <c r="O675" i="3" s="1"/>
  <c r="N243" i="3"/>
  <c r="O243" i="3" s="1"/>
  <c r="N830" i="3"/>
  <c r="O830" i="3" s="1"/>
  <c r="K830" i="3"/>
  <c r="N542" i="3"/>
  <c r="O542" i="3" s="1"/>
  <c r="N326" i="3"/>
  <c r="O326" i="3" s="1"/>
  <c r="N1015" i="3"/>
  <c r="O1015" i="3" s="1"/>
  <c r="K1015" i="3"/>
  <c r="N871" i="3"/>
  <c r="O871" i="3" s="1"/>
  <c r="K871" i="3"/>
  <c r="N655" i="3"/>
  <c r="O655" i="3" s="1"/>
  <c r="N439" i="3"/>
  <c r="O439" i="3" s="1"/>
  <c r="K1098" i="3"/>
  <c r="N1098" i="3"/>
  <c r="O1098" i="3" s="1"/>
  <c r="N882" i="3"/>
  <c r="O882" i="3" s="1"/>
  <c r="K882" i="3"/>
  <c r="N666" i="3"/>
  <c r="O666" i="3" s="1"/>
  <c r="N450" i="3"/>
  <c r="O450" i="3" s="1"/>
  <c r="N162" i="3"/>
  <c r="O162" i="3" s="1"/>
  <c r="N1037" i="3"/>
  <c r="O1037" i="3" s="1"/>
  <c r="K1037" i="3"/>
  <c r="N821" i="3"/>
  <c r="O821" i="3" s="1"/>
  <c r="N605" i="3"/>
  <c r="O605" i="3" s="1"/>
  <c r="N389" i="3"/>
  <c r="O389" i="3" s="1"/>
  <c r="N317" i="3"/>
  <c r="O317" i="3" s="1"/>
  <c r="N173" i="3"/>
  <c r="O173" i="3" s="1"/>
  <c r="N1135" i="3"/>
  <c r="O1135" i="3" s="1"/>
  <c r="K1135" i="3"/>
  <c r="N1129" i="3"/>
  <c r="O1129" i="3" s="1"/>
  <c r="K1129" i="3"/>
  <c r="K1123" i="3"/>
  <c r="N1123" i="3"/>
  <c r="O1123" i="3" s="1"/>
  <c r="K1897" i="3"/>
  <c r="N1897" i="3"/>
  <c r="O1897" i="3" s="1"/>
  <c r="K1608" i="3"/>
  <c r="N1608" i="3"/>
  <c r="O1608" i="3" s="1"/>
  <c r="N205" i="3"/>
  <c r="O205" i="3" s="1"/>
  <c r="K1060" i="3"/>
  <c r="N1060" i="3"/>
  <c r="O1060" i="3" s="1"/>
  <c r="K1108" i="3"/>
  <c r="N1108" i="3"/>
  <c r="O1108" i="3" s="1"/>
  <c r="N1632" i="3"/>
  <c r="O1632" i="3" s="1"/>
  <c r="N1662" i="3"/>
  <c r="O1662" i="3" s="1"/>
  <c r="N1032" i="3"/>
  <c r="O1032" i="3" s="1"/>
  <c r="N1046" i="3"/>
  <c r="O1046" i="3" s="1"/>
  <c r="N1679" i="3"/>
  <c r="O1679" i="3" s="1"/>
  <c r="N959" i="3"/>
  <c r="O959" i="3" s="1"/>
  <c r="N407" i="3"/>
  <c r="O407" i="3" s="1"/>
  <c r="N273" i="3"/>
  <c r="O273" i="3" s="1"/>
  <c r="N405" i="3"/>
  <c r="O405" i="3" s="1"/>
  <c r="N265" i="3"/>
  <c r="O265" i="3" s="1"/>
  <c r="N816" i="3"/>
  <c r="O816" i="3" s="1"/>
  <c r="N788" i="3"/>
  <c r="O788" i="3" s="1"/>
  <c r="N1661" i="3"/>
  <c r="O1661" i="3" s="1"/>
  <c r="N941" i="3"/>
  <c r="O941" i="3" s="1"/>
  <c r="N230" i="3"/>
  <c r="O230" i="3" s="1"/>
  <c r="N1472" i="3"/>
  <c r="O1472" i="3" s="1"/>
  <c r="N1858" i="3"/>
  <c r="O1858" i="3" s="1"/>
  <c r="N490" i="3"/>
  <c r="O490" i="3" s="1"/>
  <c r="N1854" i="3"/>
  <c r="O1854" i="3" s="1"/>
  <c r="N567" i="3"/>
  <c r="O567" i="3" s="1"/>
  <c r="N1883" i="3"/>
  <c r="O1883" i="3" s="1"/>
  <c r="N299" i="3"/>
  <c r="O299" i="3" s="1"/>
  <c r="N295" i="3"/>
  <c r="O295" i="3" s="1"/>
  <c r="K1829" i="3"/>
  <c r="N1829" i="3"/>
  <c r="O1829" i="3" s="1"/>
  <c r="N1546" i="3"/>
  <c r="O1546" i="3" s="1"/>
  <c r="K1546" i="3"/>
  <c r="K1415" i="3"/>
  <c r="N1415" i="3"/>
  <c r="O1415" i="3" s="1"/>
  <c r="K1455" i="3"/>
  <c r="N1455" i="3"/>
  <c r="O1455" i="3" s="1"/>
  <c r="K1898" i="3"/>
  <c r="N1898" i="3"/>
  <c r="O1898" i="3" s="1"/>
  <c r="N1322" i="3"/>
  <c r="O1322" i="3" s="1"/>
  <c r="K1322" i="3"/>
  <c r="K1843" i="3"/>
  <c r="N1843" i="3"/>
  <c r="O1843" i="3" s="1"/>
  <c r="N1267" i="3"/>
  <c r="O1267" i="3" s="1"/>
  <c r="K1267" i="3"/>
  <c r="K1842" i="3"/>
  <c r="N1842" i="3"/>
  <c r="O1842" i="3" s="1"/>
  <c r="K1338" i="3"/>
  <c r="N1338" i="3"/>
  <c r="O1338" i="3" s="1"/>
  <c r="N364" i="3"/>
  <c r="O364" i="3" s="1"/>
  <c r="N747" i="3"/>
  <c r="O747" i="3" s="1"/>
  <c r="N315" i="3"/>
  <c r="O315" i="3" s="1"/>
  <c r="N398" i="3"/>
  <c r="O398" i="3" s="1"/>
  <c r="N799" i="3"/>
  <c r="O799" i="3" s="1"/>
  <c r="N367" i="3"/>
  <c r="O367" i="3" s="1"/>
  <c r="N594" i="3"/>
  <c r="O594" i="3" s="1"/>
  <c r="N234" i="3"/>
  <c r="O234" i="3" s="1"/>
  <c r="N965" i="3"/>
  <c r="O965" i="3" s="1"/>
  <c r="K965" i="3"/>
  <c r="N533" i="3"/>
  <c r="O533" i="3" s="1"/>
  <c r="N245" i="3"/>
  <c r="O245" i="3" s="1"/>
  <c r="N1744" i="3"/>
  <c r="O1744" i="3" s="1"/>
  <c r="K1744" i="3"/>
  <c r="K1775" i="3"/>
  <c r="N1775" i="3"/>
  <c r="O1775" i="3" s="1"/>
  <c r="N1654" i="3"/>
  <c r="O1654" i="3" s="1"/>
  <c r="K1654" i="3"/>
  <c r="N1438" i="3"/>
  <c r="O1438" i="3" s="1"/>
  <c r="K1438" i="3"/>
  <c r="K1222" i="3"/>
  <c r="N1222" i="3"/>
  <c r="O1222" i="3" s="1"/>
  <c r="N988" i="3"/>
  <c r="O988" i="3" s="1"/>
  <c r="K988" i="3"/>
  <c r="K1793" i="3"/>
  <c r="N1793" i="3"/>
  <c r="O1793" i="3" s="1"/>
  <c r="K1779" i="3"/>
  <c r="N1779" i="3"/>
  <c r="O1779" i="3" s="1"/>
  <c r="N1563" i="3"/>
  <c r="O1563" i="3" s="1"/>
  <c r="K1563" i="3"/>
  <c r="K1419" i="3"/>
  <c r="N1419" i="3"/>
  <c r="O1419" i="3" s="1"/>
  <c r="N1275" i="3"/>
  <c r="O1275" i="3" s="1"/>
  <c r="K1275" i="3"/>
  <c r="K1934" i="3"/>
  <c r="N1934" i="3"/>
  <c r="O1934" i="3" s="1"/>
  <c r="K1790" i="3"/>
  <c r="N1790" i="3"/>
  <c r="O1790" i="3" s="1"/>
  <c r="N1430" i="3"/>
  <c r="O1430" i="3" s="1"/>
  <c r="K1430" i="3"/>
  <c r="N1214" i="3"/>
  <c r="O1214" i="3" s="1"/>
  <c r="K1214" i="3"/>
  <c r="K1799" i="3"/>
  <c r="N1799" i="3"/>
  <c r="O1799" i="3" s="1"/>
  <c r="N316" i="3"/>
  <c r="O316" i="3" s="1"/>
  <c r="K1807" i="3"/>
  <c r="N1807" i="3"/>
  <c r="O1807" i="3" s="1"/>
  <c r="K1663" i="3"/>
  <c r="N1663" i="3"/>
  <c r="O1663" i="3" s="1"/>
  <c r="K1447" i="3"/>
  <c r="N1447" i="3"/>
  <c r="O1447" i="3" s="1"/>
  <c r="N1303" i="3"/>
  <c r="O1303" i="3" s="1"/>
  <c r="K1303" i="3"/>
  <c r="K1114" i="3"/>
  <c r="N1114" i="3"/>
  <c r="O1114" i="3" s="1"/>
  <c r="K1457" i="3"/>
  <c r="N1457" i="3"/>
  <c r="O1457" i="3" s="1"/>
  <c r="N304" i="3"/>
  <c r="O304" i="3" s="1"/>
  <c r="N1878" i="3"/>
  <c r="O1878" i="3" s="1"/>
  <c r="K1878" i="3"/>
  <c r="N1518" i="3"/>
  <c r="O1518" i="3" s="1"/>
  <c r="K1518" i="3"/>
  <c r="N1302" i="3"/>
  <c r="O1302" i="3" s="1"/>
  <c r="K1302" i="3"/>
  <c r="N298" i="3"/>
  <c r="O298" i="3" s="1"/>
  <c r="N796" i="3"/>
  <c r="O796" i="3" s="1"/>
  <c r="N1071" i="3"/>
  <c r="O1071" i="3" s="1"/>
  <c r="K1071" i="3"/>
  <c r="K927" i="3"/>
  <c r="N927" i="3"/>
  <c r="O927" i="3" s="1"/>
  <c r="N783" i="3"/>
  <c r="O783" i="3" s="1"/>
  <c r="N639" i="3"/>
  <c r="O639" i="3" s="1"/>
  <c r="N495" i="3"/>
  <c r="O495" i="3" s="1"/>
  <c r="N351" i="3"/>
  <c r="O351" i="3" s="1"/>
  <c r="N207" i="3"/>
  <c r="O207" i="3" s="1"/>
  <c r="N866" i="3"/>
  <c r="O866" i="3" s="1"/>
  <c r="K866" i="3"/>
  <c r="N722" i="3"/>
  <c r="O722" i="3" s="1"/>
  <c r="N506" i="3"/>
  <c r="O506" i="3" s="1"/>
  <c r="N362" i="3"/>
  <c r="O362" i="3" s="1"/>
  <c r="N218" i="3"/>
  <c r="O218" i="3" s="1"/>
  <c r="N979" i="3"/>
  <c r="O979" i="3" s="1"/>
  <c r="K979" i="3"/>
  <c r="N835" i="3"/>
  <c r="O835" i="3" s="1"/>
  <c r="K835" i="3"/>
  <c r="N691" i="3"/>
  <c r="O691" i="3" s="1"/>
  <c r="N547" i="3"/>
  <c r="O547" i="3" s="1"/>
  <c r="N403" i="3"/>
  <c r="O403" i="3" s="1"/>
  <c r="N259" i="3"/>
  <c r="O259" i="3" s="1"/>
  <c r="K1134" i="3"/>
  <c r="N1134" i="3"/>
  <c r="O1134" i="3" s="1"/>
  <c r="N990" i="3"/>
  <c r="O990" i="3" s="1"/>
  <c r="K990" i="3"/>
  <c r="N846" i="3"/>
  <c r="O846" i="3" s="1"/>
  <c r="K846" i="3"/>
  <c r="N558" i="3"/>
  <c r="O558" i="3" s="1"/>
  <c r="N486" i="3"/>
  <c r="O486" i="3" s="1"/>
  <c r="N414" i="3"/>
  <c r="O414" i="3" s="1"/>
  <c r="N342" i="3"/>
  <c r="O342" i="3" s="1"/>
  <c r="N270" i="3"/>
  <c r="O270" i="3" s="1"/>
  <c r="N198" i="3"/>
  <c r="O198" i="3" s="1"/>
  <c r="N1073" i="3"/>
  <c r="O1073" i="3" s="1"/>
  <c r="K1073" i="3"/>
  <c r="N1001" i="3"/>
  <c r="O1001" i="3" s="1"/>
  <c r="K1001" i="3"/>
  <c r="K857" i="3"/>
  <c r="N857" i="3"/>
  <c r="O857" i="3" s="1"/>
  <c r="N785" i="3"/>
  <c r="O785" i="3" s="1"/>
  <c r="N713" i="3"/>
  <c r="O713" i="3" s="1"/>
  <c r="N641" i="3"/>
  <c r="O641" i="3" s="1"/>
  <c r="N569" i="3"/>
  <c r="O569" i="3" s="1"/>
  <c r="N497" i="3"/>
  <c r="O497" i="3" s="1"/>
  <c r="N425" i="3"/>
  <c r="O425" i="3" s="1"/>
  <c r="N353" i="3"/>
  <c r="O353" i="3" s="1"/>
  <c r="N281" i="3"/>
  <c r="O281" i="3" s="1"/>
  <c r="N209" i="3"/>
  <c r="O209" i="3" s="1"/>
  <c r="K1925" i="3"/>
  <c r="N1925" i="3"/>
  <c r="O1925" i="3" s="1"/>
  <c r="N928" i="3"/>
  <c r="O928" i="3" s="1"/>
  <c r="K928" i="3"/>
  <c r="K1864" i="3"/>
  <c r="N1864" i="3"/>
  <c r="O1864" i="3" s="1"/>
  <c r="N1720" i="3"/>
  <c r="O1720" i="3" s="1"/>
  <c r="K1720" i="3"/>
  <c r="N1576" i="3"/>
  <c r="O1576" i="3" s="1"/>
  <c r="K1576" i="3"/>
  <c r="N1432" i="3"/>
  <c r="O1432" i="3" s="1"/>
  <c r="K1432" i="3"/>
  <c r="K1288" i="3"/>
  <c r="N1288" i="3"/>
  <c r="O1288" i="3" s="1"/>
  <c r="K994" i="3"/>
  <c r="N994" i="3"/>
  <c r="O994" i="3" s="1"/>
  <c r="N916" i="3"/>
  <c r="O916" i="3" s="1"/>
  <c r="K916" i="3"/>
  <c r="K1917" i="3"/>
  <c r="N1917" i="3"/>
  <c r="O1917" i="3" s="1"/>
  <c r="N1701" i="3"/>
  <c r="O1701" i="3" s="1"/>
  <c r="K1701" i="3"/>
  <c r="K1413" i="3"/>
  <c r="N1413" i="3"/>
  <c r="O1413" i="3" s="1"/>
  <c r="N1269" i="3"/>
  <c r="O1269" i="3" s="1"/>
  <c r="K1269" i="3"/>
  <c r="N766" i="3"/>
  <c r="O766" i="3" s="1"/>
  <c r="N904" i="3"/>
  <c r="O904" i="3" s="1"/>
  <c r="K904" i="3"/>
  <c r="K1928" i="3"/>
  <c r="N1928" i="3"/>
  <c r="O1928" i="3" s="1"/>
  <c r="K1568" i="3"/>
  <c r="N1568" i="3"/>
  <c r="O1568" i="3" s="1"/>
  <c r="N1424" i="3"/>
  <c r="O1424" i="3" s="1"/>
  <c r="K1424" i="3"/>
  <c r="N1280" i="3"/>
  <c r="O1280" i="3" s="1"/>
  <c r="K1280" i="3"/>
  <c r="N1081" i="3"/>
  <c r="O1081" i="3" s="1"/>
  <c r="K1081" i="3"/>
  <c r="N1801" i="3"/>
  <c r="O1801" i="3" s="1"/>
  <c r="K1801" i="3"/>
  <c r="K1657" i="3"/>
  <c r="N1657" i="3"/>
  <c r="O1657" i="3" s="1"/>
  <c r="K1513" i="3"/>
  <c r="N1513" i="3"/>
  <c r="O1513" i="3" s="1"/>
  <c r="K1369" i="3"/>
  <c r="N1369" i="3"/>
  <c r="O1369" i="3" s="1"/>
  <c r="K1297" i="3"/>
  <c r="N1297" i="3"/>
  <c r="O1297" i="3" s="1"/>
  <c r="N238" i="3"/>
  <c r="O238" i="3" s="1"/>
  <c r="K1421" i="3"/>
  <c r="N1421" i="3"/>
  <c r="O1421" i="3" s="1"/>
  <c r="N1075" i="3"/>
  <c r="O1075" i="3" s="1"/>
  <c r="K1075" i="3"/>
  <c r="N232" i="3"/>
  <c r="O232" i="3" s="1"/>
  <c r="N862" i="3"/>
  <c r="O862" i="3" s="1"/>
  <c r="K862" i="3"/>
  <c r="N1800" i="3"/>
  <c r="O1800" i="3" s="1"/>
  <c r="K1800" i="3"/>
  <c r="N1728" i="3"/>
  <c r="O1728" i="3" s="1"/>
  <c r="K1728" i="3"/>
  <c r="K1656" i="3"/>
  <c r="N1656" i="3"/>
  <c r="O1656" i="3" s="1"/>
  <c r="K1584" i="3"/>
  <c r="N1584" i="3"/>
  <c r="O1584" i="3" s="1"/>
  <c r="K1512" i="3"/>
  <c r="N1512" i="3"/>
  <c r="O1512" i="3" s="1"/>
  <c r="N1368" i="3"/>
  <c r="O1368" i="3" s="1"/>
  <c r="K1368" i="3"/>
  <c r="N1296" i="3"/>
  <c r="O1296" i="3" s="1"/>
  <c r="K1296" i="3"/>
  <c r="N1224" i="3"/>
  <c r="O1224" i="3" s="1"/>
  <c r="K1224" i="3"/>
  <c r="K1072" i="3"/>
  <c r="N1072" i="3"/>
  <c r="O1072" i="3" s="1"/>
  <c r="N226" i="3"/>
  <c r="O226" i="3" s="1"/>
  <c r="N1217" i="3"/>
  <c r="O1217" i="3" s="1"/>
  <c r="K1217" i="3"/>
  <c r="N724" i="3"/>
  <c r="O724" i="3" s="1"/>
  <c r="N1137" i="3"/>
  <c r="O1137" i="3" s="1"/>
  <c r="K1137" i="3"/>
  <c r="N1065" i="3"/>
  <c r="O1065" i="3" s="1"/>
  <c r="K1065" i="3"/>
  <c r="K993" i="3"/>
  <c r="N993" i="3"/>
  <c r="O993" i="3" s="1"/>
  <c r="N777" i="3"/>
  <c r="O777" i="3" s="1"/>
  <c r="N705" i="3"/>
  <c r="O705" i="3" s="1"/>
  <c r="N633" i="3"/>
  <c r="O633" i="3" s="1"/>
  <c r="N489" i="3"/>
  <c r="O489" i="3" s="1"/>
  <c r="N417" i="3"/>
  <c r="O417" i="3" s="1"/>
  <c r="N345" i="3"/>
  <c r="O345" i="3" s="1"/>
  <c r="N201" i="3"/>
  <c r="O201" i="3" s="1"/>
  <c r="K1148" i="3"/>
  <c r="N1148" i="3"/>
  <c r="O1148" i="3" s="1"/>
  <c r="K1076" i="3"/>
  <c r="N1076" i="3"/>
  <c r="O1076" i="3" s="1"/>
  <c r="K1004" i="3"/>
  <c r="N1004" i="3"/>
  <c r="O1004" i="3" s="1"/>
  <c r="N932" i="3"/>
  <c r="O932" i="3" s="1"/>
  <c r="K932" i="3"/>
  <c r="N860" i="3"/>
  <c r="O860" i="3" s="1"/>
  <c r="K860" i="3"/>
  <c r="N716" i="3"/>
  <c r="O716" i="3" s="1"/>
  <c r="N644" i="3"/>
  <c r="O644" i="3" s="1"/>
  <c r="N572" i="3"/>
  <c r="O572" i="3" s="1"/>
  <c r="N500" i="3"/>
  <c r="O500" i="3" s="1"/>
  <c r="N356" i="3"/>
  <c r="O356" i="3" s="1"/>
  <c r="N284" i="3"/>
  <c r="O284" i="3" s="1"/>
  <c r="N1045" i="3"/>
  <c r="O1045" i="3" s="1"/>
  <c r="K1045" i="3"/>
  <c r="N973" i="3"/>
  <c r="O973" i="3" s="1"/>
  <c r="K973" i="3"/>
  <c r="K901" i="3"/>
  <c r="N901" i="3"/>
  <c r="O901" i="3" s="1"/>
  <c r="N829" i="3"/>
  <c r="O829" i="3" s="1"/>
  <c r="K829" i="3"/>
  <c r="N757" i="3"/>
  <c r="O757" i="3" s="1"/>
  <c r="N685" i="3"/>
  <c r="O685" i="3" s="1"/>
  <c r="N613" i="3"/>
  <c r="O613" i="3" s="1"/>
  <c r="N541" i="3"/>
  <c r="O541" i="3" s="1"/>
  <c r="N469" i="3"/>
  <c r="O469" i="3" s="1"/>
  <c r="N397" i="3"/>
  <c r="O397" i="3" s="1"/>
  <c r="N325" i="3"/>
  <c r="O325" i="3" s="1"/>
  <c r="N253" i="3"/>
  <c r="O253" i="3" s="1"/>
  <c r="N181" i="3"/>
  <c r="O181" i="3" s="1"/>
  <c r="N1128" i="3"/>
  <c r="O1128" i="3" s="1"/>
  <c r="K1128" i="3"/>
  <c r="K1056" i="3"/>
  <c r="N1056" i="3"/>
  <c r="O1056" i="3" s="1"/>
  <c r="N984" i="3"/>
  <c r="O984" i="3" s="1"/>
  <c r="K984" i="3"/>
  <c r="K912" i="3"/>
  <c r="N912" i="3"/>
  <c r="O912" i="3" s="1"/>
  <c r="N840" i="3"/>
  <c r="O840" i="3" s="1"/>
  <c r="K840" i="3"/>
  <c r="N768" i="3"/>
  <c r="O768" i="3" s="1"/>
  <c r="N696" i="3"/>
  <c r="O696" i="3" s="1"/>
  <c r="N624" i="3"/>
  <c r="O624" i="3" s="1"/>
  <c r="N552" i="3"/>
  <c r="O552" i="3" s="1"/>
  <c r="N480" i="3"/>
  <c r="O480" i="3" s="1"/>
  <c r="N408" i="3"/>
  <c r="O408" i="3" s="1"/>
  <c r="N336" i="3"/>
  <c r="O336" i="3" s="1"/>
  <c r="N264" i="3"/>
  <c r="O264" i="3" s="1"/>
  <c r="N192" i="3"/>
  <c r="O192" i="3" s="1"/>
  <c r="N1139" i="3"/>
  <c r="O1139" i="3" s="1"/>
  <c r="K1139" i="3"/>
  <c r="N1067" i="3"/>
  <c r="O1067" i="3" s="1"/>
  <c r="K1067" i="3"/>
  <c r="N995" i="3"/>
  <c r="O995" i="3" s="1"/>
  <c r="K995" i="3"/>
  <c r="K851" i="3"/>
  <c r="N851" i="3"/>
  <c r="O851" i="3" s="1"/>
  <c r="N707" i="3"/>
  <c r="O707" i="3" s="1"/>
  <c r="N635" i="3"/>
  <c r="O635" i="3" s="1"/>
  <c r="N563" i="3"/>
  <c r="O563" i="3" s="1"/>
  <c r="N491" i="3"/>
  <c r="O491" i="3" s="1"/>
  <c r="N419" i="3"/>
  <c r="O419" i="3" s="1"/>
  <c r="N347" i="3"/>
  <c r="O347" i="3" s="1"/>
  <c r="N275" i="3"/>
  <c r="O275" i="3" s="1"/>
  <c r="N203" i="3"/>
  <c r="O203" i="3" s="1"/>
  <c r="A2" i="3"/>
  <c r="N1749" i="3"/>
  <c r="O1749" i="3" s="1"/>
  <c r="N1177" i="3"/>
  <c r="O1177" i="3" s="1"/>
  <c r="N251" i="3"/>
  <c r="O251" i="3" s="1"/>
  <c r="N474" i="3"/>
  <c r="O474" i="3" s="1"/>
  <c r="N1905" i="3"/>
  <c r="O1905" i="3" s="1"/>
  <c r="N512" i="3"/>
  <c r="O512" i="3" s="1"/>
  <c r="N272" i="3"/>
  <c r="O272" i="3" s="1"/>
  <c r="N1927" i="3"/>
  <c r="O1927" i="3" s="1"/>
  <c r="N1921" i="3"/>
  <c r="O1921" i="3" s="1"/>
  <c r="N1016" i="3"/>
  <c r="O1016" i="3" s="1"/>
  <c r="N802" i="3"/>
  <c r="O802" i="3" s="1"/>
  <c r="N776" i="3"/>
  <c r="O776" i="3" s="1"/>
  <c r="N1682" i="3"/>
  <c r="O1682" i="3" s="1"/>
  <c r="N570" i="3"/>
  <c r="O570" i="3" s="1"/>
  <c r="N182" i="3"/>
  <c r="O182" i="3" s="1"/>
  <c r="N1400" i="3"/>
  <c r="O1400" i="3" s="1"/>
  <c r="N695" i="3"/>
  <c r="O695" i="3" s="1"/>
  <c r="N1624" i="3"/>
  <c r="O1624" i="3" s="1"/>
  <c r="N1810" i="3"/>
  <c r="O1810" i="3" s="1"/>
  <c r="N1881" i="3"/>
  <c r="O1881" i="3" s="1"/>
  <c r="N1240" i="3"/>
  <c r="O1240" i="3" s="1"/>
  <c r="N212" i="3"/>
  <c r="O212" i="3" s="1"/>
  <c r="N260" i="3"/>
  <c r="O260" i="3" s="1"/>
  <c r="K1762" i="3"/>
  <c r="N1762" i="3"/>
  <c r="O1762" i="3" s="1"/>
  <c r="N634" i="3"/>
  <c r="O634" i="3" s="1"/>
  <c r="N1743" i="3"/>
  <c r="O1743" i="3" s="1"/>
  <c r="K1743" i="3"/>
  <c r="N1162" i="3"/>
  <c r="O1162" i="3" s="1"/>
  <c r="K1162" i="3"/>
  <c r="K1754" i="3"/>
  <c r="N1754" i="3"/>
  <c r="O1754" i="3" s="1"/>
  <c r="K1250" i="3"/>
  <c r="N1250" i="3"/>
  <c r="O1250" i="3" s="1"/>
  <c r="K1771" i="3"/>
  <c r="N1771" i="3"/>
  <c r="O1771" i="3" s="1"/>
  <c r="N742" i="3"/>
  <c r="O742" i="3" s="1"/>
  <c r="K1565" i="3"/>
  <c r="N1565" i="3"/>
  <c r="O1565" i="3" s="1"/>
  <c r="N531" i="3"/>
  <c r="O531" i="3" s="1"/>
  <c r="N758" i="3"/>
  <c r="O758" i="3" s="1"/>
  <c r="N583" i="3"/>
  <c r="O583" i="3" s="1"/>
  <c r="N378" i="3"/>
  <c r="O378" i="3" s="1"/>
  <c r="K1937" i="3"/>
  <c r="N1937" i="3"/>
  <c r="O1937" i="3" s="1"/>
  <c r="N352" i="3"/>
  <c r="O352" i="3" s="1"/>
  <c r="N1672" i="3"/>
  <c r="O1672" i="3" s="1"/>
  <c r="K1672" i="3"/>
  <c r="N1528" i="3"/>
  <c r="O1528" i="3" s="1"/>
  <c r="K1528" i="3"/>
  <c r="N1312" i="3"/>
  <c r="O1312" i="3" s="1"/>
  <c r="K1312" i="3"/>
  <c r="N418" i="3"/>
  <c r="O418" i="3" s="1"/>
  <c r="N340" i="3"/>
  <c r="O340" i="3" s="1"/>
  <c r="K1797" i="3"/>
  <c r="N1797" i="3"/>
  <c r="O1797" i="3" s="1"/>
  <c r="K1653" i="3"/>
  <c r="N1653" i="3"/>
  <c r="O1653" i="3" s="1"/>
  <c r="K1509" i="3"/>
  <c r="N1509" i="3"/>
  <c r="O1509" i="3" s="1"/>
  <c r="K1293" i="3"/>
  <c r="N1293" i="3"/>
  <c r="O1293" i="3" s="1"/>
  <c r="N190" i="3"/>
  <c r="O190" i="3" s="1"/>
  <c r="N1199" i="3"/>
  <c r="O1199" i="3" s="1"/>
  <c r="K1199" i="3"/>
  <c r="N1520" i="3"/>
  <c r="O1520" i="3" s="1"/>
  <c r="K1520" i="3"/>
  <c r="N1304" i="3"/>
  <c r="O1304" i="3" s="1"/>
  <c r="K1304" i="3"/>
  <c r="N1120" i="3"/>
  <c r="O1120" i="3" s="1"/>
  <c r="K1120" i="3"/>
  <c r="K1181" i="3"/>
  <c r="N1181" i="3"/>
  <c r="O1181" i="3" s="1"/>
  <c r="N1681" i="3"/>
  <c r="O1681" i="3" s="1"/>
  <c r="K1681" i="3"/>
  <c r="K1537" i="3"/>
  <c r="N1537" i="3"/>
  <c r="O1537" i="3" s="1"/>
  <c r="K1321" i="3"/>
  <c r="N1321" i="3"/>
  <c r="O1321" i="3" s="1"/>
  <c r="N1571" i="3"/>
  <c r="O1571" i="3" s="1"/>
  <c r="K1571" i="3"/>
  <c r="K1463" i="3"/>
  <c r="N1463" i="3"/>
  <c r="O1463" i="3" s="1"/>
  <c r="N1824" i="3"/>
  <c r="O1824" i="3" s="1"/>
  <c r="K1824" i="3"/>
  <c r="K1680" i="3"/>
  <c r="N1680" i="3"/>
  <c r="O1680" i="3" s="1"/>
  <c r="N1392" i="3"/>
  <c r="O1392" i="3" s="1"/>
  <c r="K1392" i="3"/>
  <c r="N1248" i="3"/>
  <c r="O1248" i="3" s="1"/>
  <c r="K1248" i="3"/>
  <c r="N514" i="3"/>
  <c r="O514" i="3" s="1"/>
  <c r="N1161" i="3"/>
  <c r="O1161" i="3" s="1"/>
  <c r="K1161" i="3"/>
  <c r="N1017" i="3"/>
  <c r="O1017" i="3" s="1"/>
  <c r="K1017" i="3"/>
  <c r="N585" i="3"/>
  <c r="O585" i="3" s="1"/>
  <c r="N297" i="3"/>
  <c r="O297" i="3" s="1"/>
  <c r="K1100" i="3"/>
  <c r="N1100" i="3"/>
  <c r="O1100" i="3" s="1"/>
  <c r="N884" i="3"/>
  <c r="O884" i="3" s="1"/>
  <c r="K884" i="3"/>
  <c r="N740" i="3"/>
  <c r="O740" i="3" s="1"/>
  <c r="N524" i="3"/>
  <c r="O524" i="3" s="1"/>
  <c r="N380" i="3"/>
  <c r="O380" i="3" s="1"/>
  <c r="N164" i="3"/>
  <c r="O164" i="3" s="1"/>
  <c r="N925" i="3"/>
  <c r="O925" i="3" s="1"/>
  <c r="K925" i="3"/>
  <c r="N709" i="3"/>
  <c r="O709" i="3" s="1"/>
  <c r="N565" i="3"/>
  <c r="O565" i="3" s="1"/>
  <c r="N421" i="3"/>
  <c r="O421" i="3" s="1"/>
  <c r="N277" i="3"/>
  <c r="O277" i="3" s="1"/>
  <c r="K1152" i="3"/>
  <c r="N1152" i="3"/>
  <c r="O1152" i="3" s="1"/>
  <c r="K1080" i="3"/>
  <c r="N1080" i="3"/>
  <c r="O1080" i="3" s="1"/>
  <c r="N936" i="3"/>
  <c r="O936" i="3" s="1"/>
  <c r="K936" i="3"/>
  <c r="N792" i="3"/>
  <c r="O792" i="3" s="1"/>
  <c r="N720" i="3"/>
  <c r="O720" i="3" s="1"/>
  <c r="N648" i="3"/>
  <c r="O648" i="3" s="1"/>
  <c r="N504" i="3"/>
  <c r="O504" i="3" s="1"/>
  <c r="N432" i="3"/>
  <c r="O432" i="3" s="1"/>
  <c r="N360" i="3"/>
  <c r="O360" i="3" s="1"/>
  <c r="N288" i="3"/>
  <c r="O288" i="3" s="1"/>
  <c r="N216" i="3"/>
  <c r="O216" i="3" s="1"/>
  <c r="N1163" i="3"/>
  <c r="O1163" i="3" s="1"/>
  <c r="K1163" i="3"/>
  <c r="N1091" i="3"/>
  <c r="O1091" i="3" s="1"/>
  <c r="K1091" i="3"/>
  <c r="N1019" i="3"/>
  <c r="O1019" i="3" s="1"/>
  <c r="K1019" i="3"/>
  <c r="N875" i="3"/>
  <c r="O875" i="3" s="1"/>
  <c r="K875" i="3"/>
  <c r="N803" i="3"/>
  <c r="O803" i="3" s="1"/>
  <c r="N731" i="3"/>
  <c r="O731" i="3" s="1"/>
  <c r="N659" i="3"/>
  <c r="O659" i="3" s="1"/>
  <c r="N587" i="3"/>
  <c r="O587" i="3" s="1"/>
  <c r="N515" i="3"/>
  <c r="O515" i="3" s="1"/>
  <c r="N371" i="3"/>
  <c r="O371" i="3" s="1"/>
  <c r="N155" i="3"/>
  <c r="O155" i="3" s="1"/>
  <c r="N1582" i="3"/>
  <c r="O1582" i="3" s="1"/>
  <c r="K1582" i="3"/>
  <c r="N202" i="3"/>
  <c r="O202" i="3" s="1"/>
  <c r="N1635" i="3"/>
  <c r="O1635" i="3" s="1"/>
  <c r="K1635" i="3"/>
  <c r="K976" i="3"/>
  <c r="N976" i="3"/>
  <c r="O976" i="3" s="1"/>
  <c r="K1519" i="3"/>
  <c r="N1519" i="3"/>
  <c r="O1519" i="3" s="1"/>
  <c r="N1374" i="3"/>
  <c r="O1374" i="3" s="1"/>
  <c r="K1374" i="3"/>
  <c r="N650" i="3"/>
  <c r="O650" i="3" s="1"/>
  <c r="K1557" i="3"/>
  <c r="N1557" i="3"/>
  <c r="O1557" i="3" s="1"/>
  <c r="K1853" i="3"/>
  <c r="N1853" i="3"/>
  <c r="O1853" i="3" s="1"/>
  <c r="K1642" i="3"/>
  <c r="N1642" i="3"/>
  <c r="O1642" i="3" s="1"/>
  <c r="N1354" i="3"/>
  <c r="O1354" i="3" s="1"/>
  <c r="K1354" i="3"/>
  <c r="N922" i="3"/>
  <c r="O922" i="3" s="1"/>
  <c r="K922" i="3"/>
  <c r="N844" i="3"/>
  <c r="O844" i="3" s="1"/>
  <c r="K844" i="3"/>
  <c r="K1839" i="3"/>
  <c r="N1839" i="3"/>
  <c r="O1839" i="3" s="1"/>
  <c r="N1623" i="3"/>
  <c r="O1623" i="3" s="1"/>
  <c r="K1623" i="3"/>
  <c r="K1407" i="3"/>
  <c r="N1407" i="3"/>
  <c r="O1407" i="3" s="1"/>
  <c r="N694" i="3"/>
  <c r="O694" i="3" s="1"/>
  <c r="K1922" i="3"/>
  <c r="N1922" i="3"/>
  <c r="O1922" i="3" s="1"/>
  <c r="K1036" i="3"/>
  <c r="N1036" i="3"/>
  <c r="O1036" i="3" s="1"/>
  <c r="K1290" i="3"/>
  <c r="N1290" i="3"/>
  <c r="O1290" i="3" s="1"/>
  <c r="N1722" i="3"/>
  <c r="O1722" i="3" s="1"/>
  <c r="N519" i="3"/>
  <c r="O519" i="3" s="1"/>
  <c r="N1863" i="3"/>
  <c r="O1863" i="3" s="1"/>
  <c r="N669" i="3"/>
  <c r="O669" i="3" s="1"/>
  <c r="N1700" i="3"/>
  <c r="O1700" i="3" s="1"/>
  <c r="N676" i="3"/>
  <c r="O676" i="3" s="1"/>
  <c r="N262" i="3"/>
  <c r="O262" i="3" s="1"/>
  <c r="N698" i="3"/>
  <c r="O698" i="3" s="1"/>
  <c r="N1831" i="3"/>
  <c r="O1831" i="3" s="1"/>
  <c r="N683" i="3"/>
  <c r="O683" i="3" s="1"/>
  <c r="N790" i="3"/>
  <c r="O790" i="3" s="1"/>
  <c r="N447" i="3"/>
  <c r="O447" i="3" s="1"/>
  <c r="N1234" i="3"/>
  <c r="O1234" i="3" s="1"/>
  <c r="N471" i="3"/>
  <c r="O471" i="3" s="1"/>
  <c r="N1500" i="3"/>
  <c r="O1500" i="3" s="1"/>
  <c r="N1324" i="3"/>
  <c r="O1324" i="3" s="1"/>
  <c r="N1658" i="3"/>
  <c r="O1658" i="3" s="1"/>
  <c r="N986" i="3"/>
  <c r="O986" i="3" s="1"/>
  <c r="N1747" i="3"/>
  <c r="O1747" i="3" s="1"/>
  <c r="N454" i="3"/>
  <c r="O454" i="3" s="1"/>
  <c r="N1166" i="3"/>
  <c r="O1166" i="3" s="1"/>
  <c r="N193" i="3"/>
  <c r="O193" i="3" s="1"/>
  <c r="N163" i="3"/>
  <c r="O163" i="3" s="1"/>
  <c r="N1239" i="3"/>
  <c r="O1239" i="3" s="1"/>
  <c r="K1239" i="3"/>
  <c r="K1888" i="3"/>
  <c r="N1888" i="3"/>
  <c r="O1888" i="3" s="1"/>
  <c r="K1869" i="3"/>
  <c r="N1869" i="3"/>
  <c r="O1869" i="3" s="1"/>
  <c r="K1365" i="3"/>
  <c r="N1365" i="3"/>
  <c r="O1365" i="3" s="1"/>
  <c r="K1880" i="3"/>
  <c r="N1880" i="3"/>
  <c r="O1880" i="3" s="1"/>
  <c r="N1376" i="3"/>
  <c r="O1376" i="3" s="1"/>
  <c r="K1376" i="3"/>
  <c r="K1325" i="3"/>
  <c r="N1325" i="3"/>
  <c r="O1325" i="3" s="1"/>
  <c r="K1393" i="3"/>
  <c r="N1393" i="3"/>
  <c r="O1393" i="3" s="1"/>
  <c r="N520" i="3"/>
  <c r="O520" i="3" s="1"/>
  <c r="N1536" i="3"/>
  <c r="O1536" i="3" s="1"/>
  <c r="K1536" i="3"/>
  <c r="K1403" i="3"/>
  <c r="N1403" i="3"/>
  <c r="O1403" i="3" s="1"/>
  <c r="N369" i="3"/>
  <c r="O369" i="3" s="1"/>
  <c r="K956" i="3"/>
  <c r="N956" i="3"/>
  <c r="O956" i="3" s="1"/>
  <c r="N596" i="3"/>
  <c r="O596" i="3" s="1"/>
  <c r="N236" i="3"/>
  <c r="O236" i="3" s="1"/>
  <c r="K853" i="3"/>
  <c r="N853" i="3"/>
  <c r="O853" i="3" s="1"/>
  <c r="N637" i="3"/>
  <c r="O637" i="3" s="1"/>
  <c r="N349" i="3"/>
  <c r="O349" i="3" s="1"/>
  <c r="N576" i="3"/>
  <c r="O576" i="3" s="1"/>
  <c r="K947" i="3"/>
  <c r="N947" i="3"/>
  <c r="O947" i="3" s="1"/>
  <c r="K1859" i="3"/>
  <c r="N1859" i="3"/>
  <c r="O1859" i="3" s="1"/>
  <c r="K1942" i="3"/>
  <c r="N1942" i="3"/>
  <c r="O1942" i="3" s="1"/>
  <c r="N1726" i="3"/>
  <c r="O1726" i="3" s="1"/>
  <c r="K1726" i="3"/>
  <c r="N1510" i="3"/>
  <c r="O1510" i="3" s="1"/>
  <c r="K1510" i="3"/>
  <c r="N1366" i="3"/>
  <c r="O1366" i="3" s="1"/>
  <c r="K1366" i="3"/>
  <c r="K1391" i="3"/>
  <c r="N1391" i="3"/>
  <c r="O1391" i="3" s="1"/>
  <c r="K1707" i="3"/>
  <c r="N1707" i="3"/>
  <c r="O1707" i="3" s="1"/>
  <c r="K1491" i="3"/>
  <c r="N1491" i="3"/>
  <c r="O1491" i="3" s="1"/>
  <c r="K1347" i="3"/>
  <c r="N1347" i="3"/>
  <c r="O1347" i="3" s="1"/>
  <c r="N838" i="3"/>
  <c r="O838" i="3" s="1"/>
  <c r="K838" i="3"/>
  <c r="K1811" i="3"/>
  <c r="N1811" i="3"/>
  <c r="O1811" i="3" s="1"/>
  <c r="K1862" i="3"/>
  <c r="N1862" i="3"/>
  <c r="O1862" i="3" s="1"/>
  <c r="K1718" i="3"/>
  <c r="N1718" i="3"/>
  <c r="O1718" i="3" s="1"/>
  <c r="N1502" i="3"/>
  <c r="O1502" i="3" s="1"/>
  <c r="K1502" i="3"/>
  <c r="N1358" i="3"/>
  <c r="O1358" i="3" s="1"/>
  <c r="K1358" i="3"/>
  <c r="K970" i="3"/>
  <c r="N970" i="3"/>
  <c r="O970" i="3" s="1"/>
  <c r="N1117" i="3"/>
  <c r="O1117" i="3" s="1"/>
  <c r="K1117" i="3"/>
  <c r="N1175" i="3"/>
  <c r="O1175" i="3" s="1"/>
  <c r="K1175" i="3"/>
  <c r="N1735" i="3"/>
  <c r="O1735" i="3" s="1"/>
  <c r="K1735" i="3"/>
  <c r="K1375" i="3"/>
  <c r="N1375" i="3"/>
  <c r="O1375" i="3" s="1"/>
  <c r="N1231" i="3"/>
  <c r="O1231" i="3" s="1"/>
  <c r="K1231" i="3"/>
  <c r="N310" i="3"/>
  <c r="O310" i="3" s="1"/>
  <c r="K1111" i="3"/>
  <c r="N1111" i="3"/>
  <c r="O1111" i="3" s="1"/>
  <c r="N1235" i="3"/>
  <c r="O1235" i="3" s="1"/>
  <c r="K1235" i="3"/>
  <c r="K1806" i="3"/>
  <c r="N1806" i="3"/>
  <c r="O1806" i="3" s="1"/>
  <c r="K1590" i="3"/>
  <c r="N1590" i="3"/>
  <c r="O1590" i="3" s="1"/>
  <c r="N1446" i="3"/>
  <c r="O1446" i="3" s="1"/>
  <c r="K1446" i="3"/>
  <c r="K1230" i="3"/>
  <c r="N1230" i="3"/>
  <c r="O1230" i="3" s="1"/>
  <c r="K1247" i="3"/>
  <c r="N1247" i="3"/>
  <c r="O1247" i="3" s="1"/>
  <c r="N1143" i="3"/>
  <c r="O1143" i="3" s="1"/>
  <c r="K1143" i="3"/>
  <c r="N999" i="3"/>
  <c r="O999" i="3" s="1"/>
  <c r="K999" i="3"/>
  <c r="K855" i="3"/>
  <c r="N855" i="3"/>
  <c r="O855" i="3" s="1"/>
  <c r="N711" i="3"/>
  <c r="O711" i="3" s="1"/>
  <c r="N423" i="3"/>
  <c r="O423" i="3" s="1"/>
  <c r="N279" i="3"/>
  <c r="O279" i="3" s="1"/>
  <c r="K1154" i="3"/>
  <c r="N1154" i="3"/>
  <c r="O1154" i="3" s="1"/>
  <c r="K1010" i="3"/>
  <c r="N1010" i="3"/>
  <c r="O1010" i="3" s="1"/>
  <c r="N794" i="3"/>
  <c r="O794" i="3" s="1"/>
  <c r="N578" i="3"/>
  <c r="O578" i="3" s="1"/>
  <c r="N434" i="3"/>
  <c r="O434" i="3" s="1"/>
  <c r="N290" i="3"/>
  <c r="O290" i="3" s="1"/>
  <c r="N1051" i="3"/>
  <c r="O1051" i="3" s="1"/>
  <c r="K1051" i="3"/>
  <c r="K907" i="3"/>
  <c r="N907" i="3"/>
  <c r="O907" i="3" s="1"/>
  <c r="N763" i="3"/>
  <c r="O763" i="3" s="1"/>
  <c r="N619" i="3"/>
  <c r="O619" i="3" s="1"/>
  <c r="N475" i="3"/>
  <c r="O475" i="3" s="1"/>
  <c r="N331" i="3"/>
  <c r="O331" i="3" s="1"/>
  <c r="N187" i="3"/>
  <c r="O187" i="3" s="1"/>
  <c r="K1062" i="3"/>
  <c r="N1062" i="3"/>
  <c r="O1062" i="3" s="1"/>
  <c r="N918" i="3"/>
  <c r="O918" i="3" s="1"/>
  <c r="K918" i="3"/>
  <c r="N774" i="3"/>
  <c r="O774" i="3" s="1"/>
  <c r="N630" i="3"/>
  <c r="O630" i="3" s="1"/>
  <c r="N1773" i="3"/>
  <c r="O1773" i="3" s="1"/>
  <c r="K1773" i="3"/>
  <c r="N1498" i="3"/>
  <c r="O1498" i="3" s="1"/>
  <c r="K1498" i="3"/>
  <c r="N1210" i="3"/>
  <c r="O1210" i="3" s="1"/>
  <c r="K1210" i="3"/>
  <c r="N1551" i="3"/>
  <c r="O1551" i="3" s="1"/>
  <c r="K1551" i="3"/>
  <c r="N832" i="3"/>
  <c r="O832" i="3" s="1"/>
  <c r="K832" i="3"/>
  <c r="K1778" i="3"/>
  <c r="N1778" i="3"/>
  <c r="O1778" i="3" s="1"/>
  <c r="N1562" i="3"/>
  <c r="O1562" i="3" s="1"/>
  <c r="K1562" i="3"/>
  <c r="K1346" i="3"/>
  <c r="N1346" i="3"/>
  <c r="O1346" i="3" s="1"/>
  <c r="N1202" i="3"/>
  <c r="O1202" i="3" s="1"/>
  <c r="K1202" i="3"/>
  <c r="N172" i="3"/>
  <c r="O172" i="3" s="1"/>
  <c r="K1795" i="3"/>
  <c r="N1795" i="3"/>
  <c r="O1795" i="3" s="1"/>
  <c r="K1579" i="3"/>
  <c r="N1579" i="3"/>
  <c r="O1579" i="3" s="1"/>
  <c r="K1363" i="3"/>
  <c r="N1363" i="3"/>
  <c r="O1363" i="3" s="1"/>
  <c r="K1030" i="3"/>
  <c r="N1030" i="3"/>
  <c r="O1030" i="3" s="1"/>
  <c r="N160" i="3"/>
  <c r="O160" i="3" s="1"/>
  <c r="K1506" i="3"/>
  <c r="N1506" i="3"/>
  <c r="O1506" i="3" s="1"/>
  <c r="N652" i="3"/>
  <c r="O652" i="3" s="1"/>
  <c r="N1420" i="3"/>
  <c r="O1420" i="3" s="1"/>
  <c r="K1420" i="3"/>
  <c r="K1284" i="3"/>
  <c r="N1284" i="3"/>
  <c r="O1284" i="3" s="1"/>
  <c r="N1755" i="3"/>
  <c r="O1755" i="3" s="1"/>
  <c r="N1286" i="3"/>
  <c r="O1286" i="3" s="1"/>
  <c r="N1818" i="3"/>
  <c r="O1818" i="3" s="1"/>
  <c r="N756" i="3"/>
  <c r="O756" i="3" s="1"/>
  <c r="N958" i="3"/>
  <c r="O958" i="3" s="1"/>
  <c r="N431" i="3"/>
  <c r="O431" i="3" s="1"/>
  <c r="N158" i="3"/>
  <c r="O158" i="3" s="1"/>
  <c r="N1792" i="3"/>
  <c r="O1792" i="3" s="1"/>
  <c r="N1621" i="3"/>
  <c r="O1621" i="3" s="1"/>
  <c r="N235" i="3"/>
  <c r="O235" i="3" s="1"/>
  <c r="N779" i="3"/>
  <c r="O779" i="3" s="1"/>
  <c r="N660" i="3"/>
  <c r="O660" i="3" s="1"/>
  <c r="N1889" i="3"/>
  <c r="O1889" i="3" s="1"/>
  <c r="N561" i="3"/>
  <c r="O561" i="3" s="1"/>
  <c r="N1591" i="3"/>
  <c r="O1591" i="3" s="1"/>
  <c r="N1494" i="3"/>
  <c r="O1494" i="3" s="1"/>
  <c r="N755" i="3"/>
  <c r="O755" i="3" s="1"/>
  <c r="N1825" i="3"/>
  <c r="O1825" i="3" s="1"/>
  <c r="N1690" i="3"/>
  <c r="O1690" i="3" s="1"/>
  <c r="N1703" i="3"/>
  <c r="O1703" i="3" s="1"/>
  <c r="N972" i="3"/>
  <c r="O972" i="3" s="1"/>
  <c r="N175" i="3"/>
  <c r="O175" i="3" s="1"/>
  <c r="N179" i="3"/>
  <c r="O179" i="3" s="1"/>
  <c r="N568" i="3"/>
  <c r="O568" i="3" s="1"/>
  <c r="K1483" i="3"/>
  <c r="N1483" i="3"/>
  <c r="O1483" i="3" s="1"/>
  <c r="K1901" i="3"/>
  <c r="N1901" i="3"/>
  <c r="O1901" i="3" s="1"/>
  <c r="N1816" i="3"/>
  <c r="O1816" i="3" s="1"/>
  <c r="K1816" i="3"/>
  <c r="K1600" i="3"/>
  <c r="N1600" i="3"/>
  <c r="O1600" i="3" s="1"/>
  <c r="N1456" i="3"/>
  <c r="O1456" i="3" s="1"/>
  <c r="K1456" i="3"/>
  <c r="K1511" i="3"/>
  <c r="N1511" i="3"/>
  <c r="O1511" i="3" s="1"/>
  <c r="K1941" i="3"/>
  <c r="N1941" i="3"/>
  <c r="O1941" i="3" s="1"/>
  <c r="N1725" i="3"/>
  <c r="O1725" i="3" s="1"/>
  <c r="K1725" i="3"/>
  <c r="K1581" i="3"/>
  <c r="N1581" i="3"/>
  <c r="O1581" i="3" s="1"/>
  <c r="K1437" i="3"/>
  <c r="N1437" i="3"/>
  <c r="O1437" i="3" s="1"/>
  <c r="K1054" i="3"/>
  <c r="N1054" i="3"/>
  <c r="O1054" i="3" s="1"/>
  <c r="N328" i="3"/>
  <c r="O328" i="3" s="1"/>
  <c r="K1808" i="3"/>
  <c r="N1808" i="3"/>
  <c r="O1808" i="3" s="1"/>
  <c r="K1592" i="3"/>
  <c r="N1592" i="3"/>
  <c r="O1592" i="3" s="1"/>
  <c r="K1448" i="3"/>
  <c r="N1448" i="3"/>
  <c r="O1448" i="3" s="1"/>
  <c r="K1232" i="3"/>
  <c r="N1232" i="3"/>
  <c r="O1232" i="3" s="1"/>
  <c r="N322" i="3"/>
  <c r="O322" i="3" s="1"/>
  <c r="N532" i="3"/>
  <c r="O532" i="3" s="1"/>
  <c r="N1753" i="3"/>
  <c r="O1753" i="3" s="1"/>
  <c r="K1753" i="3"/>
  <c r="N1609" i="3"/>
  <c r="O1609" i="3" s="1"/>
  <c r="K1609" i="3"/>
  <c r="K1465" i="3"/>
  <c r="N1465" i="3"/>
  <c r="O1465" i="3" s="1"/>
  <c r="N1249" i="3"/>
  <c r="O1249" i="3" s="1"/>
  <c r="K1249" i="3"/>
  <c r="N526" i="3"/>
  <c r="O526" i="3" s="1"/>
  <c r="K1006" i="3"/>
  <c r="N1006" i="3"/>
  <c r="O1006" i="3" s="1"/>
  <c r="N1896" i="3"/>
  <c r="O1896" i="3" s="1"/>
  <c r="K1896" i="3"/>
  <c r="N1752" i="3"/>
  <c r="O1752" i="3" s="1"/>
  <c r="K1752" i="3"/>
  <c r="N1464" i="3"/>
  <c r="O1464" i="3" s="1"/>
  <c r="K1464" i="3"/>
  <c r="N1320" i="3"/>
  <c r="O1320" i="3" s="1"/>
  <c r="K1320" i="3"/>
  <c r="N1176" i="3"/>
  <c r="O1176" i="3" s="1"/>
  <c r="K1176" i="3"/>
  <c r="K1012" i="3"/>
  <c r="N1012" i="3"/>
  <c r="O1012" i="3" s="1"/>
  <c r="N1089" i="3"/>
  <c r="O1089" i="3" s="1"/>
  <c r="K1089" i="3"/>
  <c r="N945" i="3"/>
  <c r="O945" i="3" s="1"/>
  <c r="K945" i="3"/>
  <c r="N657" i="3"/>
  <c r="O657" i="3" s="1"/>
  <c r="N513" i="3"/>
  <c r="O513" i="3" s="1"/>
  <c r="N225" i="3"/>
  <c r="O225" i="3" s="1"/>
  <c r="K1028" i="3"/>
  <c r="N1028" i="3"/>
  <c r="O1028" i="3" s="1"/>
  <c r="N812" i="3"/>
  <c r="O812" i="3" s="1"/>
  <c r="N668" i="3"/>
  <c r="O668" i="3" s="1"/>
  <c r="N452" i="3"/>
  <c r="O452" i="3" s="1"/>
  <c r="N308" i="3"/>
  <c r="O308" i="3" s="1"/>
  <c r="N997" i="3"/>
  <c r="O997" i="3" s="1"/>
  <c r="K997" i="3"/>
  <c r="N781" i="3"/>
  <c r="O781" i="3" s="1"/>
  <c r="N493" i="3"/>
  <c r="O493" i="3" s="1"/>
  <c r="N864" i="3"/>
  <c r="O864" i="3" s="1"/>
  <c r="K864" i="3"/>
  <c r="N1504" i="3"/>
  <c r="O1504" i="3" s="1"/>
  <c r="K1504" i="3"/>
  <c r="N1360" i="3"/>
  <c r="O1360" i="3" s="1"/>
  <c r="K1360" i="3"/>
  <c r="K1216" i="3"/>
  <c r="N1216" i="3"/>
  <c r="O1216" i="3" s="1"/>
  <c r="N1847" i="3"/>
  <c r="O1847" i="3" s="1"/>
  <c r="K1847" i="3"/>
  <c r="K1845" i="3"/>
  <c r="N1845" i="3"/>
  <c r="O1845" i="3" s="1"/>
  <c r="N1629" i="3"/>
  <c r="O1629" i="3" s="1"/>
  <c r="K1629" i="3"/>
  <c r="K1485" i="3"/>
  <c r="N1485" i="3"/>
  <c r="O1485" i="3" s="1"/>
  <c r="K1341" i="3"/>
  <c r="N1341" i="3"/>
  <c r="O1341" i="3" s="1"/>
  <c r="K1577" i="3"/>
  <c r="N1577" i="3"/>
  <c r="O1577" i="3" s="1"/>
  <c r="K1745" i="3"/>
  <c r="N1745" i="3"/>
  <c r="O1745" i="3" s="1"/>
  <c r="K1856" i="3"/>
  <c r="N1856" i="3"/>
  <c r="O1856" i="3" s="1"/>
  <c r="K1784" i="3"/>
  <c r="N1784" i="3"/>
  <c r="O1784" i="3" s="1"/>
  <c r="K1640" i="3"/>
  <c r="N1640" i="3"/>
  <c r="O1640" i="3" s="1"/>
  <c r="N1496" i="3"/>
  <c r="O1496" i="3" s="1"/>
  <c r="K1496" i="3"/>
  <c r="N1352" i="3"/>
  <c r="O1352" i="3" s="1"/>
  <c r="K1352" i="3"/>
  <c r="K1208" i="3"/>
  <c r="N1208" i="3"/>
  <c r="O1208" i="3" s="1"/>
  <c r="N244" i="3"/>
  <c r="O244" i="3" s="1"/>
  <c r="N1729" i="3"/>
  <c r="O1729" i="3" s="1"/>
  <c r="K1729" i="3"/>
  <c r="K1441" i="3"/>
  <c r="N1441" i="3"/>
  <c r="O1441" i="3" s="1"/>
  <c r="N1225" i="3"/>
  <c r="O1225" i="3" s="1"/>
  <c r="K1225" i="3"/>
  <c r="N1872" i="3"/>
  <c r="O1872" i="3" s="1"/>
  <c r="K1872" i="3"/>
  <c r="K856" i="3"/>
  <c r="N856" i="3"/>
  <c r="O856" i="3" s="1"/>
  <c r="N1786" i="3"/>
  <c r="O1786" i="3" s="1"/>
  <c r="K1786" i="3"/>
  <c r="N1570" i="3"/>
  <c r="O1570" i="3" s="1"/>
  <c r="K1570" i="3"/>
  <c r="K1282" i="3"/>
  <c r="N1282" i="3"/>
  <c r="O1282" i="3" s="1"/>
  <c r="K1805" i="3"/>
  <c r="N1805" i="3"/>
  <c r="O1805" i="3" s="1"/>
  <c r="N1695" i="3"/>
  <c r="O1695" i="3" s="1"/>
  <c r="K1695" i="3"/>
  <c r="K1479" i="3"/>
  <c r="N1479" i="3"/>
  <c r="O1479" i="3" s="1"/>
  <c r="N1263" i="3"/>
  <c r="O1263" i="3" s="1"/>
  <c r="K1263" i="3"/>
  <c r="K1523" i="3"/>
  <c r="N1523" i="3"/>
  <c r="O1523" i="3" s="1"/>
  <c r="K1850" i="3"/>
  <c r="N1850" i="3"/>
  <c r="O1850" i="3" s="1"/>
  <c r="K1634" i="3"/>
  <c r="N1634" i="3"/>
  <c r="O1634" i="3" s="1"/>
  <c r="K1490" i="3"/>
  <c r="N1490" i="3"/>
  <c r="O1490" i="3" s="1"/>
  <c r="N1274" i="3"/>
  <c r="O1274" i="3" s="1"/>
  <c r="K1274" i="3"/>
  <c r="K1667" i="3"/>
  <c r="N1667" i="3"/>
  <c r="O1667" i="3" s="1"/>
  <c r="K1867" i="3"/>
  <c r="N1867" i="3"/>
  <c r="O1867" i="3" s="1"/>
  <c r="N1651" i="3"/>
  <c r="O1651" i="3" s="1"/>
  <c r="K1651" i="3"/>
  <c r="K1435" i="3"/>
  <c r="N1435" i="3"/>
  <c r="O1435" i="3" s="1"/>
  <c r="N1219" i="3"/>
  <c r="O1219" i="3" s="1"/>
  <c r="K1219" i="3"/>
  <c r="K1385" i="3"/>
  <c r="N1385" i="3"/>
  <c r="O1385" i="3" s="1"/>
  <c r="K1193" i="3"/>
  <c r="N1193" i="3"/>
  <c r="O1193" i="3" s="1"/>
  <c r="K998" i="3"/>
  <c r="N998" i="3"/>
  <c r="O998" i="3" s="1"/>
  <c r="K1919" i="3"/>
  <c r="N1919" i="3"/>
  <c r="O1919" i="3" s="1"/>
  <c r="N784" i="3"/>
  <c r="O784" i="3" s="1"/>
  <c r="K1852" i="3"/>
  <c r="N1852" i="3"/>
  <c r="O1852" i="3" s="1"/>
  <c r="K1708" i="3"/>
  <c r="N1708" i="3"/>
  <c r="O1708" i="3" s="1"/>
  <c r="N1564" i="3"/>
  <c r="O1564" i="3" s="1"/>
  <c r="K1564" i="3"/>
  <c r="N1348" i="3"/>
  <c r="O1348" i="3" s="1"/>
  <c r="K1348" i="3"/>
  <c r="K1204" i="3"/>
  <c r="N1204" i="3"/>
  <c r="O1204" i="3" s="1"/>
  <c r="N772" i="3"/>
  <c r="O772" i="3" s="1"/>
  <c r="N1617" i="3"/>
  <c r="O1617" i="3" s="1"/>
  <c r="K1617" i="3"/>
  <c r="K1473" i="3"/>
  <c r="N1473" i="3"/>
  <c r="O1473" i="3" s="1"/>
  <c r="K1329" i="3"/>
  <c r="N1329" i="3"/>
  <c r="O1329" i="3" s="1"/>
  <c r="N1185" i="3"/>
  <c r="O1185" i="3" s="1"/>
  <c r="K1185" i="3"/>
  <c r="N622" i="3"/>
  <c r="O622" i="3" s="1"/>
  <c r="K1844" i="3"/>
  <c r="N1844" i="3"/>
  <c r="O1844" i="3" s="1"/>
  <c r="K1628" i="3"/>
  <c r="N1628" i="3"/>
  <c r="O1628" i="3" s="1"/>
  <c r="K1484" i="3"/>
  <c r="N1484" i="3"/>
  <c r="O1484" i="3" s="1"/>
  <c r="N1340" i="3"/>
  <c r="O1340" i="3" s="1"/>
  <c r="K1340" i="3"/>
  <c r="N1196" i="3"/>
  <c r="O1196" i="3" s="1"/>
  <c r="K1196" i="3"/>
  <c r="N1601" i="3"/>
  <c r="O1601" i="3" s="1"/>
  <c r="K1601" i="3"/>
  <c r="K1861" i="3"/>
  <c r="N1861" i="3"/>
  <c r="O1861" i="3" s="1"/>
  <c r="N1645" i="3"/>
  <c r="O1645" i="3" s="1"/>
  <c r="K1645" i="3"/>
  <c r="K1501" i="3"/>
  <c r="N1501" i="3"/>
  <c r="O1501" i="3" s="1"/>
  <c r="K1357" i="3"/>
  <c r="N1357" i="3"/>
  <c r="O1357" i="3" s="1"/>
  <c r="N1213" i="3"/>
  <c r="O1213" i="3" s="1"/>
  <c r="K1213" i="3"/>
  <c r="K952" i="3"/>
  <c r="N952" i="3"/>
  <c r="O952" i="3" s="1"/>
  <c r="N1932" i="3"/>
  <c r="O1932" i="3" s="1"/>
  <c r="K1932" i="3"/>
  <c r="N1788" i="3"/>
  <c r="O1788" i="3" s="1"/>
  <c r="K1788" i="3"/>
  <c r="N1356" i="3"/>
  <c r="O1356" i="3" s="1"/>
  <c r="K1356" i="3"/>
  <c r="N946" i="3"/>
  <c r="O946" i="3" s="1"/>
  <c r="K946" i="3"/>
  <c r="N1138" i="3"/>
  <c r="O1138" i="3" s="1"/>
  <c r="K1138" i="3"/>
  <c r="N1053" i="3"/>
  <c r="O1053" i="3" s="1"/>
  <c r="K1053" i="3"/>
  <c r="N909" i="3"/>
  <c r="O909" i="3" s="1"/>
  <c r="K909" i="3"/>
  <c r="N837" i="3"/>
  <c r="O837" i="3" s="1"/>
  <c r="K837" i="3"/>
  <c r="N621" i="3"/>
  <c r="O621" i="3" s="1"/>
  <c r="N549" i="3"/>
  <c r="O549" i="3" s="1"/>
  <c r="N333" i="3"/>
  <c r="O333" i="3" s="1"/>
  <c r="N261" i="3"/>
  <c r="O261" i="3" s="1"/>
  <c r="N189" i="3"/>
  <c r="O189" i="3" s="1"/>
  <c r="N1136" i="3"/>
  <c r="O1136" i="3" s="1"/>
  <c r="K1136" i="3"/>
  <c r="K1064" i="3"/>
  <c r="N1064" i="3"/>
  <c r="O1064" i="3" s="1"/>
  <c r="N992" i="3"/>
  <c r="O992" i="3" s="1"/>
  <c r="K992" i="3"/>
  <c r="N920" i="3"/>
  <c r="O920" i="3" s="1"/>
  <c r="K920" i="3"/>
  <c r="N632" i="3"/>
  <c r="O632" i="3" s="1"/>
  <c r="N560" i="3"/>
  <c r="O560" i="3" s="1"/>
  <c r="N488" i="3"/>
  <c r="O488" i="3" s="1"/>
  <c r="N416" i="3"/>
  <c r="O416" i="3" s="1"/>
  <c r="N344" i="3"/>
  <c r="O344" i="3" s="1"/>
  <c r="N200" i="3"/>
  <c r="O200" i="3" s="1"/>
  <c r="N1033" i="3"/>
  <c r="O1033" i="3" s="1"/>
  <c r="K1033" i="3"/>
  <c r="N961" i="3"/>
  <c r="O961" i="3" s="1"/>
  <c r="K961" i="3"/>
  <c r="K889" i="3"/>
  <c r="N889" i="3"/>
  <c r="O889" i="3" s="1"/>
  <c r="N817" i="3"/>
  <c r="O817" i="3" s="1"/>
  <c r="N745" i="3"/>
  <c r="O745" i="3" s="1"/>
  <c r="N673" i="3"/>
  <c r="O673" i="3" s="1"/>
  <c r="N457" i="3"/>
  <c r="O457" i="3" s="1"/>
  <c r="N385" i="3"/>
  <c r="O385" i="3" s="1"/>
  <c r="N313" i="3"/>
  <c r="O313" i="3" s="1"/>
  <c r="N241" i="3"/>
  <c r="O241" i="3" s="1"/>
  <c r="N169" i="3"/>
  <c r="O169" i="3" s="1"/>
  <c r="N1116" i="3"/>
  <c r="O1116" i="3" s="1"/>
  <c r="K1116" i="3"/>
  <c r="K1044" i="3"/>
  <c r="N1044" i="3"/>
  <c r="O1044" i="3" s="1"/>
  <c r="K900" i="3"/>
  <c r="N900" i="3"/>
  <c r="O900" i="3" s="1"/>
  <c r="N684" i="3"/>
  <c r="O684" i="3" s="1"/>
  <c r="N612" i="3"/>
  <c r="O612" i="3" s="1"/>
  <c r="N540" i="3"/>
  <c r="O540" i="3" s="1"/>
  <c r="N468" i="3"/>
  <c r="O468" i="3" s="1"/>
  <c r="N396" i="3"/>
  <c r="O396" i="3" s="1"/>
  <c r="N324" i="3"/>
  <c r="O324" i="3" s="1"/>
  <c r="N252" i="3"/>
  <c r="O252" i="3" s="1"/>
  <c r="N180" i="3"/>
  <c r="O180" i="3" s="1"/>
  <c r="N1127" i="3"/>
  <c r="O1127" i="3" s="1"/>
  <c r="K1127" i="3"/>
  <c r="N1055" i="3"/>
  <c r="O1055" i="3" s="1"/>
  <c r="K1055" i="3"/>
  <c r="K983" i="3"/>
  <c r="N983" i="3"/>
  <c r="O983" i="3" s="1"/>
  <c r="N911" i="3"/>
  <c r="O911" i="3" s="1"/>
  <c r="K911" i="3"/>
  <c r="N839" i="3"/>
  <c r="O839" i="3" s="1"/>
  <c r="K839" i="3"/>
  <c r="N767" i="3"/>
  <c r="O767" i="3" s="1"/>
  <c r="N623" i="3"/>
  <c r="O623" i="3" s="1"/>
  <c r="N551" i="3"/>
  <c r="O551" i="3" s="1"/>
  <c r="N479" i="3"/>
  <c r="O479" i="3" s="1"/>
  <c r="N335" i="3"/>
  <c r="O335" i="3" s="1"/>
  <c r="N263" i="3"/>
  <c r="O263" i="3" s="1"/>
  <c r="N191" i="3"/>
  <c r="O191" i="3" s="1"/>
  <c r="N712" i="3"/>
  <c r="O712" i="3" s="1"/>
  <c r="K1846" i="3"/>
  <c r="N1846" i="3"/>
  <c r="O1846" i="3" s="1"/>
  <c r="K1702" i="3"/>
  <c r="N1702" i="3"/>
  <c r="O1702" i="3" s="1"/>
  <c r="K1630" i="3"/>
  <c r="N1630" i="3"/>
  <c r="O1630" i="3" s="1"/>
  <c r="N1558" i="3"/>
  <c r="O1558" i="3" s="1"/>
  <c r="K1558" i="3"/>
  <c r="N1414" i="3"/>
  <c r="O1414" i="3" s="1"/>
  <c r="K1414" i="3"/>
  <c r="N1342" i="3"/>
  <c r="O1342" i="3" s="1"/>
  <c r="K1342" i="3"/>
  <c r="K1270" i="3"/>
  <c r="N1270" i="3"/>
  <c r="O1270" i="3" s="1"/>
  <c r="N1198" i="3"/>
  <c r="O1198" i="3" s="1"/>
  <c r="K1198" i="3"/>
  <c r="N778" i="3"/>
  <c r="O778" i="3" s="1"/>
  <c r="N1253" i="3"/>
  <c r="O1253" i="3" s="1"/>
  <c r="K1253" i="3"/>
  <c r="N700" i="3"/>
  <c r="O700" i="3" s="1"/>
  <c r="K1899" i="3"/>
  <c r="N1899" i="3"/>
  <c r="O1899" i="3" s="1"/>
  <c r="K1827" i="3"/>
  <c r="N1827" i="3"/>
  <c r="O1827" i="3" s="1"/>
  <c r="K1683" i="3"/>
  <c r="N1683" i="3"/>
  <c r="O1683" i="3" s="1"/>
  <c r="N1611" i="3"/>
  <c r="O1611" i="3" s="1"/>
  <c r="K1611" i="3"/>
  <c r="K1539" i="3"/>
  <c r="N1539" i="3"/>
  <c r="O1539" i="3" s="1"/>
  <c r="K1467" i="3"/>
  <c r="N1467" i="3"/>
  <c r="O1467" i="3" s="1"/>
  <c r="K1395" i="3"/>
  <c r="N1395" i="3"/>
  <c r="O1395" i="3" s="1"/>
  <c r="K1323" i="3"/>
  <c r="N1323" i="3"/>
  <c r="O1323" i="3" s="1"/>
  <c r="N1251" i="3"/>
  <c r="O1251" i="3" s="1"/>
  <c r="K1251" i="3"/>
  <c r="K1409" i="3"/>
  <c r="N1409" i="3"/>
  <c r="O1409" i="3" s="1"/>
  <c r="N688" i="3"/>
  <c r="O688" i="3" s="1"/>
  <c r="K1505" i="3"/>
  <c r="N1505" i="3"/>
  <c r="O1505" i="3" s="1"/>
  <c r="K1910" i="3"/>
  <c r="N1910" i="3"/>
  <c r="O1910" i="3" s="1"/>
  <c r="K1766" i="3"/>
  <c r="N1766" i="3"/>
  <c r="O1766" i="3" s="1"/>
  <c r="K1622" i="3"/>
  <c r="N1622" i="3"/>
  <c r="O1622" i="3" s="1"/>
  <c r="N1550" i="3"/>
  <c r="O1550" i="3" s="1"/>
  <c r="K1550" i="3"/>
  <c r="N1478" i="3"/>
  <c r="O1478" i="3" s="1"/>
  <c r="K1478" i="3"/>
  <c r="N1406" i="3"/>
  <c r="O1406" i="3" s="1"/>
  <c r="K1406" i="3"/>
  <c r="N1334" i="3"/>
  <c r="O1334" i="3" s="1"/>
  <c r="K1334" i="3"/>
  <c r="N1262" i="3"/>
  <c r="O1262" i="3" s="1"/>
  <c r="K1262" i="3"/>
  <c r="N1190" i="3"/>
  <c r="O1190" i="3" s="1"/>
  <c r="K1190" i="3"/>
  <c r="N682" i="3"/>
  <c r="O682" i="3" s="1"/>
  <c r="K1517" i="3"/>
  <c r="N1517" i="3"/>
  <c r="O1517" i="3" s="1"/>
  <c r="K892" i="3"/>
  <c r="N892" i="3"/>
  <c r="O892" i="3" s="1"/>
  <c r="K1685" i="3"/>
  <c r="N1685" i="3"/>
  <c r="O1685" i="3" s="1"/>
  <c r="K1783" i="3"/>
  <c r="N1783" i="3"/>
  <c r="O1783" i="3" s="1"/>
  <c r="N1711" i="3"/>
  <c r="O1711" i="3" s="1"/>
  <c r="K1711" i="3"/>
  <c r="N1639" i="3"/>
  <c r="O1639" i="3" s="1"/>
  <c r="K1639" i="3"/>
  <c r="K1495" i="3"/>
  <c r="N1495" i="3"/>
  <c r="O1495" i="3" s="1"/>
  <c r="K1423" i="3"/>
  <c r="N1423" i="3"/>
  <c r="O1423" i="3" s="1"/>
  <c r="K1351" i="3"/>
  <c r="N1351" i="3"/>
  <c r="O1351" i="3" s="1"/>
  <c r="N1279" i="3"/>
  <c r="O1279" i="3" s="1"/>
  <c r="K1279" i="3"/>
  <c r="N1207" i="3"/>
  <c r="O1207" i="3" s="1"/>
  <c r="K1207" i="3"/>
  <c r="N886" i="3"/>
  <c r="O886" i="3" s="1"/>
  <c r="K886" i="3"/>
  <c r="K1781" i="3"/>
  <c r="N1781" i="3"/>
  <c r="O1781" i="3" s="1"/>
  <c r="K1307" i="3"/>
  <c r="N1307" i="3"/>
  <c r="O1307" i="3" s="1"/>
  <c r="K880" i="3"/>
  <c r="N880" i="3"/>
  <c r="O880" i="3" s="1"/>
  <c r="K1769" i="3"/>
  <c r="N1769" i="3"/>
  <c r="O1769" i="3" s="1"/>
  <c r="N1926" i="3"/>
  <c r="O1926" i="3" s="1"/>
  <c r="K1926" i="3"/>
  <c r="K1782" i="3"/>
  <c r="N1782" i="3"/>
  <c r="O1782" i="3" s="1"/>
  <c r="N1710" i="3"/>
  <c r="O1710" i="3" s="1"/>
  <c r="K1710" i="3"/>
  <c r="K1638" i="3"/>
  <c r="N1638" i="3"/>
  <c r="O1638" i="3" s="1"/>
  <c r="N1566" i="3"/>
  <c r="O1566" i="3" s="1"/>
  <c r="K1566" i="3"/>
  <c r="K1350" i="3"/>
  <c r="N1350" i="3"/>
  <c r="O1350" i="3" s="1"/>
  <c r="K1278" i="3"/>
  <c r="N1278" i="3"/>
  <c r="O1278" i="3" s="1"/>
  <c r="N874" i="3"/>
  <c r="O874" i="3" s="1"/>
  <c r="K874" i="3"/>
  <c r="K1691" i="3"/>
  <c r="N1691" i="3"/>
  <c r="O1691" i="3" s="1"/>
  <c r="N934" i="3"/>
  <c r="O934" i="3" s="1"/>
  <c r="K934" i="3"/>
  <c r="N508" i="3"/>
  <c r="O508" i="3" s="1"/>
  <c r="K1119" i="3"/>
  <c r="N1119" i="3"/>
  <c r="O1119" i="3" s="1"/>
  <c r="N1047" i="3"/>
  <c r="O1047" i="3" s="1"/>
  <c r="K1047" i="3"/>
  <c r="N975" i="3"/>
  <c r="O975" i="3" s="1"/>
  <c r="K975" i="3"/>
  <c r="K903" i="3"/>
  <c r="N903" i="3"/>
  <c r="O903" i="3" s="1"/>
  <c r="N831" i="3"/>
  <c r="O831" i="3" s="1"/>
  <c r="K831" i="3"/>
  <c r="N759" i="3"/>
  <c r="O759" i="3" s="1"/>
  <c r="N687" i="3"/>
  <c r="O687" i="3" s="1"/>
  <c r="N615" i="3"/>
  <c r="O615" i="3" s="1"/>
  <c r="N543" i="3"/>
  <c r="O543" i="3" s="1"/>
  <c r="N399" i="3"/>
  <c r="O399" i="3" s="1"/>
  <c r="N327" i="3"/>
  <c r="O327" i="3" s="1"/>
  <c r="N255" i="3"/>
  <c r="O255" i="3" s="1"/>
  <c r="N183" i="3"/>
  <c r="O183" i="3" s="1"/>
  <c r="K1130" i="3"/>
  <c r="N1130" i="3"/>
  <c r="O1130" i="3" s="1"/>
  <c r="K1058" i="3"/>
  <c r="N1058" i="3"/>
  <c r="O1058" i="3" s="1"/>
  <c r="N914" i="3"/>
  <c r="O914" i="3" s="1"/>
  <c r="K914" i="3"/>
  <c r="N770" i="3"/>
  <c r="O770" i="3" s="1"/>
  <c r="N626" i="3"/>
  <c r="O626" i="3" s="1"/>
  <c r="N482" i="3"/>
  <c r="O482" i="3" s="1"/>
  <c r="N410" i="3"/>
  <c r="O410" i="3" s="1"/>
  <c r="N338" i="3"/>
  <c r="O338" i="3" s="1"/>
  <c r="N266" i="3"/>
  <c r="O266" i="3" s="1"/>
  <c r="N194" i="3"/>
  <c r="O194" i="3" s="1"/>
  <c r="N1027" i="3"/>
  <c r="O1027" i="3" s="1"/>
  <c r="K1027" i="3"/>
  <c r="N955" i="3"/>
  <c r="O955" i="3" s="1"/>
  <c r="K955" i="3"/>
  <c r="N883" i="3"/>
  <c r="O883" i="3" s="1"/>
  <c r="K883" i="3"/>
  <c r="N739" i="3"/>
  <c r="O739" i="3" s="1"/>
  <c r="N667" i="3"/>
  <c r="O667" i="3" s="1"/>
  <c r="N595" i="3"/>
  <c r="O595" i="3" s="1"/>
  <c r="N523" i="3"/>
  <c r="O523" i="3" s="1"/>
  <c r="N451" i="3"/>
  <c r="O451" i="3" s="1"/>
  <c r="N379" i="3"/>
  <c r="O379" i="3" s="1"/>
  <c r="N307" i="3"/>
  <c r="O307" i="3" s="1"/>
  <c r="K1038" i="3"/>
  <c r="N1038" i="3"/>
  <c r="O1038" i="3" s="1"/>
  <c r="K966" i="3"/>
  <c r="N966" i="3"/>
  <c r="O966" i="3" s="1"/>
  <c r="N894" i="3"/>
  <c r="O894" i="3" s="1"/>
  <c r="K894" i="3"/>
  <c r="N822" i="3"/>
  <c r="O822" i="3" s="1"/>
  <c r="K822" i="3"/>
  <c r="N750" i="3"/>
  <c r="O750" i="3" s="1"/>
  <c r="N678" i="3"/>
  <c r="O678" i="3" s="1"/>
  <c r="N534" i="3"/>
  <c r="O534" i="3" s="1"/>
  <c r="N462" i="3"/>
  <c r="O462" i="3" s="1"/>
  <c r="N390" i="3"/>
  <c r="O390" i="3" s="1"/>
  <c r="N318" i="3"/>
  <c r="O318" i="3" s="1"/>
  <c r="N246" i="3"/>
  <c r="O246" i="3" s="1"/>
  <c r="N174" i="3"/>
  <c r="O174" i="3" s="1"/>
  <c r="K1121" i="3"/>
  <c r="N1121" i="3"/>
  <c r="O1121" i="3" s="1"/>
  <c r="N1049" i="3"/>
  <c r="O1049" i="3" s="1"/>
  <c r="K1049" i="3"/>
  <c r="N977" i="3"/>
  <c r="O977" i="3" s="1"/>
  <c r="K977" i="3"/>
  <c r="N905" i="3"/>
  <c r="O905" i="3" s="1"/>
  <c r="K905" i="3"/>
  <c r="N833" i="3"/>
  <c r="O833" i="3" s="1"/>
  <c r="K833" i="3"/>
  <c r="N761" i="3"/>
  <c r="O761" i="3" s="1"/>
  <c r="N689" i="3"/>
  <c r="O689" i="3" s="1"/>
  <c r="N617" i="3"/>
  <c r="O617" i="3" s="1"/>
  <c r="N545" i="3"/>
  <c r="O545" i="3" s="1"/>
  <c r="N473" i="3"/>
  <c r="O473" i="3" s="1"/>
  <c r="N401" i="3"/>
  <c r="O401" i="3" s="1"/>
  <c r="N329" i="3"/>
  <c r="O329" i="3" s="1"/>
  <c r="N257" i="3"/>
  <c r="O257" i="3" s="1"/>
  <c r="N849" i="3"/>
  <c r="O849" i="3" s="1"/>
  <c r="N1924" i="3"/>
  <c r="O1924" i="3" s="1"/>
  <c r="N1761" i="3"/>
  <c r="O1761" i="3" s="1"/>
  <c r="N444" i="3"/>
  <c r="O444" i="3" s="1"/>
  <c r="N1895" i="3"/>
  <c r="O1895" i="3" s="1"/>
  <c r="N215" i="3"/>
  <c r="O215" i="3" s="1"/>
  <c r="N185" i="3"/>
  <c r="O185" i="3" s="1"/>
  <c r="N1671" i="3"/>
  <c r="O1671" i="3" s="1"/>
  <c r="N1078" i="3"/>
  <c r="O1078" i="3" s="1"/>
  <c r="N1936" i="3"/>
  <c r="O1936" i="3" s="1"/>
  <c r="N1648" i="3"/>
  <c r="O1648" i="3" s="1"/>
  <c r="N546" i="3"/>
  <c r="O546" i="3" s="1"/>
  <c r="N1125" i="3"/>
  <c r="O1125" i="3" s="1"/>
  <c r="N433" i="3"/>
  <c r="O433" i="3" s="1"/>
  <c r="N1574" i="3"/>
  <c r="O1574" i="3" s="1"/>
  <c r="N1422" i="3"/>
  <c r="O1422" i="3" s="1"/>
  <c r="N1156" i="3"/>
  <c r="O1156" i="3" s="1"/>
  <c r="N1709" i="3"/>
  <c r="O1709" i="3" s="1"/>
  <c r="N764" i="3"/>
  <c r="O764" i="3" s="1"/>
  <c r="N1721" i="3"/>
  <c r="O1721" i="3" s="1"/>
  <c r="N921" i="3"/>
  <c r="O921" i="3" s="1"/>
  <c r="N477" i="3"/>
  <c r="O477" i="3" s="1"/>
  <c r="N581" i="3"/>
  <c r="O581" i="3" s="1"/>
  <c r="N1402" i="3"/>
  <c r="O1402" i="3" s="1"/>
  <c r="K1402" i="3"/>
  <c r="N1339" i="3"/>
  <c r="O1339" i="3" s="1"/>
  <c r="K1339" i="3"/>
  <c r="N1384" i="3"/>
  <c r="O1384" i="3" s="1"/>
  <c r="K1384" i="3"/>
  <c r="K1798" i="3"/>
  <c r="N1798" i="3"/>
  <c r="O1798" i="3" s="1"/>
  <c r="N1294" i="3"/>
  <c r="O1294" i="3" s="1"/>
  <c r="K1294" i="3"/>
  <c r="K1851" i="3"/>
  <c r="N1851" i="3"/>
  <c r="O1851" i="3" s="1"/>
  <c r="N1203" i="3"/>
  <c r="O1203" i="3" s="1"/>
  <c r="K1203" i="3"/>
  <c r="K1646" i="3"/>
  <c r="N1646" i="3"/>
  <c r="O1646" i="3" s="1"/>
  <c r="K1879" i="3"/>
  <c r="N1879" i="3"/>
  <c r="O1879" i="3" s="1"/>
  <c r="N1734" i="3"/>
  <c r="O1734" i="3" s="1"/>
  <c r="K1734" i="3"/>
  <c r="N938" i="3"/>
  <c r="O938" i="3" s="1"/>
  <c r="K938" i="3"/>
  <c r="K1355" i="3"/>
  <c r="N1355" i="3"/>
  <c r="O1355" i="3" s="1"/>
  <c r="N1585" i="3"/>
  <c r="O1585" i="3" s="1"/>
  <c r="K1585" i="3"/>
  <c r="K1637" i="3"/>
  <c r="N1637" i="3"/>
  <c r="O1637" i="3" s="1"/>
  <c r="N1714" i="3"/>
  <c r="O1714" i="3" s="1"/>
  <c r="K1714" i="3"/>
  <c r="K1426" i="3"/>
  <c r="N1426" i="3"/>
  <c r="O1426" i="3" s="1"/>
  <c r="K1319" i="3"/>
  <c r="N1319" i="3"/>
  <c r="O1319" i="3" s="1"/>
  <c r="N1767" i="3"/>
  <c r="O1767" i="3" s="1"/>
  <c r="K1767" i="3"/>
  <c r="K1335" i="3"/>
  <c r="N1335" i="3"/>
  <c r="O1335" i="3" s="1"/>
  <c r="K1706" i="3"/>
  <c r="N1706" i="3"/>
  <c r="O1706" i="3" s="1"/>
  <c r="K1418" i="3"/>
  <c r="N1418" i="3"/>
  <c r="O1418" i="3" s="1"/>
  <c r="N826" i="3"/>
  <c r="O826" i="3" s="1"/>
  <c r="K826" i="3"/>
  <c r="N1939" i="3"/>
  <c r="O1939" i="3" s="1"/>
  <c r="K1939" i="3"/>
  <c r="K1723" i="3"/>
  <c r="N1723" i="3"/>
  <c r="O1723" i="3" s="1"/>
  <c r="K1507" i="3"/>
  <c r="N1507" i="3"/>
  <c r="O1507" i="3" s="1"/>
  <c r="N1291" i="3"/>
  <c r="O1291" i="3" s="1"/>
  <c r="K1291" i="3"/>
  <c r="N166" i="3"/>
  <c r="O166" i="3" s="1"/>
  <c r="N1024" i="3"/>
  <c r="O1024" i="3" s="1"/>
  <c r="K1024" i="3"/>
  <c r="K1938" i="3"/>
  <c r="N1938" i="3"/>
  <c r="O1938" i="3" s="1"/>
  <c r="N1650" i="3"/>
  <c r="O1650" i="3" s="1"/>
  <c r="K1650" i="3"/>
  <c r="K1434" i="3"/>
  <c r="N1434" i="3"/>
  <c r="O1434" i="3" s="1"/>
  <c r="K1362" i="3"/>
  <c r="N1362" i="3"/>
  <c r="O1362" i="3" s="1"/>
  <c r="K1218" i="3"/>
  <c r="N1218" i="3"/>
  <c r="O1218" i="3" s="1"/>
  <c r="N154" i="3"/>
  <c r="O154" i="3" s="1"/>
  <c r="N1131" i="3"/>
  <c r="O1131" i="3" s="1"/>
  <c r="K1131" i="3"/>
  <c r="N1059" i="3"/>
  <c r="O1059" i="3" s="1"/>
  <c r="K1059" i="3"/>
  <c r="K987" i="3"/>
  <c r="N987" i="3"/>
  <c r="O987" i="3" s="1"/>
  <c r="K915" i="3"/>
  <c r="N915" i="3"/>
  <c r="O915" i="3" s="1"/>
  <c r="N843" i="3"/>
  <c r="O843" i="3" s="1"/>
  <c r="K843" i="3"/>
  <c r="N771" i="3"/>
  <c r="O771" i="3" s="1"/>
  <c r="N699" i="3"/>
  <c r="O699" i="3" s="1"/>
  <c r="N627" i="3"/>
  <c r="O627" i="3" s="1"/>
  <c r="N555" i="3"/>
  <c r="O555" i="3" s="1"/>
  <c r="N483" i="3"/>
  <c r="O483" i="3" s="1"/>
  <c r="N411" i="3"/>
  <c r="O411" i="3" s="1"/>
  <c r="N339" i="3"/>
  <c r="O339" i="3" s="1"/>
  <c r="N267" i="3"/>
  <c r="O267" i="3" s="1"/>
  <c r="K1142" i="3"/>
  <c r="N1142" i="3"/>
  <c r="O1142" i="3" s="1"/>
  <c r="K1070" i="3"/>
  <c r="N1070" i="3"/>
  <c r="O1070" i="3" s="1"/>
  <c r="N926" i="3"/>
  <c r="O926" i="3" s="1"/>
  <c r="K926" i="3"/>
  <c r="N782" i="3"/>
  <c r="O782" i="3" s="1"/>
  <c r="N710" i="3"/>
  <c r="O710" i="3" s="1"/>
  <c r="N638" i="3"/>
  <c r="O638" i="3" s="1"/>
  <c r="N566" i="3"/>
  <c r="O566" i="3" s="1"/>
  <c r="N422" i="3"/>
  <c r="O422" i="3" s="1"/>
  <c r="N350" i="3"/>
  <c r="O350" i="3" s="1"/>
  <c r="N278" i="3"/>
  <c r="O278" i="3" s="1"/>
  <c r="N206" i="3"/>
  <c r="O206" i="3" s="1"/>
  <c r="N1039" i="3"/>
  <c r="O1039" i="3" s="1"/>
  <c r="K1039" i="3"/>
  <c r="N967" i="3"/>
  <c r="O967" i="3" s="1"/>
  <c r="K967" i="3"/>
  <c r="N751" i="3"/>
  <c r="O751" i="3" s="1"/>
  <c r="N679" i="3"/>
  <c r="O679" i="3" s="1"/>
  <c r="N607" i="3"/>
  <c r="O607" i="3" s="1"/>
  <c r="N463" i="3"/>
  <c r="O463" i="3" s="1"/>
  <c r="N391" i="3"/>
  <c r="O391" i="3" s="1"/>
  <c r="N319" i="3"/>
  <c r="O319" i="3" s="1"/>
  <c r="N247" i="3"/>
  <c r="O247" i="3" s="1"/>
  <c r="N1122" i="3"/>
  <c r="O1122" i="3" s="1"/>
  <c r="K1122" i="3"/>
  <c r="K1050" i="3"/>
  <c r="N1050" i="3"/>
  <c r="O1050" i="3" s="1"/>
  <c r="K978" i="3"/>
  <c r="N978" i="3"/>
  <c r="O978" i="3" s="1"/>
  <c r="K906" i="3"/>
  <c r="N906" i="3"/>
  <c r="O906" i="3" s="1"/>
  <c r="N762" i="3"/>
  <c r="O762" i="3" s="1"/>
  <c r="N618" i="3"/>
  <c r="O618" i="3" s="1"/>
  <c r="N402" i="3"/>
  <c r="O402" i="3" s="1"/>
  <c r="N330" i="3"/>
  <c r="O330" i="3" s="1"/>
  <c r="N258" i="3"/>
  <c r="O258" i="3" s="1"/>
  <c r="N186" i="3"/>
  <c r="O186" i="3" s="1"/>
  <c r="N1133" i="3"/>
  <c r="O1133" i="3" s="1"/>
  <c r="K1133" i="3"/>
  <c r="N1061" i="3"/>
  <c r="O1061" i="3" s="1"/>
  <c r="K1061" i="3"/>
  <c r="K989" i="3"/>
  <c r="N989" i="3"/>
  <c r="O989" i="3" s="1"/>
  <c r="K917" i="3"/>
  <c r="N917" i="3"/>
  <c r="O917" i="3" s="1"/>
  <c r="N845" i="3"/>
  <c r="O845" i="3" s="1"/>
  <c r="K845" i="3"/>
  <c r="N773" i="3"/>
  <c r="O773" i="3" s="1"/>
  <c r="N701" i="3"/>
  <c r="O701" i="3" s="1"/>
  <c r="N629" i="3"/>
  <c r="O629" i="3" s="1"/>
  <c r="N485" i="3"/>
  <c r="O485" i="3" s="1"/>
  <c r="N413" i="3"/>
  <c r="O413" i="3" s="1"/>
  <c r="N341" i="3"/>
  <c r="O341" i="3" s="1"/>
  <c r="N269" i="3"/>
  <c r="O269" i="3" s="1"/>
  <c r="N197" i="3"/>
  <c r="O197" i="3" s="1"/>
  <c r="N1780" i="3"/>
  <c r="O1780" i="3" s="1"/>
  <c r="K1780" i="3"/>
  <c r="N1636" i="3"/>
  <c r="O1636" i="3" s="1"/>
  <c r="K1636" i="3"/>
  <c r="N1492" i="3"/>
  <c r="O1492" i="3" s="1"/>
  <c r="K1492" i="3"/>
  <c r="K1276" i="3"/>
  <c r="N1276" i="3"/>
  <c r="O1276" i="3" s="1"/>
  <c r="K850" i="3"/>
  <c r="N850" i="3"/>
  <c r="O850" i="3" s="1"/>
  <c r="K1295" i="3"/>
  <c r="N1295" i="3"/>
  <c r="O1295" i="3" s="1"/>
  <c r="K1619" i="3"/>
  <c r="N1619" i="3"/>
  <c r="O1619" i="3" s="1"/>
  <c r="K1689" i="3"/>
  <c r="N1689" i="3"/>
  <c r="O1689" i="3" s="1"/>
  <c r="K1545" i="3"/>
  <c r="N1545" i="3"/>
  <c r="O1545" i="3" s="1"/>
  <c r="K1401" i="3"/>
  <c r="N1401" i="3"/>
  <c r="O1401" i="3" s="1"/>
  <c r="N1257" i="3"/>
  <c r="O1257" i="3" s="1"/>
  <c r="K1257" i="3"/>
  <c r="K1469" i="3"/>
  <c r="N1469" i="3"/>
  <c r="O1469" i="3" s="1"/>
  <c r="K1583" i="3"/>
  <c r="N1583" i="3"/>
  <c r="O1583" i="3" s="1"/>
  <c r="K1772" i="3"/>
  <c r="N1772" i="3"/>
  <c r="O1772" i="3" s="1"/>
  <c r="K1556" i="3"/>
  <c r="N1556" i="3"/>
  <c r="O1556" i="3" s="1"/>
  <c r="K1412" i="3"/>
  <c r="N1412" i="3"/>
  <c r="O1412" i="3" s="1"/>
  <c r="K1268" i="3"/>
  <c r="N1268" i="3"/>
  <c r="O1268" i="3" s="1"/>
  <c r="K964" i="3"/>
  <c r="N964" i="3"/>
  <c r="O964" i="3" s="1"/>
  <c r="K1933" i="3"/>
  <c r="N1933" i="3"/>
  <c r="O1933" i="3" s="1"/>
  <c r="K1789" i="3"/>
  <c r="N1789" i="3"/>
  <c r="O1789" i="3" s="1"/>
  <c r="K1429" i="3"/>
  <c r="N1429" i="3"/>
  <c r="O1429" i="3" s="1"/>
  <c r="N1285" i="3"/>
  <c r="O1285" i="3" s="1"/>
  <c r="K1285" i="3"/>
  <c r="K1349" i="3"/>
  <c r="N1349" i="3"/>
  <c r="O1349" i="3" s="1"/>
  <c r="K1835" i="3"/>
  <c r="N1835" i="3"/>
  <c r="O1835" i="3" s="1"/>
  <c r="K1860" i="3"/>
  <c r="N1860" i="3"/>
  <c r="O1860" i="3" s="1"/>
  <c r="K1716" i="3"/>
  <c r="N1716" i="3"/>
  <c r="O1716" i="3" s="1"/>
  <c r="N1572" i="3"/>
  <c r="O1572" i="3" s="1"/>
  <c r="K1572" i="3"/>
  <c r="N1428" i="3"/>
  <c r="O1428" i="3" s="1"/>
  <c r="K1428" i="3"/>
  <c r="N1212" i="3"/>
  <c r="O1212" i="3" s="1"/>
  <c r="K1212" i="3"/>
  <c r="K1751" i="3"/>
  <c r="N1751" i="3"/>
  <c r="O1751" i="3" s="1"/>
  <c r="N580" i="3"/>
  <c r="O580" i="3" s="1"/>
  <c r="K981" i="3"/>
  <c r="N981" i="3"/>
  <c r="O981" i="3" s="1"/>
  <c r="N765" i="3"/>
  <c r="O765" i="3" s="1"/>
  <c r="N529" i="3"/>
  <c r="O529" i="3" s="1"/>
  <c r="K1841" i="3"/>
  <c r="N1841" i="3"/>
  <c r="O1841" i="3" s="1"/>
  <c r="K1481" i="3"/>
  <c r="N1481" i="3"/>
  <c r="O1481" i="3" s="1"/>
  <c r="N1774" i="3"/>
  <c r="O1774" i="3" s="1"/>
  <c r="K1774" i="3"/>
  <c r="N1486" i="3"/>
  <c r="O1486" i="3" s="1"/>
  <c r="K1486" i="3"/>
  <c r="K1913" i="3"/>
  <c r="N1913" i="3"/>
  <c r="O1913" i="3" s="1"/>
  <c r="K1397" i="3"/>
  <c r="N1397" i="3"/>
  <c r="O1397" i="3" s="1"/>
  <c r="N640" i="3"/>
  <c r="O640" i="3" s="1"/>
  <c r="N1768" i="3"/>
  <c r="O1768" i="3" s="1"/>
  <c r="K1768" i="3"/>
  <c r="N1696" i="3"/>
  <c r="O1696" i="3" s="1"/>
  <c r="K1696" i="3"/>
  <c r="N1552" i="3"/>
  <c r="O1552" i="3" s="1"/>
  <c r="K1552" i="3"/>
  <c r="N1480" i="3"/>
  <c r="O1480" i="3" s="1"/>
  <c r="K1480" i="3"/>
  <c r="N1408" i="3"/>
  <c r="O1408" i="3" s="1"/>
  <c r="K1408" i="3"/>
  <c r="K1336" i="3"/>
  <c r="N1336" i="3"/>
  <c r="O1336" i="3" s="1"/>
  <c r="K1264" i="3"/>
  <c r="N1264" i="3"/>
  <c r="O1264" i="3" s="1"/>
  <c r="N1192" i="3"/>
  <c r="O1192" i="3" s="1"/>
  <c r="K1192" i="3"/>
  <c r="N706" i="3"/>
  <c r="O706" i="3" s="1"/>
  <c r="K1673" i="3"/>
  <c r="N1673" i="3"/>
  <c r="O1673" i="3" s="1"/>
  <c r="N1205" i="3"/>
  <c r="O1205" i="3" s="1"/>
  <c r="K1205" i="3"/>
  <c r="N628" i="3"/>
  <c r="O628" i="3" s="1"/>
  <c r="K1487" i="3"/>
  <c r="N1487" i="3"/>
  <c r="O1487" i="3" s="1"/>
  <c r="K1893" i="3"/>
  <c r="N1893" i="3"/>
  <c r="O1893" i="3" s="1"/>
  <c r="K1821" i="3"/>
  <c r="N1821" i="3"/>
  <c r="O1821" i="3" s="1"/>
  <c r="K1677" i="3"/>
  <c r="N1677" i="3"/>
  <c r="O1677" i="3" s="1"/>
  <c r="N1605" i="3"/>
  <c r="O1605" i="3" s="1"/>
  <c r="K1605" i="3"/>
  <c r="K1533" i="3"/>
  <c r="N1533" i="3"/>
  <c r="O1533" i="3" s="1"/>
  <c r="K1461" i="3"/>
  <c r="N1461" i="3"/>
  <c r="O1461" i="3" s="1"/>
  <c r="K1389" i="3"/>
  <c r="N1389" i="3"/>
  <c r="O1389" i="3" s="1"/>
  <c r="K1317" i="3"/>
  <c r="N1317" i="3"/>
  <c r="O1317" i="3" s="1"/>
  <c r="N1245" i="3"/>
  <c r="O1245" i="3" s="1"/>
  <c r="K1245" i="3"/>
  <c r="N1173" i="3"/>
  <c r="O1173" i="3" s="1"/>
  <c r="K1173" i="3"/>
  <c r="K1343" i="3"/>
  <c r="N1343" i="3"/>
  <c r="O1343" i="3" s="1"/>
  <c r="N616" i="3"/>
  <c r="O616" i="3" s="1"/>
  <c r="K1433" i="3"/>
  <c r="N1433" i="3"/>
  <c r="O1433" i="3" s="1"/>
  <c r="K1904" i="3"/>
  <c r="N1904" i="3"/>
  <c r="O1904" i="3" s="1"/>
  <c r="K1832" i="3"/>
  <c r="N1832" i="3"/>
  <c r="O1832" i="3" s="1"/>
  <c r="K1688" i="3"/>
  <c r="N1688" i="3"/>
  <c r="O1688" i="3" s="1"/>
  <c r="N1544" i="3"/>
  <c r="O1544" i="3" s="1"/>
  <c r="K1544" i="3"/>
  <c r="N1328" i="3"/>
  <c r="O1328" i="3" s="1"/>
  <c r="K1328" i="3"/>
  <c r="K1256" i="3"/>
  <c r="N1256" i="3"/>
  <c r="O1256" i="3" s="1"/>
  <c r="N1184" i="3"/>
  <c r="O1184" i="3" s="1"/>
  <c r="K1184" i="3"/>
  <c r="K1439" i="3"/>
  <c r="N1439" i="3"/>
  <c r="O1439" i="3" s="1"/>
  <c r="N820" i="3"/>
  <c r="O820" i="3" s="1"/>
  <c r="N1607" i="3"/>
  <c r="O1607" i="3" s="1"/>
  <c r="K1607" i="3"/>
  <c r="K1849" i="3"/>
  <c r="N1849" i="3"/>
  <c r="O1849" i="3" s="1"/>
  <c r="K1777" i="3"/>
  <c r="N1777" i="3"/>
  <c r="O1777" i="3" s="1"/>
  <c r="K1705" i="3"/>
  <c r="N1705" i="3"/>
  <c r="O1705" i="3" s="1"/>
  <c r="K1633" i="3"/>
  <c r="N1633" i="3"/>
  <c r="O1633" i="3" s="1"/>
  <c r="K1561" i="3"/>
  <c r="N1561" i="3"/>
  <c r="O1561" i="3" s="1"/>
  <c r="K1489" i="3"/>
  <c r="N1489" i="3"/>
  <c r="O1489" i="3" s="1"/>
  <c r="K1417" i="3"/>
  <c r="N1417" i="3"/>
  <c r="O1417" i="3" s="1"/>
  <c r="K1345" i="3"/>
  <c r="N1345" i="3"/>
  <c r="O1345" i="3" s="1"/>
  <c r="N1273" i="3"/>
  <c r="O1273" i="3" s="1"/>
  <c r="K1273" i="3"/>
  <c r="N1201" i="3"/>
  <c r="O1201" i="3" s="1"/>
  <c r="K1201" i="3"/>
  <c r="N814" i="3"/>
  <c r="O814" i="3" s="1"/>
  <c r="K1733" i="3"/>
  <c r="N1733" i="3"/>
  <c r="O1733" i="3" s="1"/>
  <c r="N1277" i="3"/>
  <c r="O1277" i="3" s="1"/>
  <c r="K1277" i="3"/>
  <c r="N808" i="3"/>
  <c r="O808" i="3" s="1"/>
  <c r="N1920" i="3"/>
  <c r="O1920" i="3" s="1"/>
  <c r="K1920" i="3"/>
  <c r="K1776" i="3"/>
  <c r="N1776" i="3"/>
  <c r="O1776" i="3" s="1"/>
  <c r="K1704" i="3"/>
  <c r="N1704" i="3"/>
  <c r="O1704" i="3" s="1"/>
  <c r="K1560" i="3"/>
  <c r="N1560" i="3"/>
  <c r="O1560" i="3" s="1"/>
  <c r="N1488" i="3"/>
  <c r="O1488" i="3" s="1"/>
  <c r="K1488" i="3"/>
  <c r="N1416" i="3"/>
  <c r="O1416" i="3" s="1"/>
  <c r="K1416" i="3"/>
  <c r="K1344" i="3"/>
  <c r="N1344" i="3"/>
  <c r="O1344" i="3" s="1"/>
  <c r="N1272" i="3"/>
  <c r="O1272" i="3" s="1"/>
  <c r="K1272" i="3"/>
  <c r="N1200" i="3"/>
  <c r="O1200" i="3" s="1"/>
  <c r="K1200" i="3"/>
  <c r="K1625" i="3"/>
  <c r="N1625" i="3"/>
  <c r="O1625" i="3" s="1"/>
  <c r="N1169" i="3"/>
  <c r="O1169" i="3" s="1"/>
  <c r="K1169" i="3"/>
  <c r="N436" i="3"/>
  <c r="O436" i="3" s="1"/>
  <c r="N1113" i="3"/>
  <c r="O1113" i="3" s="1"/>
  <c r="K1113" i="3"/>
  <c r="N1041" i="3"/>
  <c r="O1041" i="3" s="1"/>
  <c r="K1041" i="3"/>
  <c r="N969" i="3"/>
  <c r="O969" i="3" s="1"/>
  <c r="K969" i="3"/>
  <c r="K897" i="3"/>
  <c r="N897" i="3"/>
  <c r="O897" i="3" s="1"/>
  <c r="K825" i="3"/>
  <c r="N825" i="3"/>
  <c r="O825" i="3" s="1"/>
  <c r="N681" i="3"/>
  <c r="O681" i="3" s="1"/>
  <c r="N609" i="3"/>
  <c r="O609" i="3" s="1"/>
  <c r="N537" i="3"/>
  <c r="O537" i="3" s="1"/>
  <c r="N465" i="3"/>
  <c r="O465" i="3" s="1"/>
  <c r="N393" i="3"/>
  <c r="O393" i="3" s="1"/>
  <c r="N321" i="3"/>
  <c r="O321" i="3" s="1"/>
  <c r="N249" i="3"/>
  <c r="O249" i="3" s="1"/>
  <c r="N1124" i="3"/>
  <c r="O1124" i="3" s="1"/>
  <c r="K1124" i="3"/>
  <c r="K1052" i="3"/>
  <c r="N1052" i="3"/>
  <c r="O1052" i="3" s="1"/>
  <c r="N980" i="3"/>
  <c r="O980" i="3" s="1"/>
  <c r="K980" i="3"/>
  <c r="K908" i="3"/>
  <c r="N908" i="3"/>
  <c r="O908" i="3" s="1"/>
  <c r="N836" i="3"/>
  <c r="O836" i="3" s="1"/>
  <c r="K836" i="3"/>
  <c r="N692" i="3"/>
  <c r="O692" i="3" s="1"/>
  <c r="N620" i="3"/>
  <c r="O620" i="3" s="1"/>
  <c r="N548" i="3"/>
  <c r="O548" i="3" s="1"/>
  <c r="N476" i="3"/>
  <c r="O476" i="3" s="1"/>
  <c r="N404" i="3"/>
  <c r="O404" i="3" s="1"/>
  <c r="N332" i="3"/>
  <c r="O332" i="3" s="1"/>
  <c r="N188" i="3"/>
  <c r="O188" i="3" s="1"/>
  <c r="N1021" i="3"/>
  <c r="O1021" i="3" s="1"/>
  <c r="K1021" i="3"/>
  <c r="K949" i="3"/>
  <c r="N949" i="3"/>
  <c r="O949" i="3" s="1"/>
  <c r="N877" i="3"/>
  <c r="O877" i="3" s="1"/>
  <c r="K877" i="3"/>
  <c r="N805" i="3"/>
  <c r="O805" i="3" s="1"/>
  <c r="N733" i="3"/>
  <c r="O733" i="3" s="1"/>
  <c r="N661" i="3"/>
  <c r="O661" i="3" s="1"/>
  <c r="N589" i="3"/>
  <c r="O589" i="3" s="1"/>
  <c r="N517" i="3"/>
  <c r="O517" i="3" s="1"/>
  <c r="N373" i="3"/>
  <c r="O373" i="3" s="1"/>
  <c r="N229" i="3"/>
  <c r="O229" i="3" s="1"/>
  <c r="N157" i="3"/>
  <c r="O157" i="3" s="1"/>
  <c r="K1104" i="3"/>
  <c r="N1104" i="3"/>
  <c r="O1104" i="3" s="1"/>
  <c r="K960" i="3"/>
  <c r="N960" i="3"/>
  <c r="O960" i="3" s="1"/>
  <c r="N744" i="3"/>
  <c r="O744" i="3" s="1"/>
  <c r="N672" i="3"/>
  <c r="O672" i="3" s="1"/>
  <c r="N600" i="3"/>
  <c r="O600" i="3" s="1"/>
  <c r="N456" i="3"/>
  <c r="O456" i="3" s="1"/>
  <c r="N384" i="3"/>
  <c r="O384" i="3" s="1"/>
  <c r="N312" i="3"/>
  <c r="O312" i="3" s="1"/>
  <c r="N240" i="3"/>
  <c r="O240" i="3" s="1"/>
  <c r="N1115" i="3"/>
  <c r="O1115" i="3" s="1"/>
  <c r="K1115" i="3"/>
  <c r="N1043" i="3"/>
  <c r="O1043" i="3" s="1"/>
  <c r="K1043" i="3"/>
  <c r="N971" i="3"/>
  <c r="O971" i="3" s="1"/>
  <c r="K971" i="3"/>
  <c r="N899" i="3"/>
  <c r="O899" i="3" s="1"/>
  <c r="K899" i="3"/>
  <c r="N827" i="3"/>
  <c r="O827" i="3" s="1"/>
  <c r="K827" i="3"/>
  <c r="N611" i="3"/>
  <c r="O611" i="3" s="1"/>
  <c r="N539" i="3"/>
  <c r="O539" i="3" s="1"/>
  <c r="N467" i="3"/>
  <c r="O467" i="3" s="1"/>
  <c r="N395" i="3"/>
  <c r="O395" i="3" s="1"/>
  <c r="N323" i="3"/>
  <c r="O323" i="3" s="1"/>
  <c r="N1644" i="3"/>
  <c r="O1644" i="3" s="1"/>
  <c r="N1838" i="3"/>
  <c r="O1838" i="3" s="1"/>
  <c r="N1699" i="3"/>
  <c r="O1699" i="3" s="1"/>
  <c r="N478" i="3"/>
  <c r="O478" i="3" s="1"/>
  <c r="N702" i="3"/>
  <c r="O702" i="3" s="1"/>
  <c r="N196" i="3"/>
  <c r="O196" i="3" s="1"/>
  <c r="N598" i="3"/>
  <c r="O598" i="3" s="1"/>
  <c r="N1167" i="3"/>
  <c r="O1167" i="3" s="1"/>
  <c r="N848" i="3"/>
  <c r="O848" i="3" s="1"/>
  <c r="N1855" i="3"/>
  <c r="O1855" i="3" s="1"/>
  <c r="N1299" i="3"/>
  <c r="O1299" i="3" s="1"/>
  <c r="N753" i="3"/>
  <c r="O753" i="3" s="1"/>
  <c r="N1118" i="3"/>
  <c r="O1118" i="3" s="1"/>
  <c r="N895" i="3"/>
  <c r="O895" i="3" s="1"/>
  <c r="N1524" i="3"/>
  <c r="O1524" i="3" s="1"/>
  <c r="N1796" i="3"/>
  <c r="O1796" i="3" s="1"/>
  <c r="N496" i="3"/>
  <c r="O496" i="3" s="1"/>
  <c r="N1246" i="3"/>
  <c r="O1246" i="3" s="1"/>
  <c r="N1647" i="3"/>
  <c r="O1647" i="3" s="1"/>
  <c r="N231" i="3"/>
  <c r="O231" i="3" s="1"/>
  <c r="N487" i="3"/>
  <c r="O487" i="3" s="1"/>
  <c r="N890" i="3"/>
  <c r="O890" i="3" s="1"/>
  <c r="N1567" i="3"/>
  <c r="O1567" i="3" s="1"/>
  <c r="N1892" i="3"/>
  <c r="O1892" i="3" s="1"/>
  <c r="N593" i="3"/>
  <c r="O593" i="3" s="1"/>
  <c r="N1727" i="3"/>
  <c r="O1727" i="3" s="1"/>
  <c r="N1739" i="3"/>
  <c r="O1739" i="3" s="1"/>
  <c r="N1252" i="3"/>
  <c r="O1252" i="3" s="1"/>
  <c r="N178" i="3"/>
  <c r="O178" i="3" s="1"/>
  <c r="N1573" i="3"/>
  <c r="O1573" i="3" s="1"/>
  <c r="N1145" i="3"/>
  <c r="O1145" i="3" s="1"/>
  <c r="N557" i="3"/>
  <c r="O557" i="3" s="1"/>
  <c r="N1817" i="3"/>
  <c r="O1817" i="3" s="1"/>
  <c r="N1191" i="3"/>
  <c r="O1191" i="3" s="1"/>
  <c r="N656" i="3"/>
  <c r="O656" i="3" s="1"/>
  <c r="N1160" i="3"/>
  <c r="O1160" i="3" s="1"/>
  <c r="N693" i="3"/>
  <c r="O693" i="3" s="1"/>
  <c r="N1440" i="3"/>
  <c r="O1440" i="3" s="1"/>
  <c r="N291" i="3"/>
  <c r="O291" i="3" s="1"/>
  <c r="N1110" i="3"/>
  <c r="O1110" i="3" s="1"/>
  <c r="N168" i="3"/>
  <c r="O168" i="3" s="1"/>
  <c r="N1183" i="3"/>
  <c r="O1183" i="3" s="1"/>
  <c r="N1887" i="3"/>
  <c r="O1887" i="3" s="1"/>
  <c r="N923" i="3"/>
  <c r="O923" i="3" s="1"/>
  <c r="N690" i="3"/>
  <c r="O690" i="3" s="1"/>
  <c r="N1553" i="3"/>
  <c r="O1553" i="3" s="1"/>
  <c r="N45" i="3"/>
  <c r="O45" i="3" s="1"/>
  <c r="N38" i="3"/>
  <c r="O38" i="3" s="1"/>
  <c r="N76" i="3"/>
  <c r="O76" i="3" s="1"/>
  <c r="N69" i="3"/>
  <c r="O69" i="3" s="1"/>
  <c r="N107" i="3"/>
  <c r="O107" i="3" s="1"/>
  <c r="N64" i="3"/>
  <c r="O64" i="3" s="1"/>
  <c r="N18" i="3"/>
  <c r="O18" i="3" s="1"/>
  <c r="N80" i="3"/>
  <c r="O80" i="3" s="1"/>
  <c r="N49" i="3"/>
  <c r="O49" i="3" s="1"/>
  <c r="N136" i="3"/>
  <c r="O136" i="3" s="1"/>
  <c r="N137" i="3"/>
  <c r="O137" i="3" s="1"/>
  <c r="N103" i="3"/>
  <c r="O103" i="3" s="1"/>
  <c r="N57" i="3"/>
  <c r="O57" i="3" s="1"/>
  <c r="N41" i="3"/>
  <c r="O41" i="3" s="1"/>
  <c r="N148" i="3"/>
  <c r="O148" i="3" s="1"/>
  <c r="N145" i="3"/>
  <c r="O145" i="3" s="1"/>
  <c r="N142" i="3"/>
  <c r="O142" i="3" s="1"/>
  <c r="N139" i="3"/>
  <c r="O139" i="3" s="1"/>
  <c r="N134" i="3"/>
  <c r="O134" i="3" s="1"/>
  <c r="N131" i="3"/>
  <c r="O131" i="3" s="1"/>
  <c r="N128" i="3"/>
  <c r="O128" i="3" s="1"/>
  <c r="N125" i="3"/>
  <c r="O125" i="3" s="1"/>
  <c r="N122" i="3"/>
  <c r="O122" i="3" s="1"/>
  <c r="N120" i="3"/>
  <c r="O120" i="3" s="1"/>
  <c r="N108" i="3"/>
  <c r="O108" i="3" s="1"/>
  <c r="N98" i="3"/>
  <c r="O98" i="3" s="1"/>
  <c r="N93" i="3"/>
  <c r="O93" i="3" s="1"/>
  <c r="N90" i="3"/>
  <c r="O90" i="3" s="1"/>
  <c r="N87" i="3"/>
  <c r="O87" i="3" s="1"/>
  <c r="N84" i="3"/>
  <c r="O84" i="3" s="1"/>
  <c r="N81" i="3"/>
  <c r="O81" i="3" s="1"/>
  <c r="N73" i="3"/>
  <c r="O73" i="3" s="1"/>
  <c r="N70" i="3"/>
  <c r="O70" i="3" s="1"/>
  <c r="N46" i="3"/>
  <c r="O46" i="3" s="1"/>
  <c r="N35" i="3"/>
  <c r="O35" i="3" s="1"/>
  <c r="N31" i="3"/>
  <c r="O31" i="3" s="1"/>
  <c r="N28" i="3"/>
  <c r="O28" i="3" s="1"/>
  <c r="N25" i="3"/>
  <c r="O25" i="3" s="1"/>
  <c r="N22" i="3"/>
  <c r="O22" i="3" s="1"/>
  <c r="N19" i="3"/>
  <c r="O19" i="3" s="1"/>
  <c r="N12" i="3"/>
  <c r="O12" i="3" s="1"/>
  <c r="N60" i="3"/>
  <c r="O60" i="3" s="1"/>
  <c r="N54" i="3"/>
  <c r="O54" i="3" s="1"/>
  <c r="N44" i="3"/>
  <c r="O44" i="3" s="1"/>
  <c r="N17" i="3"/>
  <c r="O17" i="3" s="1"/>
  <c r="N116" i="3"/>
  <c r="O116" i="3" s="1"/>
  <c r="N113" i="3"/>
  <c r="O113" i="3" s="1"/>
  <c r="N105" i="3"/>
  <c r="O105" i="3" s="1"/>
  <c r="N102" i="3"/>
  <c r="O102" i="3" s="1"/>
  <c r="N78" i="3"/>
  <c r="O78" i="3" s="1"/>
  <c r="N67" i="3"/>
  <c r="O67" i="3" s="1"/>
  <c r="N62" i="3"/>
  <c r="O62" i="3" s="1"/>
  <c r="N59" i="3"/>
  <c r="O59" i="3" s="1"/>
  <c r="N56" i="3"/>
  <c r="O56" i="3" s="1"/>
  <c r="N51" i="3"/>
  <c r="O51" i="3" s="1"/>
  <c r="N43" i="3"/>
  <c r="O43" i="3" s="1"/>
  <c r="N40" i="3"/>
  <c r="O40" i="3" s="1"/>
  <c r="N16" i="3"/>
  <c r="O16" i="3" s="1"/>
  <c r="N114" i="3"/>
  <c r="O114" i="3" s="1"/>
  <c r="N106" i="3"/>
  <c r="O106" i="3" s="1"/>
  <c r="N63" i="3"/>
  <c r="O63" i="3" s="1"/>
  <c r="N147" i="3"/>
  <c r="O147" i="3" s="1"/>
  <c r="N144" i="3"/>
  <c r="O144" i="3" s="1"/>
  <c r="N141" i="3"/>
  <c r="O141" i="3" s="1"/>
  <c r="N138" i="3"/>
  <c r="O138" i="3" s="1"/>
  <c r="N133" i="3"/>
  <c r="O133" i="3" s="1"/>
  <c r="N130" i="3"/>
  <c r="O130" i="3" s="1"/>
  <c r="N127" i="3"/>
  <c r="O127" i="3" s="1"/>
  <c r="N124" i="3"/>
  <c r="O124" i="3" s="1"/>
  <c r="N119" i="3"/>
  <c r="O119" i="3" s="1"/>
  <c r="N110" i="3"/>
  <c r="O110" i="3" s="1"/>
  <c r="N97" i="3"/>
  <c r="O97" i="3" s="1"/>
  <c r="N95" i="3"/>
  <c r="O95" i="3" s="1"/>
  <c r="N92" i="3"/>
  <c r="O92" i="3" s="1"/>
  <c r="N89" i="3"/>
  <c r="O89" i="3" s="1"/>
  <c r="N86" i="3"/>
  <c r="O86" i="3" s="1"/>
  <c r="N83" i="3"/>
  <c r="O83" i="3" s="1"/>
  <c r="N75" i="3"/>
  <c r="O75" i="3" s="1"/>
  <c r="N72" i="3"/>
  <c r="O72" i="3" s="1"/>
  <c r="N48" i="3"/>
  <c r="O48" i="3" s="1"/>
  <c r="N37" i="3"/>
  <c r="O37" i="3" s="1"/>
  <c r="N34" i="3"/>
  <c r="O34" i="3" s="1"/>
  <c r="N33" i="3"/>
  <c r="O33" i="3" s="1"/>
  <c r="N30" i="3"/>
  <c r="O30" i="3" s="1"/>
  <c r="N27" i="3"/>
  <c r="O27" i="3" s="1"/>
  <c r="N24" i="3"/>
  <c r="O24" i="3" s="1"/>
  <c r="N21" i="3"/>
  <c r="O21" i="3" s="1"/>
  <c r="N14" i="3"/>
  <c r="O14" i="3" s="1"/>
  <c r="N79" i="3"/>
  <c r="O79" i="3" s="1"/>
  <c r="N65" i="3"/>
  <c r="O65" i="3" s="1"/>
  <c r="N117" i="3"/>
  <c r="O117" i="3" s="1"/>
  <c r="N115" i="3"/>
  <c r="O115" i="3" s="1"/>
  <c r="N112" i="3"/>
  <c r="O112" i="3" s="1"/>
  <c r="N104" i="3"/>
  <c r="O104" i="3" s="1"/>
  <c r="N101" i="3"/>
  <c r="O101" i="3" s="1"/>
  <c r="N77" i="3"/>
  <c r="O77" i="3" s="1"/>
  <c r="N66" i="3"/>
  <c r="O66" i="3" s="1"/>
  <c r="N61" i="3"/>
  <c r="O61" i="3" s="1"/>
  <c r="N58" i="3"/>
  <c r="O58" i="3" s="1"/>
  <c r="N55" i="3"/>
  <c r="O55" i="3" s="1"/>
  <c r="N53" i="3"/>
  <c r="O53" i="3" s="1"/>
  <c r="N50" i="3"/>
  <c r="O50" i="3" s="1"/>
  <c r="N42" i="3"/>
  <c r="O42" i="3" s="1"/>
  <c r="N39" i="3"/>
  <c r="O39" i="3" s="1"/>
  <c r="N15" i="3"/>
  <c r="O15" i="3" s="1"/>
  <c r="N68" i="3"/>
  <c r="O68" i="3" s="1"/>
  <c r="N52" i="3"/>
  <c r="O52" i="3" s="1"/>
  <c r="N146" i="3"/>
  <c r="O146" i="3" s="1"/>
  <c r="N143" i="3"/>
  <c r="O143" i="3" s="1"/>
  <c r="N140" i="3"/>
  <c r="O140" i="3" s="1"/>
  <c r="N135" i="3"/>
  <c r="O135" i="3" s="1"/>
  <c r="N132" i="3"/>
  <c r="O132" i="3" s="1"/>
  <c r="N129" i="3"/>
  <c r="O129" i="3" s="1"/>
  <c r="N126" i="3"/>
  <c r="O126" i="3" s="1"/>
  <c r="N123" i="3"/>
  <c r="O123" i="3" s="1"/>
  <c r="N121" i="3"/>
  <c r="O121" i="3" s="1"/>
  <c r="N118" i="3"/>
  <c r="O118" i="3" s="1"/>
  <c r="N111" i="3"/>
  <c r="O111" i="3" s="1"/>
  <c r="N109" i="3"/>
  <c r="O109" i="3" s="1"/>
  <c r="N100" i="3"/>
  <c r="O100" i="3" s="1"/>
  <c r="N99" i="3"/>
  <c r="O99" i="3" s="1"/>
  <c r="N96" i="3"/>
  <c r="O96" i="3" s="1"/>
  <c r="N94" i="3"/>
  <c r="O94" i="3" s="1"/>
  <c r="N91" i="3"/>
  <c r="O91" i="3" s="1"/>
  <c r="N88" i="3"/>
  <c r="O88" i="3" s="1"/>
  <c r="N85" i="3"/>
  <c r="O85" i="3" s="1"/>
  <c r="N82" i="3"/>
  <c r="O82" i="3" s="1"/>
  <c r="N74" i="3"/>
  <c r="O74" i="3" s="1"/>
  <c r="N71" i="3"/>
  <c r="O71" i="3" s="1"/>
  <c r="N47" i="3"/>
  <c r="O47" i="3" s="1"/>
  <c r="N36" i="3"/>
  <c r="O36" i="3" s="1"/>
  <c r="N32" i="3"/>
  <c r="O32" i="3" s="1"/>
  <c r="N29" i="3"/>
  <c r="O29" i="3" s="1"/>
  <c r="N26" i="3"/>
  <c r="O26" i="3" s="1"/>
  <c r="N23" i="3"/>
  <c r="O23" i="3" s="1"/>
  <c r="N20" i="3"/>
  <c r="O20" i="3" s="1"/>
  <c r="N13" i="3"/>
  <c r="O13" i="3" s="1"/>
  <c r="N10" i="3"/>
  <c r="O10" i="3" s="1"/>
  <c r="N7" i="3"/>
  <c r="O7" i="3" s="1"/>
  <c r="N9" i="3"/>
  <c r="O9" i="3" s="1"/>
  <c r="N5" i="3"/>
  <c r="O5" i="3" s="1"/>
  <c r="N8" i="3"/>
  <c r="O8" i="3" s="1"/>
  <c r="N6" i="3"/>
  <c r="O6" i="3" s="1"/>
  <c r="N4" i="3"/>
  <c r="O4" i="3" s="1"/>
  <c r="N3" i="3"/>
  <c r="O3" i="3" s="1"/>
  <c r="N2" i="3"/>
  <c r="O2" i="3" l="1"/>
  <c r="H19" i="23"/>
  <c r="W14" i="20" l="1"/>
  <c r="W5" i="20"/>
  <c r="W13" i="20"/>
  <c r="W12" i="20"/>
  <c r="W11" i="20"/>
  <c r="W10" i="20"/>
  <c r="W4" i="20"/>
  <c r="W6" i="20" l="1"/>
  <c r="W15" i="20"/>
  <c r="E4" i="4" l="1"/>
  <c r="G10" i="23" l="1"/>
  <c r="G14" i="23"/>
  <c r="G11" i="23"/>
  <c r="E14" i="23"/>
  <c r="G15" i="23"/>
  <c r="E11" i="23"/>
  <c r="E10" i="23"/>
  <c r="G13" i="23"/>
  <c r="G12" i="23"/>
  <c r="E16" i="23"/>
  <c r="E12" i="23"/>
  <c r="E13" i="23"/>
  <c r="E15" i="23"/>
  <c r="E17" i="23" l="1"/>
  <c r="F14" i="23" l="1"/>
  <c r="F11" i="23"/>
  <c r="H11" i="23" s="1"/>
  <c r="F16" i="23"/>
  <c r="F15" i="23"/>
  <c r="F13" i="23"/>
  <c r="F10" i="23"/>
  <c r="H10" i="23" s="1"/>
  <c r="F12" i="23"/>
  <c r="H18" i="23" l="1"/>
  <c r="H17" i="23"/>
  <c r="F1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tc={73006CC1-1CBB-456D-A32C-F9F3C5E1B279}</author>
    <author>tc={BB6E5B7C-1AEF-43D5-BB56-937C0790B2F1}</author>
    <author>tc={F0F107EB-FA31-435C-933B-14BDF350D639}</author>
    <author>tc={216B30E1-F4DD-4930-8435-03E96BA9E3F3}</author>
    <author>tc={4F2F05F0-08E8-4B57-BB36-CE6EA740C011}</author>
    <author>tc={4F0339CD-D3EE-4948-9614-AF49077F1964}</author>
  </authors>
  <commentList>
    <comment ref="S6" authorId="0" shapeId="0" xr:uid="{73006CC1-1CBB-456D-A32C-F9F3C5E1B2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DETERMINAR EN EL CONTEO DE PERSONAS</t>
        </r>
      </text>
    </comment>
    <comment ref="E22" authorId="1" shapeId="0" xr:uid="{BB6E5B7C-1AEF-43D5-BB56-937C0790B2F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  <comment ref="E24" authorId="2" shapeId="0" xr:uid="{F0F107EB-FA31-435C-933B-14BDF350D6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  <comment ref="D87" authorId="3" shapeId="0" xr:uid="{216B30E1-F4DD-4930-8435-03E96BA9E3F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esta incluida en el conteo de personas</t>
        </r>
      </text>
    </comment>
    <comment ref="E143" authorId="4" shapeId="0" xr:uid="{4F2F05F0-08E8-4B57-BB36-CE6EA740C0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  <comment ref="E145" authorId="5" shapeId="0" xr:uid="{4F0339CD-D3EE-4948-9614-AF49077F196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porque llegan documentos por paquete ejemplo “pactos colectivos - licencia de luto, proceso disciplinarios, retiros parciales de cesantías, auxilios educativos”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<sst xmlns="http://schemas.openxmlformats.org/spreadsheetml/2006/main" count="1114" uniqueCount="486">
  <si>
    <t>US</t>
  </si>
  <si>
    <t>COD</t>
  </si>
  <si>
    <t>SUBPROCESO</t>
  </si>
  <si>
    <t>UNIDAD DE MEDIDA</t>
  </si>
  <si>
    <t>ESTANDAR HORA</t>
  </si>
  <si>
    <t>PROCESO</t>
  </si>
  <si>
    <t>Tiempo</t>
  </si>
  <si>
    <t>Proceso</t>
  </si>
  <si>
    <t>total h.l</t>
  </si>
  <si>
    <t xml:space="preserve">tiempo procesamiento </t>
  </si>
  <si>
    <t>dias</t>
  </si>
  <si>
    <t>jornada</t>
  </si>
  <si>
    <t>H*T</t>
  </si>
  <si>
    <t>D*JOR</t>
  </si>
  <si>
    <t>per</t>
  </si>
  <si>
    <t>1-</t>
  </si>
  <si>
    <t>PROCESO - HISTORIAS LABORALES DÍA A DÍA</t>
  </si>
  <si>
    <t>H.L día a día</t>
  </si>
  <si>
    <t>1.1-</t>
  </si>
  <si>
    <t>RECEPCIÓN / Punteo, cumplimiento, consolidación de historias laborales</t>
  </si>
  <si>
    <t>Historia Laboral</t>
  </si>
  <si>
    <t>RECEPCIÓN</t>
  </si>
  <si>
    <t>Bajas</t>
  </si>
  <si>
    <t>1.2-</t>
  </si>
  <si>
    <t xml:space="preserve">RECEPCIÓN / Punteo, cumplimiento, consolidación de historias laborales - Doc digital </t>
  </si>
  <si>
    <t>Inserciones</t>
  </si>
  <si>
    <t>1.3-</t>
  </si>
  <si>
    <t>ALISTAMIENTO / Ordenación de historias laborales -  física</t>
  </si>
  <si>
    <t>ALISTAMIENTO</t>
  </si>
  <si>
    <t>Implementación H.L</t>
  </si>
  <si>
    <t>1.4-</t>
  </si>
  <si>
    <t>ALISTAMIENTO / Ordenación de historias laborales  - Doc digital</t>
  </si>
  <si>
    <t>Pdf</t>
  </si>
  <si>
    <t>ASEGURAMIENTO</t>
  </si>
  <si>
    <t>transf  H.l</t>
  </si>
  <si>
    <t>1.5-</t>
  </si>
  <si>
    <t>Aseguramiento a historia laboral Física</t>
  </si>
  <si>
    <t>transf  Inserciones</t>
  </si>
  <si>
    <t>1.6-</t>
  </si>
  <si>
    <t>DIGITALIZACIÓN / Digitalización de historias laborales</t>
  </si>
  <si>
    <t>DIGITALIZACION</t>
  </si>
  <si>
    <t>Transf devolución EAI</t>
  </si>
  <si>
    <t>1.7-</t>
  </si>
  <si>
    <t>INSERCIÓN DIGITAL / Inserción digital de historias laborales</t>
  </si>
  <si>
    <t>INSERCION DIGITAL</t>
  </si>
  <si>
    <t>1.8-</t>
  </si>
  <si>
    <t xml:space="preserve">INSERCIÓN DIGITAL / Inserción digital de historias laborales - Doc digital </t>
  </si>
  <si>
    <t>1.9-</t>
  </si>
  <si>
    <t>RECEPCIÓN / Ingreso fechas cuadro de control y confirmación de documentos pendientes por correo</t>
  </si>
  <si>
    <t>RECEPCION</t>
  </si>
  <si>
    <t>1.10</t>
  </si>
  <si>
    <t>Aseguramiento  historia laboral Digital / indexación - marcación Check List - Cargue de imágenes</t>
  </si>
  <si>
    <t>UBICACIÓN</t>
  </si>
  <si>
    <t>1.11</t>
  </si>
  <si>
    <t>UBICACIÓN / Actualizar inventario altas</t>
  </si>
  <si>
    <t>1.12</t>
  </si>
  <si>
    <t>UBICACIÓN / Dar ubicación  / Historias laboral  de acuerdo con el inventario</t>
  </si>
  <si>
    <t>1.13</t>
  </si>
  <si>
    <t>CLASIFICACIÓN / Organización Historias laborales</t>
  </si>
  <si>
    <t>CLASIFICACION</t>
  </si>
  <si>
    <t>1.14</t>
  </si>
  <si>
    <t>INSERCIÓN FÍSICA / Historia Laboral</t>
  </si>
  <si>
    <t>INSERCION</t>
  </si>
  <si>
    <t>1.15</t>
  </si>
  <si>
    <t>ASEGURAMIENTO/ Documentos legales</t>
  </si>
  <si>
    <t>1.16</t>
  </si>
  <si>
    <t xml:space="preserve">ASEGURAMIENTO/pago descarga de seguridad social / aportes en línea </t>
  </si>
  <si>
    <t>2-</t>
  </si>
  <si>
    <t>PROCESO - INSERCIONES DÍA A DÍA</t>
  </si>
  <si>
    <t>2.1-</t>
  </si>
  <si>
    <t xml:space="preserve">RECEPCIÓN / Punteo, cumplimiento, consolidación Inserciones </t>
  </si>
  <si>
    <t>Folio</t>
  </si>
  <si>
    <t>2.2-</t>
  </si>
  <si>
    <t>ALISTAMIENTO / Ordenación de paquete inserción -  física</t>
  </si>
  <si>
    <t>Documento</t>
  </si>
  <si>
    <t>2.3-</t>
  </si>
  <si>
    <t>DIGITALIZACIÓN / Digitalización de inserciones</t>
  </si>
  <si>
    <t>2.4-</t>
  </si>
  <si>
    <t>ORDENACION / inserciones, cambio de formatos a pdf, nombramiento documento / digital</t>
  </si>
  <si>
    <t>2.5-</t>
  </si>
  <si>
    <t>INSERCIÓN DIGITAL / Inserción digital  inserciones</t>
  </si>
  <si>
    <t>2.6-</t>
  </si>
  <si>
    <t>Aseguramiento inserciones / cuadro de control</t>
  </si>
  <si>
    <t>2.7-</t>
  </si>
  <si>
    <t>RECEPCIÓN / Ingreso fechas cuadro de control / fechas cargue</t>
  </si>
  <si>
    <t>2.8-</t>
  </si>
  <si>
    <t>VALIDACION / Cedulas y registro en el documento/confirmación de procesos y novedades del ingreso de documentación</t>
  </si>
  <si>
    <t>2.9-</t>
  </si>
  <si>
    <t>Aseguramiento / Cruce  inserciones - cargue total - validación numero cedula</t>
  </si>
  <si>
    <t>2.10</t>
  </si>
  <si>
    <t>UBICACIÓN / Dar ubicación  / inserciones de acuerdo con el inventario</t>
  </si>
  <si>
    <t>2.11</t>
  </si>
  <si>
    <t>CLASIFICACIÓN / Inserciones</t>
  </si>
  <si>
    <t>2.12</t>
  </si>
  <si>
    <t>INSERCIÓN FÍSICA / Inserciones</t>
  </si>
  <si>
    <t>2.13</t>
  </si>
  <si>
    <t>INSERCIÓN FÍSICA / Aseguramiento  Inserción física</t>
  </si>
  <si>
    <t>2.14</t>
  </si>
  <si>
    <t>VALIDACION / Documentación sin inserción física / caja de novedades</t>
  </si>
  <si>
    <t>3-</t>
  </si>
  <si>
    <t>PROCESO - BAJAS DÍA A DÍA</t>
  </si>
  <si>
    <t>3.1-</t>
  </si>
  <si>
    <t>RECEPCIÓN / Punteo, cumplimiento, consolidación proceso de retiro</t>
  </si>
  <si>
    <t>Baja</t>
  </si>
  <si>
    <t>3.2-</t>
  </si>
  <si>
    <t>ALISTAMIENTO / Ordenación de procesos de retiro</t>
  </si>
  <si>
    <t>3.3-</t>
  </si>
  <si>
    <t>ALISTAMIENTO / proceso de retiro, cambio de formatos a pdf, nombramiento documento / digital</t>
  </si>
  <si>
    <t>3.4-</t>
  </si>
  <si>
    <t>DIGITALIZACIÓN / Digitalización de procesos de retiro</t>
  </si>
  <si>
    <t>3.5-</t>
  </si>
  <si>
    <t xml:space="preserve">INSERCIÓN DIGITAL / Inserción digital  de procesos de retiros </t>
  </si>
  <si>
    <t>3.6-</t>
  </si>
  <si>
    <t>Aseguramiento procesos de retiro / cuadro de control.</t>
  </si>
  <si>
    <t>3.7-</t>
  </si>
  <si>
    <t>RECEPCIÓN / Ingreso fechas cargue cuadro de control y confirmación de documentos pendientes por correo</t>
  </si>
  <si>
    <t>3.8-</t>
  </si>
  <si>
    <t>Aseguramiento / Cruce  proceso de retiro - cargue total - validación numero cedula</t>
  </si>
  <si>
    <t>3.9-</t>
  </si>
  <si>
    <t>3.10</t>
  </si>
  <si>
    <t>UBICACIÓN / Dar ubicación  / proceso de retiro de acuerdo con el inventario</t>
  </si>
  <si>
    <t>3.11</t>
  </si>
  <si>
    <t>CLASIFICACIÓN / Procesos de retiro</t>
  </si>
  <si>
    <t>3.12</t>
  </si>
  <si>
    <t>INSERCIÓN FÍSICA / Proceso de retiro</t>
  </si>
  <si>
    <t>3.13</t>
  </si>
  <si>
    <t>INSERCIÓN FÍSICA / Aseguramiento  Inserción proceso de retiro</t>
  </si>
  <si>
    <t>3.14</t>
  </si>
  <si>
    <t>VALIDACIÓN / Documentacion sin insercion fisica  / caja novedades</t>
  </si>
  <si>
    <t>4-</t>
  </si>
  <si>
    <t>IMPLEMENTACIÓN ARCHIVO DE GESTION</t>
  </si>
  <si>
    <t>4.1-</t>
  </si>
  <si>
    <t>RECEPCIÓN- INTERVENCION</t>
  </si>
  <si>
    <t>4.2-</t>
  </si>
  <si>
    <t>Alistamiento/ Depuración y embolsado-Intervención</t>
  </si>
  <si>
    <t>ALISTAMIENTO - INTERVENCION</t>
  </si>
  <si>
    <t>4.3-</t>
  </si>
  <si>
    <t>Alistamiento/ Alistamiento, Ordenación y descripción-Intervención</t>
  </si>
  <si>
    <t>4.4-</t>
  </si>
  <si>
    <t>ASEGURAMIENTO HL  / Alistamiento</t>
  </si>
  <si>
    <t>4.5-</t>
  </si>
  <si>
    <t>DIGITALIZACIÓN / Digitalización de historias laborales-Intervención / de 200 folios</t>
  </si>
  <si>
    <t>4.6-</t>
  </si>
  <si>
    <t>INSERCIÓN DIGITAL / Inserción digital de historias laborales-Intervención</t>
  </si>
  <si>
    <t>INSERCION DIGITAL - INTERVENCION</t>
  </si>
  <si>
    <t>4.7-</t>
  </si>
  <si>
    <t>4.8-</t>
  </si>
  <si>
    <t>4.9-</t>
  </si>
  <si>
    <t>UBICACIÓN / Dar ubicación  / historias laborales de acuerdo con el inventario</t>
  </si>
  <si>
    <t>4.10</t>
  </si>
  <si>
    <t>4.11</t>
  </si>
  <si>
    <t>4.12</t>
  </si>
  <si>
    <t>5-</t>
  </si>
  <si>
    <t>TRANSFERENCIA HL</t>
  </si>
  <si>
    <t>5.1-</t>
  </si>
  <si>
    <t>TRANSFERENCIA DOCUMENTAL / Cruce BD GH - WM  / Búsqueda HL Estantería</t>
  </si>
  <si>
    <t>TRANSFERENCIA</t>
  </si>
  <si>
    <t>5.2-</t>
  </si>
  <si>
    <t>TRANSFERENCIA DOCUMENTAL / Validación Caratula/ Anexos de retiro / elaborar FUID</t>
  </si>
  <si>
    <t>5.3-</t>
  </si>
  <si>
    <t>TRANSFERENCIA DOCUMENTAL / Eliminación registros inventario AG</t>
  </si>
  <si>
    <t>5.4-</t>
  </si>
  <si>
    <t>TRANSFERENCIA DOCUMENTAL / Cambio de estado WM / Creación tarea</t>
  </si>
  <si>
    <t>5.5-</t>
  </si>
  <si>
    <t>TRANSFERENCIA DOCUMENTAL / Punteo AC</t>
  </si>
  <si>
    <t>5.6-</t>
  </si>
  <si>
    <t>TRANSFERENCIA DOCUMENTAL / Elaboración  inventario - historias laborales/ Volumen</t>
  </si>
  <si>
    <t>5.7-</t>
  </si>
  <si>
    <t>Movimiento de Historias laborales</t>
  </si>
  <si>
    <t>6-</t>
  </si>
  <si>
    <t>TRANSFERENCIA INSERCIONES</t>
  </si>
  <si>
    <t>6.1-</t>
  </si>
  <si>
    <t>TRANSFERENCIA DOCUMENTAL / Elaboración  inventario - inserciones/ Volumen</t>
  </si>
  <si>
    <t>Inserción</t>
  </si>
  <si>
    <t>6.2-</t>
  </si>
  <si>
    <t>TRANSFERENCIA DOCUMENTAL / Elaboración FUID inserciones  Archivo Central /  EAI/ Generar terea</t>
  </si>
  <si>
    <t>6.3-</t>
  </si>
  <si>
    <t>7-</t>
  </si>
  <si>
    <t>TRANSFERENCIA DEVOLUCIONES EAI</t>
  </si>
  <si>
    <t>7.1-</t>
  </si>
  <si>
    <t xml:space="preserve">TRANSFERENCIA DOCUMENTAL / Elaboración FUID inserciones   EAI / Creación tarea </t>
  </si>
  <si>
    <t>documento</t>
  </si>
  <si>
    <t>7.2-</t>
  </si>
  <si>
    <t xml:space="preserve">TRANSFERENCIA DOMUMENTAL / Digitalización de documentos inserciones (Devolución EAI) </t>
  </si>
  <si>
    <t>7.3-</t>
  </si>
  <si>
    <t>TRANSFERENCIA DOCUMENTAL / clasificación documentos por finca - devoluciones EAI</t>
  </si>
  <si>
    <t>7.4-</t>
  </si>
  <si>
    <t>TRANSFERENCIA DOCUMENTAL /Generar tarea en el aplicativo WM</t>
  </si>
  <si>
    <t>Tarea</t>
  </si>
  <si>
    <t>8-</t>
  </si>
  <si>
    <t xml:space="preserve"> ACTIVIDAD COMPLEMETARIA </t>
  </si>
  <si>
    <t>8.1-</t>
  </si>
  <si>
    <t>RECEPCIÓN / Confirmación de recorrido</t>
  </si>
  <si>
    <t>EAI</t>
  </si>
  <si>
    <t>8.2-</t>
  </si>
  <si>
    <t>RECEPCIÓN / Distribución del equipo y entrega de tareas para procesar</t>
  </si>
  <si>
    <t>8.3-</t>
  </si>
  <si>
    <t>RECEPCIÓN / Correspondencia/recorridos fincas usuarias</t>
  </si>
  <si>
    <t>Carpeta</t>
  </si>
  <si>
    <t>8.4-</t>
  </si>
  <si>
    <t>REGISTRO / Cuadro de errores, validación de la novedad y seguimiento del caso</t>
  </si>
  <si>
    <t>Novedad</t>
  </si>
  <si>
    <t>8.5-</t>
  </si>
  <si>
    <t>DESCRIPCIÓN / Descripción / Rotulación de caja</t>
  </si>
  <si>
    <t>Cajas</t>
  </si>
  <si>
    <t>INVENTARIO</t>
  </si>
  <si>
    <t>8.6-</t>
  </si>
  <si>
    <t>RECEPCIÓN / Registro de punteo, impresión de formatos, embolsados de documentos y ubicación de tareas para distribución</t>
  </si>
  <si>
    <t>tarea</t>
  </si>
  <si>
    <t>TAREA</t>
  </si>
  <si>
    <t>8.7-</t>
  </si>
  <si>
    <t xml:space="preserve">INSERCIÓN FÍSICA / Cruce Aleatorio proceso de retiro e inserciones  físico </t>
  </si>
  <si>
    <t>Archivo</t>
  </si>
  <si>
    <t>8.8-</t>
  </si>
  <si>
    <t>REGISTRO / Aseguramiento físico en planilla digital</t>
  </si>
  <si>
    <t>Planilla</t>
  </si>
  <si>
    <t>8.9-</t>
  </si>
  <si>
    <t>Reporte de ausentismo personal</t>
  </si>
  <si>
    <t>NOVEDAD</t>
  </si>
  <si>
    <t>8.10</t>
  </si>
  <si>
    <t>Entrega cajas / inserciones fisicas</t>
  </si>
  <si>
    <t>8.11</t>
  </si>
  <si>
    <t>Movimiento cajas inventario</t>
  </si>
  <si>
    <t>8.12</t>
  </si>
  <si>
    <t>Aseo Bodega</t>
  </si>
  <si>
    <t>Aseo</t>
  </si>
  <si>
    <t>ASEO BODEGA</t>
  </si>
  <si>
    <t>9-</t>
  </si>
  <si>
    <t>MANTIS</t>
  </si>
  <si>
    <t>9.1-</t>
  </si>
  <si>
    <t>Atención de Mantis</t>
  </si>
  <si>
    <t>N/A</t>
  </si>
  <si>
    <t>REPORTE</t>
  </si>
  <si>
    <t>99-</t>
  </si>
  <si>
    <t>99.1</t>
  </si>
  <si>
    <t>Ausentismo</t>
  </si>
  <si>
    <t>Otros</t>
  </si>
  <si>
    <t>99.2</t>
  </si>
  <si>
    <t>Pausas activas</t>
  </si>
  <si>
    <t>99.3</t>
  </si>
  <si>
    <t>Capacitaciones</t>
  </si>
  <si>
    <t>99.4</t>
  </si>
  <si>
    <t>Formación low Code</t>
  </si>
  <si>
    <t>99.5</t>
  </si>
  <si>
    <t>Indisponibilidad de infraestructura tecnologica</t>
  </si>
  <si>
    <t>99.6</t>
  </si>
  <si>
    <t>Almuerzo/break</t>
  </si>
  <si>
    <t>99.7</t>
  </si>
  <si>
    <t>Reuniones</t>
  </si>
  <si>
    <t>99.8</t>
  </si>
  <si>
    <t>Vacaciones</t>
  </si>
  <si>
    <t>99.9</t>
  </si>
  <si>
    <t>Permiso personal remunerado</t>
  </si>
  <si>
    <t>99.10</t>
  </si>
  <si>
    <t>Actividades gestión humana</t>
  </si>
  <si>
    <t>99.11</t>
  </si>
  <si>
    <t>Limpieza scanner</t>
  </si>
  <si>
    <t>99.12</t>
  </si>
  <si>
    <t>Toma temperatura bodega</t>
  </si>
  <si>
    <t>99.13</t>
  </si>
  <si>
    <t>Aseo bogeda custodia</t>
  </si>
  <si>
    <t>Actividad / Sub Actividad</t>
  </si>
  <si>
    <t>Unidad de medida</t>
  </si>
  <si>
    <t>Estándar X hora</t>
  </si>
  <si>
    <t>Efectivo</t>
  </si>
  <si>
    <t>No efectivo de la persona</t>
  </si>
  <si>
    <t>No efectivo de la organización</t>
  </si>
  <si>
    <t xml:space="preserve">No efectivo de la organización </t>
  </si>
  <si>
    <t>Vacaciones no reemplazadas</t>
  </si>
  <si>
    <t>No efectivo</t>
  </si>
  <si>
    <t>AUXILIAR</t>
  </si>
  <si>
    <t>FECHA DE PRODUCCIÓN</t>
  </si>
  <si>
    <t>EMPRESA</t>
  </si>
  <si>
    <t>ACTIVIDAD</t>
  </si>
  <si>
    <t>UNIDAD DE
 MEDIDA</t>
  </si>
  <si>
    <t>HORA INICIO
H:M</t>
  </si>
  <si>
    <t>HORA FIN
H:M</t>
  </si>
  <si>
    <t>CANTIDAD EJECUTADA</t>
  </si>
  <si>
    <t>% CUMPLIMIENTO</t>
  </si>
  <si>
    <t># CAJA/MANTIS</t>
  </si>
  <si>
    <t>OBSERVACIONES</t>
  </si>
  <si>
    <t>DEBIO EJECUTAR</t>
  </si>
  <si>
    <t>HORAS EJECUTADAS</t>
  </si>
  <si>
    <t>ESTANDAR/HORA</t>
  </si>
  <si>
    <t>PROMEDIO/HORA EJECUTADO CANT</t>
  </si>
  <si>
    <t>FV</t>
  </si>
  <si>
    <t>LC</t>
  </si>
  <si>
    <t>PL-PP - LC- RF-LN</t>
  </si>
  <si>
    <t>INSERCION FISICA DE VOLUMEN CON PATINADOR</t>
  </si>
  <si>
    <t>SN</t>
  </si>
  <si>
    <t>LM</t>
  </si>
  <si>
    <t>PL</t>
  </si>
  <si>
    <t>MG - ER</t>
  </si>
  <si>
    <t>MG - SC</t>
  </si>
  <si>
    <t>MG - MG</t>
  </si>
  <si>
    <t>RF</t>
  </si>
  <si>
    <t>TN</t>
  </si>
  <si>
    <t>FF - ADM</t>
  </si>
  <si>
    <t>FF - AJ</t>
  </si>
  <si>
    <t>SB</t>
  </si>
  <si>
    <t>LF - AB</t>
  </si>
  <si>
    <t>PA</t>
  </si>
  <si>
    <t>PL - 1</t>
  </si>
  <si>
    <t>FF - TM</t>
  </si>
  <si>
    <t>TN - PM</t>
  </si>
  <si>
    <t>ML</t>
  </si>
  <si>
    <t>FF - LN</t>
  </si>
  <si>
    <t>CP</t>
  </si>
  <si>
    <t>QF</t>
  </si>
  <si>
    <t>AL</t>
  </si>
  <si>
    <t>Actividad</t>
  </si>
  <si>
    <t>Auxiliar</t>
  </si>
  <si>
    <t>Fecha toma de Actividad</t>
  </si>
  <si>
    <t>Empresa Cliente</t>
  </si>
  <si>
    <t>Sede</t>
  </si>
  <si>
    <t>Actividad/subactividad</t>
  </si>
  <si>
    <t xml:space="preserve">Unidad de Medida </t>
  </si>
  <si>
    <t>Hora Inicio</t>
  </si>
  <si>
    <t>Hora Fin</t>
  </si>
  <si>
    <t>Cantidad Ejecutada</t>
  </si>
  <si>
    <t>Debió Ejecutar</t>
  </si>
  <si>
    <t>Horas Ejecutadas</t>
  </si>
  <si>
    <t>Estándar / Hora
(Cantidad)</t>
  </si>
  <si>
    <t>Promedio Hora Ejecutado
Cantidad</t>
  </si>
  <si>
    <t>% Cumplimiento Hora</t>
  </si>
  <si>
    <t>Solicitud/area/ No. Mantis</t>
  </si>
  <si>
    <t>Observaciones</t>
  </si>
  <si>
    <t>Suma de Horas Ejecutadas</t>
  </si>
  <si>
    <t>Etiquetas de columna</t>
  </si>
  <si>
    <t>Etiquetas de fila</t>
  </si>
  <si>
    <t>Total general</t>
  </si>
  <si>
    <t>Promedio de % Cumplimiento Hora</t>
  </si>
  <si>
    <t>SEDE</t>
  </si>
  <si>
    <t>ID</t>
  </si>
  <si>
    <t>BG</t>
  </si>
  <si>
    <t>BENCHMARK GROWERS S.A.S</t>
  </si>
  <si>
    <t>CG</t>
  </si>
  <si>
    <t>FOLLAJES DE CAMPO ALEGRE S.A.S.</t>
  </si>
  <si>
    <t xml:space="preserve">FLORES EL ALJIBE </t>
  </si>
  <si>
    <t>CH</t>
  </si>
  <si>
    <t>JARDINES DE CHIA S.A.S.</t>
  </si>
  <si>
    <t>FLORES EL CIPRES S.A.S.</t>
  </si>
  <si>
    <t>FALCON FARMS DE COLOMBIA S.A.</t>
  </si>
  <si>
    <t>FF</t>
  </si>
  <si>
    <t>FG</t>
  </si>
  <si>
    <t>CULTIVOS GENERALES S.A.S.</t>
  </si>
  <si>
    <t>FL</t>
  </si>
  <si>
    <t>FLORES DE BOJACA S.A.S.</t>
  </si>
  <si>
    <t>FLORVAL S.A.S.</t>
  </si>
  <si>
    <t>GS-1</t>
  </si>
  <si>
    <t>GLOBO STUDIO DE COLOMBIA S.A.S</t>
  </si>
  <si>
    <t>MT</t>
  </si>
  <si>
    <t>GS</t>
  </si>
  <si>
    <t>HC</t>
  </si>
  <si>
    <t>HORTENSIAS</t>
  </si>
  <si>
    <t>HT</t>
  </si>
  <si>
    <t>FLORES DEL HATO S.A.S.</t>
  </si>
  <si>
    <t>IB</t>
  </si>
  <si>
    <t>FLORES ISABELITA S.A.S.</t>
  </si>
  <si>
    <t>IS</t>
  </si>
  <si>
    <t>ICON SELECTION S.A.S</t>
  </si>
  <si>
    <t>MG - VL</t>
  </si>
  <si>
    <t>MG CONSULTORES S.A.S.</t>
  </si>
  <si>
    <t>JA</t>
  </si>
  <si>
    <t>MG - JA</t>
  </si>
  <si>
    <t>MG - CA</t>
  </si>
  <si>
    <t>JN</t>
  </si>
  <si>
    <t>JARDINES DE SAN NICOLAS</t>
  </si>
  <si>
    <t>JQ</t>
  </si>
  <si>
    <t>JARDINES DEL PORTAL SAS</t>
  </si>
  <si>
    <t>JP</t>
  </si>
  <si>
    <t>JS</t>
  </si>
  <si>
    <t>JARDINES DEL SOL SAS</t>
  </si>
  <si>
    <t>JU</t>
  </si>
  <si>
    <t>JARDINES DE LA CUESTA</t>
  </si>
  <si>
    <t>FLORES LAS ACACIAS S.A.S.</t>
  </si>
  <si>
    <t>FA</t>
  </si>
  <si>
    <t>LF - SZ</t>
  </si>
  <si>
    <t xml:space="preserve">LUISA FARMS S.A. </t>
  </si>
  <si>
    <t>LF</t>
  </si>
  <si>
    <t>FLORES LA MANA S.A.S.</t>
  </si>
  <si>
    <t>LV</t>
  </si>
  <si>
    <t>FLORES LA VIRGINIA S.A.S.</t>
  </si>
  <si>
    <t>MG</t>
  </si>
  <si>
    <t>MELODY FLOWERS S.A.S.</t>
  </si>
  <si>
    <t>MO</t>
  </si>
  <si>
    <t>MOUNTAIN ROSES S.A.S.</t>
  </si>
  <si>
    <t>COLOMBIAN PARADISE FLOWERS S.A.S.</t>
  </si>
  <si>
    <t>CULTIVOS LA PLANICIE S.A.S.</t>
  </si>
  <si>
    <t>QA</t>
  </si>
  <si>
    <t>QUALITY FLOWERS S.A.S.</t>
  </si>
  <si>
    <t>CULTIVOS CASABLANCA S.A.S.</t>
  </si>
  <si>
    <t>RQ</t>
  </si>
  <si>
    <t>AGROINDUSTRIA DEL RIOFRIO S.A.S.</t>
  </si>
  <si>
    <t>PARDO CARRIZOSA NAVAS S.A.S.</t>
  </si>
  <si>
    <t>SNF S.A.S.</t>
  </si>
  <si>
    <t>FLORES EL TANDIL S.A.S.</t>
  </si>
  <si>
    <t xml:space="preserve">TN - PM </t>
  </si>
  <si>
    <t>TR - FE</t>
  </si>
  <si>
    <t>FLORES EL TRIGAL S.A.S.</t>
  </si>
  <si>
    <t>TR</t>
  </si>
  <si>
    <t>TR - OL</t>
  </si>
  <si>
    <t>TR - AC</t>
  </si>
  <si>
    <t>TR - MT</t>
  </si>
  <si>
    <t>UB</t>
  </si>
  <si>
    <t>FLORES UBATE S.A.S.</t>
  </si>
  <si>
    <t>Z1</t>
  </si>
  <si>
    <t>PRESHTECH S.A.S</t>
  </si>
  <si>
    <t>Z2</t>
  </si>
  <si>
    <t>GRINJETEC S.A.S.</t>
  </si>
  <si>
    <t>MG - CQ</t>
  </si>
  <si>
    <t>FLORES CACIQUE</t>
  </si>
  <si>
    <t>CQ</t>
  </si>
  <si>
    <t>TR - TR</t>
  </si>
  <si>
    <t>ZK</t>
  </si>
  <si>
    <t>PPC TEMKIN FLEXIBLE PACKAGING COLOMBIA S.A.S.</t>
  </si>
  <si>
    <t>ZR</t>
  </si>
  <si>
    <t>REYES TOURS S.A.S.</t>
  </si>
  <si>
    <t>ZW</t>
  </si>
  <si>
    <t>SOLUCIONES WIGA S.A.S</t>
  </si>
  <si>
    <t>Z7</t>
  </si>
  <si>
    <t>FLOPACK S.A.S</t>
  </si>
  <si>
    <t>GR</t>
  </si>
  <si>
    <t>GESTIONES Y REPRESENTACIONES CHIA</t>
  </si>
  <si>
    <t>MB</t>
  </si>
  <si>
    <t>FALCON FARMS DE ECUADOR S.A.</t>
  </si>
  <si>
    <t>SM</t>
  </si>
  <si>
    <t>FS</t>
  </si>
  <si>
    <t>CW</t>
  </si>
  <si>
    <t>MN</t>
  </si>
  <si>
    <t>ZE - ZE</t>
  </si>
  <si>
    <t>ADM</t>
  </si>
  <si>
    <t>FF - FC</t>
  </si>
  <si>
    <t>FALCON FARMS DE ESTADOS UNIDOS S.A.</t>
  </si>
  <si>
    <t>FC</t>
  </si>
  <si>
    <t>MG - HA</t>
  </si>
  <si>
    <t>HA</t>
  </si>
  <si>
    <t>ZM</t>
  </si>
  <si>
    <t>DESARROLLO URBANO</t>
  </si>
  <si>
    <t xml:space="preserve"> TOTAL 12 2024</t>
  </si>
  <si>
    <t>Proceso Archivístico</t>
  </si>
  <si>
    <t xml:space="preserve"> # de horas W x Dia </t>
  </si>
  <si>
    <t xml:space="preserve"> Costo Personas x Mes </t>
  </si>
  <si>
    <t xml:space="preserve"> ML. </t>
  </si>
  <si>
    <t xml:space="preserve"> Costo X ML. </t>
  </si>
  <si>
    <t>04- Clasificación</t>
  </si>
  <si>
    <t>05- Ordenación, Depuración y Embolsado</t>
  </si>
  <si>
    <t>07- Descripción</t>
  </si>
  <si>
    <t>08- Foliación</t>
  </si>
  <si>
    <t>09 - Inventario</t>
  </si>
  <si>
    <t>10- Digitalización</t>
  </si>
  <si>
    <t>11- Indexación</t>
  </si>
  <si>
    <t>VALOR TOTAL METRO LINEAL</t>
  </si>
  <si>
    <t>MO DIRECTA - TEMPORALES</t>
  </si>
  <si>
    <t>TOTAL FACTURAS MES</t>
  </si>
  <si>
    <t>1Q</t>
  </si>
  <si>
    <t>ZE</t>
  </si>
  <si>
    <t>2Q</t>
  </si>
  <si>
    <t>PROMEDIO  ACUM RENDIMIENTO</t>
  </si>
  <si>
    <t>11.1 Indexación</t>
  </si>
  <si>
    <t>Fecha</t>
  </si>
  <si>
    <t xml:space="preserve"> PROMEDIO ACUMULADO HORA A HORA </t>
  </si>
  <si>
    <t xml:space="preserve"> PROM CUMPLIMIENTO OPERACIÓN</t>
  </si>
  <si>
    <t>7:00 / 8:00</t>
  </si>
  <si>
    <t>8:00 / 9:00</t>
  </si>
  <si>
    <t>9:00 / 10:00</t>
  </si>
  <si>
    <t>10:00 / 11:00</t>
  </si>
  <si>
    <t>11:00 / 12:00</t>
  </si>
  <si>
    <t>12:00 / 13:00</t>
  </si>
  <si>
    <t>13:00 / 14:00</t>
  </si>
  <si>
    <t>14:00 / 15:00</t>
  </si>
  <si>
    <t>15:00 / 16:00</t>
  </si>
  <si>
    <t>16:00 / 16:30</t>
  </si>
  <si>
    <t>Diana Muñoz</t>
  </si>
  <si>
    <t>Nicol Santana</t>
  </si>
  <si>
    <t>TOTAL</t>
  </si>
  <si>
    <t xml:space="preserve">8.1 Descripción </t>
  </si>
  <si>
    <t>Jesus Rodriguez</t>
  </si>
  <si>
    <t>Lina Franco</t>
  </si>
  <si>
    <t>Maria Garzón</t>
  </si>
  <si>
    <t>Martha Payome</t>
  </si>
  <si>
    <t>Paula Castro</t>
  </si>
  <si>
    <t/>
  </si>
  <si>
    <t>(en blanco)</t>
  </si>
  <si>
    <t>gfghfjhfjhfj</t>
  </si>
  <si>
    <t>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</si>
</sst>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$&quot;* #,##0_-;\-&quot;$&quot;* #,##0_-;_-&quot;$&quot;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(* #,##0.00_);_(* \(#,##0.00\);_(* &quot;-&quot;??_);_(@_)"/>
    <numFmt numFmtId="166" formatCode="_(* #,##0_);_(* \(#,##0\);_(* &quot;-&quot;??_);_(@_)"/>
    <numFmt numFmtId="167" formatCode="_(* #,##0.0_);_(* \(#,##0.0\);_(* &quot;-&quot;??_);_(@_)"/>
    <numFmt numFmtId="168" formatCode="_-&quot;$&quot;\ * #,##0_-;\-&quot;$&quot;\ * #,##0_-;_-&quot;$&quot;\ * &quot;-&quot;??_-;_-@_-"/>
    <numFmt numFmtId="169" formatCode="0.0"/>
    <numFmt numFmtId="170" formatCode="[$-F400]h:mm:ss\ AM/PM"/>
  </numFmts>
  <fonts count="7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rgb="FF7030A0"/>
      <name val="Calibri"/>
      <family val="2"/>
      <scheme val="minor"/>
    </font>
    <font>
      <sz val="10"/>
      <color rgb="FF7030A0"/>
      <name val="Calibri"/>
      <family val="2"/>
    </font>
    <font>
      <b/>
      <i/>
      <sz val="36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FF0000"/>
      <name val="Calibri"/>
      <family val="2"/>
    </font>
    <font>
      <sz val="11"/>
      <name val="Calibri"/>
      <family val="2"/>
    </font>
    <font>
      <i/>
      <sz val="11"/>
      <color rgb="FF000000"/>
      <name val="Arial"/>
      <family val="2"/>
    </font>
    <font>
      <i/>
      <sz val="11"/>
      <name val="Arial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theme="0"/>
      <name val="Calibri"/>
      <family val="2"/>
    </font>
    <font>
      <b/>
      <sz val="14"/>
      <color rgb="FFFF0000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Segoe UI"/>
      <family val="2"/>
    </font>
    <font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0"/>
      <name val="Calibri"/>
      <family val="2"/>
      <scheme val="minor"/>
    </font>
    <font>
      <sz val="11"/>
      <name val="Segoe UI"/>
      <family val="2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3" tint="0.249977111117893"/>
      <name val="Calibri"/>
      <family val="2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249977111117893"/>
      <name val="Calibri"/>
      <family val="2"/>
      <scheme val="minor"/>
    </font>
    <font>
      <sz val="11"/>
      <color rgb="FFFF0000"/>
      <name val="Segoe UI"/>
      <family val="2"/>
    </font>
    <font>
      <sz val="9"/>
      <color theme="1"/>
      <name val="Segoe UI"/>
      <family val="2"/>
    </font>
    <font>
      <sz val="9"/>
      <color rgb="FF000000"/>
      <name val="Calibri"/>
      <family val="2"/>
      <scheme val="minor"/>
    </font>
    <font>
      <b/>
      <sz val="10"/>
      <color theme="1"/>
      <name val="Segoe UI"/>
      <family val="2"/>
    </font>
    <font>
      <b/>
      <sz val="9"/>
      <color rgb="FF7030A0"/>
      <name val="Open Sans"/>
      <family val="2"/>
    </font>
    <font>
      <sz val="9"/>
      <color rgb="FF000000"/>
      <name val="Segoe U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theme="1"/>
      <name val="Segoe UI"/>
      <family val="2"/>
    </font>
    <font>
      <sz val="11"/>
      <color rgb="FFEE0000"/>
      <name val="Segoe UI"/>
      <family val="2"/>
    </font>
    <font>
      <sz val="9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9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9"/>
      <color rgb="FF000000"/>
      <name val="Segoe UI"/>
      <family val="2"/>
    </font>
    <font>
      <sz val="9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Segoe UI"/>
      <family val="2"/>
    </font>
    <font>
      <sz val="9"/>
      <color rgb="FF000000"/>
      <name val="Segoe UI"/>
      <family val="2"/>
    </font>
    <font>
      <sz val="11"/>
      <color rgb="FFFF0000"/>
      <name val="Segoe UI"/>
      <family val="2"/>
    </font>
    <font>
      <sz val="11"/>
      <color theme="1"/>
      <name val="Segoe UI"/>
      <family val="2"/>
    </font>
    <font>
      <sz val="11"/>
      <color rgb="FF000000"/>
      <name val="Segoe UI"/>
      <family val="2"/>
    </font>
    <font>
      <b/>
      <sz val="10"/>
      <color rgb="FF7030A0"/>
      <name val="Segoe UI"/>
      <family val="2"/>
    </font>
    <font>
      <sz val="9"/>
      <color rgb="FF000000"/>
      <name val="Segoe UI"/>
      <family val="2"/>
    </font>
    <font>
      <b/>
      <sz val="10"/>
      <color rgb="FFFF0000"/>
      <name val="Segoe UI"/>
      <family val="2"/>
    </font>
    <font>
      <sz val="11"/>
      <color rgb="FFFF0000"/>
      <name val="Segoe UI"/>
      <family val="2"/>
    </font>
    <font>
      <sz val="11"/>
      <color theme="1"/>
      <name val="Segoe UI"/>
    </font>
    <font>
      <sz val="11"/>
      <name val="Segoe UI"/>
    </font>
    <font>
      <sz val="9"/>
      <color rgb="FF000000"/>
      <name val="Segoe UI"/>
    </font>
    <font>
      <sz val="9"/>
      <color theme="1"/>
      <name val="Segoe UI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0431D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431D"/>
        <bgColor rgb="FF000000"/>
      </patternFill>
    </fill>
    <fill>
      <patternFill patternType="solid">
        <fgColor rgb="FFF4B084"/>
        <bgColor rgb="FF000000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/>
      <diagonal/>
    </border>
    <border>
      <left style="dashed">
        <color auto="1"/>
      </left>
      <right style="medium">
        <color indexed="64"/>
      </right>
      <top/>
      <bottom style="dashed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ashed">
        <color auto="1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175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0" fontId="25" fillId="0" borderId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370">
    <xf numFmtId="0" fontId="0" fillId="0" borderId="0" xfId="0"/>
    <xf numFmtId="0" fontId="1" fillId="0" borderId="0" xfId="1"/>
    <xf numFmtId="0" fontId="2" fillId="0" borderId="2" xfId="1" applyFont="1" applyBorder="1" applyAlignment="1">
      <alignment vertical="center"/>
    </xf>
    <xf numFmtId="167" fontId="1" fillId="0" borderId="0" xfId="1" applyNumberFormat="1" applyAlignment="1">
      <alignment horizontal="center"/>
    </xf>
    <xf numFmtId="2" fontId="2" fillId="0" borderId="0" xfId="1" applyNumberFormat="1" applyFont="1"/>
    <xf numFmtId="0" fontId="1" fillId="0" borderId="0" xfId="1" applyAlignment="1">
      <alignment horizontal="center"/>
    </xf>
    <xf numFmtId="2" fontId="2" fillId="0" borderId="0" xfId="1" applyNumberFormat="1" applyFont="1" applyAlignment="1">
      <alignment horizontal="center"/>
    </xf>
    <xf numFmtId="0" fontId="1" fillId="0" borderId="0" xfId="1" applyAlignment="1">
      <alignment wrapText="1"/>
    </xf>
    <xf numFmtId="0" fontId="2" fillId="0" borderId="0" xfId="1" applyFont="1"/>
    <xf numFmtId="0" fontId="6" fillId="0" borderId="0" xfId="1" applyFont="1"/>
    <xf numFmtId="0" fontId="1" fillId="0" borderId="0" xfId="1" applyAlignment="1">
      <alignment horizontal="center" wrapText="1"/>
    </xf>
    <xf numFmtId="2" fontId="2" fillId="0" borderId="0" xfId="1" applyNumberFormat="1" applyFont="1" applyAlignment="1">
      <alignment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9" fontId="12" fillId="0" borderId="31" xfId="1" applyNumberFormat="1" applyFont="1" applyBorder="1" applyAlignment="1">
      <alignment horizontal="center"/>
    </xf>
    <xf numFmtId="9" fontId="12" fillId="0" borderId="33" xfId="1" applyNumberFormat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" fillId="6" borderId="42" xfId="1" applyFill="1" applyBorder="1" applyAlignment="1">
      <alignment horizontal="center"/>
    </xf>
    <xf numFmtId="1" fontId="1" fillId="0" borderId="32" xfId="1" applyNumberFormat="1" applyBorder="1" applyAlignment="1">
      <alignment horizontal="center"/>
    </xf>
    <xf numFmtId="42" fontId="18" fillId="0" borderId="2" xfId="7" applyFont="1" applyFill="1" applyBorder="1" applyAlignment="1" applyProtection="1">
      <alignment horizontal="center"/>
    </xf>
    <xf numFmtId="0" fontId="19" fillId="8" borderId="33" xfId="1" applyFont="1" applyFill="1" applyBorder="1" applyAlignment="1">
      <alignment horizontal="center"/>
    </xf>
    <xf numFmtId="0" fontId="21" fillId="6" borderId="44" xfId="1" applyFont="1" applyFill="1" applyBorder="1" applyAlignment="1">
      <alignment horizontal="center"/>
    </xf>
    <xf numFmtId="1" fontId="22" fillId="0" borderId="45" xfId="1" applyNumberFormat="1" applyFont="1" applyBorder="1" applyAlignment="1">
      <alignment horizontal="center"/>
    </xf>
    <xf numFmtId="42" fontId="22" fillId="0" borderId="46" xfId="7" applyFont="1" applyFill="1" applyBorder="1" applyAlignment="1" applyProtection="1">
      <alignment horizontal="center"/>
    </xf>
    <xf numFmtId="0" fontId="1" fillId="0" borderId="42" xfId="1" applyBorder="1" applyAlignment="1">
      <alignment horizontal="center"/>
    </xf>
    <xf numFmtId="42" fontId="24" fillId="0" borderId="49" xfId="7" applyFont="1" applyFill="1" applyBorder="1" applyAlignment="1" applyProtection="1"/>
    <xf numFmtId="0" fontId="1" fillId="6" borderId="33" xfId="1" applyFill="1" applyBorder="1" applyAlignment="1">
      <alignment horizontal="center"/>
    </xf>
    <xf numFmtId="42" fontId="22" fillId="0" borderId="50" xfId="7" applyFont="1" applyFill="1" applyBorder="1" applyAlignment="1" applyProtection="1"/>
    <xf numFmtId="0" fontId="16" fillId="6" borderId="38" xfId="1" applyFont="1" applyFill="1" applyBorder="1" applyAlignment="1">
      <alignment horizontal="center" vertical="center" wrapText="1"/>
    </xf>
    <xf numFmtId="166" fontId="16" fillId="4" borderId="39" xfId="5" applyNumberFormat="1" applyFont="1" applyFill="1" applyBorder="1" applyAlignment="1" applyProtection="1">
      <alignment horizontal="center" vertical="center" wrapText="1"/>
    </xf>
    <xf numFmtId="166" fontId="16" fillId="4" borderId="40" xfId="5" applyNumberFormat="1" applyFont="1" applyFill="1" applyBorder="1" applyAlignment="1" applyProtection="1">
      <alignment horizontal="center" vertical="center" wrapText="1"/>
    </xf>
    <xf numFmtId="166" fontId="16" fillId="4" borderId="41" xfId="5" applyNumberFormat="1" applyFont="1" applyFill="1" applyBorder="1" applyAlignment="1" applyProtection="1">
      <alignment horizontal="center" vertical="center" wrapText="1"/>
    </xf>
    <xf numFmtId="1" fontId="18" fillId="0" borderId="2" xfId="5" applyNumberFormat="1" applyFont="1" applyFill="1" applyBorder="1" applyAlignment="1" applyProtection="1">
      <alignment horizontal="center"/>
    </xf>
    <xf numFmtId="0" fontId="1" fillId="6" borderId="51" xfId="1" applyFill="1" applyBorder="1" applyAlignment="1">
      <alignment horizontal="center"/>
    </xf>
    <xf numFmtId="0" fontId="19" fillId="8" borderId="38" xfId="1" applyFont="1" applyFill="1" applyBorder="1" applyAlignment="1">
      <alignment horizontal="center"/>
    </xf>
    <xf numFmtId="1" fontId="1" fillId="8" borderId="32" xfId="1" applyNumberFormat="1" applyFill="1" applyBorder="1" applyAlignment="1">
      <alignment horizontal="center"/>
    </xf>
    <xf numFmtId="42" fontId="18" fillId="8" borderId="2" xfId="7" applyFont="1" applyFill="1" applyBorder="1" applyAlignment="1" applyProtection="1">
      <alignment horizontal="center"/>
    </xf>
    <xf numFmtId="3" fontId="22" fillId="0" borderId="46" xfId="5" applyNumberFormat="1" applyFont="1" applyFill="1" applyBorder="1" applyAlignment="1" applyProtection="1">
      <alignment horizontal="center"/>
    </xf>
    <xf numFmtId="42" fontId="18" fillId="0" borderId="2" xfId="7" applyFont="1" applyFill="1" applyBorder="1" applyAlignment="1" applyProtection="1">
      <alignment horizontal="left"/>
    </xf>
    <xf numFmtId="42" fontId="18" fillId="0" borderId="11" xfId="7" applyFont="1" applyFill="1" applyBorder="1" applyAlignment="1" applyProtection="1">
      <alignment horizontal="left"/>
    </xf>
    <xf numFmtId="168" fontId="0" fillId="0" borderId="0" xfId="6" applyNumberFormat="1" applyFont="1"/>
    <xf numFmtId="164" fontId="0" fillId="0" borderId="0" xfId="6" applyFont="1"/>
    <xf numFmtId="164" fontId="0" fillId="0" borderId="0" xfId="0" applyNumberFormat="1"/>
    <xf numFmtId="0" fontId="4" fillId="3" borderId="2" xfId="1" applyFont="1" applyFill="1" applyBorder="1" applyAlignment="1">
      <alignment vertical="center"/>
    </xf>
    <xf numFmtId="169" fontId="0" fillId="0" borderId="0" xfId="0" applyNumberFormat="1" applyAlignment="1">
      <alignment horizontal="center"/>
    </xf>
    <xf numFmtId="0" fontId="27" fillId="0" borderId="0" xfId="0" applyFont="1"/>
    <xf numFmtId="0" fontId="28" fillId="11" borderId="52" xfId="0" applyFont="1" applyFill="1" applyBorder="1" applyAlignment="1" applyProtection="1">
      <alignment horizontal="center" vertical="center" wrapText="1"/>
      <protection locked="0"/>
    </xf>
    <xf numFmtId="14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0" fontId="28" fillId="11" borderId="53" xfId="0" applyFont="1" applyFill="1" applyBorder="1" applyAlignment="1" applyProtection="1">
      <alignment horizontal="center" vertical="center" wrapText="1"/>
      <protection locked="0"/>
    </xf>
    <xf numFmtId="0" fontId="28" fillId="11" borderId="54" xfId="0" applyFont="1" applyFill="1" applyBorder="1" applyAlignment="1" applyProtection="1">
      <alignment horizontal="center" vertical="center" wrapText="1"/>
      <protection locked="0"/>
    </xf>
    <xf numFmtId="0" fontId="29" fillId="0" borderId="6" xfId="0" applyFont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>
      <alignment horizontal="center" vertical="center" wrapText="1"/>
    </xf>
    <xf numFmtId="0" fontId="30" fillId="0" borderId="0" xfId="0" applyFont="1"/>
    <xf numFmtId="0" fontId="30" fillId="0" borderId="55" xfId="0" applyFont="1" applyBorder="1" applyAlignment="1" applyProtection="1">
      <alignment vertical="center"/>
      <protection locked="0"/>
    </xf>
    <xf numFmtId="14" fontId="30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vertical="center"/>
      <protection locked="0"/>
    </xf>
    <xf numFmtId="20" fontId="30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 wrapText="1"/>
      <protection locked="0"/>
    </xf>
    <xf numFmtId="169" fontId="30" fillId="0" borderId="6" xfId="0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1" fontId="30" fillId="0" borderId="2" xfId="0" applyNumberFormat="1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9" fontId="31" fillId="10" borderId="21" xfId="4" applyFont="1" applyFill="1" applyBorder="1" applyAlignment="1" applyProtection="1">
      <alignment vertical="center"/>
    </xf>
    <xf numFmtId="14" fontId="31" fillId="10" borderId="22" xfId="4" applyNumberFormat="1" applyFont="1" applyFill="1" applyBorder="1" applyAlignment="1" applyProtection="1">
      <alignment horizontal="center" vertical="center"/>
    </xf>
    <xf numFmtId="9" fontId="31" fillId="10" borderId="22" xfId="4" applyFont="1" applyFill="1" applyBorder="1" applyAlignment="1" applyProtection="1">
      <alignment vertical="center"/>
    </xf>
    <xf numFmtId="169" fontId="32" fillId="10" borderId="22" xfId="4" applyNumberFormat="1" applyFont="1" applyFill="1" applyBorder="1" applyAlignment="1" applyProtection="1">
      <alignment horizontal="center" vertical="center"/>
    </xf>
    <xf numFmtId="9" fontId="31" fillId="10" borderId="23" xfId="4" applyFont="1" applyFill="1" applyBorder="1" applyAlignment="1" applyProtection="1">
      <alignment vertic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wrapText="1"/>
    </xf>
    <xf numFmtId="20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20" fontId="32" fillId="10" borderId="22" xfId="4" applyNumberFormat="1" applyFont="1" applyFill="1" applyBorder="1" applyAlignment="1" applyProtection="1">
      <alignment vertical="center"/>
    </xf>
    <xf numFmtId="20" fontId="30" fillId="0" borderId="0" xfId="0" applyNumberFormat="1" applyFont="1"/>
    <xf numFmtId="19" fontId="31" fillId="10" borderId="22" xfId="4" applyNumberFormat="1" applyFont="1" applyFill="1" applyBorder="1" applyAlignment="1" applyProtection="1">
      <alignment vertical="center"/>
    </xf>
    <xf numFmtId="19" fontId="30" fillId="0" borderId="0" xfId="0" applyNumberFormat="1" applyFont="1"/>
    <xf numFmtId="0" fontId="1" fillId="0" borderId="0" xfId="1" applyBorder="1"/>
    <xf numFmtId="0" fontId="1" fillId="0" borderId="2" xfId="1" applyBorder="1"/>
    <xf numFmtId="0" fontId="2" fillId="7" borderId="2" xfId="1" applyFont="1" applyFill="1" applyBorder="1"/>
    <xf numFmtId="0" fontId="2" fillId="0" borderId="2" xfId="1" applyFont="1" applyBorder="1"/>
    <xf numFmtId="14" fontId="0" fillId="0" borderId="2" xfId="0" applyNumberFormat="1" applyBorder="1" applyAlignment="1">
      <alignment horizontal="center"/>
    </xf>
    <xf numFmtId="170" fontId="0" fillId="0" borderId="2" xfId="0" applyNumberFormat="1" applyBorder="1"/>
    <xf numFmtId="170" fontId="0" fillId="0" borderId="2" xfId="0" applyNumberFormat="1" applyBorder="1" applyAlignment="1">
      <alignment wrapText="1"/>
    </xf>
    <xf numFmtId="14" fontId="0" fillId="0" borderId="0" xfId="0" applyNumberFormat="1" applyAlignment="1">
      <alignment horizontal="center"/>
    </xf>
    <xf numFmtId="170" fontId="0" fillId="0" borderId="0" xfId="0" applyNumberFormat="1"/>
    <xf numFmtId="0" fontId="6" fillId="0" borderId="2" xfId="0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169" fontId="9" fillId="7" borderId="2" xfId="1" applyNumberFormat="1" applyFont="1" applyFill="1" applyBorder="1" applyAlignment="1">
      <alignment horizontal="center"/>
    </xf>
    <xf numFmtId="169" fontId="2" fillId="7" borderId="2" xfId="3" applyNumberFormat="1" applyFont="1" applyFill="1" applyBorder="1" applyAlignment="1">
      <alignment horizontal="center"/>
    </xf>
    <xf numFmtId="1" fontId="2" fillId="7" borderId="2" xfId="1" applyNumberFormat="1" applyFont="1" applyFill="1" applyBorder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/>
    </xf>
    <xf numFmtId="9" fontId="8" fillId="7" borderId="2" xfId="4" applyFont="1" applyFill="1" applyBorder="1" applyAlignment="1" applyProtection="1">
      <alignment horizontal="center" vertical="center"/>
    </xf>
    <xf numFmtId="0" fontId="35" fillId="0" borderId="0" xfId="0" applyFont="1"/>
    <xf numFmtId="0" fontId="7" fillId="12" borderId="20" xfId="0" applyFont="1" applyFill="1" applyBorder="1" applyAlignment="1">
      <alignment horizontal="center" vertical="center"/>
    </xf>
    <xf numFmtId="0" fontId="7" fillId="12" borderId="46" xfId="0" applyFont="1" applyFill="1" applyBorder="1" applyAlignment="1">
      <alignment horizontal="center" vertical="center"/>
    </xf>
    <xf numFmtId="1" fontId="7" fillId="12" borderId="46" xfId="0" applyNumberFormat="1" applyFont="1" applyFill="1" applyBorder="1" applyAlignment="1">
      <alignment horizontal="center" vertical="center"/>
    </xf>
    <xf numFmtId="0" fontId="7" fillId="12" borderId="19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0" fillId="13" borderId="2" xfId="0" applyFill="1" applyBorder="1"/>
    <xf numFmtId="1" fontId="0" fillId="13" borderId="2" xfId="0" applyNumberFormat="1" applyFill="1" applyBorder="1"/>
    <xf numFmtId="0" fontId="0" fillId="13" borderId="5" xfId="0" applyFill="1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2" xfId="1" applyFont="1" applyBorder="1" applyAlignment="1">
      <alignment vertical="center"/>
    </xf>
    <xf numFmtId="1" fontId="37" fillId="2" borderId="2" xfId="1" applyNumberFormat="1" applyFont="1" applyFill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" fontId="0" fillId="14" borderId="2" xfId="0" applyNumberFormat="1" applyFill="1" applyBorder="1" applyAlignment="1">
      <alignment horizontal="center"/>
    </xf>
    <xf numFmtId="0" fontId="3" fillId="0" borderId="2" xfId="1" applyFont="1" applyBorder="1" applyAlignment="1">
      <alignment vertical="center"/>
    </xf>
    <xf numFmtId="169" fontId="0" fillId="0" borderId="2" xfId="0" applyNumberFormat="1" applyBorder="1" applyAlignment="1">
      <alignment horizontal="center"/>
    </xf>
    <xf numFmtId="1" fontId="38" fillId="12" borderId="24" xfId="0" applyNumberFormat="1" applyFont="1" applyFill="1" applyBorder="1" applyAlignment="1">
      <alignment horizontal="center"/>
    </xf>
    <xf numFmtId="0" fontId="4" fillId="3" borderId="2" xfId="1" applyFont="1" applyFill="1" applyBorder="1" applyAlignment="1">
      <alignment horizontal="left" vertical="center"/>
    </xf>
    <xf numFmtId="0" fontId="39" fillId="0" borderId="6" xfId="0" applyFont="1" applyBorder="1" applyAlignment="1">
      <alignment horizontal="center"/>
    </xf>
    <xf numFmtId="2" fontId="7" fillId="14" borderId="2" xfId="0" applyNumberFormat="1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/>
    </xf>
    <xf numFmtId="2" fontId="7" fillId="12" borderId="0" xfId="0" applyNumberFormat="1" applyFont="1" applyFill="1" applyAlignment="1">
      <alignment horizontal="center"/>
    </xf>
    <xf numFmtId="1" fontId="40" fillId="13" borderId="2" xfId="0" applyNumberFormat="1" applyFont="1" applyFill="1" applyBorder="1"/>
    <xf numFmtId="0" fontId="3" fillId="0" borderId="2" xfId="1" applyFont="1" applyBorder="1" applyAlignment="1">
      <alignment horizontal="left" vertical="center"/>
    </xf>
    <xf numFmtId="2" fontId="7" fillId="14" borderId="2" xfId="0" applyNumberFormat="1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1" fontId="0" fillId="0" borderId="2" xfId="0" applyNumberFormat="1" applyBorder="1"/>
    <xf numFmtId="2" fontId="7" fillId="14" borderId="5" xfId="0" applyNumberFormat="1" applyFont="1" applyFill="1" applyBorder="1" applyAlignment="1">
      <alignment horizontal="center"/>
    </xf>
    <xf numFmtId="0" fontId="6" fillId="13" borderId="2" xfId="0" applyFont="1" applyFill="1" applyBorder="1" applyAlignment="1">
      <alignment horizontal="center" vertical="center" wrapText="1"/>
    </xf>
    <xf numFmtId="1" fontId="37" fillId="13" borderId="2" xfId="1" applyNumberFormat="1" applyFont="1" applyFill="1" applyBorder="1" applyAlignment="1">
      <alignment horizontal="center" vertical="center"/>
    </xf>
    <xf numFmtId="0" fontId="3" fillId="13" borderId="2" xfId="1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center" vertical="center"/>
    </xf>
    <xf numFmtId="0" fontId="2" fillId="13" borderId="2" xfId="1" applyFont="1" applyFill="1" applyBorder="1" applyAlignment="1">
      <alignment vertical="center"/>
    </xf>
    <xf numFmtId="1" fontId="3" fillId="2" borderId="2" xfId="1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/>
    </xf>
    <xf numFmtId="2" fontId="13" fillId="12" borderId="0" xfId="0" applyNumberFormat="1" applyFont="1" applyFill="1" applyAlignment="1">
      <alignment horizontal="center"/>
    </xf>
    <xf numFmtId="169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3" fillId="0" borderId="2" xfId="1" applyFont="1" applyBorder="1" applyAlignment="1">
      <alignment horizontal="center" vertical="center"/>
    </xf>
    <xf numFmtId="169" fontId="12" fillId="0" borderId="5" xfId="0" applyNumberFormat="1" applyFont="1" applyBorder="1" applyAlignment="1">
      <alignment horizontal="center"/>
    </xf>
    <xf numFmtId="0" fontId="3" fillId="3" borderId="2" xfId="1" applyFont="1" applyFill="1" applyBorder="1" applyAlignment="1">
      <alignment vertical="center"/>
    </xf>
    <xf numFmtId="0" fontId="6" fillId="3" borderId="2" xfId="0" applyFont="1" applyFill="1" applyBorder="1" applyAlignment="1">
      <alignment horizontal="center" vertical="center" wrapText="1"/>
    </xf>
    <xf numFmtId="0" fontId="3" fillId="3" borderId="2" xfId="1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3" fillId="3" borderId="2" xfId="0" applyFont="1" applyFill="1" applyBorder="1" applyAlignment="1">
      <alignment horizontal="left" vertical="center"/>
    </xf>
    <xf numFmtId="0" fontId="0" fillId="0" borderId="5" xfId="0" applyBorder="1"/>
    <xf numFmtId="49" fontId="2" fillId="0" borderId="2" xfId="1" applyNumberFormat="1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0" fillId="0" borderId="3" xfId="0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26" fillId="0" borderId="58" xfId="0" applyFont="1" applyBorder="1" applyAlignment="1">
      <alignment vertical="center"/>
    </xf>
    <xf numFmtId="0" fontId="6" fillId="0" borderId="58" xfId="0" applyFont="1" applyBorder="1" applyAlignment="1">
      <alignment horizontal="center" vertical="center" wrapText="1"/>
    </xf>
    <xf numFmtId="0" fontId="0" fillId="0" borderId="4" xfId="0" applyBorder="1"/>
    <xf numFmtId="1" fontId="0" fillId="0" borderId="0" xfId="0" applyNumberFormat="1"/>
    <xf numFmtId="9" fontId="31" fillId="10" borderId="22" xfId="4" applyFont="1" applyFill="1" applyBorder="1" applyAlignment="1">
      <alignment vertical="center"/>
    </xf>
    <xf numFmtId="0" fontId="0" fillId="0" borderId="2" xfId="0" applyBorder="1" applyAlignment="1">
      <alignment horizontal="center" wrapText="1"/>
    </xf>
    <xf numFmtId="169" fontId="12" fillId="0" borderId="2" xfId="0" applyNumberFormat="1" applyFont="1" applyBorder="1" applyAlignment="1">
      <alignment horizontal="center"/>
    </xf>
    <xf numFmtId="1" fontId="7" fillId="14" borderId="5" xfId="0" applyNumberFormat="1" applyFont="1" applyFill="1" applyBorder="1" applyAlignment="1">
      <alignment horizontal="center" vertical="center"/>
    </xf>
    <xf numFmtId="9" fontId="30" fillId="0" borderId="56" xfId="4" applyFont="1" applyFill="1" applyBorder="1" applyAlignment="1" applyProtection="1">
      <alignment horizontal="center" vertical="center"/>
    </xf>
    <xf numFmtId="14" fontId="41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9" fontId="8" fillId="7" borderId="2" xfId="4" applyFont="1" applyFill="1" applyBorder="1" applyAlignment="1">
      <alignment horizontal="center" vertical="center"/>
    </xf>
    <xf numFmtId="20" fontId="30" fillId="0" borderId="0" xfId="0" applyNumberFormat="1" applyFont="1" applyAlignment="1">
      <alignment horizontal="center" vertical="center"/>
    </xf>
    <xf numFmtId="0" fontId="42" fillId="0" borderId="57" xfId="0" applyFont="1" applyBorder="1" applyAlignment="1" applyProtection="1">
      <alignment vertical="center" wrapText="1"/>
      <protection locked="0"/>
    </xf>
    <xf numFmtId="0" fontId="48" fillId="15" borderId="0" xfId="0" applyFont="1" applyFill="1" applyAlignment="1">
      <alignment horizontal="center" vertical="center"/>
    </xf>
    <xf numFmtId="9" fontId="31" fillId="0" borderId="21" xfId="4" applyFont="1" applyFill="1" applyBorder="1" applyAlignment="1" applyProtection="1">
      <alignment vertical="center"/>
    </xf>
    <xf numFmtId="9" fontId="31" fillId="0" borderId="22" xfId="4" applyFont="1" applyFill="1" applyBorder="1" applyAlignment="1" applyProtection="1">
      <alignment vertical="center"/>
    </xf>
    <xf numFmtId="9" fontId="31" fillId="0" borderId="22" xfId="4" applyFont="1" applyFill="1" applyBorder="1" applyAlignment="1">
      <alignment vertical="center"/>
    </xf>
    <xf numFmtId="19" fontId="31" fillId="0" borderId="22" xfId="4" applyNumberFormat="1" applyFont="1" applyFill="1" applyBorder="1" applyAlignment="1" applyProtection="1">
      <alignment vertical="center"/>
    </xf>
    <xf numFmtId="20" fontId="32" fillId="0" borderId="22" xfId="4" applyNumberFormat="1" applyFont="1" applyFill="1" applyBorder="1" applyAlignment="1" applyProtection="1">
      <alignment vertical="center"/>
    </xf>
    <xf numFmtId="169" fontId="32" fillId="0" borderId="22" xfId="4" applyNumberFormat="1" applyFont="1" applyFill="1" applyBorder="1" applyAlignment="1" applyProtection="1">
      <alignment horizontal="center" vertical="center"/>
    </xf>
    <xf numFmtId="9" fontId="31" fillId="0" borderId="23" xfId="4" applyFont="1" applyFill="1" applyBorder="1" applyAlignment="1" applyProtection="1">
      <alignment vertical="center"/>
    </xf>
    <xf numFmtId="14" fontId="30" fillId="10" borderId="22" xfId="4" applyNumberFormat="1" applyFont="1" applyFill="1" applyBorder="1" applyAlignment="1" applyProtection="1">
      <alignment horizontal="center" vertical="center"/>
    </xf>
    <xf numFmtId="14" fontId="30" fillId="0" borderId="22" xfId="4" applyNumberFormat="1" applyFont="1" applyFill="1" applyBorder="1" applyAlignment="1" applyProtection="1">
      <alignment horizontal="center" vertical="center"/>
    </xf>
    <xf numFmtId="14" fontId="50" fillId="0" borderId="56" xfId="0" applyNumberFormat="1" applyFont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Alignment="1">
      <alignment vertical="center"/>
    </xf>
    <xf numFmtId="20" fontId="49" fillId="0" borderId="0" xfId="0" applyNumberFormat="1" applyFont="1"/>
    <xf numFmtId="0" fontId="49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  <xf numFmtId="9" fontId="30" fillId="0" borderId="56" xfId="4" applyFont="1" applyFill="1" applyBorder="1" applyAlignment="1">
      <alignment horizontal="center" vertical="center"/>
    </xf>
    <xf numFmtId="14" fontId="34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>
      <alignment horizontal="center" vertical="center"/>
    </xf>
    <xf numFmtId="9" fontId="31" fillId="10" borderId="21" xfId="4" applyFont="1" applyFill="1" applyBorder="1" applyAlignment="1">
      <alignment vertical="center"/>
    </xf>
    <xf numFmtId="19" fontId="31" fillId="10" borderId="22" xfId="4" applyNumberFormat="1" applyFont="1" applyFill="1" applyBorder="1" applyAlignment="1">
      <alignment vertical="center"/>
    </xf>
    <xf numFmtId="20" fontId="32" fillId="10" borderId="22" xfId="4" applyNumberFormat="1" applyFont="1" applyFill="1" applyBorder="1" applyAlignment="1">
      <alignment vertical="center"/>
    </xf>
    <xf numFmtId="169" fontId="32" fillId="10" borderId="22" xfId="4" applyNumberFormat="1" applyFont="1" applyFill="1" applyBorder="1" applyAlignment="1">
      <alignment horizontal="center" vertical="center"/>
    </xf>
    <xf numFmtId="9" fontId="31" fillId="10" borderId="23" xfId="4" applyFont="1" applyFill="1" applyBorder="1" applyAlignment="1">
      <alignment vertical="center"/>
    </xf>
    <xf numFmtId="0" fontId="30" fillId="0" borderId="60" xfId="0" applyFont="1" applyBorder="1" applyAlignment="1" applyProtection="1">
      <alignment vertical="center"/>
      <protection locked="0"/>
    </xf>
    <xf numFmtId="0" fontId="30" fillId="0" borderId="61" xfId="0" applyFont="1" applyBorder="1" applyAlignment="1" applyProtection="1">
      <alignment vertical="center" wrapText="1"/>
      <protection locked="0"/>
    </xf>
    <xf numFmtId="0" fontId="30" fillId="0" borderId="62" xfId="0" applyFont="1" applyBorder="1" applyAlignment="1" applyProtection="1">
      <alignment vertical="center" wrapText="1"/>
      <protection locked="0"/>
    </xf>
    <xf numFmtId="0" fontId="30" fillId="0" borderId="63" xfId="0" applyFont="1" applyBorder="1" applyAlignment="1" applyProtection="1">
      <alignment vertical="center" wrapText="1"/>
      <protection locked="0"/>
    </xf>
    <xf numFmtId="9" fontId="31" fillId="10" borderId="22" xfId="4" applyFont="1" applyFill="1" applyBorder="1" applyAlignment="1" applyProtection="1">
      <alignment horizontal="center" vertical="center"/>
    </xf>
    <xf numFmtId="0" fontId="30" fillId="0" borderId="0" xfId="0" applyFont="1" applyAlignment="1">
      <alignment horizontal="center"/>
    </xf>
    <xf numFmtId="0" fontId="30" fillId="0" borderId="55" xfId="0" applyFont="1" applyBorder="1" applyAlignment="1" applyProtection="1">
      <alignment horizontal="center" vertical="center"/>
      <protection locked="0"/>
    </xf>
    <xf numFmtId="0" fontId="30" fillId="0" borderId="57" xfId="0" applyFont="1" applyBorder="1" applyAlignment="1" applyProtection="1">
      <alignment horizontal="center" vertical="center" wrapText="1"/>
      <protection locked="0"/>
    </xf>
    <xf numFmtId="9" fontId="31" fillId="10" borderId="21" xfId="4" applyFont="1" applyFill="1" applyBorder="1" applyAlignment="1" applyProtection="1">
      <alignment horizontal="center" vertical="center"/>
    </xf>
    <xf numFmtId="9" fontId="31" fillId="10" borderId="22" xfId="4" applyFont="1" applyFill="1" applyBorder="1" applyAlignment="1">
      <alignment horizontal="center" vertical="center"/>
    </xf>
    <xf numFmtId="19" fontId="31" fillId="10" borderId="22" xfId="4" applyNumberFormat="1" applyFont="1" applyFill="1" applyBorder="1" applyAlignment="1" applyProtection="1">
      <alignment horizontal="center" vertical="center"/>
    </xf>
    <xf numFmtId="20" fontId="32" fillId="10" borderId="22" xfId="4" applyNumberFormat="1" applyFont="1" applyFill="1" applyBorder="1" applyAlignment="1" applyProtection="1">
      <alignment horizontal="center" vertical="center"/>
    </xf>
    <xf numFmtId="9" fontId="31" fillId="10" borderId="23" xfId="4" applyFont="1" applyFill="1" applyBorder="1" applyAlignment="1" applyProtection="1">
      <alignment horizontal="center" vertical="center"/>
    </xf>
    <xf numFmtId="19" fontId="30" fillId="0" borderId="0" xfId="0" applyNumberFormat="1" applyFont="1" applyAlignment="1">
      <alignment horizontal="center"/>
    </xf>
    <xf numFmtId="2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2" fillId="0" borderId="2" xfId="1" applyFont="1" applyBorder="1" applyAlignment="1">
      <alignment horizontal="left"/>
    </xf>
    <xf numFmtId="0" fontId="52" fillId="0" borderId="57" xfId="0" applyFont="1" applyBorder="1" applyAlignment="1" applyProtection="1">
      <alignment vertical="center" wrapText="1"/>
      <protection locked="0"/>
    </xf>
    <xf numFmtId="0" fontId="30" fillId="0" borderId="63" xfId="0" applyFont="1" applyBorder="1" applyAlignment="1">
      <alignment vertical="center"/>
    </xf>
    <xf numFmtId="0" fontId="54" fillId="0" borderId="57" xfId="0" applyFont="1" applyBorder="1" applyAlignment="1" applyProtection="1">
      <alignment horizontal="center" vertical="center" wrapText="1"/>
      <protection locked="0"/>
    </xf>
    <xf numFmtId="9" fontId="34" fillId="0" borderId="56" xfId="4" applyFont="1" applyFill="1" applyBorder="1" applyAlignment="1" applyProtection="1">
      <alignment horizontal="center" vertical="center"/>
    </xf>
    <xf numFmtId="0" fontId="42" fillId="0" borderId="57" xfId="0" applyFont="1" applyBorder="1" applyAlignment="1" applyProtection="1">
      <alignment horizontal="center" vertical="center" wrapText="1"/>
      <protection locked="0"/>
    </xf>
    <xf numFmtId="14" fontId="30" fillId="10" borderId="22" xfId="4" applyNumberFormat="1" applyFont="1" applyFill="1" applyBorder="1" applyAlignment="1">
      <alignment horizontal="center" vertical="center"/>
    </xf>
    <xf numFmtId="0" fontId="0" fillId="0" borderId="3" xfId="0" applyBorder="1"/>
    <xf numFmtId="0" fontId="7" fillId="13" borderId="6" xfId="0" applyFont="1" applyFill="1" applyBorder="1"/>
    <xf numFmtId="0" fontId="0" fillId="0" borderId="6" xfId="0" applyBorder="1"/>
    <xf numFmtId="0" fontId="47" fillId="16" borderId="5" xfId="0" applyFont="1" applyFill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7" fillId="13" borderId="20" xfId="0" applyFont="1" applyFill="1" applyBorder="1" applyAlignment="1">
      <alignment horizontal="center" vertical="center" wrapText="1"/>
    </xf>
    <xf numFmtId="0" fontId="7" fillId="13" borderId="46" xfId="0" applyFont="1" applyFill="1" applyBorder="1" applyAlignment="1">
      <alignment horizontal="center" vertical="center" wrapText="1"/>
    </xf>
    <xf numFmtId="1" fontId="7" fillId="13" borderId="46" xfId="0" applyNumberFormat="1" applyFont="1" applyFill="1" applyBorder="1" applyAlignment="1">
      <alignment horizontal="center" vertical="center" wrapText="1"/>
    </xf>
    <xf numFmtId="0" fontId="16" fillId="16" borderId="19" xfId="0" applyFont="1" applyFill="1" applyBorder="1" applyAlignment="1">
      <alignment horizontal="center" vertical="center" wrapText="1"/>
    </xf>
    <xf numFmtId="1" fontId="37" fillId="2" borderId="58" xfId="1" applyNumberFormat="1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/>
    </xf>
    <xf numFmtId="9" fontId="30" fillId="0" borderId="66" xfId="4" applyFont="1" applyBorder="1" applyAlignment="1">
      <alignment horizontal="center" vertical="center"/>
    </xf>
    <xf numFmtId="9" fontId="30" fillId="10" borderId="65" xfId="4" applyFont="1" applyFill="1" applyBorder="1" applyAlignment="1">
      <alignment horizontal="center" vertical="center"/>
    </xf>
    <xf numFmtId="9" fontId="30" fillId="0" borderId="66" xfId="4" applyFont="1" applyBorder="1" applyAlignment="1" applyProtection="1">
      <alignment horizontal="center" vertical="center"/>
    </xf>
    <xf numFmtId="9" fontId="30" fillId="10" borderId="65" xfId="4" applyFont="1" applyFill="1" applyBorder="1" applyAlignment="1" applyProtection="1">
      <alignment horizontal="center" vertical="center"/>
    </xf>
    <xf numFmtId="0" fontId="55" fillId="0" borderId="56" xfId="0" applyFont="1" applyBorder="1" applyAlignment="1" applyProtection="1">
      <alignment vertical="center"/>
      <protection locked="0"/>
    </xf>
    <xf numFmtId="0" fontId="59" fillId="0" borderId="56" xfId="0" applyFont="1" applyBorder="1" applyAlignment="1" applyProtection="1">
      <alignment horizontal="center" vertical="center"/>
      <protection locked="0"/>
    </xf>
    <xf numFmtId="1" fontId="9" fillId="7" borderId="2" xfId="1" applyNumberFormat="1" applyFont="1" applyFill="1" applyBorder="1" applyAlignment="1">
      <alignment horizontal="center"/>
    </xf>
    <xf numFmtId="0" fontId="59" fillId="0" borderId="55" xfId="0" applyFont="1" applyBorder="1" applyAlignment="1" applyProtection="1">
      <alignment vertical="center"/>
      <protection locked="0"/>
    </xf>
    <xf numFmtId="14" fontId="59" fillId="0" borderId="56" xfId="0" applyNumberFormat="1" applyFont="1" applyBorder="1" applyAlignment="1" applyProtection="1">
      <alignment horizontal="center" vertical="center"/>
      <protection locked="0"/>
    </xf>
    <xf numFmtId="0" fontId="59" fillId="0" borderId="56" xfId="0" applyFont="1" applyBorder="1" applyAlignment="1" applyProtection="1">
      <alignment vertical="center"/>
      <protection locked="0"/>
    </xf>
    <xf numFmtId="14" fontId="61" fillId="0" borderId="56" xfId="0" applyNumberFormat="1" applyFont="1" applyBorder="1" applyAlignment="1" applyProtection="1">
      <alignment horizontal="center" vertical="center"/>
      <protection locked="0"/>
    </xf>
    <xf numFmtId="20" fontId="59" fillId="0" borderId="56" xfId="0" applyNumberFormat="1" applyFont="1" applyBorder="1" applyAlignment="1" applyProtection="1">
      <alignment horizontal="center" vertical="center"/>
      <protection locked="0"/>
    </xf>
    <xf numFmtId="0" fontId="34" fillId="0" borderId="55" xfId="0" applyFont="1" applyBorder="1" applyAlignment="1" applyProtection="1">
      <alignment vertical="center"/>
      <protection locked="0"/>
    </xf>
    <xf numFmtId="0" fontId="34" fillId="0" borderId="56" xfId="0" applyFont="1" applyBorder="1" applyAlignment="1" applyProtection="1">
      <alignment vertical="center"/>
      <protection locked="0"/>
    </xf>
    <xf numFmtId="20" fontId="55" fillId="0" borderId="56" xfId="0" applyNumberFormat="1" applyFont="1" applyBorder="1" applyAlignment="1" applyProtection="1">
      <alignment horizontal="center" vertical="center"/>
      <protection locked="0"/>
    </xf>
    <xf numFmtId="20" fontId="62" fillId="0" borderId="56" xfId="0" applyNumberFormat="1" applyFont="1" applyBorder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horizontal="center" vertical="center"/>
      <protection locked="0"/>
    </xf>
    <xf numFmtId="20" fontId="68" fillId="0" borderId="56" xfId="0" applyNumberFormat="1" applyFont="1" applyBorder="1" applyAlignment="1" applyProtection="1">
      <alignment horizontal="center" vertical="center"/>
      <protection locked="0"/>
    </xf>
    <xf numFmtId="20" fontId="34" fillId="0" borderId="56" xfId="0" applyNumberFormat="1" applyFont="1" applyBorder="1" applyAlignment="1" applyProtection="1">
      <alignment horizontal="center" vertical="center"/>
      <protection locked="0"/>
    </xf>
    <xf numFmtId="20" fontId="69" fillId="0" borderId="56" xfId="0" applyNumberFormat="1" applyFont="1" applyBorder="1" applyAlignment="1" applyProtection="1">
      <alignment horizontal="center" vertical="center"/>
      <protection locked="0"/>
    </xf>
    <xf numFmtId="9" fontId="59" fillId="0" borderId="56" xfId="4" applyFont="1" applyFill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59" fillId="0" borderId="57" xfId="0" applyFont="1" applyBorder="1" applyAlignment="1" applyProtection="1">
      <alignment vertical="center" wrapText="1"/>
      <protection locked="0"/>
    </xf>
    <xf numFmtId="169" fontId="59" fillId="0" borderId="6" xfId="0" applyNumberFormat="1" applyFont="1" applyBorder="1" applyAlignment="1">
      <alignment horizontal="center" vertical="center"/>
    </xf>
    <xf numFmtId="2" fontId="59" fillId="0" borderId="2" xfId="0" applyNumberFormat="1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1" fontId="59" fillId="0" borderId="2" xfId="0" applyNumberFormat="1" applyFont="1" applyBorder="1" applyAlignment="1">
      <alignment horizontal="center" vertical="center"/>
    </xf>
    <xf numFmtId="0" fontId="34" fillId="0" borderId="57" xfId="0" applyFont="1" applyBorder="1" applyAlignment="1" applyProtection="1">
      <alignment vertical="center" wrapText="1"/>
      <protection locked="0"/>
    </xf>
    <xf numFmtId="169" fontId="34" fillId="0" borderId="6" xfId="0" applyNumberFormat="1" applyFont="1" applyBorder="1" applyAlignment="1">
      <alignment horizontal="center" vertical="center"/>
    </xf>
    <xf numFmtId="2" fontId="34" fillId="0" borderId="2" xfId="0" applyNumberFormat="1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" fontId="34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68" fillId="0" borderId="57" xfId="0" applyFont="1" applyBorder="1" applyAlignment="1" applyProtection="1">
      <alignment vertical="center" wrapText="1"/>
      <protection locked="0"/>
    </xf>
    <xf numFmtId="0" fontId="68" fillId="0" borderId="56" xfId="0" applyFont="1" applyBorder="1" applyAlignment="1" applyProtection="1">
      <alignment vertical="center"/>
      <protection locked="0"/>
    </xf>
    <xf numFmtId="169" fontId="68" fillId="0" borderId="6" xfId="0" applyNumberFormat="1" applyFont="1" applyBorder="1" applyAlignment="1">
      <alignment horizontal="center" vertical="center"/>
    </xf>
    <xf numFmtId="2" fontId="68" fillId="0" borderId="2" xfId="0" applyNumberFormat="1" applyFont="1" applyBorder="1" applyAlignment="1">
      <alignment horizontal="center" vertical="center"/>
    </xf>
    <xf numFmtId="9" fontId="68" fillId="0" borderId="56" xfId="4" applyFont="1" applyFill="1" applyBorder="1" applyAlignment="1">
      <alignment horizontal="center" vertical="center"/>
    </xf>
    <xf numFmtId="9" fontId="30" fillId="10" borderId="56" xfId="4" applyFont="1" applyFill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/>
      <protection locked="0"/>
    </xf>
    <xf numFmtId="0" fontId="56" fillId="0" borderId="57" xfId="0" applyFont="1" applyBorder="1" applyAlignment="1">
      <alignment horizontal="center" vertical="center" wrapText="1"/>
    </xf>
    <xf numFmtId="14" fontId="55" fillId="0" borderId="56" xfId="0" applyNumberFormat="1" applyFont="1" applyBorder="1" applyAlignment="1" applyProtection="1">
      <alignment horizontal="center" vertical="center"/>
      <protection locked="0"/>
    </xf>
    <xf numFmtId="0" fontId="44" fillId="0" borderId="56" xfId="0" applyFont="1" applyBorder="1" applyAlignment="1" applyProtection="1">
      <alignment horizontal="center" vertical="center"/>
      <protection locked="0"/>
    </xf>
    <xf numFmtId="0" fontId="57" fillId="0" borderId="57" xfId="0" applyFont="1" applyBorder="1" applyAlignment="1" applyProtection="1">
      <alignment horizontal="center" vertical="center" wrapText="1"/>
      <protection locked="0"/>
    </xf>
    <xf numFmtId="0" fontId="43" fillId="0" borderId="9" xfId="0" applyFont="1" applyBorder="1" applyAlignment="1">
      <alignment horizontal="center" vertical="center" wrapText="1"/>
    </xf>
    <xf numFmtId="0" fontId="46" fillId="0" borderId="57" xfId="0" applyFont="1" applyBorder="1" applyAlignment="1">
      <alignment horizontal="center" vertical="center" wrapText="1"/>
    </xf>
    <xf numFmtId="0" fontId="43" fillId="0" borderId="57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2" fillId="0" borderId="64" xfId="0" applyFont="1" applyBorder="1" applyAlignment="1">
      <alignment horizontal="center" vertical="center"/>
    </xf>
    <xf numFmtId="0" fontId="51" fillId="0" borderId="64" xfId="0" applyFont="1" applyBorder="1" applyAlignment="1">
      <alignment horizontal="center" vertical="center" wrapText="1"/>
    </xf>
    <xf numFmtId="0" fontId="58" fillId="0" borderId="57" xfId="0" applyFont="1" applyBorder="1" applyAlignment="1" applyProtection="1">
      <alignment horizontal="center" vertical="center" wrapText="1"/>
      <protection locked="0"/>
    </xf>
    <xf numFmtId="0" fontId="60" fillId="0" borderId="57" xfId="0" applyFont="1" applyBorder="1" applyAlignment="1">
      <alignment horizontal="center" vertical="center" wrapText="1"/>
    </xf>
    <xf numFmtId="0" fontId="51" fillId="0" borderId="0" xfId="0" applyFont="1" applyAlignment="1">
      <alignment horizontal="center" wrapText="1"/>
    </xf>
    <xf numFmtId="170" fontId="30" fillId="0" borderId="0" xfId="0" applyNumberFormat="1" applyFont="1" applyAlignment="1">
      <alignment vertical="center"/>
    </xf>
    <xf numFmtId="0" fontId="53" fillId="0" borderId="56" xfId="0" applyFont="1" applyBorder="1" applyAlignment="1" applyProtection="1">
      <alignment horizontal="center" vertical="center"/>
      <protection locked="0"/>
    </xf>
    <xf numFmtId="20" fontId="63" fillId="0" borderId="56" xfId="0" applyNumberFormat="1" applyFont="1" applyBorder="1" applyAlignment="1">
      <alignment horizontal="center" vertical="center"/>
    </xf>
    <xf numFmtId="0" fontId="63" fillId="0" borderId="67" xfId="0" applyFont="1" applyBorder="1" applyAlignment="1">
      <alignment horizontal="center" vertical="center"/>
    </xf>
    <xf numFmtId="0" fontId="62" fillId="0" borderId="55" xfId="0" applyFont="1" applyBorder="1" applyAlignment="1" applyProtection="1">
      <alignment vertical="center"/>
      <protection locked="0"/>
    </xf>
    <xf numFmtId="14" fontId="62" fillId="0" borderId="56" xfId="0" applyNumberFormat="1" applyFont="1" applyBorder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vertical="center"/>
      <protection locked="0"/>
    </xf>
    <xf numFmtId="20" fontId="63" fillId="0" borderId="67" xfId="0" applyNumberFormat="1" applyFont="1" applyBorder="1" applyAlignment="1">
      <alignment horizontal="center" vertical="center"/>
    </xf>
    <xf numFmtId="0" fontId="64" fillId="0" borderId="56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 wrapText="1"/>
    </xf>
    <xf numFmtId="20" fontId="63" fillId="0" borderId="71" xfId="0" applyNumberFormat="1" applyFont="1" applyBorder="1" applyAlignment="1">
      <alignment horizontal="center" vertical="center"/>
    </xf>
    <xf numFmtId="20" fontId="63" fillId="0" borderId="72" xfId="0" applyNumberFormat="1" applyFont="1" applyBorder="1" applyAlignment="1">
      <alignment horizontal="center" vertical="center"/>
    </xf>
    <xf numFmtId="0" fontId="63" fillId="0" borderId="72" xfId="0" applyFont="1" applyBorder="1" applyAlignment="1">
      <alignment horizontal="center" vertical="center"/>
    </xf>
    <xf numFmtId="0" fontId="66" fillId="0" borderId="56" xfId="0" applyFont="1" applyBorder="1" applyAlignment="1">
      <alignment horizontal="center" vertical="center"/>
    </xf>
    <xf numFmtId="0" fontId="65" fillId="0" borderId="69" xfId="0" applyFont="1" applyBorder="1" applyAlignment="1">
      <alignment horizontal="center" vertical="center" wrapText="1"/>
    </xf>
    <xf numFmtId="1" fontId="64" fillId="0" borderId="56" xfId="0" applyNumberFormat="1" applyFont="1" applyBorder="1" applyAlignment="1">
      <alignment horizontal="center" vertical="center"/>
    </xf>
    <xf numFmtId="0" fontId="65" fillId="0" borderId="0" xfId="0" applyFont="1" applyAlignment="1">
      <alignment horizontal="center" vertical="center" wrapText="1"/>
    </xf>
    <xf numFmtId="0" fontId="65" fillId="0" borderId="9" xfId="0" applyFont="1" applyBorder="1" applyAlignment="1">
      <alignment horizontal="center" vertical="center" wrapText="1"/>
    </xf>
    <xf numFmtId="0" fontId="67" fillId="0" borderId="56" xfId="0" applyFont="1" applyBorder="1" applyAlignment="1">
      <alignment horizontal="center" vertical="center"/>
    </xf>
    <xf numFmtId="0" fontId="65" fillId="0" borderId="70" xfId="0" applyFont="1" applyBorder="1" applyAlignment="1">
      <alignment horizontal="center" vertical="center" wrapText="1"/>
    </xf>
    <xf numFmtId="0" fontId="65" fillId="0" borderId="57" xfId="0" applyFont="1" applyBorder="1" applyAlignment="1">
      <alignment horizontal="center" vertical="center" wrapText="1"/>
    </xf>
    <xf numFmtId="0" fontId="70" fillId="0" borderId="68" xfId="0" applyFont="1" applyBorder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0" fontId="70" fillId="0" borderId="57" xfId="0" applyFont="1" applyBorder="1" applyAlignment="1">
      <alignment horizontal="center" vertical="center" wrapText="1"/>
    </xf>
    <xf numFmtId="0" fontId="71" fillId="0" borderId="57" xfId="0" applyFont="1" applyBorder="1" applyAlignment="1" applyProtection="1">
      <alignment horizontal="center" vertical="center" wrapText="1"/>
      <protection locked="0"/>
    </xf>
    <xf numFmtId="0" fontId="55" fillId="0" borderId="56" xfId="0" applyFont="1" applyBorder="1" applyAlignment="1" applyProtection="1">
      <alignment horizontal="center" vertical="center"/>
      <protection locked="0"/>
    </xf>
    <xf numFmtId="0" fontId="55" fillId="0" borderId="57" xfId="0" applyFont="1" applyBorder="1" applyAlignment="1" applyProtection="1">
      <alignment horizontal="center" vertical="center" wrapText="1"/>
      <protection locked="0"/>
    </xf>
    <xf numFmtId="0" fontId="59" fillId="0" borderId="57" xfId="0" applyFont="1" applyBorder="1" applyAlignment="1" applyProtection="1">
      <alignment horizontal="center" vertical="center" wrapText="1"/>
      <protection locked="0"/>
    </xf>
    <xf numFmtId="0" fontId="62" fillId="0" borderId="57" xfId="0" applyFont="1" applyBorder="1" applyAlignment="1" applyProtection="1">
      <alignment horizontal="center" vertical="center" wrapText="1"/>
      <protection locked="0"/>
    </xf>
    <xf numFmtId="14" fontId="30" fillId="0" borderId="57" xfId="0" applyNumberFormat="1" applyFont="1" applyBorder="1" applyAlignment="1" applyProtection="1">
      <alignment horizontal="center" vertical="center" wrapText="1"/>
      <protection locked="0"/>
    </xf>
    <xf numFmtId="0" fontId="30" fillId="0" borderId="57" xfId="0" applyFont="1" applyBorder="1" applyAlignment="1" applyProtection="1">
      <alignment horizontal="left" vertical="center" wrapText="1"/>
      <protection locked="0"/>
    </xf>
    <xf numFmtId="166" fontId="17" fillId="4" borderId="35" xfId="5" applyNumberFormat="1" applyFont="1" applyFill="1" applyBorder="1" applyAlignment="1" applyProtection="1">
      <alignment horizontal="center" vertical="center"/>
    </xf>
    <xf numFmtId="166" fontId="17" fillId="4" borderId="36" xfId="5" applyNumberFormat="1" applyFont="1" applyFill="1" applyBorder="1" applyAlignment="1" applyProtection="1">
      <alignment horizontal="center" vertical="center"/>
    </xf>
    <xf numFmtId="166" fontId="17" fillId="4" borderId="37" xfId="5" applyNumberFormat="1" applyFont="1" applyFill="1" applyBorder="1" applyAlignment="1" applyProtection="1">
      <alignment horizontal="center" vertical="center"/>
    </xf>
    <xf numFmtId="3" fontId="20" fillId="8" borderId="8" xfId="5" applyNumberFormat="1" applyFont="1" applyFill="1" applyBorder="1" applyAlignment="1" applyProtection="1">
      <alignment horizontal="center" vertical="center"/>
    </xf>
    <xf numFmtId="3" fontId="20" fillId="8" borderId="14" xfId="5" applyNumberFormat="1" applyFont="1" applyFill="1" applyBorder="1" applyAlignment="1" applyProtection="1">
      <alignment horizontal="center" vertical="center"/>
    </xf>
    <xf numFmtId="42" fontId="20" fillId="8" borderId="9" xfId="7" applyFont="1" applyFill="1" applyBorder="1" applyAlignment="1" applyProtection="1">
      <alignment horizontal="center" vertical="center"/>
    </xf>
    <xf numFmtId="42" fontId="20" fillId="8" borderId="43" xfId="7" applyFont="1" applyFill="1" applyBorder="1" applyAlignment="1" applyProtection="1">
      <alignment horizontal="center" vertical="center"/>
    </xf>
    <xf numFmtId="1" fontId="23" fillId="9" borderId="47" xfId="1" applyNumberFormat="1" applyFont="1" applyFill="1" applyBorder="1" applyAlignment="1">
      <alignment horizontal="center"/>
    </xf>
    <xf numFmtId="1" fontId="23" fillId="9" borderId="48" xfId="1" applyNumberFormat="1" applyFont="1" applyFill="1" applyBorder="1" applyAlignment="1">
      <alignment horizontal="center"/>
    </xf>
    <xf numFmtId="1" fontId="16" fillId="0" borderId="47" xfId="1" applyNumberFormat="1" applyFont="1" applyBorder="1" applyAlignment="1">
      <alignment horizontal="center"/>
    </xf>
    <xf numFmtId="1" fontId="16" fillId="0" borderId="48" xfId="1" applyNumberFormat="1" applyFont="1" applyBorder="1" applyAlignment="1">
      <alignment horizontal="center"/>
    </xf>
    <xf numFmtId="9" fontId="10" fillId="4" borderId="4" xfId="2" applyFont="1" applyFill="1" applyBorder="1" applyAlignment="1">
      <alignment horizontal="center" vertical="center" wrapText="1"/>
    </xf>
    <xf numFmtId="9" fontId="10" fillId="4" borderId="3" xfId="2" applyFont="1" applyFill="1" applyBorder="1" applyAlignment="1">
      <alignment horizontal="center" vertical="center" wrapText="1"/>
    </xf>
    <xf numFmtId="9" fontId="10" fillId="4" borderId="17" xfId="2" applyFont="1" applyFill="1" applyBorder="1" applyAlignment="1">
      <alignment horizontal="center" vertical="center" wrapText="1"/>
    </xf>
    <xf numFmtId="9" fontId="10" fillId="4" borderId="18" xfId="2" applyFont="1" applyFill="1" applyBorder="1" applyAlignment="1">
      <alignment horizontal="center" vertical="center" wrapText="1"/>
    </xf>
    <xf numFmtId="9" fontId="10" fillId="4" borderId="19" xfId="2" applyFont="1" applyFill="1" applyBorder="1" applyAlignment="1">
      <alignment horizontal="center" vertical="center" wrapText="1"/>
    </xf>
    <xf numFmtId="9" fontId="10" fillId="4" borderId="20" xfId="2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wrapText="1"/>
    </xf>
    <xf numFmtId="0" fontId="11" fillId="4" borderId="6" xfId="1" applyFont="1" applyFill="1" applyBorder="1" applyAlignment="1">
      <alignment horizontal="center" wrapText="1"/>
    </xf>
    <xf numFmtId="9" fontId="12" fillId="0" borderId="2" xfId="1" applyNumberFormat="1" applyFont="1" applyBorder="1" applyAlignment="1">
      <alignment horizontal="center"/>
    </xf>
    <xf numFmtId="9" fontId="12" fillId="0" borderId="11" xfId="1" applyNumberFormat="1" applyFont="1" applyBorder="1" applyAlignment="1">
      <alignment horizontal="center"/>
    </xf>
    <xf numFmtId="9" fontId="12" fillId="0" borderId="14" xfId="1" applyNumberFormat="1" applyFont="1" applyBorder="1" applyAlignment="1">
      <alignment horizontal="center"/>
    </xf>
    <xf numFmtId="9" fontId="12" fillId="0" borderId="15" xfId="1" applyNumberFormat="1" applyFont="1" applyBorder="1" applyAlignment="1">
      <alignment horizontal="center"/>
    </xf>
    <xf numFmtId="16" fontId="7" fillId="5" borderId="1" xfId="1" applyNumberFormat="1" applyFont="1" applyFill="1" applyBorder="1" applyAlignment="1">
      <alignment horizontal="center" vertical="center"/>
    </xf>
    <xf numFmtId="0" fontId="7" fillId="5" borderId="10" xfId="1" applyFont="1" applyFill="1" applyBorder="1" applyAlignment="1">
      <alignment horizontal="center" vertical="center"/>
    </xf>
    <xf numFmtId="0" fontId="7" fillId="5" borderId="21" xfId="1" applyFont="1" applyFill="1" applyBorder="1" applyAlignment="1">
      <alignment horizontal="center"/>
    </xf>
    <xf numFmtId="0" fontId="7" fillId="5" borderId="22" xfId="1" applyFont="1" applyFill="1" applyBorder="1" applyAlignment="1">
      <alignment horizontal="center"/>
    </xf>
    <xf numFmtId="0" fontId="7" fillId="5" borderId="23" xfId="1" applyFont="1" applyFill="1" applyBorder="1" applyAlignment="1">
      <alignment horizontal="center"/>
    </xf>
    <xf numFmtId="18" fontId="7" fillId="5" borderId="1" xfId="1" applyNumberFormat="1" applyFont="1" applyFill="1" applyBorder="1" applyAlignment="1">
      <alignment horizontal="center" vertical="center" wrapText="1"/>
    </xf>
    <xf numFmtId="18" fontId="7" fillId="5" borderId="29" xfId="1" applyNumberFormat="1" applyFont="1" applyFill="1" applyBorder="1" applyAlignment="1">
      <alignment horizontal="center" vertical="center" wrapText="1"/>
    </xf>
    <xf numFmtId="18" fontId="7" fillId="5" borderId="7" xfId="1" applyNumberFormat="1" applyFont="1" applyFill="1" applyBorder="1" applyAlignment="1">
      <alignment horizontal="center" vertical="center"/>
    </xf>
    <xf numFmtId="18" fontId="7" fillId="5" borderId="25" xfId="1" applyNumberFormat="1" applyFont="1" applyFill="1" applyBorder="1" applyAlignment="1">
      <alignment horizontal="center" vertical="center"/>
    </xf>
    <xf numFmtId="18" fontId="7" fillId="5" borderId="26" xfId="1" applyNumberFormat="1" applyFont="1" applyFill="1" applyBorder="1" applyAlignment="1">
      <alignment horizontal="center" vertical="center"/>
    </xf>
    <xf numFmtId="18" fontId="7" fillId="5" borderId="27" xfId="1" applyNumberFormat="1" applyFont="1" applyFill="1" applyBorder="1" applyAlignment="1">
      <alignment horizontal="center" vertical="center"/>
    </xf>
    <xf numFmtId="18" fontId="7" fillId="5" borderId="28" xfId="1" applyNumberFormat="1" applyFont="1" applyFill="1" applyBorder="1" applyAlignment="1">
      <alignment horizontal="center" vertical="center"/>
    </xf>
    <xf numFmtId="16" fontId="7" fillId="5" borderId="1" xfId="1" applyNumberFormat="1" applyFont="1" applyFill="1" applyBorder="1" applyAlignment="1">
      <alignment horizontal="center" vertical="center" wrapText="1"/>
    </xf>
    <xf numFmtId="16" fontId="7" fillId="5" borderId="10" xfId="1" applyNumberFormat="1" applyFont="1" applyFill="1" applyBorder="1" applyAlignment="1">
      <alignment horizontal="center" vertical="center" wrapText="1"/>
    </xf>
    <xf numFmtId="16" fontId="7" fillId="5" borderId="12" xfId="1" applyNumberFormat="1" applyFont="1" applyFill="1" applyBorder="1" applyAlignment="1">
      <alignment horizontal="center" vertical="center" wrapText="1"/>
    </xf>
    <xf numFmtId="9" fontId="12" fillId="0" borderId="30" xfId="1" applyNumberFormat="1" applyFont="1" applyBorder="1" applyAlignment="1">
      <alignment horizontal="center"/>
    </xf>
    <xf numFmtId="9" fontId="12" fillId="0" borderId="8" xfId="1" applyNumberFormat="1" applyFont="1" applyBorder="1" applyAlignment="1">
      <alignment horizontal="center"/>
    </xf>
    <xf numFmtId="9" fontId="12" fillId="0" borderId="9" xfId="1" applyNumberFormat="1" applyFont="1" applyBorder="1" applyAlignment="1">
      <alignment horizontal="center"/>
    </xf>
    <xf numFmtId="0" fontId="14" fillId="6" borderId="12" xfId="1" applyFont="1" applyFill="1" applyBorder="1" applyAlignment="1">
      <alignment horizontal="center"/>
    </xf>
    <xf numFmtId="0" fontId="14" fillId="6" borderId="13" xfId="1" applyFont="1" applyFill="1" applyBorder="1" applyAlignment="1">
      <alignment horizontal="center"/>
    </xf>
    <xf numFmtId="0" fontId="14" fillId="6" borderId="16" xfId="1" applyFont="1" applyFill="1" applyBorder="1" applyAlignment="1">
      <alignment horizontal="center"/>
    </xf>
    <xf numFmtId="9" fontId="12" fillId="0" borderId="34" xfId="1" applyNumberFormat="1" applyFont="1" applyBorder="1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16" fontId="7" fillId="5" borderId="29" xfId="1" applyNumberFormat="1" applyFont="1" applyFill="1" applyBorder="1" applyAlignment="1">
      <alignment horizontal="center" vertical="center"/>
    </xf>
    <xf numFmtId="16" fontId="7" fillId="5" borderId="24" xfId="1" applyNumberFormat="1" applyFont="1" applyFill="1" applyBorder="1" applyAlignment="1">
      <alignment horizontal="center" vertical="center"/>
    </xf>
    <xf numFmtId="9" fontId="12" fillId="0" borderId="32" xfId="1" applyNumberFormat="1" applyFont="1" applyBorder="1" applyAlignment="1">
      <alignment horizontal="center"/>
    </xf>
  </cellXfs>
  <cellStyles count="175">
    <cellStyle name="Millares 2" xfId="3" xr:uid="{00000000-0005-0000-0000-000000000000}"/>
    <cellStyle name="Millares 2 2" xfId="5" xr:uid="{00000000-0005-0000-0000-000001000000}"/>
    <cellStyle name="Millares 2 2 2" xfId="14" xr:uid="{16FC3381-2C48-443B-84E9-37673FB0E35D}"/>
    <cellStyle name="Millares 2 2 2 2" xfId="37" xr:uid="{804645AA-C180-4B52-A7FE-155CABEC62F3}"/>
    <cellStyle name="Millares 2 2 2 2 2" xfId="135" xr:uid="{729CAF51-188E-4F13-BB21-1C567AD2FCD3}"/>
    <cellStyle name="Millares 2 2 2 3" xfId="112" xr:uid="{DD0C4D7B-31AF-46F4-9D52-DD349F661D1A}"/>
    <cellStyle name="Millares 2 2 2 4" xfId="82" xr:uid="{4D8CE805-260E-44ED-8579-458AB35F8410}"/>
    <cellStyle name="Millares 2 2 3" xfId="15" xr:uid="{B3DA0C86-0FB1-45D4-8992-479D7F8DC8B3}"/>
    <cellStyle name="Millares 2 2 3 2" xfId="38" xr:uid="{EAE70020-89BB-49DB-BE35-547F14DE933F}"/>
    <cellStyle name="Millares 2 2 3 2 2" xfId="136" xr:uid="{EE78FB30-7B89-442D-8E38-7ABF5406CDDD}"/>
    <cellStyle name="Millares 2 2 3 3" xfId="113" xr:uid="{4866CE30-748F-407A-BB36-48BC6739F21A}"/>
    <cellStyle name="Millares 2 2 3 4" xfId="83" xr:uid="{04B5595A-23AC-4452-987B-DF92EEEB1472}"/>
    <cellStyle name="Millares 2 2 4" xfId="39" xr:uid="{40790CCA-CF55-40E2-9AB5-AF41EC0D4594}"/>
    <cellStyle name="Millares 2 2 4 2" xfId="137" xr:uid="{302AB5F3-5460-4906-B381-0F2A373B8A91}"/>
    <cellStyle name="Millares 2 2 5" xfId="105" xr:uid="{0A30D08D-D6CD-4899-9EDB-E8A02A8C5EB0}"/>
    <cellStyle name="Millares 2 2 6" xfId="75" xr:uid="{EE59CAD2-EBE3-461F-93F5-8475B37AC5BC}"/>
    <cellStyle name="Millares 3" xfId="10" xr:uid="{508FAF44-BD17-4281-A0B6-0483375CB641}"/>
    <cellStyle name="Millares 3 2" xfId="16" xr:uid="{ED6CD134-756A-4309-92D3-9719EA93B37A}"/>
    <cellStyle name="Millares 3 2 2" xfId="40" xr:uid="{B2120002-DB81-4B69-AADF-D450C97DA7B6}"/>
    <cellStyle name="Millares 3 2 2 2" xfId="138" xr:uid="{8B9E8BF6-A919-46B5-9E37-57A10AB5EC2F}"/>
    <cellStyle name="Millares 3 2 3" xfId="114" xr:uid="{9A139225-775F-49A5-926C-40A8AA880F30}"/>
    <cellStyle name="Millares 3 2 4" xfId="84" xr:uid="{E47B168E-5E88-4183-81AC-88EB5BC44DF7}"/>
    <cellStyle name="Millares 3 3" xfId="17" xr:uid="{053189C3-64F8-4B18-A8F1-D21FD72DE3C5}"/>
    <cellStyle name="Millares 3 3 2" xfId="41" xr:uid="{C8DBC065-3A7D-4147-87DC-218E9C701DFE}"/>
    <cellStyle name="Millares 3 3 2 2" xfId="139" xr:uid="{80DAC600-DE6B-4AAE-BC7B-D68DCC3B5561}"/>
    <cellStyle name="Millares 3 3 3" xfId="115" xr:uid="{7B723190-D07C-4E4D-A998-18516B5C0D4F}"/>
    <cellStyle name="Millares 3 3 4" xfId="85" xr:uid="{6D3C0522-E345-4ECB-B786-2CE2C6B82B97}"/>
    <cellStyle name="Millares 3 4" xfId="42" xr:uid="{1B1C6AF2-940D-4DFC-AD36-1FF8461C8EF1}"/>
    <cellStyle name="Millares 3 4 2" xfId="140" xr:uid="{B425BB0D-9722-4490-B640-689F94D36D23}"/>
    <cellStyle name="Millares 3 5" xfId="108" xr:uid="{A78D2E0E-FDB4-40FB-9111-D110CD817835}"/>
    <cellStyle name="Millares 3 6" xfId="78" xr:uid="{F8544412-DC8C-4416-A9F4-AE706A69072C}"/>
    <cellStyle name="Moneda" xfId="6" builtinId="4"/>
    <cellStyle name="Moneda [0] 2" xfId="7" xr:uid="{00000000-0005-0000-0000-000003000000}"/>
    <cellStyle name="Moneda 10" xfId="30" xr:uid="{60B91F1D-1A4F-4C8F-9B1E-899070D103BF}"/>
    <cellStyle name="Moneda 10 2" xfId="43" xr:uid="{79B0CD85-4A8B-4740-901F-EF31768A9ABD}"/>
    <cellStyle name="Moneda 10 2 2" xfId="141" xr:uid="{A2F30D65-08F3-4171-8F26-429DD628C3B9}"/>
    <cellStyle name="Moneda 10 3" xfId="128" xr:uid="{2FE56F5D-86C4-4AFB-A4BC-F9238A534828}"/>
    <cellStyle name="Moneda 10 4" xfId="98" xr:uid="{28B81D87-3A0C-4C5B-B9BB-D8DF3368124C}"/>
    <cellStyle name="Moneda 11" xfId="31" xr:uid="{BCDF2CFD-5EB2-4272-A08C-1D5BA317564B}"/>
    <cellStyle name="Moneda 11 2" xfId="44" xr:uid="{364B2FC2-0300-478F-9BC3-62B143EA2E6B}"/>
    <cellStyle name="Moneda 11 2 2" xfId="142" xr:uid="{606377EF-5F61-4A57-B3A4-9CBFF97440C1}"/>
    <cellStyle name="Moneda 11 3" xfId="129" xr:uid="{F3B5B3F1-2EF5-4CEF-A645-33BB6FA0855F}"/>
    <cellStyle name="Moneda 11 4" xfId="99" xr:uid="{87FC2E19-EF57-42A9-A3AE-C55CC9622B94}"/>
    <cellStyle name="Moneda 12" xfId="32" xr:uid="{7BC07452-5D0F-4819-B1ED-B2AA6D5ECC7F}"/>
    <cellStyle name="Moneda 12 2" xfId="45" xr:uid="{67EBB061-E841-43A6-ADEF-80A663DACFEB}"/>
    <cellStyle name="Moneda 12 2 2" xfId="143" xr:uid="{8689673F-ED44-47E7-A1A8-5354250FCD51}"/>
    <cellStyle name="Moneda 12 3" xfId="130" xr:uid="{BF2EC469-9E5B-424B-9003-EF5966D7FE84}"/>
    <cellStyle name="Moneda 12 4" xfId="100" xr:uid="{C1280CE2-2A3C-4C95-B90A-4CEA19D00AFE}"/>
    <cellStyle name="Moneda 13" xfId="33" xr:uid="{A115BD86-326A-466F-8450-4C90C5E315A9}"/>
    <cellStyle name="Moneda 13 2" xfId="46" xr:uid="{6F127495-66C5-4AEF-96BC-8DD54CFE7CB7}"/>
    <cellStyle name="Moneda 13 2 2" xfId="144" xr:uid="{BF03CAE4-FF6E-401E-8FF4-076BEAB5E0EB}"/>
    <cellStyle name="Moneda 13 3" xfId="131" xr:uid="{F7D62D46-F091-44D3-BBE4-7127F9EB2A52}"/>
    <cellStyle name="Moneda 13 4" xfId="101" xr:uid="{5CE14246-3BA1-4046-81AD-6CF1FEB56A22}"/>
    <cellStyle name="Moneda 14" xfId="34" xr:uid="{555365F7-D3C6-4D50-B410-D136DFBC9C0C}"/>
    <cellStyle name="Moneda 14 2" xfId="47" xr:uid="{F25D72A3-C32F-437F-ADA7-E38678391A94}"/>
    <cellStyle name="Moneda 14 2 2" xfId="145" xr:uid="{D47F6784-C557-4AB2-B602-DB575B7D2BFD}"/>
    <cellStyle name="Moneda 14 3" xfId="132" xr:uid="{88BEC33C-767F-4F03-92A2-97435F162F29}"/>
    <cellStyle name="Moneda 14 4" xfId="102" xr:uid="{50374383-0DD1-4FA6-B55C-524A21BDEDBD}"/>
    <cellStyle name="Moneda 15" xfId="35" xr:uid="{47B4F6DF-7E6B-4C1A-844D-47A3285936D7}"/>
    <cellStyle name="Moneda 15 2" xfId="48" xr:uid="{11B1F50A-AB35-4A2C-BD3C-F9C2E3E3EAEB}"/>
    <cellStyle name="Moneda 15 2 2" xfId="146" xr:uid="{EC7185B9-570F-41EB-8B6A-1B284A06D875}"/>
    <cellStyle name="Moneda 15 3" xfId="133" xr:uid="{CAC4CAFD-B633-460A-901A-DD0C7B105DB1}"/>
    <cellStyle name="Moneda 15 4" xfId="103" xr:uid="{6C51CC3C-3679-493A-8AC5-F4754719075D}"/>
    <cellStyle name="Moneda 16" xfId="36" xr:uid="{C05BF5D7-5304-4E00-B789-93C92FAD2E92}"/>
    <cellStyle name="Moneda 16 2" xfId="49" xr:uid="{7D10F2D9-BD1B-491C-8DE3-C0E193D8DE1C}"/>
    <cellStyle name="Moneda 16 2 2" xfId="147" xr:uid="{6D70C382-93AB-4776-A962-B00127737549}"/>
    <cellStyle name="Moneda 16 3" xfId="134" xr:uid="{5B195D47-3E85-423F-B897-C81C9A434FF6}"/>
    <cellStyle name="Moneda 16 4" xfId="104" xr:uid="{22249948-9615-4A6F-B35A-22A394C12493}"/>
    <cellStyle name="Moneda 17" xfId="50" xr:uid="{CEF1EC11-F93F-4C7C-B6AE-F64B158586C0}"/>
    <cellStyle name="Moneda 17 2" xfId="148" xr:uid="{7A1F8E4C-E3A8-4D56-A424-751BF920BD58}"/>
    <cellStyle name="Moneda 18" xfId="67" xr:uid="{33E5D974-55DF-42BC-AE9A-771A738C4E99}"/>
    <cellStyle name="Moneda 18 2" xfId="165" xr:uid="{6B40BBC1-B936-4287-B0A3-A2F269DD798E}"/>
    <cellStyle name="Moneda 19" xfId="68" xr:uid="{4B29C5E0-00C9-48E8-9A44-982886F2AD38}"/>
    <cellStyle name="Moneda 19 2" xfId="166" xr:uid="{65E155FC-35ED-4DC5-A5FB-E1367B0C6366}"/>
    <cellStyle name="Moneda 2" xfId="11" xr:uid="{CE3B2A4E-CA56-4C87-9146-781045BC45B5}"/>
    <cellStyle name="Moneda 2 2" xfId="18" xr:uid="{AED17C3C-A973-45B7-A33B-52A6DF142A08}"/>
    <cellStyle name="Moneda 2 2 2" xfId="51" xr:uid="{76A5C816-15AB-4B91-9C8D-8767DFDF51DC}"/>
    <cellStyle name="Moneda 2 2 2 2" xfId="149" xr:uid="{B01DC4D3-4D82-4FE5-A82E-9A69973F6461}"/>
    <cellStyle name="Moneda 2 2 3" xfId="116" xr:uid="{A5EED13A-03BE-4BEE-95FB-740D8F7096F0}"/>
    <cellStyle name="Moneda 2 2 4" xfId="86" xr:uid="{EB3D747C-E165-40B9-96E4-F85CCFB0CF55}"/>
    <cellStyle name="Moneda 2 3" xfId="19" xr:uid="{12CA39DA-68E8-4735-9D03-820DB07BDD96}"/>
    <cellStyle name="Moneda 2 3 2" xfId="52" xr:uid="{36ABCAFC-C02A-4266-93BC-3DC501B85A54}"/>
    <cellStyle name="Moneda 2 3 2 2" xfId="150" xr:uid="{054F201A-7F03-4A50-8B6F-79EB42411720}"/>
    <cellStyle name="Moneda 2 3 3" xfId="117" xr:uid="{B5DB51FD-299E-4793-86AC-4EB049FFE8F8}"/>
    <cellStyle name="Moneda 2 3 4" xfId="87" xr:uid="{167A6F41-3E5C-4E71-A759-DA94634C89AC}"/>
    <cellStyle name="Moneda 2 4" xfId="53" xr:uid="{42480C81-0C94-4E09-B7C0-FECAB55C65B1}"/>
    <cellStyle name="Moneda 2 4 2" xfId="151" xr:uid="{2A399FCC-CB08-4C1E-B44A-2F38F04EA815}"/>
    <cellStyle name="Moneda 2 5" xfId="109" xr:uid="{41AD10F3-61AB-4853-A46C-0647BF86AB1F}"/>
    <cellStyle name="Moneda 2 6" xfId="79" xr:uid="{84E66DC0-52EA-4366-AEBA-18658F3C304C}"/>
    <cellStyle name="Moneda 20" xfId="69" xr:uid="{EC467F3E-4D60-41BD-A1AD-532BAB0F2F9F}"/>
    <cellStyle name="Moneda 20 2" xfId="167" xr:uid="{FE280B8F-E24C-481C-AF79-2729BCD671B7}"/>
    <cellStyle name="Moneda 21" xfId="70" xr:uid="{DCF3516C-CA19-4FA4-87AF-A7B962A4E776}"/>
    <cellStyle name="Moneda 21 2" xfId="168" xr:uid="{C43FED2B-9E3D-4493-A00A-10327726E7EF}"/>
    <cellStyle name="Moneda 22" xfId="71" xr:uid="{DA5CC00B-E6E2-4DA2-95A8-CEC21134A3C4}"/>
    <cellStyle name="Moneda 22 2" xfId="169" xr:uid="{919E6EEE-EC1D-4FFC-B93C-55EA49B71A10}"/>
    <cellStyle name="Moneda 23" xfId="72" xr:uid="{A78FCC90-86ED-4DDA-A876-7CBC4C7AA28C}"/>
    <cellStyle name="Moneda 23 2" xfId="170" xr:uid="{966FAF18-42B0-4685-85D6-B502A9F08096}"/>
    <cellStyle name="Moneda 24" xfId="73" xr:uid="{0DE3B619-87CE-4E14-8B45-560F40830AA2}"/>
    <cellStyle name="Moneda 24 2" xfId="171" xr:uid="{D5525487-C339-4682-A8FF-041D88A8793C}"/>
    <cellStyle name="Moneda 25" xfId="74" xr:uid="{BE59CE7A-08DE-4530-8C86-C9D5730AC833}"/>
    <cellStyle name="Moneda 25 2" xfId="172" xr:uid="{397C0750-D91A-4665-982B-79868F3DD55D}"/>
    <cellStyle name="Moneda 26" xfId="106" xr:uid="{BB1B5B07-200D-473D-BEDD-E98FFDF61BC4}"/>
    <cellStyle name="Moneda 27" xfId="76" xr:uid="{EC820EDB-744C-47BA-8E10-4F82C4E837A0}"/>
    <cellStyle name="Moneda 28" xfId="174" xr:uid="{64F460AE-3372-4F9C-9C62-924996D45B91}"/>
    <cellStyle name="Moneda 29" xfId="173" xr:uid="{912D269F-F68F-4FBE-8AEC-FF2B3AD24665}"/>
    <cellStyle name="Moneda 3" xfId="12" xr:uid="{A0F0DA6F-D78E-43B0-BED9-3B6BBC344F0D}"/>
    <cellStyle name="Moneda 3 2" xfId="20" xr:uid="{2853FC35-B5B6-48CD-98F6-74C40B549627}"/>
    <cellStyle name="Moneda 3 2 2" xfId="54" xr:uid="{4D3604D9-24BA-41B2-8952-E38C9F5C2905}"/>
    <cellStyle name="Moneda 3 2 2 2" xfId="152" xr:uid="{F0213390-2A39-4B38-A438-982776E819F1}"/>
    <cellStyle name="Moneda 3 2 3" xfId="118" xr:uid="{E6BB877F-329B-4DA3-8BAC-765D75186005}"/>
    <cellStyle name="Moneda 3 2 4" xfId="88" xr:uid="{DC2A825C-1177-40A2-8F32-252DF276595D}"/>
    <cellStyle name="Moneda 3 3" xfId="21" xr:uid="{38F8301E-C246-4177-A1A1-02868F44C266}"/>
    <cellStyle name="Moneda 3 3 2" xfId="55" xr:uid="{A87D35AF-CC46-4279-9FCB-634355C36346}"/>
    <cellStyle name="Moneda 3 3 2 2" xfId="153" xr:uid="{E76378AA-BADA-4ED5-854A-2C03B3DEA806}"/>
    <cellStyle name="Moneda 3 3 3" xfId="119" xr:uid="{7177FDC4-C034-40AB-B990-5DFCCD43DE8B}"/>
    <cellStyle name="Moneda 3 3 4" xfId="89" xr:uid="{B41CFA72-15CE-4B37-BD2A-9F731E19C460}"/>
    <cellStyle name="Moneda 3 4" xfId="56" xr:uid="{AFB60071-E468-48DB-9B32-78246585AF36}"/>
    <cellStyle name="Moneda 3 4 2" xfId="154" xr:uid="{0B5B3A7B-C3FE-437C-83A7-D70436AFF81B}"/>
    <cellStyle name="Moneda 3 5" xfId="110" xr:uid="{B7B7115A-876B-4BD7-85E5-DB62102CB56D}"/>
    <cellStyle name="Moneda 3 6" xfId="80" xr:uid="{54D69BE2-0FF4-46AC-9CCD-D0EE2072F8F7}"/>
    <cellStyle name="Moneda 4" xfId="9" xr:uid="{1EC8DAA8-0E86-4C38-BE25-D93F0BA095BA}"/>
    <cellStyle name="Moneda 4 2" xfId="22" xr:uid="{BDCDA341-DCB7-4B4B-8753-AA4793EB7C16}"/>
    <cellStyle name="Moneda 4 2 2" xfId="57" xr:uid="{5F9628FC-C595-4C4F-AEA6-7FB51D0818E9}"/>
    <cellStyle name="Moneda 4 2 2 2" xfId="155" xr:uid="{F37146CE-8137-40F9-9942-39BFA6A0B88F}"/>
    <cellStyle name="Moneda 4 2 3" xfId="120" xr:uid="{4CA3902F-E1B9-4A7A-B4DF-173B1D1AF6AB}"/>
    <cellStyle name="Moneda 4 2 4" xfId="90" xr:uid="{0FC7A9D5-EF46-4772-9D88-91CBC833324B}"/>
    <cellStyle name="Moneda 4 3" xfId="23" xr:uid="{A3748B98-0F63-4C2D-BB9E-354212956492}"/>
    <cellStyle name="Moneda 4 3 2" xfId="58" xr:uid="{903DBE31-958B-4A47-AD6D-56E84D379315}"/>
    <cellStyle name="Moneda 4 3 2 2" xfId="156" xr:uid="{38F8A446-9EDD-43D9-AD25-A49316B3C4C3}"/>
    <cellStyle name="Moneda 4 3 3" xfId="121" xr:uid="{998D879D-6F2D-493C-A5F5-41366D603DC9}"/>
    <cellStyle name="Moneda 4 3 4" xfId="91" xr:uid="{2B67224E-4F5A-439E-9B2A-B94C18043CA4}"/>
    <cellStyle name="Moneda 4 4" xfId="59" xr:uid="{A2D4F03F-3FCC-4496-A487-6CF6E7CFA116}"/>
    <cellStyle name="Moneda 4 4 2" xfId="157" xr:uid="{2079BF69-91BC-45E3-B927-642AEA1FCDC0}"/>
    <cellStyle name="Moneda 4 5" xfId="107" xr:uid="{F56E9664-B322-44C4-AAD9-8EF76009AEC7}"/>
    <cellStyle name="Moneda 4 6" xfId="77" xr:uid="{BAF528F5-D033-4E73-958B-D2997D89848B}"/>
    <cellStyle name="Moneda 5" xfId="13" xr:uid="{1981B913-DD4C-4BC8-86B5-D6076FA3E378}"/>
    <cellStyle name="Moneda 5 2" xfId="24" xr:uid="{1D3CA94C-D773-49CF-AE56-EE4DC1248350}"/>
    <cellStyle name="Moneda 5 2 2" xfId="60" xr:uid="{B2F9AB89-4A44-43FD-85DB-AF8DA3474967}"/>
    <cellStyle name="Moneda 5 2 2 2" xfId="158" xr:uid="{1D322134-DC23-4665-B99A-9AB079BAFB6E}"/>
    <cellStyle name="Moneda 5 2 3" xfId="122" xr:uid="{5ACDC3C9-6912-426A-B52F-F1C0BCD3AD88}"/>
    <cellStyle name="Moneda 5 2 4" xfId="92" xr:uid="{B641EDCB-5DCC-4EFB-82DC-7DB985FFBB8A}"/>
    <cellStyle name="Moneda 5 3" xfId="25" xr:uid="{29F0B292-5836-4C19-824A-5BF0CC60577A}"/>
    <cellStyle name="Moneda 5 3 2" xfId="61" xr:uid="{E890AFB2-6EEB-497F-B101-91E40B4AEFEB}"/>
    <cellStyle name="Moneda 5 3 2 2" xfId="159" xr:uid="{46301E41-7E7C-4AF1-9C8E-386A3A8D60D3}"/>
    <cellStyle name="Moneda 5 3 3" xfId="123" xr:uid="{23EF71DE-94FE-491B-9081-999BC2EE029B}"/>
    <cellStyle name="Moneda 5 3 4" xfId="93" xr:uid="{4CB48A84-35BA-4E0F-BACA-287F460EB1AB}"/>
    <cellStyle name="Moneda 5 4" xfId="62" xr:uid="{68B13AE3-928D-46CB-82C0-7775F01A8847}"/>
    <cellStyle name="Moneda 5 4 2" xfId="160" xr:uid="{CB23E7A8-E2BC-45B2-83EF-A753D5E5AC08}"/>
    <cellStyle name="Moneda 5 5" xfId="111" xr:uid="{4E42B32D-DD66-48EF-99A6-7A6F05AECDEB}"/>
    <cellStyle name="Moneda 5 6" xfId="81" xr:uid="{F9E1BC67-2469-436D-8112-E727802865F3}"/>
    <cellStyle name="Moneda 6" xfId="26" xr:uid="{647B5B18-638B-48F7-8836-79B3430B3AAD}"/>
    <cellStyle name="Moneda 6 2" xfId="63" xr:uid="{3EC286BE-880E-4DBA-A6B1-E23EC3F70E1D}"/>
    <cellStyle name="Moneda 6 2 2" xfId="161" xr:uid="{3CF33A27-6EA4-4933-B6FE-7188AEE9B242}"/>
    <cellStyle name="Moneda 6 3" xfId="124" xr:uid="{BC08CDC8-B5A8-46DB-80C3-8B46CD6CB00F}"/>
    <cellStyle name="Moneda 6 4" xfId="94" xr:uid="{746351CD-2463-4DF1-AF25-D6006D7B4CCE}"/>
    <cellStyle name="Moneda 7" xfId="27" xr:uid="{7338CD12-734E-4120-ACE1-04CAC621DD7C}"/>
    <cellStyle name="Moneda 7 2" xfId="64" xr:uid="{2077C0E3-22A6-4421-B2B7-7D436C805D29}"/>
    <cellStyle name="Moneda 7 2 2" xfId="162" xr:uid="{76973680-6F00-416A-9054-6B2EF7675B62}"/>
    <cellStyle name="Moneda 7 3" xfId="125" xr:uid="{6B3FD22F-3CC9-49F8-85D3-3184A85A127D}"/>
    <cellStyle name="Moneda 7 4" xfId="95" xr:uid="{128415D2-86C9-4319-A69F-667023BD6384}"/>
    <cellStyle name="Moneda 8" xfId="28" xr:uid="{80AF997B-222C-402B-A926-C33D46BD9011}"/>
    <cellStyle name="Moneda 8 2" xfId="65" xr:uid="{A6EC884F-B88D-4B46-99CE-4D15CDE475AF}"/>
    <cellStyle name="Moneda 8 2 2" xfId="163" xr:uid="{01E87148-7503-4862-A3EE-9F4E972EE2C2}"/>
    <cellStyle name="Moneda 8 3" xfId="126" xr:uid="{E2AE3549-139E-463A-8CEC-A1C4E94F040C}"/>
    <cellStyle name="Moneda 8 4" xfId="96" xr:uid="{25B145FB-6C1F-4CFA-B91A-33BE85DC39AC}"/>
    <cellStyle name="Moneda 9" xfId="29" xr:uid="{083E68BE-C682-4A6E-9489-0D1E0FC7CCAA}"/>
    <cellStyle name="Moneda 9 2" xfId="66" xr:uid="{8F305EE1-EC93-4F29-B4A6-24B76810C965}"/>
    <cellStyle name="Moneda 9 2 2" xfId="164" xr:uid="{7B4D4506-2897-43FB-A6CE-374AACA2EA71}"/>
    <cellStyle name="Moneda 9 3" xfId="127" xr:uid="{D0959D27-F54A-41F4-B804-D6D67380EE28}"/>
    <cellStyle name="Moneda 9 4" xfId="97" xr:uid="{034846F1-EEAF-4819-8BD1-4D9AA8F84955}"/>
    <cellStyle name="Normal" xfId="0" builtinId="0"/>
    <cellStyle name="Normal 2" xfId="1" xr:uid="{00000000-0005-0000-0000-000005000000}"/>
    <cellStyle name="Normal 3" xfId="8" xr:uid="{00000000-0005-0000-0000-000006000000}"/>
    <cellStyle name="Porcentaje" xfId="4" builtinId="5"/>
    <cellStyle name="Porcentaje 2" xfId="2" xr:uid="{00000000-0005-0000-0000-000008000000}"/>
  </cellStyles>
  <dxfs count="174"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ont>
        <sz val="14"/>
      </font>
    </dxf>
    <dxf>
      <font>
        <sz val="12"/>
      </font>
    </dxf>
    <dxf>
      <font>
        <name val="Calibri"/>
        <scheme val="minor"/>
      </font>
    </dxf>
    <dxf>
      <alignment wrapTex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alignment horizontal="center"/>
    </dxf>
    <dxf>
      <alignment horizontal="center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alignment horizontal="center"/>
    </dxf>
    <dxf>
      <alignment horizontal="center"/>
    </dxf>
    <dxf>
      <numFmt numFmtId="169" formatCode="0.0"/>
    </dxf>
    <dxf>
      <numFmt numFmtId="13" formatCode="0%"/>
    </dxf>
    <dxf>
      <alignment horizontal="center"/>
    </dxf>
    <dxf>
      <alignment horizontal="center"/>
    </dxf>
    <dxf>
      <numFmt numFmtId="169" formatCode="0.0"/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FFB9B9"/>
        </patternFill>
      </fill>
    </dxf>
    <dxf>
      <fill>
        <patternFill>
          <bgColor rgb="FFFFDD71"/>
        </patternFill>
      </fill>
    </dxf>
    <dxf>
      <fill>
        <patternFill>
          <bgColor rgb="FFFFB9B9"/>
        </patternFill>
      </fill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family val="2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FF"/>
      </font>
    </dxf>
    <dxf>
      <font>
        <color theme="0"/>
      </font>
    </dxf>
  </dxfs>
  <tableStyles count="0" defaultTableStyle="TableStyleMedium2" defaultPivotStyle="PivotStyleLight16"/>
  <colors>
    <mruColors>
      <color rgb="FF00FF00"/>
      <color rgb="FFFFB9B9"/>
      <color rgb="FF00FFFF"/>
      <color rgb="FFFFB871"/>
      <color rgb="FFFFDD71"/>
      <color rgb="FFFFD009"/>
      <color rgb="FFD8D80E"/>
      <color rgb="FFE133C0"/>
      <color rgb="FFFF9933"/>
      <color rgb="FFC9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[LGDO-AG2_EOP_noviembre2025.xlsm]PER-PROCESO-DIA !TablaDinámica7</c:name>
    <c:fmtId val="24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417032330810916E-2"/>
          <c:y val="0.10794477144573954"/>
          <c:w val="0.81897552383063954"/>
          <c:h val="0.74210151061684959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68930552"/>
        <c:axId val="468926632"/>
      </c:barChart>
      <c:catAx>
        <c:axId val="468930552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8926632"/>
        <c:crosses val="autoZero"/>
        <c:auto val="1"/>
        <c:lblAlgn val="l"/>
        <c:lblOffset val="50"/>
        <c:noMultiLvlLbl val="0"/>
      </c:catAx>
      <c:valAx>
        <c:axId val="4689266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6893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527050</xdr:colOff>
      <xdr:row>0</xdr:row>
      <xdr:rowOff>0</xdr:rowOff>
    </xdr:from>
    <xdr:to>
      <xdr:col>18</xdr:col>
      <xdr:colOff>960437</xdr:colOff>
      <xdr:row>32</xdr:row>
      <xdr:rowOff>214312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2F5D4C16-8A47-4C3B-BF69-A646A9DB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ian David Laverde Valbuena" id="{45C45B6D-826F-457E-9C9F-57538F60A0A2}" userId="S::julian.laverde@ghtcorp.com::aa297ef0-e6be-4003-a6f6-6ae2acd619a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de%20actividades%20CMR-AC%20-%20copia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richPivotRecords" Target="richPivot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enifer Paola Vargas Muñoz" refreshedDate="45646.416335069443" createdVersion="6" refreshedVersion="8" minRefreshableVersion="3" recordCount="8000" xr:uid="{00000000-000A-0000-FFFF-FFFF9C000000}">
  <cacheSource type="worksheet">
    <worksheetSource ref="A1:V1048576" sheet="Hoja1" r:id="rId1"/>
  </cacheSource>
  <cacheFields count="4">
    <cacheField name="Proceso" numFmtId="0">
      <sharedItems containsBlank="1"/>
    </cacheField>
    <cacheField name="Encargado" numFmtId="0">
      <sharedItems containsNonDate="0" containsString="0" containsBlank="1"/>
    </cacheField>
    <cacheField name=" PROMEDIO HORA" numFmtId="0" formula="#NAME?/#NAME?" databaseField="0"/>
    <cacheField name="RE.H" numFmtId="0" formula="#NAME?" databaseField="0"/>
  </cacheFields>
  <extLst>
    <ext xmlns:x14="http://schemas.microsoft.com/office/spreadsheetml/2009/9/main" uri="{725AE2AE-9491-48be-B2B4-4EB974FC3084}">
      <x14:pivotCacheDefinition pivotCacheId="11909038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Yenifer Paola Vargas Muñoz" refreshedDate="45954.616660300926" createdVersion="8" refreshedVersion="8" minRefreshableVersion="3" recordCount="4368" xr:uid="{978DFC26-5D5D-446B-9310-F81446692A1B}">
  <cacheSource type="worksheet">
    <worksheetSource ref="A1:R1048576" sheet="BD Consolidado"/>
  </cacheSource>
  <cacheFields count="18">
    <cacheField name="Actividad" numFmtId="0">
      <sharedItems containsBlank="1" count="19">
        <s v=""/>
        <m/>
        <s v="Otros" u="1"/>
        <s v="INSERCION" u="1"/>
        <s v="DIGITALIZACION" u="1"/>
        <s v="INSERCION DIGITAL" u="1"/>
        <s v="UBICACIÓN" u="1"/>
        <s v="ASEGURAMIENTO" u="1"/>
        <s v="CLASIFICACION" u="1"/>
        <s v="ALISTAMIENTO" u="1"/>
        <s v="TRANSFERENCIA" u="1"/>
        <s v="ALISTAMIENTO - INTERVENCION" u="1"/>
        <s v="RECEPCION" u="1"/>
        <s v="NOVEDAD" u="1"/>
        <s v="RECEPCIÓN" u="1"/>
        <s v="TAREA" u="1"/>
        <s v="REPORTE" u="1"/>
        <s v="INSERCION DIGITAL - INTERVENCION" u="1"/>
        <s v="INVENTARIO" u="1"/>
      </sharedItems>
    </cacheField>
    <cacheField name="Auxiliar" numFmtId="0">
      <sharedItems containsNonDate="0" containsBlank="1" count="2">
        <s v="#CALC!"/>
        <m/>
      </sharedItems>
    </cacheField>
    <cacheField name="Fecha toma de Actividad" numFmtId="14">
      <sharedItems containsNonDate="0" containsBlank="1" count="2">
        <s v="#CALC!"/>
        <m/>
      </sharedItems>
    </cacheField>
    <cacheField name="Empresa Cliente" numFmtId="0">
      <sharedItems containsBlank="1"/>
    </cacheField>
    <cacheField name="Sede" numFmtId="0">
      <sharedItems containsNonDate="0" containsBlank="1"/>
    </cacheField>
    <cacheField name="Actividad/subactividad" numFmtId="0">
      <sharedItems containsNonDate="0" containsBlank="1" count="2">
        <s v="#CALC!"/>
        <m/>
      </sharedItems>
    </cacheField>
    <cacheField name="Unidad de Medida " numFmtId="0">
      <sharedItems containsBlank="1"/>
    </cacheField>
    <cacheField name="Hora Inicio" numFmtId="170">
      <sharedItems containsNonDate="0" containsBlank="1"/>
    </cacheField>
    <cacheField name="Hora Fin" numFmtId="170">
      <sharedItems containsNonDate="0" containsBlank="1"/>
    </cacheField>
    <cacheField name="Cantidad Ejecutada" numFmtId="0">
      <sharedItems containsNonDate="0" containsBlank="1"/>
    </cacheField>
    <cacheField name="Debió Ejecutar" numFmtId="0">
      <sharedItems containsBlank="1" containsMixedTypes="1" containsNumber="1" containsInteger="1" minValue="0" maxValue="0"/>
    </cacheField>
    <cacheField name="Horas Ejecutadas" numFmtId="169">
      <sharedItems containsBlank="1" containsMixedTypes="1" containsNumber="1" containsInteger="1" minValue="0" maxValue="0"/>
    </cacheField>
    <cacheField name="Estándar / Hora_x000a_(Cantidad)" numFmtId="0">
      <sharedItems containsBlank="1"/>
    </cacheField>
    <cacheField name="Promedio Hora Ejecutado_x000a_Cantidad" numFmtId="0">
      <sharedItems containsBlank="1"/>
    </cacheField>
    <cacheField name="% Cumplimiento Hora" numFmtId="0">
      <sharedItems containsBlank="1"/>
    </cacheField>
    <cacheField name="Solicitud/area/ No. Mantis" numFmtId="0">
      <sharedItems containsNonDate="0" containsBlank="1"/>
    </cacheField>
    <cacheField name="Observaciones" numFmtId="0">
      <sharedItems containsNonDate="0" containsBlank="1"/>
    </cacheField>
    <cacheField name="Tiempo" numFmtId="0">
      <sharedItems containsBlank="1"/>
    </cacheField>
  </cacheFields>
  <extLst>
    <ext xmlns:x14="http://schemas.microsoft.com/office/spreadsheetml/2009/9/main" uri="{725AE2AE-9491-48be-B2B4-4EB974FC3084}">
      <x14:pivotCacheDefinition/>
    </ext>
    <ext xmlns:xxpvi="http://schemas.microsoft.com/office/spreadsheetml/2022/pivotVersionInfo" uri="{9F748A41-CAEA-4470-BF7A-CE61E8FFA7F9}">
      <xxpvi:cacheVersionInfo>
        <xxpvi:lastRefreshFeature>RichData</xxpvi:lastRefreshFeature>
      </xxpvi:cacheVersionInfo>
    </ext>
    <ext xmlns:xprd="http://schemas.microsoft.com/office/spreadsheetml/2022/pivotRichData" uri="{2C874A73-7782-4A18-856F-96AC7E287872}">
      <xprd:richInfo pivotCacheGuid="{978DFC26-5D5D-446B-9310-F81446692A1B}" pivotIgnoreInvalidCache="1" r:id="rId1"/>
    </ext>
  </extLst>
</pivotCacheDefinition>
</file>

<file path=xl/pivotCache/richPivot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8">
  <r>
    <x v="0"/>
    <x v="0"/>
    <x v="0"/>
    <s v="#CALC!"/>
    <s v="#CALC!"/>
    <x v="0"/>
    <s v="#CALC!"/>
    <s v="#CALC!"/>
    <s v="#CALC!"/>
    <s v="#CALC!"/>
    <s v=""/>
    <s v="#CALC!"/>
    <s v=""/>
    <s v=""/>
    <s v=""/>
    <s v="#CALC!"/>
    <s v="#CALC!"/>
    <s v="#CALC!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s v="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0"/>
    <x v="1"/>
    <x v="1"/>
    <e v="#N/A"/>
    <m/>
    <x v="1"/>
    <e v="#N/A"/>
    <m/>
    <m/>
    <m/>
    <n v="0"/>
    <n v="0"/>
    <s v=""/>
    <s v=""/>
    <s v=""/>
    <m/>
    <m/>
    <e v="#N/A"/>
  </r>
  <r>
    <x v="1"/>
    <x v="1"/>
    <x v="1"/>
    <m/>
    <m/>
    <x v="1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63502B-80C9-4C98-BDA7-4EF9D2A40438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6" firstHeaderRow="1" firstDataRow="2" firstDataCol="1"/>
  <pivotFields count="18">
    <pivotField showAll="0"/>
    <pivotField axis="axisRow" showAll="0">
      <items count="3">
        <item x="1"/>
        <item h="1" x="0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Suma de Horas Ejecutadas" fld="11" baseField="0" baseItem="0" numFmtId="169"/>
  </dataFields>
  <formats count="3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dataOnly="0" labelOnly="1" grandCol="1" outline="0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EB7E0-D61D-4678-A91B-45BDAC154039}" name="Tabla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9:B30" firstHeaderRow="1" firstDataRow="1" firstDataCol="1"/>
  <pivotFields count="18">
    <pivotField axis="axisRow" showAll="0">
      <items count="20">
        <item h="1" sd="0" x="0"/>
        <item m="1" x="9"/>
        <item m="1" x="7"/>
        <item m="1" x="8"/>
        <item m="1" x="4"/>
        <item m="1" x="3"/>
        <item m="1" x="5"/>
        <item m="1" x="13"/>
        <item sd="0" m="1" x="2"/>
        <item m="1" x="12"/>
        <item m="1" x="14"/>
        <item m="1" x="15"/>
        <item m="1" x="10"/>
        <item m="1" x="6"/>
        <item h="1" sd="0" x="1"/>
        <item h="1" m="1" x="16"/>
        <item h="1" m="1" x="18"/>
        <item h="1" m="1" x="11"/>
        <item h="1" m="1" x="17"/>
        <item t="default"/>
      </items>
    </pivotField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0"/>
    <field x="5"/>
  </rowFields>
  <rowItems count="1">
    <i t="grand">
      <x/>
    </i>
  </rowItems>
  <colItems count="1">
    <i/>
  </colItems>
  <dataFields count="1">
    <dataField name="Promedio de % Cumplimiento Hora" fld="14" subtotal="average" baseField="1" baseItem="3" numFmtId="9"/>
  </dataFields>
  <formats count="6"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dataOnly="0" labelOnly="1" grandCol="1" outline="0" fieldPosition="0"/>
    </format>
    <format dxfId="34">
      <pivotArea outline="0" collapsedLevelsAreSubtotals="1" fieldPosition="0"/>
    </format>
    <format dxfId="33">
      <pivotArea collapsedLevelsAreSubtotals="1" fieldPosition="0">
        <references count="1">
          <reference field="0" count="1">
            <x v="7"/>
          </reference>
        </references>
      </pivotArea>
    </format>
    <format dxfId="32">
      <pivotArea dataOnly="0" labelOnly="1" fieldPosition="0">
        <references count="1">
          <reference field="0" count="1">
            <x v="7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BE34B-E792-4078-82E8-758FC53F081F}" name="TablaDiná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C19" firstHeaderRow="1" firstDataRow="2" firstDataCol="1"/>
  <pivotFields count="18">
    <pivotField showAll="0"/>
    <pivotField axis="axisRow" showAll="0">
      <items count="3">
        <item x="1"/>
        <item h="1" x="0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Promedio de % Cumplimiento Hora" fld="14" subtotal="average" baseField="1" baseItem="3" numFmtId="9"/>
  </dataFields>
  <formats count="4"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dataOnly="0" labelOnly="1" grandCol="1" outline="0" fieldPosition="0"/>
    </format>
    <format dxfId="38">
      <pivotArea outline="0" collapsedLevelsAreSubtotals="1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 chartFormat="25" fieldListSortAscending="1">
  <location ref="C8:I21" firstHeaderRow="1" firstDataRow="1" firstDataCol="1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10"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type="topRight" dataOnly="0" labelOnly="1" outline="0" fieldPosition="0"/>
    </format>
    <format dxfId="15">
      <pivotArea dataOnly="0" labelOnly="1" grandRow="1" outline="0" fieldPosition="0"/>
    </format>
    <format dxfId="14">
      <pivotArea dataOnly="0" labelOnly="1" grandCol="1" outline="0" fieldPosition="0"/>
    </format>
    <format dxfId="13">
      <pivotArea field="-2" type="button" dataOnly="0" labelOnly="1" outline="0" axis="axisValues" fieldPosition="0"/>
    </format>
    <format dxfId="12">
      <pivotArea type="all" dataOnly="0" outline="0" fieldPosition="0"/>
    </format>
    <format dxfId="11">
      <pivotArea type="all" dataOnly="0" outline="0" fieldPosition="0"/>
    </format>
    <format dxfId="10">
      <pivotArea type="all" dataOnly="0" outline="0" fieldPosition="0"/>
    </format>
  </formats>
  <chartFormats count="1">
    <chartFormat chart="22" format="4" series="1">
      <pivotArea type="data" outline="0" fieldPosition="0"/>
    </chartFormat>
  </chartFormats>
  <pivotTableStyleInfo name="PivotStyleLight20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3">
    <v t="r">2</v>
    <v t="e">#NULL!</v>
    <v t="i">1</v>
  </a>
  <a r="4369">
    <v t="r">2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i">2</v>
  </a>
</arrayData>
</file>

<file path=xl/richData/rdrichvalue.xml><?xml version="1.0" encoding="utf-8"?>
<rvData xmlns="http://schemas.microsoft.com/office/spreadsheetml/2017/richdata" count="6">
  <rv s="0">
    <fb t="e">#NAME?</fb>
    <v>4</v>
    <v>1</v>
  </rv>
  <rv s="0">
    <v>13</v>
    <v>3</v>
  </rv>
  <rv s="1">
    <v>13</v>
    <v>1</v>
  </rv>
  <rv s="2">
    <v>0</v>
  </rv>
  <rv s="2">
    <v>1</v>
  </rv>
  <rv s="3">
    <v>{978DFC26-5D5D-446B-9310-F81446692A1B}</v>
    <v>0</v>
    <v>0</v>
    <v>3</v>
    <v>3</v>
    <v>4</v>
    <v>4</v>
    <v>3</v>
    <v>4</v>
    <v>4</v>
    <v>4</v>
    <v>4</v>
    <v>4</v>
    <v>4</v>
    <v>4</v>
    <v>4</v>
  </rv>
</rvData>
</file>

<file path=xl/richData/rdrichvaluestructure.xml><?xml version="1.0" encoding="utf-8"?>
<rvStructures xmlns="http://schemas.microsoft.com/office/spreadsheetml/2017/richdata" count="4">
  <s t="_error">
    <k n="errorType" t="i"/>
    <k n="subType" t="i"/>
  </s>
  <s t="_error">
    <k n="errorType" t="i"/>
    <k n="propagated" t="b"/>
  </s>
  <s t="_array">
    <k n="array" t="a"/>
  </s>
  <s t="_datasourcecontainer">
    <k n="%XLUID" t="s"/>
    <k n="_CRID" t="i"/>
    <k n="_Display" t="spb"/>
    <k n="Actividad/subactividad" t="r"/>
    <k n="Auxiliar" t="r"/>
    <k n="Cantidad Ejecutada" t="r"/>
    <k n="Empresa Cliente" t="r"/>
    <k n="Fecha toma de Actividad" t="r"/>
    <k n="Hora Fin" t="r"/>
    <k n="Hora Inicio" t="r"/>
    <k n="Horas Ejecutadas" t="r"/>
    <k n="Observaciones" t="r"/>
    <k n="Sede" t="r"/>
    <k n="Solicitud/area/ No. Mantis" t="r"/>
    <k n="Tiempo" t="r"/>
    <k n="Unidad de Medida " t="r"/>
  </s>
</rvStructures>
</file>

<file path=xl/richData/rdsupportingpropertybag.xml><?xml version="1.0" encoding="utf-8"?>
<supportingPropertyBags xmlns="http://schemas.microsoft.com/office/spreadsheetml/2017/richdata2">
  <spbArrays count="1">
    <a count="16">
      <v t="s">Auxiliar</v>
      <v t="s">Fecha toma de Actividad</v>
      <v t="s">Empresa Cliente</v>
      <v t="s">Sede</v>
      <v t="s">Actividad/subactividad</v>
      <v t="s" xml:space="preserve">Unidad de Medida </v>
      <v t="s">Hora Inicio</v>
      <v t="s">Hora Fin</v>
      <v t="s">Cantidad Ejecutada</v>
      <v t="s">Horas Ejecutadas</v>
      <v t="s">Solicitud/area/ No. Mantis</v>
      <v t="s">Observaciones</v>
      <v t="s">Tiempo</v>
      <v t="s">_CRID</v>
      <v t="s">%XLUID</v>
      <v t="s">_Display</v>
    </a>
  </spbArrays>
  <spbData count="1">
    <spb s="0">
      <v>0</v>
    </spb>
  </spbData>
</supportingPropertyBags>
</file>

<file path=xl/richData/rdsupportingpropertybagstructure.xml><?xml version="1.0" encoding="utf-8"?>
<spbStructures xmlns="http://schemas.microsoft.com/office/spreadsheetml/2017/richdata2" count="1">
  <s>
    <k n="^Order" t="spba"/>
  </s>
</spb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329A30-CD6A-4F64-A088-62F367BAECBD}" name="Tabla3" displayName="Tabla3" ref="B2:H116" totalsRowShown="0" headerRowDxfId="171" headerRowBorderDxfId="170" tableBorderDxfId="169" totalsRowBorderDxfId="168">
  <tableColumns count="7">
    <tableColumn id="1" xr3:uid="{F6D90252-93B1-47B5-B754-057F6948C5C6}" name="US" dataDxfId="167"/>
    <tableColumn id="2" xr3:uid="{E8FF2F8C-59A4-422E-9DBC-BCFDC4F8FB9B}" name="COD" dataDxfId="166"/>
    <tableColumn id="3" xr3:uid="{E422A3F3-DF6A-42F0-ACF4-A63F5FD5D0AF}" name="SUBPROCESO" dataDxfId="165"/>
    <tableColumn id="4" xr3:uid="{971B94AA-EB89-4A5B-8225-2AF72A3C74C6}" name="UNIDAD DE MEDIDA" dataDxfId="164"/>
    <tableColumn id="5" xr3:uid="{4A0E125A-B2CA-4F5C-B1C1-E02CF377EBCD}" name="ESTANDAR HORA" dataDxfId="163" dataCellStyle="Normal 2"/>
    <tableColumn id="6" xr3:uid="{C6BDD039-960C-48C5-A493-9583B3F900EA}" name="PROCESO" dataDxfId="162" dataCellStyle="Normal 2"/>
    <tableColumn id="7" xr3:uid="{EDAB1E81-6793-4DFB-B262-AD567BE8792C}" name="Tiempo" dataDxfId="16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A5473A-9876-456C-90E8-CD284DF536B8}" name="Tabla2" displayName="Tabla2" ref="D123:G236" totalsRowShown="0" headerRowBorderDxfId="160" tableBorderDxfId="159" totalsRowBorderDxfId="158">
  <autoFilter ref="D123:G236" xr:uid="{FBA5473A-9876-456C-90E8-CD284DF536B8}"/>
  <tableColumns count="4">
    <tableColumn id="1" xr3:uid="{DC850465-44FD-4E9A-8D7D-B0E2FDC113C9}" name="Actividad / Sub Actividad" dataDxfId="157">
      <calculatedColumnFormula>+CONCATENATE(C4,"",D4)</calculatedColumnFormula>
    </tableColumn>
    <tableColumn id="2" xr3:uid="{FA3D1EBA-20A3-4965-9DF9-D5164A370B1C}" name="Unidad de medida" dataDxfId="156"/>
    <tableColumn id="3" xr3:uid="{8C151754-2AA2-4FFF-9AB9-8224670B867F}" name="Estándar X hora" dataDxfId="155" dataCellStyle="Normal 2"/>
    <tableColumn id="4" xr3:uid="{49EB3F74-1BEA-40A0-8878-B6BB80C65103}" name="Tiempo" dataDxfId="15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6" dT="2025-02-26T20:11:39.66" personId="{45C45B6D-826F-457E-9C9F-57538F60A0A2}" id="{73006CC1-1CBB-456D-A32C-F9F3C5E1B279}">
    <text>NO DETERMINAR EN EL CONTEO DE PERSONAS</text>
  </threadedComment>
  <threadedComment ref="E22" dT="2025-03-05T13:13:35.99" personId="{45C45B6D-826F-457E-9C9F-57538F60A0A2}" id="{BB6E5B7C-1AEF-43D5-BB56-937C0790B2F1}">
    <text>Esto porque llegan documentos por paquete ejemplo “pactos colectivos - licencia de luto, proceso disciplinarios, retiros parciales de cesantías, auxilios educativos”</text>
  </threadedComment>
  <threadedComment ref="E24" dT="2025-03-05T13:13:41.70" personId="{45C45B6D-826F-457E-9C9F-57538F60A0A2}" id="{F0F107EB-FA31-435C-933B-14BDF350D639}">
    <text>Esto porque llegan documentos por paquete ejemplo “pactos colectivos - licencia de luto, proceso disciplinarios, retiros parciales de cesantías, auxilios educativos”</text>
  </threadedComment>
  <threadedComment ref="D87" dT="2025-02-26T20:13:54.95" personId="{45C45B6D-826F-457E-9C9F-57538F60A0A2}" id="{216B30E1-F4DD-4930-8435-03E96BA9E3F3}">
    <text>No esta incluida en el conteo de personas</text>
  </threadedComment>
  <threadedComment ref="E143" dT="2025-03-05T13:13:35.99" personId="{45C45B6D-826F-457E-9C9F-57538F60A0A2}" id="{4F2F05F0-08E8-4B57-BB36-CE6EA740C011}">
    <text>Esto porque llegan documentos por paquete ejemplo “pactos colectivos - licencia de luto, proceso disciplinarios, retiros parciales de cesantías, auxilios educativos”</text>
  </threadedComment>
  <threadedComment ref="E145" dT="2025-03-05T13:13:41.70" personId="{45C45B6D-826F-457E-9C9F-57538F60A0A2}" id="{4F0339CD-D3EE-4948-9614-AF49077F1964}">
    <text>Esto porque llegan documentos por paquete ejemplo “pactos colectivos - licencia de luto, proceso disciplinarios, retiros parciales de cesantías, auxilios educativos”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91E6-F85A-4749-9777-5644219504BD}">
  <sheetPr codeName="Hoja1"/>
  <dimension ref="A2:S236"/>
  <sheetViews>
    <sheetView showGridLines="0" topLeftCell="A2" zoomScale="86" zoomScaleNormal="86" workbookViewId="0">
      <selection activeCell="A2" sqref="A2"/>
    </sheetView>
  </sheetViews>
  <sheetFormatPr baseColWidth="10" defaultColWidth="11.453125" defaultRowHeight="14.5" x14ac:dyDescent="0.35"/>
  <cols>
    <col min="1" max="1" width="2.26953125" customWidth="1"/>
    <col min="2" max="2" width="5.453125" style="16" customWidth="1"/>
    <col min="3" max="3" width="7.1796875" customWidth="1"/>
    <col min="4" max="4" width="105.26953125" customWidth="1"/>
    <col min="5" max="5" width="24.1796875" bestFit="1" customWidth="1"/>
    <col min="6" max="6" width="18.54296875" style="163" customWidth="1"/>
    <col min="7" max="7" width="29.1796875" bestFit="1" customWidth="1"/>
    <col min="8" max="8" width="14.453125" bestFit="1" customWidth="1"/>
    <col min="9" max="9" width="4.453125" style="16" customWidth="1"/>
    <col min="10" max="10" width="8.7265625" style="16" customWidth="1"/>
    <col min="11" max="11" width="2.7265625" customWidth="1"/>
    <col min="12" max="12" width="20" bestFit="1" customWidth="1"/>
    <col min="13" max="13" width="8.7265625" customWidth="1"/>
    <col min="14" max="14" width="15.1796875" customWidth="1"/>
    <col min="15" max="17" width="8.7265625" customWidth="1"/>
  </cols>
  <sheetData>
    <row r="2" spans="2:19" ht="29" x14ac:dyDescent="0.35">
      <c r="B2" s="98" t="s">
        <v>0</v>
      </c>
      <c r="C2" s="99" t="s">
        <v>1</v>
      </c>
      <c r="D2" s="99" t="s">
        <v>2</v>
      </c>
      <c r="E2" s="99" t="s">
        <v>3</v>
      </c>
      <c r="F2" s="100" t="s">
        <v>4</v>
      </c>
      <c r="G2" s="99" t="s">
        <v>5</v>
      </c>
      <c r="H2" s="101" t="s">
        <v>6</v>
      </c>
      <c r="L2" s="102" t="s">
        <v>7</v>
      </c>
      <c r="M2" s="102" t="s">
        <v>8</v>
      </c>
      <c r="N2" s="103" t="s">
        <v>9</v>
      </c>
      <c r="O2" s="102" t="s">
        <v>10</v>
      </c>
      <c r="P2" s="102" t="s">
        <v>11</v>
      </c>
      <c r="Q2" s="102" t="s">
        <v>12</v>
      </c>
      <c r="R2" s="102" t="s">
        <v>13</v>
      </c>
      <c r="S2" s="102" t="s">
        <v>14</v>
      </c>
    </row>
    <row r="3" spans="2:19" x14ac:dyDescent="0.35">
      <c r="B3" s="104">
        <v>1</v>
      </c>
      <c r="C3" s="105" t="s">
        <v>15</v>
      </c>
      <c r="D3" s="106" t="s">
        <v>16</v>
      </c>
      <c r="E3" s="107"/>
      <c r="F3" s="108"/>
      <c r="G3" s="107"/>
      <c r="H3" s="109"/>
      <c r="L3" s="110" t="s">
        <v>17</v>
      </c>
      <c r="M3" s="111">
        <v>1931</v>
      </c>
      <c r="N3" s="14">
        <v>0.37</v>
      </c>
      <c r="O3" s="14">
        <v>21</v>
      </c>
      <c r="P3" s="14">
        <v>8.8000000000000007</v>
      </c>
      <c r="Q3" s="112">
        <f t="shared" ref="Q3:Q9" si="0">M3*N3</f>
        <v>714.47</v>
      </c>
      <c r="R3" s="14">
        <f t="shared" ref="R3:R9" si="1">O3*P3</f>
        <v>184.8</v>
      </c>
      <c r="S3" s="112">
        <f t="shared" ref="S3:S9" si="2">Q3/R3</f>
        <v>3.8661796536796538</v>
      </c>
    </row>
    <row r="4" spans="2:19" x14ac:dyDescent="0.35">
      <c r="B4" s="113">
        <v>1</v>
      </c>
      <c r="C4" s="14" t="s">
        <v>18</v>
      </c>
      <c r="D4" s="114" t="s">
        <v>19</v>
      </c>
      <c r="E4" s="91" t="s">
        <v>20</v>
      </c>
      <c r="F4" s="115">
        <v>60</v>
      </c>
      <c r="G4" s="116" t="s">
        <v>21</v>
      </c>
      <c r="H4" s="117">
        <f t="shared" ref="H4:H19" si="3">60*1/F4</f>
        <v>1</v>
      </c>
      <c r="L4" s="15" t="s">
        <v>22</v>
      </c>
      <c r="M4" s="111">
        <f>430+1318</f>
        <v>1748</v>
      </c>
      <c r="N4" s="118">
        <v>0.23</v>
      </c>
      <c r="O4" s="14">
        <v>21</v>
      </c>
      <c r="P4" s="14">
        <v>8.8000000000000007</v>
      </c>
      <c r="Q4" s="112">
        <f t="shared" si="0"/>
        <v>402.04</v>
      </c>
      <c r="R4" s="14">
        <f t="shared" si="1"/>
        <v>184.8</v>
      </c>
      <c r="S4" s="112">
        <f t="shared" si="2"/>
        <v>2.1755411255411254</v>
      </c>
    </row>
    <row r="5" spans="2:19" x14ac:dyDescent="0.35">
      <c r="B5" s="113">
        <v>1</v>
      </c>
      <c r="C5" s="14" t="s">
        <v>23</v>
      </c>
      <c r="D5" s="114" t="s">
        <v>24</v>
      </c>
      <c r="E5" s="91" t="s">
        <v>20</v>
      </c>
      <c r="F5" s="115">
        <v>10</v>
      </c>
      <c r="G5" s="116" t="s">
        <v>21</v>
      </c>
      <c r="H5" s="117">
        <f t="shared" si="3"/>
        <v>6</v>
      </c>
      <c r="L5" s="15" t="s">
        <v>25</v>
      </c>
      <c r="M5" s="111">
        <v>11632</v>
      </c>
      <c r="N5" s="14">
        <v>0.17</v>
      </c>
      <c r="O5" s="14">
        <v>21</v>
      </c>
      <c r="P5" s="14">
        <v>8.8000000000000007</v>
      </c>
      <c r="Q5" s="112">
        <f t="shared" si="0"/>
        <v>1977.44</v>
      </c>
      <c r="R5" s="14">
        <f t="shared" si="1"/>
        <v>184.8</v>
      </c>
      <c r="S5" s="112">
        <f t="shared" si="2"/>
        <v>10.700432900432901</v>
      </c>
    </row>
    <row r="6" spans="2:19" x14ac:dyDescent="0.35">
      <c r="B6" s="113">
        <v>1</v>
      </c>
      <c r="C6" s="14" t="s">
        <v>26</v>
      </c>
      <c r="D6" s="114" t="s">
        <v>27</v>
      </c>
      <c r="E6" s="91" t="s">
        <v>20</v>
      </c>
      <c r="F6" s="115">
        <v>16</v>
      </c>
      <c r="G6" s="2" t="s">
        <v>28</v>
      </c>
      <c r="H6" s="117">
        <f t="shared" si="3"/>
        <v>3.75</v>
      </c>
      <c r="L6" s="15" t="s">
        <v>29</v>
      </c>
      <c r="M6" s="111">
        <v>522</v>
      </c>
      <c r="N6" s="14">
        <v>2.33</v>
      </c>
      <c r="O6" s="14">
        <v>21</v>
      </c>
      <c r="P6" s="14">
        <v>8.8000000000000007</v>
      </c>
      <c r="Q6" s="112">
        <f t="shared" si="0"/>
        <v>1216.26</v>
      </c>
      <c r="R6" s="14">
        <f t="shared" si="1"/>
        <v>184.8</v>
      </c>
      <c r="S6" s="119">
        <f t="shared" si="2"/>
        <v>6.5814935064935058</v>
      </c>
    </row>
    <row r="7" spans="2:19" x14ac:dyDescent="0.35">
      <c r="B7" s="113">
        <v>1</v>
      </c>
      <c r="C7" s="14" t="s">
        <v>30</v>
      </c>
      <c r="D7" s="120" t="s">
        <v>31</v>
      </c>
      <c r="E7" s="91" t="s">
        <v>32</v>
      </c>
      <c r="F7" s="115">
        <v>50</v>
      </c>
      <c r="G7" s="2" t="s">
        <v>33</v>
      </c>
      <c r="H7" s="117">
        <f t="shared" si="3"/>
        <v>1.2</v>
      </c>
      <c r="L7" s="15" t="s">
        <v>34</v>
      </c>
      <c r="M7" s="111">
        <v>1200</v>
      </c>
      <c r="N7" s="14">
        <v>0.05</v>
      </c>
      <c r="O7" s="14">
        <v>21</v>
      </c>
      <c r="P7" s="14">
        <v>8.8000000000000007</v>
      </c>
      <c r="Q7" s="112">
        <f t="shared" si="0"/>
        <v>60</v>
      </c>
      <c r="R7" s="14">
        <f t="shared" si="1"/>
        <v>184.8</v>
      </c>
      <c r="S7" s="121">
        <f t="shared" si="2"/>
        <v>0.32467532467532467</v>
      </c>
    </row>
    <row r="8" spans="2:19" x14ac:dyDescent="0.35">
      <c r="B8" s="113">
        <v>1</v>
      </c>
      <c r="C8" s="14" t="s">
        <v>35</v>
      </c>
      <c r="D8" s="120" t="s">
        <v>36</v>
      </c>
      <c r="E8" s="91" t="s">
        <v>20</v>
      </c>
      <c r="F8" s="115">
        <v>31</v>
      </c>
      <c r="G8" s="120" t="s">
        <v>33</v>
      </c>
      <c r="H8" s="117">
        <f t="shared" si="3"/>
        <v>1.935483870967742</v>
      </c>
      <c r="K8" s="16"/>
      <c r="L8" s="15" t="s">
        <v>37</v>
      </c>
      <c r="M8" s="111">
        <v>1200</v>
      </c>
      <c r="N8" s="14">
        <v>0.03</v>
      </c>
      <c r="O8" s="14">
        <v>21</v>
      </c>
      <c r="P8" s="14">
        <v>8.8000000000000007</v>
      </c>
      <c r="Q8" s="112">
        <f t="shared" si="0"/>
        <v>36</v>
      </c>
      <c r="R8" s="14">
        <f t="shared" si="1"/>
        <v>184.8</v>
      </c>
      <c r="S8" s="121">
        <f t="shared" si="2"/>
        <v>0.19480519480519479</v>
      </c>
    </row>
    <row r="9" spans="2:19" x14ac:dyDescent="0.35">
      <c r="B9" s="113">
        <v>1</v>
      </c>
      <c r="C9" s="14" t="s">
        <v>38</v>
      </c>
      <c r="D9" s="114" t="s">
        <v>39</v>
      </c>
      <c r="E9" s="91" t="s">
        <v>20</v>
      </c>
      <c r="F9" s="115">
        <v>13</v>
      </c>
      <c r="G9" s="2" t="s">
        <v>40</v>
      </c>
      <c r="H9" s="117">
        <f t="shared" si="3"/>
        <v>4.615384615384615</v>
      </c>
      <c r="L9" s="110" t="s">
        <v>41</v>
      </c>
      <c r="M9" s="111">
        <v>1522</v>
      </c>
      <c r="N9" s="14">
        <v>0.04</v>
      </c>
      <c r="O9" s="14">
        <v>21</v>
      </c>
      <c r="P9" s="14">
        <v>8.8000000000000007</v>
      </c>
      <c r="Q9" s="112">
        <f t="shared" si="0"/>
        <v>60.88</v>
      </c>
      <c r="R9" s="14">
        <f t="shared" si="1"/>
        <v>184.8</v>
      </c>
      <c r="S9" s="121">
        <f t="shared" si="2"/>
        <v>0.32943722943722942</v>
      </c>
    </row>
    <row r="10" spans="2:19" ht="15" thickBot="1" x14ac:dyDescent="0.4">
      <c r="B10" s="113">
        <v>1</v>
      </c>
      <c r="C10" s="14" t="s">
        <v>42</v>
      </c>
      <c r="D10" s="120" t="s">
        <v>43</v>
      </c>
      <c r="E10" s="91" t="s">
        <v>20</v>
      </c>
      <c r="F10" s="115">
        <v>12</v>
      </c>
      <c r="G10" s="120" t="s">
        <v>44</v>
      </c>
      <c r="H10" s="117">
        <f t="shared" si="3"/>
        <v>5</v>
      </c>
      <c r="S10" s="122">
        <f>SUM(S3:S5,S7:S9)</f>
        <v>17.591071428571428</v>
      </c>
    </row>
    <row r="11" spans="2:19" x14ac:dyDescent="0.35">
      <c r="B11" s="113">
        <v>1</v>
      </c>
      <c r="C11" s="14" t="s">
        <v>45</v>
      </c>
      <c r="D11" s="120" t="s">
        <v>46</v>
      </c>
      <c r="E11" s="91" t="s">
        <v>20</v>
      </c>
      <c r="F11" s="115">
        <v>8</v>
      </c>
      <c r="G11" s="120" t="s">
        <v>44</v>
      </c>
      <c r="H11" s="117">
        <f t="shared" si="3"/>
        <v>7.5</v>
      </c>
    </row>
    <row r="12" spans="2:19" ht="14.25" customHeight="1" x14ac:dyDescent="0.35">
      <c r="B12" s="113">
        <v>1</v>
      </c>
      <c r="C12" s="14" t="s">
        <v>47</v>
      </c>
      <c r="D12" s="47" t="s">
        <v>48</v>
      </c>
      <c r="E12" s="91" t="s">
        <v>20</v>
      </c>
      <c r="F12" s="115">
        <v>30</v>
      </c>
      <c r="G12" s="123" t="s">
        <v>49</v>
      </c>
      <c r="H12" s="117">
        <f t="shared" si="3"/>
        <v>2</v>
      </c>
    </row>
    <row r="13" spans="2:19" x14ac:dyDescent="0.35">
      <c r="B13" s="113">
        <v>1</v>
      </c>
      <c r="C13" s="14" t="s">
        <v>50</v>
      </c>
      <c r="D13" s="120" t="s">
        <v>51</v>
      </c>
      <c r="E13" s="91" t="s">
        <v>20</v>
      </c>
      <c r="F13" s="115">
        <v>93</v>
      </c>
      <c r="G13" s="120" t="s">
        <v>52</v>
      </c>
      <c r="H13" s="117">
        <f t="shared" si="3"/>
        <v>0.64516129032258063</v>
      </c>
    </row>
    <row r="14" spans="2:19" x14ac:dyDescent="0.35">
      <c r="B14" s="113">
        <v>1</v>
      </c>
      <c r="C14" s="14" t="s">
        <v>53</v>
      </c>
      <c r="D14" s="120" t="s">
        <v>54</v>
      </c>
      <c r="E14" s="90" t="s">
        <v>20</v>
      </c>
      <c r="F14" s="115">
        <v>257</v>
      </c>
      <c r="G14" s="120" t="s">
        <v>52</v>
      </c>
      <c r="H14" s="117">
        <f t="shared" si="3"/>
        <v>0.23346303501945526</v>
      </c>
    </row>
    <row r="15" spans="2:19" x14ac:dyDescent="0.35">
      <c r="B15" s="124">
        <v>1</v>
      </c>
      <c r="C15" s="14" t="s">
        <v>55</v>
      </c>
      <c r="D15" s="120" t="s">
        <v>56</v>
      </c>
      <c r="E15" s="91" t="s">
        <v>20</v>
      </c>
      <c r="F15" s="115">
        <v>118</v>
      </c>
      <c r="G15" s="2" t="s">
        <v>52</v>
      </c>
      <c r="H15" s="117">
        <f t="shared" si="3"/>
        <v>0.50847457627118642</v>
      </c>
    </row>
    <row r="16" spans="2:19" x14ac:dyDescent="0.35">
      <c r="B16" s="113">
        <v>1</v>
      </c>
      <c r="C16" s="14" t="s">
        <v>57</v>
      </c>
      <c r="D16" s="114" t="s">
        <v>58</v>
      </c>
      <c r="E16" s="91" t="s">
        <v>20</v>
      </c>
      <c r="F16" s="115">
        <v>400</v>
      </c>
      <c r="G16" s="2" t="s">
        <v>59</v>
      </c>
      <c r="H16" s="117">
        <f t="shared" si="3"/>
        <v>0.15</v>
      </c>
    </row>
    <row r="17" spans="2:10" x14ac:dyDescent="0.35">
      <c r="B17" s="113">
        <v>1</v>
      </c>
      <c r="C17" s="14" t="s">
        <v>60</v>
      </c>
      <c r="D17" s="114" t="s">
        <v>61</v>
      </c>
      <c r="E17" s="91" t="s">
        <v>20</v>
      </c>
      <c r="F17" s="115">
        <v>135</v>
      </c>
      <c r="G17" s="2" t="s">
        <v>62</v>
      </c>
      <c r="H17" s="117">
        <f t="shared" si="3"/>
        <v>0.44444444444444442</v>
      </c>
    </row>
    <row r="18" spans="2:10" x14ac:dyDescent="0.35">
      <c r="B18" s="113">
        <v>1</v>
      </c>
      <c r="C18" s="14" t="s">
        <v>63</v>
      </c>
      <c r="D18" s="114" t="s">
        <v>64</v>
      </c>
      <c r="E18" s="91" t="s">
        <v>20</v>
      </c>
      <c r="F18" s="115">
        <v>50</v>
      </c>
      <c r="G18" s="2" t="s">
        <v>33</v>
      </c>
      <c r="H18" s="117">
        <f t="shared" si="3"/>
        <v>1.2</v>
      </c>
    </row>
    <row r="19" spans="2:10" x14ac:dyDescent="0.35">
      <c r="B19" s="113">
        <v>1</v>
      </c>
      <c r="C19" s="14" t="s">
        <v>65</v>
      </c>
      <c r="D19" s="114" t="s">
        <v>66</v>
      </c>
      <c r="E19" s="91" t="s">
        <v>20</v>
      </c>
      <c r="F19" s="115">
        <v>30</v>
      </c>
      <c r="G19" s="2" t="s">
        <v>33</v>
      </c>
      <c r="H19" s="117">
        <f t="shared" si="3"/>
        <v>2</v>
      </c>
    </row>
    <row r="20" spans="2:10" x14ac:dyDescent="0.35">
      <c r="B20" s="113"/>
      <c r="C20" s="14"/>
      <c r="D20" s="15"/>
      <c r="E20" s="91"/>
      <c r="F20" s="115"/>
      <c r="G20" s="2"/>
      <c r="H20" s="125">
        <f>SUM(H4:H19)</f>
        <v>38.182411832410025</v>
      </c>
      <c r="I20" s="126">
        <v>60</v>
      </c>
      <c r="J20" s="127">
        <f>H20/I20</f>
        <v>0.6363735305401671</v>
      </c>
    </row>
    <row r="21" spans="2:10" x14ac:dyDescent="0.35">
      <c r="B21" s="104">
        <v>2</v>
      </c>
      <c r="C21" s="105" t="s">
        <v>67</v>
      </c>
      <c r="D21" s="106" t="s">
        <v>68</v>
      </c>
      <c r="E21" s="107"/>
      <c r="F21" s="128"/>
      <c r="G21" s="107"/>
      <c r="H21" s="109"/>
    </row>
    <row r="22" spans="2:10" x14ac:dyDescent="0.35">
      <c r="B22" s="113">
        <v>2</v>
      </c>
      <c r="C22" s="14" t="s">
        <v>69</v>
      </c>
      <c r="D22" s="120" t="s">
        <v>70</v>
      </c>
      <c r="E22" s="90" t="s">
        <v>71</v>
      </c>
      <c r="F22" s="115">
        <v>494</v>
      </c>
      <c r="G22" s="129" t="s">
        <v>49</v>
      </c>
      <c r="H22" s="117">
        <f t="shared" ref="H22:H35" si="4">60*1/F22</f>
        <v>0.1214574898785425</v>
      </c>
    </row>
    <row r="23" spans="2:10" x14ac:dyDescent="0.35">
      <c r="B23" s="113">
        <v>2</v>
      </c>
      <c r="C23" s="14" t="s">
        <v>72</v>
      </c>
      <c r="D23" s="114" t="s">
        <v>73</v>
      </c>
      <c r="E23" s="90" t="s">
        <v>74</v>
      </c>
      <c r="F23" s="115">
        <v>57</v>
      </c>
      <c r="G23" s="2" t="s">
        <v>28</v>
      </c>
      <c r="H23" s="117">
        <f t="shared" si="4"/>
        <v>1.0526315789473684</v>
      </c>
    </row>
    <row r="24" spans="2:10" x14ac:dyDescent="0.35">
      <c r="B24" s="113">
        <v>2</v>
      </c>
      <c r="C24" s="14" t="s">
        <v>75</v>
      </c>
      <c r="D24" s="120" t="s">
        <v>76</v>
      </c>
      <c r="E24" s="90" t="s">
        <v>71</v>
      </c>
      <c r="F24" s="115">
        <v>138</v>
      </c>
      <c r="G24" s="129" t="s">
        <v>40</v>
      </c>
      <c r="H24" s="117">
        <f>60*1/F24</f>
        <v>0.43478260869565216</v>
      </c>
    </row>
    <row r="25" spans="2:10" x14ac:dyDescent="0.35">
      <c r="B25" s="113">
        <v>2</v>
      </c>
      <c r="C25" s="14" t="s">
        <v>77</v>
      </c>
      <c r="D25" s="120" t="s">
        <v>78</v>
      </c>
      <c r="E25" s="90" t="s">
        <v>74</v>
      </c>
      <c r="F25" s="115">
        <v>50</v>
      </c>
      <c r="G25" s="2" t="s">
        <v>33</v>
      </c>
      <c r="H25" s="117">
        <f t="shared" si="4"/>
        <v>1.2</v>
      </c>
    </row>
    <row r="26" spans="2:10" x14ac:dyDescent="0.35">
      <c r="B26" s="113">
        <v>2</v>
      </c>
      <c r="C26" s="14" t="s">
        <v>79</v>
      </c>
      <c r="D26" s="120" t="s">
        <v>80</v>
      </c>
      <c r="E26" s="90" t="s">
        <v>74</v>
      </c>
      <c r="F26" s="115">
        <v>79</v>
      </c>
      <c r="G26" s="129" t="s">
        <v>44</v>
      </c>
      <c r="H26" s="117">
        <f t="shared" si="4"/>
        <v>0.759493670886076</v>
      </c>
    </row>
    <row r="27" spans="2:10" x14ac:dyDescent="0.35">
      <c r="B27" s="113">
        <v>2</v>
      </c>
      <c r="C27" s="14" t="s">
        <v>81</v>
      </c>
      <c r="D27" s="120" t="s">
        <v>82</v>
      </c>
      <c r="E27" s="90" t="s">
        <v>74</v>
      </c>
      <c r="F27" s="115">
        <v>31</v>
      </c>
      <c r="G27" s="120" t="s">
        <v>33</v>
      </c>
      <c r="H27" s="117">
        <f t="shared" si="4"/>
        <v>1.935483870967742</v>
      </c>
    </row>
    <row r="28" spans="2:10" x14ac:dyDescent="0.35">
      <c r="B28" s="113">
        <v>2</v>
      </c>
      <c r="C28" s="14" t="s">
        <v>83</v>
      </c>
      <c r="D28" s="47" t="s">
        <v>84</v>
      </c>
      <c r="E28" s="90" t="s">
        <v>74</v>
      </c>
      <c r="F28" s="115">
        <v>30</v>
      </c>
      <c r="G28" s="123" t="s">
        <v>49</v>
      </c>
      <c r="H28" s="117">
        <f t="shared" si="4"/>
        <v>2</v>
      </c>
    </row>
    <row r="29" spans="2:10" x14ac:dyDescent="0.35">
      <c r="B29" s="113">
        <v>2</v>
      </c>
      <c r="C29" s="14" t="s">
        <v>85</v>
      </c>
      <c r="D29" s="114" t="s">
        <v>86</v>
      </c>
      <c r="E29" s="90" t="s">
        <v>74</v>
      </c>
      <c r="F29" s="115">
        <v>20</v>
      </c>
      <c r="G29" s="2" t="s">
        <v>33</v>
      </c>
      <c r="H29" s="117">
        <f t="shared" si="4"/>
        <v>3</v>
      </c>
    </row>
    <row r="30" spans="2:10" x14ac:dyDescent="0.35">
      <c r="B30" s="113">
        <v>2</v>
      </c>
      <c r="C30" s="14" t="s">
        <v>87</v>
      </c>
      <c r="D30" s="120" t="s">
        <v>88</v>
      </c>
      <c r="E30" s="90" t="s">
        <v>74</v>
      </c>
      <c r="F30" s="115">
        <v>200</v>
      </c>
      <c r="G30" s="129" t="s">
        <v>52</v>
      </c>
      <c r="H30" s="117">
        <f t="shared" si="4"/>
        <v>0.3</v>
      </c>
    </row>
    <row r="31" spans="2:10" x14ac:dyDescent="0.35">
      <c r="B31" s="113">
        <v>2</v>
      </c>
      <c r="C31" s="14" t="s">
        <v>89</v>
      </c>
      <c r="D31" s="120" t="s">
        <v>90</v>
      </c>
      <c r="E31" s="90" t="s">
        <v>74</v>
      </c>
      <c r="F31" s="115">
        <v>118</v>
      </c>
      <c r="G31" s="129" t="s">
        <v>52</v>
      </c>
      <c r="H31" s="117">
        <f t="shared" si="4"/>
        <v>0.50847457627118642</v>
      </c>
    </row>
    <row r="32" spans="2:10" x14ac:dyDescent="0.35">
      <c r="B32" s="113">
        <v>2</v>
      </c>
      <c r="C32" s="14" t="s">
        <v>91</v>
      </c>
      <c r="D32" s="120" t="s">
        <v>92</v>
      </c>
      <c r="E32" s="90" t="s">
        <v>74</v>
      </c>
      <c r="F32" s="115">
        <v>400</v>
      </c>
      <c r="G32" s="129" t="s">
        <v>59</v>
      </c>
      <c r="H32" s="117">
        <f t="shared" si="4"/>
        <v>0.15</v>
      </c>
    </row>
    <row r="33" spans="2:10" x14ac:dyDescent="0.35">
      <c r="B33" s="113">
        <v>2</v>
      </c>
      <c r="C33" s="14" t="s">
        <v>93</v>
      </c>
      <c r="D33" s="120" t="s">
        <v>94</v>
      </c>
      <c r="E33" s="90" t="s">
        <v>74</v>
      </c>
      <c r="F33" s="115">
        <v>75</v>
      </c>
      <c r="G33" s="129" t="s">
        <v>62</v>
      </c>
      <c r="H33" s="117">
        <f t="shared" si="4"/>
        <v>0.8</v>
      </c>
    </row>
    <row r="34" spans="2:10" x14ac:dyDescent="0.35">
      <c r="B34" s="113">
        <v>2</v>
      </c>
      <c r="C34" s="14" t="s">
        <v>95</v>
      </c>
      <c r="D34" s="120" t="s">
        <v>96</v>
      </c>
      <c r="E34" s="90" t="s">
        <v>74</v>
      </c>
      <c r="F34" s="115">
        <v>48</v>
      </c>
      <c r="G34" s="129" t="s">
        <v>62</v>
      </c>
      <c r="H34" s="117">
        <f t="shared" si="4"/>
        <v>1.25</v>
      </c>
    </row>
    <row r="35" spans="2:10" x14ac:dyDescent="0.35">
      <c r="B35" s="113">
        <v>2</v>
      </c>
      <c r="C35" s="14" t="s">
        <v>97</v>
      </c>
      <c r="D35" s="120" t="s">
        <v>98</v>
      </c>
      <c r="E35" s="90" t="s">
        <v>74</v>
      </c>
      <c r="F35" s="115">
        <v>4</v>
      </c>
      <c r="G35" s="129" t="s">
        <v>33</v>
      </c>
      <c r="H35" s="112">
        <f t="shared" si="4"/>
        <v>15</v>
      </c>
    </row>
    <row r="36" spans="2:10" x14ac:dyDescent="0.35">
      <c r="B36" s="113"/>
      <c r="C36" s="14"/>
      <c r="D36" s="120"/>
      <c r="E36" s="90"/>
      <c r="F36" s="115"/>
      <c r="G36" s="129"/>
      <c r="H36" s="130">
        <f>SUM(H22,H24,H26,H27,H28,H29,H30,H31,H32,H32,H33,H34)</f>
        <v>11.409692216699202</v>
      </c>
      <c r="I36" s="126">
        <v>60</v>
      </c>
      <c r="J36" s="127">
        <f>H36/I36</f>
        <v>0.19016153694498669</v>
      </c>
    </row>
    <row r="37" spans="2:10" x14ac:dyDescent="0.35">
      <c r="B37" s="104">
        <v>3</v>
      </c>
      <c r="C37" s="105" t="s">
        <v>99</v>
      </c>
      <c r="D37" s="106" t="s">
        <v>100</v>
      </c>
      <c r="E37" s="107"/>
      <c r="F37" s="128"/>
      <c r="G37" s="107"/>
      <c r="H37" s="109"/>
    </row>
    <row r="38" spans="2:10" x14ac:dyDescent="0.35">
      <c r="B38" s="113">
        <v>3</v>
      </c>
      <c r="C38" s="14" t="s">
        <v>101</v>
      </c>
      <c r="D38" s="120" t="s">
        <v>102</v>
      </c>
      <c r="E38" s="90" t="s">
        <v>103</v>
      </c>
      <c r="F38" s="115">
        <v>60</v>
      </c>
      <c r="G38" s="129" t="s">
        <v>49</v>
      </c>
      <c r="H38" s="118">
        <f t="shared" ref="H38:H49" si="5">60*1/F38</f>
        <v>1</v>
      </c>
    </row>
    <row r="39" spans="2:10" x14ac:dyDescent="0.35">
      <c r="B39" s="113">
        <v>3</v>
      </c>
      <c r="C39" s="14" t="s">
        <v>104</v>
      </c>
      <c r="D39" s="114" t="s">
        <v>105</v>
      </c>
      <c r="E39" s="90" t="s">
        <v>103</v>
      </c>
      <c r="F39" s="115">
        <v>57</v>
      </c>
      <c r="G39" s="2" t="s">
        <v>28</v>
      </c>
      <c r="H39" s="118">
        <f t="shared" si="5"/>
        <v>1.0526315789473684</v>
      </c>
    </row>
    <row r="40" spans="2:10" x14ac:dyDescent="0.35">
      <c r="B40" s="113">
        <v>3</v>
      </c>
      <c r="C40" s="14" t="s">
        <v>106</v>
      </c>
      <c r="D40" s="120" t="s">
        <v>107</v>
      </c>
      <c r="E40" s="91" t="s">
        <v>32</v>
      </c>
      <c r="F40" s="115">
        <v>50</v>
      </c>
      <c r="G40" s="2" t="s">
        <v>28</v>
      </c>
      <c r="H40" s="118">
        <f t="shared" si="5"/>
        <v>1.2</v>
      </c>
    </row>
    <row r="41" spans="2:10" x14ac:dyDescent="0.35">
      <c r="B41" s="113">
        <v>3</v>
      </c>
      <c r="C41" s="14" t="s">
        <v>108</v>
      </c>
      <c r="D41" s="114" t="s">
        <v>109</v>
      </c>
      <c r="E41" s="90" t="s">
        <v>103</v>
      </c>
      <c r="F41" s="115">
        <v>40</v>
      </c>
      <c r="G41" s="2" t="s">
        <v>40</v>
      </c>
      <c r="H41" s="118">
        <f t="shared" si="5"/>
        <v>1.5</v>
      </c>
    </row>
    <row r="42" spans="2:10" x14ac:dyDescent="0.35">
      <c r="B42" s="113">
        <v>3</v>
      </c>
      <c r="C42" s="14" t="s">
        <v>110</v>
      </c>
      <c r="D42" s="120" t="s">
        <v>111</v>
      </c>
      <c r="E42" s="90" t="s">
        <v>103</v>
      </c>
      <c r="F42" s="115">
        <v>79</v>
      </c>
      <c r="G42" s="120" t="s">
        <v>44</v>
      </c>
      <c r="H42" s="118">
        <f t="shared" si="5"/>
        <v>0.759493670886076</v>
      </c>
    </row>
    <row r="43" spans="2:10" x14ac:dyDescent="0.35">
      <c r="B43" s="113">
        <v>3</v>
      </c>
      <c r="C43" s="14" t="s">
        <v>112</v>
      </c>
      <c r="D43" s="120" t="s">
        <v>113</v>
      </c>
      <c r="E43" s="90" t="s">
        <v>103</v>
      </c>
      <c r="F43" s="115">
        <v>31</v>
      </c>
      <c r="G43" s="120" t="s">
        <v>33</v>
      </c>
      <c r="H43" s="118">
        <f t="shared" si="5"/>
        <v>1.935483870967742</v>
      </c>
    </row>
    <row r="44" spans="2:10" x14ac:dyDescent="0.35">
      <c r="B44" s="113">
        <v>3</v>
      </c>
      <c r="C44" s="14" t="s">
        <v>114</v>
      </c>
      <c r="D44" s="47" t="s">
        <v>115</v>
      </c>
      <c r="E44" s="90" t="s">
        <v>103</v>
      </c>
      <c r="F44" s="115">
        <v>30</v>
      </c>
      <c r="G44" s="123" t="s">
        <v>49</v>
      </c>
      <c r="H44" s="118">
        <f t="shared" si="5"/>
        <v>2</v>
      </c>
    </row>
    <row r="45" spans="2:10" x14ac:dyDescent="0.35">
      <c r="B45" s="113">
        <v>3</v>
      </c>
      <c r="C45" s="14" t="s">
        <v>116</v>
      </c>
      <c r="D45" s="120" t="s">
        <v>117</v>
      </c>
      <c r="E45" s="90" t="s">
        <v>103</v>
      </c>
      <c r="F45" s="115">
        <v>160</v>
      </c>
      <c r="G45" s="129" t="s">
        <v>52</v>
      </c>
      <c r="H45" s="118">
        <f t="shared" si="5"/>
        <v>0.375</v>
      </c>
    </row>
    <row r="46" spans="2:10" x14ac:dyDescent="0.35">
      <c r="B46" s="113">
        <v>3</v>
      </c>
      <c r="C46" s="14" t="s">
        <v>118</v>
      </c>
      <c r="D46" s="114" t="s">
        <v>86</v>
      </c>
      <c r="E46" s="90" t="s">
        <v>103</v>
      </c>
      <c r="F46" s="115">
        <v>20</v>
      </c>
      <c r="G46" s="2" t="s">
        <v>33</v>
      </c>
      <c r="H46" s="118">
        <f t="shared" si="5"/>
        <v>3</v>
      </c>
    </row>
    <row r="47" spans="2:10" x14ac:dyDescent="0.35">
      <c r="B47" s="113">
        <v>3</v>
      </c>
      <c r="C47" s="14" t="s">
        <v>119</v>
      </c>
      <c r="D47" s="120" t="s">
        <v>120</v>
      </c>
      <c r="E47" s="90" t="s">
        <v>103</v>
      </c>
      <c r="F47" s="115">
        <v>86</v>
      </c>
      <c r="G47" s="129" t="s">
        <v>52</v>
      </c>
      <c r="H47" s="118">
        <f t="shared" si="5"/>
        <v>0.69767441860465118</v>
      </c>
    </row>
    <row r="48" spans="2:10" x14ac:dyDescent="0.35">
      <c r="B48" s="113">
        <v>3</v>
      </c>
      <c r="C48" s="14" t="s">
        <v>121</v>
      </c>
      <c r="D48" s="120" t="s">
        <v>122</v>
      </c>
      <c r="E48" s="90" t="s">
        <v>103</v>
      </c>
      <c r="F48" s="115">
        <v>57</v>
      </c>
      <c r="G48" s="129" t="s">
        <v>59</v>
      </c>
      <c r="H48" s="118">
        <f t="shared" si="5"/>
        <v>1.0526315789473684</v>
      </c>
    </row>
    <row r="49" spans="2:10" x14ac:dyDescent="0.35">
      <c r="B49" s="113">
        <v>3</v>
      </c>
      <c r="C49" s="14" t="s">
        <v>123</v>
      </c>
      <c r="D49" s="120" t="s">
        <v>124</v>
      </c>
      <c r="E49" s="90" t="s">
        <v>103</v>
      </c>
      <c r="F49" s="115">
        <v>63</v>
      </c>
      <c r="G49" s="129" t="s">
        <v>62</v>
      </c>
      <c r="H49" s="118">
        <f t="shared" si="5"/>
        <v>0.95238095238095233</v>
      </c>
    </row>
    <row r="50" spans="2:10" x14ac:dyDescent="0.35">
      <c r="B50" s="113">
        <v>3</v>
      </c>
      <c r="C50" s="14" t="s">
        <v>125</v>
      </c>
      <c r="D50" s="120" t="s">
        <v>126</v>
      </c>
      <c r="E50" s="90" t="s">
        <v>103</v>
      </c>
      <c r="F50" s="115">
        <v>48</v>
      </c>
      <c r="G50" s="129" t="s">
        <v>62</v>
      </c>
      <c r="H50" s="118">
        <f>60*1/F50</f>
        <v>1.25</v>
      </c>
    </row>
    <row r="51" spans="2:10" x14ac:dyDescent="0.35">
      <c r="B51" s="113">
        <v>3</v>
      </c>
      <c r="C51" s="14" t="s">
        <v>127</v>
      </c>
      <c r="D51" s="120" t="s">
        <v>128</v>
      </c>
      <c r="E51" s="90" t="s">
        <v>103</v>
      </c>
      <c r="F51" s="115">
        <v>4</v>
      </c>
      <c r="G51" s="2" t="s">
        <v>33</v>
      </c>
      <c r="H51" s="112">
        <f>60*1/F51</f>
        <v>15</v>
      </c>
      <c r="I51"/>
      <c r="J51"/>
    </row>
    <row r="52" spans="2:10" x14ac:dyDescent="0.35">
      <c r="B52" s="113"/>
      <c r="C52" s="131"/>
      <c r="D52" s="120"/>
      <c r="E52" s="90"/>
      <c r="F52" s="115"/>
      <c r="G52" s="129"/>
      <c r="H52" s="130">
        <f>SUM(H38:H50)</f>
        <v>16.775296070734157</v>
      </c>
      <c r="I52" s="126">
        <v>60</v>
      </c>
      <c r="J52" s="127">
        <f>H50/I52</f>
        <v>2.0833333333333332E-2</v>
      </c>
    </row>
    <row r="53" spans="2:10" x14ac:dyDescent="0.35">
      <c r="B53" s="104">
        <v>4</v>
      </c>
      <c r="C53" s="105" t="s">
        <v>129</v>
      </c>
      <c r="D53" s="106" t="s">
        <v>130</v>
      </c>
      <c r="E53" s="107"/>
      <c r="F53" s="128"/>
      <c r="G53" s="107"/>
      <c r="H53" s="109"/>
    </row>
    <row r="54" spans="2:10" x14ac:dyDescent="0.35">
      <c r="B54" s="113">
        <v>4</v>
      </c>
      <c r="C54" s="14" t="s">
        <v>131</v>
      </c>
      <c r="D54" s="114" t="s">
        <v>19</v>
      </c>
      <c r="E54" s="132" t="s">
        <v>20</v>
      </c>
      <c r="F54" s="115">
        <v>294</v>
      </c>
      <c r="G54" s="2" t="s">
        <v>132</v>
      </c>
      <c r="H54" s="133">
        <f t="shared" ref="H54:H65" si="6">60*1/F54</f>
        <v>0.20408163265306123</v>
      </c>
    </row>
    <row r="55" spans="2:10" x14ac:dyDescent="0.35">
      <c r="B55" s="113">
        <v>4</v>
      </c>
      <c r="C55" s="14" t="s">
        <v>133</v>
      </c>
      <c r="D55" s="120" t="s">
        <v>134</v>
      </c>
      <c r="E55" s="132" t="s">
        <v>20</v>
      </c>
      <c r="F55" s="115">
        <v>40</v>
      </c>
      <c r="G55" s="2" t="s">
        <v>135</v>
      </c>
      <c r="H55" s="133">
        <f t="shared" si="6"/>
        <v>1.5</v>
      </c>
    </row>
    <row r="56" spans="2:10" x14ac:dyDescent="0.35">
      <c r="B56" s="113">
        <v>4</v>
      </c>
      <c r="C56" s="14" t="s">
        <v>136</v>
      </c>
      <c r="D56" s="120" t="s">
        <v>137</v>
      </c>
      <c r="E56" s="132" t="s">
        <v>20</v>
      </c>
      <c r="F56" s="115">
        <v>2</v>
      </c>
      <c r="G56" s="2" t="s">
        <v>135</v>
      </c>
      <c r="H56" s="133">
        <f t="shared" si="6"/>
        <v>30</v>
      </c>
    </row>
    <row r="57" spans="2:10" x14ac:dyDescent="0.35">
      <c r="B57" s="113">
        <v>4</v>
      </c>
      <c r="C57" s="14" t="s">
        <v>138</v>
      </c>
      <c r="D57" s="120" t="s">
        <v>139</v>
      </c>
      <c r="E57" s="132" t="s">
        <v>20</v>
      </c>
      <c r="F57" s="115">
        <v>4</v>
      </c>
      <c r="G57" s="120" t="s">
        <v>33</v>
      </c>
      <c r="H57" s="133">
        <f t="shared" si="6"/>
        <v>15</v>
      </c>
    </row>
    <row r="58" spans="2:10" x14ac:dyDescent="0.35">
      <c r="B58" s="113">
        <v>4</v>
      </c>
      <c r="C58" s="14" t="s">
        <v>140</v>
      </c>
      <c r="D58" s="120" t="s">
        <v>141</v>
      </c>
      <c r="E58" s="132" t="s">
        <v>20</v>
      </c>
      <c r="F58" s="115">
        <v>2</v>
      </c>
      <c r="G58" s="2" t="s">
        <v>135</v>
      </c>
      <c r="H58" s="133">
        <f t="shared" si="6"/>
        <v>30</v>
      </c>
    </row>
    <row r="59" spans="2:10" x14ac:dyDescent="0.35">
      <c r="B59" s="113">
        <v>4</v>
      </c>
      <c r="C59" s="14" t="s">
        <v>142</v>
      </c>
      <c r="D59" s="120" t="s">
        <v>143</v>
      </c>
      <c r="E59" s="132" t="s">
        <v>20</v>
      </c>
      <c r="F59" s="115">
        <v>2</v>
      </c>
      <c r="G59" s="2" t="s">
        <v>144</v>
      </c>
      <c r="H59" s="133">
        <f t="shared" si="6"/>
        <v>30</v>
      </c>
    </row>
    <row r="60" spans="2:10" x14ac:dyDescent="0.35">
      <c r="B60" s="113">
        <v>4</v>
      </c>
      <c r="C60" s="14" t="s">
        <v>145</v>
      </c>
      <c r="D60" s="120" t="s">
        <v>51</v>
      </c>
      <c r="E60" s="132" t="s">
        <v>20</v>
      </c>
      <c r="F60" s="115">
        <v>93</v>
      </c>
      <c r="G60" s="120" t="s">
        <v>52</v>
      </c>
      <c r="H60" s="133">
        <f t="shared" si="6"/>
        <v>0.64516129032258063</v>
      </c>
    </row>
    <row r="61" spans="2:10" x14ac:dyDescent="0.35">
      <c r="B61" s="113">
        <v>4</v>
      </c>
      <c r="C61" s="14" t="s">
        <v>146</v>
      </c>
      <c r="D61" s="120" t="s">
        <v>54</v>
      </c>
      <c r="E61" s="132" t="s">
        <v>20</v>
      </c>
      <c r="F61" s="115">
        <v>257</v>
      </c>
      <c r="G61" s="120" t="s">
        <v>52</v>
      </c>
      <c r="H61" s="133">
        <f t="shared" si="6"/>
        <v>0.23346303501945526</v>
      </c>
    </row>
    <row r="62" spans="2:10" x14ac:dyDescent="0.35">
      <c r="B62" s="113">
        <v>4</v>
      </c>
      <c r="C62" s="14" t="s">
        <v>147</v>
      </c>
      <c r="D62" s="114" t="s">
        <v>148</v>
      </c>
      <c r="E62" s="132" t="s">
        <v>20</v>
      </c>
      <c r="F62" s="115">
        <v>118</v>
      </c>
      <c r="G62" s="2" t="s">
        <v>52</v>
      </c>
      <c r="H62" s="133">
        <f t="shared" si="6"/>
        <v>0.50847457627118642</v>
      </c>
    </row>
    <row r="63" spans="2:10" x14ac:dyDescent="0.35">
      <c r="B63" s="113">
        <v>4</v>
      </c>
      <c r="C63" s="14" t="s">
        <v>149</v>
      </c>
      <c r="D63" s="114" t="s">
        <v>58</v>
      </c>
      <c r="E63" s="132" t="s">
        <v>20</v>
      </c>
      <c r="F63" s="115">
        <v>400</v>
      </c>
      <c r="G63" s="2" t="s">
        <v>59</v>
      </c>
      <c r="H63" s="133">
        <f t="shared" si="6"/>
        <v>0.15</v>
      </c>
    </row>
    <row r="64" spans="2:10" x14ac:dyDescent="0.35">
      <c r="B64" s="113">
        <v>4</v>
      </c>
      <c r="C64" s="14" t="s">
        <v>150</v>
      </c>
      <c r="D64" s="114" t="s">
        <v>61</v>
      </c>
      <c r="E64" s="132" t="s">
        <v>20</v>
      </c>
      <c r="F64" s="115">
        <v>135</v>
      </c>
      <c r="G64" s="2" t="s">
        <v>62</v>
      </c>
      <c r="H64" s="133">
        <f t="shared" si="6"/>
        <v>0.44444444444444442</v>
      </c>
    </row>
    <row r="65" spans="2:10" x14ac:dyDescent="0.35">
      <c r="B65" s="113">
        <v>4</v>
      </c>
      <c r="C65" s="14" t="s">
        <v>151</v>
      </c>
      <c r="D65" s="114" t="s">
        <v>64</v>
      </c>
      <c r="E65" s="132" t="s">
        <v>20</v>
      </c>
      <c r="F65" s="115">
        <v>50</v>
      </c>
      <c r="G65" s="2" t="s">
        <v>33</v>
      </c>
      <c r="H65" s="133">
        <f t="shared" si="6"/>
        <v>1.2</v>
      </c>
    </row>
    <row r="66" spans="2:10" x14ac:dyDescent="0.35">
      <c r="B66" s="113"/>
      <c r="C66" s="14"/>
      <c r="D66" s="15"/>
      <c r="E66" s="132"/>
      <c r="F66" s="115"/>
      <c r="G66" s="2"/>
      <c r="H66" s="167">
        <f>SUM(H54:H65)</f>
        <v>109.88562497871072</v>
      </c>
      <c r="I66" s="126">
        <v>60</v>
      </c>
      <c r="J66" s="127">
        <f>H66/I66</f>
        <v>1.831427082978512</v>
      </c>
    </row>
    <row r="67" spans="2:10" x14ac:dyDescent="0.35">
      <c r="B67" s="104">
        <v>5</v>
      </c>
      <c r="C67" s="105" t="s">
        <v>152</v>
      </c>
      <c r="D67" s="106" t="s">
        <v>153</v>
      </c>
      <c r="E67" s="107"/>
      <c r="F67" s="128"/>
      <c r="G67" s="107"/>
      <c r="H67" s="109"/>
    </row>
    <row r="68" spans="2:10" x14ac:dyDescent="0.35">
      <c r="B68" s="113">
        <v>5</v>
      </c>
      <c r="C68" s="14" t="s">
        <v>154</v>
      </c>
      <c r="D68" s="114" t="s">
        <v>155</v>
      </c>
      <c r="E68" s="90" t="s">
        <v>20</v>
      </c>
      <c r="F68" s="115">
        <v>100</v>
      </c>
      <c r="G68" s="2" t="s">
        <v>156</v>
      </c>
      <c r="H68" s="133">
        <f>60*1/F68</f>
        <v>0.6</v>
      </c>
    </row>
    <row r="69" spans="2:10" x14ac:dyDescent="0.35">
      <c r="B69" s="113">
        <v>5</v>
      </c>
      <c r="C69" s="14" t="s">
        <v>157</v>
      </c>
      <c r="D69" s="114" t="s">
        <v>158</v>
      </c>
      <c r="E69" s="90" t="s">
        <v>20</v>
      </c>
      <c r="F69" s="115">
        <v>104</v>
      </c>
      <c r="G69" s="2" t="s">
        <v>156</v>
      </c>
      <c r="H69" s="133">
        <f>60*1/F69</f>
        <v>0.57692307692307687</v>
      </c>
    </row>
    <row r="70" spans="2:10" x14ac:dyDescent="0.35">
      <c r="B70" s="113">
        <v>5</v>
      </c>
      <c r="C70" s="14" t="s">
        <v>159</v>
      </c>
      <c r="D70" s="120" t="s">
        <v>160</v>
      </c>
      <c r="E70" s="90" t="s">
        <v>20</v>
      </c>
      <c r="F70" s="115">
        <v>257</v>
      </c>
      <c r="G70" s="2" t="s">
        <v>156</v>
      </c>
      <c r="H70" s="133">
        <f>60*1/F70</f>
        <v>0.23346303501945526</v>
      </c>
    </row>
    <row r="71" spans="2:10" x14ac:dyDescent="0.35">
      <c r="B71" s="113">
        <v>5</v>
      </c>
      <c r="C71" s="14" t="s">
        <v>161</v>
      </c>
      <c r="D71" s="114" t="s">
        <v>162</v>
      </c>
      <c r="E71" s="90" t="s">
        <v>20</v>
      </c>
      <c r="F71" s="115">
        <v>40</v>
      </c>
      <c r="G71" s="2" t="s">
        <v>156</v>
      </c>
      <c r="H71" s="133">
        <f>60*1/F71</f>
        <v>1.5</v>
      </c>
    </row>
    <row r="72" spans="2:10" x14ac:dyDescent="0.35">
      <c r="B72" s="113">
        <v>5</v>
      </c>
      <c r="C72" s="14" t="s">
        <v>163</v>
      </c>
      <c r="D72" s="114" t="s">
        <v>164</v>
      </c>
      <c r="E72" s="134" t="s">
        <v>20</v>
      </c>
      <c r="F72" s="115">
        <v>294</v>
      </c>
      <c r="G72" s="2" t="s">
        <v>156</v>
      </c>
      <c r="H72" s="133">
        <f>60*1/F72</f>
        <v>0.20408163265306123</v>
      </c>
    </row>
    <row r="73" spans="2:10" x14ac:dyDescent="0.35">
      <c r="B73" s="113">
        <v>5</v>
      </c>
      <c r="C73" s="14" t="s">
        <v>165</v>
      </c>
      <c r="D73" s="120" t="s">
        <v>166</v>
      </c>
      <c r="E73" s="134" t="s">
        <v>20</v>
      </c>
      <c r="F73" s="115">
        <v>80</v>
      </c>
      <c r="G73" s="2" t="s">
        <v>156</v>
      </c>
      <c r="H73" s="133">
        <f t="shared" ref="H73:H74" si="7">60*1/F73</f>
        <v>0.75</v>
      </c>
    </row>
    <row r="74" spans="2:10" x14ac:dyDescent="0.35">
      <c r="B74" s="113">
        <v>5</v>
      </c>
      <c r="C74" s="14" t="s">
        <v>167</v>
      </c>
      <c r="D74" s="120" t="s">
        <v>168</v>
      </c>
      <c r="E74" s="134" t="s">
        <v>20</v>
      </c>
      <c r="F74" s="115">
        <v>135</v>
      </c>
      <c r="G74" s="2" t="s">
        <v>156</v>
      </c>
      <c r="H74" s="133">
        <f t="shared" si="7"/>
        <v>0.44444444444444442</v>
      </c>
    </row>
    <row r="75" spans="2:10" x14ac:dyDescent="0.35">
      <c r="B75" s="113"/>
      <c r="C75" s="14"/>
      <c r="D75" s="15"/>
      <c r="E75" s="15"/>
      <c r="F75" s="135"/>
      <c r="G75" s="15"/>
      <c r="H75" s="136">
        <f>SUM(H68:H74)</f>
        <v>4.3089121890400381</v>
      </c>
      <c r="I75" s="126">
        <v>60</v>
      </c>
      <c r="J75" s="127">
        <f>H75/I75</f>
        <v>7.1815203150667306E-2</v>
      </c>
    </row>
    <row r="76" spans="2:10" x14ac:dyDescent="0.35">
      <c r="B76" s="104">
        <v>6</v>
      </c>
      <c r="C76" s="105" t="s">
        <v>169</v>
      </c>
      <c r="D76" s="106" t="s">
        <v>170</v>
      </c>
      <c r="E76" s="137"/>
      <c r="F76" s="138"/>
      <c r="G76" s="139"/>
      <c r="H76" s="109"/>
    </row>
    <row r="77" spans="2:10" x14ac:dyDescent="0.35">
      <c r="B77" s="113">
        <v>6</v>
      </c>
      <c r="C77" s="14" t="s">
        <v>171</v>
      </c>
      <c r="D77" s="120" t="s">
        <v>172</v>
      </c>
      <c r="E77" s="90" t="s">
        <v>173</v>
      </c>
      <c r="F77" s="115">
        <v>100</v>
      </c>
      <c r="G77" s="2" t="s">
        <v>156</v>
      </c>
      <c r="H77" s="133">
        <f>60*1/F77</f>
        <v>0.6</v>
      </c>
    </row>
    <row r="78" spans="2:10" x14ac:dyDescent="0.35">
      <c r="B78" s="113">
        <v>6</v>
      </c>
      <c r="C78" s="14" t="s">
        <v>174</v>
      </c>
      <c r="D78" s="114" t="s">
        <v>175</v>
      </c>
      <c r="E78" s="90" t="s">
        <v>173</v>
      </c>
      <c r="F78" s="115">
        <v>60</v>
      </c>
      <c r="G78" s="2" t="s">
        <v>156</v>
      </c>
      <c r="H78" s="133">
        <f>60*1/F78</f>
        <v>1</v>
      </c>
    </row>
    <row r="79" spans="2:10" x14ac:dyDescent="0.35">
      <c r="B79" s="113">
        <v>6</v>
      </c>
      <c r="C79" s="14" t="s">
        <v>176</v>
      </c>
      <c r="D79" s="114" t="s">
        <v>164</v>
      </c>
      <c r="E79" s="90" t="s">
        <v>173</v>
      </c>
      <c r="F79" s="115">
        <v>294</v>
      </c>
      <c r="G79" s="2" t="s">
        <v>156</v>
      </c>
      <c r="H79" s="133">
        <f>60*1/F79</f>
        <v>0.20408163265306123</v>
      </c>
    </row>
    <row r="80" spans="2:10" x14ac:dyDescent="0.35">
      <c r="B80" s="113"/>
      <c r="C80" s="14"/>
      <c r="D80" s="114"/>
      <c r="E80" s="90"/>
      <c r="F80" s="115"/>
      <c r="G80" s="2"/>
      <c r="H80" s="136">
        <f>SUM(H77:H79)</f>
        <v>1.8040816326530613</v>
      </c>
      <c r="I80" s="126">
        <v>60</v>
      </c>
      <c r="J80" s="127">
        <f>H80/I80</f>
        <v>3.0068027210884356E-2</v>
      </c>
    </row>
    <row r="81" spans="1:10" x14ac:dyDescent="0.35">
      <c r="B81" s="104">
        <v>7</v>
      </c>
      <c r="C81" s="105" t="s">
        <v>177</v>
      </c>
      <c r="D81" s="106" t="s">
        <v>178</v>
      </c>
      <c r="E81" s="140"/>
      <c r="F81" s="138"/>
      <c r="G81" s="141"/>
      <c r="H81" s="109"/>
    </row>
    <row r="82" spans="1:10" x14ac:dyDescent="0.35">
      <c r="B82" s="113">
        <v>7</v>
      </c>
      <c r="C82" s="14" t="s">
        <v>179</v>
      </c>
      <c r="D82" s="120" t="s">
        <v>180</v>
      </c>
      <c r="E82" s="90" t="s">
        <v>181</v>
      </c>
      <c r="F82" s="142">
        <v>38</v>
      </c>
      <c r="G82" s="120" t="s">
        <v>156</v>
      </c>
      <c r="H82" s="121">
        <f>60*1/F82</f>
        <v>1.5789473684210527</v>
      </c>
    </row>
    <row r="83" spans="1:10" x14ac:dyDescent="0.35">
      <c r="B83" s="113">
        <v>7</v>
      </c>
      <c r="C83" s="14" t="s">
        <v>182</v>
      </c>
      <c r="D83" s="114" t="s">
        <v>183</v>
      </c>
      <c r="E83" s="90" t="s">
        <v>181</v>
      </c>
      <c r="F83" s="142">
        <v>138</v>
      </c>
      <c r="G83" s="2" t="s">
        <v>156</v>
      </c>
      <c r="H83" s="121">
        <f>60*1/F83</f>
        <v>0.43478260869565216</v>
      </c>
    </row>
    <row r="84" spans="1:10" x14ac:dyDescent="0.35">
      <c r="B84" s="113">
        <v>7</v>
      </c>
      <c r="C84" s="14" t="s">
        <v>184</v>
      </c>
      <c r="D84" s="120" t="s">
        <v>185</v>
      </c>
      <c r="E84" s="90" t="s">
        <v>181</v>
      </c>
      <c r="F84" s="142">
        <v>40</v>
      </c>
      <c r="G84" s="129" t="s">
        <v>156</v>
      </c>
      <c r="H84" s="14">
        <f>60*1/F84</f>
        <v>1.5</v>
      </c>
    </row>
    <row r="85" spans="1:10" x14ac:dyDescent="0.35">
      <c r="B85" s="113">
        <v>7</v>
      </c>
      <c r="C85" s="14" t="s">
        <v>186</v>
      </c>
      <c r="D85" s="120" t="s">
        <v>187</v>
      </c>
      <c r="E85" s="90" t="s">
        <v>188</v>
      </c>
      <c r="F85" s="142">
        <v>12</v>
      </c>
      <c r="G85" s="129" t="s">
        <v>156</v>
      </c>
      <c r="H85" s="166">
        <f>60*1/F85</f>
        <v>5</v>
      </c>
    </row>
    <row r="86" spans="1:10" x14ac:dyDescent="0.35">
      <c r="B86" s="113"/>
      <c r="C86" s="14"/>
      <c r="D86" s="120"/>
      <c r="E86" s="90"/>
      <c r="F86" s="115"/>
      <c r="G86" s="129"/>
      <c r="H86" s="130">
        <f>SUM(H82:H85)</f>
        <v>8.5137299771167054</v>
      </c>
      <c r="I86" s="143">
        <v>60</v>
      </c>
      <c r="J86" s="144">
        <f>H86/I86</f>
        <v>0.14189549961861175</v>
      </c>
    </row>
    <row r="87" spans="1:10" x14ac:dyDescent="0.35">
      <c r="B87" s="104">
        <v>8</v>
      </c>
      <c r="C87" s="105" t="s">
        <v>189</v>
      </c>
      <c r="D87" s="106" t="s">
        <v>190</v>
      </c>
      <c r="E87" s="107"/>
      <c r="F87" s="128"/>
      <c r="G87" s="107"/>
      <c r="H87" s="109"/>
    </row>
    <row r="88" spans="1:10" x14ac:dyDescent="0.35">
      <c r="B88" s="113">
        <v>8</v>
      </c>
      <c r="C88" s="14" t="s">
        <v>191</v>
      </c>
      <c r="D88" s="114" t="s">
        <v>192</v>
      </c>
      <c r="E88" s="132" t="s">
        <v>193</v>
      </c>
      <c r="F88" s="115">
        <v>20</v>
      </c>
      <c r="G88" s="116" t="s">
        <v>49</v>
      </c>
      <c r="H88" s="145">
        <f t="shared" ref="H88:H95" si="8">60*1/F88</f>
        <v>3</v>
      </c>
    </row>
    <row r="89" spans="1:10" x14ac:dyDescent="0.35">
      <c r="B89" s="113">
        <v>8</v>
      </c>
      <c r="C89" s="14" t="s">
        <v>194</v>
      </c>
      <c r="D89" s="114" t="s">
        <v>195</v>
      </c>
      <c r="E89" s="132" t="s">
        <v>188</v>
      </c>
      <c r="F89" s="115">
        <v>12</v>
      </c>
      <c r="G89" s="2" t="s">
        <v>156</v>
      </c>
      <c r="H89" s="145">
        <f t="shared" si="8"/>
        <v>5</v>
      </c>
    </row>
    <row r="90" spans="1:10" x14ac:dyDescent="0.35">
      <c r="B90" s="113">
        <v>8</v>
      </c>
      <c r="C90" s="14" t="s">
        <v>196</v>
      </c>
      <c r="D90" s="114" t="s">
        <v>197</v>
      </c>
      <c r="E90" s="132" t="s">
        <v>198</v>
      </c>
      <c r="F90" s="115">
        <v>32</v>
      </c>
      <c r="G90" s="2" t="s">
        <v>156</v>
      </c>
      <c r="H90" s="145">
        <f t="shared" si="8"/>
        <v>1.875</v>
      </c>
    </row>
    <row r="91" spans="1:10" x14ac:dyDescent="0.35">
      <c r="B91" s="113">
        <v>8</v>
      </c>
      <c r="C91" s="14" t="s">
        <v>199</v>
      </c>
      <c r="D91" s="114" t="s">
        <v>200</v>
      </c>
      <c r="E91" s="132" t="s">
        <v>201</v>
      </c>
      <c r="F91" s="115">
        <v>15</v>
      </c>
      <c r="G91" s="2" t="s">
        <v>33</v>
      </c>
      <c r="H91" s="145">
        <f t="shared" si="8"/>
        <v>4</v>
      </c>
    </row>
    <row r="92" spans="1:10" x14ac:dyDescent="0.35">
      <c r="B92" s="113">
        <v>8</v>
      </c>
      <c r="C92" s="14" t="s">
        <v>202</v>
      </c>
      <c r="D92" s="120" t="s">
        <v>203</v>
      </c>
      <c r="E92" s="91" t="s">
        <v>204</v>
      </c>
      <c r="F92" s="115">
        <v>18</v>
      </c>
      <c r="G92" s="2" t="s">
        <v>205</v>
      </c>
      <c r="H92" s="145">
        <f t="shared" si="8"/>
        <v>3.3333333333333335</v>
      </c>
    </row>
    <row r="93" spans="1:10" x14ac:dyDescent="0.35">
      <c r="B93" s="113">
        <v>8</v>
      </c>
      <c r="C93" s="14" t="s">
        <v>206</v>
      </c>
      <c r="D93" s="120" t="s">
        <v>207</v>
      </c>
      <c r="E93" s="147" t="s">
        <v>208</v>
      </c>
      <c r="F93" s="115">
        <v>3</v>
      </c>
      <c r="G93" s="120" t="s">
        <v>209</v>
      </c>
      <c r="H93" s="146">
        <f t="shared" si="8"/>
        <v>20</v>
      </c>
    </row>
    <row r="94" spans="1:10" x14ac:dyDescent="0.35">
      <c r="A94" s="97"/>
      <c r="B94" s="113">
        <v>8</v>
      </c>
      <c r="C94" s="14" t="s">
        <v>210</v>
      </c>
      <c r="D94" s="120" t="s">
        <v>211</v>
      </c>
      <c r="E94" s="90" t="s">
        <v>212</v>
      </c>
      <c r="F94" s="115">
        <v>8</v>
      </c>
      <c r="G94" s="129" t="s">
        <v>62</v>
      </c>
      <c r="H94" s="148">
        <f t="shared" si="8"/>
        <v>7.5</v>
      </c>
    </row>
    <row r="95" spans="1:10" x14ac:dyDescent="0.35">
      <c r="B95" s="113">
        <v>8</v>
      </c>
      <c r="C95" s="14" t="s">
        <v>213</v>
      </c>
      <c r="D95" s="120" t="s">
        <v>214</v>
      </c>
      <c r="E95" s="150" t="s">
        <v>215</v>
      </c>
      <c r="F95" s="115">
        <v>16</v>
      </c>
      <c r="G95" s="151" t="s">
        <v>62</v>
      </c>
      <c r="H95" s="145">
        <f t="shared" si="8"/>
        <v>3.75</v>
      </c>
    </row>
    <row r="96" spans="1:10" x14ac:dyDescent="0.35">
      <c r="B96" s="113">
        <v>8</v>
      </c>
      <c r="C96" s="14" t="s">
        <v>216</v>
      </c>
      <c r="D96" s="120" t="s">
        <v>217</v>
      </c>
      <c r="E96" s="150" t="s">
        <v>201</v>
      </c>
      <c r="F96" s="115">
        <v>2</v>
      </c>
      <c r="G96" s="151" t="s">
        <v>218</v>
      </c>
      <c r="H96" s="146">
        <f>60*1/F96</f>
        <v>30</v>
      </c>
    </row>
    <row r="97" spans="1:19" x14ac:dyDescent="0.35">
      <c r="B97" s="113">
        <v>8</v>
      </c>
      <c r="C97" s="14" t="s">
        <v>219</v>
      </c>
      <c r="D97" s="120" t="s">
        <v>220</v>
      </c>
      <c r="E97" s="150" t="s">
        <v>204</v>
      </c>
      <c r="F97" s="115">
        <v>100</v>
      </c>
      <c r="G97" s="2" t="s">
        <v>33</v>
      </c>
      <c r="H97" s="145">
        <f>60*1/F97</f>
        <v>0.6</v>
      </c>
    </row>
    <row r="98" spans="1:19" x14ac:dyDescent="0.35">
      <c r="B98" s="113">
        <v>8</v>
      </c>
      <c r="C98" s="14" t="s">
        <v>221</v>
      </c>
      <c r="D98" s="120" t="s">
        <v>222</v>
      </c>
      <c r="E98" s="150" t="s">
        <v>204</v>
      </c>
      <c r="F98" s="115">
        <v>100</v>
      </c>
      <c r="G98" s="2" t="s">
        <v>205</v>
      </c>
      <c r="H98" s="145">
        <f>60*1/F98</f>
        <v>0.6</v>
      </c>
    </row>
    <row r="99" spans="1:19" x14ac:dyDescent="0.35">
      <c r="B99" s="113">
        <v>8</v>
      </c>
      <c r="C99" s="14" t="s">
        <v>223</v>
      </c>
      <c r="D99" s="120" t="s">
        <v>224</v>
      </c>
      <c r="E99" s="150" t="s">
        <v>225</v>
      </c>
      <c r="F99" s="115">
        <v>3</v>
      </c>
      <c r="G99" s="151" t="s">
        <v>226</v>
      </c>
      <c r="H99" s="146">
        <f>60*1/F99</f>
        <v>20</v>
      </c>
    </row>
    <row r="100" spans="1:19" x14ac:dyDescent="0.35">
      <c r="B100" s="113"/>
      <c r="C100" s="14"/>
      <c r="D100" s="149"/>
      <c r="E100" s="150"/>
      <c r="F100" s="115"/>
      <c r="G100" s="151"/>
      <c r="H100" s="136">
        <f>SUM(H88:H95)</f>
        <v>48.458333333333329</v>
      </c>
      <c r="I100" s="126">
        <v>60</v>
      </c>
      <c r="J100" s="127">
        <f>H100/I100</f>
        <v>0.8076388888888888</v>
      </c>
    </row>
    <row r="101" spans="1:19" x14ac:dyDescent="0.35">
      <c r="B101" s="104">
        <v>9</v>
      </c>
      <c r="C101" s="105" t="s">
        <v>227</v>
      </c>
      <c r="D101" s="106" t="s">
        <v>228</v>
      </c>
      <c r="E101" s="107"/>
      <c r="F101" s="128"/>
      <c r="G101" s="107"/>
      <c r="H101" s="109"/>
    </row>
    <row r="102" spans="1:19" x14ac:dyDescent="0.35">
      <c r="B102" s="152">
        <v>9</v>
      </c>
      <c r="C102" s="153" t="s">
        <v>229</v>
      </c>
      <c r="D102" s="149" t="s">
        <v>230</v>
      </c>
      <c r="E102" s="150" t="s">
        <v>231</v>
      </c>
      <c r="F102" s="115">
        <v>4</v>
      </c>
      <c r="G102" s="154" t="s">
        <v>232</v>
      </c>
      <c r="H102" s="155"/>
    </row>
    <row r="103" spans="1:19" x14ac:dyDescent="0.35">
      <c r="B103" s="104"/>
      <c r="C103" s="105" t="s">
        <v>233</v>
      </c>
      <c r="D103" s="106" t="s">
        <v>218</v>
      </c>
      <c r="E103" s="107"/>
      <c r="F103" s="128"/>
      <c r="G103" s="107"/>
      <c r="H103" s="109"/>
    </row>
    <row r="104" spans="1:19" x14ac:dyDescent="0.35">
      <c r="B104" s="113">
        <v>99</v>
      </c>
      <c r="C104" s="14" t="s">
        <v>234</v>
      </c>
      <c r="D104" s="2" t="s">
        <v>235</v>
      </c>
      <c r="E104" s="90" t="s">
        <v>231</v>
      </c>
      <c r="F104" s="115">
        <v>0</v>
      </c>
      <c r="G104" s="2" t="s">
        <v>236</v>
      </c>
      <c r="H104" s="155"/>
    </row>
    <row r="105" spans="1:19" x14ac:dyDescent="0.35">
      <c r="B105" s="113">
        <v>99</v>
      </c>
      <c r="C105" s="153" t="s">
        <v>237</v>
      </c>
      <c r="D105" s="2" t="s">
        <v>238</v>
      </c>
      <c r="E105" s="90" t="s">
        <v>231</v>
      </c>
      <c r="F105" s="115">
        <v>0</v>
      </c>
      <c r="G105" s="2" t="s">
        <v>236</v>
      </c>
      <c r="H105" s="155"/>
    </row>
    <row r="106" spans="1:19" x14ac:dyDescent="0.35">
      <c r="B106" s="113">
        <v>99</v>
      </c>
      <c r="C106" s="14" t="s">
        <v>239</v>
      </c>
      <c r="D106" s="2" t="s">
        <v>240</v>
      </c>
      <c r="E106" s="90" t="s">
        <v>231</v>
      </c>
      <c r="F106" s="115">
        <v>0</v>
      </c>
      <c r="G106" s="2" t="s">
        <v>236</v>
      </c>
      <c r="H106" s="155"/>
    </row>
    <row r="107" spans="1:19" x14ac:dyDescent="0.35">
      <c r="B107" s="113">
        <v>99</v>
      </c>
      <c r="C107" s="153" t="s">
        <v>241</v>
      </c>
      <c r="D107" s="2" t="s">
        <v>242</v>
      </c>
      <c r="E107" s="90" t="s">
        <v>231</v>
      </c>
      <c r="F107" s="115">
        <v>0</v>
      </c>
      <c r="G107" s="2" t="s">
        <v>236</v>
      </c>
      <c r="H107" s="155"/>
    </row>
    <row r="108" spans="1:19" x14ac:dyDescent="0.35">
      <c r="B108" s="113">
        <v>99</v>
      </c>
      <c r="C108" s="14" t="s">
        <v>243</v>
      </c>
      <c r="D108" s="2" t="s">
        <v>244</v>
      </c>
      <c r="E108" s="90" t="s">
        <v>231</v>
      </c>
      <c r="F108" s="115">
        <v>0</v>
      </c>
      <c r="G108" s="2" t="s">
        <v>236</v>
      </c>
      <c r="H108" s="155"/>
    </row>
    <row r="109" spans="1:19" x14ac:dyDescent="0.35">
      <c r="B109" s="113">
        <v>99</v>
      </c>
      <c r="C109" s="153" t="s">
        <v>245</v>
      </c>
      <c r="D109" s="156" t="s">
        <v>246</v>
      </c>
      <c r="E109" s="90" t="s">
        <v>231</v>
      </c>
      <c r="F109" s="115">
        <v>0</v>
      </c>
      <c r="G109" s="156" t="s">
        <v>236</v>
      </c>
      <c r="H109" s="155"/>
    </row>
    <row r="110" spans="1:19" x14ac:dyDescent="0.35">
      <c r="B110" s="113">
        <v>99</v>
      </c>
      <c r="C110" s="14" t="s">
        <v>247</v>
      </c>
      <c r="D110" s="2" t="s">
        <v>248</v>
      </c>
      <c r="E110" s="90" t="s">
        <v>231</v>
      </c>
      <c r="F110" s="115">
        <v>0</v>
      </c>
      <c r="G110" s="120" t="s">
        <v>236</v>
      </c>
      <c r="H110" s="155"/>
    </row>
    <row r="111" spans="1:19" x14ac:dyDescent="0.35">
      <c r="B111" s="113">
        <v>99</v>
      </c>
      <c r="C111" s="153" t="s">
        <v>249</v>
      </c>
      <c r="D111" s="2" t="s">
        <v>250</v>
      </c>
      <c r="E111" s="90" t="s">
        <v>231</v>
      </c>
      <c r="F111" s="115">
        <v>0</v>
      </c>
      <c r="G111" s="2" t="s">
        <v>236</v>
      </c>
      <c r="H111" s="155"/>
    </row>
    <row r="112" spans="1:19" s="16" customFormat="1" x14ac:dyDescent="0.35">
      <c r="A112"/>
      <c r="B112" s="113">
        <v>99</v>
      </c>
      <c r="C112" s="14" t="s">
        <v>251</v>
      </c>
      <c r="D112" s="157" t="s">
        <v>252</v>
      </c>
      <c r="E112" s="90" t="s">
        <v>231</v>
      </c>
      <c r="F112" s="115">
        <v>0</v>
      </c>
      <c r="G112" s="2" t="s">
        <v>236</v>
      </c>
      <c r="H112" s="155"/>
      <c r="K112"/>
      <c r="L112"/>
      <c r="M112"/>
      <c r="N112"/>
      <c r="O112"/>
      <c r="P112"/>
      <c r="Q112"/>
      <c r="R112"/>
      <c r="S112"/>
    </row>
    <row r="113" spans="1:19" x14ac:dyDescent="0.35">
      <c r="B113" s="158">
        <v>99</v>
      </c>
      <c r="C113" s="159" t="s">
        <v>253</v>
      </c>
      <c r="D113" s="160" t="s">
        <v>254</v>
      </c>
      <c r="E113" s="161" t="s">
        <v>231</v>
      </c>
      <c r="F113" s="115">
        <v>0</v>
      </c>
      <c r="G113" s="160" t="s">
        <v>236</v>
      </c>
      <c r="H113" s="162"/>
    </row>
    <row r="114" spans="1:19" x14ac:dyDescent="0.35">
      <c r="B114" s="113">
        <v>99</v>
      </c>
      <c r="C114" s="159" t="s">
        <v>255</v>
      </c>
      <c r="D114" s="160" t="s">
        <v>256</v>
      </c>
      <c r="E114" s="161" t="s">
        <v>231</v>
      </c>
      <c r="F114" s="115">
        <v>0</v>
      </c>
      <c r="G114" s="160" t="s">
        <v>236</v>
      </c>
      <c r="H114" s="162"/>
    </row>
    <row r="115" spans="1:19" x14ac:dyDescent="0.35">
      <c r="B115" s="113">
        <v>99</v>
      </c>
      <c r="C115" s="159" t="s">
        <v>257</v>
      </c>
      <c r="D115" s="160" t="s">
        <v>258</v>
      </c>
      <c r="E115" s="161" t="s">
        <v>231</v>
      </c>
      <c r="F115" s="115">
        <v>0</v>
      </c>
      <c r="G115" s="160" t="s">
        <v>236</v>
      </c>
      <c r="H115" s="162"/>
    </row>
    <row r="116" spans="1:19" x14ac:dyDescent="0.35">
      <c r="B116" s="113">
        <v>99</v>
      </c>
      <c r="C116" s="159" t="s">
        <v>259</v>
      </c>
      <c r="D116" s="160" t="s">
        <v>260</v>
      </c>
      <c r="E116" s="161" t="s">
        <v>231</v>
      </c>
      <c r="F116" s="115">
        <v>0</v>
      </c>
      <c r="G116" s="160" t="s">
        <v>236</v>
      </c>
      <c r="H116" s="162"/>
    </row>
    <row r="121" spans="1:19" s="16" customFormat="1" x14ac:dyDescent="0.35">
      <c r="A121"/>
      <c r="C121"/>
      <c r="D121"/>
      <c r="E121"/>
      <c r="F121" s="163"/>
      <c r="G121"/>
      <c r="H121"/>
      <c r="K121"/>
      <c r="L121"/>
      <c r="M121"/>
      <c r="N121"/>
      <c r="O121"/>
      <c r="P121"/>
      <c r="Q121"/>
      <c r="R121"/>
      <c r="S121"/>
    </row>
    <row r="122" spans="1:19" s="16" customFormat="1" x14ac:dyDescent="0.35">
      <c r="A122"/>
      <c r="C122"/>
      <c r="D122"/>
      <c r="E122"/>
      <c r="F122" s="163"/>
      <c r="G122"/>
      <c r="H122"/>
      <c r="K122"/>
      <c r="L122"/>
      <c r="M122"/>
      <c r="N122"/>
      <c r="O122"/>
      <c r="P122"/>
      <c r="Q122"/>
      <c r="R122"/>
      <c r="S122"/>
    </row>
    <row r="123" spans="1:19" s="16" customFormat="1" x14ac:dyDescent="0.35">
      <c r="A123"/>
      <c r="C123"/>
      <c r="D123" s="230" t="s">
        <v>261</v>
      </c>
      <c r="E123" s="231" t="s">
        <v>262</v>
      </c>
      <c r="F123" s="232" t="s">
        <v>263</v>
      </c>
      <c r="G123" s="233" t="s">
        <v>6</v>
      </c>
      <c r="H123"/>
      <c r="K123"/>
      <c r="L123"/>
      <c r="M123"/>
      <c r="N123"/>
      <c r="O123"/>
      <c r="P123"/>
      <c r="Q123"/>
      <c r="R123"/>
      <c r="S123"/>
    </row>
    <row r="124" spans="1:19" s="16" customFormat="1" x14ac:dyDescent="0.35">
      <c r="A124"/>
      <c r="C124"/>
      <c r="D124" s="226" t="str">
        <f t="shared" ref="D124:D155" si="9">+CONCATENATE(C3,"",D3)</f>
        <v>1-PROCESO - HISTORIAS LABORALES DÍA A DÍA</v>
      </c>
      <c r="E124" s="107"/>
      <c r="F124" s="108"/>
      <c r="G124" s="228"/>
      <c r="H124"/>
      <c r="K124"/>
      <c r="L124"/>
      <c r="M124"/>
      <c r="N124"/>
      <c r="O124"/>
      <c r="P124"/>
      <c r="Q124"/>
      <c r="R124"/>
      <c r="S124"/>
    </row>
    <row r="125" spans="1:19" s="16" customFormat="1" x14ac:dyDescent="0.35">
      <c r="A125"/>
      <c r="C125"/>
      <c r="D125" s="227" t="str">
        <f t="shared" si="9"/>
        <v>1.1-RECEPCIÓN / Punteo, cumplimiento, consolidación de historias laborales</v>
      </c>
      <c r="E125" s="91" t="s">
        <v>20</v>
      </c>
      <c r="F125" s="115">
        <v>60</v>
      </c>
      <c r="G125" s="229" t="s">
        <v>264</v>
      </c>
      <c r="H125"/>
      <c r="K125"/>
      <c r="L125"/>
      <c r="M125"/>
      <c r="N125"/>
      <c r="O125"/>
      <c r="P125"/>
      <c r="Q125"/>
      <c r="R125"/>
      <c r="S125"/>
    </row>
    <row r="126" spans="1:19" s="16" customFormat="1" x14ac:dyDescent="0.35">
      <c r="A126"/>
      <c r="C126"/>
      <c r="D126" s="227" t="str">
        <f t="shared" si="9"/>
        <v xml:space="preserve">1.2-RECEPCIÓN / Punteo, cumplimiento, consolidación de historias laborales - Doc digital </v>
      </c>
      <c r="E126" s="91" t="s">
        <v>20</v>
      </c>
      <c r="F126" s="115">
        <v>10</v>
      </c>
      <c r="G126" s="229" t="s">
        <v>264</v>
      </c>
      <c r="H126"/>
      <c r="K126"/>
      <c r="L126"/>
      <c r="M126"/>
      <c r="N126"/>
      <c r="O126"/>
      <c r="P126"/>
      <c r="Q126"/>
      <c r="R126"/>
      <c r="S126"/>
    </row>
    <row r="127" spans="1:19" s="16" customFormat="1" x14ac:dyDescent="0.35">
      <c r="A127"/>
      <c r="C127"/>
      <c r="D127" s="227" t="str">
        <f t="shared" si="9"/>
        <v>1.3-ALISTAMIENTO / Ordenación de historias laborales -  física</v>
      </c>
      <c r="E127" s="91" t="s">
        <v>20</v>
      </c>
      <c r="F127" s="115">
        <v>16</v>
      </c>
      <c r="G127" s="229" t="s">
        <v>264</v>
      </c>
      <c r="H127"/>
      <c r="K127"/>
      <c r="L127"/>
      <c r="M127"/>
      <c r="N127"/>
      <c r="O127"/>
      <c r="P127"/>
      <c r="Q127"/>
      <c r="R127"/>
      <c r="S127"/>
    </row>
    <row r="128" spans="1:19" s="16" customFormat="1" x14ac:dyDescent="0.35">
      <c r="A128"/>
      <c r="C128"/>
      <c r="D128" s="227" t="str">
        <f t="shared" si="9"/>
        <v>1.4-ALISTAMIENTO / Ordenación de historias laborales  - Doc digital</v>
      </c>
      <c r="E128" s="91" t="s">
        <v>32</v>
      </c>
      <c r="F128" s="115">
        <v>50</v>
      </c>
      <c r="G128" s="229" t="s">
        <v>264</v>
      </c>
      <c r="H128"/>
      <c r="K128"/>
      <c r="L128"/>
      <c r="M128"/>
      <c r="N128"/>
      <c r="O128"/>
      <c r="P128"/>
      <c r="Q128"/>
      <c r="R128"/>
      <c r="S128"/>
    </row>
    <row r="129" spans="1:19" s="16" customFormat="1" x14ac:dyDescent="0.35">
      <c r="A129"/>
      <c r="C129"/>
      <c r="D129" s="227" t="str">
        <f t="shared" si="9"/>
        <v>1.5-Aseguramiento a historia laboral Física</v>
      </c>
      <c r="E129" s="91" t="s">
        <v>20</v>
      </c>
      <c r="F129" s="115">
        <v>31</v>
      </c>
      <c r="G129" s="229" t="s">
        <v>264</v>
      </c>
      <c r="H129"/>
      <c r="K129"/>
      <c r="L129"/>
      <c r="M129"/>
      <c r="N129"/>
      <c r="O129"/>
      <c r="P129"/>
      <c r="Q129"/>
      <c r="R129"/>
      <c r="S129"/>
    </row>
    <row r="130" spans="1:19" x14ac:dyDescent="0.35">
      <c r="D130" s="227" t="str">
        <f t="shared" si="9"/>
        <v>1.6-DIGITALIZACIÓN / Digitalización de historias laborales</v>
      </c>
      <c r="E130" s="91" t="s">
        <v>20</v>
      </c>
      <c r="F130" s="115">
        <v>13</v>
      </c>
      <c r="G130" s="229" t="s">
        <v>264</v>
      </c>
    </row>
    <row r="131" spans="1:19" x14ac:dyDescent="0.35">
      <c r="D131" s="227" t="str">
        <f t="shared" si="9"/>
        <v>1.7-INSERCIÓN DIGITAL / Inserción digital de historias laborales</v>
      </c>
      <c r="E131" s="91" t="s">
        <v>20</v>
      </c>
      <c r="F131" s="115">
        <v>12</v>
      </c>
      <c r="G131" s="229" t="s">
        <v>264</v>
      </c>
    </row>
    <row r="132" spans="1:19" x14ac:dyDescent="0.35">
      <c r="D132" s="227" t="str">
        <f t="shared" si="9"/>
        <v xml:space="preserve">1.8-INSERCIÓN DIGITAL / Inserción digital de historias laborales - Doc digital </v>
      </c>
      <c r="E132" s="91" t="s">
        <v>20</v>
      </c>
      <c r="F132" s="115">
        <v>8</v>
      </c>
      <c r="G132" s="229" t="s">
        <v>264</v>
      </c>
    </row>
    <row r="133" spans="1:19" x14ac:dyDescent="0.35">
      <c r="D133" s="227" t="str">
        <f t="shared" si="9"/>
        <v>1.9-RECEPCIÓN / Ingreso fechas cuadro de control y confirmación de documentos pendientes por correo</v>
      </c>
      <c r="E133" s="91" t="s">
        <v>20</v>
      </c>
      <c r="F133" s="115">
        <v>30</v>
      </c>
      <c r="G133" s="229" t="s">
        <v>264</v>
      </c>
    </row>
    <row r="134" spans="1:19" x14ac:dyDescent="0.35">
      <c r="D134" s="227" t="str">
        <f t="shared" si="9"/>
        <v>1.10Aseguramiento  historia laboral Digital / indexación - marcación Check List - Cargue de imágenes</v>
      </c>
      <c r="E134" s="91" t="s">
        <v>20</v>
      </c>
      <c r="F134" s="115">
        <v>93</v>
      </c>
      <c r="G134" s="229" t="s">
        <v>264</v>
      </c>
    </row>
    <row r="135" spans="1:19" x14ac:dyDescent="0.35">
      <c r="D135" s="227" t="str">
        <f t="shared" si="9"/>
        <v>1.11UBICACIÓN / Actualizar inventario altas</v>
      </c>
      <c r="E135" s="90" t="s">
        <v>20</v>
      </c>
      <c r="F135" s="115">
        <v>257</v>
      </c>
      <c r="G135" s="229" t="s">
        <v>264</v>
      </c>
    </row>
    <row r="136" spans="1:19" x14ac:dyDescent="0.35">
      <c r="D136" s="227" t="str">
        <f t="shared" si="9"/>
        <v>1.12UBICACIÓN / Dar ubicación  / Historias laboral  de acuerdo con el inventario</v>
      </c>
      <c r="E136" s="91" t="s">
        <v>20</v>
      </c>
      <c r="F136" s="115">
        <v>118</v>
      </c>
      <c r="G136" s="229" t="s">
        <v>264</v>
      </c>
    </row>
    <row r="137" spans="1:19" x14ac:dyDescent="0.35">
      <c r="D137" s="227" t="str">
        <f t="shared" si="9"/>
        <v>1.13CLASIFICACIÓN / Organización Historias laborales</v>
      </c>
      <c r="E137" s="91" t="s">
        <v>20</v>
      </c>
      <c r="F137" s="115">
        <v>400</v>
      </c>
      <c r="G137" s="229" t="s">
        <v>264</v>
      </c>
    </row>
    <row r="138" spans="1:19" x14ac:dyDescent="0.35">
      <c r="D138" s="227" t="str">
        <f t="shared" si="9"/>
        <v>1.14INSERCIÓN FÍSICA / Historia Laboral</v>
      </c>
      <c r="E138" s="91" t="s">
        <v>20</v>
      </c>
      <c r="F138" s="115">
        <v>135</v>
      </c>
      <c r="G138" s="229" t="s">
        <v>264</v>
      </c>
    </row>
    <row r="139" spans="1:19" x14ac:dyDescent="0.35">
      <c r="D139" s="227" t="str">
        <f t="shared" si="9"/>
        <v>1.15ASEGURAMIENTO/ Documentos legales</v>
      </c>
      <c r="E139" s="91" t="s">
        <v>20</v>
      </c>
      <c r="F139" s="115">
        <v>50</v>
      </c>
      <c r="G139" s="229" t="s">
        <v>264</v>
      </c>
    </row>
    <row r="140" spans="1:19" x14ac:dyDescent="0.35">
      <c r="D140" s="227" t="str">
        <f t="shared" si="9"/>
        <v xml:space="preserve">1.16ASEGURAMIENTO/pago descarga de seguridad social / aportes en línea </v>
      </c>
      <c r="E140" s="91" t="s">
        <v>20</v>
      </c>
      <c r="F140" s="115">
        <v>30</v>
      </c>
      <c r="G140" s="229" t="s">
        <v>264</v>
      </c>
    </row>
    <row r="141" spans="1:19" x14ac:dyDescent="0.35">
      <c r="D141" s="227" t="str">
        <f t="shared" si="9"/>
        <v/>
      </c>
      <c r="E141" s="91"/>
      <c r="F141" s="115"/>
      <c r="G141" s="229"/>
    </row>
    <row r="142" spans="1:19" x14ac:dyDescent="0.35">
      <c r="D142" s="226" t="str">
        <f t="shared" si="9"/>
        <v>2-PROCESO - INSERCIONES DÍA A DÍA</v>
      </c>
      <c r="E142" s="107"/>
      <c r="F142" s="128"/>
      <c r="G142" s="228"/>
    </row>
    <row r="143" spans="1:19" x14ac:dyDescent="0.35">
      <c r="D143" s="227" t="str">
        <f t="shared" si="9"/>
        <v xml:space="preserve">2.1-RECEPCIÓN / Punteo, cumplimiento, consolidación Inserciones </v>
      </c>
      <c r="E143" s="90" t="s">
        <v>71</v>
      </c>
      <c r="F143" s="115">
        <v>494</v>
      </c>
      <c r="G143" s="229" t="s">
        <v>264</v>
      </c>
    </row>
    <row r="144" spans="1:19" x14ac:dyDescent="0.35">
      <c r="D144" s="227" t="str">
        <f t="shared" si="9"/>
        <v>2.2-ALISTAMIENTO / Ordenación de paquete inserción -  física</v>
      </c>
      <c r="E144" s="90" t="s">
        <v>74</v>
      </c>
      <c r="F144" s="115">
        <v>57</v>
      </c>
      <c r="G144" s="229" t="s">
        <v>264</v>
      </c>
    </row>
    <row r="145" spans="4:7" x14ac:dyDescent="0.35">
      <c r="D145" s="227" t="str">
        <f t="shared" si="9"/>
        <v>2.3-DIGITALIZACIÓN / Digitalización de inserciones</v>
      </c>
      <c r="E145" s="90" t="s">
        <v>71</v>
      </c>
      <c r="F145" s="115">
        <v>138</v>
      </c>
      <c r="G145" s="229" t="s">
        <v>264</v>
      </c>
    </row>
    <row r="146" spans="4:7" x14ac:dyDescent="0.35">
      <c r="D146" s="227" t="str">
        <f t="shared" si="9"/>
        <v>2.4-ORDENACION / inserciones, cambio de formatos a pdf, nombramiento documento / digital</v>
      </c>
      <c r="E146" s="90" t="s">
        <v>74</v>
      </c>
      <c r="F146" s="115">
        <v>50</v>
      </c>
      <c r="G146" s="229" t="s">
        <v>264</v>
      </c>
    </row>
    <row r="147" spans="4:7" x14ac:dyDescent="0.35">
      <c r="D147" s="227" t="str">
        <f t="shared" si="9"/>
        <v>2.5-INSERCIÓN DIGITAL / Inserción digital  inserciones</v>
      </c>
      <c r="E147" s="90" t="s">
        <v>74</v>
      </c>
      <c r="F147" s="115">
        <v>79</v>
      </c>
      <c r="G147" s="229" t="s">
        <v>264</v>
      </c>
    </row>
    <row r="148" spans="4:7" x14ac:dyDescent="0.35">
      <c r="D148" s="227" t="str">
        <f t="shared" si="9"/>
        <v>2.6-Aseguramiento inserciones / cuadro de control</v>
      </c>
      <c r="E148" s="90" t="s">
        <v>74</v>
      </c>
      <c r="F148" s="115">
        <v>31</v>
      </c>
      <c r="G148" s="229" t="s">
        <v>264</v>
      </c>
    </row>
    <row r="149" spans="4:7" x14ac:dyDescent="0.35">
      <c r="D149" s="227" t="str">
        <f t="shared" si="9"/>
        <v>2.7-RECEPCIÓN / Ingreso fechas cuadro de control / fechas cargue</v>
      </c>
      <c r="E149" s="90" t="s">
        <v>74</v>
      </c>
      <c r="F149" s="115">
        <v>30</v>
      </c>
      <c r="G149" s="229" t="s">
        <v>264</v>
      </c>
    </row>
    <row r="150" spans="4:7" x14ac:dyDescent="0.35">
      <c r="D150" s="227" t="str">
        <f t="shared" si="9"/>
        <v>2.8-VALIDACION / Cedulas y registro en el documento/confirmación de procesos y novedades del ingreso de documentación</v>
      </c>
      <c r="E150" s="90" t="s">
        <v>74</v>
      </c>
      <c r="F150" s="115">
        <v>20</v>
      </c>
      <c r="G150" s="229" t="s">
        <v>264</v>
      </c>
    </row>
    <row r="151" spans="4:7" x14ac:dyDescent="0.35">
      <c r="D151" s="227" t="str">
        <f t="shared" si="9"/>
        <v>2.9-Aseguramiento / Cruce  inserciones - cargue total - validación numero cedula</v>
      </c>
      <c r="E151" s="90" t="s">
        <v>74</v>
      </c>
      <c r="F151" s="115">
        <v>200</v>
      </c>
      <c r="G151" s="229" t="s">
        <v>264</v>
      </c>
    </row>
    <row r="152" spans="4:7" x14ac:dyDescent="0.35">
      <c r="D152" s="227" t="str">
        <f t="shared" si="9"/>
        <v>2.10UBICACIÓN / Dar ubicación  / inserciones de acuerdo con el inventario</v>
      </c>
      <c r="E152" s="90" t="s">
        <v>74</v>
      </c>
      <c r="F152" s="115">
        <v>118</v>
      </c>
      <c r="G152" s="229" t="s">
        <v>264</v>
      </c>
    </row>
    <row r="153" spans="4:7" x14ac:dyDescent="0.35">
      <c r="D153" s="227" t="str">
        <f t="shared" si="9"/>
        <v>2.11CLASIFICACIÓN / Inserciones</v>
      </c>
      <c r="E153" s="90" t="s">
        <v>74</v>
      </c>
      <c r="F153" s="115">
        <v>400</v>
      </c>
      <c r="G153" s="229" t="s">
        <v>264</v>
      </c>
    </row>
    <row r="154" spans="4:7" x14ac:dyDescent="0.35">
      <c r="D154" s="227" t="str">
        <f t="shared" si="9"/>
        <v>2.12INSERCIÓN FÍSICA / Inserciones</v>
      </c>
      <c r="E154" s="90" t="s">
        <v>74</v>
      </c>
      <c r="F154" s="115">
        <v>75</v>
      </c>
      <c r="G154" s="229" t="s">
        <v>264</v>
      </c>
    </row>
    <row r="155" spans="4:7" x14ac:dyDescent="0.35">
      <c r="D155" s="227" t="str">
        <f t="shared" si="9"/>
        <v>2.13INSERCIÓN FÍSICA / Aseguramiento  Inserción física</v>
      </c>
      <c r="E155" s="90" t="s">
        <v>74</v>
      </c>
      <c r="F155" s="115">
        <v>48</v>
      </c>
      <c r="G155" s="229" t="s">
        <v>264</v>
      </c>
    </row>
    <row r="156" spans="4:7" x14ac:dyDescent="0.35">
      <c r="D156" s="227" t="str">
        <f t="shared" ref="D156:D172" si="10">+CONCATENATE(C35,"",D35)</f>
        <v>2.14VALIDACION / Documentación sin inserción física / caja de novedades</v>
      </c>
      <c r="E156" s="90" t="s">
        <v>74</v>
      </c>
      <c r="F156" s="115">
        <v>4</v>
      </c>
      <c r="G156" s="229" t="s">
        <v>264</v>
      </c>
    </row>
    <row r="157" spans="4:7" x14ac:dyDescent="0.35">
      <c r="D157" s="227" t="str">
        <f t="shared" si="10"/>
        <v/>
      </c>
      <c r="E157" s="90"/>
      <c r="F157" s="115"/>
      <c r="G157" s="229"/>
    </row>
    <row r="158" spans="4:7" x14ac:dyDescent="0.35">
      <c r="D158" s="226" t="str">
        <f t="shared" si="10"/>
        <v>3-PROCESO - BAJAS DÍA A DÍA</v>
      </c>
      <c r="E158" s="107"/>
      <c r="F158" s="128"/>
      <c r="G158" s="228"/>
    </row>
    <row r="159" spans="4:7" x14ac:dyDescent="0.35">
      <c r="D159" s="227" t="str">
        <f t="shared" si="10"/>
        <v>3.1-RECEPCIÓN / Punteo, cumplimiento, consolidación proceso de retiro</v>
      </c>
      <c r="E159" s="90" t="s">
        <v>103</v>
      </c>
      <c r="F159" s="115">
        <v>60</v>
      </c>
      <c r="G159" s="229" t="s">
        <v>264</v>
      </c>
    </row>
    <row r="160" spans="4:7" x14ac:dyDescent="0.35">
      <c r="D160" s="227" t="str">
        <f t="shared" si="10"/>
        <v>3.2-ALISTAMIENTO / Ordenación de procesos de retiro</v>
      </c>
      <c r="E160" s="90" t="s">
        <v>103</v>
      </c>
      <c r="F160" s="115">
        <v>57</v>
      </c>
      <c r="G160" s="229" t="s">
        <v>264</v>
      </c>
    </row>
    <row r="161" spans="4:7" x14ac:dyDescent="0.35">
      <c r="D161" s="227" t="str">
        <f t="shared" si="10"/>
        <v>3.3-ALISTAMIENTO / proceso de retiro, cambio de formatos a pdf, nombramiento documento / digital</v>
      </c>
      <c r="E161" s="91" t="s">
        <v>32</v>
      </c>
      <c r="F161" s="115">
        <v>50</v>
      </c>
      <c r="G161" s="229" t="s">
        <v>264</v>
      </c>
    </row>
    <row r="162" spans="4:7" x14ac:dyDescent="0.35">
      <c r="D162" s="227" t="str">
        <f t="shared" si="10"/>
        <v>3.4-DIGITALIZACIÓN / Digitalización de procesos de retiro</v>
      </c>
      <c r="E162" s="90" t="s">
        <v>103</v>
      </c>
      <c r="F162" s="115">
        <v>40</v>
      </c>
      <c r="G162" s="229" t="s">
        <v>264</v>
      </c>
    </row>
    <row r="163" spans="4:7" x14ac:dyDescent="0.35">
      <c r="D163" s="227" t="str">
        <f t="shared" si="10"/>
        <v xml:space="preserve">3.5-INSERCIÓN DIGITAL / Inserción digital  de procesos de retiros </v>
      </c>
      <c r="E163" s="90" t="s">
        <v>103</v>
      </c>
      <c r="F163" s="115">
        <v>79</v>
      </c>
      <c r="G163" s="229" t="s">
        <v>264</v>
      </c>
    </row>
    <row r="164" spans="4:7" x14ac:dyDescent="0.35">
      <c r="D164" s="227" t="str">
        <f t="shared" si="10"/>
        <v>3.6-Aseguramiento procesos de retiro / cuadro de control.</v>
      </c>
      <c r="E164" s="90" t="s">
        <v>103</v>
      </c>
      <c r="F164" s="115">
        <v>31</v>
      </c>
      <c r="G164" s="229" t="s">
        <v>264</v>
      </c>
    </row>
    <row r="165" spans="4:7" x14ac:dyDescent="0.35">
      <c r="D165" s="227" t="str">
        <f t="shared" si="10"/>
        <v>3.7-RECEPCIÓN / Ingreso fechas cargue cuadro de control y confirmación de documentos pendientes por correo</v>
      </c>
      <c r="E165" s="90" t="s">
        <v>103</v>
      </c>
      <c r="F165" s="115">
        <v>30</v>
      </c>
      <c r="G165" s="229" t="s">
        <v>264</v>
      </c>
    </row>
    <row r="166" spans="4:7" x14ac:dyDescent="0.35">
      <c r="D166" s="227" t="str">
        <f t="shared" si="10"/>
        <v>3.8-Aseguramiento / Cruce  proceso de retiro - cargue total - validación numero cedula</v>
      </c>
      <c r="E166" s="90" t="s">
        <v>103</v>
      </c>
      <c r="F166" s="115">
        <v>160</v>
      </c>
      <c r="G166" s="229" t="s">
        <v>264</v>
      </c>
    </row>
    <row r="167" spans="4:7" x14ac:dyDescent="0.35">
      <c r="D167" s="227" t="str">
        <f t="shared" si="10"/>
        <v>3.9-VALIDACION / Cedulas y registro en el documento/confirmación de procesos y novedades del ingreso de documentación</v>
      </c>
      <c r="E167" s="90" t="s">
        <v>103</v>
      </c>
      <c r="F167" s="115">
        <v>20</v>
      </c>
      <c r="G167" s="229" t="s">
        <v>264</v>
      </c>
    </row>
    <row r="168" spans="4:7" x14ac:dyDescent="0.35">
      <c r="D168" s="227" t="str">
        <f t="shared" si="10"/>
        <v>3.10UBICACIÓN / Dar ubicación  / proceso de retiro de acuerdo con el inventario</v>
      </c>
      <c r="E168" s="90" t="s">
        <v>103</v>
      </c>
      <c r="F168" s="115">
        <v>86</v>
      </c>
      <c r="G168" s="229" t="s">
        <v>264</v>
      </c>
    </row>
    <row r="169" spans="4:7" x14ac:dyDescent="0.35">
      <c r="D169" s="227" t="str">
        <f t="shared" si="10"/>
        <v>3.11CLASIFICACIÓN / Procesos de retiro</v>
      </c>
      <c r="E169" s="90" t="s">
        <v>103</v>
      </c>
      <c r="F169" s="115">
        <v>57</v>
      </c>
      <c r="G169" s="229" t="s">
        <v>264</v>
      </c>
    </row>
    <row r="170" spans="4:7" x14ac:dyDescent="0.35">
      <c r="D170" s="227" t="str">
        <f t="shared" si="10"/>
        <v>3.12INSERCIÓN FÍSICA / Proceso de retiro</v>
      </c>
      <c r="E170" s="90" t="s">
        <v>103</v>
      </c>
      <c r="F170" s="115">
        <v>63</v>
      </c>
      <c r="G170" s="229" t="s">
        <v>264</v>
      </c>
    </row>
    <row r="171" spans="4:7" x14ac:dyDescent="0.35">
      <c r="D171" s="227" t="str">
        <f t="shared" si="10"/>
        <v>3.13INSERCIÓN FÍSICA / Aseguramiento  Inserción proceso de retiro</v>
      </c>
      <c r="E171" s="90" t="s">
        <v>103</v>
      </c>
      <c r="F171" s="115">
        <v>48</v>
      </c>
      <c r="G171" s="229" t="s">
        <v>264</v>
      </c>
    </row>
    <row r="172" spans="4:7" x14ac:dyDescent="0.35">
      <c r="D172" s="227" t="str">
        <f t="shared" si="10"/>
        <v>3.14VALIDACIÓN / Documentacion sin insercion fisica  / caja novedades</v>
      </c>
      <c r="E172" s="90" t="s">
        <v>103</v>
      </c>
      <c r="F172" s="115">
        <v>4</v>
      </c>
      <c r="G172" s="229" t="s">
        <v>264</v>
      </c>
    </row>
    <row r="173" spans="4:7" x14ac:dyDescent="0.35">
      <c r="D173" s="226" t="str">
        <f t="shared" ref="D173:D192" si="11">+CONCATENATE(C53,"",D53)</f>
        <v>4-IMPLEMENTACIÓN ARCHIVO DE GESTION</v>
      </c>
      <c r="E173" s="107"/>
      <c r="F173" s="128"/>
      <c r="G173" s="229"/>
    </row>
    <row r="174" spans="4:7" x14ac:dyDescent="0.35">
      <c r="D174" s="227" t="str">
        <f t="shared" si="11"/>
        <v>4.1-RECEPCIÓN / Punteo, cumplimiento, consolidación de historias laborales</v>
      </c>
      <c r="E174" s="132" t="s">
        <v>20</v>
      </c>
      <c r="F174" s="115">
        <v>294</v>
      </c>
      <c r="G174" s="229" t="s">
        <v>264</v>
      </c>
    </row>
    <row r="175" spans="4:7" x14ac:dyDescent="0.35">
      <c r="D175" s="227" t="str">
        <f t="shared" si="11"/>
        <v>4.2-Alistamiento/ Depuración y embolsado-Intervención</v>
      </c>
      <c r="E175" s="132" t="s">
        <v>20</v>
      </c>
      <c r="F175" s="115">
        <v>40</v>
      </c>
      <c r="G175" s="229" t="s">
        <v>264</v>
      </c>
    </row>
    <row r="176" spans="4:7" x14ac:dyDescent="0.35">
      <c r="D176" s="227" t="str">
        <f t="shared" si="11"/>
        <v>4.3-Alistamiento/ Alistamiento, Ordenación y descripción-Intervención</v>
      </c>
      <c r="E176" s="132" t="s">
        <v>20</v>
      </c>
      <c r="F176" s="115">
        <v>2</v>
      </c>
      <c r="G176" s="229" t="s">
        <v>264</v>
      </c>
    </row>
    <row r="177" spans="4:7" x14ac:dyDescent="0.35">
      <c r="D177" s="227" t="str">
        <f t="shared" si="11"/>
        <v>4.4-ASEGURAMIENTO HL  / Alistamiento</v>
      </c>
      <c r="E177" s="132" t="s">
        <v>20</v>
      </c>
      <c r="F177" s="115">
        <v>4</v>
      </c>
      <c r="G177" s="229" t="s">
        <v>264</v>
      </c>
    </row>
    <row r="178" spans="4:7" x14ac:dyDescent="0.35">
      <c r="D178" s="227" t="str">
        <f t="shared" si="11"/>
        <v>4.5-DIGITALIZACIÓN / Digitalización de historias laborales-Intervención / de 200 folios</v>
      </c>
      <c r="E178" s="132" t="s">
        <v>20</v>
      </c>
      <c r="F178" s="115">
        <v>2</v>
      </c>
      <c r="G178" s="229" t="s">
        <v>264</v>
      </c>
    </row>
    <row r="179" spans="4:7" x14ac:dyDescent="0.35">
      <c r="D179" s="227" t="str">
        <f t="shared" si="11"/>
        <v>4.6-INSERCIÓN DIGITAL / Inserción digital de historias laborales-Intervención</v>
      </c>
      <c r="E179" s="132" t="s">
        <v>20</v>
      </c>
      <c r="F179" s="115">
        <v>2</v>
      </c>
      <c r="G179" s="229" t="s">
        <v>264</v>
      </c>
    </row>
    <row r="180" spans="4:7" x14ac:dyDescent="0.35">
      <c r="D180" s="227" t="str">
        <f t="shared" si="11"/>
        <v>4.7-Aseguramiento  historia laboral Digital / indexación - marcación Check List - Cargue de imágenes</v>
      </c>
      <c r="E180" s="132" t="s">
        <v>20</v>
      </c>
      <c r="F180" s="115">
        <v>93</v>
      </c>
      <c r="G180" s="229" t="s">
        <v>264</v>
      </c>
    </row>
    <row r="181" spans="4:7" x14ac:dyDescent="0.35">
      <c r="D181" s="227" t="str">
        <f t="shared" si="11"/>
        <v>4.8-UBICACIÓN / Actualizar inventario altas</v>
      </c>
      <c r="E181" s="132" t="s">
        <v>20</v>
      </c>
      <c r="F181" s="115">
        <v>257</v>
      </c>
      <c r="G181" s="229" t="s">
        <v>264</v>
      </c>
    </row>
    <row r="182" spans="4:7" x14ac:dyDescent="0.35">
      <c r="D182" s="227" t="str">
        <f t="shared" si="11"/>
        <v>4.9-UBICACIÓN / Dar ubicación  / historias laborales de acuerdo con el inventario</v>
      </c>
      <c r="E182" s="132" t="s">
        <v>20</v>
      </c>
      <c r="F182" s="115">
        <v>118</v>
      </c>
      <c r="G182" s="229" t="s">
        <v>264</v>
      </c>
    </row>
    <row r="183" spans="4:7" x14ac:dyDescent="0.35">
      <c r="D183" s="227" t="str">
        <f t="shared" si="11"/>
        <v>4.10CLASIFICACIÓN / Organización Historias laborales</v>
      </c>
      <c r="E183" s="132" t="s">
        <v>20</v>
      </c>
      <c r="F183" s="115">
        <v>400</v>
      </c>
      <c r="G183" s="229" t="s">
        <v>264</v>
      </c>
    </row>
    <row r="184" spans="4:7" x14ac:dyDescent="0.35">
      <c r="D184" s="227" t="str">
        <f t="shared" si="11"/>
        <v>4.11INSERCIÓN FÍSICA / Historia Laboral</v>
      </c>
      <c r="E184" s="132" t="s">
        <v>20</v>
      </c>
      <c r="F184" s="115">
        <v>135</v>
      </c>
      <c r="G184" s="229" t="s">
        <v>264</v>
      </c>
    </row>
    <row r="185" spans="4:7" x14ac:dyDescent="0.35">
      <c r="D185" s="227" t="str">
        <f t="shared" si="11"/>
        <v>4.12ASEGURAMIENTO/ Documentos legales</v>
      </c>
      <c r="E185" s="132" t="s">
        <v>20</v>
      </c>
      <c r="F185" s="115">
        <v>50</v>
      </c>
      <c r="G185" s="229" t="s">
        <v>264</v>
      </c>
    </row>
    <row r="186" spans="4:7" x14ac:dyDescent="0.35">
      <c r="D186" s="227" t="str">
        <f t="shared" si="11"/>
        <v/>
      </c>
      <c r="E186" s="132"/>
      <c r="F186" s="115"/>
      <c r="G186" s="229" t="s">
        <v>264</v>
      </c>
    </row>
    <row r="187" spans="4:7" x14ac:dyDescent="0.35">
      <c r="D187" s="226" t="str">
        <f t="shared" si="11"/>
        <v>5-TRANSFERENCIA HL</v>
      </c>
      <c r="E187" s="107"/>
      <c r="F187" s="128"/>
      <c r="G187" s="228"/>
    </row>
    <row r="188" spans="4:7" x14ac:dyDescent="0.35">
      <c r="D188" s="227" t="str">
        <f t="shared" si="11"/>
        <v>5.1-TRANSFERENCIA DOCUMENTAL / Cruce BD GH - WM  / Búsqueda HL Estantería</v>
      </c>
      <c r="E188" s="90" t="s">
        <v>20</v>
      </c>
      <c r="F188" s="115">
        <v>100</v>
      </c>
      <c r="G188" s="229" t="s">
        <v>264</v>
      </c>
    </row>
    <row r="189" spans="4:7" x14ac:dyDescent="0.35">
      <c r="D189" s="227" t="str">
        <f t="shared" si="11"/>
        <v>5.2-TRANSFERENCIA DOCUMENTAL / Validación Caratula/ Anexos de retiro / elaborar FUID</v>
      </c>
      <c r="E189" s="90" t="s">
        <v>20</v>
      </c>
      <c r="F189" s="115">
        <v>104</v>
      </c>
      <c r="G189" s="229" t="s">
        <v>264</v>
      </c>
    </row>
    <row r="190" spans="4:7" x14ac:dyDescent="0.35">
      <c r="D190" s="227" t="str">
        <f t="shared" si="11"/>
        <v>5.3-TRANSFERENCIA DOCUMENTAL / Eliminación registros inventario AG</v>
      </c>
      <c r="E190" s="90" t="s">
        <v>20</v>
      </c>
      <c r="F190" s="115">
        <v>257</v>
      </c>
      <c r="G190" s="229" t="s">
        <v>264</v>
      </c>
    </row>
    <row r="191" spans="4:7" x14ac:dyDescent="0.35">
      <c r="D191" s="227" t="str">
        <f t="shared" si="11"/>
        <v>5.4-TRANSFERENCIA DOCUMENTAL / Cambio de estado WM / Creación tarea</v>
      </c>
      <c r="E191" s="90" t="s">
        <v>20</v>
      </c>
      <c r="F191" s="115">
        <v>40</v>
      </c>
      <c r="G191" s="229" t="s">
        <v>264</v>
      </c>
    </row>
    <row r="192" spans="4:7" x14ac:dyDescent="0.35">
      <c r="D192" s="227" t="str">
        <f t="shared" si="11"/>
        <v>5.5-TRANSFERENCIA DOCUMENTAL / Punteo AC</v>
      </c>
      <c r="E192" s="134" t="s">
        <v>20</v>
      </c>
      <c r="F192" s="115">
        <v>294</v>
      </c>
      <c r="G192" s="229" t="s">
        <v>264</v>
      </c>
    </row>
    <row r="193" spans="4:7" x14ac:dyDescent="0.35">
      <c r="D193" s="227" t="str">
        <f t="shared" ref="D193:D194" si="12">+CONCATENATE(C73,"",D73)</f>
        <v>5.6-TRANSFERENCIA DOCUMENTAL / Elaboración  inventario - historias laborales/ Volumen</v>
      </c>
      <c r="E193" s="134" t="s">
        <v>20</v>
      </c>
      <c r="F193" s="115">
        <v>80</v>
      </c>
      <c r="G193" s="229" t="s">
        <v>264</v>
      </c>
    </row>
    <row r="194" spans="4:7" x14ac:dyDescent="0.35">
      <c r="D194" s="227" t="str">
        <f t="shared" si="12"/>
        <v>5.7-Movimiento de Historias laborales</v>
      </c>
      <c r="E194" s="134" t="s">
        <v>20</v>
      </c>
      <c r="F194" s="115">
        <v>135</v>
      </c>
      <c r="G194" s="229" t="s">
        <v>264</v>
      </c>
    </row>
    <row r="195" spans="4:7" x14ac:dyDescent="0.35">
      <c r="D195" s="227" t="str">
        <f t="shared" ref="D195:D206" si="13">+CONCATENATE(C75,"",D75)</f>
        <v/>
      </c>
      <c r="E195" s="15"/>
      <c r="F195" s="135"/>
      <c r="G195" s="229"/>
    </row>
    <row r="196" spans="4:7" x14ac:dyDescent="0.35">
      <c r="D196" s="226" t="str">
        <f t="shared" si="13"/>
        <v>6-TRANSFERENCIA INSERCIONES</v>
      </c>
      <c r="E196" s="137"/>
      <c r="F196" s="138"/>
      <c r="G196" s="228"/>
    </row>
    <row r="197" spans="4:7" x14ac:dyDescent="0.35">
      <c r="D197" s="227" t="str">
        <f t="shared" si="13"/>
        <v>6.1-TRANSFERENCIA DOCUMENTAL / Elaboración  inventario - inserciones/ Volumen</v>
      </c>
      <c r="E197" s="90" t="s">
        <v>173</v>
      </c>
      <c r="F197" s="115">
        <v>100</v>
      </c>
      <c r="G197" s="229" t="s">
        <v>264</v>
      </c>
    </row>
    <row r="198" spans="4:7" x14ac:dyDescent="0.35">
      <c r="D198" s="227" t="str">
        <f t="shared" si="13"/>
        <v>6.2-TRANSFERENCIA DOCUMENTAL / Elaboración FUID inserciones  Archivo Central /  EAI/ Generar terea</v>
      </c>
      <c r="E198" s="90" t="s">
        <v>173</v>
      </c>
      <c r="F198" s="115">
        <v>60</v>
      </c>
      <c r="G198" s="229" t="s">
        <v>264</v>
      </c>
    </row>
    <row r="199" spans="4:7" x14ac:dyDescent="0.35">
      <c r="D199" s="227" t="str">
        <f t="shared" si="13"/>
        <v>6.3-TRANSFERENCIA DOCUMENTAL / Punteo AC</v>
      </c>
      <c r="E199" s="90" t="s">
        <v>173</v>
      </c>
      <c r="F199" s="115">
        <v>294</v>
      </c>
      <c r="G199" s="229" t="s">
        <v>264</v>
      </c>
    </row>
    <row r="200" spans="4:7" x14ac:dyDescent="0.35">
      <c r="D200" s="227" t="str">
        <f t="shared" si="13"/>
        <v/>
      </c>
      <c r="E200" s="90"/>
      <c r="F200" s="115"/>
      <c r="G200" s="229"/>
    </row>
    <row r="201" spans="4:7" x14ac:dyDescent="0.35">
      <c r="D201" s="226" t="str">
        <f t="shared" si="13"/>
        <v>7-TRANSFERENCIA DEVOLUCIONES EAI</v>
      </c>
      <c r="E201" s="140"/>
      <c r="F201" s="138"/>
      <c r="G201" s="228"/>
    </row>
    <row r="202" spans="4:7" x14ac:dyDescent="0.35">
      <c r="D202" s="227" t="str">
        <f t="shared" si="13"/>
        <v xml:space="preserve">7.1-TRANSFERENCIA DOCUMENTAL / Elaboración FUID inserciones   EAI / Creación tarea </v>
      </c>
      <c r="E202" s="90" t="s">
        <v>74</v>
      </c>
      <c r="F202" s="115">
        <v>38</v>
      </c>
      <c r="G202" s="229" t="s">
        <v>264</v>
      </c>
    </row>
    <row r="203" spans="4:7" x14ac:dyDescent="0.35">
      <c r="D203" s="227" t="str">
        <f t="shared" si="13"/>
        <v xml:space="preserve">7.2-TRANSFERENCIA DOMUMENTAL / Digitalización de documentos inserciones (Devolución EAI) </v>
      </c>
      <c r="E203" s="90" t="s">
        <v>74</v>
      </c>
      <c r="F203" s="115">
        <v>138</v>
      </c>
      <c r="G203" s="229" t="s">
        <v>264</v>
      </c>
    </row>
    <row r="204" spans="4:7" x14ac:dyDescent="0.35">
      <c r="D204" s="227" t="str">
        <f t="shared" si="13"/>
        <v>7.3-TRANSFERENCIA DOCUMENTAL / clasificación documentos por finca - devoluciones EAI</v>
      </c>
      <c r="E204" s="90" t="s">
        <v>74</v>
      </c>
      <c r="F204" s="115">
        <v>40</v>
      </c>
      <c r="G204" s="229" t="s">
        <v>264</v>
      </c>
    </row>
    <row r="205" spans="4:7" x14ac:dyDescent="0.35">
      <c r="D205" s="227" t="str">
        <f t="shared" si="13"/>
        <v>7.4-TRANSFERENCIA DOCUMENTAL /Generar tarea en el aplicativo WM</v>
      </c>
      <c r="E205" s="90" t="s">
        <v>188</v>
      </c>
      <c r="F205" s="115">
        <v>12</v>
      </c>
      <c r="G205" s="229" t="s">
        <v>264</v>
      </c>
    </row>
    <row r="206" spans="4:7" x14ac:dyDescent="0.35">
      <c r="D206" s="227" t="str">
        <f t="shared" si="13"/>
        <v/>
      </c>
      <c r="E206" s="90"/>
      <c r="F206" s="115"/>
      <c r="G206" s="229"/>
    </row>
    <row r="207" spans="4:7" x14ac:dyDescent="0.35">
      <c r="D207" s="226" t="str">
        <f t="shared" ref="D207:D236" si="14">+CONCATENATE(C87,"",D87)</f>
        <v xml:space="preserve">8- ACTIVIDAD COMPLEMETARIA </v>
      </c>
      <c r="E207" s="107"/>
      <c r="F207" s="128"/>
      <c r="G207" s="228"/>
    </row>
    <row r="208" spans="4:7" x14ac:dyDescent="0.35">
      <c r="D208" s="227" t="str">
        <f t="shared" si="14"/>
        <v>8.1-RECEPCIÓN / Confirmación de recorrido</v>
      </c>
      <c r="E208" s="132" t="s">
        <v>193</v>
      </c>
      <c r="F208" s="115">
        <v>20</v>
      </c>
      <c r="G208" s="229" t="s">
        <v>264</v>
      </c>
    </row>
    <row r="209" spans="4:7" x14ac:dyDescent="0.35">
      <c r="D209" s="227" t="str">
        <f t="shared" si="14"/>
        <v>8.2-RECEPCIÓN / Distribución del equipo y entrega de tareas para procesar</v>
      </c>
      <c r="E209" s="132" t="s">
        <v>188</v>
      </c>
      <c r="F209" s="115">
        <v>12</v>
      </c>
      <c r="G209" s="229" t="s">
        <v>264</v>
      </c>
    </row>
    <row r="210" spans="4:7" x14ac:dyDescent="0.35">
      <c r="D210" s="227" t="str">
        <f t="shared" si="14"/>
        <v>8.3-RECEPCIÓN / Correspondencia/recorridos fincas usuarias</v>
      </c>
      <c r="E210" s="132" t="s">
        <v>198</v>
      </c>
      <c r="F210" s="115">
        <v>32</v>
      </c>
      <c r="G210" s="229" t="s">
        <v>264</v>
      </c>
    </row>
    <row r="211" spans="4:7" x14ac:dyDescent="0.35">
      <c r="D211" s="227" t="str">
        <f t="shared" si="14"/>
        <v>8.4-REGISTRO / Cuadro de errores, validación de la novedad y seguimiento del caso</v>
      </c>
      <c r="E211" s="132" t="s">
        <v>201</v>
      </c>
      <c r="F211" s="115">
        <v>15</v>
      </c>
      <c r="G211" s="229" t="s">
        <v>264</v>
      </c>
    </row>
    <row r="212" spans="4:7" x14ac:dyDescent="0.35">
      <c r="D212" s="227" t="str">
        <f t="shared" si="14"/>
        <v>8.5-DESCRIPCIÓN / Descripción / Rotulación de caja</v>
      </c>
      <c r="E212" s="91" t="s">
        <v>204</v>
      </c>
      <c r="F212" s="115">
        <v>18</v>
      </c>
      <c r="G212" s="229" t="s">
        <v>264</v>
      </c>
    </row>
    <row r="213" spans="4:7" x14ac:dyDescent="0.35">
      <c r="D213" s="227" t="str">
        <f t="shared" si="14"/>
        <v>8.6-RECEPCIÓN / Registro de punteo, impresión de formatos, embolsados de documentos y ubicación de tareas para distribución</v>
      </c>
      <c r="E213" s="132" t="s">
        <v>188</v>
      </c>
      <c r="F213" s="115">
        <v>3</v>
      </c>
      <c r="G213" s="229" t="s">
        <v>264</v>
      </c>
    </row>
    <row r="214" spans="4:7" x14ac:dyDescent="0.35">
      <c r="D214" s="227" t="str">
        <f t="shared" si="14"/>
        <v xml:space="preserve">8.7-INSERCIÓN FÍSICA / Cruce Aleatorio proceso de retiro e inserciones  físico </v>
      </c>
      <c r="E214" s="90" t="s">
        <v>212</v>
      </c>
      <c r="F214" s="115">
        <v>8</v>
      </c>
      <c r="G214" s="229" t="s">
        <v>264</v>
      </c>
    </row>
    <row r="215" spans="4:7" x14ac:dyDescent="0.35">
      <c r="D215" s="227" t="str">
        <f t="shared" si="14"/>
        <v>8.8-REGISTRO / Aseguramiento físico en planilla digital</v>
      </c>
      <c r="E215" s="150" t="s">
        <v>215</v>
      </c>
      <c r="F215" s="115">
        <v>16</v>
      </c>
      <c r="G215" s="229" t="s">
        <v>264</v>
      </c>
    </row>
    <row r="216" spans="4:7" x14ac:dyDescent="0.35">
      <c r="D216" s="227" t="str">
        <f t="shared" si="14"/>
        <v>8.9-Reporte de ausentismo personal</v>
      </c>
      <c r="E216" s="150" t="s">
        <v>201</v>
      </c>
      <c r="F216" s="115">
        <v>2</v>
      </c>
      <c r="G216" s="229" t="s">
        <v>264</v>
      </c>
    </row>
    <row r="217" spans="4:7" x14ac:dyDescent="0.35">
      <c r="D217" s="227" t="str">
        <f t="shared" si="14"/>
        <v>8.10Entrega cajas / inserciones fisicas</v>
      </c>
      <c r="E217" s="150" t="s">
        <v>204</v>
      </c>
      <c r="F217" s="115">
        <v>100</v>
      </c>
      <c r="G217" s="229" t="s">
        <v>264</v>
      </c>
    </row>
    <row r="218" spans="4:7" x14ac:dyDescent="0.35">
      <c r="D218" s="227" t="str">
        <f t="shared" si="14"/>
        <v>8.11Movimiento cajas inventario</v>
      </c>
      <c r="E218" s="150" t="s">
        <v>204</v>
      </c>
      <c r="F218" s="115">
        <v>100</v>
      </c>
      <c r="G218" s="229" t="s">
        <v>264</v>
      </c>
    </row>
    <row r="219" spans="4:7" x14ac:dyDescent="0.35">
      <c r="D219" s="227" t="str">
        <f t="shared" si="14"/>
        <v>8.12Aseo Bodega</v>
      </c>
      <c r="E219" s="150" t="s">
        <v>225</v>
      </c>
      <c r="F219" s="115">
        <v>3</v>
      </c>
      <c r="G219" s="229" t="s">
        <v>264</v>
      </c>
    </row>
    <row r="220" spans="4:7" x14ac:dyDescent="0.35">
      <c r="D220" s="227" t="str">
        <f t="shared" si="14"/>
        <v/>
      </c>
      <c r="E220" s="150"/>
      <c r="F220" s="115"/>
      <c r="G220" s="229"/>
    </row>
    <row r="221" spans="4:7" x14ac:dyDescent="0.35">
      <c r="D221" s="226" t="str">
        <f t="shared" si="14"/>
        <v>9-MANTIS</v>
      </c>
      <c r="E221" s="107"/>
      <c r="F221" s="128"/>
      <c r="G221" s="228"/>
    </row>
    <row r="222" spans="4:7" x14ac:dyDescent="0.35">
      <c r="D222" s="227" t="str">
        <f t="shared" si="14"/>
        <v>9.1-Atención de Mantis</v>
      </c>
      <c r="E222" s="150" t="s">
        <v>231</v>
      </c>
      <c r="F222" s="115">
        <v>4</v>
      </c>
      <c r="G222" s="229" t="s">
        <v>264</v>
      </c>
    </row>
    <row r="223" spans="4:7" x14ac:dyDescent="0.35">
      <c r="D223" s="226" t="str">
        <f t="shared" si="14"/>
        <v>99-NOVEDAD</v>
      </c>
      <c r="E223" s="107"/>
      <c r="F223" s="128"/>
      <c r="G223" s="228"/>
    </row>
    <row r="224" spans="4:7" x14ac:dyDescent="0.35">
      <c r="D224" s="227" t="str">
        <f t="shared" si="14"/>
        <v>99.1Ausentismo</v>
      </c>
      <c r="E224" s="90" t="s">
        <v>231</v>
      </c>
      <c r="F224" s="115">
        <v>0</v>
      </c>
      <c r="G224" s="229" t="s">
        <v>265</v>
      </c>
    </row>
    <row r="225" spans="4:7" x14ac:dyDescent="0.35">
      <c r="D225" s="227" t="str">
        <f t="shared" si="14"/>
        <v>99.2Pausas activas</v>
      </c>
      <c r="E225" s="90" t="s">
        <v>231</v>
      </c>
      <c r="F225" s="115">
        <v>0</v>
      </c>
      <c r="G225" s="229" t="s">
        <v>266</v>
      </c>
    </row>
    <row r="226" spans="4:7" x14ac:dyDescent="0.35">
      <c r="D226" s="227" t="str">
        <f t="shared" si="14"/>
        <v>99.3Capacitaciones</v>
      </c>
      <c r="E226" s="90" t="s">
        <v>231</v>
      </c>
      <c r="F226" s="115">
        <v>0</v>
      </c>
      <c r="G226" s="229" t="s">
        <v>264</v>
      </c>
    </row>
    <row r="227" spans="4:7" x14ac:dyDescent="0.35">
      <c r="D227" s="227" t="str">
        <f t="shared" si="14"/>
        <v>99.4Formación low Code</v>
      </c>
      <c r="E227" s="90" t="s">
        <v>231</v>
      </c>
      <c r="F227" s="115">
        <v>0</v>
      </c>
      <c r="G227" s="229" t="s">
        <v>264</v>
      </c>
    </row>
    <row r="228" spans="4:7" x14ac:dyDescent="0.35">
      <c r="D228" s="227" t="str">
        <f t="shared" si="14"/>
        <v>99.5Indisponibilidad de infraestructura tecnologica</v>
      </c>
      <c r="E228" s="90" t="s">
        <v>231</v>
      </c>
      <c r="F228" s="115">
        <v>0</v>
      </c>
      <c r="G228" s="229" t="s">
        <v>267</v>
      </c>
    </row>
    <row r="229" spans="4:7" x14ac:dyDescent="0.35">
      <c r="D229" s="227" t="str">
        <f t="shared" si="14"/>
        <v>99.6Almuerzo/break</v>
      </c>
      <c r="E229" s="90" t="s">
        <v>231</v>
      </c>
      <c r="F229" s="115">
        <v>0</v>
      </c>
      <c r="G229" s="229" t="s">
        <v>265</v>
      </c>
    </row>
    <row r="230" spans="4:7" x14ac:dyDescent="0.35">
      <c r="D230" s="227" t="str">
        <f t="shared" si="14"/>
        <v>99.7Reuniones</v>
      </c>
      <c r="E230" s="90" t="s">
        <v>231</v>
      </c>
      <c r="F230" s="115">
        <v>0</v>
      </c>
      <c r="G230" s="229" t="s">
        <v>264</v>
      </c>
    </row>
    <row r="231" spans="4:7" x14ac:dyDescent="0.35">
      <c r="D231" s="227" t="str">
        <f t="shared" si="14"/>
        <v>99.8Vacaciones</v>
      </c>
      <c r="E231" s="90" t="s">
        <v>231</v>
      </c>
      <c r="F231" s="115">
        <v>0</v>
      </c>
      <c r="G231" s="229" t="s">
        <v>268</v>
      </c>
    </row>
    <row r="232" spans="4:7" x14ac:dyDescent="0.35">
      <c r="D232" s="227" t="str">
        <f t="shared" si="14"/>
        <v>99.9Permiso personal remunerado</v>
      </c>
      <c r="E232" s="90" t="s">
        <v>231</v>
      </c>
      <c r="F232" s="115">
        <v>0</v>
      </c>
      <c r="G232" s="229" t="s">
        <v>267</v>
      </c>
    </row>
    <row r="233" spans="4:7" x14ac:dyDescent="0.35">
      <c r="D233" s="227" t="str">
        <f t="shared" si="14"/>
        <v>99.10Actividades gestión humana</v>
      </c>
      <c r="E233" s="90" t="s">
        <v>231</v>
      </c>
      <c r="F233" s="115">
        <v>0</v>
      </c>
      <c r="G233" s="229" t="s">
        <v>267</v>
      </c>
    </row>
    <row r="234" spans="4:7" x14ac:dyDescent="0.35">
      <c r="D234" s="227" t="str">
        <f t="shared" si="14"/>
        <v>99.11Limpieza scanner</v>
      </c>
      <c r="E234" s="90" t="s">
        <v>231</v>
      </c>
      <c r="F234" s="115">
        <v>0</v>
      </c>
      <c r="G234" s="229" t="s">
        <v>269</v>
      </c>
    </row>
    <row r="235" spans="4:7" x14ac:dyDescent="0.35">
      <c r="D235" s="227" t="str">
        <f t="shared" si="14"/>
        <v>99.12Toma temperatura bodega</v>
      </c>
      <c r="E235" s="90" t="s">
        <v>231</v>
      </c>
      <c r="F235" s="115">
        <v>0</v>
      </c>
      <c r="G235" s="229" t="s">
        <v>269</v>
      </c>
    </row>
    <row r="236" spans="4:7" x14ac:dyDescent="0.35">
      <c r="D236" s="225" t="str">
        <f t="shared" si="14"/>
        <v>99.13Aseo bogeda custodia</v>
      </c>
      <c r="E236" s="161" t="s">
        <v>231</v>
      </c>
      <c r="F236" s="234">
        <v>0</v>
      </c>
      <c r="G236" s="235" t="s">
        <v>269</v>
      </c>
    </row>
  </sheetData>
  <phoneticPr fontId="15" type="noConversion"/>
  <conditionalFormatting sqref="F123">
    <cfRule type="cellIs" dxfId="173" priority="2" operator="equal">
      <formula>0</formula>
    </cfRule>
  </conditionalFormatting>
  <conditionalFormatting sqref="G123">
    <cfRule type="cellIs" dxfId="172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D124:D140 D141:D185" calculatedColumn="1"/>
  </ignoredErrors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66E5-BA36-4384-963A-AC6F52CF6B5D}">
  <sheetPr codeName="Hoja26"/>
  <dimension ref="A1:R632"/>
  <sheetViews>
    <sheetView showGridLines="0" topLeftCell="E1" zoomScaleNormal="100" zoomScaleSheetLayoutView="100" workbookViewId="0">
      <pane ySplit="1" topLeftCell="A379" activePane="bottomLeft" state="frozen"/>
      <selection pane="bottomLeft" activeCell="H388" sqref="H388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0.453125" style="75" bestFit="1" customWidth="1"/>
    <col min="13" max="13" width="13.54296875" style="56" hidden="1" customWidth="1"/>
    <col min="14" max="14" width="15.81640625" style="56" hidden="1" customWidth="1"/>
    <col min="15" max="15" width="9.54296875" style="56" hidden="1" customWidth="1"/>
    <col min="16" max="16" width="12" style="56" hidden="1" customWidth="1"/>
    <col min="17" max="17" width="11.453125" style="56" hidden="1" customWidth="1"/>
    <col min="18" max="18" width="11.453125" style="56" customWidth="1"/>
    <col min="19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J2" s="168" t="str">
        <f t="shared" ref="J2:J33" si="0"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si="0"/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6" si="2">(H5-G5)*24</f>
        <v>0</v>
      </c>
      <c r="O5" s="66" t="str">
        <f>+IFERROR(VLOOKUP(LEFT(E5,4),Tabla3[[COD]:[PROCESO]],4,FALSE),"")</f>
        <v/>
      </c>
      <c r="P5" s="67" t="str">
        <f t="shared" ref="P5:P66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169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169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>+IFERROR(N28*O28,"")</f>
        <v/>
      </c>
      <c r="N28" s="65">
        <f t="shared" ref="N28:N35" si="4">(H28-G28)*24</f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>+IFERROR(P29/O29,"")</f>
        <v/>
      </c>
      <c r="K29" s="60"/>
      <c r="L29" s="63"/>
      <c r="M29" s="64" t="str">
        <f>+IFERROR(N29*O29,"")</f>
        <v/>
      </c>
      <c r="N29" s="65">
        <f t="shared" si="4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4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4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4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4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ref="J34:J65" si="5">+IFERROR(P34/O34,"")</f>
        <v/>
      </c>
      <c r="K34" s="60"/>
      <c r="L34" s="63"/>
      <c r="M34" s="64" t="str">
        <f t="shared" si="1"/>
        <v/>
      </c>
      <c r="N34" s="65">
        <f t="shared" si="4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5"/>
        <v/>
      </c>
      <c r="K35" s="60"/>
      <c r="L35" s="63"/>
      <c r="M35" s="64" t="str">
        <f t="shared" si="1"/>
        <v/>
      </c>
      <c r="N35" s="65">
        <f t="shared" si="4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5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5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5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169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ref="J39:J50" si="6">+IFERROR(P39/O39,"")</f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6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6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6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6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6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6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6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250"/>
      <c r="I47" s="59"/>
      <c r="J47" s="168" t="str">
        <f t="shared" si="6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6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6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6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169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5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5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5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5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5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5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5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5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5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5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5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5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5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169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5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1:18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256" t="str">
        <f t="shared" si="5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1:18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256" t="str">
        <f t="shared" ref="J66:J97" si="7">+IFERROR(P66/O66,"")</f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1:18" s="68" customFormat="1" ht="22.75" customHeight="1" x14ac:dyDescent="0.35">
      <c r="A67" s="257"/>
      <c r="B67" s="243"/>
      <c r="C67" s="244"/>
      <c r="D67" s="241"/>
      <c r="E67" s="245"/>
      <c r="F67" s="170" t="e">
        <f>+VLOOKUP(E67,'ESTADAR V3 2025'!$D$125:$F$240,2,FALSE)</f>
        <v>#N/A</v>
      </c>
      <c r="G67" s="247"/>
      <c r="H67" s="247"/>
      <c r="I67" s="241"/>
      <c r="J67" s="256" t="str">
        <f t="shared" ref="J67:J86" si="8">+IFERROR(P67/O67,"")</f>
        <v/>
      </c>
      <c r="K67" s="245"/>
      <c r="L67" s="258"/>
      <c r="M67" s="259" t="str">
        <f t="shared" ref="M67:M86" si="9">+IFERROR(N67*O67,"")</f>
        <v/>
      </c>
      <c r="N67" s="260">
        <f t="shared" ref="N67:N86" si="10">(H67-G67)*24</f>
        <v>0</v>
      </c>
      <c r="O67" s="261" t="s">
        <v>482</v>
      </c>
      <c r="P67" s="262" t="str">
        <f t="shared" ref="P67:P86" si="11">+IFERROR(I67/N67,"")</f>
        <v/>
      </c>
      <c r="Q67" s="257"/>
      <c r="R67" s="257"/>
    </row>
    <row r="68" spans="1:18" s="68" customFormat="1" ht="22.75" customHeight="1" x14ac:dyDescent="0.35">
      <c r="A68" s="257"/>
      <c r="B68" s="243"/>
      <c r="C68" s="244"/>
      <c r="D68" s="241"/>
      <c r="E68" s="245"/>
      <c r="F68" s="170" t="e">
        <f>+VLOOKUP(E68,'ESTADAR V3 2025'!$D$125:$F$240,2,FALSE)</f>
        <v>#N/A</v>
      </c>
      <c r="G68" s="247"/>
      <c r="H68" s="247"/>
      <c r="I68" s="241"/>
      <c r="J68" s="256" t="str">
        <f t="shared" si="8"/>
        <v/>
      </c>
      <c r="K68" s="245"/>
      <c r="L68" s="258"/>
      <c r="M68" s="259" t="str">
        <f t="shared" si="9"/>
        <v/>
      </c>
      <c r="N68" s="260">
        <f t="shared" si="10"/>
        <v>0</v>
      </c>
      <c r="O68" s="261" t="s">
        <v>482</v>
      </c>
      <c r="P68" s="262" t="str">
        <f t="shared" si="11"/>
        <v/>
      </c>
      <c r="Q68" s="257"/>
      <c r="R68" s="257"/>
    </row>
    <row r="69" spans="1:18" s="68" customFormat="1" ht="22.75" customHeight="1" x14ac:dyDescent="0.35">
      <c r="A69" s="257"/>
      <c r="B69" s="243"/>
      <c r="C69" s="244"/>
      <c r="D69" s="241"/>
      <c r="E69" s="245"/>
      <c r="F69" s="170" t="e">
        <f>+VLOOKUP(E69,'ESTADAR V3 2025'!$D$125:$F$240,2,FALSE)</f>
        <v>#N/A</v>
      </c>
      <c r="G69" s="247"/>
      <c r="H69" s="247"/>
      <c r="I69" s="241"/>
      <c r="J69" s="256" t="str">
        <f t="shared" si="8"/>
        <v/>
      </c>
      <c r="K69" s="245"/>
      <c r="L69" s="258"/>
      <c r="M69" s="259" t="str">
        <f t="shared" si="9"/>
        <v/>
      </c>
      <c r="N69" s="260">
        <f t="shared" si="10"/>
        <v>0</v>
      </c>
      <c r="O69" s="261" t="s">
        <v>482</v>
      </c>
      <c r="P69" s="262" t="str">
        <f t="shared" si="11"/>
        <v/>
      </c>
      <c r="Q69" s="257"/>
      <c r="R69" s="257"/>
    </row>
    <row r="70" spans="1:18" s="68" customFormat="1" ht="22.75" customHeight="1" x14ac:dyDescent="0.35">
      <c r="A70" s="257"/>
      <c r="B70" s="243"/>
      <c r="C70" s="244"/>
      <c r="D70" s="241"/>
      <c r="E70" s="245"/>
      <c r="F70" s="170" t="e">
        <f>+VLOOKUP(E70,'ESTADAR V3 2025'!$D$125:$F$240,2,FALSE)</f>
        <v>#N/A</v>
      </c>
      <c r="G70" s="247"/>
      <c r="H70" s="247"/>
      <c r="I70" s="241"/>
      <c r="J70" s="256" t="str">
        <f t="shared" si="8"/>
        <v/>
      </c>
      <c r="K70" s="245"/>
      <c r="L70" s="258"/>
      <c r="M70" s="259" t="str">
        <f t="shared" si="9"/>
        <v/>
      </c>
      <c r="N70" s="260">
        <f t="shared" si="10"/>
        <v>0</v>
      </c>
      <c r="O70" s="261" t="s">
        <v>482</v>
      </c>
      <c r="P70" s="262" t="str">
        <f t="shared" si="11"/>
        <v/>
      </c>
      <c r="Q70" s="257"/>
      <c r="R70" s="257"/>
    </row>
    <row r="71" spans="1:18" s="68" customFormat="1" ht="22.75" customHeight="1" x14ac:dyDescent="0.35">
      <c r="A71" s="257"/>
      <c r="B71" s="243"/>
      <c r="C71" s="244"/>
      <c r="D71" s="241"/>
      <c r="E71" s="245"/>
      <c r="F71" s="170" t="e">
        <f>+VLOOKUP(E71,'ESTADAR V3 2025'!$D$125:$F$240,2,FALSE)</f>
        <v>#N/A</v>
      </c>
      <c r="G71" s="247"/>
      <c r="H71" s="247"/>
      <c r="I71" s="241"/>
      <c r="J71" s="256" t="str">
        <f t="shared" si="8"/>
        <v/>
      </c>
      <c r="K71" s="245"/>
      <c r="L71" s="258"/>
      <c r="M71" s="259" t="str">
        <f t="shared" si="9"/>
        <v/>
      </c>
      <c r="N71" s="260">
        <f t="shared" si="10"/>
        <v>0</v>
      </c>
      <c r="O71" s="261" t="s">
        <v>482</v>
      </c>
      <c r="P71" s="262" t="str">
        <f t="shared" si="11"/>
        <v/>
      </c>
      <c r="Q71" s="257"/>
      <c r="R71" s="257"/>
    </row>
    <row r="72" spans="1:18" s="68" customFormat="1" ht="22.75" customHeight="1" x14ac:dyDescent="0.35">
      <c r="A72" s="257"/>
      <c r="B72" s="243"/>
      <c r="C72" s="244"/>
      <c r="D72" s="241"/>
      <c r="E72" s="245"/>
      <c r="F72" s="170" t="e">
        <f>+VLOOKUP(E72,'ESTADAR V3 2025'!$D$125:$F$240,2,FALSE)</f>
        <v>#N/A</v>
      </c>
      <c r="G72" s="247"/>
      <c r="H72" s="247"/>
      <c r="I72" s="241"/>
      <c r="J72" s="256" t="str">
        <f t="shared" si="8"/>
        <v/>
      </c>
      <c r="K72" s="245"/>
      <c r="L72" s="258"/>
      <c r="M72" s="259" t="str">
        <f t="shared" si="9"/>
        <v/>
      </c>
      <c r="N72" s="260">
        <f t="shared" si="10"/>
        <v>0</v>
      </c>
      <c r="O72" s="261" t="s">
        <v>482</v>
      </c>
      <c r="P72" s="262" t="str">
        <f t="shared" si="11"/>
        <v/>
      </c>
      <c r="Q72" s="257"/>
      <c r="R72" s="257"/>
    </row>
    <row r="73" spans="1:18" s="68" customFormat="1" ht="22.75" customHeight="1" x14ac:dyDescent="0.35">
      <c r="A73" s="257"/>
      <c r="B73" s="243"/>
      <c r="C73" s="244"/>
      <c r="D73" s="241"/>
      <c r="E73" s="245"/>
      <c r="F73" s="170" t="e">
        <f>+VLOOKUP(E73,'ESTADAR V3 2025'!$D$125:$F$240,2,FALSE)</f>
        <v>#N/A</v>
      </c>
      <c r="G73" s="247"/>
      <c r="H73" s="247"/>
      <c r="I73" s="241"/>
      <c r="J73" s="256" t="str">
        <f t="shared" si="8"/>
        <v/>
      </c>
      <c r="K73" s="245"/>
      <c r="L73" s="258"/>
      <c r="M73" s="259" t="str">
        <f t="shared" si="9"/>
        <v/>
      </c>
      <c r="N73" s="260">
        <f t="shared" si="10"/>
        <v>0</v>
      </c>
      <c r="O73" s="261" t="s">
        <v>482</v>
      </c>
      <c r="P73" s="262" t="str">
        <f t="shared" si="11"/>
        <v/>
      </c>
      <c r="Q73" s="257"/>
      <c r="R73" s="257"/>
    </row>
    <row r="74" spans="1:18" s="68" customFormat="1" ht="22.75" customHeight="1" x14ac:dyDescent="0.35">
      <c r="A74" s="257"/>
      <c r="B74" s="243"/>
      <c r="C74" s="244"/>
      <c r="D74" s="241"/>
      <c r="E74" s="245"/>
      <c r="F74" s="170" t="e">
        <f>+VLOOKUP(E74,'ESTADAR V3 2025'!$D$125:$F$240,2,FALSE)</f>
        <v>#N/A</v>
      </c>
      <c r="G74" s="247"/>
      <c r="H74" s="247"/>
      <c r="I74" s="241"/>
      <c r="J74" s="256" t="str">
        <f t="shared" si="8"/>
        <v/>
      </c>
      <c r="K74" s="245"/>
      <c r="L74" s="258"/>
      <c r="M74" s="259" t="str">
        <f t="shared" si="9"/>
        <v/>
      </c>
      <c r="N74" s="260">
        <f t="shared" si="10"/>
        <v>0</v>
      </c>
      <c r="O74" s="261" t="s">
        <v>482</v>
      </c>
      <c r="P74" s="262" t="str">
        <f t="shared" si="11"/>
        <v/>
      </c>
      <c r="Q74" s="257"/>
      <c r="R74" s="257"/>
    </row>
    <row r="75" spans="1:18" s="68" customFormat="1" ht="22.75" customHeight="1" x14ac:dyDescent="0.35">
      <c r="A75" s="257"/>
      <c r="B75" s="243"/>
      <c r="C75" s="244"/>
      <c r="D75" s="241"/>
      <c r="E75" s="245"/>
      <c r="F75" s="170" t="e">
        <f>+VLOOKUP(E75,'ESTADAR V3 2025'!$D$125:$F$240,2,FALSE)</f>
        <v>#N/A</v>
      </c>
      <c r="G75" s="247"/>
      <c r="H75" s="247"/>
      <c r="I75" s="241"/>
      <c r="J75" s="256" t="str">
        <f t="shared" si="8"/>
        <v/>
      </c>
      <c r="K75" s="245"/>
      <c r="L75" s="258"/>
      <c r="M75" s="259" t="str">
        <f t="shared" si="9"/>
        <v/>
      </c>
      <c r="N75" s="260">
        <f t="shared" si="10"/>
        <v>0</v>
      </c>
      <c r="O75" s="261" t="s">
        <v>482</v>
      </c>
      <c r="P75" s="262" t="str">
        <f t="shared" si="11"/>
        <v/>
      </c>
      <c r="Q75" s="257"/>
      <c r="R75" s="257"/>
    </row>
    <row r="76" spans="1:18" s="68" customFormat="1" ht="22.75" customHeight="1" x14ac:dyDescent="0.35">
      <c r="A76" s="257"/>
      <c r="B76" s="243"/>
      <c r="C76" s="244"/>
      <c r="D76" s="241"/>
      <c r="E76" s="245"/>
      <c r="F76" s="170" t="e">
        <f>+VLOOKUP(E76,'ESTADAR V3 2025'!$D$125:$F$240,2,FALSE)</f>
        <v>#N/A</v>
      </c>
      <c r="G76" s="247"/>
      <c r="H76" s="247"/>
      <c r="I76" s="241"/>
      <c r="J76" s="256" t="str">
        <f t="shared" si="8"/>
        <v/>
      </c>
      <c r="K76" s="245"/>
      <c r="L76" s="258"/>
      <c r="M76" s="259" t="str">
        <f t="shared" si="9"/>
        <v/>
      </c>
      <c r="N76" s="260">
        <f t="shared" si="10"/>
        <v>0</v>
      </c>
      <c r="O76" s="261" t="s">
        <v>482</v>
      </c>
      <c r="P76" s="262" t="str">
        <f t="shared" si="11"/>
        <v/>
      </c>
      <c r="Q76" s="257"/>
      <c r="R76" s="257"/>
    </row>
    <row r="77" spans="1:18" s="257" customFormat="1" ht="22.75" customHeight="1" x14ac:dyDescent="0.35">
      <c r="B77" s="243"/>
      <c r="C77" s="246"/>
      <c r="D77" s="241"/>
      <c r="E77" s="245"/>
      <c r="F77" s="170" t="e">
        <f>+VLOOKUP(E77,'ESTADAR V3 2025'!$D$125:$F$240,2,FALSE)</f>
        <v>#N/A</v>
      </c>
      <c r="G77" s="247"/>
      <c r="H77" s="247"/>
      <c r="I77" s="241"/>
      <c r="J77" s="256" t="str">
        <f t="shared" si="8"/>
        <v/>
      </c>
      <c r="K77" s="245"/>
      <c r="L77" s="258"/>
      <c r="M77" s="259" t="str">
        <f t="shared" si="9"/>
        <v/>
      </c>
      <c r="N77" s="260">
        <f t="shared" si="10"/>
        <v>0</v>
      </c>
      <c r="O77" s="261" t="s">
        <v>482</v>
      </c>
      <c r="P77" s="262" t="str">
        <f t="shared" si="11"/>
        <v/>
      </c>
    </row>
    <row r="78" spans="1:18" s="68" customFormat="1" ht="22.75" customHeight="1" x14ac:dyDescent="0.35">
      <c r="A78" s="257"/>
      <c r="B78" s="243"/>
      <c r="C78" s="244"/>
      <c r="D78" s="241"/>
      <c r="E78" s="245"/>
      <c r="F78" s="170" t="e">
        <f>+VLOOKUP(E78,'ESTADAR V3 2025'!$D$125:$F$240,2,FALSE)</f>
        <v>#N/A</v>
      </c>
      <c r="G78" s="247"/>
      <c r="H78" s="247"/>
      <c r="I78" s="241"/>
      <c r="J78" s="256" t="str">
        <f t="shared" si="8"/>
        <v/>
      </c>
      <c r="K78" s="245"/>
      <c r="L78" s="258"/>
      <c r="M78" s="259" t="str">
        <f t="shared" si="9"/>
        <v/>
      </c>
      <c r="N78" s="260">
        <f t="shared" si="10"/>
        <v>0</v>
      </c>
      <c r="O78" s="261" t="s">
        <v>482</v>
      </c>
      <c r="P78" s="262" t="str">
        <f t="shared" si="11"/>
        <v/>
      </c>
      <c r="Q78" s="257"/>
      <c r="R78" s="257"/>
    </row>
    <row r="79" spans="1:18" s="68" customFormat="1" ht="22.75" customHeight="1" x14ac:dyDescent="0.35">
      <c r="A79" s="257"/>
      <c r="B79" s="243"/>
      <c r="C79" s="244"/>
      <c r="D79" s="241"/>
      <c r="E79" s="245"/>
      <c r="F79" s="170" t="e">
        <f>+VLOOKUP(E79,'ESTADAR V3 2025'!$D$125:$F$240,2,FALSE)</f>
        <v>#N/A</v>
      </c>
      <c r="G79" s="247"/>
      <c r="H79" s="247"/>
      <c r="I79" s="241"/>
      <c r="J79" s="256" t="str">
        <f t="shared" si="8"/>
        <v/>
      </c>
      <c r="K79" s="245"/>
      <c r="L79" s="258"/>
      <c r="M79" s="259" t="str">
        <f t="shared" si="9"/>
        <v/>
      </c>
      <c r="N79" s="260">
        <f t="shared" si="10"/>
        <v>0</v>
      </c>
      <c r="O79" s="261" t="s">
        <v>482</v>
      </c>
      <c r="P79" s="262" t="str">
        <f t="shared" si="11"/>
        <v/>
      </c>
      <c r="Q79" s="257"/>
      <c r="R79" s="257"/>
    </row>
    <row r="80" spans="1:18" s="68" customFormat="1" ht="22.75" customHeight="1" x14ac:dyDescent="0.35">
      <c r="A80" s="257"/>
      <c r="B80" s="243"/>
      <c r="C80" s="244"/>
      <c r="D80" s="241"/>
      <c r="E80" s="245"/>
      <c r="F80" s="170" t="e">
        <f>+VLOOKUP(E80,'ESTADAR V3 2025'!$D$125:$F$240,2,FALSE)</f>
        <v>#N/A</v>
      </c>
      <c r="G80" s="247"/>
      <c r="H80" s="247"/>
      <c r="I80" s="241"/>
      <c r="J80" s="256" t="str">
        <f t="shared" si="8"/>
        <v/>
      </c>
      <c r="K80" s="245"/>
      <c r="L80" s="258"/>
      <c r="M80" s="259" t="str">
        <f t="shared" si="9"/>
        <v/>
      </c>
      <c r="N80" s="260">
        <f t="shared" si="10"/>
        <v>0</v>
      </c>
      <c r="O80" s="261" t="s">
        <v>482</v>
      </c>
      <c r="P80" s="262" t="str">
        <f t="shared" si="11"/>
        <v/>
      </c>
      <c r="Q80" s="257"/>
      <c r="R80" s="257"/>
    </row>
    <row r="81" spans="1:18" s="68" customFormat="1" ht="22.75" customHeight="1" x14ac:dyDescent="0.35">
      <c r="A81" s="257"/>
      <c r="B81" s="243"/>
      <c r="C81" s="244"/>
      <c r="D81" s="241"/>
      <c r="E81" s="245"/>
      <c r="F81" s="170" t="e">
        <f>+VLOOKUP(E81,'ESTADAR V3 2025'!$D$125:$F$240,2,FALSE)</f>
        <v>#N/A</v>
      </c>
      <c r="G81" s="247"/>
      <c r="H81" s="247"/>
      <c r="I81" s="241"/>
      <c r="J81" s="256" t="str">
        <f t="shared" si="8"/>
        <v/>
      </c>
      <c r="K81" s="245"/>
      <c r="L81" s="258"/>
      <c r="M81" s="259" t="str">
        <f t="shared" si="9"/>
        <v/>
      </c>
      <c r="N81" s="260">
        <f t="shared" si="10"/>
        <v>0</v>
      </c>
      <c r="O81" s="261" t="s">
        <v>482</v>
      </c>
      <c r="P81" s="262" t="str">
        <f t="shared" si="11"/>
        <v/>
      </c>
      <c r="Q81" s="257"/>
      <c r="R81" s="257"/>
    </row>
    <row r="82" spans="1:18" s="68" customFormat="1" ht="22.75" customHeight="1" x14ac:dyDescent="0.35">
      <c r="A82" s="257"/>
      <c r="B82" s="243"/>
      <c r="C82" s="244"/>
      <c r="D82" s="241"/>
      <c r="E82" s="245"/>
      <c r="F82" s="170" t="e">
        <f>+VLOOKUP(E82,'ESTADAR V3 2025'!$D$125:$F$240,2,FALSE)</f>
        <v>#N/A</v>
      </c>
      <c r="G82" s="247"/>
      <c r="H82" s="247"/>
      <c r="I82" s="241"/>
      <c r="J82" s="256" t="str">
        <f t="shared" si="8"/>
        <v/>
      </c>
      <c r="K82" s="245"/>
      <c r="L82" s="258"/>
      <c r="M82" s="259" t="str">
        <f t="shared" si="9"/>
        <v/>
      </c>
      <c r="N82" s="260">
        <f t="shared" si="10"/>
        <v>0</v>
      </c>
      <c r="O82" s="261" t="s">
        <v>482</v>
      </c>
      <c r="P82" s="262" t="str">
        <f t="shared" si="11"/>
        <v/>
      </c>
      <c r="Q82" s="257"/>
      <c r="R82" s="257"/>
    </row>
    <row r="83" spans="1:18" s="68" customFormat="1" ht="22.75" customHeight="1" x14ac:dyDescent="0.35">
      <c r="A83" s="257"/>
      <c r="B83" s="243"/>
      <c r="C83" s="244"/>
      <c r="D83" s="241"/>
      <c r="E83" s="245"/>
      <c r="F83" s="170" t="e">
        <f>+VLOOKUP(E83,'ESTADAR V3 2025'!$D$125:$F$240,2,FALSE)</f>
        <v>#N/A</v>
      </c>
      <c r="G83" s="247"/>
      <c r="H83" s="247"/>
      <c r="I83" s="241"/>
      <c r="J83" s="256" t="str">
        <f t="shared" si="8"/>
        <v/>
      </c>
      <c r="K83" s="245"/>
      <c r="L83" s="258"/>
      <c r="M83" s="259" t="str">
        <f t="shared" si="9"/>
        <v/>
      </c>
      <c r="N83" s="260">
        <f t="shared" si="10"/>
        <v>0</v>
      </c>
      <c r="O83" s="261" t="s">
        <v>482</v>
      </c>
      <c r="P83" s="262" t="str">
        <f t="shared" si="11"/>
        <v/>
      </c>
      <c r="Q83" s="257"/>
      <c r="R83" s="257"/>
    </row>
    <row r="84" spans="1:18" s="68" customFormat="1" ht="22.75" customHeight="1" x14ac:dyDescent="0.35">
      <c r="A84" s="257"/>
      <c r="B84" s="243"/>
      <c r="C84" s="244"/>
      <c r="D84" s="241"/>
      <c r="E84" s="245"/>
      <c r="F84" s="170" t="e">
        <f>+VLOOKUP(E84,'ESTADAR V3 2025'!$D$125:$F$240,2,FALSE)</f>
        <v>#N/A</v>
      </c>
      <c r="G84" s="247"/>
      <c r="H84" s="247"/>
      <c r="I84" s="241"/>
      <c r="J84" s="256" t="str">
        <f t="shared" si="8"/>
        <v/>
      </c>
      <c r="K84" s="245"/>
      <c r="L84" s="258"/>
      <c r="M84" s="259" t="str">
        <f t="shared" si="9"/>
        <v/>
      </c>
      <c r="N84" s="260">
        <f t="shared" si="10"/>
        <v>0</v>
      </c>
      <c r="O84" s="261" t="s">
        <v>482</v>
      </c>
      <c r="P84" s="262" t="str">
        <f t="shared" si="11"/>
        <v/>
      </c>
      <c r="Q84" s="257"/>
      <c r="R84" s="257"/>
    </row>
    <row r="85" spans="1:18" s="68" customFormat="1" ht="22.75" customHeight="1" x14ac:dyDescent="0.35">
      <c r="A85" s="257"/>
      <c r="B85" s="243"/>
      <c r="C85" s="244"/>
      <c r="D85" s="247"/>
      <c r="E85" s="245"/>
      <c r="F85" s="170" t="e">
        <f>+VLOOKUP(E85,'ESTADAR V3 2025'!$D$125:$F$240,2,FALSE)</f>
        <v>#N/A</v>
      </c>
      <c r="G85" s="247"/>
      <c r="H85" s="247"/>
      <c r="I85" s="241"/>
      <c r="J85" s="256" t="str">
        <f t="shared" si="8"/>
        <v/>
      </c>
      <c r="K85" s="245"/>
      <c r="L85" s="258"/>
      <c r="M85" s="259" t="str">
        <f t="shared" si="9"/>
        <v/>
      </c>
      <c r="N85" s="260">
        <f t="shared" si="10"/>
        <v>0</v>
      </c>
      <c r="O85" s="261" t="s">
        <v>482</v>
      </c>
      <c r="P85" s="262" t="str">
        <f t="shared" si="11"/>
        <v/>
      </c>
      <c r="Q85" s="257"/>
      <c r="R85" s="257"/>
    </row>
    <row r="86" spans="1:18" s="68" customFormat="1" ht="22.75" customHeight="1" x14ac:dyDescent="0.35">
      <c r="A86" s="257"/>
      <c r="B86" s="243"/>
      <c r="C86" s="244"/>
      <c r="D86" s="241"/>
      <c r="E86" s="245"/>
      <c r="F86" s="170" t="e">
        <f>+VLOOKUP(E86,'ESTADAR V3 2025'!$D$125:$F$240,2,FALSE)</f>
        <v>#N/A</v>
      </c>
      <c r="G86" s="247"/>
      <c r="H86" s="247"/>
      <c r="I86" s="241"/>
      <c r="J86" s="256" t="str">
        <f t="shared" si="8"/>
        <v/>
      </c>
      <c r="K86" s="245"/>
      <c r="L86" s="258"/>
      <c r="M86" s="259" t="str">
        <f t="shared" si="9"/>
        <v/>
      </c>
      <c r="N86" s="260">
        <f t="shared" si="10"/>
        <v>0</v>
      </c>
      <c r="O86" s="261" t="s">
        <v>482</v>
      </c>
      <c r="P86" s="262" t="str">
        <f t="shared" si="11"/>
        <v/>
      </c>
      <c r="Q86" s="257"/>
      <c r="R86" s="257"/>
    </row>
    <row r="87" spans="1:18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7"/>
        <v/>
      </c>
      <c r="K87" s="60"/>
      <c r="L87" s="63"/>
      <c r="M87" s="64" t="str">
        <f t="shared" ref="M87:M130" si="12">+IFERROR(N87*O87,"")</f>
        <v/>
      </c>
      <c r="N87" s="65">
        <f t="shared" ref="N87:N132" si="13">(H87-G87)*24</f>
        <v>0</v>
      </c>
      <c r="O87" s="66" t="str">
        <f>+IFERROR(VLOOKUP(LEFT(E87,4),Tabla3[[COD]:[PROCESO]],4,FALSE),"")</f>
        <v/>
      </c>
      <c r="P87" s="67" t="str">
        <f t="shared" ref="P87:P132" si="14">+IFERROR(I87/N87,"")</f>
        <v/>
      </c>
    </row>
    <row r="88" spans="1:18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7"/>
        <v/>
      </c>
      <c r="K88" s="60"/>
      <c r="L88" s="63"/>
      <c r="M88" s="64" t="str">
        <f t="shared" si="12"/>
        <v/>
      </c>
      <c r="N88" s="65">
        <f t="shared" si="13"/>
        <v>0</v>
      </c>
      <c r="O88" s="66" t="str">
        <f>+IFERROR(VLOOKUP(LEFT(E88,4),Tabla3[[COD]:[PROCESO]],4,FALSE),"")</f>
        <v/>
      </c>
      <c r="P88" s="67" t="str">
        <f t="shared" si="14"/>
        <v/>
      </c>
    </row>
    <row r="89" spans="1:18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7"/>
        <v/>
      </c>
      <c r="K89" s="60"/>
      <c r="L89" s="63"/>
      <c r="M89" s="64" t="str">
        <f t="shared" si="12"/>
        <v/>
      </c>
      <c r="N89" s="65">
        <f t="shared" si="13"/>
        <v>0</v>
      </c>
      <c r="O89" s="66" t="str">
        <f>+IFERROR(VLOOKUP(LEFT(E89,4),Tabla3[[COD]:[PROCESO]],4,FALSE),"")</f>
        <v/>
      </c>
      <c r="P89" s="67" t="str">
        <f t="shared" si="14"/>
        <v/>
      </c>
    </row>
    <row r="90" spans="1:18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7"/>
        <v/>
      </c>
      <c r="K90" s="60"/>
      <c r="L90" s="63"/>
      <c r="M90" s="64" t="str">
        <f t="shared" si="12"/>
        <v/>
      </c>
      <c r="N90" s="65">
        <f t="shared" si="13"/>
        <v>0</v>
      </c>
      <c r="O90" s="66" t="str">
        <f>+IFERROR(VLOOKUP(LEFT(E90,4),Tabla3[[COD]:[PROCESO]],4,FALSE),"")</f>
        <v/>
      </c>
      <c r="P90" s="67" t="str">
        <f t="shared" si="14"/>
        <v/>
      </c>
    </row>
    <row r="91" spans="1:18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7"/>
        <v/>
      </c>
      <c r="K91" s="60"/>
      <c r="L91" s="63"/>
      <c r="M91" s="64" t="str">
        <f t="shared" si="12"/>
        <v/>
      </c>
      <c r="N91" s="65">
        <f t="shared" si="13"/>
        <v>0</v>
      </c>
      <c r="O91" s="66" t="str">
        <f>+IFERROR(VLOOKUP(LEFT(E91,4),Tabla3[[COD]:[PROCESO]],4,FALSE),"")</f>
        <v/>
      </c>
      <c r="P91" s="67" t="str">
        <f t="shared" si="14"/>
        <v/>
      </c>
    </row>
    <row r="92" spans="1:18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7"/>
        <v/>
      </c>
      <c r="K92" s="60"/>
      <c r="L92" s="63"/>
      <c r="M92" s="64" t="str">
        <f t="shared" si="12"/>
        <v/>
      </c>
      <c r="N92" s="65">
        <f t="shared" si="13"/>
        <v>0</v>
      </c>
      <c r="O92" s="66" t="str">
        <f>+IFERROR(VLOOKUP(LEFT(E92,4),Tabla3[[COD]:[PROCESO]],4,FALSE),"")</f>
        <v/>
      </c>
      <c r="P92" s="67" t="str">
        <f t="shared" si="14"/>
        <v/>
      </c>
    </row>
    <row r="93" spans="1:18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7"/>
        <v/>
      </c>
      <c r="K93" s="60"/>
      <c r="L93" s="63"/>
      <c r="M93" s="64" t="str">
        <f t="shared" si="12"/>
        <v/>
      </c>
      <c r="N93" s="65">
        <f t="shared" si="13"/>
        <v>0</v>
      </c>
      <c r="O93" s="66" t="str">
        <f>+IFERROR(VLOOKUP(LEFT(E93,4),Tabla3[[COD]:[PROCESO]],4,FALSE),"")</f>
        <v/>
      </c>
      <c r="P93" s="67" t="str">
        <f t="shared" si="14"/>
        <v/>
      </c>
    </row>
    <row r="94" spans="1:18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7"/>
        <v/>
      </c>
      <c r="K94" s="60"/>
      <c r="L94" s="63"/>
      <c r="M94" s="64" t="str">
        <f t="shared" si="12"/>
        <v/>
      </c>
      <c r="N94" s="65">
        <f t="shared" si="13"/>
        <v>0</v>
      </c>
      <c r="O94" s="66" t="str">
        <f>+IFERROR(VLOOKUP(LEFT(E94,4),Tabla3[[COD]:[PROCESO]],4,FALSE),"")</f>
        <v/>
      </c>
      <c r="P94" s="67" t="str">
        <f t="shared" si="14"/>
        <v/>
      </c>
    </row>
    <row r="95" spans="1:18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7"/>
        <v/>
      </c>
      <c r="K95" s="60"/>
      <c r="L95" s="63"/>
      <c r="M95" s="64" t="str">
        <f t="shared" si="12"/>
        <v/>
      </c>
      <c r="N95" s="65">
        <f t="shared" si="13"/>
        <v>0</v>
      </c>
      <c r="O95" s="66" t="str">
        <f>+IFERROR(VLOOKUP(LEFT(E95,4),Tabla3[[COD]:[PROCESO]],4,FALSE),"")</f>
        <v/>
      </c>
      <c r="P95" s="67" t="str">
        <f t="shared" si="14"/>
        <v/>
      </c>
    </row>
    <row r="96" spans="1:18" s="68" customFormat="1" ht="22.75" customHeight="1" x14ac:dyDescent="0.35">
      <c r="B96" s="57"/>
      <c r="C96" s="169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7"/>
        <v/>
      </c>
      <c r="K96" s="60"/>
      <c r="L96" s="63"/>
      <c r="M96" s="64" t="str">
        <f t="shared" si="12"/>
        <v/>
      </c>
      <c r="N96" s="65">
        <f t="shared" si="13"/>
        <v>0</v>
      </c>
      <c r="O96" s="66" t="str">
        <f>+IFERROR(VLOOKUP(LEFT(E96,4),Tabla3[[COD]:[PROCESO]],4,FALSE),"")</f>
        <v/>
      </c>
      <c r="P96" s="67" t="str">
        <f t="shared" si="14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7"/>
        <v/>
      </c>
      <c r="K97" s="60"/>
      <c r="L97" s="63"/>
      <c r="M97" s="64" t="str">
        <f t="shared" si="12"/>
        <v/>
      </c>
      <c r="N97" s="65">
        <f>(H97-G97)*24</f>
        <v>0</v>
      </c>
      <c r="O97" s="66" t="str">
        <f>+IFERROR(VLOOKUP(LEFT(E97,4),Tabla3[[COD]:[PROCESO]],4,FALSE),"")</f>
        <v/>
      </c>
      <c r="P97" s="67" t="str">
        <f t="shared" si="14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ref="J98:J129" si="15">+IFERROR(P98/O98,"")</f>
        <v/>
      </c>
      <c r="K98" s="60"/>
      <c r="L98" s="63"/>
      <c r="M98" s="64" t="str">
        <f t="shared" si="12"/>
        <v/>
      </c>
      <c r="N98" s="65">
        <f>(H98-G98)*24</f>
        <v>0</v>
      </c>
      <c r="O98" s="66" t="str">
        <f>+IFERROR(VLOOKUP(LEFT(E98,4),Tabla3[[COD]:[PROCESO]],4,FALSE),"")</f>
        <v/>
      </c>
      <c r="P98" s="67" t="str">
        <f t="shared" si="14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5"/>
        <v/>
      </c>
      <c r="K99" s="60"/>
      <c r="L99" s="63"/>
      <c r="M99" s="64" t="str">
        <f t="shared" si="12"/>
        <v/>
      </c>
      <c r="N99" s="65">
        <f t="shared" si="13"/>
        <v>0</v>
      </c>
      <c r="O99" s="66" t="str">
        <f>+IFERROR(VLOOKUP(LEFT(E99,4),Tabla3[[COD]:[PROCESO]],4,FALSE),"")</f>
        <v/>
      </c>
      <c r="P99" s="67" t="str">
        <f t="shared" si="14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5"/>
        <v/>
      </c>
      <c r="K100" s="60"/>
      <c r="L100" s="63"/>
      <c r="M100" s="64" t="str">
        <f t="shared" si="12"/>
        <v/>
      </c>
      <c r="N100" s="65">
        <f t="shared" si="13"/>
        <v>0</v>
      </c>
      <c r="O100" s="66" t="str">
        <f>+IFERROR(VLOOKUP(LEFT(E100,4),Tabla3[[COD]:[PROCESO]],4,FALSE),"")</f>
        <v/>
      </c>
      <c r="P100" s="67" t="str">
        <f t="shared" si="14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5"/>
        <v/>
      </c>
      <c r="K101" s="60"/>
      <c r="L101" s="63"/>
      <c r="M101" s="64" t="str">
        <f t="shared" si="12"/>
        <v/>
      </c>
      <c r="N101" s="65">
        <f t="shared" si="13"/>
        <v>0</v>
      </c>
      <c r="O101" s="66" t="str">
        <f>+IFERROR(VLOOKUP(LEFT(E101,4),Tabla3[[COD]:[PROCESO]],4,FALSE),"")</f>
        <v/>
      </c>
      <c r="P101" s="67" t="str">
        <f t="shared" si="14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5"/>
        <v/>
      </c>
      <c r="K102" s="60"/>
      <c r="L102" s="63"/>
      <c r="M102" s="64" t="str">
        <f t="shared" si="12"/>
        <v/>
      </c>
      <c r="N102" s="65">
        <f>(H102-G102)*24</f>
        <v>0</v>
      </c>
      <c r="O102" s="66" t="str">
        <f>+IFERROR(VLOOKUP(LEFT(E102,4),Tabla3[[COD]:[PROCESO]],4,FALSE),"")</f>
        <v/>
      </c>
      <c r="P102" s="67" t="str">
        <f t="shared" si="14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5"/>
        <v/>
      </c>
      <c r="K103" s="60"/>
      <c r="L103" s="63"/>
      <c r="M103" s="64" t="str">
        <f t="shared" si="12"/>
        <v/>
      </c>
      <c r="N103" s="65">
        <f>(H103-G103)*24</f>
        <v>0</v>
      </c>
      <c r="O103" s="66" t="str">
        <f>+IFERROR(VLOOKUP(LEFT(E103,4),Tabla3[[COD]:[PROCESO]],4,FALSE),"")</f>
        <v/>
      </c>
      <c r="P103" s="67" t="str">
        <f t="shared" si="14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5"/>
        <v/>
      </c>
      <c r="K104" s="60"/>
      <c r="L104" s="63"/>
      <c r="M104" s="64" t="str">
        <f t="shared" si="12"/>
        <v/>
      </c>
      <c r="N104" s="65">
        <f>(H104-G104)*24</f>
        <v>0</v>
      </c>
      <c r="O104" s="66" t="str">
        <f>+IFERROR(VLOOKUP(LEFT(E104,4),Tabla3[[COD]:[PROCESO]],4,FALSE),"")</f>
        <v/>
      </c>
      <c r="P104" s="67" t="str">
        <f t="shared" si="14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5"/>
        <v/>
      </c>
      <c r="K105" s="60"/>
      <c r="L105" s="63"/>
      <c r="M105" s="64" t="str">
        <f t="shared" si="12"/>
        <v/>
      </c>
      <c r="N105" s="65">
        <f t="shared" si="13"/>
        <v>0</v>
      </c>
      <c r="O105" s="66" t="str">
        <f>+IFERROR(VLOOKUP(LEFT(E105,4),Tabla3[[COD]:[PROCESO]],4,FALSE),"")</f>
        <v/>
      </c>
      <c r="P105" s="67" t="str">
        <f t="shared" si="14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5"/>
        <v/>
      </c>
      <c r="K106" s="60"/>
      <c r="L106" s="63"/>
      <c r="M106" s="64" t="str">
        <f t="shared" si="12"/>
        <v/>
      </c>
      <c r="N106" s="65">
        <f t="shared" si="13"/>
        <v>0</v>
      </c>
      <c r="O106" s="66" t="str">
        <f>+IFERROR(VLOOKUP(LEFT(E106,4),Tabla3[[COD]:[PROCESO]],4,FALSE),"")</f>
        <v/>
      </c>
      <c r="P106" s="67" t="str">
        <f t="shared" si="14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5"/>
        <v/>
      </c>
      <c r="K107" s="60"/>
      <c r="L107" s="63"/>
      <c r="M107" s="64" t="str">
        <f t="shared" si="12"/>
        <v/>
      </c>
      <c r="N107" s="65">
        <f t="shared" si="13"/>
        <v>0</v>
      </c>
      <c r="O107" s="66" t="str">
        <f>+IFERROR(VLOOKUP(LEFT(E107,4),Tabla3[[COD]:[PROCESO]],4,FALSE),"")</f>
        <v/>
      </c>
      <c r="P107" s="67" t="str">
        <f t="shared" si="14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5"/>
        <v/>
      </c>
      <c r="K108" s="60"/>
      <c r="L108" s="63"/>
      <c r="M108" s="64" t="str">
        <f t="shared" si="12"/>
        <v/>
      </c>
      <c r="N108" s="65">
        <f t="shared" si="13"/>
        <v>0</v>
      </c>
      <c r="O108" s="66" t="str">
        <f>+IFERROR(VLOOKUP(LEFT(E108,4),Tabla3[[COD]:[PROCESO]],4,FALSE),"")</f>
        <v/>
      </c>
      <c r="P108" s="67" t="str">
        <f t="shared" si="14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5"/>
        <v/>
      </c>
      <c r="K109" s="60"/>
      <c r="L109" s="63"/>
      <c r="M109" s="64" t="str">
        <f t="shared" si="12"/>
        <v/>
      </c>
      <c r="N109" s="65">
        <f t="shared" si="13"/>
        <v>0</v>
      </c>
      <c r="O109" s="66" t="str">
        <f>+IFERROR(VLOOKUP(LEFT(E109,4),Tabla3[[COD]:[PROCESO]],4,FALSE),"")</f>
        <v/>
      </c>
      <c r="P109" s="67" t="str">
        <f t="shared" si="14"/>
        <v/>
      </c>
    </row>
    <row r="110" spans="2:16" s="68" customFormat="1" ht="22.75" customHeight="1" x14ac:dyDescent="0.35">
      <c r="B110" s="57"/>
      <c r="C110" s="169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5"/>
        <v/>
      </c>
      <c r="K110" s="60"/>
      <c r="L110" s="63"/>
      <c r="M110" s="64" t="str">
        <f t="shared" si="12"/>
        <v/>
      </c>
      <c r="N110" s="65">
        <f t="shared" si="13"/>
        <v>0</v>
      </c>
      <c r="O110" s="66" t="str">
        <f>+IFERROR(VLOOKUP(LEFT(E110,4),Tabla3[[COD]:[PROCESO]],4,FALSE),"")</f>
        <v/>
      </c>
      <c r="P110" s="67" t="str">
        <f t="shared" si="14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5"/>
        <v/>
      </c>
      <c r="K111" s="60"/>
      <c r="L111" s="63"/>
      <c r="M111" s="64" t="str">
        <f t="shared" si="12"/>
        <v/>
      </c>
      <c r="N111" s="65">
        <f t="shared" si="13"/>
        <v>0</v>
      </c>
      <c r="O111" s="66" t="str">
        <f>+IFERROR(VLOOKUP(LEFT(E111,4),Tabla3[[COD]:[PROCESO]],4,FALSE),"")</f>
        <v/>
      </c>
      <c r="P111" s="67" t="str">
        <f t="shared" si="14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5"/>
        <v/>
      </c>
      <c r="K112" s="60"/>
      <c r="L112" s="63"/>
      <c r="M112" s="64" t="str">
        <f t="shared" si="12"/>
        <v/>
      </c>
      <c r="N112" s="65">
        <f t="shared" si="13"/>
        <v>0</v>
      </c>
      <c r="O112" s="66" t="str">
        <f>+IFERROR(VLOOKUP(LEFT(E112,4),Tabla3[[COD]:[PROCESO]],4,FALSE),"")</f>
        <v/>
      </c>
      <c r="P112" s="67" t="str">
        <f t="shared" si="14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5"/>
        <v/>
      </c>
      <c r="K113" s="60"/>
      <c r="L113" s="63"/>
      <c r="M113" s="64" t="str">
        <f t="shared" si="12"/>
        <v/>
      </c>
      <c r="N113" s="65">
        <f t="shared" si="13"/>
        <v>0</v>
      </c>
      <c r="O113" s="66" t="str">
        <f>+IFERROR(VLOOKUP(LEFT(E113,4),Tabla3[[COD]:[PROCESO]],4,FALSE),"")</f>
        <v/>
      </c>
      <c r="P113" s="67" t="str">
        <f t="shared" si="14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5"/>
        <v/>
      </c>
      <c r="K114" s="60"/>
      <c r="L114" s="63"/>
      <c r="M114" s="64" t="str">
        <f t="shared" si="12"/>
        <v/>
      </c>
      <c r="N114" s="65">
        <f t="shared" si="13"/>
        <v>0</v>
      </c>
      <c r="O114" s="66" t="str">
        <f>+IFERROR(VLOOKUP(LEFT(E114,4),Tabla3[[COD]:[PROCESO]],4,FALSE),"")</f>
        <v/>
      </c>
      <c r="P114" s="67" t="str">
        <f t="shared" si="14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5"/>
        <v/>
      </c>
      <c r="K115" s="60"/>
      <c r="L115" s="63"/>
      <c r="M115" s="64" t="str">
        <f t="shared" si="12"/>
        <v/>
      </c>
      <c r="N115" s="65">
        <f t="shared" si="13"/>
        <v>0</v>
      </c>
      <c r="O115" s="66" t="str">
        <f>+IFERROR(VLOOKUP(LEFT(E115,4),Tabla3[[COD]:[PROCESO]],4,FALSE),"")</f>
        <v/>
      </c>
      <c r="P115" s="67" t="str">
        <f t="shared" si="14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5"/>
        <v/>
      </c>
      <c r="K116" s="60"/>
      <c r="L116" s="63"/>
      <c r="M116" s="64" t="str">
        <f t="shared" si="12"/>
        <v/>
      </c>
      <c r="N116" s="65">
        <f t="shared" si="13"/>
        <v>0</v>
      </c>
      <c r="O116" s="66" t="str">
        <f>+IFERROR(VLOOKUP(LEFT(E116,4),Tabla3[[COD]:[PROCESO]],4,FALSE),"")</f>
        <v/>
      </c>
      <c r="P116" s="67" t="str">
        <f t="shared" si="14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5"/>
        <v/>
      </c>
      <c r="K117" s="60"/>
      <c r="L117" s="63"/>
      <c r="M117" s="64" t="str">
        <f t="shared" si="12"/>
        <v/>
      </c>
      <c r="N117" s="65">
        <f t="shared" si="13"/>
        <v>0</v>
      </c>
      <c r="O117" s="66" t="str">
        <f>+IFERROR(VLOOKUP(LEFT(E117,4),Tabla3[[COD]:[PROCESO]],4,FALSE),"")</f>
        <v/>
      </c>
      <c r="P117" s="67" t="str">
        <f t="shared" si="14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5"/>
        <v/>
      </c>
      <c r="K118" s="60"/>
      <c r="L118" s="63"/>
      <c r="M118" s="64" t="str">
        <f t="shared" si="12"/>
        <v/>
      </c>
      <c r="N118" s="65">
        <f t="shared" si="13"/>
        <v>0</v>
      </c>
      <c r="O118" s="66" t="str">
        <f>+IFERROR(VLOOKUP(LEFT(E118,4),Tabla3[[COD]:[PROCESO]],4,FALSE),"")</f>
        <v/>
      </c>
      <c r="P118" s="67" t="str">
        <f t="shared" si="14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5"/>
        <v/>
      </c>
      <c r="K119" s="60"/>
      <c r="L119" s="63"/>
      <c r="M119" s="64" t="str">
        <f t="shared" si="12"/>
        <v/>
      </c>
      <c r="N119" s="65">
        <f t="shared" si="13"/>
        <v>0</v>
      </c>
      <c r="O119" s="66" t="str">
        <f>+IFERROR(VLOOKUP(LEFT(E119,4),Tabla3[[COD]:[PROCESO]],4,FALSE),"")</f>
        <v/>
      </c>
      <c r="P119" s="67" t="str">
        <f t="shared" si="14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5"/>
        <v/>
      </c>
      <c r="K120" s="60"/>
      <c r="L120" s="63"/>
      <c r="M120" s="64" t="str">
        <f t="shared" si="12"/>
        <v/>
      </c>
      <c r="N120" s="65">
        <f t="shared" si="13"/>
        <v>0</v>
      </c>
      <c r="O120" s="66" t="str">
        <f>+IFERROR(VLOOKUP(LEFT(E120,4),Tabla3[[COD]:[PROCESO]],4,FALSE),"")</f>
        <v/>
      </c>
      <c r="P120" s="67" t="str">
        <f t="shared" si="14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5"/>
        <v/>
      </c>
      <c r="K121" s="60"/>
      <c r="L121" s="63"/>
      <c r="M121" s="64" t="str">
        <f t="shared" si="12"/>
        <v/>
      </c>
      <c r="N121" s="65">
        <f t="shared" si="13"/>
        <v>0</v>
      </c>
      <c r="O121" s="66" t="str">
        <f>+IFERROR(VLOOKUP(LEFT(E121,4),Tabla3[[COD]:[PROCESO]],4,FALSE),"")</f>
        <v/>
      </c>
      <c r="P121" s="67" t="str">
        <f t="shared" si="14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5"/>
        <v/>
      </c>
      <c r="K122" s="60"/>
      <c r="L122" s="63"/>
      <c r="M122" s="64" t="str">
        <f>+IFERROR(N122*O122,"")</f>
        <v/>
      </c>
      <c r="N122" s="65">
        <f>(H122-G122)*24</f>
        <v>0</v>
      </c>
      <c r="O122" s="66" t="str">
        <f>+IFERROR(VLOOKUP(LEFT(E122,4),Tabla3[[COD]:[PROCESO]],4,FALSE),"")</f>
        <v/>
      </c>
      <c r="P122" s="67" t="str">
        <f t="shared" si="14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>+IFERROR(P123/O123,"")</f>
        <v/>
      </c>
      <c r="K123" s="60"/>
      <c r="L123" s="63"/>
      <c r="M123" s="64" t="str">
        <f>+IFERROR(N123*O123,"")</f>
        <v/>
      </c>
      <c r="N123" s="65">
        <f>(H123-G123)*24</f>
        <v>0</v>
      </c>
      <c r="O123" s="66" t="str">
        <f>+IFERROR(VLOOKUP(LEFT(E123,4),Tabla3[[COD]:[PROCESO]],4,FALSE),"")</f>
        <v/>
      </c>
      <c r="P123" s="67" t="str">
        <f t="shared" si="14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15"/>
        <v/>
      </c>
      <c r="K124" s="60"/>
      <c r="L124" s="63"/>
      <c r="M124" s="64" t="str">
        <f>+IFERROR(N124*O124,"")</f>
        <v/>
      </c>
      <c r="N124" s="65">
        <f>(H124-G124)*24</f>
        <v>0</v>
      </c>
      <c r="O124" s="66" t="str">
        <f>+IFERROR(VLOOKUP(LEFT(E124,4),Tabla3[[COD]:[PROCESO]],4,FALSE),"")</f>
        <v/>
      </c>
      <c r="P124" s="67" t="str">
        <f t="shared" si="14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5"/>
        <v/>
      </c>
      <c r="K125" s="60"/>
      <c r="L125" s="63"/>
      <c r="M125" s="64" t="str">
        <f t="shared" si="12"/>
        <v/>
      </c>
      <c r="N125" s="65">
        <f>(H125-G125)*24</f>
        <v>0</v>
      </c>
      <c r="O125" s="66" t="str">
        <f>+IFERROR(VLOOKUP(LEFT(E125,4),Tabla3[[COD]:[PROCESO]],4,FALSE),"")</f>
        <v/>
      </c>
      <c r="P125" s="67" t="str">
        <f t="shared" si="14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5"/>
        <v/>
      </c>
      <c r="K126" s="60"/>
      <c r="L126" s="63"/>
      <c r="M126" s="64" t="str">
        <f t="shared" si="12"/>
        <v/>
      </c>
      <c r="N126" s="65">
        <f>(H126-G126)*24</f>
        <v>0</v>
      </c>
      <c r="O126" s="66" t="str">
        <f>+IFERROR(VLOOKUP(LEFT(E126,4),Tabla3[[COD]:[PROCESO]],4,FALSE),"")</f>
        <v/>
      </c>
      <c r="P126" s="67" t="str">
        <f t="shared" si="14"/>
        <v/>
      </c>
    </row>
    <row r="127" spans="2:16" s="68" customFormat="1" ht="22.75" customHeight="1" x14ac:dyDescent="0.35">
      <c r="B127" s="57"/>
      <c r="C127" s="169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5"/>
        <v/>
      </c>
      <c r="K127" s="60"/>
      <c r="L127" s="63"/>
      <c r="M127" s="64" t="str">
        <f t="shared" si="12"/>
        <v/>
      </c>
      <c r="N127" s="65">
        <f t="shared" si="13"/>
        <v>0</v>
      </c>
      <c r="O127" s="66" t="str">
        <f>+IFERROR(VLOOKUP(LEFT(E127,4),Tabla3[[COD]:[PROCESO]],4,FALSE),"")</f>
        <v/>
      </c>
      <c r="P127" s="67" t="str">
        <f t="shared" si="14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5"/>
        <v/>
      </c>
      <c r="K128" s="60"/>
      <c r="L128" s="63"/>
      <c r="M128" s="64" t="str">
        <f t="shared" si="12"/>
        <v/>
      </c>
      <c r="N128" s="65">
        <f t="shared" si="13"/>
        <v>0</v>
      </c>
      <c r="O128" s="66" t="str">
        <f>+IFERROR(VLOOKUP(LEFT(E128,4),Tabla3[[COD]:[PROCESO]],4,FALSE),"")</f>
        <v/>
      </c>
      <c r="P128" s="67" t="str">
        <f t="shared" si="14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5"/>
        <v/>
      </c>
      <c r="K129" s="60"/>
      <c r="L129" s="63"/>
      <c r="M129" s="64" t="str">
        <f t="shared" si="12"/>
        <v/>
      </c>
      <c r="N129" s="65">
        <f t="shared" si="13"/>
        <v>0</v>
      </c>
      <c r="O129" s="66" t="str">
        <f>+IFERROR(VLOOKUP(LEFT(E129,4),Tabla3[[COD]:[PROCESO]],4,FALSE),"")</f>
        <v/>
      </c>
      <c r="P129" s="67" t="str">
        <f t="shared" si="14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ref="J130:J161" si="16">+IFERROR(P130/O130,"")</f>
        <v/>
      </c>
      <c r="K130" s="60"/>
      <c r="L130" s="63"/>
      <c r="M130" s="64" t="str">
        <f t="shared" si="12"/>
        <v/>
      </c>
      <c r="N130" s="65">
        <f t="shared" si="13"/>
        <v>0</v>
      </c>
      <c r="O130" s="66" t="str">
        <f>+IFERROR(VLOOKUP(LEFT(E130,4),Tabla3[[COD]:[PROCESO]],4,FALSE),"")</f>
        <v/>
      </c>
      <c r="P130" s="67" t="str">
        <f t="shared" si="14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si="16"/>
        <v/>
      </c>
      <c r="K131" s="60"/>
      <c r="L131" s="63"/>
      <c r="M131" s="64" t="str">
        <f t="shared" ref="M131:M164" si="17">+IFERROR(N131*O131,"")</f>
        <v/>
      </c>
      <c r="N131" s="65">
        <f t="shared" si="13"/>
        <v>0</v>
      </c>
      <c r="O131" s="66" t="str">
        <f>+IFERROR(VLOOKUP(LEFT(E131,4),Tabla3[[COD]:[PROCESO]],4,FALSE),"")</f>
        <v/>
      </c>
      <c r="P131" s="67" t="str">
        <f t="shared" si="14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6"/>
        <v/>
      </c>
      <c r="K132" s="60"/>
      <c r="L132" s="63"/>
      <c r="M132" s="64" t="str">
        <f t="shared" si="17"/>
        <v/>
      </c>
      <c r="N132" s="65">
        <f t="shared" si="13"/>
        <v>0</v>
      </c>
      <c r="O132" s="66" t="str">
        <f>+IFERROR(VLOOKUP(LEFT(E132,4),Tabla3[[COD]:[PROCESO]],4,FALSE),"")</f>
        <v/>
      </c>
      <c r="P132" s="67" t="str">
        <f t="shared" si="14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6"/>
        <v/>
      </c>
      <c r="K133" s="60"/>
      <c r="L133" s="63"/>
      <c r="M133" s="64" t="str">
        <f t="shared" si="17"/>
        <v/>
      </c>
      <c r="N133" s="65">
        <f t="shared" ref="N133:N165" si="18">(H133-G133)*24</f>
        <v>0</v>
      </c>
      <c r="O133" s="66" t="str">
        <f>+IFERROR(VLOOKUP(LEFT(E133,4),Tabla3[[COD]:[PROCESO]],4,FALSE),"")</f>
        <v/>
      </c>
      <c r="P133" s="67" t="str">
        <f t="shared" ref="P133:P196" si="19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251"/>
      <c r="I134" s="252"/>
      <c r="J134" s="168" t="str">
        <f t="shared" si="16"/>
        <v/>
      </c>
      <c r="K134" s="60"/>
      <c r="L134" s="63"/>
      <c r="M134" s="64" t="str">
        <f t="shared" si="17"/>
        <v/>
      </c>
      <c r="N134" s="65">
        <f t="shared" si="18"/>
        <v>0</v>
      </c>
      <c r="O134" s="66" t="str">
        <f>+IFERROR(VLOOKUP(LEFT(E134,4),Tabla3[[COD]:[PROCESO]],4,FALSE),"")</f>
        <v/>
      </c>
      <c r="P134" s="67" t="str">
        <f t="shared" si="19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6"/>
        <v/>
      </c>
      <c r="K135" s="60"/>
      <c r="L135" s="63"/>
      <c r="M135" s="64" t="str">
        <f t="shared" si="17"/>
        <v/>
      </c>
      <c r="N135" s="65">
        <f t="shared" si="18"/>
        <v>0</v>
      </c>
      <c r="O135" s="66" t="str">
        <f>+IFERROR(VLOOKUP(LEFT(E135,4),Tabla3[[COD]:[PROCESO]],4,FALSE),"")</f>
        <v/>
      </c>
      <c r="P135" s="67" t="str">
        <f t="shared" si="19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6"/>
        <v/>
      </c>
      <c r="K136" s="60"/>
      <c r="L136" s="63"/>
      <c r="M136" s="64" t="str">
        <f t="shared" si="17"/>
        <v/>
      </c>
      <c r="N136" s="65">
        <f t="shared" si="18"/>
        <v>0</v>
      </c>
      <c r="O136" s="66" t="str">
        <f>+IFERROR(VLOOKUP(LEFT(E136,4),Tabla3[[COD]:[PROCESO]],4,FALSE),"")</f>
        <v/>
      </c>
      <c r="P136" s="67" t="str">
        <f t="shared" si="19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6"/>
        <v/>
      </c>
      <c r="K137" s="60"/>
      <c r="L137" s="63"/>
      <c r="M137" s="64" t="str">
        <f t="shared" si="17"/>
        <v/>
      </c>
      <c r="N137" s="65">
        <f t="shared" si="18"/>
        <v>0</v>
      </c>
      <c r="O137" s="66" t="str">
        <f>+IFERROR(VLOOKUP(LEFT(E137,4),Tabla3[[COD]:[PROCESO]],4,FALSE),"")</f>
        <v/>
      </c>
      <c r="P137" s="67" t="str">
        <f t="shared" si="19"/>
        <v/>
      </c>
    </row>
    <row r="138" spans="2:16" s="68" customFormat="1" ht="22.75" customHeight="1" x14ac:dyDescent="0.35">
      <c r="B138" s="57"/>
      <c r="C138" s="169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6"/>
        <v/>
      </c>
      <c r="K138" s="60"/>
      <c r="L138" s="60"/>
      <c r="M138" s="64" t="str">
        <f t="shared" si="17"/>
        <v/>
      </c>
      <c r="N138" s="65">
        <f t="shared" si="18"/>
        <v>0</v>
      </c>
      <c r="O138" s="66" t="str">
        <f>+IFERROR(VLOOKUP(LEFT(E138,4),Tabla3[[COD]:[PROCESO]],4,FALSE),"")</f>
        <v/>
      </c>
      <c r="P138" s="67" t="str">
        <f t="shared" si="19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6"/>
        <v/>
      </c>
      <c r="K139" s="60"/>
      <c r="L139" s="63"/>
      <c r="M139" s="64" t="str">
        <f t="shared" si="17"/>
        <v/>
      </c>
      <c r="N139" s="65">
        <f t="shared" si="18"/>
        <v>0</v>
      </c>
      <c r="O139" s="66" t="str">
        <f>+IFERROR(VLOOKUP(LEFT(E139,4),Tabla3[[COD]:[PROCESO]],4,FALSE),"")</f>
        <v/>
      </c>
      <c r="P139" s="67" t="str">
        <f t="shared" si="19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6"/>
        <v/>
      </c>
      <c r="K140" s="60"/>
      <c r="L140" s="63"/>
      <c r="M140" s="64" t="str">
        <f t="shared" si="17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9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6"/>
        <v/>
      </c>
      <c r="K141" s="60"/>
      <c r="L141" s="63"/>
      <c r="M141" s="64" t="str">
        <f t="shared" si="17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9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6"/>
        <v/>
      </c>
      <c r="K142" s="60"/>
      <c r="L142" s="63"/>
      <c r="M142" s="64" t="str">
        <f t="shared" si="17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9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6"/>
        <v/>
      </c>
      <c r="K143" s="60"/>
      <c r="L143" s="63"/>
      <c r="M143" s="64" t="str">
        <f t="shared" si="17"/>
        <v/>
      </c>
      <c r="N143" s="65">
        <f t="shared" si="18"/>
        <v>0</v>
      </c>
      <c r="O143" s="66" t="str">
        <f>+IFERROR(VLOOKUP(LEFT(E143,4),Tabla3[[COD]:[PROCESO]],4,FALSE),"")</f>
        <v/>
      </c>
      <c r="P143" s="67" t="str">
        <f t="shared" si="19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6"/>
        <v/>
      </c>
      <c r="K144" s="60"/>
      <c r="L144" s="63"/>
      <c r="M144" s="64" t="str">
        <f t="shared" si="17"/>
        <v/>
      </c>
      <c r="N144" s="65">
        <f t="shared" si="18"/>
        <v>0</v>
      </c>
      <c r="O144" s="66" t="str">
        <f>+IFERROR(VLOOKUP(LEFT(E144,4),Tabla3[[COD]:[PROCESO]],4,FALSE),"")</f>
        <v/>
      </c>
      <c r="P144" s="67" t="str">
        <f t="shared" si="19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6"/>
        <v/>
      </c>
      <c r="K145" s="60"/>
      <c r="L145" s="63"/>
      <c r="M145" s="64" t="str">
        <f t="shared" si="17"/>
        <v/>
      </c>
      <c r="N145" s="65">
        <f t="shared" si="18"/>
        <v>0</v>
      </c>
      <c r="O145" s="66" t="str">
        <f>+IFERROR(VLOOKUP(LEFT(E145,4),Tabla3[[COD]:[PROCESO]],4,FALSE),"")</f>
        <v/>
      </c>
      <c r="P145" s="67" t="str">
        <f t="shared" si="19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6"/>
        <v/>
      </c>
      <c r="K146" s="60"/>
      <c r="L146" s="63"/>
      <c r="M146" s="64" t="str">
        <f t="shared" si="17"/>
        <v/>
      </c>
      <c r="N146" s="65">
        <f t="shared" si="18"/>
        <v>0</v>
      </c>
      <c r="O146" s="66" t="str">
        <f>+IFERROR(VLOOKUP(LEFT(E146,4),Tabla3[[COD]:[PROCESO]],4,FALSE),"")</f>
        <v/>
      </c>
      <c r="P146" s="67" t="str">
        <f t="shared" si="19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6"/>
        <v/>
      </c>
      <c r="K147" s="60"/>
      <c r="L147" s="63"/>
      <c r="M147" s="64" t="str">
        <f t="shared" si="17"/>
        <v/>
      </c>
      <c r="N147" s="65">
        <f t="shared" si="18"/>
        <v>0</v>
      </c>
      <c r="O147" s="66" t="str">
        <f>+IFERROR(VLOOKUP(LEFT(E147,4),Tabla3[[COD]:[PROCESO]],4,FALSE),"")</f>
        <v/>
      </c>
      <c r="P147" s="67" t="str">
        <f t="shared" si="19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6"/>
        <v/>
      </c>
      <c r="K148" s="60"/>
      <c r="L148" s="63"/>
      <c r="M148" s="64" t="str">
        <f t="shared" si="17"/>
        <v/>
      </c>
      <c r="N148" s="65">
        <f t="shared" si="18"/>
        <v>0</v>
      </c>
      <c r="O148" s="66" t="str">
        <f>+IFERROR(VLOOKUP(LEFT(E148,4),Tabla3[[COD]:[PROCESO]],4,FALSE),"")</f>
        <v/>
      </c>
      <c r="P148" s="67" t="str">
        <f t="shared" si="19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6"/>
        <v/>
      </c>
      <c r="K149" s="60"/>
      <c r="L149" s="63"/>
      <c r="M149" s="64" t="str">
        <f t="shared" si="17"/>
        <v/>
      </c>
      <c r="N149" s="65">
        <f t="shared" si="18"/>
        <v>0</v>
      </c>
      <c r="O149" s="66" t="str">
        <f>+IFERROR(VLOOKUP(LEFT(E149,4),Tabla3[[COD]:[PROCESO]],4,FALSE),"")</f>
        <v/>
      </c>
      <c r="P149" s="67" t="str">
        <f t="shared" si="19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6"/>
        <v/>
      </c>
      <c r="K150" s="60"/>
      <c r="L150" s="63"/>
      <c r="M150" s="64" t="str">
        <f t="shared" si="17"/>
        <v/>
      </c>
      <c r="N150" s="65">
        <f t="shared" si="18"/>
        <v>0</v>
      </c>
      <c r="O150" s="66" t="str">
        <f>+IFERROR(VLOOKUP(LEFT(E150,4),Tabla3[[COD]:[PROCESO]],4,FALSE),"")</f>
        <v/>
      </c>
      <c r="P150" s="67" t="str">
        <f t="shared" si="19"/>
        <v/>
      </c>
    </row>
    <row r="151" spans="2:16" s="268" customFormat="1" ht="22.75" customHeight="1" x14ac:dyDescent="0.35">
      <c r="B151" s="248"/>
      <c r="C151" s="58"/>
      <c r="D151" s="171"/>
      <c r="E151" s="249"/>
      <c r="F151" s="170" t="e">
        <f>+VLOOKUP(E151,'ESTADAR V3 2025'!$D$125:$F$240,2,FALSE)</f>
        <v>#N/A</v>
      </c>
      <c r="G151" s="253"/>
      <c r="H151" s="254"/>
      <c r="I151" s="171"/>
      <c r="J151" s="222" t="str">
        <f t="shared" si="16"/>
        <v/>
      </c>
      <c r="K151" s="249"/>
      <c r="L151" s="263"/>
      <c r="M151" s="264" t="str">
        <f t="shared" si="17"/>
        <v/>
      </c>
      <c r="N151" s="265">
        <f t="shared" si="18"/>
        <v>0</v>
      </c>
      <c r="O151" s="266" t="str">
        <f>+IFERROR(VLOOKUP(LEFT(E151,4),Tabla3[[COD]:[PROCESO]],4,FALSE),"")</f>
        <v/>
      </c>
      <c r="P151" s="267" t="str">
        <f t="shared" si="19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255"/>
      <c r="H152" s="61"/>
      <c r="I152" s="59"/>
      <c r="J152" s="168" t="str">
        <f t="shared" si="16"/>
        <v/>
      </c>
      <c r="K152" s="60"/>
      <c r="L152" s="63"/>
      <c r="M152" s="64" t="str">
        <f t="shared" si="17"/>
        <v/>
      </c>
      <c r="N152" s="65">
        <f t="shared" si="18"/>
        <v>0</v>
      </c>
      <c r="O152" s="66" t="str">
        <f>+IFERROR(VLOOKUP(LEFT(E152,4),Tabla3[[COD]:[PROCESO]],4,FALSE),"")</f>
        <v/>
      </c>
      <c r="P152" s="67" t="str">
        <f t="shared" si="19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6"/>
        <v/>
      </c>
      <c r="K153" s="60"/>
      <c r="L153" s="63"/>
      <c r="M153" s="64" t="str">
        <f t="shared" si="17"/>
        <v/>
      </c>
      <c r="N153" s="65">
        <f t="shared" si="18"/>
        <v>0</v>
      </c>
      <c r="O153" s="66" t="str">
        <f>+IFERROR(VLOOKUP(LEFT(E153,4),Tabla3[[COD]:[PROCESO]],4,FALSE),"")</f>
        <v/>
      </c>
      <c r="P153" s="67" t="str">
        <f t="shared" si="19"/>
        <v/>
      </c>
    </row>
    <row r="154" spans="2:16" s="68" customFormat="1" ht="22.75" customHeight="1" x14ac:dyDescent="0.35">
      <c r="B154" s="57"/>
      <c r="C154" s="169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6"/>
        <v/>
      </c>
      <c r="K154" s="60"/>
      <c r="L154" s="63"/>
      <c r="M154" s="64" t="str">
        <f t="shared" si="17"/>
        <v/>
      </c>
      <c r="N154" s="65">
        <f t="shared" si="18"/>
        <v>0</v>
      </c>
      <c r="O154" s="66" t="str">
        <f>+IFERROR(VLOOKUP(LEFT(E154,4),Tabla3[[COD]:[PROCESO]],4,FALSE),"")</f>
        <v/>
      </c>
      <c r="P154" s="67" t="str">
        <f t="shared" si="19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6"/>
        <v/>
      </c>
      <c r="K155" s="269"/>
      <c r="L155" s="63"/>
      <c r="M155" s="64" t="str">
        <f t="shared" si="17"/>
        <v/>
      </c>
      <c r="N155" s="65">
        <f t="shared" si="18"/>
        <v>0</v>
      </c>
      <c r="O155" s="66" t="str">
        <f>+IFERROR(VLOOKUP(LEFT(E155,4),Tabla3[[COD]:[PROCESO]],4,FALSE),"")</f>
        <v/>
      </c>
      <c r="P155" s="67" t="str">
        <f t="shared" si="19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6"/>
        <v/>
      </c>
      <c r="K156" s="60"/>
      <c r="L156" s="270"/>
      <c r="M156" s="64" t="str">
        <f t="shared" si="17"/>
        <v/>
      </c>
      <c r="N156" s="65">
        <f t="shared" si="18"/>
        <v>0</v>
      </c>
      <c r="O156" s="66" t="str">
        <f>+IFERROR(VLOOKUP(LEFT(E156,4),Tabla3[[COD]:[PROCESO]],4,FALSE),"")</f>
        <v/>
      </c>
      <c r="P156" s="67" t="str">
        <f t="shared" si="19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6"/>
        <v/>
      </c>
      <c r="K157" s="60"/>
      <c r="L157" s="63"/>
      <c r="M157" s="64" t="str">
        <f t="shared" si="17"/>
        <v/>
      </c>
      <c r="N157" s="65">
        <f t="shared" si="18"/>
        <v>0</v>
      </c>
      <c r="O157" s="66" t="str">
        <f>+IFERROR(VLOOKUP(LEFT(E157,4),Tabla3[[COD]:[PROCESO]],4,FALSE),"")</f>
        <v/>
      </c>
      <c r="P157" s="67" t="str">
        <f t="shared" si="19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6"/>
        <v/>
      </c>
      <c r="K158" s="60"/>
      <c r="L158" s="63"/>
      <c r="M158" s="64" t="str">
        <f t="shared" si="17"/>
        <v/>
      </c>
      <c r="N158" s="65">
        <f t="shared" si="18"/>
        <v>0</v>
      </c>
      <c r="O158" s="66" t="str">
        <f>+IFERROR(VLOOKUP(LEFT(E158,4),Tabla3[[COD]:[PROCESO]],4,FALSE),"")</f>
        <v/>
      </c>
      <c r="P158" s="67" t="str">
        <f t="shared" si="19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6"/>
        <v/>
      </c>
      <c r="K159" s="60"/>
      <c r="L159" s="63"/>
      <c r="M159" s="64" t="str">
        <f t="shared" si="17"/>
        <v/>
      </c>
      <c r="N159" s="65">
        <f t="shared" si="18"/>
        <v>0</v>
      </c>
      <c r="O159" s="66" t="str">
        <f>+IFERROR(VLOOKUP(LEFT(E159,4),Tabla3[[COD]:[PROCESO]],4,FALSE),"")</f>
        <v/>
      </c>
      <c r="P159" s="67" t="str">
        <f t="shared" si="19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6"/>
        <v/>
      </c>
      <c r="K160" s="60"/>
      <c r="L160" s="63"/>
      <c r="M160" s="64" t="str">
        <f t="shared" si="17"/>
        <v/>
      </c>
      <c r="N160" s="65">
        <f t="shared" si="18"/>
        <v>0</v>
      </c>
      <c r="O160" s="66" t="str">
        <f>+IFERROR(VLOOKUP(LEFT(E160,4),Tabla3[[COD]:[PROCESO]],4,FALSE),"")</f>
        <v/>
      </c>
      <c r="P160" s="67" t="str">
        <f t="shared" si="19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6"/>
        <v/>
      </c>
      <c r="K161" s="60"/>
      <c r="L161" s="63"/>
      <c r="M161" s="64" t="str">
        <f t="shared" si="17"/>
        <v/>
      </c>
      <c r="N161" s="65">
        <f t="shared" si="18"/>
        <v>0</v>
      </c>
      <c r="O161" s="66" t="str">
        <f>+IFERROR(VLOOKUP(LEFT(E161,4),Tabla3[[COD]:[PROCESO]],4,FALSE),"")</f>
        <v/>
      </c>
      <c r="P161" s="67" t="str">
        <f t="shared" si="19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ref="J162:J187" si="20">+IFERROR(P162/O162,"")</f>
        <v/>
      </c>
      <c r="K162" s="60"/>
      <c r="L162" s="63"/>
      <c r="M162" s="64" t="str">
        <f t="shared" si="17"/>
        <v/>
      </c>
      <c r="N162" s="65">
        <f t="shared" si="18"/>
        <v>0</v>
      </c>
      <c r="O162" s="66" t="str">
        <f>+IFERROR(VLOOKUP(LEFT(E162,4),Tabla3[[COD]:[PROCESO]],4,FALSE),"")</f>
        <v/>
      </c>
      <c r="P162" s="67" t="str">
        <f t="shared" si="19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20"/>
        <v/>
      </c>
      <c r="K163" s="60"/>
      <c r="L163" s="63"/>
      <c r="M163" s="64" t="str">
        <f t="shared" si="17"/>
        <v/>
      </c>
      <c r="N163" s="65">
        <f>(H163-G163)*24</f>
        <v>0</v>
      </c>
      <c r="O163" s="66" t="str">
        <f>+IFERROR(VLOOKUP(LEFT(E163,4),Tabla3[[COD]:[PROCESO]],4,FALSE),"")</f>
        <v/>
      </c>
      <c r="P163" s="67" t="str">
        <f t="shared" si="19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20"/>
        <v/>
      </c>
      <c r="K164" s="60"/>
      <c r="L164" s="63"/>
      <c r="M164" s="64" t="str">
        <f t="shared" si="17"/>
        <v/>
      </c>
      <c r="N164" s="65">
        <f>(H164-G164)*24</f>
        <v>0</v>
      </c>
      <c r="O164" s="66" t="str">
        <f>+IFERROR(VLOOKUP(LEFT(E164,4),Tabla3[[COD]:[PROCESO]],4,FALSE),"")</f>
        <v/>
      </c>
      <c r="P164" s="67" t="str">
        <f t="shared" si="19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20"/>
        <v/>
      </c>
      <c r="K165" s="60"/>
      <c r="L165" s="63"/>
      <c r="M165" s="64" t="str">
        <f t="shared" ref="M165:M228" si="21">+IFERROR(N165*O165,"")</f>
        <v/>
      </c>
      <c r="N165" s="65">
        <f t="shared" si="18"/>
        <v>0</v>
      </c>
      <c r="O165" s="66" t="str">
        <f>+IFERROR(VLOOKUP(LEFT(E165,4),Tabla3[[COD]:[PROCESO]],4,FALSE),"")</f>
        <v/>
      </c>
      <c r="P165" s="67" t="str">
        <f t="shared" si="19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20"/>
        <v/>
      </c>
      <c r="K166" s="60"/>
      <c r="L166" s="63"/>
      <c r="M166" s="271" t="str">
        <f t="shared" si="21"/>
        <v/>
      </c>
      <c r="N166" s="272">
        <f t="shared" ref="N166:N229" si="22">(H166-G166)*24</f>
        <v>0</v>
      </c>
      <c r="O166" s="66" t="str">
        <f>+IFERROR(VLOOKUP(LEFT(E166,4),Tabla3[[COD]:[PROCESO]],4,FALSE),"")</f>
        <v/>
      </c>
      <c r="P166" s="67" t="str">
        <f t="shared" si="19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273" t="str">
        <f>+IFERROR(P167/O167,"")</f>
        <v/>
      </c>
      <c r="K167" s="60"/>
      <c r="L167" s="63"/>
      <c r="M167" s="271" t="str">
        <f t="shared" si="21"/>
        <v/>
      </c>
      <c r="N167" s="65">
        <f t="shared" si="22"/>
        <v>0</v>
      </c>
      <c r="O167" s="66" t="str">
        <f>+IFERROR(VLOOKUP(LEFT(E167,4),Tabla3[[COD]:[PROCESO]],4,FALSE),"")</f>
        <v/>
      </c>
      <c r="P167" s="67" t="str">
        <f t="shared" si="19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253"/>
      <c r="I168" s="59"/>
      <c r="J168" s="168" t="str">
        <f t="shared" si="20"/>
        <v/>
      </c>
      <c r="K168" s="60"/>
      <c r="L168" s="63"/>
      <c r="M168" s="64" t="str">
        <f t="shared" si="21"/>
        <v/>
      </c>
      <c r="N168" s="65">
        <f t="shared" si="22"/>
        <v>0</v>
      </c>
      <c r="O168" s="66" t="str">
        <f>+IFERROR(VLOOKUP(LEFT(E168,4),Tabla3[[COD]:[PROCESO]],4,FALSE),"")</f>
        <v/>
      </c>
      <c r="P168" s="67" t="str">
        <f t="shared" si="19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20"/>
        <v/>
      </c>
      <c r="K169" s="60"/>
      <c r="L169" s="63"/>
      <c r="M169" s="64" t="str">
        <f t="shared" si="21"/>
        <v/>
      </c>
      <c r="N169" s="65">
        <f t="shared" si="22"/>
        <v>0</v>
      </c>
      <c r="O169" s="66" t="str">
        <f>+IFERROR(VLOOKUP(LEFT(E169,4),Tabla3[[COD]:[PROCESO]],4,FALSE),"")</f>
        <v/>
      </c>
      <c r="P169" s="67" t="str">
        <f t="shared" si="19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20"/>
        <v/>
      </c>
      <c r="K170" s="60"/>
      <c r="L170" s="63"/>
      <c r="M170" s="64" t="str">
        <f t="shared" si="21"/>
        <v/>
      </c>
      <c r="N170" s="65">
        <f t="shared" si="22"/>
        <v>0</v>
      </c>
      <c r="O170" s="66" t="str">
        <f>+IFERROR(VLOOKUP(LEFT(E170,4),Tabla3[[COD]:[PROCESO]],4,FALSE),"")</f>
        <v/>
      </c>
      <c r="P170" s="67" t="str">
        <f t="shared" si="19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20"/>
        <v/>
      </c>
      <c r="K171" s="60"/>
      <c r="L171" s="63"/>
      <c r="M171" s="64" t="str">
        <f t="shared" si="21"/>
        <v/>
      </c>
      <c r="N171" s="65">
        <f t="shared" si="22"/>
        <v>0</v>
      </c>
      <c r="O171" s="66" t="str">
        <f>+IFERROR(VLOOKUP(LEFT(E171,4),Tabla3[[COD]:[PROCESO]],4,FALSE),"")</f>
        <v/>
      </c>
      <c r="P171" s="67" t="str">
        <f t="shared" si="19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20"/>
        <v/>
      </c>
      <c r="K172" s="60"/>
      <c r="L172" s="63"/>
      <c r="M172" s="64" t="str">
        <f t="shared" si="21"/>
        <v/>
      </c>
      <c r="N172" s="65">
        <f t="shared" si="22"/>
        <v>0</v>
      </c>
      <c r="O172" s="66" t="str">
        <f>+IFERROR(VLOOKUP(LEFT(E172,4),Tabla3[[COD]:[PROCESO]],4,FALSE),"")</f>
        <v/>
      </c>
      <c r="P172" s="67" t="str">
        <f t="shared" si="19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20"/>
        <v/>
      </c>
      <c r="K173" s="60"/>
      <c r="L173" s="63"/>
      <c r="M173" s="64" t="str">
        <f t="shared" si="21"/>
        <v/>
      </c>
      <c r="N173" s="65">
        <f t="shared" si="22"/>
        <v>0</v>
      </c>
      <c r="O173" s="66" t="str">
        <f>+IFERROR(VLOOKUP(LEFT(E173,4),Tabla3[[COD]:[PROCESO]],4,FALSE),"")</f>
        <v/>
      </c>
      <c r="P173" s="67" t="str">
        <f t="shared" si="19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20"/>
        <v/>
      </c>
      <c r="K174" s="60"/>
      <c r="L174" s="63"/>
      <c r="M174" s="64" t="str">
        <f t="shared" si="21"/>
        <v/>
      </c>
      <c r="N174" s="65">
        <f t="shared" si="22"/>
        <v>0</v>
      </c>
      <c r="O174" s="66" t="str">
        <f>+IFERROR(VLOOKUP(LEFT(E174,4),Tabla3[[COD]:[PROCESO]],4,FALSE),"")</f>
        <v/>
      </c>
      <c r="P174" s="67" t="str">
        <f t="shared" si="19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20"/>
        <v/>
      </c>
      <c r="K175" s="60"/>
      <c r="L175" s="63"/>
      <c r="M175" s="64" t="str">
        <f t="shared" si="21"/>
        <v/>
      </c>
      <c r="N175" s="65">
        <f t="shared" si="22"/>
        <v>0</v>
      </c>
      <c r="O175" s="66" t="str">
        <f>+IFERROR(VLOOKUP(LEFT(E175,4),Tabla3[[COD]:[PROCESO]],4,FALSE),"")</f>
        <v/>
      </c>
      <c r="P175" s="67" t="str">
        <f t="shared" si="19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20"/>
        <v/>
      </c>
      <c r="K176" s="60"/>
      <c r="L176" s="63"/>
      <c r="M176" s="64" t="str">
        <f t="shared" si="21"/>
        <v/>
      </c>
      <c r="N176" s="65">
        <f t="shared" si="22"/>
        <v>0</v>
      </c>
      <c r="O176" s="66" t="str">
        <f>+IFERROR(VLOOKUP(LEFT(E176,4),Tabla3[[COD]:[PROCESO]],4,FALSE),"")</f>
        <v/>
      </c>
      <c r="P176" s="67" t="str">
        <f t="shared" si="19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20"/>
        <v/>
      </c>
      <c r="K177" s="60"/>
      <c r="L177" s="63"/>
      <c r="M177" s="64" t="str">
        <f t="shared" si="21"/>
        <v/>
      </c>
      <c r="N177" s="65">
        <f t="shared" si="22"/>
        <v>0</v>
      </c>
      <c r="O177" s="66" t="str">
        <f>+IFERROR(VLOOKUP(LEFT(E177,4),Tabla3[[COD]:[PROCESO]],4,FALSE),"")</f>
        <v/>
      </c>
      <c r="P177" s="67" t="str">
        <f t="shared" si="19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20"/>
        <v/>
      </c>
      <c r="K178" s="60"/>
      <c r="L178" s="63"/>
      <c r="M178" s="64" t="str">
        <f t="shared" si="21"/>
        <v/>
      </c>
      <c r="N178" s="65">
        <f t="shared" si="22"/>
        <v>0</v>
      </c>
      <c r="O178" s="66" t="str">
        <f>+IFERROR(VLOOKUP(LEFT(E178,4),Tabla3[[COD]:[PROCESO]],4,FALSE),"")</f>
        <v/>
      </c>
      <c r="P178" s="67" t="str">
        <f t="shared" si="19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20"/>
        <v/>
      </c>
      <c r="K179" s="60"/>
      <c r="L179" s="63"/>
      <c r="M179" s="64" t="str">
        <f t="shared" si="21"/>
        <v/>
      </c>
      <c r="N179" s="65">
        <f t="shared" si="22"/>
        <v>0</v>
      </c>
      <c r="O179" s="66" t="str">
        <f>+IFERROR(VLOOKUP(LEFT(E179,4),Tabla3[[COD]:[PROCESO]],4,FALSE),"")</f>
        <v/>
      </c>
      <c r="P179" s="67" t="str">
        <f t="shared" si="19"/>
        <v/>
      </c>
    </row>
    <row r="180" spans="2:16" s="68" customFormat="1" ht="22.75" customHeight="1" x14ac:dyDescent="0.35">
      <c r="B180" s="57"/>
      <c r="C180" s="169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20"/>
        <v/>
      </c>
      <c r="K180" s="60"/>
      <c r="L180" s="63"/>
      <c r="M180" s="64" t="str">
        <f t="shared" si="21"/>
        <v/>
      </c>
      <c r="N180" s="65">
        <f t="shared" si="22"/>
        <v>0</v>
      </c>
      <c r="O180" s="66" t="str">
        <f>+IFERROR(VLOOKUP(LEFT(E180,4),Tabla3[[COD]:[PROCESO]],4,FALSE),"")</f>
        <v/>
      </c>
      <c r="P180" s="67" t="str">
        <f t="shared" si="19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20"/>
        <v/>
      </c>
      <c r="K181" s="60"/>
      <c r="L181" s="63"/>
      <c r="M181" s="64" t="str">
        <f t="shared" si="21"/>
        <v/>
      </c>
      <c r="N181" s="65">
        <f t="shared" si="22"/>
        <v>0</v>
      </c>
      <c r="O181" s="66" t="str">
        <f>+IFERROR(VLOOKUP(LEFT(E181,4),Tabla3[[COD]:[PROCESO]],4,FALSE),"")</f>
        <v/>
      </c>
      <c r="P181" s="67" t="str">
        <f t="shared" si="19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20"/>
        <v/>
      </c>
      <c r="K182" s="60"/>
      <c r="L182" s="63"/>
      <c r="M182" s="64" t="str">
        <f t="shared" si="21"/>
        <v/>
      </c>
      <c r="N182" s="65">
        <f t="shared" si="22"/>
        <v>0</v>
      </c>
      <c r="O182" s="66" t="str">
        <f>+IFERROR(VLOOKUP(LEFT(E182,4),Tabla3[[COD]:[PROCESO]],4,FALSE),"")</f>
        <v/>
      </c>
      <c r="P182" s="67" t="str">
        <f t="shared" si="19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20"/>
        <v/>
      </c>
      <c r="K183" s="60"/>
      <c r="L183" s="63"/>
      <c r="M183" s="64" t="str">
        <f t="shared" si="21"/>
        <v/>
      </c>
      <c r="N183" s="65">
        <f t="shared" si="22"/>
        <v>0</v>
      </c>
      <c r="O183" s="66" t="str">
        <f>+IFERROR(VLOOKUP(LEFT(E183,4),Tabla3[[COD]:[PROCESO]],4,FALSE),"")</f>
        <v/>
      </c>
      <c r="P183" s="67" t="str">
        <f t="shared" si="19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20"/>
        <v/>
      </c>
      <c r="K184" s="60"/>
      <c r="L184" s="63"/>
      <c r="M184" s="64" t="str">
        <f t="shared" si="21"/>
        <v/>
      </c>
      <c r="N184" s="65">
        <f t="shared" si="22"/>
        <v>0</v>
      </c>
      <c r="O184" s="66" t="str">
        <f>+IFERROR(VLOOKUP(LEFT(E184,4),Tabla3[[COD]:[PROCESO]],4,FALSE),"")</f>
        <v/>
      </c>
      <c r="P184" s="67" t="str">
        <f t="shared" si="19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20"/>
        <v/>
      </c>
      <c r="K185" s="60"/>
      <c r="L185" s="63"/>
      <c r="M185" s="64" t="str">
        <f t="shared" si="21"/>
        <v/>
      </c>
      <c r="N185" s="65">
        <f t="shared" si="22"/>
        <v>0</v>
      </c>
      <c r="O185" s="66" t="str">
        <f>+IFERROR(VLOOKUP(LEFT(E185,4),Tabla3[[COD]:[PROCESO]],4,FALSE),"")</f>
        <v/>
      </c>
      <c r="P185" s="67" t="str">
        <f t="shared" si="19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20"/>
        <v/>
      </c>
      <c r="K186" s="60"/>
      <c r="L186" s="63"/>
      <c r="M186" s="64" t="str">
        <f t="shared" si="21"/>
        <v/>
      </c>
      <c r="N186" s="65">
        <f t="shared" si="22"/>
        <v>0</v>
      </c>
      <c r="O186" s="66" t="str">
        <f>+IFERROR(VLOOKUP(LEFT(E186,4),Tabla3[[COD]:[PROCESO]],4,FALSE),"")</f>
        <v/>
      </c>
      <c r="P186" s="67" t="str">
        <f t="shared" si="19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20"/>
        <v/>
      </c>
      <c r="K187" s="60"/>
      <c r="L187" s="63"/>
      <c r="M187" s="64" t="str">
        <f t="shared" si="21"/>
        <v/>
      </c>
      <c r="N187" s="65">
        <f t="shared" si="22"/>
        <v>0</v>
      </c>
      <c r="O187" s="66" t="str">
        <f>+IFERROR(VLOOKUP(LEFT(E187,4),Tabla3[[COD]:[PROCESO]],4,FALSE),"")</f>
        <v/>
      </c>
      <c r="P187" s="67" t="str">
        <f t="shared" si="19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ref="J188:J194" si="23">+IFERROR(P188/O188,"")</f>
        <v/>
      </c>
      <c r="K188" s="60"/>
      <c r="L188" s="63"/>
      <c r="M188" s="64" t="str">
        <f t="shared" si="21"/>
        <v/>
      </c>
      <c r="N188" s="65">
        <f t="shared" si="22"/>
        <v>0</v>
      </c>
      <c r="O188" s="66" t="str">
        <f>+IFERROR(VLOOKUP(LEFT(E188,4),Tabla3[[COD]:[PROCESO]],4,FALSE),"")</f>
        <v/>
      </c>
      <c r="P188" s="67" t="str">
        <f t="shared" si="19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23"/>
        <v/>
      </c>
      <c r="K189" s="60"/>
      <c r="L189" s="63"/>
      <c r="M189" s="64" t="str">
        <f t="shared" si="21"/>
        <v/>
      </c>
      <c r="N189" s="65">
        <f t="shared" si="22"/>
        <v>0</v>
      </c>
      <c r="O189" s="66" t="str">
        <f>+IFERROR(VLOOKUP(LEFT(E189,4),Tabla3[[COD]:[PROCESO]],4,FALSE),"")</f>
        <v/>
      </c>
      <c r="P189" s="67" t="str">
        <f t="shared" si="19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23"/>
        <v/>
      </c>
      <c r="K190" s="60"/>
      <c r="L190" s="63"/>
      <c r="M190" s="64" t="str">
        <f t="shared" si="21"/>
        <v/>
      </c>
      <c r="N190" s="65">
        <f t="shared" si="22"/>
        <v>0</v>
      </c>
      <c r="O190" s="66" t="str">
        <f>+IFERROR(VLOOKUP(LEFT(E190,4),Tabla3[[COD]:[PROCESO]],4,FALSE),"")</f>
        <v/>
      </c>
      <c r="P190" s="67" t="str">
        <f t="shared" si="19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23"/>
        <v/>
      </c>
      <c r="K191" s="60"/>
      <c r="L191" s="63"/>
      <c r="M191" s="64" t="str">
        <f t="shared" si="21"/>
        <v/>
      </c>
      <c r="N191" s="65">
        <f t="shared" si="22"/>
        <v>0</v>
      </c>
      <c r="O191" s="66" t="str">
        <f>+IFERROR(VLOOKUP(LEFT(E191,4),Tabla3[[COD]:[PROCESO]],4,FALSE),"")</f>
        <v/>
      </c>
      <c r="P191" s="67" t="str">
        <f t="shared" si="19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23"/>
        <v/>
      </c>
      <c r="K192" s="60"/>
      <c r="L192" s="63"/>
      <c r="M192" s="64" t="str">
        <f t="shared" si="21"/>
        <v/>
      </c>
      <c r="N192" s="65">
        <f t="shared" si="22"/>
        <v>0</v>
      </c>
      <c r="O192" s="66" t="str">
        <f>+IFERROR(VLOOKUP(LEFT(E192,4),Tabla3[[COD]:[PROCESO]],4,FALSE),"")</f>
        <v/>
      </c>
      <c r="P192" s="67" t="str">
        <f t="shared" si="19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23"/>
        <v/>
      </c>
      <c r="K193" s="60"/>
      <c r="L193" s="63"/>
      <c r="M193" s="64" t="str">
        <f t="shared" si="21"/>
        <v/>
      </c>
      <c r="N193" s="65">
        <f t="shared" si="22"/>
        <v>0</v>
      </c>
      <c r="O193" s="66" t="str">
        <f>+IFERROR(VLOOKUP(LEFT(E193,4),Tabla3[[COD]:[PROCESO]],4,FALSE),"")</f>
        <v/>
      </c>
      <c r="P193" s="67" t="str">
        <f t="shared" si="19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23"/>
        <v/>
      </c>
      <c r="K194" s="60"/>
      <c r="L194" s="63"/>
      <c r="M194" s="64" t="str">
        <f t="shared" si="21"/>
        <v/>
      </c>
      <c r="N194" s="65">
        <f t="shared" si="22"/>
        <v>0</v>
      </c>
      <c r="O194" s="66" t="str">
        <f>+IFERROR(VLOOKUP(LEFT(E194,4),Tabla3[[COD]:[PROCESO]],4,FALSE),"")</f>
        <v/>
      </c>
      <c r="P194" s="67" t="str">
        <f t="shared" si="19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24">+IFERROR(P195/O195,"")</f>
        <v/>
      </c>
      <c r="K195" s="60"/>
      <c r="L195" s="63"/>
      <c r="M195" s="64" t="str">
        <f t="shared" si="21"/>
        <v/>
      </c>
      <c r="N195" s="65">
        <f t="shared" si="22"/>
        <v>0</v>
      </c>
      <c r="O195" s="66" t="str">
        <f>+IFERROR(VLOOKUP(LEFT(E195,4),Tabla3[[COD]:[PROCESO]],4,FALSE),"")</f>
        <v/>
      </c>
      <c r="P195" s="67" t="str">
        <f t="shared" si="19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24"/>
        <v/>
      </c>
      <c r="K196" s="60"/>
      <c r="L196" s="63"/>
      <c r="M196" s="64" t="str">
        <f t="shared" si="21"/>
        <v/>
      </c>
      <c r="N196" s="65">
        <f t="shared" si="22"/>
        <v>0</v>
      </c>
      <c r="O196" s="66" t="str">
        <f>+IFERROR(VLOOKUP(LEFT(E196,4),Tabla3[[COD]:[PROCESO]],4,FALSE),"")</f>
        <v/>
      </c>
      <c r="P196" s="67" t="str">
        <f t="shared" si="19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24"/>
        <v/>
      </c>
      <c r="K197" s="60"/>
      <c r="L197" s="63"/>
      <c r="M197" s="64" t="str">
        <f t="shared" si="21"/>
        <v/>
      </c>
      <c r="N197" s="65">
        <f t="shared" si="22"/>
        <v>0</v>
      </c>
      <c r="O197" s="66" t="str">
        <f>+IFERROR(VLOOKUP(LEFT(E197,4),Tabla3[[COD]:[PROCESO]],4,FALSE),"")</f>
        <v/>
      </c>
      <c r="P197" s="67" t="str">
        <f t="shared" ref="P197:P260" si="25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24"/>
        <v/>
      </c>
      <c r="K198" s="60"/>
      <c r="L198" s="63"/>
      <c r="M198" s="64" t="str">
        <f t="shared" si="21"/>
        <v/>
      </c>
      <c r="N198" s="65">
        <f t="shared" si="22"/>
        <v>0</v>
      </c>
      <c r="O198" s="66" t="str">
        <f>+IFERROR(VLOOKUP(LEFT(E198,4),Tabla3[[COD]:[PROCESO]],4,FALSE),"")</f>
        <v/>
      </c>
      <c r="P198" s="67" t="str">
        <f t="shared" si="25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24"/>
        <v/>
      </c>
      <c r="K199" s="60"/>
      <c r="L199" s="63"/>
      <c r="M199" s="64" t="str">
        <f t="shared" si="21"/>
        <v/>
      </c>
      <c r="N199" s="65">
        <f t="shared" si="22"/>
        <v>0</v>
      </c>
      <c r="O199" s="66" t="str">
        <f>+IFERROR(VLOOKUP(LEFT(E199,4),Tabla3[[COD]:[PROCESO]],4,FALSE),"")</f>
        <v/>
      </c>
      <c r="P199" s="67" t="str">
        <f t="shared" si="25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24"/>
        <v/>
      </c>
      <c r="K200" s="60"/>
      <c r="L200" s="63"/>
      <c r="M200" s="64" t="str">
        <f t="shared" si="21"/>
        <v/>
      </c>
      <c r="N200" s="65">
        <f t="shared" si="22"/>
        <v>0</v>
      </c>
      <c r="O200" s="66" t="str">
        <f>+IFERROR(VLOOKUP(LEFT(E200,4),Tabla3[[COD]:[PROCESO]],4,FALSE),"")</f>
        <v/>
      </c>
      <c r="P200" s="67" t="str">
        <f t="shared" si="25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24"/>
        <v/>
      </c>
      <c r="K201" s="60"/>
      <c r="L201" s="63"/>
      <c r="M201" s="64" t="str">
        <f t="shared" si="21"/>
        <v/>
      </c>
      <c r="N201" s="65">
        <f t="shared" si="22"/>
        <v>0</v>
      </c>
      <c r="O201" s="66" t="str">
        <f>+IFERROR(VLOOKUP(LEFT(E201,4),Tabla3[[COD]:[PROCESO]],4,FALSE),"")</f>
        <v/>
      </c>
      <c r="P201" s="67" t="str">
        <f t="shared" si="25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24"/>
        <v/>
      </c>
      <c r="K202" s="60"/>
      <c r="L202" s="63"/>
      <c r="M202" s="64" t="str">
        <f t="shared" si="21"/>
        <v/>
      </c>
      <c r="N202" s="65">
        <f t="shared" si="22"/>
        <v>0</v>
      </c>
      <c r="O202" s="66" t="str">
        <f>+IFERROR(VLOOKUP(LEFT(E202,4),Tabla3[[COD]:[PROCESO]],4,FALSE),"")</f>
        <v/>
      </c>
      <c r="P202" s="67" t="str">
        <f t="shared" si="25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24"/>
        <v/>
      </c>
      <c r="K203" s="60"/>
      <c r="L203" s="63"/>
      <c r="M203" s="64" t="str">
        <f t="shared" si="21"/>
        <v/>
      </c>
      <c r="N203" s="65">
        <f t="shared" si="22"/>
        <v>0</v>
      </c>
      <c r="O203" s="66" t="str">
        <f>+IFERROR(VLOOKUP(LEFT(E203,4),Tabla3[[COD]:[PROCESO]],4,FALSE),"")</f>
        <v/>
      </c>
      <c r="P203" s="67" t="str">
        <f t="shared" si="25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24"/>
        <v/>
      </c>
      <c r="K204" s="60"/>
      <c r="L204" s="63"/>
      <c r="M204" s="64" t="str">
        <f t="shared" si="21"/>
        <v/>
      </c>
      <c r="N204" s="65">
        <f t="shared" si="22"/>
        <v>0</v>
      </c>
      <c r="O204" s="66" t="str">
        <f>+IFERROR(VLOOKUP(LEFT(E204,4),Tabla3[[COD]:[PROCESO]],4,FALSE),"")</f>
        <v/>
      </c>
      <c r="P204" s="67" t="str">
        <f t="shared" si="25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24"/>
        <v/>
      </c>
      <c r="K205" s="60"/>
      <c r="L205" s="63"/>
      <c r="M205" s="64" t="str">
        <f t="shared" si="21"/>
        <v/>
      </c>
      <c r="N205" s="65">
        <f t="shared" si="22"/>
        <v>0</v>
      </c>
      <c r="O205" s="66" t="str">
        <f>+IFERROR(VLOOKUP(LEFT(E205,4),Tabla3[[COD]:[PROCESO]],4,FALSE),"")</f>
        <v/>
      </c>
      <c r="P205" s="67" t="str">
        <f t="shared" si="25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24"/>
        <v/>
      </c>
      <c r="K206" s="60"/>
      <c r="L206" s="63"/>
      <c r="M206" s="64" t="str">
        <f t="shared" si="21"/>
        <v/>
      </c>
      <c r="N206" s="65">
        <f t="shared" si="22"/>
        <v>0</v>
      </c>
      <c r="O206" s="66" t="str">
        <f>+IFERROR(VLOOKUP(LEFT(E206,4),Tabla3[[COD]:[PROCESO]],4,FALSE),"")</f>
        <v/>
      </c>
      <c r="P206" s="67" t="str">
        <f t="shared" si="25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24"/>
        <v/>
      </c>
      <c r="K207" s="60"/>
      <c r="L207" s="63"/>
      <c r="M207" s="64" t="str">
        <f t="shared" si="21"/>
        <v/>
      </c>
      <c r="N207" s="65">
        <f t="shared" si="22"/>
        <v>0</v>
      </c>
      <c r="O207" s="66" t="str">
        <f>+IFERROR(VLOOKUP(LEFT(E207,4),Tabla3[[COD]:[PROCESO]],4,FALSE),"")</f>
        <v/>
      </c>
      <c r="P207" s="67" t="str">
        <f t="shared" si="25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24"/>
        <v/>
      </c>
      <c r="K208" s="60"/>
      <c r="L208" s="63"/>
      <c r="M208" s="64" t="str">
        <f t="shared" si="21"/>
        <v/>
      </c>
      <c r="N208" s="65">
        <f t="shared" si="22"/>
        <v>0</v>
      </c>
      <c r="O208" s="66" t="str">
        <f>+IFERROR(VLOOKUP(LEFT(E208,4),Tabla3[[COD]:[PROCESO]],4,FALSE),"")</f>
        <v/>
      </c>
      <c r="P208" s="67" t="str">
        <f t="shared" si="25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24"/>
        <v/>
      </c>
      <c r="K209" s="60"/>
      <c r="L209" s="63"/>
      <c r="M209" s="64" t="str">
        <f t="shared" si="21"/>
        <v/>
      </c>
      <c r="N209" s="65">
        <f t="shared" si="22"/>
        <v>0</v>
      </c>
      <c r="O209" s="66" t="str">
        <f>+IFERROR(VLOOKUP(LEFT(E209,4),Tabla3[[COD]:[PROCESO]],4,FALSE),"")</f>
        <v/>
      </c>
      <c r="P209" s="67" t="str">
        <f t="shared" si="25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24"/>
        <v/>
      </c>
      <c r="K210" s="60"/>
      <c r="L210" s="63"/>
      <c r="M210" s="64" t="str">
        <f t="shared" si="21"/>
        <v/>
      </c>
      <c r="N210" s="65">
        <f t="shared" si="22"/>
        <v>0</v>
      </c>
      <c r="O210" s="66" t="str">
        <f>+IFERROR(VLOOKUP(LEFT(E210,4),Tabla3[[COD]:[PROCESO]],4,FALSE),"")</f>
        <v/>
      </c>
      <c r="P210" s="67" t="str">
        <f t="shared" si="25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24"/>
        <v/>
      </c>
      <c r="K211" s="60"/>
      <c r="L211" s="63"/>
      <c r="M211" s="64" t="str">
        <f t="shared" si="21"/>
        <v/>
      </c>
      <c r="N211" s="65">
        <f t="shared" si="22"/>
        <v>0</v>
      </c>
      <c r="O211" s="66" t="str">
        <f>+IFERROR(VLOOKUP(LEFT(E211,4),Tabla3[[COD]:[PROCESO]],4,FALSE),"")</f>
        <v/>
      </c>
      <c r="P211" s="67" t="str">
        <f t="shared" si="25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24"/>
        <v/>
      </c>
      <c r="K212" s="60"/>
      <c r="L212" s="63"/>
      <c r="M212" s="64" t="str">
        <f t="shared" si="21"/>
        <v/>
      </c>
      <c r="N212" s="65">
        <f t="shared" si="22"/>
        <v>0</v>
      </c>
      <c r="O212" s="66" t="str">
        <f>+IFERROR(VLOOKUP(LEFT(E212,4),Tabla3[[COD]:[PROCESO]],4,FALSE),"")</f>
        <v/>
      </c>
      <c r="P212" s="67" t="str">
        <f t="shared" si="25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24"/>
        <v/>
      </c>
      <c r="K213" s="60"/>
      <c r="L213" s="63"/>
      <c r="M213" s="64" t="str">
        <f t="shared" si="21"/>
        <v/>
      </c>
      <c r="N213" s="65">
        <f t="shared" si="22"/>
        <v>0</v>
      </c>
      <c r="O213" s="66" t="str">
        <f>+IFERROR(VLOOKUP(LEFT(E213,4),Tabla3[[COD]:[PROCESO]],4,FALSE),"")</f>
        <v/>
      </c>
      <c r="P213" s="67" t="str">
        <f t="shared" si="25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24"/>
        <v/>
      </c>
      <c r="K214" s="60"/>
      <c r="L214" s="63"/>
      <c r="M214" s="64" t="str">
        <f t="shared" si="21"/>
        <v/>
      </c>
      <c r="N214" s="65">
        <f t="shared" si="22"/>
        <v>0</v>
      </c>
      <c r="O214" s="66" t="str">
        <f>+IFERROR(VLOOKUP(LEFT(E214,4),Tabla3[[COD]:[PROCESO]],4,FALSE),"")</f>
        <v/>
      </c>
      <c r="P214" s="67" t="str">
        <f t="shared" si="25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24"/>
        <v/>
      </c>
      <c r="K215" s="60"/>
      <c r="L215" s="63"/>
      <c r="M215" s="64" t="str">
        <f t="shared" si="21"/>
        <v/>
      </c>
      <c r="N215" s="65">
        <f t="shared" si="22"/>
        <v>0</v>
      </c>
      <c r="O215" s="66" t="str">
        <f>+IFERROR(VLOOKUP(LEFT(E215,4),Tabla3[[COD]:[PROCESO]],4,FALSE),"")</f>
        <v/>
      </c>
      <c r="P215" s="67" t="str">
        <f t="shared" si="25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24"/>
        <v/>
      </c>
      <c r="K216" s="60"/>
      <c r="L216" s="63"/>
      <c r="M216" s="64" t="str">
        <f t="shared" si="21"/>
        <v/>
      </c>
      <c r="N216" s="65">
        <f t="shared" si="22"/>
        <v>0</v>
      </c>
      <c r="O216" s="66" t="str">
        <f>+IFERROR(VLOOKUP(LEFT(E216,4),Tabla3[[COD]:[PROCESO]],4,FALSE),"")</f>
        <v/>
      </c>
      <c r="P216" s="67" t="str">
        <f t="shared" si="25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24"/>
        <v/>
      </c>
      <c r="K217" s="60"/>
      <c r="L217" s="63"/>
      <c r="M217" s="64" t="str">
        <f t="shared" si="21"/>
        <v/>
      </c>
      <c r="N217" s="65">
        <f t="shared" si="22"/>
        <v>0</v>
      </c>
      <c r="O217" s="66" t="str">
        <f>+IFERROR(VLOOKUP(LEFT(E217,4),Tabla3[[COD]:[PROCESO]],4,FALSE),"")</f>
        <v/>
      </c>
      <c r="P217" s="67" t="str">
        <f t="shared" si="25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24"/>
        <v/>
      </c>
      <c r="K218" s="60"/>
      <c r="L218" s="63"/>
      <c r="M218" s="64" t="str">
        <f t="shared" si="21"/>
        <v/>
      </c>
      <c r="N218" s="65">
        <f t="shared" si="22"/>
        <v>0</v>
      </c>
      <c r="O218" s="66" t="str">
        <f>+IFERROR(VLOOKUP(LEFT(E218,4),Tabla3[[COD]:[PROCESO]],4,FALSE),"")</f>
        <v/>
      </c>
      <c r="P218" s="67" t="str">
        <f t="shared" si="25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24"/>
        <v/>
      </c>
      <c r="K219" s="60"/>
      <c r="L219" s="63"/>
      <c r="M219" s="64" t="str">
        <f t="shared" si="21"/>
        <v/>
      </c>
      <c r="N219" s="65">
        <f t="shared" si="22"/>
        <v>0</v>
      </c>
      <c r="O219" s="66" t="str">
        <f>+IFERROR(VLOOKUP(LEFT(E219,4),Tabla3[[COD]:[PROCESO]],4,FALSE),"")</f>
        <v/>
      </c>
      <c r="P219" s="67" t="str">
        <f t="shared" si="25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24"/>
        <v/>
      </c>
      <c r="K220" s="60"/>
      <c r="L220" s="63"/>
      <c r="M220" s="64" t="str">
        <f t="shared" si="21"/>
        <v/>
      </c>
      <c r="N220" s="65">
        <f t="shared" si="22"/>
        <v>0</v>
      </c>
      <c r="O220" s="66" t="str">
        <f>+IFERROR(VLOOKUP(LEFT(E220,4),Tabla3[[COD]:[PROCESO]],4,FALSE),"")</f>
        <v/>
      </c>
      <c r="P220" s="67" t="str">
        <f t="shared" si="25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24"/>
        <v/>
      </c>
      <c r="K221" s="60"/>
      <c r="L221" s="63"/>
      <c r="M221" s="64" t="str">
        <f t="shared" si="21"/>
        <v/>
      </c>
      <c r="N221" s="65">
        <f t="shared" si="22"/>
        <v>0</v>
      </c>
      <c r="O221" s="66" t="str">
        <f>+IFERROR(VLOOKUP(LEFT(E221,4),Tabla3[[COD]:[PROCESO]],4,FALSE),"")</f>
        <v/>
      </c>
      <c r="P221" s="67" t="str">
        <f t="shared" si="25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24"/>
        <v/>
      </c>
      <c r="K222" s="60"/>
      <c r="L222" s="63"/>
      <c r="M222" s="64" t="str">
        <f t="shared" si="21"/>
        <v/>
      </c>
      <c r="N222" s="65">
        <f t="shared" si="22"/>
        <v>0</v>
      </c>
      <c r="O222" s="66" t="str">
        <f>+IFERROR(VLOOKUP(LEFT(E222,4),Tabla3[[COD]:[PROCESO]],4,FALSE),"")</f>
        <v/>
      </c>
      <c r="P222" s="67" t="str">
        <f t="shared" si="25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24"/>
        <v/>
      </c>
      <c r="K223" s="60"/>
      <c r="L223" s="63"/>
      <c r="M223" s="64" t="str">
        <f t="shared" si="21"/>
        <v/>
      </c>
      <c r="N223" s="65">
        <f t="shared" si="22"/>
        <v>0</v>
      </c>
      <c r="O223" s="66" t="str">
        <f>+IFERROR(VLOOKUP(LEFT(E223,4),Tabla3[[COD]:[PROCESO]],4,FALSE),"")</f>
        <v/>
      </c>
      <c r="P223" s="67" t="str">
        <f t="shared" si="25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24"/>
        <v/>
      </c>
      <c r="K224" s="60"/>
      <c r="L224" s="63"/>
      <c r="M224" s="64" t="str">
        <f t="shared" si="21"/>
        <v/>
      </c>
      <c r="N224" s="65">
        <f t="shared" si="22"/>
        <v>0</v>
      </c>
      <c r="O224" s="66" t="str">
        <f>+IFERROR(VLOOKUP(LEFT(E224,4),Tabla3[[COD]:[PROCESO]],4,FALSE),"")</f>
        <v/>
      </c>
      <c r="P224" s="67" t="str">
        <f t="shared" si="25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24"/>
        <v/>
      </c>
      <c r="K225" s="60"/>
      <c r="L225" s="63"/>
      <c r="M225" s="64" t="str">
        <f t="shared" si="21"/>
        <v/>
      </c>
      <c r="N225" s="65">
        <f t="shared" si="22"/>
        <v>0</v>
      </c>
      <c r="O225" s="66" t="str">
        <f>+IFERROR(VLOOKUP(LEFT(E225,4),Tabla3[[COD]:[PROCESO]],4,FALSE),"")</f>
        <v/>
      </c>
      <c r="P225" s="67" t="str">
        <f t="shared" si="25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24"/>
        <v/>
      </c>
      <c r="K226" s="60"/>
      <c r="L226" s="63"/>
      <c r="M226" s="64" t="str">
        <f t="shared" si="21"/>
        <v/>
      </c>
      <c r="N226" s="65">
        <f t="shared" si="22"/>
        <v>0</v>
      </c>
      <c r="O226" s="66" t="str">
        <f>+IFERROR(VLOOKUP(LEFT(E226,4),Tabla3[[COD]:[PROCESO]],4,FALSE),"")</f>
        <v/>
      </c>
      <c r="P226" s="67" t="str">
        <f t="shared" si="25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24"/>
        <v/>
      </c>
      <c r="K227" s="60"/>
      <c r="L227" s="63"/>
      <c r="M227" s="64" t="str">
        <f t="shared" si="21"/>
        <v/>
      </c>
      <c r="N227" s="65">
        <f t="shared" si="22"/>
        <v>0</v>
      </c>
      <c r="O227" s="66" t="str">
        <f>+IFERROR(VLOOKUP(LEFT(E227,4),Tabla3[[COD]:[PROCESO]],4,FALSE),"")</f>
        <v/>
      </c>
      <c r="P227" s="67" t="str">
        <f t="shared" si="25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24"/>
        <v/>
      </c>
      <c r="K228" s="60"/>
      <c r="L228" s="63"/>
      <c r="M228" s="64" t="str">
        <f t="shared" si="21"/>
        <v/>
      </c>
      <c r="N228" s="65">
        <f t="shared" si="22"/>
        <v>0</v>
      </c>
      <c r="O228" s="66" t="str">
        <f>+IFERROR(VLOOKUP(LEFT(E228,4),Tabla3[[COD]:[PROCESO]],4,FALSE),"")</f>
        <v/>
      </c>
      <c r="P228" s="67" t="str">
        <f t="shared" si="25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24"/>
        <v/>
      </c>
      <c r="K229" s="60"/>
      <c r="L229" s="63"/>
      <c r="M229" s="64" t="str">
        <f t="shared" ref="M229:M292" si="26">+IFERROR(N229*O229,"")</f>
        <v/>
      </c>
      <c r="N229" s="65">
        <f t="shared" si="22"/>
        <v>0</v>
      </c>
      <c r="O229" s="66" t="str">
        <f>+IFERROR(VLOOKUP(LEFT(E229,4),Tabla3[[COD]:[PROCESO]],4,FALSE),"")</f>
        <v/>
      </c>
      <c r="P229" s="67" t="str">
        <f t="shared" si="25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24"/>
        <v/>
      </c>
      <c r="K230" s="60"/>
      <c r="L230" s="63"/>
      <c r="M230" s="64" t="str">
        <f t="shared" si="26"/>
        <v/>
      </c>
      <c r="N230" s="65">
        <f t="shared" ref="N230:N293" si="27">(H230-G230)*24</f>
        <v>0</v>
      </c>
      <c r="O230" s="66" t="str">
        <f>+IFERROR(VLOOKUP(LEFT(E230,4),Tabla3[[COD]:[PROCESO]],4,FALSE),"")</f>
        <v/>
      </c>
      <c r="P230" s="67" t="str">
        <f t="shared" si="25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24"/>
        <v/>
      </c>
      <c r="K231" s="60"/>
      <c r="L231" s="63"/>
      <c r="M231" s="64" t="str">
        <f t="shared" si="26"/>
        <v/>
      </c>
      <c r="N231" s="65">
        <f t="shared" si="27"/>
        <v>0</v>
      </c>
      <c r="O231" s="66" t="str">
        <f>+IFERROR(VLOOKUP(LEFT(E231,4),Tabla3[[COD]:[PROCESO]],4,FALSE),"")</f>
        <v/>
      </c>
      <c r="P231" s="67" t="str">
        <f t="shared" si="25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24"/>
        <v/>
      </c>
      <c r="K232" s="60"/>
      <c r="L232" s="63"/>
      <c r="M232" s="64" t="str">
        <f t="shared" si="26"/>
        <v/>
      </c>
      <c r="N232" s="65">
        <f t="shared" si="27"/>
        <v>0</v>
      </c>
      <c r="O232" s="66" t="str">
        <f>+IFERROR(VLOOKUP(LEFT(E232,4),Tabla3[[COD]:[PROCESO]],4,FALSE),"")</f>
        <v/>
      </c>
      <c r="P232" s="67" t="str">
        <f t="shared" si="25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24"/>
        <v/>
      </c>
      <c r="K233" s="60"/>
      <c r="L233" s="63"/>
      <c r="M233" s="64" t="str">
        <f t="shared" si="26"/>
        <v/>
      </c>
      <c r="N233" s="65">
        <f t="shared" si="27"/>
        <v>0</v>
      </c>
      <c r="O233" s="66" t="str">
        <f>+IFERROR(VLOOKUP(LEFT(E233,4),Tabla3[[COD]:[PROCESO]],4,FALSE),"")</f>
        <v/>
      </c>
      <c r="P233" s="67" t="str">
        <f t="shared" si="25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24"/>
        <v/>
      </c>
      <c r="K234" s="60"/>
      <c r="L234" s="63"/>
      <c r="M234" s="64" t="str">
        <f t="shared" si="26"/>
        <v/>
      </c>
      <c r="N234" s="65">
        <f t="shared" si="27"/>
        <v>0</v>
      </c>
      <c r="O234" s="66" t="str">
        <f>+IFERROR(VLOOKUP(LEFT(E234,4),Tabla3[[COD]:[PROCESO]],4,FALSE),"")</f>
        <v/>
      </c>
      <c r="P234" s="67" t="str">
        <f t="shared" si="25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24"/>
        <v/>
      </c>
      <c r="K235" s="60"/>
      <c r="L235" s="63"/>
      <c r="M235" s="64" t="str">
        <f t="shared" si="26"/>
        <v/>
      </c>
      <c r="N235" s="65">
        <f t="shared" si="27"/>
        <v>0</v>
      </c>
      <c r="O235" s="66" t="str">
        <f>+IFERROR(VLOOKUP(LEFT(E235,4),Tabla3[[COD]:[PROCESO]],4,FALSE),"")</f>
        <v/>
      </c>
      <c r="P235" s="67" t="str">
        <f t="shared" si="25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24"/>
        <v/>
      </c>
      <c r="K236" s="60"/>
      <c r="L236" s="63"/>
      <c r="M236" s="64" t="str">
        <f t="shared" si="26"/>
        <v/>
      </c>
      <c r="N236" s="65">
        <f t="shared" si="27"/>
        <v>0</v>
      </c>
      <c r="O236" s="66" t="str">
        <f>+IFERROR(VLOOKUP(LEFT(E236,4),Tabla3[[COD]:[PROCESO]],4,FALSE),"")</f>
        <v/>
      </c>
      <c r="P236" s="67" t="str">
        <f t="shared" si="25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24"/>
        <v/>
      </c>
      <c r="K237" s="60"/>
      <c r="L237" s="63"/>
      <c r="M237" s="64" t="str">
        <f t="shared" si="26"/>
        <v/>
      </c>
      <c r="N237" s="65">
        <f t="shared" si="27"/>
        <v>0</v>
      </c>
      <c r="O237" s="66" t="str">
        <f>+IFERROR(VLOOKUP(LEFT(E237,4),Tabla3[[COD]:[PROCESO]],4,FALSE),"")</f>
        <v/>
      </c>
      <c r="P237" s="67" t="str">
        <f t="shared" si="25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24"/>
        <v/>
      </c>
      <c r="K238" s="60"/>
      <c r="L238" s="63"/>
      <c r="M238" s="64" t="str">
        <f t="shared" si="26"/>
        <v/>
      </c>
      <c r="N238" s="65">
        <f t="shared" si="27"/>
        <v>0</v>
      </c>
      <c r="O238" s="66" t="str">
        <f>+IFERROR(VLOOKUP(LEFT(E238,4),Tabla3[[COD]:[PROCESO]],4,FALSE),"")</f>
        <v/>
      </c>
      <c r="P238" s="67" t="str">
        <f t="shared" si="25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24"/>
        <v/>
      </c>
      <c r="K239" s="60"/>
      <c r="L239" s="63"/>
      <c r="M239" s="64" t="str">
        <f t="shared" si="26"/>
        <v/>
      </c>
      <c r="N239" s="65">
        <f t="shared" si="27"/>
        <v>0</v>
      </c>
      <c r="O239" s="66" t="str">
        <f>+IFERROR(VLOOKUP(LEFT(E239,4),Tabla3[[COD]:[PROCESO]],4,FALSE),"")</f>
        <v/>
      </c>
      <c r="P239" s="67" t="str">
        <f t="shared" si="25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24"/>
        <v/>
      </c>
      <c r="K240" s="60"/>
      <c r="L240" s="63"/>
      <c r="M240" s="64" t="str">
        <f t="shared" si="26"/>
        <v/>
      </c>
      <c r="N240" s="65">
        <f t="shared" si="27"/>
        <v>0</v>
      </c>
      <c r="O240" s="66" t="str">
        <f>+IFERROR(VLOOKUP(LEFT(E240,4),Tabla3[[COD]:[PROCESO]],4,FALSE),"")</f>
        <v/>
      </c>
      <c r="P240" s="67" t="str">
        <f t="shared" si="25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24"/>
        <v/>
      </c>
      <c r="K241" s="60"/>
      <c r="L241" s="63"/>
      <c r="M241" s="64" t="str">
        <f t="shared" si="26"/>
        <v/>
      </c>
      <c r="N241" s="65">
        <f t="shared" si="27"/>
        <v>0</v>
      </c>
      <c r="O241" s="66" t="str">
        <f>+IFERROR(VLOOKUP(LEFT(E241,4),Tabla3[[COD]:[PROCESO]],4,FALSE),"")</f>
        <v/>
      </c>
      <c r="P241" s="67" t="str">
        <f t="shared" si="25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24"/>
        <v/>
      </c>
      <c r="K242" s="60"/>
      <c r="L242" s="63"/>
      <c r="M242" s="64" t="str">
        <f t="shared" si="26"/>
        <v/>
      </c>
      <c r="N242" s="65">
        <f t="shared" si="27"/>
        <v>0</v>
      </c>
      <c r="O242" s="66" t="str">
        <f>+IFERROR(VLOOKUP(LEFT(E242,4),Tabla3[[COD]:[PROCESO]],4,FALSE),"")</f>
        <v/>
      </c>
      <c r="P242" s="67" t="str">
        <f t="shared" si="25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24"/>
        <v/>
      </c>
      <c r="K243" s="60"/>
      <c r="L243" s="63"/>
      <c r="M243" s="64" t="str">
        <f t="shared" si="26"/>
        <v/>
      </c>
      <c r="N243" s="65">
        <f t="shared" si="27"/>
        <v>0</v>
      </c>
      <c r="O243" s="66" t="str">
        <f>+IFERROR(VLOOKUP(LEFT(E243,4),Tabla3[[COD]:[PROCESO]],4,FALSE),"")</f>
        <v/>
      </c>
      <c r="P243" s="67" t="str">
        <f t="shared" si="25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24"/>
        <v/>
      </c>
      <c r="K244" s="60"/>
      <c r="L244" s="63"/>
      <c r="M244" s="64" t="str">
        <f t="shared" si="26"/>
        <v/>
      </c>
      <c r="N244" s="65">
        <f t="shared" si="27"/>
        <v>0</v>
      </c>
      <c r="O244" s="66" t="str">
        <f>+IFERROR(VLOOKUP(LEFT(E244,4),Tabla3[[COD]:[PROCESO]],4,FALSE),"")</f>
        <v/>
      </c>
      <c r="P244" s="67" t="str">
        <f t="shared" si="25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24"/>
        <v/>
      </c>
      <c r="K245" s="60"/>
      <c r="L245" s="63"/>
      <c r="M245" s="64" t="str">
        <f t="shared" si="26"/>
        <v/>
      </c>
      <c r="N245" s="65">
        <f t="shared" si="27"/>
        <v>0</v>
      </c>
      <c r="O245" s="66" t="str">
        <f>+IFERROR(VLOOKUP(LEFT(E245,4),Tabla3[[COD]:[PROCESO]],4,FALSE),"")</f>
        <v/>
      </c>
      <c r="P245" s="67" t="str">
        <f t="shared" si="25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24"/>
        <v/>
      </c>
      <c r="K246" s="60"/>
      <c r="L246" s="63"/>
      <c r="M246" s="64" t="str">
        <f t="shared" si="26"/>
        <v/>
      </c>
      <c r="N246" s="65">
        <f t="shared" si="27"/>
        <v>0</v>
      </c>
      <c r="O246" s="66" t="str">
        <f>+IFERROR(VLOOKUP(LEFT(E246,4),Tabla3[[COD]:[PROCESO]],4,FALSE),"")</f>
        <v/>
      </c>
      <c r="P246" s="67" t="str">
        <f t="shared" si="25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24"/>
        <v/>
      </c>
      <c r="K247" s="60"/>
      <c r="L247" s="63"/>
      <c r="M247" s="64" t="str">
        <f t="shared" si="26"/>
        <v/>
      </c>
      <c r="N247" s="65">
        <f t="shared" si="27"/>
        <v>0</v>
      </c>
      <c r="O247" s="66" t="str">
        <f>+IFERROR(VLOOKUP(LEFT(E247,4),Tabla3[[COD]:[PROCESO]],4,FALSE),"")</f>
        <v/>
      </c>
      <c r="P247" s="67" t="str">
        <f t="shared" si="25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24"/>
        <v/>
      </c>
      <c r="K248" s="60"/>
      <c r="L248" s="63"/>
      <c r="M248" s="64" t="str">
        <f t="shared" si="26"/>
        <v/>
      </c>
      <c r="N248" s="65">
        <f t="shared" si="27"/>
        <v>0</v>
      </c>
      <c r="O248" s="66" t="str">
        <f>+IFERROR(VLOOKUP(LEFT(E248,4),Tabla3[[COD]:[PROCESO]],4,FALSE),"")</f>
        <v/>
      </c>
      <c r="P248" s="67" t="str">
        <f t="shared" si="25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24"/>
        <v/>
      </c>
      <c r="K249" s="60"/>
      <c r="L249" s="63"/>
      <c r="M249" s="64" t="str">
        <f t="shared" si="26"/>
        <v/>
      </c>
      <c r="N249" s="65">
        <f t="shared" si="27"/>
        <v>0</v>
      </c>
      <c r="O249" s="66" t="str">
        <f>+IFERROR(VLOOKUP(LEFT(E249,4),Tabla3[[COD]:[PROCESO]],4,FALSE),"")</f>
        <v/>
      </c>
      <c r="P249" s="67" t="str">
        <f t="shared" si="25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24"/>
        <v/>
      </c>
      <c r="K250" s="60"/>
      <c r="L250" s="63"/>
      <c r="M250" s="64" t="str">
        <f t="shared" si="26"/>
        <v/>
      </c>
      <c r="N250" s="65">
        <f t="shared" si="27"/>
        <v>0</v>
      </c>
      <c r="O250" s="66" t="str">
        <f>+IFERROR(VLOOKUP(LEFT(E250,4),Tabla3[[COD]:[PROCESO]],4,FALSE),"")</f>
        <v/>
      </c>
      <c r="P250" s="67" t="str">
        <f t="shared" si="25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24"/>
        <v/>
      </c>
      <c r="K251" s="60"/>
      <c r="L251" s="63"/>
      <c r="M251" s="64" t="str">
        <f t="shared" si="26"/>
        <v/>
      </c>
      <c r="N251" s="65">
        <f t="shared" si="27"/>
        <v>0</v>
      </c>
      <c r="O251" s="66" t="str">
        <f>+IFERROR(VLOOKUP(LEFT(E251,4),Tabla3[[COD]:[PROCESO]],4,FALSE),"")</f>
        <v/>
      </c>
      <c r="P251" s="67" t="str">
        <f t="shared" si="25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24"/>
        <v/>
      </c>
      <c r="K252" s="60"/>
      <c r="L252" s="63"/>
      <c r="M252" s="64" t="str">
        <f t="shared" si="26"/>
        <v/>
      </c>
      <c r="N252" s="65">
        <f t="shared" si="27"/>
        <v>0</v>
      </c>
      <c r="O252" s="66" t="str">
        <f>+IFERROR(VLOOKUP(LEFT(E252,4),Tabla3[[COD]:[PROCESO]],4,FALSE),"")</f>
        <v/>
      </c>
      <c r="P252" s="67" t="str">
        <f t="shared" si="25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24"/>
        <v/>
      </c>
      <c r="K253" s="60"/>
      <c r="L253" s="63"/>
      <c r="M253" s="64" t="str">
        <f t="shared" si="26"/>
        <v/>
      </c>
      <c r="N253" s="65">
        <f t="shared" si="27"/>
        <v>0</v>
      </c>
      <c r="O253" s="66" t="str">
        <f>+IFERROR(VLOOKUP(LEFT(E253,4),Tabla3[[COD]:[PROCESO]],4,FALSE),"")</f>
        <v/>
      </c>
      <c r="P253" s="67" t="str">
        <f t="shared" si="25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24"/>
        <v/>
      </c>
      <c r="K254" s="60"/>
      <c r="L254" s="63"/>
      <c r="M254" s="64" t="str">
        <f t="shared" si="26"/>
        <v/>
      </c>
      <c r="N254" s="65">
        <f t="shared" si="27"/>
        <v>0</v>
      </c>
      <c r="O254" s="66" t="str">
        <f>+IFERROR(VLOOKUP(LEFT(E254,4),Tabla3[[COD]:[PROCESO]],4,FALSE),"")</f>
        <v/>
      </c>
      <c r="P254" s="67" t="str">
        <f t="shared" si="25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24"/>
        <v/>
      </c>
      <c r="K255" s="60"/>
      <c r="L255" s="63"/>
      <c r="M255" s="64" t="str">
        <f t="shared" si="26"/>
        <v/>
      </c>
      <c r="N255" s="65">
        <f t="shared" si="27"/>
        <v>0</v>
      </c>
      <c r="O255" s="66" t="str">
        <f>+IFERROR(VLOOKUP(LEFT(E255,4),Tabla3[[COD]:[PROCESO]],4,FALSE),"")</f>
        <v/>
      </c>
      <c r="P255" s="67" t="str">
        <f t="shared" si="25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24"/>
        <v/>
      </c>
      <c r="K256" s="60"/>
      <c r="L256" s="63"/>
      <c r="M256" s="64" t="str">
        <f t="shared" si="26"/>
        <v/>
      </c>
      <c r="N256" s="65">
        <f t="shared" si="27"/>
        <v>0</v>
      </c>
      <c r="O256" s="66" t="str">
        <f>+IFERROR(VLOOKUP(LEFT(E256,4),Tabla3[[COD]:[PROCESO]],4,FALSE),"")</f>
        <v/>
      </c>
      <c r="P256" s="67" t="str">
        <f t="shared" si="25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24"/>
        <v/>
      </c>
      <c r="K257" s="60"/>
      <c r="L257" s="63"/>
      <c r="M257" s="64" t="str">
        <f t="shared" si="26"/>
        <v/>
      </c>
      <c r="N257" s="65">
        <f t="shared" si="27"/>
        <v>0</v>
      </c>
      <c r="O257" s="66" t="str">
        <f>+IFERROR(VLOOKUP(LEFT(E257,4),Tabla3[[COD]:[PROCESO]],4,FALSE),"")</f>
        <v/>
      </c>
      <c r="P257" s="67" t="str">
        <f t="shared" si="25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24"/>
        <v/>
      </c>
      <c r="K258" s="60"/>
      <c r="L258" s="63"/>
      <c r="M258" s="64" t="str">
        <f t="shared" si="26"/>
        <v/>
      </c>
      <c r="N258" s="65">
        <f t="shared" si="27"/>
        <v>0</v>
      </c>
      <c r="O258" s="66" t="str">
        <f>+IFERROR(VLOOKUP(LEFT(E258,4),Tabla3[[COD]:[PROCESO]],4,FALSE),"")</f>
        <v/>
      </c>
      <c r="P258" s="67" t="str">
        <f t="shared" si="25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ref="J259:J322" si="28">+IFERROR(P259/O259,"")</f>
        <v/>
      </c>
      <c r="K259" s="60"/>
      <c r="L259" s="63"/>
      <c r="M259" s="64" t="str">
        <f t="shared" si="26"/>
        <v/>
      </c>
      <c r="N259" s="65">
        <f t="shared" si="27"/>
        <v>0</v>
      </c>
      <c r="O259" s="66" t="str">
        <f>+IFERROR(VLOOKUP(LEFT(E259,4),Tabla3[[COD]:[PROCESO]],4,FALSE),"")</f>
        <v/>
      </c>
      <c r="P259" s="67" t="str">
        <f t="shared" si="25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si="28"/>
        <v/>
      </c>
      <c r="K260" s="60"/>
      <c r="L260" s="63"/>
      <c r="M260" s="64" t="str">
        <f t="shared" si="26"/>
        <v/>
      </c>
      <c r="N260" s="65">
        <f t="shared" si="27"/>
        <v>0</v>
      </c>
      <c r="O260" s="66" t="str">
        <f>+IFERROR(VLOOKUP(LEFT(E260,4),Tabla3[[COD]:[PROCESO]],4,FALSE),"")</f>
        <v/>
      </c>
      <c r="P260" s="67" t="str">
        <f t="shared" si="25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 t="shared" si="28"/>
        <v/>
      </c>
      <c r="K261" s="60"/>
      <c r="L261" s="63"/>
      <c r="M261" s="64" t="str">
        <f t="shared" si="26"/>
        <v/>
      </c>
      <c r="N261" s="65">
        <f t="shared" si="27"/>
        <v>0</v>
      </c>
      <c r="O261" s="66" t="str">
        <f>+IFERROR(VLOOKUP(LEFT(E261,4),Tabla3[[COD]:[PROCESO]],4,FALSE),"")</f>
        <v/>
      </c>
      <c r="P261" s="67" t="str">
        <f t="shared" ref="P261:P324" si="29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28"/>
        <v/>
      </c>
      <c r="K262" s="60"/>
      <c r="L262" s="63"/>
      <c r="M262" s="64" t="str">
        <f t="shared" si="26"/>
        <v/>
      </c>
      <c r="N262" s="65">
        <f t="shared" si="27"/>
        <v>0</v>
      </c>
      <c r="O262" s="66" t="str">
        <f>+IFERROR(VLOOKUP(LEFT(E262,4),Tabla3[[COD]:[PROCESO]],4,FALSE),"")</f>
        <v/>
      </c>
      <c r="P262" s="67" t="str">
        <f t="shared" si="29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28"/>
        <v/>
      </c>
      <c r="K263" s="60"/>
      <c r="L263" s="63"/>
      <c r="M263" s="64" t="str">
        <f t="shared" si="26"/>
        <v/>
      </c>
      <c r="N263" s="65">
        <f t="shared" si="27"/>
        <v>0</v>
      </c>
      <c r="O263" s="66" t="str">
        <f>+IFERROR(VLOOKUP(LEFT(E263,4),Tabla3[[COD]:[PROCESO]],4,FALSE),"")</f>
        <v/>
      </c>
      <c r="P263" s="67" t="str">
        <f t="shared" si="29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28"/>
        <v/>
      </c>
      <c r="K264" s="60"/>
      <c r="L264" s="63"/>
      <c r="M264" s="64" t="str">
        <f t="shared" si="26"/>
        <v/>
      </c>
      <c r="N264" s="65">
        <f t="shared" si="27"/>
        <v>0</v>
      </c>
      <c r="O264" s="66" t="str">
        <f>+IFERROR(VLOOKUP(LEFT(E264,4),Tabla3[[COD]:[PROCESO]],4,FALSE),"")</f>
        <v/>
      </c>
      <c r="P264" s="67" t="str">
        <f t="shared" si="29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28"/>
        <v/>
      </c>
      <c r="K265" s="60"/>
      <c r="L265" s="63"/>
      <c r="M265" s="64" t="str">
        <f t="shared" si="26"/>
        <v/>
      </c>
      <c r="N265" s="65">
        <f t="shared" si="27"/>
        <v>0</v>
      </c>
      <c r="O265" s="66" t="str">
        <f>+IFERROR(VLOOKUP(LEFT(E265,4),Tabla3[[COD]:[PROCESO]],4,FALSE),"")</f>
        <v/>
      </c>
      <c r="P265" s="67" t="str">
        <f t="shared" si="29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28"/>
        <v/>
      </c>
      <c r="K266" s="60"/>
      <c r="L266" s="63"/>
      <c r="M266" s="64" t="str">
        <f t="shared" si="26"/>
        <v/>
      </c>
      <c r="N266" s="65">
        <f t="shared" si="27"/>
        <v>0</v>
      </c>
      <c r="O266" s="66" t="str">
        <f>+IFERROR(VLOOKUP(LEFT(E266,4),Tabla3[[COD]:[PROCESO]],4,FALSE),"")</f>
        <v/>
      </c>
      <c r="P266" s="67" t="str">
        <f t="shared" si="29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 t="str">
        <f t="shared" si="28"/>
        <v/>
      </c>
      <c r="K267" s="60"/>
      <c r="L267" s="63"/>
      <c r="M267" s="64" t="str">
        <f t="shared" si="26"/>
        <v/>
      </c>
      <c r="N267" s="65">
        <f t="shared" si="27"/>
        <v>0</v>
      </c>
      <c r="O267" s="66" t="str">
        <f>+IFERROR(VLOOKUP(LEFT(E267,4),Tabla3[[COD]:[PROCESO]],4,FALSE),"")</f>
        <v/>
      </c>
      <c r="P267" s="67" t="str">
        <f t="shared" si="29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28"/>
        <v/>
      </c>
      <c r="K268" s="60"/>
      <c r="L268" s="63"/>
      <c r="M268" s="64" t="str">
        <f t="shared" si="26"/>
        <v/>
      </c>
      <c r="N268" s="65">
        <f t="shared" si="27"/>
        <v>0</v>
      </c>
      <c r="O268" s="66" t="str">
        <f>+IFERROR(VLOOKUP(LEFT(E268,4),Tabla3[[COD]:[PROCESO]],4,FALSE),"")</f>
        <v/>
      </c>
      <c r="P268" s="67" t="str">
        <f t="shared" si="29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28"/>
        <v/>
      </c>
      <c r="K269" s="60"/>
      <c r="L269" s="63"/>
      <c r="M269" s="64" t="str">
        <f t="shared" si="26"/>
        <v/>
      </c>
      <c r="N269" s="65">
        <f t="shared" si="27"/>
        <v>0</v>
      </c>
      <c r="O269" s="66" t="str">
        <f>+IFERROR(VLOOKUP(LEFT(E269,4),Tabla3[[COD]:[PROCESO]],4,FALSE),"")</f>
        <v/>
      </c>
      <c r="P269" s="67" t="str">
        <f t="shared" si="29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28"/>
        <v/>
      </c>
      <c r="K270" s="60"/>
      <c r="L270" s="63"/>
      <c r="M270" s="64" t="str">
        <f t="shared" si="26"/>
        <v/>
      </c>
      <c r="N270" s="65">
        <f t="shared" si="27"/>
        <v>0</v>
      </c>
      <c r="O270" s="66" t="str">
        <f>+IFERROR(VLOOKUP(LEFT(E270,4),Tabla3[[COD]:[PROCESO]],4,FALSE),"")</f>
        <v/>
      </c>
      <c r="P270" s="67" t="str">
        <f t="shared" si="29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28"/>
        <v/>
      </c>
      <c r="K271" s="60"/>
      <c r="L271" s="63"/>
      <c r="M271" s="64" t="str">
        <f t="shared" si="26"/>
        <v/>
      </c>
      <c r="N271" s="65">
        <f t="shared" si="27"/>
        <v>0</v>
      </c>
      <c r="O271" s="66" t="str">
        <f>+IFERROR(VLOOKUP(LEFT(E271,4),Tabla3[[COD]:[PROCESO]],4,FALSE),"")</f>
        <v/>
      </c>
      <c r="P271" s="67" t="str">
        <f t="shared" si="29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28"/>
        <v/>
      </c>
      <c r="K272" s="60"/>
      <c r="L272" s="63"/>
      <c r="M272" s="64" t="str">
        <f t="shared" si="26"/>
        <v/>
      </c>
      <c r="N272" s="65">
        <f t="shared" si="27"/>
        <v>0</v>
      </c>
      <c r="O272" s="66" t="str">
        <f>+IFERROR(VLOOKUP(LEFT(E272,4),Tabla3[[COD]:[PROCESO]],4,FALSE),"")</f>
        <v/>
      </c>
      <c r="P272" s="67" t="str">
        <f t="shared" si="29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28"/>
        <v/>
      </c>
      <c r="K273" s="60"/>
      <c r="L273" s="63"/>
      <c r="M273" s="64" t="str">
        <f t="shared" si="26"/>
        <v/>
      </c>
      <c r="N273" s="65">
        <f t="shared" si="27"/>
        <v>0</v>
      </c>
      <c r="O273" s="66" t="str">
        <f>+IFERROR(VLOOKUP(LEFT(E273,4),Tabla3[[COD]:[PROCESO]],4,FALSE),"")</f>
        <v/>
      </c>
      <c r="P273" s="67" t="str">
        <f t="shared" si="29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28"/>
        <v/>
      </c>
      <c r="K274" s="60"/>
      <c r="L274" s="63"/>
      <c r="M274" s="64" t="str">
        <f t="shared" si="26"/>
        <v/>
      </c>
      <c r="N274" s="65">
        <f t="shared" si="27"/>
        <v>0</v>
      </c>
      <c r="O274" s="66" t="str">
        <f>+IFERROR(VLOOKUP(LEFT(E274,4),Tabla3[[COD]:[PROCESO]],4,FALSE),"")</f>
        <v/>
      </c>
      <c r="P274" s="67" t="str">
        <f t="shared" si="29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28"/>
        <v/>
      </c>
      <c r="K275" s="60"/>
      <c r="L275" s="63"/>
      <c r="M275" s="64" t="str">
        <f t="shared" si="26"/>
        <v/>
      </c>
      <c r="N275" s="65">
        <f t="shared" si="27"/>
        <v>0</v>
      </c>
      <c r="O275" s="66" t="str">
        <f>+IFERROR(VLOOKUP(LEFT(E275,4),Tabla3[[COD]:[PROCESO]],4,FALSE),"")</f>
        <v/>
      </c>
      <c r="P275" s="67" t="str">
        <f t="shared" si="29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28"/>
        <v/>
      </c>
      <c r="K276" s="60"/>
      <c r="L276" s="63"/>
      <c r="M276" s="64" t="str">
        <f t="shared" si="26"/>
        <v/>
      </c>
      <c r="N276" s="65">
        <f t="shared" si="27"/>
        <v>0</v>
      </c>
      <c r="O276" s="66" t="str">
        <f>+IFERROR(VLOOKUP(LEFT(E276,4),Tabla3[[COD]:[PROCESO]],4,FALSE),"")</f>
        <v/>
      </c>
      <c r="P276" s="67" t="str">
        <f t="shared" si="29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28"/>
        <v/>
      </c>
      <c r="K277" s="60"/>
      <c r="L277" s="63"/>
      <c r="M277" s="64" t="str">
        <f t="shared" si="26"/>
        <v/>
      </c>
      <c r="N277" s="65">
        <f t="shared" si="27"/>
        <v>0</v>
      </c>
      <c r="O277" s="66" t="str">
        <f>+IFERROR(VLOOKUP(LEFT(E277,4),Tabla3[[COD]:[PROCESO]],4,FALSE),"")</f>
        <v/>
      </c>
      <c r="P277" s="67" t="str">
        <f t="shared" si="29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28"/>
        <v/>
      </c>
      <c r="K278" s="60"/>
      <c r="L278" s="63"/>
      <c r="M278" s="64" t="str">
        <f t="shared" si="26"/>
        <v/>
      </c>
      <c r="N278" s="65">
        <f t="shared" si="27"/>
        <v>0</v>
      </c>
      <c r="O278" s="66" t="str">
        <f>+IFERROR(VLOOKUP(LEFT(E278,4),Tabla3[[COD]:[PROCESO]],4,FALSE),"")</f>
        <v/>
      </c>
      <c r="P278" s="67" t="str">
        <f t="shared" si="29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28"/>
        <v/>
      </c>
      <c r="K279" s="60"/>
      <c r="L279" s="63"/>
      <c r="M279" s="64" t="str">
        <f t="shared" si="26"/>
        <v/>
      </c>
      <c r="N279" s="65">
        <f t="shared" si="27"/>
        <v>0</v>
      </c>
      <c r="O279" s="66" t="str">
        <f>+IFERROR(VLOOKUP(LEFT(E279,4),Tabla3[[COD]:[PROCESO]],4,FALSE),"")</f>
        <v/>
      </c>
      <c r="P279" s="67" t="str">
        <f t="shared" si="29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28"/>
        <v/>
      </c>
      <c r="K280" s="60"/>
      <c r="L280" s="63"/>
      <c r="M280" s="64" t="str">
        <f t="shared" si="26"/>
        <v/>
      </c>
      <c r="N280" s="65">
        <f t="shared" si="27"/>
        <v>0</v>
      </c>
      <c r="O280" s="66" t="str">
        <f>+IFERROR(VLOOKUP(LEFT(E280,4),Tabla3[[COD]:[PROCESO]],4,FALSE),"")</f>
        <v/>
      </c>
      <c r="P280" s="67" t="str">
        <f t="shared" si="29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28"/>
        <v/>
      </c>
      <c r="K281" s="60"/>
      <c r="L281" s="63"/>
      <c r="M281" s="64" t="str">
        <f t="shared" si="26"/>
        <v/>
      </c>
      <c r="N281" s="65">
        <f t="shared" si="27"/>
        <v>0</v>
      </c>
      <c r="O281" s="66" t="str">
        <f>+IFERROR(VLOOKUP(LEFT(E281,4),Tabla3[[COD]:[PROCESO]],4,FALSE),"")</f>
        <v/>
      </c>
      <c r="P281" s="67" t="str">
        <f t="shared" si="29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28"/>
        <v/>
      </c>
      <c r="K282" s="60"/>
      <c r="L282" s="63"/>
      <c r="M282" s="64" t="str">
        <f t="shared" si="26"/>
        <v/>
      </c>
      <c r="N282" s="65">
        <f t="shared" si="27"/>
        <v>0</v>
      </c>
      <c r="O282" s="66" t="str">
        <f>+IFERROR(VLOOKUP(LEFT(E282,4),Tabla3[[COD]:[PROCESO]],4,FALSE),"")</f>
        <v/>
      </c>
      <c r="P282" s="67" t="str">
        <f t="shared" si="29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28"/>
        <v/>
      </c>
      <c r="K283" s="60"/>
      <c r="L283" s="63"/>
      <c r="M283" s="64" t="str">
        <f t="shared" si="26"/>
        <v/>
      </c>
      <c r="N283" s="65">
        <f t="shared" si="27"/>
        <v>0</v>
      </c>
      <c r="O283" s="66" t="str">
        <f>+IFERROR(VLOOKUP(LEFT(E283,4),Tabla3[[COD]:[PROCESO]],4,FALSE),"")</f>
        <v/>
      </c>
      <c r="P283" s="67" t="str">
        <f t="shared" si="29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28"/>
        <v/>
      </c>
      <c r="K284" s="60"/>
      <c r="L284" s="63"/>
      <c r="M284" s="64" t="str">
        <f t="shared" si="26"/>
        <v/>
      </c>
      <c r="N284" s="65">
        <f t="shared" si="27"/>
        <v>0</v>
      </c>
      <c r="O284" s="66" t="str">
        <f>+IFERROR(VLOOKUP(LEFT(E284,4),Tabla3[[COD]:[PROCESO]],4,FALSE),"")</f>
        <v/>
      </c>
      <c r="P284" s="67" t="str">
        <f t="shared" si="29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28"/>
        <v/>
      </c>
      <c r="K285" s="60"/>
      <c r="L285" s="63"/>
      <c r="M285" s="64" t="str">
        <f t="shared" si="26"/>
        <v/>
      </c>
      <c r="N285" s="65">
        <f t="shared" si="27"/>
        <v>0</v>
      </c>
      <c r="O285" s="66" t="str">
        <f>+IFERROR(VLOOKUP(LEFT(E285,4),Tabla3[[COD]:[PROCESO]],4,FALSE),"")</f>
        <v/>
      </c>
      <c r="P285" s="67" t="str">
        <f t="shared" si="29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28"/>
        <v/>
      </c>
      <c r="K286" s="60"/>
      <c r="L286" s="63"/>
      <c r="M286" s="64" t="str">
        <f t="shared" si="26"/>
        <v/>
      </c>
      <c r="N286" s="65">
        <f t="shared" si="27"/>
        <v>0</v>
      </c>
      <c r="O286" s="66" t="str">
        <f>+IFERROR(VLOOKUP(LEFT(E286,4),Tabla3[[COD]:[PROCESO]],4,FALSE),"")</f>
        <v/>
      </c>
      <c r="P286" s="67" t="str">
        <f t="shared" si="29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28"/>
        <v/>
      </c>
      <c r="K287" s="60"/>
      <c r="L287" s="63"/>
      <c r="M287" s="64" t="str">
        <f t="shared" si="26"/>
        <v/>
      </c>
      <c r="N287" s="65">
        <f t="shared" si="27"/>
        <v>0</v>
      </c>
      <c r="O287" s="66" t="str">
        <f>+IFERROR(VLOOKUP(LEFT(E287,4),Tabla3[[COD]:[PROCESO]],4,FALSE),"")</f>
        <v/>
      </c>
      <c r="P287" s="67" t="str">
        <f t="shared" si="29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28"/>
        <v/>
      </c>
      <c r="K288" s="60"/>
      <c r="L288" s="63"/>
      <c r="M288" s="64" t="str">
        <f t="shared" si="26"/>
        <v/>
      </c>
      <c r="N288" s="65">
        <f t="shared" si="27"/>
        <v>0</v>
      </c>
      <c r="O288" s="66" t="str">
        <f>+IFERROR(VLOOKUP(LEFT(E288,4),Tabla3[[COD]:[PROCESO]],4,FALSE),"")</f>
        <v/>
      </c>
      <c r="P288" s="67" t="str">
        <f t="shared" si="29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28"/>
        <v/>
      </c>
      <c r="K289" s="60"/>
      <c r="L289" s="63"/>
      <c r="M289" s="64" t="str">
        <f t="shared" si="26"/>
        <v/>
      </c>
      <c r="N289" s="65">
        <f t="shared" si="27"/>
        <v>0</v>
      </c>
      <c r="O289" s="66" t="str">
        <f>+IFERROR(VLOOKUP(LEFT(E289,4),Tabla3[[COD]:[PROCESO]],4,FALSE),"")</f>
        <v/>
      </c>
      <c r="P289" s="67" t="str">
        <f t="shared" si="29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28"/>
        <v/>
      </c>
      <c r="K290" s="60"/>
      <c r="L290" s="63"/>
      <c r="M290" s="64" t="str">
        <f t="shared" si="26"/>
        <v/>
      </c>
      <c r="N290" s="65">
        <f t="shared" si="27"/>
        <v>0</v>
      </c>
      <c r="O290" s="66" t="str">
        <f>+IFERROR(VLOOKUP(LEFT(E290,4),Tabla3[[COD]:[PROCESO]],4,FALSE),"")</f>
        <v/>
      </c>
      <c r="P290" s="67" t="str">
        <f t="shared" si="29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28"/>
        <v/>
      </c>
      <c r="K291" s="60"/>
      <c r="L291" s="63"/>
      <c r="M291" s="64" t="str">
        <f t="shared" si="26"/>
        <v/>
      </c>
      <c r="N291" s="65">
        <f t="shared" si="27"/>
        <v>0</v>
      </c>
      <c r="O291" s="66" t="str">
        <f>+IFERROR(VLOOKUP(LEFT(E291,4),Tabla3[[COD]:[PROCESO]],4,FALSE),"")</f>
        <v/>
      </c>
      <c r="P291" s="67" t="str">
        <f t="shared" si="29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28"/>
        <v/>
      </c>
      <c r="K292" s="60"/>
      <c r="L292" s="63"/>
      <c r="M292" s="64" t="str">
        <f t="shared" si="26"/>
        <v/>
      </c>
      <c r="N292" s="65">
        <f t="shared" si="27"/>
        <v>0</v>
      </c>
      <c r="O292" s="66" t="str">
        <f>+IFERROR(VLOOKUP(LEFT(E292,4),Tabla3[[COD]:[PROCESO]],4,FALSE),"")</f>
        <v/>
      </c>
      <c r="P292" s="67" t="str">
        <f t="shared" si="29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28"/>
        <v/>
      </c>
      <c r="K293" s="60"/>
      <c r="L293" s="63"/>
      <c r="M293" s="64" t="str">
        <f t="shared" ref="M293:M356" si="30">+IFERROR(N293*O293,"")</f>
        <v/>
      </c>
      <c r="N293" s="65">
        <f t="shared" si="27"/>
        <v>0</v>
      </c>
      <c r="O293" s="66" t="str">
        <f>+IFERROR(VLOOKUP(LEFT(E293,4),Tabla3[[COD]:[PROCESO]],4,FALSE),"")</f>
        <v/>
      </c>
      <c r="P293" s="67" t="str">
        <f t="shared" si="29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28"/>
        <v/>
      </c>
      <c r="K294" s="60"/>
      <c r="L294" s="63"/>
      <c r="M294" s="64" t="str">
        <f t="shared" si="30"/>
        <v/>
      </c>
      <c r="N294" s="65">
        <f t="shared" ref="N294:N357" si="31">(H294-G294)*24</f>
        <v>0</v>
      </c>
      <c r="O294" s="66" t="str">
        <f>+IFERROR(VLOOKUP(LEFT(E294,4),Tabla3[[COD]:[PROCESO]],4,FALSE),"")</f>
        <v/>
      </c>
      <c r="P294" s="67" t="str">
        <f t="shared" si="29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28"/>
        <v/>
      </c>
      <c r="K295" s="60"/>
      <c r="L295" s="63"/>
      <c r="M295" s="64" t="str">
        <f t="shared" si="30"/>
        <v/>
      </c>
      <c r="N295" s="65">
        <f t="shared" si="31"/>
        <v>0</v>
      </c>
      <c r="O295" s="66" t="str">
        <f>+IFERROR(VLOOKUP(LEFT(E295,4),Tabla3[[COD]:[PROCESO]],4,FALSE),"")</f>
        <v/>
      </c>
      <c r="P295" s="67" t="str">
        <f t="shared" si="29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28"/>
        <v/>
      </c>
      <c r="K296" s="60"/>
      <c r="L296" s="63"/>
      <c r="M296" s="64" t="str">
        <f t="shared" si="30"/>
        <v/>
      </c>
      <c r="N296" s="65">
        <f t="shared" si="31"/>
        <v>0</v>
      </c>
      <c r="O296" s="66" t="str">
        <f>+IFERROR(VLOOKUP(LEFT(E296,4),Tabla3[[COD]:[PROCESO]],4,FALSE),"")</f>
        <v/>
      </c>
      <c r="P296" s="67" t="str">
        <f t="shared" si="29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28"/>
        <v/>
      </c>
      <c r="K297" s="60"/>
      <c r="L297" s="63"/>
      <c r="M297" s="64" t="str">
        <f t="shared" si="30"/>
        <v/>
      </c>
      <c r="N297" s="65">
        <f t="shared" si="31"/>
        <v>0</v>
      </c>
      <c r="O297" s="66" t="str">
        <f>+IFERROR(VLOOKUP(LEFT(E297,4),Tabla3[[COD]:[PROCESO]],4,FALSE),"")</f>
        <v/>
      </c>
      <c r="P297" s="67" t="str">
        <f t="shared" si="29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28"/>
        <v/>
      </c>
      <c r="K298" s="60"/>
      <c r="L298" s="63"/>
      <c r="M298" s="64" t="str">
        <f t="shared" si="30"/>
        <v/>
      </c>
      <c r="N298" s="65">
        <f t="shared" si="31"/>
        <v>0</v>
      </c>
      <c r="O298" s="66" t="str">
        <f>+IFERROR(VLOOKUP(LEFT(E298,4),Tabla3[[COD]:[PROCESO]],4,FALSE),"")</f>
        <v/>
      </c>
      <c r="P298" s="67" t="str">
        <f t="shared" si="29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28"/>
        <v/>
      </c>
      <c r="K299" s="60"/>
      <c r="L299" s="63"/>
      <c r="M299" s="64" t="str">
        <f t="shared" si="30"/>
        <v/>
      </c>
      <c r="N299" s="65">
        <f t="shared" si="31"/>
        <v>0</v>
      </c>
      <c r="O299" s="66" t="str">
        <f>+IFERROR(VLOOKUP(LEFT(E299,4),Tabla3[[COD]:[PROCESO]],4,FALSE),"")</f>
        <v/>
      </c>
      <c r="P299" s="67" t="str">
        <f t="shared" si="29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28"/>
        <v/>
      </c>
      <c r="K300" s="60"/>
      <c r="L300" s="63"/>
      <c r="M300" s="64" t="str">
        <f t="shared" si="30"/>
        <v/>
      </c>
      <c r="N300" s="65">
        <f t="shared" si="31"/>
        <v>0</v>
      </c>
      <c r="O300" s="66" t="str">
        <f>+IFERROR(VLOOKUP(LEFT(E300,4),Tabla3[[COD]:[PROCESO]],4,FALSE),"")</f>
        <v/>
      </c>
      <c r="P300" s="67" t="str">
        <f t="shared" si="29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28"/>
        <v/>
      </c>
      <c r="K301" s="60"/>
      <c r="L301" s="63"/>
      <c r="M301" s="64" t="str">
        <f t="shared" si="30"/>
        <v/>
      </c>
      <c r="N301" s="65">
        <f t="shared" si="31"/>
        <v>0</v>
      </c>
      <c r="O301" s="66" t="str">
        <f>+IFERROR(VLOOKUP(LEFT(E301,4),Tabla3[[COD]:[PROCESO]],4,FALSE),"")</f>
        <v/>
      </c>
      <c r="P301" s="67" t="str">
        <f t="shared" si="29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28"/>
        <v/>
      </c>
      <c r="K302" s="60"/>
      <c r="L302" s="63"/>
      <c r="M302" s="64" t="str">
        <f t="shared" si="30"/>
        <v/>
      </c>
      <c r="N302" s="65">
        <f t="shared" si="31"/>
        <v>0</v>
      </c>
      <c r="O302" s="66" t="str">
        <f>+IFERROR(VLOOKUP(LEFT(E302,4),Tabla3[[COD]:[PROCESO]],4,FALSE),"")</f>
        <v/>
      </c>
      <c r="P302" s="67" t="str">
        <f t="shared" si="29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28"/>
        <v/>
      </c>
      <c r="K303" s="60"/>
      <c r="L303" s="63"/>
      <c r="M303" s="64" t="str">
        <f t="shared" si="30"/>
        <v/>
      </c>
      <c r="N303" s="65">
        <f t="shared" si="31"/>
        <v>0</v>
      </c>
      <c r="O303" s="66" t="str">
        <f>+IFERROR(VLOOKUP(LEFT(E303,4),Tabla3[[COD]:[PROCESO]],4,FALSE),"")</f>
        <v/>
      </c>
      <c r="P303" s="67" t="str">
        <f t="shared" si="29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28"/>
        <v/>
      </c>
      <c r="K304" s="60"/>
      <c r="L304" s="63"/>
      <c r="M304" s="64" t="str">
        <f t="shared" si="30"/>
        <v/>
      </c>
      <c r="N304" s="65">
        <f t="shared" si="31"/>
        <v>0</v>
      </c>
      <c r="O304" s="66" t="str">
        <f>+IFERROR(VLOOKUP(LEFT(E304,4),Tabla3[[COD]:[PROCESO]],4,FALSE),"")</f>
        <v/>
      </c>
      <c r="P304" s="67" t="str">
        <f t="shared" si="29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28"/>
        <v/>
      </c>
      <c r="K305" s="60"/>
      <c r="L305" s="63"/>
      <c r="M305" s="64" t="str">
        <f t="shared" si="30"/>
        <v/>
      </c>
      <c r="N305" s="65">
        <f t="shared" si="31"/>
        <v>0</v>
      </c>
      <c r="O305" s="66" t="str">
        <f>+IFERROR(VLOOKUP(LEFT(E305,4),Tabla3[[COD]:[PROCESO]],4,FALSE),"")</f>
        <v/>
      </c>
      <c r="P305" s="67" t="str">
        <f t="shared" si="29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28"/>
        <v/>
      </c>
      <c r="K306" s="60"/>
      <c r="L306" s="63"/>
      <c r="M306" s="64" t="str">
        <f t="shared" si="30"/>
        <v/>
      </c>
      <c r="N306" s="65">
        <f t="shared" si="31"/>
        <v>0</v>
      </c>
      <c r="O306" s="66" t="str">
        <f>+IFERROR(VLOOKUP(LEFT(E306,4),Tabla3[[COD]:[PROCESO]],4,FALSE),"")</f>
        <v/>
      </c>
      <c r="P306" s="67" t="str">
        <f t="shared" si="29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28"/>
        <v/>
      </c>
      <c r="K307" s="60"/>
      <c r="L307" s="63"/>
      <c r="M307" s="64" t="str">
        <f t="shared" si="30"/>
        <v/>
      </c>
      <c r="N307" s="65">
        <f t="shared" si="31"/>
        <v>0</v>
      </c>
      <c r="O307" s="66" t="str">
        <f>+IFERROR(VLOOKUP(LEFT(E307,4),Tabla3[[COD]:[PROCESO]],4,FALSE),"")</f>
        <v/>
      </c>
      <c r="P307" s="67" t="str">
        <f t="shared" si="29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28"/>
        <v/>
      </c>
      <c r="K308" s="60"/>
      <c r="L308" s="63"/>
      <c r="M308" s="64" t="str">
        <f t="shared" si="30"/>
        <v/>
      </c>
      <c r="N308" s="65">
        <f t="shared" si="31"/>
        <v>0</v>
      </c>
      <c r="O308" s="66" t="str">
        <f>+IFERROR(VLOOKUP(LEFT(E308,4),Tabla3[[COD]:[PROCESO]],4,FALSE),"")</f>
        <v/>
      </c>
      <c r="P308" s="67" t="str">
        <f t="shared" si="29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28"/>
        <v/>
      </c>
      <c r="K309" s="60"/>
      <c r="L309" s="63"/>
      <c r="M309" s="64" t="str">
        <f t="shared" si="30"/>
        <v/>
      </c>
      <c r="N309" s="65">
        <f t="shared" si="31"/>
        <v>0</v>
      </c>
      <c r="O309" s="66" t="str">
        <f>+IFERROR(VLOOKUP(LEFT(E309,4),Tabla3[[COD]:[PROCESO]],4,FALSE),"")</f>
        <v/>
      </c>
      <c r="P309" s="67" t="str">
        <f t="shared" si="29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28"/>
        <v/>
      </c>
      <c r="K310" s="60"/>
      <c r="L310" s="63"/>
      <c r="M310" s="64" t="str">
        <f t="shared" si="30"/>
        <v/>
      </c>
      <c r="N310" s="65">
        <f t="shared" si="31"/>
        <v>0</v>
      </c>
      <c r="O310" s="66" t="str">
        <f>+IFERROR(VLOOKUP(LEFT(E310,4),Tabla3[[COD]:[PROCESO]],4,FALSE),"")</f>
        <v/>
      </c>
      <c r="P310" s="67" t="str">
        <f t="shared" si="29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28"/>
        <v/>
      </c>
      <c r="K311" s="60"/>
      <c r="L311" s="63"/>
      <c r="M311" s="64" t="str">
        <f t="shared" si="30"/>
        <v/>
      </c>
      <c r="N311" s="65">
        <f t="shared" si="31"/>
        <v>0</v>
      </c>
      <c r="O311" s="66" t="str">
        <f>+IFERROR(VLOOKUP(LEFT(E311,4),Tabla3[[COD]:[PROCESO]],4,FALSE),"")</f>
        <v/>
      </c>
      <c r="P311" s="67" t="str">
        <f t="shared" si="29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28"/>
        <v/>
      </c>
      <c r="K312" s="60"/>
      <c r="L312" s="63"/>
      <c r="M312" s="64" t="str">
        <f t="shared" si="30"/>
        <v/>
      </c>
      <c r="N312" s="65">
        <f t="shared" si="31"/>
        <v>0</v>
      </c>
      <c r="O312" s="66" t="str">
        <f>+IFERROR(VLOOKUP(LEFT(E312,4),Tabla3[[COD]:[PROCESO]],4,FALSE),"")</f>
        <v/>
      </c>
      <c r="P312" s="67" t="str">
        <f t="shared" si="29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28"/>
        <v/>
      </c>
      <c r="K313" s="60"/>
      <c r="L313" s="63"/>
      <c r="M313" s="64" t="str">
        <f t="shared" si="30"/>
        <v/>
      </c>
      <c r="N313" s="65">
        <f t="shared" si="31"/>
        <v>0</v>
      </c>
      <c r="O313" s="66" t="str">
        <f>+IFERROR(VLOOKUP(LEFT(E313,4),Tabla3[[COD]:[PROCESO]],4,FALSE),"")</f>
        <v/>
      </c>
      <c r="P313" s="67" t="str">
        <f t="shared" si="29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28"/>
        <v/>
      </c>
      <c r="K314" s="60"/>
      <c r="L314" s="63"/>
      <c r="M314" s="64" t="str">
        <f t="shared" si="30"/>
        <v/>
      </c>
      <c r="N314" s="65">
        <f t="shared" si="31"/>
        <v>0</v>
      </c>
      <c r="O314" s="66" t="str">
        <f>+IFERROR(VLOOKUP(LEFT(E314,4),Tabla3[[COD]:[PROCESO]],4,FALSE),"")</f>
        <v/>
      </c>
      <c r="P314" s="67" t="str">
        <f t="shared" si="29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28"/>
        <v/>
      </c>
      <c r="K315" s="60"/>
      <c r="L315" s="63"/>
      <c r="M315" s="64" t="str">
        <f t="shared" si="30"/>
        <v/>
      </c>
      <c r="N315" s="65">
        <f t="shared" si="31"/>
        <v>0</v>
      </c>
      <c r="O315" s="66" t="str">
        <f>+IFERROR(VLOOKUP(LEFT(E315,4),Tabla3[[COD]:[PROCESO]],4,FALSE),"")</f>
        <v/>
      </c>
      <c r="P315" s="67" t="str">
        <f t="shared" si="29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28"/>
        <v/>
      </c>
      <c r="K316" s="60"/>
      <c r="L316" s="63"/>
      <c r="M316" s="64" t="str">
        <f t="shared" si="30"/>
        <v/>
      </c>
      <c r="N316" s="65">
        <f t="shared" si="31"/>
        <v>0</v>
      </c>
      <c r="O316" s="66" t="str">
        <f>+IFERROR(VLOOKUP(LEFT(E316,4),Tabla3[[COD]:[PROCESO]],4,FALSE),"")</f>
        <v/>
      </c>
      <c r="P316" s="67" t="str">
        <f t="shared" si="29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28"/>
        <v/>
      </c>
      <c r="K317" s="60"/>
      <c r="L317" s="63"/>
      <c r="M317" s="64" t="str">
        <f t="shared" si="30"/>
        <v/>
      </c>
      <c r="N317" s="65">
        <f t="shared" si="31"/>
        <v>0</v>
      </c>
      <c r="O317" s="66" t="str">
        <f>+IFERROR(VLOOKUP(LEFT(E317,4),Tabla3[[COD]:[PROCESO]],4,FALSE),"")</f>
        <v/>
      </c>
      <c r="P317" s="67" t="str">
        <f t="shared" si="29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28"/>
        <v/>
      </c>
      <c r="K318" s="60"/>
      <c r="L318" s="63"/>
      <c r="M318" s="64" t="str">
        <f t="shared" si="30"/>
        <v/>
      </c>
      <c r="N318" s="65">
        <f t="shared" si="31"/>
        <v>0</v>
      </c>
      <c r="O318" s="66" t="str">
        <f>+IFERROR(VLOOKUP(LEFT(E318,4),Tabla3[[COD]:[PROCESO]],4,FALSE),"")</f>
        <v/>
      </c>
      <c r="P318" s="67" t="str">
        <f t="shared" si="29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28"/>
        <v/>
      </c>
      <c r="K319" s="60"/>
      <c r="L319" s="63"/>
      <c r="M319" s="64" t="str">
        <f t="shared" si="30"/>
        <v/>
      </c>
      <c r="N319" s="65">
        <f t="shared" si="31"/>
        <v>0</v>
      </c>
      <c r="O319" s="66" t="str">
        <f>+IFERROR(VLOOKUP(LEFT(E319,4),Tabla3[[COD]:[PROCESO]],4,FALSE),"")</f>
        <v/>
      </c>
      <c r="P319" s="67" t="str">
        <f t="shared" si="29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28"/>
        <v/>
      </c>
      <c r="K320" s="60"/>
      <c r="L320" s="63"/>
      <c r="M320" s="64" t="str">
        <f t="shared" si="30"/>
        <v/>
      </c>
      <c r="N320" s="65">
        <f t="shared" si="31"/>
        <v>0</v>
      </c>
      <c r="O320" s="66" t="str">
        <f>+IFERROR(VLOOKUP(LEFT(E320,4),Tabla3[[COD]:[PROCESO]],4,FALSE),"")</f>
        <v/>
      </c>
      <c r="P320" s="67" t="str">
        <f t="shared" si="29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28"/>
        <v/>
      </c>
      <c r="K321" s="60"/>
      <c r="L321" s="63"/>
      <c r="M321" s="64" t="str">
        <f t="shared" si="30"/>
        <v/>
      </c>
      <c r="N321" s="65">
        <f t="shared" si="31"/>
        <v>0</v>
      </c>
      <c r="O321" s="66" t="str">
        <f>+IFERROR(VLOOKUP(LEFT(E321,4),Tabla3[[COD]:[PROCESO]],4,FALSE),"")</f>
        <v/>
      </c>
      <c r="P321" s="67" t="str">
        <f t="shared" si="29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28"/>
        <v/>
      </c>
      <c r="K322" s="60"/>
      <c r="L322" s="63"/>
      <c r="M322" s="64" t="str">
        <f t="shared" si="30"/>
        <v/>
      </c>
      <c r="N322" s="65">
        <f t="shared" si="31"/>
        <v>0</v>
      </c>
      <c r="O322" s="66" t="str">
        <f>+IFERROR(VLOOKUP(LEFT(E322,4),Tabla3[[COD]:[PROCESO]],4,FALSE),"")</f>
        <v/>
      </c>
      <c r="P322" s="67" t="str">
        <f t="shared" si="29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ref="J323:J386" si="32">+IFERROR(P323/O323,"")</f>
        <v/>
      </c>
      <c r="K323" s="60"/>
      <c r="L323" s="63"/>
      <c r="M323" s="64" t="str">
        <f t="shared" si="30"/>
        <v/>
      </c>
      <c r="N323" s="65">
        <f t="shared" si="31"/>
        <v>0</v>
      </c>
      <c r="O323" s="66" t="str">
        <f>+IFERROR(VLOOKUP(LEFT(E323,4),Tabla3[[COD]:[PROCESO]],4,FALSE),"")</f>
        <v/>
      </c>
      <c r="P323" s="67" t="str">
        <f t="shared" si="29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si="32"/>
        <v/>
      </c>
      <c r="K324" s="60"/>
      <c r="L324" s="63"/>
      <c r="M324" s="64" t="str">
        <f t="shared" si="30"/>
        <v/>
      </c>
      <c r="N324" s="65">
        <f t="shared" si="31"/>
        <v>0</v>
      </c>
      <c r="O324" s="66" t="str">
        <f>+IFERROR(VLOOKUP(LEFT(E324,4),Tabla3[[COD]:[PROCESO]],4,FALSE),"")</f>
        <v/>
      </c>
      <c r="P324" s="67" t="str">
        <f t="shared" si="29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32"/>
        <v/>
      </c>
      <c r="K325" s="60"/>
      <c r="L325" s="63"/>
      <c r="M325" s="64" t="str">
        <f t="shared" si="30"/>
        <v/>
      </c>
      <c r="N325" s="65">
        <f t="shared" si="31"/>
        <v>0</v>
      </c>
      <c r="O325" s="66" t="str">
        <f>+IFERROR(VLOOKUP(LEFT(E325,4),Tabla3[[COD]:[PROCESO]],4,FALSE),"")</f>
        <v/>
      </c>
      <c r="P325" s="67" t="str">
        <f t="shared" ref="P325:P388" si="33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32"/>
        <v/>
      </c>
      <c r="K326" s="60"/>
      <c r="L326" s="63"/>
      <c r="M326" s="64" t="str">
        <f t="shared" si="30"/>
        <v/>
      </c>
      <c r="N326" s="65">
        <f t="shared" si="31"/>
        <v>0</v>
      </c>
      <c r="O326" s="66" t="str">
        <f>+IFERROR(VLOOKUP(LEFT(E326,4),Tabla3[[COD]:[PROCESO]],4,FALSE),"")</f>
        <v/>
      </c>
      <c r="P326" s="67" t="str">
        <f t="shared" si="33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32"/>
        <v/>
      </c>
      <c r="K327" s="60"/>
      <c r="L327" s="63"/>
      <c r="M327" s="64" t="str">
        <f t="shared" si="30"/>
        <v/>
      </c>
      <c r="N327" s="65">
        <f t="shared" si="31"/>
        <v>0</v>
      </c>
      <c r="O327" s="66" t="str">
        <f>+IFERROR(VLOOKUP(LEFT(E327,4),Tabla3[[COD]:[PROCESO]],4,FALSE),"")</f>
        <v/>
      </c>
      <c r="P327" s="67" t="str">
        <f t="shared" si="33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32"/>
        <v/>
      </c>
      <c r="K328" s="60"/>
      <c r="L328" s="63"/>
      <c r="M328" s="64" t="str">
        <f t="shared" si="30"/>
        <v/>
      </c>
      <c r="N328" s="65">
        <f t="shared" si="31"/>
        <v>0</v>
      </c>
      <c r="O328" s="66" t="str">
        <f>+IFERROR(VLOOKUP(LEFT(E328,4),Tabla3[[COD]:[PROCESO]],4,FALSE),"")</f>
        <v/>
      </c>
      <c r="P328" s="67" t="str">
        <f t="shared" si="33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32"/>
        <v/>
      </c>
      <c r="K329" s="60"/>
      <c r="L329" s="63"/>
      <c r="M329" s="64" t="str">
        <f t="shared" si="30"/>
        <v/>
      </c>
      <c r="N329" s="65">
        <f t="shared" si="31"/>
        <v>0</v>
      </c>
      <c r="O329" s="66" t="str">
        <f>+IFERROR(VLOOKUP(LEFT(E329,4),Tabla3[[COD]:[PROCESO]],4,FALSE),"")</f>
        <v/>
      </c>
      <c r="P329" s="67" t="str">
        <f t="shared" si="33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32"/>
        <v/>
      </c>
      <c r="K330" s="60"/>
      <c r="L330" s="63"/>
      <c r="M330" s="64" t="str">
        <f t="shared" si="30"/>
        <v/>
      </c>
      <c r="N330" s="65">
        <f t="shared" si="31"/>
        <v>0</v>
      </c>
      <c r="O330" s="66" t="str">
        <f>+IFERROR(VLOOKUP(LEFT(E330,4),Tabla3[[COD]:[PROCESO]],4,FALSE),"")</f>
        <v/>
      </c>
      <c r="P330" s="67" t="str">
        <f t="shared" si="33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32"/>
        <v/>
      </c>
      <c r="K331" s="60"/>
      <c r="L331" s="63"/>
      <c r="M331" s="64" t="str">
        <f t="shared" si="30"/>
        <v/>
      </c>
      <c r="N331" s="65">
        <f t="shared" si="31"/>
        <v>0</v>
      </c>
      <c r="O331" s="66" t="str">
        <f>+IFERROR(VLOOKUP(LEFT(E331,4),Tabla3[[COD]:[PROCESO]],4,FALSE),"")</f>
        <v/>
      </c>
      <c r="P331" s="67" t="str">
        <f t="shared" si="33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32"/>
        <v/>
      </c>
      <c r="K332" s="60"/>
      <c r="L332" s="63"/>
      <c r="M332" s="64" t="str">
        <f t="shared" si="30"/>
        <v/>
      </c>
      <c r="N332" s="65">
        <f t="shared" si="31"/>
        <v>0</v>
      </c>
      <c r="O332" s="66" t="str">
        <f>+IFERROR(VLOOKUP(LEFT(E332,4),Tabla3[[COD]:[PROCESO]],4,FALSE),"")</f>
        <v/>
      </c>
      <c r="P332" s="67" t="str">
        <f t="shared" si="33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32"/>
        <v/>
      </c>
      <c r="K333" s="60"/>
      <c r="L333" s="63"/>
      <c r="M333" s="64" t="str">
        <f t="shared" si="30"/>
        <v/>
      </c>
      <c r="N333" s="65">
        <f t="shared" si="31"/>
        <v>0</v>
      </c>
      <c r="O333" s="66" t="str">
        <f>+IFERROR(VLOOKUP(LEFT(E333,4),Tabla3[[COD]:[PROCESO]],4,FALSE),"")</f>
        <v/>
      </c>
      <c r="P333" s="67" t="str">
        <f t="shared" si="33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32"/>
        <v/>
      </c>
      <c r="K334" s="60"/>
      <c r="L334" s="63"/>
      <c r="M334" s="64" t="str">
        <f t="shared" si="30"/>
        <v/>
      </c>
      <c r="N334" s="65">
        <f t="shared" si="31"/>
        <v>0</v>
      </c>
      <c r="O334" s="66" t="str">
        <f>+IFERROR(VLOOKUP(LEFT(E334,4),Tabla3[[COD]:[PROCESO]],4,FALSE),"")</f>
        <v/>
      </c>
      <c r="P334" s="67" t="str">
        <f t="shared" si="33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32"/>
        <v/>
      </c>
      <c r="K335" s="60"/>
      <c r="L335" s="63"/>
      <c r="M335" s="64" t="str">
        <f t="shared" si="30"/>
        <v/>
      </c>
      <c r="N335" s="65">
        <f t="shared" si="31"/>
        <v>0</v>
      </c>
      <c r="O335" s="66" t="str">
        <f>+IFERROR(VLOOKUP(LEFT(E335,4),Tabla3[[COD]:[PROCESO]],4,FALSE),"")</f>
        <v/>
      </c>
      <c r="P335" s="67" t="str">
        <f t="shared" si="33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32"/>
        <v/>
      </c>
      <c r="K336" s="60"/>
      <c r="L336" s="63"/>
      <c r="M336" s="64" t="str">
        <f t="shared" si="30"/>
        <v/>
      </c>
      <c r="N336" s="65">
        <f t="shared" si="31"/>
        <v>0</v>
      </c>
      <c r="O336" s="66" t="str">
        <f>+IFERROR(VLOOKUP(LEFT(E336,4),Tabla3[[COD]:[PROCESO]],4,FALSE),"")</f>
        <v/>
      </c>
      <c r="P336" s="67" t="str">
        <f t="shared" si="33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32"/>
        <v/>
      </c>
      <c r="K337" s="60"/>
      <c r="L337" s="63"/>
      <c r="M337" s="64" t="str">
        <f t="shared" si="30"/>
        <v/>
      </c>
      <c r="N337" s="65">
        <f t="shared" si="31"/>
        <v>0</v>
      </c>
      <c r="O337" s="66" t="str">
        <f>+IFERROR(VLOOKUP(LEFT(E337,4),Tabla3[[COD]:[PROCESO]],4,FALSE),"")</f>
        <v/>
      </c>
      <c r="P337" s="67" t="str">
        <f t="shared" si="33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32"/>
        <v/>
      </c>
      <c r="K338" s="60"/>
      <c r="L338" s="63"/>
      <c r="M338" s="64" t="str">
        <f t="shared" si="30"/>
        <v/>
      </c>
      <c r="N338" s="65">
        <f t="shared" si="31"/>
        <v>0</v>
      </c>
      <c r="O338" s="66" t="str">
        <f>+IFERROR(VLOOKUP(LEFT(E338,4),Tabla3[[COD]:[PROCESO]],4,FALSE),"")</f>
        <v/>
      </c>
      <c r="P338" s="67" t="str">
        <f t="shared" si="33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32"/>
        <v/>
      </c>
      <c r="K339" s="60"/>
      <c r="L339" s="63"/>
      <c r="M339" s="64" t="str">
        <f t="shared" si="30"/>
        <v/>
      </c>
      <c r="N339" s="65">
        <f t="shared" si="31"/>
        <v>0</v>
      </c>
      <c r="O339" s="66" t="str">
        <f>+IFERROR(VLOOKUP(LEFT(E339,4),Tabla3[[COD]:[PROCESO]],4,FALSE),"")</f>
        <v/>
      </c>
      <c r="P339" s="67" t="str">
        <f t="shared" si="33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32"/>
        <v/>
      </c>
      <c r="K340" s="60"/>
      <c r="L340" s="63"/>
      <c r="M340" s="64" t="str">
        <f t="shared" si="30"/>
        <v/>
      </c>
      <c r="N340" s="65">
        <f t="shared" si="31"/>
        <v>0</v>
      </c>
      <c r="O340" s="66" t="str">
        <f>+IFERROR(VLOOKUP(LEFT(E340,4),Tabla3[[COD]:[PROCESO]],4,FALSE),"")</f>
        <v/>
      </c>
      <c r="P340" s="67" t="str">
        <f t="shared" si="33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32"/>
        <v/>
      </c>
      <c r="K341" s="60"/>
      <c r="L341" s="63"/>
      <c r="M341" s="64" t="str">
        <f t="shared" si="30"/>
        <v/>
      </c>
      <c r="N341" s="65">
        <f t="shared" si="31"/>
        <v>0</v>
      </c>
      <c r="O341" s="66" t="str">
        <f>+IFERROR(VLOOKUP(LEFT(E341,4),Tabla3[[COD]:[PROCESO]],4,FALSE),"")</f>
        <v/>
      </c>
      <c r="P341" s="67" t="str">
        <f t="shared" si="33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32"/>
        <v/>
      </c>
      <c r="K342" s="60"/>
      <c r="L342" s="63"/>
      <c r="M342" s="64" t="str">
        <f t="shared" si="30"/>
        <v/>
      </c>
      <c r="N342" s="65">
        <f t="shared" si="31"/>
        <v>0</v>
      </c>
      <c r="O342" s="66" t="str">
        <f>+IFERROR(VLOOKUP(LEFT(E342,4),Tabla3[[COD]:[PROCESO]],4,FALSE),"")</f>
        <v/>
      </c>
      <c r="P342" s="67" t="str">
        <f t="shared" si="33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32"/>
        <v/>
      </c>
      <c r="K343" s="60"/>
      <c r="L343" s="63"/>
      <c r="M343" s="64" t="str">
        <f t="shared" si="30"/>
        <v/>
      </c>
      <c r="N343" s="65">
        <f t="shared" si="31"/>
        <v>0</v>
      </c>
      <c r="O343" s="66" t="str">
        <f>+IFERROR(VLOOKUP(LEFT(E343,4),Tabla3[[COD]:[PROCESO]],4,FALSE),"")</f>
        <v/>
      </c>
      <c r="P343" s="67" t="str">
        <f t="shared" si="33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32"/>
        <v/>
      </c>
      <c r="K344" s="60"/>
      <c r="L344" s="63"/>
      <c r="M344" s="64" t="str">
        <f t="shared" si="30"/>
        <v/>
      </c>
      <c r="N344" s="65">
        <f t="shared" si="31"/>
        <v>0</v>
      </c>
      <c r="O344" s="66" t="str">
        <f>+IFERROR(VLOOKUP(LEFT(E344,4),Tabla3[[COD]:[PROCESO]],4,FALSE),"")</f>
        <v/>
      </c>
      <c r="P344" s="67" t="str">
        <f t="shared" si="33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32"/>
        <v/>
      </c>
      <c r="K345" s="60"/>
      <c r="L345" s="63"/>
      <c r="M345" s="64" t="str">
        <f t="shared" si="30"/>
        <v/>
      </c>
      <c r="N345" s="65">
        <f t="shared" si="31"/>
        <v>0</v>
      </c>
      <c r="O345" s="66" t="str">
        <f>+IFERROR(VLOOKUP(LEFT(E345,4),Tabla3[[COD]:[PROCESO]],4,FALSE),"")</f>
        <v/>
      </c>
      <c r="P345" s="67" t="str">
        <f t="shared" si="33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32"/>
        <v/>
      </c>
      <c r="K346" s="60"/>
      <c r="L346" s="63"/>
      <c r="M346" s="64" t="str">
        <f t="shared" si="30"/>
        <v/>
      </c>
      <c r="N346" s="65">
        <f t="shared" si="31"/>
        <v>0</v>
      </c>
      <c r="O346" s="66" t="str">
        <f>+IFERROR(VLOOKUP(LEFT(E346,4),Tabla3[[COD]:[PROCESO]],4,FALSE),"")</f>
        <v/>
      </c>
      <c r="P346" s="67" t="str">
        <f t="shared" si="33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32"/>
        <v/>
      </c>
      <c r="K347" s="60"/>
      <c r="L347" s="63"/>
      <c r="M347" s="64" t="str">
        <f t="shared" si="30"/>
        <v/>
      </c>
      <c r="N347" s="65">
        <f t="shared" si="31"/>
        <v>0</v>
      </c>
      <c r="O347" s="66" t="str">
        <f>+IFERROR(VLOOKUP(LEFT(E347,4),Tabla3[[COD]:[PROCESO]],4,FALSE),"")</f>
        <v/>
      </c>
      <c r="P347" s="67" t="str">
        <f t="shared" si="33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32"/>
        <v/>
      </c>
      <c r="K348" s="60"/>
      <c r="L348" s="63"/>
      <c r="M348" s="64" t="str">
        <f t="shared" si="30"/>
        <v/>
      </c>
      <c r="N348" s="65">
        <f t="shared" si="31"/>
        <v>0</v>
      </c>
      <c r="O348" s="66" t="str">
        <f>+IFERROR(VLOOKUP(LEFT(E348,4),Tabla3[[COD]:[PROCESO]],4,FALSE),"")</f>
        <v/>
      </c>
      <c r="P348" s="67" t="str">
        <f t="shared" si="33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32"/>
        <v/>
      </c>
      <c r="K349" s="60"/>
      <c r="L349" s="63"/>
      <c r="M349" s="64" t="str">
        <f t="shared" si="30"/>
        <v/>
      </c>
      <c r="N349" s="65">
        <f t="shared" si="31"/>
        <v>0</v>
      </c>
      <c r="O349" s="66" t="str">
        <f>+IFERROR(VLOOKUP(LEFT(E349,4),Tabla3[[COD]:[PROCESO]],4,FALSE),"")</f>
        <v/>
      </c>
      <c r="P349" s="67" t="str">
        <f t="shared" si="33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32"/>
        <v/>
      </c>
      <c r="K350" s="60"/>
      <c r="L350" s="63"/>
      <c r="M350" s="64" t="str">
        <f t="shared" si="30"/>
        <v/>
      </c>
      <c r="N350" s="65">
        <f t="shared" si="31"/>
        <v>0</v>
      </c>
      <c r="O350" s="66" t="str">
        <f>+IFERROR(VLOOKUP(LEFT(E350,4),Tabla3[[COD]:[PROCESO]],4,FALSE),"")</f>
        <v/>
      </c>
      <c r="P350" s="67" t="str">
        <f t="shared" si="33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32"/>
        <v/>
      </c>
      <c r="K351" s="60"/>
      <c r="L351" s="63"/>
      <c r="M351" s="64" t="str">
        <f t="shared" si="30"/>
        <v/>
      </c>
      <c r="N351" s="65">
        <f t="shared" si="31"/>
        <v>0</v>
      </c>
      <c r="O351" s="66" t="str">
        <f>+IFERROR(VLOOKUP(LEFT(E351,4),Tabla3[[COD]:[PROCESO]],4,FALSE),"")</f>
        <v/>
      </c>
      <c r="P351" s="67" t="str">
        <f t="shared" si="33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32"/>
        <v/>
      </c>
      <c r="K352" s="60"/>
      <c r="L352" s="63"/>
      <c r="M352" s="64" t="str">
        <f t="shared" si="30"/>
        <v/>
      </c>
      <c r="N352" s="65">
        <f t="shared" si="31"/>
        <v>0</v>
      </c>
      <c r="O352" s="66" t="str">
        <f>+IFERROR(VLOOKUP(LEFT(E352,4),Tabla3[[COD]:[PROCESO]],4,FALSE),"")</f>
        <v/>
      </c>
      <c r="P352" s="67" t="str">
        <f t="shared" si="33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32"/>
        <v/>
      </c>
      <c r="K353" s="60"/>
      <c r="L353" s="63"/>
      <c r="M353" s="64" t="str">
        <f t="shared" si="30"/>
        <v/>
      </c>
      <c r="N353" s="65">
        <f t="shared" si="31"/>
        <v>0</v>
      </c>
      <c r="O353" s="66" t="str">
        <f>+IFERROR(VLOOKUP(LEFT(E353,4),Tabla3[[COD]:[PROCESO]],4,FALSE),"")</f>
        <v/>
      </c>
      <c r="P353" s="67" t="str">
        <f t="shared" si="33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32"/>
        <v/>
      </c>
      <c r="K354" s="60"/>
      <c r="L354" s="63"/>
      <c r="M354" s="64" t="str">
        <f t="shared" si="30"/>
        <v/>
      </c>
      <c r="N354" s="65">
        <f t="shared" si="31"/>
        <v>0</v>
      </c>
      <c r="O354" s="66" t="str">
        <f>+IFERROR(VLOOKUP(LEFT(E354,4),Tabla3[[COD]:[PROCESO]],4,FALSE),"")</f>
        <v/>
      </c>
      <c r="P354" s="67" t="str">
        <f t="shared" si="33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32"/>
        <v/>
      </c>
      <c r="K355" s="60"/>
      <c r="L355" s="63"/>
      <c r="M355" s="64" t="str">
        <f t="shared" si="30"/>
        <v/>
      </c>
      <c r="N355" s="65">
        <f t="shared" si="31"/>
        <v>0</v>
      </c>
      <c r="O355" s="66" t="str">
        <f>+IFERROR(VLOOKUP(LEFT(E355,4),Tabla3[[COD]:[PROCESO]],4,FALSE),"")</f>
        <v/>
      </c>
      <c r="P355" s="67" t="str">
        <f t="shared" si="33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32"/>
        <v/>
      </c>
      <c r="K356" s="60"/>
      <c r="L356" s="63"/>
      <c r="M356" s="64" t="str">
        <f t="shared" si="30"/>
        <v/>
      </c>
      <c r="N356" s="65">
        <f t="shared" si="31"/>
        <v>0</v>
      </c>
      <c r="O356" s="66" t="str">
        <f>+IFERROR(VLOOKUP(LEFT(E356,4),Tabla3[[COD]:[PROCESO]],4,FALSE),"")</f>
        <v/>
      </c>
      <c r="P356" s="67" t="str">
        <f t="shared" si="33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32"/>
        <v/>
      </c>
      <c r="K357" s="60"/>
      <c r="L357" s="63"/>
      <c r="M357" s="64" t="str">
        <f t="shared" ref="M357:M420" si="34">+IFERROR(N357*O357,"")</f>
        <v/>
      </c>
      <c r="N357" s="65">
        <f t="shared" si="31"/>
        <v>0</v>
      </c>
      <c r="O357" s="66" t="str">
        <f>+IFERROR(VLOOKUP(LEFT(E357,4),Tabla3[[COD]:[PROCESO]],4,FALSE),"")</f>
        <v/>
      </c>
      <c r="P357" s="67" t="str">
        <f t="shared" si="33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32"/>
        <v/>
      </c>
      <c r="K358" s="60"/>
      <c r="L358" s="63"/>
      <c r="M358" s="64" t="str">
        <f t="shared" si="34"/>
        <v/>
      </c>
      <c r="N358" s="65">
        <f t="shared" ref="N358:N421" si="35">(H358-G358)*24</f>
        <v>0</v>
      </c>
      <c r="O358" s="66" t="str">
        <f>+IFERROR(VLOOKUP(LEFT(E358,4),Tabla3[[COD]:[PROCESO]],4,FALSE),"")</f>
        <v/>
      </c>
      <c r="P358" s="67" t="str">
        <f t="shared" si="33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32"/>
        <v/>
      </c>
      <c r="K359" s="60"/>
      <c r="L359" s="63"/>
      <c r="M359" s="64" t="str">
        <f t="shared" si="34"/>
        <v/>
      </c>
      <c r="N359" s="65">
        <f t="shared" si="35"/>
        <v>0</v>
      </c>
      <c r="O359" s="66" t="str">
        <f>+IFERROR(VLOOKUP(LEFT(E359,4),Tabla3[[COD]:[PROCESO]],4,FALSE),"")</f>
        <v/>
      </c>
      <c r="P359" s="67" t="str">
        <f t="shared" si="33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32"/>
        <v/>
      </c>
      <c r="K360" s="60"/>
      <c r="L360" s="63"/>
      <c r="M360" s="64" t="str">
        <f t="shared" si="34"/>
        <v/>
      </c>
      <c r="N360" s="65">
        <f t="shared" si="35"/>
        <v>0</v>
      </c>
      <c r="O360" s="66" t="str">
        <f>+IFERROR(VLOOKUP(LEFT(E360,4),Tabla3[[COD]:[PROCESO]],4,FALSE),"")</f>
        <v/>
      </c>
      <c r="P360" s="67" t="str">
        <f t="shared" si="33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32"/>
        <v/>
      </c>
      <c r="K361" s="60"/>
      <c r="L361" s="63"/>
      <c r="M361" s="64" t="str">
        <f t="shared" si="34"/>
        <v/>
      </c>
      <c r="N361" s="65">
        <f t="shared" si="35"/>
        <v>0</v>
      </c>
      <c r="O361" s="66" t="str">
        <f>+IFERROR(VLOOKUP(LEFT(E361,4),Tabla3[[COD]:[PROCESO]],4,FALSE),"")</f>
        <v/>
      </c>
      <c r="P361" s="67" t="str">
        <f t="shared" si="33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32"/>
        <v/>
      </c>
      <c r="K362" s="60"/>
      <c r="L362" s="63"/>
      <c r="M362" s="64" t="str">
        <f t="shared" si="34"/>
        <v/>
      </c>
      <c r="N362" s="65">
        <f t="shared" si="35"/>
        <v>0</v>
      </c>
      <c r="O362" s="66" t="str">
        <f>+IFERROR(VLOOKUP(LEFT(E362,4),Tabla3[[COD]:[PROCESO]],4,FALSE),"")</f>
        <v/>
      </c>
      <c r="P362" s="67" t="str">
        <f t="shared" si="33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32"/>
        <v/>
      </c>
      <c r="K363" s="60"/>
      <c r="L363" s="63"/>
      <c r="M363" s="64" t="str">
        <f t="shared" si="34"/>
        <v/>
      </c>
      <c r="N363" s="65">
        <f t="shared" si="35"/>
        <v>0</v>
      </c>
      <c r="O363" s="66" t="str">
        <f>+IFERROR(VLOOKUP(LEFT(E363,4),Tabla3[[COD]:[PROCESO]],4,FALSE),"")</f>
        <v/>
      </c>
      <c r="P363" s="67" t="str">
        <f t="shared" si="33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32"/>
        <v/>
      </c>
      <c r="K364" s="60"/>
      <c r="L364" s="63"/>
      <c r="M364" s="64" t="str">
        <f t="shared" si="34"/>
        <v/>
      </c>
      <c r="N364" s="65">
        <f t="shared" si="35"/>
        <v>0</v>
      </c>
      <c r="O364" s="66" t="str">
        <f>+IFERROR(VLOOKUP(LEFT(E364,4),Tabla3[[COD]:[PROCESO]],4,FALSE),"")</f>
        <v/>
      </c>
      <c r="P364" s="67" t="str">
        <f t="shared" si="33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32"/>
        <v/>
      </c>
      <c r="K365" s="60"/>
      <c r="L365" s="63"/>
      <c r="M365" s="64" t="str">
        <f t="shared" si="34"/>
        <v/>
      </c>
      <c r="N365" s="65">
        <f t="shared" si="35"/>
        <v>0</v>
      </c>
      <c r="O365" s="66" t="str">
        <f>+IFERROR(VLOOKUP(LEFT(E365,4),Tabla3[[COD]:[PROCESO]],4,FALSE),"")</f>
        <v/>
      </c>
      <c r="P365" s="67" t="str">
        <f t="shared" si="33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32"/>
        <v/>
      </c>
      <c r="K366" s="60"/>
      <c r="L366" s="63"/>
      <c r="M366" s="64" t="str">
        <f t="shared" si="34"/>
        <v/>
      </c>
      <c r="N366" s="65">
        <f t="shared" si="35"/>
        <v>0</v>
      </c>
      <c r="O366" s="66" t="str">
        <f>+IFERROR(VLOOKUP(LEFT(E366,4),Tabla3[[COD]:[PROCESO]],4,FALSE),"")</f>
        <v/>
      </c>
      <c r="P366" s="67" t="str">
        <f t="shared" si="33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32"/>
        <v/>
      </c>
      <c r="K367" s="60"/>
      <c r="L367" s="63"/>
      <c r="M367" s="64" t="str">
        <f t="shared" si="34"/>
        <v/>
      </c>
      <c r="N367" s="65">
        <f t="shared" si="35"/>
        <v>0</v>
      </c>
      <c r="O367" s="66" t="str">
        <f>+IFERROR(VLOOKUP(LEFT(E367,4),Tabla3[[COD]:[PROCESO]],4,FALSE),"")</f>
        <v/>
      </c>
      <c r="P367" s="67" t="str">
        <f t="shared" si="33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32"/>
        <v/>
      </c>
      <c r="K368" s="60"/>
      <c r="L368" s="63"/>
      <c r="M368" s="64" t="str">
        <f t="shared" si="34"/>
        <v/>
      </c>
      <c r="N368" s="65">
        <f t="shared" si="35"/>
        <v>0</v>
      </c>
      <c r="O368" s="66" t="str">
        <f>+IFERROR(VLOOKUP(LEFT(E368,4),Tabla3[[COD]:[PROCESO]],4,FALSE),"")</f>
        <v/>
      </c>
      <c r="P368" s="67" t="str">
        <f t="shared" si="33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32"/>
        <v/>
      </c>
      <c r="K369" s="60"/>
      <c r="L369" s="63"/>
      <c r="M369" s="64" t="str">
        <f t="shared" si="34"/>
        <v/>
      </c>
      <c r="N369" s="65">
        <f t="shared" si="35"/>
        <v>0</v>
      </c>
      <c r="O369" s="66" t="str">
        <f>+IFERROR(VLOOKUP(LEFT(E369,4),Tabla3[[COD]:[PROCESO]],4,FALSE),"")</f>
        <v/>
      </c>
      <c r="P369" s="67" t="str">
        <f t="shared" si="33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32"/>
        <v/>
      </c>
      <c r="K370" s="60"/>
      <c r="L370" s="63"/>
      <c r="M370" s="64" t="str">
        <f t="shared" si="34"/>
        <v/>
      </c>
      <c r="N370" s="65">
        <f t="shared" si="35"/>
        <v>0</v>
      </c>
      <c r="O370" s="66" t="str">
        <f>+IFERROR(VLOOKUP(LEFT(E370,4),Tabla3[[COD]:[PROCESO]],4,FALSE),"")</f>
        <v/>
      </c>
      <c r="P370" s="67" t="str">
        <f t="shared" si="33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32"/>
        <v/>
      </c>
      <c r="K371" s="60"/>
      <c r="L371" s="63"/>
      <c r="M371" s="64" t="str">
        <f t="shared" si="34"/>
        <v/>
      </c>
      <c r="N371" s="65">
        <f t="shared" si="35"/>
        <v>0</v>
      </c>
      <c r="O371" s="66" t="str">
        <f>+IFERROR(VLOOKUP(LEFT(E371,4),Tabla3[[COD]:[PROCESO]],4,FALSE),"")</f>
        <v/>
      </c>
      <c r="P371" s="67" t="str">
        <f t="shared" si="33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32"/>
        <v/>
      </c>
      <c r="K372" s="60"/>
      <c r="L372" s="63"/>
      <c r="M372" s="64" t="str">
        <f t="shared" si="34"/>
        <v/>
      </c>
      <c r="N372" s="65">
        <f t="shared" si="35"/>
        <v>0</v>
      </c>
      <c r="O372" s="66" t="str">
        <f>+IFERROR(VLOOKUP(LEFT(E372,4),Tabla3[[COD]:[PROCESO]],4,FALSE),"")</f>
        <v/>
      </c>
      <c r="P372" s="67" t="str">
        <f t="shared" si="33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32"/>
        <v/>
      </c>
      <c r="K373" s="60"/>
      <c r="L373" s="63"/>
      <c r="M373" s="64" t="str">
        <f t="shared" si="34"/>
        <v/>
      </c>
      <c r="N373" s="65">
        <f t="shared" si="35"/>
        <v>0</v>
      </c>
      <c r="O373" s="66" t="str">
        <f>+IFERROR(VLOOKUP(LEFT(E373,4),Tabla3[[COD]:[PROCESO]],4,FALSE),"")</f>
        <v/>
      </c>
      <c r="P373" s="67" t="str">
        <f t="shared" si="33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32"/>
        <v/>
      </c>
      <c r="K374" s="60"/>
      <c r="L374" s="63"/>
      <c r="M374" s="64" t="str">
        <f t="shared" si="34"/>
        <v/>
      </c>
      <c r="N374" s="65">
        <f t="shared" si="35"/>
        <v>0</v>
      </c>
      <c r="O374" s="66" t="str">
        <f>+IFERROR(VLOOKUP(LEFT(E374,4),Tabla3[[COD]:[PROCESO]],4,FALSE),"")</f>
        <v/>
      </c>
      <c r="P374" s="67" t="str">
        <f t="shared" si="33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32"/>
        <v/>
      </c>
      <c r="K375" s="60"/>
      <c r="L375" s="63"/>
      <c r="M375" s="64" t="str">
        <f t="shared" si="34"/>
        <v/>
      </c>
      <c r="N375" s="65">
        <f t="shared" si="35"/>
        <v>0</v>
      </c>
      <c r="O375" s="66" t="str">
        <f>+IFERROR(VLOOKUP(LEFT(E375,4),Tabla3[[COD]:[PROCESO]],4,FALSE),"")</f>
        <v/>
      </c>
      <c r="P375" s="67" t="str">
        <f t="shared" si="33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32"/>
        <v/>
      </c>
      <c r="K376" s="60"/>
      <c r="L376" s="63"/>
      <c r="M376" s="64" t="str">
        <f t="shared" si="34"/>
        <v/>
      </c>
      <c r="N376" s="65">
        <f t="shared" si="35"/>
        <v>0</v>
      </c>
      <c r="O376" s="66" t="str">
        <f>+IFERROR(VLOOKUP(LEFT(E376,4),Tabla3[[COD]:[PROCESO]],4,FALSE),"")</f>
        <v/>
      </c>
      <c r="P376" s="67" t="str">
        <f t="shared" si="33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32"/>
        <v/>
      </c>
      <c r="K377" s="60"/>
      <c r="L377" s="63"/>
      <c r="M377" s="64" t="str">
        <f t="shared" si="34"/>
        <v/>
      </c>
      <c r="N377" s="65">
        <f t="shared" si="35"/>
        <v>0</v>
      </c>
      <c r="O377" s="66" t="str">
        <f>+IFERROR(VLOOKUP(LEFT(E377,4),Tabla3[[COD]:[PROCESO]],4,FALSE),"")</f>
        <v/>
      </c>
      <c r="P377" s="67" t="str">
        <f t="shared" si="33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32"/>
        <v/>
      </c>
      <c r="K378" s="60"/>
      <c r="L378" s="63"/>
      <c r="M378" s="64" t="str">
        <f t="shared" si="34"/>
        <v/>
      </c>
      <c r="N378" s="65">
        <f t="shared" si="35"/>
        <v>0</v>
      </c>
      <c r="O378" s="66" t="str">
        <f>+IFERROR(VLOOKUP(LEFT(E378,4),Tabla3[[COD]:[PROCESO]],4,FALSE),"")</f>
        <v/>
      </c>
      <c r="P378" s="67" t="str">
        <f t="shared" si="33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32"/>
        <v/>
      </c>
      <c r="K379" s="60"/>
      <c r="L379" s="63"/>
      <c r="M379" s="64" t="str">
        <f t="shared" si="34"/>
        <v/>
      </c>
      <c r="N379" s="65">
        <f t="shared" si="35"/>
        <v>0</v>
      </c>
      <c r="O379" s="66" t="str">
        <f>+IFERROR(VLOOKUP(LEFT(E379,4),Tabla3[[COD]:[PROCESO]],4,FALSE),"")</f>
        <v/>
      </c>
      <c r="P379" s="67" t="str">
        <f t="shared" si="33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32"/>
        <v/>
      </c>
      <c r="K380" s="60"/>
      <c r="L380" s="63"/>
      <c r="M380" s="64" t="str">
        <f t="shared" si="34"/>
        <v/>
      </c>
      <c r="N380" s="65">
        <f t="shared" si="35"/>
        <v>0</v>
      </c>
      <c r="O380" s="66" t="str">
        <f>+IFERROR(VLOOKUP(LEFT(E380,4),Tabla3[[COD]:[PROCESO]],4,FALSE),"")</f>
        <v/>
      </c>
      <c r="P380" s="67" t="str">
        <f t="shared" si="33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32"/>
        <v/>
      </c>
      <c r="K381" s="60"/>
      <c r="L381" s="63"/>
      <c r="M381" s="64" t="str">
        <f t="shared" si="34"/>
        <v/>
      </c>
      <c r="N381" s="65">
        <f t="shared" si="35"/>
        <v>0</v>
      </c>
      <c r="O381" s="66" t="str">
        <f>+IFERROR(VLOOKUP(LEFT(E381,4),Tabla3[[COD]:[PROCESO]],4,FALSE),"")</f>
        <v/>
      </c>
      <c r="P381" s="67" t="str">
        <f t="shared" si="33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32"/>
        <v/>
      </c>
      <c r="K382" s="60"/>
      <c r="L382" s="63"/>
      <c r="M382" s="64" t="str">
        <f t="shared" si="34"/>
        <v/>
      </c>
      <c r="N382" s="65">
        <f t="shared" si="35"/>
        <v>0</v>
      </c>
      <c r="O382" s="66" t="str">
        <f>+IFERROR(VLOOKUP(LEFT(E382,4),Tabla3[[COD]:[PROCESO]],4,FALSE),"")</f>
        <v/>
      </c>
      <c r="P382" s="67" t="str">
        <f t="shared" si="33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32"/>
        <v/>
      </c>
      <c r="K383" s="60"/>
      <c r="L383" s="63"/>
      <c r="M383" s="64" t="str">
        <f t="shared" si="34"/>
        <v/>
      </c>
      <c r="N383" s="65">
        <f t="shared" si="35"/>
        <v>0</v>
      </c>
      <c r="O383" s="66" t="str">
        <f>+IFERROR(VLOOKUP(LEFT(E383,4),Tabla3[[COD]:[PROCESO]],4,FALSE),"")</f>
        <v/>
      </c>
      <c r="P383" s="67" t="str">
        <f t="shared" si="33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32"/>
        <v/>
      </c>
      <c r="K384" s="60"/>
      <c r="L384" s="63"/>
      <c r="M384" s="64" t="str">
        <f t="shared" si="34"/>
        <v/>
      </c>
      <c r="N384" s="65">
        <f t="shared" si="35"/>
        <v>0</v>
      </c>
      <c r="O384" s="66" t="str">
        <f>+IFERROR(VLOOKUP(LEFT(E384,4),Tabla3[[COD]:[PROCESO]],4,FALSE),"")</f>
        <v/>
      </c>
      <c r="P384" s="67" t="str">
        <f t="shared" si="33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32"/>
        <v/>
      </c>
      <c r="K385" s="60"/>
      <c r="L385" s="63"/>
      <c r="M385" s="64" t="str">
        <f t="shared" si="34"/>
        <v/>
      </c>
      <c r="N385" s="65">
        <f t="shared" si="35"/>
        <v>0</v>
      </c>
      <c r="O385" s="66" t="str">
        <f>+IFERROR(VLOOKUP(LEFT(E385,4),Tabla3[[COD]:[PROCESO]],4,FALSE),"")</f>
        <v/>
      </c>
      <c r="P385" s="67" t="str">
        <f t="shared" si="33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32"/>
        <v/>
      </c>
      <c r="K386" s="60"/>
      <c r="L386" s="63"/>
      <c r="M386" s="64" t="str">
        <f t="shared" si="34"/>
        <v/>
      </c>
      <c r="N386" s="65">
        <f t="shared" si="35"/>
        <v>0</v>
      </c>
      <c r="O386" s="66" t="str">
        <f>+IFERROR(VLOOKUP(LEFT(E386,4),Tabla3[[COD]:[PROCESO]],4,FALSE),"")</f>
        <v/>
      </c>
      <c r="P386" s="67" t="str">
        <f t="shared" si="33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ref="J387:J450" si="36">+IFERROR(P387/O387,"")</f>
        <v/>
      </c>
      <c r="K387" s="60"/>
      <c r="L387" s="63"/>
      <c r="M387" s="64" t="str">
        <f t="shared" si="34"/>
        <v/>
      </c>
      <c r="N387" s="65">
        <f t="shared" si="35"/>
        <v>0</v>
      </c>
      <c r="O387" s="66" t="str">
        <f>+IFERROR(VLOOKUP(LEFT(E387,4),Tabla3[[COD]:[PROCESO]],4,FALSE),"")</f>
        <v/>
      </c>
      <c r="P387" s="67" t="str">
        <f t="shared" si="33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si="36"/>
        <v/>
      </c>
      <c r="K388" s="60"/>
      <c r="L388" s="63"/>
      <c r="M388" s="64" t="str">
        <f t="shared" si="34"/>
        <v/>
      </c>
      <c r="N388" s="65">
        <f t="shared" si="35"/>
        <v>0</v>
      </c>
      <c r="O388" s="66" t="str">
        <f>+IFERROR(VLOOKUP(LEFT(E388,4),Tabla3[[COD]:[PROCESO]],4,FALSE),"")</f>
        <v/>
      </c>
      <c r="P388" s="67" t="str">
        <f t="shared" si="33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36"/>
        <v/>
      </c>
      <c r="K389" s="60"/>
      <c r="L389" s="63"/>
      <c r="M389" s="64" t="str">
        <f t="shared" si="34"/>
        <v/>
      </c>
      <c r="N389" s="65">
        <f t="shared" si="35"/>
        <v>0</v>
      </c>
      <c r="O389" s="66" t="str">
        <f>+IFERROR(VLOOKUP(LEFT(E389,4),Tabla3[[COD]:[PROCESO]],4,FALSE),"")</f>
        <v/>
      </c>
      <c r="P389" s="67" t="str">
        <f t="shared" ref="P389:P452" si="37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36"/>
        <v/>
      </c>
      <c r="K390" s="60"/>
      <c r="L390" s="63"/>
      <c r="M390" s="64" t="str">
        <f t="shared" si="34"/>
        <v/>
      </c>
      <c r="N390" s="65">
        <f t="shared" si="35"/>
        <v>0</v>
      </c>
      <c r="O390" s="66" t="str">
        <f>+IFERROR(VLOOKUP(LEFT(E390,4),Tabla3[[COD]:[PROCESO]],4,FALSE),"")</f>
        <v/>
      </c>
      <c r="P390" s="67" t="str">
        <f t="shared" si="37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36"/>
        <v/>
      </c>
      <c r="K391" s="60"/>
      <c r="L391" s="63"/>
      <c r="M391" s="64" t="str">
        <f t="shared" si="34"/>
        <v/>
      </c>
      <c r="N391" s="65">
        <f t="shared" si="35"/>
        <v>0</v>
      </c>
      <c r="O391" s="66" t="str">
        <f>+IFERROR(VLOOKUP(LEFT(E391,4),Tabla3[[COD]:[PROCESO]],4,FALSE),"")</f>
        <v/>
      </c>
      <c r="P391" s="67" t="str">
        <f t="shared" si="37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36"/>
        <v/>
      </c>
      <c r="K392" s="60"/>
      <c r="L392" s="63"/>
      <c r="M392" s="64" t="str">
        <f t="shared" si="34"/>
        <v/>
      </c>
      <c r="N392" s="65">
        <f t="shared" si="35"/>
        <v>0</v>
      </c>
      <c r="O392" s="66" t="str">
        <f>+IFERROR(VLOOKUP(LEFT(E392,4),Tabla3[[COD]:[PROCESO]],4,FALSE),"")</f>
        <v/>
      </c>
      <c r="P392" s="67" t="str">
        <f t="shared" si="37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36"/>
        <v/>
      </c>
      <c r="K393" s="60"/>
      <c r="L393" s="63"/>
      <c r="M393" s="64" t="str">
        <f t="shared" si="34"/>
        <v/>
      </c>
      <c r="N393" s="65">
        <f t="shared" si="35"/>
        <v>0</v>
      </c>
      <c r="O393" s="66" t="str">
        <f>+IFERROR(VLOOKUP(LEFT(E393,4),Tabla3[[COD]:[PROCESO]],4,FALSE),"")</f>
        <v/>
      </c>
      <c r="P393" s="67" t="str">
        <f t="shared" si="37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36"/>
        <v/>
      </c>
      <c r="K394" s="60"/>
      <c r="L394" s="63"/>
      <c r="M394" s="64" t="str">
        <f t="shared" si="34"/>
        <v/>
      </c>
      <c r="N394" s="65">
        <f t="shared" si="35"/>
        <v>0</v>
      </c>
      <c r="O394" s="66" t="str">
        <f>+IFERROR(VLOOKUP(LEFT(E394,4),Tabla3[[COD]:[PROCESO]],4,FALSE),"")</f>
        <v/>
      </c>
      <c r="P394" s="67" t="str">
        <f t="shared" si="37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36"/>
        <v/>
      </c>
      <c r="K395" s="60"/>
      <c r="L395" s="63"/>
      <c r="M395" s="64" t="str">
        <f t="shared" si="34"/>
        <v/>
      </c>
      <c r="N395" s="65">
        <f t="shared" si="35"/>
        <v>0</v>
      </c>
      <c r="O395" s="66" t="str">
        <f>+IFERROR(VLOOKUP(LEFT(E395,4),Tabla3[[COD]:[PROCESO]],4,FALSE),"")</f>
        <v/>
      </c>
      <c r="P395" s="67" t="str">
        <f t="shared" si="37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36"/>
        <v/>
      </c>
      <c r="K396" s="60"/>
      <c r="L396" s="63"/>
      <c r="M396" s="64" t="str">
        <f t="shared" si="34"/>
        <v/>
      </c>
      <c r="N396" s="65">
        <f t="shared" si="35"/>
        <v>0</v>
      </c>
      <c r="O396" s="66" t="str">
        <f>+IFERROR(VLOOKUP(LEFT(E396,4),Tabla3[[COD]:[PROCESO]],4,FALSE),"")</f>
        <v/>
      </c>
      <c r="P396" s="67" t="str">
        <f t="shared" si="37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36"/>
        <v/>
      </c>
      <c r="K397" s="60"/>
      <c r="L397" s="63"/>
      <c r="M397" s="64" t="str">
        <f t="shared" si="34"/>
        <v/>
      </c>
      <c r="N397" s="65">
        <f t="shared" si="35"/>
        <v>0</v>
      </c>
      <c r="O397" s="66" t="str">
        <f>+IFERROR(VLOOKUP(LEFT(E397,4),Tabla3[[COD]:[PROCESO]],4,FALSE),"")</f>
        <v/>
      </c>
      <c r="P397" s="67" t="str">
        <f t="shared" si="37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36"/>
        <v/>
      </c>
      <c r="K398" s="60"/>
      <c r="L398" s="63"/>
      <c r="M398" s="64" t="str">
        <f t="shared" si="34"/>
        <v/>
      </c>
      <c r="N398" s="65">
        <f t="shared" si="35"/>
        <v>0</v>
      </c>
      <c r="O398" s="66" t="str">
        <f>+IFERROR(VLOOKUP(LEFT(E398,4),Tabla3[[COD]:[PROCESO]],4,FALSE),"")</f>
        <v/>
      </c>
      <c r="P398" s="67" t="str">
        <f t="shared" si="37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36"/>
        <v/>
      </c>
      <c r="K399" s="60"/>
      <c r="L399" s="63"/>
      <c r="M399" s="64" t="str">
        <f t="shared" si="34"/>
        <v/>
      </c>
      <c r="N399" s="65">
        <f t="shared" si="35"/>
        <v>0</v>
      </c>
      <c r="O399" s="66" t="str">
        <f>+IFERROR(VLOOKUP(LEFT(E399,4),Tabla3[[COD]:[PROCESO]],4,FALSE),"")</f>
        <v/>
      </c>
      <c r="P399" s="67" t="str">
        <f t="shared" si="37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36"/>
        <v/>
      </c>
      <c r="K400" s="60"/>
      <c r="L400" s="63"/>
      <c r="M400" s="64" t="str">
        <f t="shared" si="34"/>
        <v/>
      </c>
      <c r="N400" s="65">
        <f t="shared" si="35"/>
        <v>0</v>
      </c>
      <c r="O400" s="66" t="str">
        <f>+IFERROR(VLOOKUP(LEFT(E400,4),Tabla3[[COD]:[PROCESO]],4,FALSE),"")</f>
        <v/>
      </c>
      <c r="P400" s="67" t="str">
        <f t="shared" si="37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36"/>
        <v/>
      </c>
      <c r="K401" s="60"/>
      <c r="L401" s="63"/>
      <c r="M401" s="64" t="str">
        <f t="shared" si="34"/>
        <v/>
      </c>
      <c r="N401" s="65">
        <f t="shared" si="35"/>
        <v>0</v>
      </c>
      <c r="O401" s="66" t="str">
        <f>+IFERROR(VLOOKUP(LEFT(E401,4),Tabla3[[COD]:[PROCESO]],4,FALSE),"")</f>
        <v/>
      </c>
      <c r="P401" s="67" t="str">
        <f t="shared" si="37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36"/>
        <v/>
      </c>
      <c r="K402" s="60"/>
      <c r="L402" s="63"/>
      <c r="M402" s="64" t="str">
        <f t="shared" si="34"/>
        <v/>
      </c>
      <c r="N402" s="65">
        <f t="shared" si="35"/>
        <v>0</v>
      </c>
      <c r="O402" s="66" t="str">
        <f>+IFERROR(VLOOKUP(LEFT(E402,4),Tabla3[[COD]:[PROCESO]],4,FALSE),"")</f>
        <v/>
      </c>
      <c r="P402" s="67" t="str">
        <f t="shared" si="37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36"/>
        <v/>
      </c>
      <c r="K403" s="60"/>
      <c r="L403" s="63"/>
      <c r="M403" s="64" t="str">
        <f t="shared" si="34"/>
        <v/>
      </c>
      <c r="N403" s="65">
        <f t="shared" si="35"/>
        <v>0</v>
      </c>
      <c r="O403" s="66" t="str">
        <f>+IFERROR(VLOOKUP(LEFT(E403,4),Tabla3[[COD]:[PROCESO]],4,FALSE),"")</f>
        <v/>
      </c>
      <c r="P403" s="67" t="str">
        <f t="shared" si="37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36"/>
        <v/>
      </c>
      <c r="K404" s="60"/>
      <c r="L404" s="63"/>
      <c r="M404" s="64" t="str">
        <f t="shared" si="34"/>
        <v/>
      </c>
      <c r="N404" s="65">
        <f t="shared" si="35"/>
        <v>0</v>
      </c>
      <c r="O404" s="66" t="str">
        <f>+IFERROR(VLOOKUP(LEFT(E404,4),Tabla3[[COD]:[PROCESO]],4,FALSE),"")</f>
        <v/>
      </c>
      <c r="P404" s="67" t="str">
        <f t="shared" si="37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36"/>
        <v/>
      </c>
      <c r="K405" s="60"/>
      <c r="L405" s="63"/>
      <c r="M405" s="64" t="str">
        <f t="shared" si="34"/>
        <v/>
      </c>
      <c r="N405" s="65">
        <f t="shared" si="35"/>
        <v>0</v>
      </c>
      <c r="O405" s="66" t="str">
        <f>+IFERROR(VLOOKUP(LEFT(E405,4),Tabla3[[COD]:[PROCESO]],4,FALSE),"")</f>
        <v/>
      </c>
      <c r="P405" s="67" t="str">
        <f t="shared" si="37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36"/>
        <v/>
      </c>
      <c r="K406" s="60"/>
      <c r="L406" s="63"/>
      <c r="M406" s="64" t="str">
        <f t="shared" si="34"/>
        <v/>
      </c>
      <c r="N406" s="65">
        <f t="shared" si="35"/>
        <v>0</v>
      </c>
      <c r="O406" s="66" t="str">
        <f>+IFERROR(VLOOKUP(LEFT(E406,4),Tabla3[[COD]:[PROCESO]],4,FALSE),"")</f>
        <v/>
      </c>
      <c r="P406" s="67" t="str">
        <f t="shared" si="37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36"/>
        <v/>
      </c>
      <c r="K407" s="60"/>
      <c r="L407" s="63"/>
      <c r="M407" s="64" t="str">
        <f t="shared" si="34"/>
        <v/>
      </c>
      <c r="N407" s="65">
        <f t="shared" si="35"/>
        <v>0</v>
      </c>
      <c r="O407" s="66" t="str">
        <f>+IFERROR(VLOOKUP(LEFT(E407,4),Tabla3[[COD]:[PROCESO]],4,FALSE),"")</f>
        <v/>
      </c>
      <c r="P407" s="67" t="str">
        <f t="shared" si="37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36"/>
        <v/>
      </c>
      <c r="K408" s="60"/>
      <c r="L408" s="63"/>
      <c r="M408" s="64" t="str">
        <f t="shared" si="34"/>
        <v/>
      </c>
      <c r="N408" s="65">
        <f t="shared" si="35"/>
        <v>0</v>
      </c>
      <c r="O408" s="66" t="str">
        <f>+IFERROR(VLOOKUP(LEFT(E408,4),Tabla3[[COD]:[PROCESO]],4,FALSE),"")</f>
        <v/>
      </c>
      <c r="P408" s="67" t="str">
        <f t="shared" si="37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36"/>
        <v/>
      </c>
      <c r="K409" s="60"/>
      <c r="L409" s="63"/>
      <c r="M409" s="64" t="str">
        <f t="shared" si="34"/>
        <v/>
      </c>
      <c r="N409" s="65">
        <f t="shared" si="35"/>
        <v>0</v>
      </c>
      <c r="O409" s="66" t="str">
        <f>+IFERROR(VLOOKUP(LEFT(E409,4),Tabla3[[COD]:[PROCESO]],4,FALSE),"")</f>
        <v/>
      </c>
      <c r="P409" s="67" t="str">
        <f t="shared" si="37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36"/>
        <v/>
      </c>
      <c r="K410" s="60"/>
      <c r="L410" s="63"/>
      <c r="M410" s="64" t="str">
        <f t="shared" si="34"/>
        <v/>
      </c>
      <c r="N410" s="65">
        <f t="shared" si="35"/>
        <v>0</v>
      </c>
      <c r="O410" s="66" t="str">
        <f>+IFERROR(VLOOKUP(LEFT(E410,4),Tabla3[[COD]:[PROCESO]],4,FALSE),"")</f>
        <v/>
      </c>
      <c r="P410" s="67" t="str">
        <f t="shared" si="37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36"/>
        <v/>
      </c>
      <c r="K411" s="60"/>
      <c r="L411" s="63"/>
      <c r="M411" s="64" t="str">
        <f t="shared" si="34"/>
        <v/>
      </c>
      <c r="N411" s="65">
        <f t="shared" si="35"/>
        <v>0</v>
      </c>
      <c r="O411" s="66" t="str">
        <f>+IFERROR(VLOOKUP(LEFT(E411,4),Tabla3[[COD]:[PROCESO]],4,FALSE),"")</f>
        <v/>
      </c>
      <c r="P411" s="67" t="str">
        <f t="shared" si="37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36"/>
        <v/>
      </c>
      <c r="K412" s="60"/>
      <c r="L412" s="63"/>
      <c r="M412" s="64" t="str">
        <f t="shared" si="34"/>
        <v/>
      </c>
      <c r="N412" s="65">
        <f t="shared" si="35"/>
        <v>0</v>
      </c>
      <c r="O412" s="66" t="str">
        <f>+IFERROR(VLOOKUP(LEFT(E412,4),Tabla3[[COD]:[PROCESO]],4,FALSE),"")</f>
        <v/>
      </c>
      <c r="P412" s="67" t="str">
        <f t="shared" si="37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36"/>
        <v/>
      </c>
      <c r="K413" s="60"/>
      <c r="L413" s="63"/>
      <c r="M413" s="64" t="str">
        <f t="shared" si="34"/>
        <v/>
      </c>
      <c r="N413" s="65">
        <f t="shared" si="35"/>
        <v>0</v>
      </c>
      <c r="O413" s="66" t="str">
        <f>+IFERROR(VLOOKUP(LEFT(E413,4),Tabla3[[COD]:[PROCESO]],4,FALSE),"")</f>
        <v/>
      </c>
      <c r="P413" s="67" t="str">
        <f t="shared" si="37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36"/>
        <v/>
      </c>
      <c r="K414" s="60"/>
      <c r="L414" s="63"/>
      <c r="M414" s="64" t="str">
        <f t="shared" si="34"/>
        <v/>
      </c>
      <c r="N414" s="65">
        <f t="shared" si="35"/>
        <v>0</v>
      </c>
      <c r="O414" s="66" t="str">
        <f>+IFERROR(VLOOKUP(LEFT(E414,4),Tabla3[[COD]:[PROCESO]],4,FALSE),"")</f>
        <v/>
      </c>
      <c r="P414" s="67" t="str">
        <f t="shared" si="37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36"/>
        <v/>
      </c>
      <c r="K415" s="60"/>
      <c r="L415" s="63"/>
      <c r="M415" s="64" t="str">
        <f t="shared" si="34"/>
        <v/>
      </c>
      <c r="N415" s="65">
        <f t="shared" si="35"/>
        <v>0</v>
      </c>
      <c r="O415" s="66" t="str">
        <f>+IFERROR(VLOOKUP(LEFT(E415,4),Tabla3[[COD]:[PROCESO]],4,FALSE),"")</f>
        <v/>
      </c>
      <c r="P415" s="67" t="str">
        <f t="shared" si="37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36"/>
        <v/>
      </c>
      <c r="K416" s="60"/>
      <c r="L416" s="63"/>
      <c r="M416" s="64" t="str">
        <f t="shared" si="34"/>
        <v/>
      </c>
      <c r="N416" s="65">
        <f t="shared" si="35"/>
        <v>0</v>
      </c>
      <c r="O416" s="66" t="str">
        <f>+IFERROR(VLOOKUP(LEFT(E416,4),Tabla3[[COD]:[PROCESO]],4,FALSE),"")</f>
        <v/>
      </c>
      <c r="P416" s="67" t="str">
        <f t="shared" si="37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36"/>
        <v/>
      </c>
      <c r="K417" s="60"/>
      <c r="L417" s="63"/>
      <c r="M417" s="64" t="str">
        <f t="shared" si="34"/>
        <v/>
      </c>
      <c r="N417" s="65">
        <f t="shared" si="35"/>
        <v>0</v>
      </c>
      <c r="O417" s="66" t="str">
        <f>+IFERROR(VLOOKUP(LEFT(E417,4),Tabla3[[COD]:[PROCESO]],4,FALSE),"")</f>
        <v/>
      </c>
      <c r="P417" s="67" t="str">
        <f t="shared" si="37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36"/>
        <v/>
      </c>
      <c r="K418" s="60"/>
      <c r="L418" s="63"/>
      <c r="M418" s="64" t="str">
        <f t="shared" si="34"/>
        <v/>
      </c>
      <c r="N418" s="65">
        <f t="shared" si="35"/>
        <v>0</v>
      </c>
      <c r="O418" s="66" t="str">
        <f>+IFERROR(VLOOKUP(LEFT(E418,4),Tabla3[[COD]:[PROCESO]],4,FALSE),"")</f>
        <v/>
      </c>
      <c r="P418" s="67" t="str">
        <f t="shared" si="37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36"/>
        <v/>
      </c>
      <c r="K419" s="60"/>
      <c r="L419" s="63"/>
      <c r="M419" s="64" t="str">
        <f t="shared" si="34"/>
        <v/>
      </c>
      <c r="N419" s="65">
        <f t="shared" si="35"/>
        <v>0</v>
      </c>
      <c r="O419" s="66" t="str">
        <f>+IFERROR(VLOOKUP(LEFT(E419,4),Tabla3[[COD]:[PROCESO]],4,FALSE),"")</f>
        <v/>
      </c>
      <c r="P419" s="67" t="str">
        <f t="shared" si="37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36"/>
        <v/>
      </c>
      <c r="K420" s="60"/>
      <c r="L420" s="63"/>
      <c r="M420" s="64" t="str">
        <f t="shared" si="34"/>
        <v/>
      </c>
      <c r="N420" s="65">
        <f t="shared" si="35"/>
        <v>0</v>
      </c>
      <c r="O420" s="66" t="str">
        <f>+IFERROR(VLOOKUP(LEFT(E420,4),Tabla3[[COD]:[PROCESO]],4,FALSE),"")</f>
        <v/>
      </c>
      <c r="P420" s="67" t="str">
        <f t="shared" si="37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36"/>
        <v/>
      </c>
      <c r="K421" s="60"/>
      <c r="L421" s="63"/>
      <c r="M421" s="64" t="str">
        <f t="shared" ref="M421:M484" si="38">+IFERROR(N421*O421,"")</f>
        <v/>
      </c>
      <c r="N421" s="65">
        <f t="shared" si="35"/>
        <v>0</v>
      </c>
      <c r="O421" s="66" t="str">
        <f>+IFERROR(VLOOKUP(LEFT(E421,4),Tabla3[[COD]:[PROCESO]],4,FALSE),"")</f>
        <v/>
      </c>
      <c r="P421" s="67" t="str">
        <f t="shared" si="37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36"/>
        <v/>
      </c>
      <c r="K422" s="60"/>
      <c r="L422" s="63"/>
      <c r="M422" s="64" t="str">
        <f t="shared" si="38"/>
        <v/>
      </c>
      <c r="N422" s="65">
        <f t="shared" ref="N422:N485" si="39">(H422-G422)*24</f>
        <v>0</v>
      </c>
      <c r="O422" s="66" t="str">
        <f>+IFERROR(VLOOKUP(LEFT(E422,4),Tabla3[[COD]:[PROCESO]],4,FALSE),"")</f>
        <v/>
      </c>
      <c r="P422" s="67" t="str">
        <f t="shared" si="37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36"/>
        <v/>
      </c>
      <c r="K423" s="60"/>
      <c r="L423" s="63"/>
      <c r="M423" s="64" t="str">
        <f t="shared" si="38"/>
        <v/>
      </c>
      <c r="N423" s="65">
        <f t="shared" si="39"/>
        <v>0</v>
      </c>
      <c r="O423" s="66" t="str">
        <f>+IFERROR(VLOOKUP(LEFT(E423,4),Tabla3[[COD]:[PROCESO]],4,FALSE),"")</f>
        <v/>
      </c>
      <c r="P423" s="67" t="str">
        <f t="shared" si="37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36"/>
        <v/>
      </c>
      <c r="K424" s="60"/>
      <c r="L424" s="63"/>
      <c r="M424" s="64" t="str">
        <f t="shared" si="38"/>
        <v/>
      </c>
      <c r="N424" s="65">
        <f t="shared" si="39"/>
        <v>0</v>
      </c>
      <c r="O424" s="66" t="str">
        <f>+IFERROR(VLOOKUP(LEFT(E424,4),Tabla3[[COD]:[PROCESO]],4,FALSE),"")</f>
        <v/>
      </c>
      <c r="P424" s="67" t="str">
        <f t="shared" si="37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36"/>
        <v/>
      </c>
      <c r="K425" s="60"/>
      <c r="L425" s="63"/>
      <c r="M425" s="64" t="str">
        <f t="shared" si="38"/>
        <v/>
      </c>
      <c r="N425" s="65">
        <f t="shared" si="39"/>
        <v>0</v>
      </c>
      <c r="O425" s="66" t="str">
        <f>+IFERROR(VLOOKUP(LEFT(E425,4),Tabla3[[COD]:[PROCESO]],4,FALSE),"")</f>
        <v/>
      </c>
      <c r="P425" s="67" t="str">
        <f t="shared" si="37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36"/>
        <v/>
      </c>
      <c r="K426" s="60"/>
      <c r="L426" s="63"/>
      <c r="M426" s="64" t="str">
        <f t="shared" si="38"/>
        <v/>
      </c>
      <c r="N426" s="65">
        <f t="shared" si="39"/>
        <v>0</v>
      </c>
      <c r="O426" s="66" t="str">
        <f>+IFERROR(VLOOKUP(LEFT(E426,4),Tabla3[[COD]:[PROCESO]],4,FALSE),"")</f>
        <v/>
      </c>
      <c r="P426" s="67" t="str">
        <f t="shared" si="37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36"/>
        <v/>
      </c>
      <c r="K427" s="60"/>
      <c r="L427" s="63"/>
      <c r="M427" s="64" t="str">
        <f t="shared" si="38"/>
        <v/>
      </c>
      <c r="N427" s="65">
        <f t="shared" si="39"/>
        <v>0</v>
      </c>
      <c r="O427" s="66" t="str">
        <f>+IFERROR(VLOOKUP(LEFT(E427,4),Tabla3[[COD]:[PROCESO]],4,FALSE),"")</f>
        <v/>
      </c>
      <c r="P427" s="67" t="str">
        <f t="shared" si="37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36"/>
        <v/>
      </c>
      <c r="K428" s="60"/>
      <c r="L428" s="63"/>
      <c r="M428" s="64" t="str">
        <f t="shared" si="38"/>
        <v/>
      </c>
      <c r="N428" s="65">
        <f t="shared" si="39"/>
        <v>0</v>
      </c>
      <c r="O428" s="66" t="str">
        <f>+IFERROR(VLOOKUP(LEFT(E428,4),Tabla3[[COD]:[PROCESO]],4,FALSE),"")</f>
        <v/>
      </c>
      <c r="P428" s="67" t="str">
        <f t="shared" si="37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36"/>
        <v/>
      </c>
      <c r="K429" s="60"/>
      <c r="L429" s="63"/>
      <c r="M429" s="64" t="str">
        <f t="shared" si="38"/>
        <v/>
      </c>
      <c r="N429" s="65">
        <f t="shared" si="39"/>
        <v>0</v>
      </c>
      <c r="O429" s="66" t="str">
        <f>+IFERROR(VLOOKUP(LEFT(E429,4),Tabla3[[COD]:[PROCESO]],4,FALSE),"")</f>
        <v/>
      </c>
      <c r="P429" s="67" t="str">
        <f t="shared" si="37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36"/>
        <v/>
      </c>
      <c r="K430" s="60"/>
      <c r="L430" s="63"/>
      <c r="M430" s="64" t="str">
        <f t="shared" si="38"/>
        <v/>
      </c>
      <c r="N430" s="65">
        <f t="shared" si="39"/>
        <v>0</v>
      </c>
      <c r="O430" s="66" t="str">
        <f>+IFERROR(VLOOKUP(LEFT(E430,4),Tabla3[[COD]:[PROCESO]],4,FALSE),"")</f>
        <v/>
      </c>
      <c r="P430" s="67" t="str">
        <f t="shared" si="37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36"/>
        <v/>
      </c>
      <c r="K431" s="60"/>
      <c r="L431" s="63"/>
      <c r="M431" s="64" t="str">
        <f t="shared" si="38"/>
        <v/>
      </c>
      <c r="N431" s="65">
        <f t="shared" si="39"/>
        <v>0</v>
      </c>
      <c r="O431" s="66" t="str">
        <f>+IFERROR(VLOOKUP(LEFT(E431,4),Tabla3[[COD]:[PROCESO]],4,FALSE),"")</f>
        <v/>
      </c>
      <c r="P431" s="67" t="str">
        <f t="shared" si="37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36"/>
        <v/>
      </c>
      <c r="K432" s="60"/>
      <c r="L432" s="63"/>
      <c r="M432" s="64" t="str">
        <f t="shared" si="38"/>
        <v/>
      </c>
      <c r="N432" s="65">
        <f t="shared" si="39"/>
        <v>0</v>
      </c>
      <c r="O432" s="66" t="str">
        <f>+IFERROR(VLOOKUP(LEFT(E432,4),Tabla3[[COD]:[PROCESO]],4,FALSE),"")</f>
        <v/>
      </c>
      <c r="P432" s="67" t="str">
        <f t="shared" si="37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36"/>
        <v/>
      </c>
      <c r="K433" s="60"/>
      <c r="L433" s="63"/>
      <c r="M433" s="64" t="str">
        <f t="shared" si="38"/>
        <v/>
      </c>
      <c r="N433" s="65">
        <f t="shared" si="39"/>
        <v>0</v>
      </c>
      <c r="O433" s="66" t="str">
        <f>+IFERROR(VLOOKUP(LEFT(E433,4),Tabla3[[COD]:[PROCESO]],4,FALSE),"")</f>
        <v/>
      </c>
      <c r="P433" s="67" t="str">
        <f t="shared" si="37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36"/>
        <v/>
      </c>
      <c r="K434" s="60"/>
      <c r="L434" s="63"/>
      <c r="M434" s="64" t="str">
        <f t="shared" si="38"/>
        <v/>
      </c>
      <c r="N434" s="65">
        <f t="shared" si="39"/>
        <v>0</v>
      </c>
      <c r="O434" s="66" t="str">
        <f>+IFERROR(VLOOKUP(LEFT(E434,4),Tabla3[[COD]:[PROCESO]],4,FALSE),"")</f>
        <v/>
      </c>
      <c r="P434" s="67" t="str">
        <f t="shared" si="37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36"/>
        <v/>
      </c>
      <c r="K435" s="60"/>
      <c r="L435" s="63"/>
      <c r="M435" s="64" t="str">
        <f t="shared" si="38"/>
        <v/>
      </c>
      <c r="N435" s="65">
        <f t="shared" si="39"/>
        <v>0</v>
      </c>
      <c r="O435" s="66" t="str">
        <f>+IFERROR(VLOOKUP(LEFT(E435,4),Tabla3[[COD]:[PROCESO]],4,FALSE),"")</f>
        <v/>
      </c>
      <c r="P435" s="67" t="str">
        <f t="shared" si="37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36"/>
        <v/>
      </c>
      <c r="K436" s="60"/>
      <c r="L436" s="63"/>
      <c r="M436" s="64" t="str">
        <f t="shared" si="38"/>
        <v/>
      </c>
      <c r="N436" s="65">
        <f t="shared" si="39"/>
        <v>0</v>
      </c>
      <c r="O436" s="66" t="str">
        <f>+IFERROR(VLOOKUP(LEFT(E436,4),Tabla3[[COD]:[PROCESO]],4,FALSE),"")</f>
        <v/>
      </c>
      <c r="P436" s="67" t="str">
        <f t="shared" si="37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36"/>
        <v/>
      </c>
      <c r="K437" s="60"/>
      <c r="L437" s="63"/>
      <c r="M437" s="64" t="str">
        <f t="shared" si="38"/>
        <v/>
      </c>
      <c r="N437" s="65">
        <f t="shared" si="39"/>
        <v>0</v>
      </c>
      <c r="O437" s="66" t="str">
        <f>+IFERROR(VLOOKUP(LEFT(E437,4),Tabla3[[COD]:[PROCESO]],4,FALSE),"")</f>
        <v/>
      </c>
      <c r="P437" s="67" t="str">
        <f t="shared" si="37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36"/>
        <v/>
      </c>
      <c r="K438" s="60"/>
      <c r="L438" s="63"/>
      <c r="M438" s="64" t="str">
        <f t="shared" si="38"/>
        <v/>
      </c>
      <c r="N438" s="65">
        <f t="shared" si="39"/>
        <v>0</v>
      </c>
      <c r="O438" s="66" t="str">
        <f>+IFERROR(VLOOKUP(LEFT(E438,4),Tabla3[[COD]:[PROCESO]],4,FALSE),"")</f>
        <v/>
      </c>
      <c r="P438" s="67" t="str">
        <f t="shared" si="37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36"/>
        <v/>
      </c>
      <c r="K439" s="60"/>
      <c r="L439" s="63"/>
      <c r="M439" s="64" t="str">
        <f t="shared" si="38"/>
        <v/>
      </c>
      <c r="N439" s="65">
        <f t="shared" si="39"/>
        <v>0</v>
      </c>
      <c r="O439" s="66" t="str">
        <f>+IFERROR(VLOOKUP(LEFT(E439,4),Tabla3[[COD]:[PROCESO]],4,FALSE),"")</f>
        <v/>
      </c>
      <c r="P439" s="67" t="str">
        <f t="shared" si="37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36"/>
        <v/>
      </c>
      <c r="K440" s="60"/>
      <c r="L440" s="63"/>
      <c r="M440" s="64" t="str">
        <f t="shared" si="38"/>
        <v/>
      </c>
      <c r="N440" s="65">
        <f t="shared" si="39"/>
        <v>0</v>
      </c>
      <c r="O440" s="66" t="str">
        <f>+IFERROR(VLOOKUP(LEFT(E440,4),Tabla3[[COD]:[PROCESO]],4,FALSE),"")</f>
        <v/>
      </c>
      <c r="P440" s="67" t="str">
        <f t="shared" si="37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36"/>
        <v/>
      </c>
      <c r="K441" s="60"/>
      <c r="L441" s="63"/>
      <c r="M441" s="64" t="str">
        <f t="shared" si="38"/>
        <v/>
      </c>
      <c r="N441" s="65">
        <f t="shared" si="39"/>
        <v>0</v>
      </c>
      <c r="O441" s="66" t="str">
        <f>+IFERROR(VLOOKUP(LEFT(E441,4),Tabla3[[COD]:[PROCESO]],4,FALSE),"")</f>
        <v/>
      </c>
      <c r="P441" s="67" t="str">
        <f t="shared" si="37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36"/>
        <v/>
      </c>
      <c r="K442" s="60"/>
      <c r="L442" s="63"/>
      <c r="M442" s="64" t="str">
        <f t="shared" si="38"/>
        <v/>
      </c>
      <c r="N442" s="65">
        <f t="shared" si="39"/>
        <v>0</v>
      </c>
      <c r="O442" s="66" t="str">
        <f>+IFERROR(VLOOKUP(LEFT(E442,4),Tabla3[[COD]:[PROCESO]],4,FALSE),"")</f>
        <v/>
      </c>
      <c r="P442" s="67" t="str">
        <f t="shared" si="37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36"/>
        <v/>
      </c>
      <c r="K443" s="60"/>
      <c r="L443" s="63"/>
      <c r="M443" s="64" t="str">
        <f t="shared" si="38"/>
        <v/>
      </c>
      <c r="N443" s="65">
        <f t="shared" si="39"/>
        <v>0</v>
      </c>
      <c r="O443" s="66" t="str">
        <f>+IFERROR(VLOOKUP(LEFT(E443,4),Tabla3[[COD]:[PROCESO]],4,FALSE),"")</f>
        <v/>
      </c>
      <c r="P443" s="67" t="str">
        <f t="shared" si="37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36"/>
        <v/>
      </c>
      <c r="K444" s="60"/>
      <c r="L444" s="63"/>
      <c r="M444" s="64" t="str">
        <f t="shared" si="38"/>
        <v/>
      </c>
      <c r="N444" s="65">
        <f t="shared" si="39"/>
        <v>0</v>
      </c>
      <c r="O444" s="66" t="str">
        <f>+IFERROR(VLOOKUP(LEFT(E444,4),Tabla3[[COD]:[PROCESO]],4,FALSE),"")</f>
        <v/>
      </c>
      <c r="P444" s="67" t="str">
        <f t="shared" si="37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36"/>
        <v/>
      </c>
      <c r="K445" s="60"/>
      <c r="L445" s="63"/>
      <c r="M445" s="64" t="str">
        <f t="shared" si="38"/>
        <v/>
      </c>
      <c r="N445" s="65">
        <f t="shared" si="39"/>
        <v>0</v>
      </c>
      <c r="O445" s="66" t="str">
        <f>+IFERROR(VLOOKUP(LEFT(E445,4),Tabla3[[COD]:[PROCESO]],4,FALSE),"")</f>
        <v/>
      </c>
      <c r="P445" s="67" t="str">
        <f t="shared" si="37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36"/>
        <v/>
      </c>
      <c r="K446" s="60"/>
      <c r="L446" s="63"/>
      <c r="M446" s="64" t="str">
        <f t="shared" si="38"/>
        <v/>
      </c>
      <c r="N446" s="65">
        <f t="shared" si="39"/>
        <v>0</v>
      </c>
      <c r="O446" s="66" t="str">
        <f>+IFERROR(VLOOKUP(LEFT(E446,4),Tabla3[[COD]:[PROCESO]],4,FALSE),"")</f>
        <v/>
      </c>
      <c r="P446" s="67" t="str">
        <f t="shared" si="37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36"/>
        <v/>
      </c>
      <c r="K447" s="60"/>
      <c r="L447" s="63"/>
      <c r="M447" s="64" t="str">
        <f t="shared" si="38"/>
        <v/>
      </c>
      <c r="N447" s="65">
        <f t="shared" si="39"/>
        <v>0</v>
      </c>
      <c r="O447" s="66" t="str">
        <f>+IFERROR(VLOOKUP(LEFT(E447,4),Tabla3[[COD]:[PROCESO]],4,FALSE),"")</f>
        <v/>
      </c>
      <c r="P447" s="67" t="str">
        <f t="shared" si="37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36"/>
        <v/>
      </c>
      <c r="K448" s="60"/>
      <c r="L448" s="63"/>
      <c r="M448" s="64" t="str">
        <f t="shared" si="38"/>
        <v/>
      </c>
      <c r="N448" s="65">
        <f t="shared" si="39"/>
        <v>0</v>
      </c>
      <c r="O448" s="66" t="str">
        <f>+IFERROR(VLOOKUP(LEFT(E448,4),Tabla3[[COD]:[PROCESO]],4,FALSE),"")</f>
        <v/>
      </c>
      <c r="P448" s="67" t="str">
        <f t="shared" si="37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36"/>
        <v/>
      </c>
      <c r="K449" s="60"/>
      <c r="L449" s="63"/>
      <c r="M449" s="64" t="str">
        <f t="shared" si="38"/>
        <v/>
      </c>
      <c r="N449" s="65">
        <f t="shared" si="39"/>
        <v>0</v>
      </c>
      <c r="O449" s="66" t="str">
        <f>+IFERROR(VLOOKUP(LEFT(E449,4),Tabla3[[COD]:[PROCESO]],4,FALSE),"")</f>
        <v/>
      </c>
      <c r="P449" s="67" t="str">
        <f t="shared" si="37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36"/>
        <v/>
      </c>
      <c r="K450" s="60"/>
      <c r="L450" s="63"/>
      <c r="M450" s="64" t="str">
        <f t="shared" si="38"/>
        <v/>
      </c>
      <c r="N450" s="65">
        <f t="shared" si="39"/>
        <v>0</v>
      </c>
      <c r="O450" s="66" t="str">
        <f>+IFERROR(VLOOKUP(LEFT(E450,4),Tabla3[[COD]:[PROCESO]],4,FALSE),"")</f>
        <v/>
      </c>
      <c r="P450" s="67" t="str">
        <f t="shared" si="37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ref="J451:J514" si="40">+IFERROR(P451/O451,"")</f>
        <v/>
      </c>
      <c r="K451" s="60"/>
      <c r="L451" s="63"/>
      <c r="M451" s="64" t="str">
        <f t="shared" si="38"/>
        <v/>
      </c>
      <c r="N451" s="65">
        <f t="shared" si="39"/>
        <v>0</v>
      </c>
      <c r="O451" s="66" t="str">
        <f>+IFERROR(VLOOKUP(LEFT(E451,4),Tabla3[[COD]:[PROCESO]],4,FALSE),"")</f>
        <v/>
      </c>
      <c r="P451" s="67" t="str">
        <f t="shared" si="37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si="40"/>
        <v/>
      </c>
      <c r="K452" s="60"/>
      <c r="L452" s="63"/>
      <c r="M452" s="64" t="str">
        <f t="shared" si="38"/>
        <v/>
      </c>
      <c r="N452" s="65">
        <f t="shared" si="39"/>
        <v>0</v>
      </c>
      <c r="O452" s="66" t="str">
        <f>+IFERROR(VLOOKUP(LEFT(E452,4),Tabla3[[COD]:[PROCESO]],4,FALSE),"")</f>
        <v/>
      </c>
      <c r="P452" s="67" t="str">
        <f t="shared" si="37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40"/>
        <v/>
      </c>
      <c r="K453" s="60"/>
      <c r="L453" s="63"/>
      <c r="M453" s="64" t="str">
        <f t="shared" si="38"/>
        <v/>
      </c>
      <c r="N453" s="65">
        <f t="shared" si="39"/>
        <v>0</v>
      </c>
      <c r="O453" s="66" t="str">
        <f>+IFERROR(VLOOKUP(LEFT(E453,4),Tabla3[[COD]:[PROCESO]],4,FALSE),"")</f>
        <v/>
      </c>
      <c r="P453" s="67" t="str">
        <f t="shared" ref="P453:P516" si="41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40"/>
        <v/>
      </c>
      <c r="K454" s="60"/>
      <c r="L454" s="63"/>
      <c r="M454" s="64" t="str">
        <f t="shared" si="38"/>
        <v/>
      </c>
      <c r="N454" s="65">
        <f t="shared" si="39"/>
        <v>0</v>
      </c>
      <c r="O454" s="66" t="str">
        <f>+IFERROR(VLOOKUP(LEFT(E454,4),Tabla3[[COD]:[PROCESO]],4,FALSE),"")</f>
        <v/>
      </c>
      <c r="P454" s="67" t="str">
        <f t="shared" si="41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40"/>
        <v/>
      </c>
      <c r="K455" s="60"/>
      <c r="L455" s="63"/>
      <c r="M455" s="64" t="str">
        <f t="shared" si="38"/>
        <v/>
      </c>
      <c r="N455" s="65">
        <f t="shared" si="39"/>
        <v>0</v>
      </c>
      <c r="O455" s="66" t="str">
        <f>+IFERROR(VLOOKUP(LEFT(E455,4),Tabla3[[COD]:[PROCESO]],4,FALSE),"")</f>
        <v/>
      </c>
      <c r="P455" s="67" t="str">
        <f t="shared" si="41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40"/>
        <v/>
      </c>
      <c r="K456" s="60"/>
      <c r="L456" s="63"/>
      <c r="M456" s="64" t="str">
        <f t="shared" si="38"/>
        <v/>
      </c>
      <c r="N456" s="65">
        <f t="shared" si="39"/>
        <v>0</v>
      </c>
      <c r="O456" s="66" t="str">
        <f>+IFERROR(VLOOKUP(LEFT(E456,4),Tabla3[[COD]:[PROCESO]],4,FALSE),"")</f>
        <v/>
      </c>
      <c r="P456" s="67" t="str">
        <f t="shared" si="41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40"/>
        <v/>
      </c>
      <c r="K457" s="60"/>
      <c r="L457" s="63"/>
      <c r="M457" s="64" t="str">
        <f t="shared" si="38"/>
        <v/>
      </c>
      <c r="N457" s="65">
        <f t="shared" si="39"/>
        <v>0</v>
      </c>
      <c r="O457" s="66" t="str">
        <f>+IFERROR(VLOOKUP(LEFT(E457,4),Tabla3[[COD]:[PROCESO]],4,FALSE),"")</f>
        <v/>
      </c>
      <c r="P457" s="67" t="str">
        <f t="shared" si="41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40"/>
        <v/>
      </c>
      <c r="K458" s="60"/>
      <c r="L458" s="63"/>
      <c r="M458" s="64" t="str">
        <f t="shared" si="38"/>
        <v/>
      </c>
      <c r="N458" s="65">
        <f t="shared" si="39"/>
        <v>0</v>
      </c>
      <c r="O458" s="66" t="str">
        <f>+IFERROR(VLOOKUP(LEFT(E458,4),Tabla3[[COD]:[PROCESO]],4,FALSE),"")</f>
        <v/>
      </c>
      <c r="P458" s="67" t="str">
        <f t="shared" si="41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40"/>
        <v/>
      </c>
      <c r="K459" s="60"/>
      <c r="L459" s="63"/>
      <c r="M459" s="64" t="str">
        <f t="shared" si="38"/>
        <v/>
      </c>
      <c r="N459" s="65">
        <f t="shared" si="39"/>
        <v>0</v>
      </c>
      <c r="O459" s="66" t="str">
        <f>+IFERROR(VLOOKUP(LEFT(E459,4),Tabla3[[COD]:[PROCESO]],4,FALSE),"")</f>
        <v/>
      </c>
      <c r="P459" s="67" t="str">
        <f t="shared" si="41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40"/>
        <v/>
      </c>
      <c r="K460" s="60"/>
      <c r="L460" s="63"/>
      <c r="M460" s="64" t="str">
        <f t="shared" si="38"/>
        <v/>
      </c>
      <c r="N460" s="65">
        <f t="shared" si="39"/>
        <v>0</v>
      </c>
      <c r="O460" s="66" t="str">
        <f>+IFERROR(VLOOKUP(LEFT(E460,4),Tabla3[[COD]:[PROCESO]],4,FALSE),"")</f>
        <v/>
      </c>
      <c r="P460" s="67" t="str">
        <f t="shared" si="41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40"/>
        <v/>
      </c>
      <c r="K461" s="60"/>
      <c r="L461" s="63"/>
      <c r="M461" s="64" t="str">
        <f t="shared" si="38"/>
        <v/>
      </c>
      <c r="N461" s="65">
        <f t="shared" si="39"/>
        <v>0</v>
      </c>
      <c r="O461" s="66" t="str">
        <f>+IFERROR(VLOOKUP(LEFT(E461,4),Tabla3[[COD]:[PROCESO]],4,FALSE),"")</f>
        <v/>
      </c>
      <c r="P461" s="67" t="str">
        <f t="shared" si="41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40"/>
        <v/>
      </c>
      <c r="K462" s="60"/>
      <c r="L462" s="63"/>
      <c r="M462" s="64" t="str">
        <f t="shared" si="38"/>
        <v/>
      </c>
      <c r="N462" s="65">
        <f t="shared" si="39"/>
        <v>0</v>
      </c>
      <c r="O462" s="66" t="str">
        <f>+IFERROR(VLOOKUP(LEFT(E462,4),Tabla3[[COD]:[PROCESO]],4,FALSE),"")</f>
        <v/>
      </c>
      <c r="P462" s="67" t="str">
        <f t="shared" si="41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40"/>
        <v/>
      </c>
      <c r="K463" s="60"/>
      <c r="L463" s="63"/>
      <c r="M463" s="64" t="str">
        <f t="shared" si="38"/>
        <v/>
      </c>
      <c r="N463" s="65">
        <f t="shared" si="39"/>
        <v>0</v>
      </c>
      <c r="O463" s="66" t="str">
        <f>+IFERROR(VLOOKUP(LEFT(E463,4),Tabla3[[COD]:[PROCESO]],4,FALSE),"")</f>
        <v/>
      </c>
      <c r="P463" s="67" t="str">
        <f t="shared" si="41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40"/>
        <v/>
      </c>
      <c r="K464" s="60"/>
      <c r="L464" s="63"/>
      <c r="M464" s="64" t="str">
        <f t="shared" si="38"/>
        <v/>
      </c>
      <c r="N464" s="65">
        <f t="shared" si="39"/>
        <v>0</v>
      </c>
      <c r="O464" s="66" t="str">
        <f>+IFERROR(VLOOKUP(LEFT(E464,4),Tabla3[[COD]:[PROCESO]],4,FALSE),"")</f>
        <v/>
      </c>
      <c r="P464" s="67" t="str">
        <f t="shared" si="41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40"/>
        <v/>
      </c>
      <c r="K465" s="60"/>
      <c r="L465" s="63"/>
      <c r="M465" s="64" t="str">
        <f t="shared" si="38"/>
        <v/>
      </c>
      <c r="N465" s="65">
        <f t="shared" si="39"/>
        <v>0</v>
      </c>
      <c r="O465" s="66" t="str">
        <f>+IFERROR(VLOOKUP(LEFT(E465,4),Tabla3[[COD]:[PROCESO]],4,FALSE),"")</f>
        <v/>
      </c>
      <c r="P465" s="67" t="str">
        <f t="shared" si="41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40"/>
        <v/>
      </c>
      <c r="K466" s="60"/>
      <c r="L466" s="63"/>
      <c r="M466" s="64" t="str">
        <f t="shared" si="38"/>
        <v/>
      </c>
      <c r="N466" s="65">
        <f t="shared" si="39"/>
        <v>0</v>
      </c>
      <c r="O466" s="66" t="str">
        <f>+IFERROR(VLOOKUP(LEFT(E466,4),Tabla3[[COD]:[PROCESO]],4,FALSE),"")</f>
        <v/>
      </c>
      <c r="P466" s="67" t="str">
        <f t="shared" si="41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40"/>
        <v/>
      </c>
      <c r="K467" s="60"/>
      <c r="L467" s="63"/>
      <c r="M467" s="64" t="str">
        <f t="shared" si="38"/>
        <v/>
      </c>
      <c r="N467" s="65">
        <f t="shared" si="39"/>
        <v>0</v>
      </c>
      <c r="O467" s="66" t="str">
        <f>+IFERROR(VLOOKUP(LEFT(E467,4),Tabla3[[COD]:[PROCESO]],4,FALSE),"")</f>
        <v/>
      </c>
      <c r="P467" s="67" t="str">
        <f t="shared" si="41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40"/>
        <v/>
      </c>
      <c r="K468" s="60"/>
      <c r="L468" s="63"/>
      <c r="M468" s="64" t="str">
        <f t="shared" si="38"/>
        <v/>
      </c>
      <c r="N468" s="65">
        <f t="shared" si="39"/>
        <v>0</v>
      </c>
      <c r="O468" s="66" t="str">
        <f>+IFERROR(VLOOKUP(LEFT(E468,4),Tabla3[[COD]:[PROCESO]],4,FALSE),"")</f>
        <v/>
      </c>
      <c r="P468" s="67" t="str">
        <f t="shared" si="41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40"/>
        <v/>
      </c>
      <c r="K469" s="60"/>
      <c r="L469" s="63"/>
      <c r="M469" s="64" t="str">
        <f t="shared" si="38"/>
        <v/>
      </c>
      <c r="N469" s="65">
        <f t="shared" si="39"/>
        <v>0</v>
      </c>
      <c r="O469" s="66" t="str">
        <f>+IFERROR(VLOOKUP(LEFT(E469,4),Tabla3[[COD]:[PROCESO]],4,FALSE),"")</f>
        <v/>
      </c>
      <c r="P469" s="67" t="str">
        <f t="shared" si="41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40"/>
        <v/>
      </c>
      <c r="K470" s="60"/>
      <c r="L470" s="63"/>
      <c r="M470" s="64" t="str">
        <f t="shared" si="38"/>
        <v/>
      </c>
      <c r="N470" s="65">
        <f t="shared" si="39"/>
        <v>0</v>
      </c>
      <c r="O470" s="66" t="str">
        <f>+IFERROR(VLOOKUP(LEFT(E470,4),Tabla3[[COD]:[PROCESO]],4,FALSE),"")</f>
        <v/>
      </c>
      <c r="P470" s="67" t="str">
        <f t="shared" si="41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40"/>
        <v/>
      </c>
      <c r="K471" s="60"/>
      <c r="L471" s="63"/>
      <c r="M471" s="64" t="str">
        <f t="shared" si="38"/>
        <v/>
      </c>
      <c r="N471" s="65">
        <f t="shared" si="39"/>
        <v>0</v>
      </c>
      <c r="O471" s="66" t="str">
        <f>+IFERROR(VLOOKUP(LEFT(E471,4),Tabla3[[COD]:[PROCESO]],4,FALSE),"")</f>
        <v/>
      </c>
      <c r="P471" s="67" t="str">
        <f t="shared" si="41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40"/>
        <v/>
      </c>
      <c r="K472" s="60"/>
      <c r="L472" s="63"/>
      <c r="M472" s="64" t="str">
        <f t="shared" si="38"/>
        <v/>
      </c>
      <c r="N472" s="65">
        <f t="shared" si="39"/>
        <v>0</v>
      </c>
      <c r="O472" s="66" t="str">
        <f>+IFERROR(VLOOKUP(LEFT(E472,4),Tabla3[[COD]:[PROCESO]],4,FALSE),"")</f>
        <v/>
      </c>
      <c r="P472" s="67" t="str">
        <f t="shared" si="41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40"/>
        <v/>
      </c>
      <c r="K473" s="60"/>
      <c r="L473" s="63"/>
      <c r="M473" s="64" t="str">
        <f t="shared" si="38"/>
        <v/>
      </c>
      <c r="N473" s="65">
        <f t="shared" si="39"/>
        <v>0</v>
      </c>
      <c r="O473" s="66" t="str">
        <f>+IFERROR(VLOOKUP(LEFT(E473,4),Tabla3[[COD]:[PROCESO]],4,FALSE),"")</f>
        <v/>
      </c>
      <c r="P473" s="67" t="str">
        <f t="shared" si="41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40"/>
        <v/>
      </c>
      <c r="K474" s="60"/>
      <c r="L474" s="63"/>
      <c r="M474" s="64" t="str">
        <f t="shared" si="38"/>
        <v/>
      </c>
      <c r="N474" s="65">
        <f t="shared" si="39"/>
        <v>0</v>
      </c>
      <c r="O474" s="66" t="str">
        <f>+IFERROR(VLOOKUP(LEFT(E474,4),Tabla3[[COD]:[PROCESO]],4,FALSE),"")</f>
        <v/>
      </c>
      <c r="P474" s="67" t="str">
        <f t="shared" si="41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40"/>
        <v/>
      </c>
      <c r="K475" s="60"/>
      <c r="L475" s="63"/>
      <c r="M475" s="64" t="str">
        <f t="shared" si="38"/>
        <v/>
      </c>
      <c r="N475" s="65">
        <f t="shared" si="39"/>
        <v>0</v>
      </c>
      <c r="O475" s="66" t="str">
        <f>+IFERROR(VLOOKUP(LEFT(E475,4),Tabla3[[COD]:[PROCESO]],4,FALSE),"")</f>
        <v/>
      </c>
      <c r="P475" s="67" t="str">
        <f t="shared" si="41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40"/>
        <v/>
      </c>
      <c r="K476" s="60"/>
      <c r="L476" s="63"/>
      <c r="M476" s="64" t="str">
        <f t="shared" si="38"/>
        <v/>
      </c>
      <c r="N476" s="65">
        <f t="shared" si="39"/>
        <v>0</v>
      </c>
      <c r="O476" s="66" t="str">
        <f>+IFERROR(VLOOKUP(LEFT(E476,4),Tabla3[[COD]:[PROCESO]],4,FALSE),"")</f>
        <v/>
      </c>
      <c r="P476" s="67" t="str">
        <f t="shared" si="41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40"/>
        <v/>
      </c>
      <c r="K477" s="60"/>
      <c r="L477" s="63"/>
      <c r="M477" s="64" t="str">
        <f t="shared" si="38"/>
        <v/>
      </c>
      <c r="N477" s="65">
        <f t="shared" si="39"/>
        <v>0</v>
      </c>
      <c r="O477" s="66" t="str">
        <f>+IFERROR(VLOOKUP(LEFT(E477,4),Tabla3[[COD]:[PROCESO]],4,FALSE),"")</f>
        <v/>
      </c>
      <c r="P477" s="67" t="str">
        <f t="shared" si="41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40"/>
        <v/>
      </c>
      <c r="K478" s="60"/>
      <c r="L478" s="63"/>
      <c r="M478" s="64" t="str">
        <f t="shared" si="38"/>
        <v/>
      </c>
      <c r="N478" s="65">
        <f t="shared" si="39"/>
        <v>0</v>
      </c>
      <c r="O478" s="66" t="str">
        <f>+IFERROR(VLOOKUP(LEFT(E478,4),Tabla3[[COD]:[PROCESO]],4,FALSE),"")</f>
        <v/>
      </c>
      <c r="P478" s="67" t="str">
        <f t="shared" si="41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40"/>
        <v/>
      </c>
      <c r="K479" s="60"/>
      <c r="L479" s="63"/>
      <c r="M479" s="64" t="str">
        <f t="shared" si="38"/>
        <v/>
      </c>
      <c r="N479" s="65">
        <f t="shared" si="39"/>
        <v>0</v>
      </c>
      <c r="O479" s="66" t="str">
        <f>+IFERROR(VLOOKUP(LEFT(E479,4),Tabla3[[COD]:[PROCESO]],4,FALSE),"")</f>
        <v/>
      </c>
      <c r="P479" s="67" t="str">
        <f t="shared" si="41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40"/>
        <v/>
      </c>
      <c r="K480" s="60"/>
      <c r="L480" s="63"/>
      <c r="M480" s="64" t="str">
        <f t="shared" si="38"/>
        <v/>
      </c>
      <c r="N480" s="65">
        <f t="shared" si="39"/>
        <v>0</v>
      </c>
      <c r="O480" s="66" t="str">
        <f>+IFERROR(VLOOKUP(LEFT(E480,4),Tabla3[[COD]:[PROCESO]],4,FALSE),"")</f>
        <v/>
      </c>
      <c r="P480" s="67" t="str">
        <f t="shared" si="41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40"/>
        <v/>
      </c>
      <c r="K481" s="60"/>
      <c r="L481" s="63"/>
      <c r="M481" s="64" t="str">
        <f t="shared" si="38"/>
        <v/>
      </c>
      <c r="N481" s="65">
        <f t="shared" si="39"/>
        <v>0</v>
      </c>
      <c r="O481" s="66" t="str">
        <f>+IFERROR(VLOOKUP(LEFT(E481,4),Tabla3[[COD]:[PROCESO]],4,FALSE),"")</f>
        <v/>
      </c>
      <c r="P481" s="67" t="str">
        <f t="shared" si="41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40"/>
        <v/>
      </c>
      <c r="K482" s="60"/>
      <c r="L482" s="63"/>
      <c r="M482" s="64" t="str">
        <f t="shared" si="38"/>
        <v/>
      </c>
      <c r="N482" s="65">
        <f t="shared" si="39"/>
        <v>0</v>
      </c>
      <c r="O482" s="66" t="str">
        <f>+IFERROR(VLOOKUP(LEFT(E482,4),Tabla3[[COD]:[PROCESO]],4,FALSE),"")</f>
        <v/>
      </c>
      <c r="P482" s="67" t="str">
        <f t="shared" si="41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40"/>
        <v/>
      </c>
      <c r="K483" s="60"/>
      <c r="L483" s="63"/>
      <c r="M483" s="64" t="str">
        <f t="shared" si="38"/>
        <v/>
      </c>
      <c r="N483" s="65">
        <f t="shared" si="39"/>
        <v>0</v>
      </c>
      <c r="O483" s="66" t="str">
        <f>+IFERROR(VLOOKUP(LEFT(E483,4),Tabla3[[COD]:[PROCESO]],4,FALSE),"")</f>
        <v/>
      </c>
      <c r="P483" s="67" t="str">
        <f t="shared" si="41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40"/>
        <v/>
      </c>
      <c r="K484" s="60"/>
      <c r="L484" s="63"/>
      <c r="M484" s="64" t="str">
        <f t="shared" si="38"/>
        <v/>
      </c>
      <c r="N484" s="65">
        <f t="shared" si="39"/>
        <v>0</v>
      </c>
      <c r="O484" s="66" t="str">
        <f>+IFERROR(VLOOKUP(LEFT(E484,4),Tabla3[[COD]:[PROCESO]],4,FALSE),"")</f>
        <v/>
      </c>
      <c r="P484" s="67" t="str">
        <f t="shared" si="41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40"/>
        <v/>
      </c>
      <c r="K485" s="60"/>
      <c r="L485" s="63"/>
      <c r="M485" s="64" t="str">
        <f t="shared" ref="M485:M548" si="42">+IFERROR(N485*O485,"")</f>
        <v/>
      </c>
      <c r="N485" s="65">
        <f t="shared" si="39"/>
        <v>0</v>
      </c>
      <c r="O485" s="66" t="str">
        <f>+IFERROR(VLOOKUP(LEFT(E485,4),Tabla3[[COD]:[PROCESO]],4,FALSE),"")</f>
        <v/>
      </c>
      <c r="P485" s="67" t="str">
        <f t="shared" si="41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40"/>
        <v/>
      </c>
      <c r="K486" s="60"/>
      <c r="L486" s="63"/>
      <c r="M486" s="64" t="str">
        <f t="shared" si="42"/>
        <v/>
      </c>
      <c r="N486" s="65">
        <f t="shared" ref="N486:N549" si="43">(H486-G486)*24</f>
        <v>0</v>
      </c>
      <c r="O486" s="66" t="str">
        <f>+IFERROR(VLOOKUP(LEFT(E486,4),Tabla3[[COD]:[PROCESO]],4,FALSE),"")</f>
        <v/>
      </c>
      <c r="P486" s="67" t="str">
        <f t="shared" si="41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40"/>
        <v/>
      </c>
      <c r="K487" s="60"/>
      <c r="L487" s="63"/>
      <c r="M487" s="64" t="str">
        <f t="shared" si="42"/>
        <v/>
      </c>
      <c r="N487" s="65">
        <f t="shared" si="43"/>
        <v>0</v>
      </c>
      <c r="O487" s="66" t="str">
        <f>+IFERROR(VLOOKUP(LEFT(E487,4),Tabla3[[COD]:[PROCESO]],4,FALSE),"")</f>
        <v/>
      </c>
      <c r="P487" s="67" t="str">
        <f t="shared" si="41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40"/>
        <v/>
      </c>
      <c r="K488" s="60"/>
      <c r="L488" s="63"/>
      <c r="M488" s="64" t="str">
        <f t="shared" si="42"/>
        <v/>
      </c>
      <c r="N488" s="65">
        <f t="shared" si="43"/>
        <v>0</v>
      </c>
      <c r="O488" s="66" t="str">
        <f>+IFERROR(VLOOKUP(LEFT(E488,4),Tabla3[[COD]:[PROCESO]],4,FALSE),"")</f>
        <v/>
      </c>
      <c r="P488" s="67" t="str">
        <f t="shared" si="41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40"/>
        <v/>
      </c>
      <c r="K489" s="60"/>
      <c r="L489" s="63"/>
      <c r="M489" s="64" t="str">
        <f t="shared" si="42"/>
        <v/>
      </c>
      <c r="N489" s="65">
        <f t="shared" si="43"/>
        <v>0</v>
      </c>
      <c r="O489" s="66" t="str">
        <f>+IFERROR(VLOOKUP(LEFT(E489,4),Tabla3[[COD]:[PROCESO]],4,FALSE),"")</f>
        <v/>
      </c>
      <c r="P489" s="67" t="str">
        <f t="shared" si="41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40"/>
        <v/>
      </c>
      <c r="K490" s="60"/>
      <c r="L490" s="63"/>
      <c r="M490" s="64" t="str">
        <f t="shared" si="42"/>
        <v/>
      </c>
      <c r="N490" s="65">
        <f t="shared" si="43"/>
        <v>0</v>
      </c>
      <c r="O490" s="66" t="str">
        <f>+IFERROR(VLOOKUP(LEFT(E490,4),Tabla3[[COD]:[PROCESO]],4,FALSE),"")</f>
        <v/>
      </c>
      <c r="P490" s="67" t="str">
        <f t="shared" si="41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40"/>
        <v/>
      </c>
      <c r="K491" s="60"/>
      <c r="L491" s="63"/>
      <c r="M491" s="64" t="str">
        <f t="shared" si="42"/>
        <v/>
      </c>
      <c r="N491" s="65">
        <f t="shared" si="43"/>
        <v>0</v>
      </c>
      <c r="O491" s="66" t="str">
        <f>+IFERROR(VLOOKUP(LEFT(E491,4),Tabla3[[COD]:[PROCESO]],4,FALSE),"")</f>
        <v/>
      </c>
      <c r="P491" s="67" t="str">
        <f t="shared" si="41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40"/>
        <v/>
      </c>
      <c r="K492" s="60"/>
      <c r="L492" s="63"/>
      <c r="M492" s="64" t="str">
        <f t="shared" si="42"/>
        <v/>
      </c>
      <c r="N492" s="65">
        <f t="shared" si="43"/>
        <v>0</v>
      </c>
      <c r="O492" s="66" t="str">
        <f>+IFERROR(VLOOKUP(LEFT(E492,4),Tabla3[[COD]:[PROCESO]],4,FALSE),"")</f>
        <v/>
      </c>
      <c r="P492" s="67" t="str">
        <f t="shared" si="41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40"/>
        <v/>
      </c>
      <c r="K493" s="60"/>
      <c r="L493" s="63"/>
      <c r="M493" s="64" t="str">
        <f t="shared" si="42"/>
        <v/>
      </c>
      <c r="N493" s="65">
        <f t="shared" si="43"/>
        <v>0</v>
      </c>
      <c r="O493" s="66" t="str">
        <f>+IFERROR(VLOOKUP(LEFT(E493,4),Tabla3[[COD]:[PROCESO]],4,FALSE),"")</f>
        <v/>
      </c>
      <c r="P493" s="67" t="str">
        <f t="shared" si="41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40"/>
        <v/>
      </c>
      <c r="K494" s="60"/>
      <c r="L494" s="63"/>
      <c r="M494" s="64" t="str">
        <f t="shared" si="42"/>
        <v/>
      </c>
      <c r="N494" s="65">
        <f t="shared" si="43"/>
        <v>0</v>
      </c>
      <c r="O494" s="66" t="str">
        <f>+IFERROR(VLOOKUP(LEFT(E494,4),Tabla3[[COD]:[PROCESO]],4,FALSE),"")</f>
        <v/>
      </c>
      <c r="P494" s="67" t="str">
        <f t="shared" si="41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40"/>
        <v/>
      </c>
      <c r="K495" s="60"/>
      <c r="L495" s="63"/>
      <c r="M495" s="64" t="str">
        <f t="shared" si="42"/>
        <v/>
      </c>
      <c r="N495" s="65">
        <f t="shared" si="43"/>
        <v>0</v>
      </c>
      <c r="O495" s="66" t="str">
        <f>+IFERROR(VLOOKUP(LEFT(E495,4),Tabla3[[COD]:[PROCESO]],4,FALSE),"")</f>
        <v/>
      </c>
      <c r="P495" s="67" t="str">
        <f t="shared" si="41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40"/>
        <v/>
      </c>
      <c r="K496" s="60"/>
      <c r="L496" s="63"/>
      <c r="M496" s="64" t="str">
        <f t="shared" si="42"/>
        <v/>
      </c>
      <c r="N496" s="65">
        <f t="shared" si="43"/>
        <v>0</v>
      </c>
      <c r="O496" s="66" t="str">
        <f>+IFERROR(VLOOKUP(LEFT(E496,4),Tabla3[[COD]:[PROCESO]],4,FALSE),"")</f>
        <v/>
      </c>
      <c r="P496" s="67" t="str">
        <f t="shared" si="41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40"/>
        <v/>
      </c>
      <c r="K497" s="60"/>
      <c r="L497" s="63"/>
      <c r="M497" s="64" t="str">
        <f t="shared" si="42"/>
        <v/>
      </c>
      <c r="N497" s="65">
        <f t="shared" si="43"/>
        <v>0</v>
      </c>
      <c r="O497" s="66" t="str">
        <f>+IFERROR(VLOOKUP(LEFT(E497,4),Tabla3[[COD]:[PROCESO]],4,FALSE),"")</f>
        <v/>
      </c>
      <c r="P497" s="67" t="str">
        <f t="shared" si="41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40"/>
        <v/>
      </c>
      <c r="K498" s="60"/>
      <c r="L498" s="63"/>
      <c r="M498" s="64" t="str">
        <f t="shared" si="42"/>
        <v/>
      </c>
      <c r="N498" s="65">
        <f t="shared" si="43"/>
        <v>0</v>
      </c>
      <c r="O498" s="66" t="str">
        <f>+IFERROR(VLOOKUP(LEFT(E498,4),Tabla3[[COD]:[PROCESO]],4,FALSE),"")</f>
        <v/>
      </c>
      <c r="P498" s="67" t="str">
        <f t="shared" si="41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40"/>
        <v/>
      </c>
      <c r="K499" s="60"/>
      <c r="L499" s="63"/>
      <c r="M499" s="64" t="str">
        <f t="shared" si="42"/>
        <v/>
      </c>
      <c r="N499" s="65">
        <f t="shared" si="43"/>
        <v>0</v>
      </c>
      <c r="O499" s="66" t="str">
        <f>+IFERROR(VLOOKUP(LEFT(E499,4),Tabla3[[COD]:[PROCESO]],4,FALSE),"")</f>
        <v/>
      </c>
      <c r="P499" s="67" t="str">
        <f t="shared" si="41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40"/>
        <v/>
      </c>
      <c r="K500" s="60"/>
      <c r="L500" s="63"/>
      <c r="M500" s="64" t="str">
        <f t="shared" si="42"/>
        <v/>
      </c>
      <c r="N500" s="65">
        <f t="shared" si="43"/>
        <v>0</v>
      </c>
      <c r="O500" s="66" t="str">
        <f>+IFERROR(VLOOKUP(LEFT(E500,4),Tabla3[[COD]:[PROCESO]],4,FALSE),"")</f>
        <v/>
      </c>
      <c r="P500" s="67" t="str">
        <f t="shared" si="41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40"/>
        <v/>
      </c>
      <c r="K501" s="60"/>
      <c r="L501" s="63"/>
      <c r="M501" s="64" t="str">
        <f t="shared" si="42"/>
        <v/>
      </c>
      <c r="N501" s="65">
        <f t="shared" si="43"/>
        <v>0</v>
      </c>
      <c r="O501" s="66" t="str">
        <f>+IFERROR(VLOOKUP(LEFT(E501,4),Tabla3[[COD]:[PROCESO]],4,FALSE),"")</f>
        <v/>
      </c>
      <c r="P501" s="67" t="str">
        <f t="shared" si="41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40"/>
        <v/>
      </c>
      <c r="K502" s="60"/>
      <c r="L502" s="63"/>
      <c r="M502" s="64" t="str">
        <f t="shared" si="42"/>
        <v/>
      </c>
      <c r="N502" s="65">
        <f t="shared" si="43"/>
        <v>0</v>
      </c>
      <c r="O502" s="66" t="str">
        <f>+IFERROR(VLOOKUP(LEFT(E502,4),Tabla3[[COD]:[PROCESO]],4,FALSE),"")</f>
        <v/>
      </c>
      <c r="P502" s="67" t="str">
        <f t="shared" si="41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40"/>
        <v/>
      </c>
      <c r="K503" s="60"/>
      <c r="L503" s="63"/>
      <c r="M503" s="64" t="str">
        <f t="shared" si="42"/>
        <v/>
      </c>
      <c r="N503" s="65">
        <f t="shared" si="43"/>
        <v>0</v>
      </c>
      <c r="O503" s="66" t="str">
        <f>+IFERROR(VLOOKUP(LEFT(E503,4),Tabla3[[COD]:[PROCESO]],4,FALSE),"")</f>
        <v/>
      </c>
      <c r="P503" s="67" t="str">
        <f t="shared" si="41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40"/>
        <v/>
      </c>
      <c r="K504" s="60"/>
      <c r="L504" s="63"/>
      <c r="M504" s="64" t="str">
        <f t="shared" si="42"/>
        <v/>
      </c>
      <c r="N504" s="65">
        <f t="shared" si="43"/>
        <v>0</v>
      </c>
      <c r="O504" s="66" t="str">
        <f>+IFERROR(VLOOKUP(LEFT(E504,4),Tabla3[[COD]:[PROCESO]],4,FALSE),"")</f>
        <v/>
      </c>
      <c r="P504" s="67" t="str">
        <f t="shared" si="41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40"/>
        <v/>
      </c>
      <c r="K505" s="60"/>
      <c r="L505" s="63"/>
      <c r="M505" s="64" t="str">
        <f t="shared" si="42"/>
        <v/>
      </c>
      <c r="N505" s="65">
        <f t="shared" si="43"/>
        <v>0</v>
      </c>
      <c r="O505" s="66" t="str">
        <f>+IFERROR(VLOOKUP(LEFT(E505,4),Tabla3[[COD]:[PROCESO]],4,FALSE),"")</f>
        <v/>
      </c>
      <c r="P505" s="67" t="str">
        <f t="shared" si="41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40"/>
        <v/>
      </c>
      <c r="K506" s="60"/>
      <c r="L506" s="63"/>
      <c r="M506" s="64" t="str">
        <f t="shared" si="42"/>
        <v/>
      </c>
      <c r="N506" s="65">
        <f t="shared" si="43"/>
        <v>0</v>
      </c>
      <c r="O506" s="66" t="str">
        <f>+IFERROR(VLOOKUP(LEFT(E506,4),Tabla3[[COD]:[PROCESO]],4,FALSE),"")</f>
        <v/>
      </c>
      <c r="P506" s="67" t="str">
        <f t="shared" si="41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40"/>
        <v/>
      </c>
      <c r="K507" s="60"/>
      <c r="L507" s="63"/>
      <c r="M507" s="64" t="str">
        <f t="shared" si="42"/>
        <v/>
      </c>
      <c r="N507" s="65">
        <f t="shared" si="43"/>
        <v>0</v>
      </c>
      <c r="O507" s="66" t="str">
        <f>+IFERROR(VLOOKUP(LEFT(E507,4),Tabla3[[COD]:[PROCESO]],4,FALSE),"")</f>
        <v/>
      </c>
      <c r="P507" s="67" t="str">
        <f t="shared" si="41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40"/>
        <v/>
      </c>
      <c r="K508" s="60"/>
      <c r="L508" s="63"/>
      <c r="M508" s="64" t="str">
        <f t="shared" si="42"/>
        <v/>
      </c>
      <c r="N508" s="65">
        <f t="shared" si="43"/>
        <v>0</v>
      </c>
      <c r="O508" s="66" t="str">
        <f>+IFERROR(VLOOKUP(LEFT(E508,4),Tabla3[[COD]:[PROCESO]],4,FALSE),"")</f>
        <v/>
      </c>
      <c r="P508" s="67" t="str">
        <f t="shared" si="41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40"/>
        <v/>
      </c>
      <c r="K509" s="60"/>
      <c r="L509" s="63"/>
      <c r="M509" s="64" t="str">
        <f t="shared" si="42"/>
        <v/>
      </c>
      <c r="N509" s="65">
        <f t="shared" si="43"/>
        <v>0</v>
      </c>
      <c r="O509" s="66" t="str">
        <f>+IFERROR(VLOOKUP(LEFT(E509,4),Tabla3[[COD]:[PROCESO]],4,FALSE),"")</f>
        <v/>
      </c>
      <c r="P509" s="67" t="str">
        <f t="shared" si="41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40"/>
        <v/>
      </c>
      <c r="K510" s="60"/>
      <c r="L510" s="63"/>
      <c r="M510" s="64" t="str">
        <f t="shared" si="42"/>
        <v/>
      </c>
      <c r="N510" s="65">
        <f t="shared" si="43"/>
        <v>0</v>
      </c>
      <c r="O510" s="66" t="str">
        <f>+IFERROR(VLOOKUP(LEFT(E510,4),Tabla3[[COD]:[PROCESO]],4,FALSE),"")</f>
        <v/>
      </c>
      <c r="P510" s="67" t="str">
        <f t="shared" si="41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40"/>
        <v/>
      </c>
      <c r="K511" s="60"/>
      <c r="L511" s="63"/>
      <c r="M511" s="64" t="str">
        <f t="shared" si="42"/>
        <v/>
      </c>
      <c r="N511" s="65">
        <f t="shared" si="43"/>
        <v>0</v>
      </c>
      <c r="O511" s="66" t="str">
        <f>+IFERROR(VLOOKUP(LEFT(E511,4),Tabla3[[COD]:[PROCESO]],4,FALSE),"")</f>
        <v/>
      </c>
      <c r="P511" s="67" t="str">
        <f t="shared" si="41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40"/>
        <v/>
      </c>
      <c r="K512" s="60"/>
      <c r="L512" s="63"/>
      <c r="M512" s="64" t="str">
        <f t="shared" si="42"/>
        <v/>
      </c>
      <c r="N512" s="65">
        <f t="shared" si="43"/>
        <v>0</v>
      </c>
      <c r="O512" s="66" t="str">
        <f>+IFERROR(VLOOKUP(LEFT(E512,4),Tabla3[[COD]:[PROCESO]],4,FALSE),"")</f>
        <v/>
      </c>
      <c r="P512" s="67" t="str">
        <f t="shared" si="41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40"/>
        <v/>
      </c>
      <c r="K513" s="60"/>
      <c r="L513" s="63"/>
      <c r="M513" s="64" t="str">
        <f t="shared" si="42"/>
        <v/>
      </c>
      <c r="N513" s="65">
        <f t="shared" si="43"/>
        <v>0</v>
      </c>
      <c r="O513" s="66" t="str">
        <f>+IFERROR(VLOOKUP(LEFT(E513,4),Tabla3[[COD]:[PROCESO]],4,FALSE),"")</f>
        <v/>
      </c>
      <c r="P513" s="67" t="str">
        <f t="shared" si="41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40"/>
        <v/>
      </c>
      <c r="K514" s="60"/>
      <c r="L514" s="63"/>
      <c r="M514" s="64" t="str">
        <f t="shared" si="42"/>
        <v/>
      </c>
      <c r="N514" s="65">
        <f t="shared" si="43"/>
        <v>0</v>
      </c>
      <c r="O514" s="66" t="str">
        <f>+IFERROR(VLOOKUP(LEFT(E514,4),Tabla3[[COD]:[PROCESO]],4,FALSE),"")</f>
        <v/>
      </c>
      <c r="P514" s="67" t="str">
        <f t="shared" si="41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ref="J515:J578" si="44">+IFERROR(P515/O515,"")</f>
        <v/>
      </c>
      <c r="K515" s="60"/>
      <c r="L515" s="63"/>
      <c r="M515" s="64" t="str">
        <f t="shared" si="42"/>
        <v/>
      </c>
      <c r="N515" s="65">
        <f t="shared" si="43"/>
        <v>0</v>
      </c>
      <c r="O515" s="66" t="str">
        <f>+IFERROR(VLOOKUP(LEFT(E515,4),Tabla3[[COD]:[PROCESO]],4,FALSE),"")</f>
        <v/>
      </c>
      <c r="P515" s="67" t="str">
        <f t="shared" si="41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si="44"/>
        <v/>
      </c>
      <c r="K516" s="60"/>
      <c r="L516" s="63"/>
      <c r="M516" s="64" t="str">
        <f t="shared" si="42"/>
        <v/>
      </c>
      <c r="N516" s="65">
        <f t="shared" si="43"/>
        <v>0</v>
      </c>
      <c r="O516" s="66" t="str">
        <f>+IFERROR(VLOOKUP(LEFT(E516,4),Tabla3[[COD]:[PROCESO]],4,FALSE),"")</f>
        <v/>
      </c>
      <c r="P516" s="67" t="str">
        <f t="shared" si="41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44"/>
        <v/>
      </c>
      <c r="K517" s="60"/>
      <c r="L517" s="63"/>
      <c r="M517" s="64" t="str">
        <f t="shared" si="42"/>
        <v/>
      </c>
      <c r="N517" s="65">
        <f t="shared" si="43"/>
        <v>0</v>
      </c>
      <c r="O517" s="66" t="str">
        <f>+IFERROR(VLOOKUP(LEFT(E517,4),Tabla3[[COD]:[PROCESO]],4,FALSE),"")</f>
        <v/>
      </c>
      <c r="P517" s="67" t="str">
        <f t="shared" ref="P517:P580" si="45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44"/>
        <v/>
      </c>
      <c r="K518" s="60"/>
      <c r="L518" s="63"/>
      <c r="M518" s="64" t="str">
        <f t="shared" si="42"/>
        <v/>
      </c>
      <c r="N518" s="65">
        <f t="shared" si="43"/>
        <v>0</v>
      </c>
      <c r="O518" s="66" t="str">
        <f>+IFERROR(VLOOKUP(LEFT(E518,4),Tabla3[[COD]:[PROCESO]],4,FALSE),"")</f>
        <v/>
      </c>
      <c r="P518" s="67" t="str">
        <f t="shared" si="45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44"/>
        <v/>
      </c>
      <c r="K519" s="60"/>
      <c r="L519" s="63"/>
      <c r="M519" s="64" t="str">
        <f t="shared" si="42"/>
        <v/>
      </c>
      <c r="N519" s="65">
        <f t="shared" si="43"/>
        <v>0</v>
      </c>
      <c r="O519" s="66" t="str">
        <f>+IFERROR(VLOOKUP(LEFT(E519,4),Tabla3[[COD]:[PROCESO]],4,FALSE),"")</f>
        <v/>
      </c>
      <c r="P519" s="67" t="str">
        <f t="shared" si="45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44"/>
        <v/>
      </c>
      <c r="K520" s="60"/>
      <c r="L520" s="63"/>
      <c r="M520" s="64" t="str">
        <f t="shared" si="42"/>
        <v/>
      </c>
      <c r="N520" s="65">
        <f t="shared" si="43"/>
        <v>0</v>
      </c>
      <c r="O520" s="66" t="str">
        <f>+IFERROR(VLOOKUP(LEFT(E520,4),Tabla3[[COD]:[PROCESO]],4,FALSE),"")</f>
        <v/>
      </c>
      <c r="P520" s="67" t="str">
        <f t="shared" si="45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44"/>
        <v/>
      </c>
      <c r="K521" s="60"/>
      <c r="L521" s="63"/>
      <c r="M521" s="64" t="str">
        <f t="shared" si="42"/>
        <v/>
      </c>
      <c r="N521" s="65">
        <f t="shared" si="43"/>
        <v>0</v>
      </c>
      <c r="O521" s="66" t="str">
        <f>+IFERROR(VLOOKUP(LEFT(E521,4),Tabla3[[COD]:[PROCESO]],4,FALSE),"")</f>
        <v/>
      </c>
      <c r="P521" s="67" t="str">
        <f t="shared" si="45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44"/>
        <v/>
      </c>
      <c r="K522" s="60"/>
      <c r="L522" s="63"/>
      <c r="M522" s="64" t="str">
        <f t="shared" si="42"/>
        <v/>
      </c>
      <c r="N522" s="65">
        <f t="shared" si="43"/>
        <v>0</v>
      </c>
      <c r="O522" s="66" t="str">
        <f>+IFERROR(VLOOKUP(LEFT(E522,4),Tabla3[[COD]:[PROCESO]],4,FALSE),"")</f>
        <v/>
      </c>
      <c r="P522" s="67" t="str">
        <f t="shared" si="45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44"/>
        <v/>
      </c>
      <c r="K523" s="60"/>
      <c r="L523" s="63"/>
      <c r="M523" s="64" t="str">
        <f t="shared" si="42"/>
        <v/>
      </c>
      <c r="N523" s="65">
        <f t="shared" si="43"/>
        <v>0</v>
      </c>
      <c r="O523" s="66" t="str">
        <f>+IFERROR(VLOOKUP(LEFT(E523,4),Tabla3[[COD]:[PROCESO]],4,FALSE),"")</f>
        <v/>
      </c>
      <c r="P523" s="67" t="str">
        <f t="shared" si="45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44"/>
        <v/>
      </c>
      <c r="K524" s="60"/>
      <c r="L524" s="63"/>
      <c r="M524" s="64" t="str">
        <f t="shared" si="42"/>
        <v/>
      </c>
      <c r="N524" s="65">
        <f t="shared" si="43"/>
        <v>0</v>
      </c>
      <c r="O524" s="66" t="str">
        <f>+IFERROR(VLOOKUP(LEFT(E524,4),Tabla3[[COD]:[PROCESO]],4,FALSE),"")</f>
        <v/>
      </c>
      <c r="P524" s="67" t="str">
        <f t="shared" si="45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44"/>
        <v/>
      </c>
      <c r="K525" s="60"/>
      <c r="L525" s="63"/>
      <c r="M525" s="64" t="str">
        <f t="shared" si="42"/>
        <v/>
      </c>
      <c r="N525" s="65">
        <f t="shared" si="43"/>
        <v>0</v>
      </c>
      <c r="O525" s="66" t="str">
        <f>+IFERROR(VLOOKUP(LEFT(E525,4),Tabla3[[COD]:[PROCESO]],4,FALSE),"")</f>
        <v/>
      </c>
      <c r="P525" s="67" t="str">
        <f t="shared" si="45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44"/>
        <v/>
      </c>
      <c r="K526" s="60"/>
      <c r="L526" s="63"/>
      <c r="M526" s="64" t="str">
        <f t="shared" si="42"/>
        <v/>
      </c>
      <c r="N526" s="65">
        <f t="shared" si="43"/>
        <v>0</v>
      </c>
      <c r="O526" s="66" t="str">
        <f>+IFERROR(VLOOKUP(LEFT(E526,4),Tabla3[[COD]:[PROCESO]],4,FALSE),"")</f>
        <v/>
      </c>
      <c r="P526" s="67" t="str">
        <f t="shared" si="45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44"/>
        <v/>
      </c>
      <c r="K527" s="60"/>
      <c r="L527" s="63"/>
      <c r="M527" s="64" t="str">
        <f t="shared" si="42"/>
        <v/>
      </c>
      <c r="N527" s="65">
        <f t="shared" si="43"/>
        <v>0</v>
      </c>
      <c r="O527" s="66" t="str">
        <f>+IFERROR(VLOOKUP(LEFT(E527,4),Tabla3[[COD]:[PROCESO]],4,FALSE),"")</f>
        <v/>
      </c>
      <c r="P527" s="67" t="str">
        <f t="shared" si="45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44"/>
        <v/>
      </c>
      <c r="K528" s="60"/>
      <c r="L528" s="63"/>
      <c r="M528" s="64" t="str">
        <f t="shared" si="42"/>
        <v/>
      </c>
      <c r="N528" s="65">
        <f t="shared" si="43"/>
        <v>0</v>
      </c>
      <c r="O528" s="66" t="str">
        <f>+IFERROR(VLOOKUP(LEFT(E528,4),Tabla3[[COD]:[PROCESO]],4,FALSE),"")</f>
        <v/>
      </c>
      <c r="P528" s="67" t="str">
        <f t="shared" si="45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44"/>
        <v/>
      </c>
      <c r="K529" s="60"/>
      <c r="L529" s="63"/>
      <c r="M529" s="64" t="str">
        <f t="shared" si="42"/>
        <v/>
      </c>
      <c r="N529" s="65">
        <f t="shared" si="43"/>
        <v>0</v>
      </c>
      <c r="O529" s="66" t="str">
        <f>+IFERROR(VLOOKUP(LEFT(E529,4),Tabla3[[COD]:[PROCESO]],4,FALSE),"")</f>
        <v/>
      </c>
      <c r="P529" s="67" t="str">
        <f t="shared" si="45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44"/>
        <v/>
      </c>
      <c r="K530" s="60"/>
      <c r="L530" s="63"/>
      <c r="M530" s="64" t="str">
        <f t="shared" si="42"/>
        <v/>
      </c>
      <c r="N530" s="65">
        <f t="shared" si="43"/>
        <v>0</v>
      </c>
      <c r="O530" s="66" t="str">
        <f>+IFERROR(VLOOKUP(LEFT(E530,4),Tabla3[[COD]:[PROCESO]],4,FALSE),"")</f>
        <v/>
      </c>
      <c r="P530" s="67" t="str">
        <f t="shared" si="45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44"/>
        <v/>
      </c>
      <c r="K531" s="60"/>
      <c r="L531" s="63"/>
      <c r="M531" s="64" t="str">
        <f t="shared" si="42"/>
        <v/>
      </c>
      <c r="N531" s="65">
        <f t="shared" si="43"/>
        <v>0</v>
      </c>
      <c r="O531" s="66" t="str">
        <f>+IFERROR(VLOOKUP(LEFT(E531,4),Tabla3[[COD]:[PROCESO]],4,FALSE),"")</f>
        <v/>
      </c>
      <c r="P531" s="67" t="str">
        <f t="shared" si="45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44"/>
        <v/>
      </c>
      <c r="K532" s="60"/>
      <c r="L532" s="63"/>
      <c r="M532" s="64" t="str">
        <f t="shared" si="42"/>
        <v/>
      </c>
      <c r="N532" s="65">
        <f t="shared" si="43"/>
        <v>0</v>
      </c>
      <c r="O532" s="66" t="str">
        <f>+IFERROR(VLOOKUP(LEFT(E532,4),Tabla3[[COD]:[PROCESO]],4,FALSE),"")</f>
        <v/>
      </c>
      <c r="P532" s="67" t="str">
        <f t="shared" si="45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44"/>
        <v/>
      </c>
      <c r="K533" s="60"/>
      <c r="L533" s="63"/>
      <c r="M533" s="64" t="str">
        <f t="shared" si="42"/>
        <v/>
      </c>
      <c r="N533" s="65">
        <f t="shared" si="43"/>
        <v>0</v>
      </c>
      <c r="O533" s="66" t="str">
        <f>+IFERROR(VLOOKUP(LEFT(E533,4),Tabla3[[COD]:[PROCESO]],4,FALSE),"")</f>
        <v/>
      </c>
      <c r="P533" s="67" t="str">
        <f t="shared" si="45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44"/>
        <v/>
      </c>
      <c r="K534" s="60"/>
      <c r="L534" s="63"/>
      <c r="M534" s="64" t="str">
        <f t="shared" si="42"/>
        <v/>
      </c>
      <c r="N534" s="65">
        <f t="shared" si="43"/>
        <v>0</v>
      </c>
      <c r="O534" s="66" t="str">
        <f>+IFERROR(VLOOKUP(LEFT(E534,4),Tabla3[[COD]:[PROCESO]],4,FALSE),"")</f>
        <v/>
      </c>
      <c r="P534" s="67" t="str">
        <f t="shared" si="45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44"/>
        <v/>
      </c>
      <c r="K535" s="60"/>
      <c r="L535" s="63"/>
      <c r="M535" s="64" t="str">
        <f t="shared" si="42"/>
        <v/>
      </c>
      <c r="N535" s="65">
        <f t="shared" si="43"/>
        <v>0</v>
      </c>
      <c r="O535" s="66" t="str">
        <f>+IFERROR(VLOOKUP(LEFT(E535,4),Tabla3[[COD]:[PROCESO]],4,FALSE),"")</f>
        <v/>
      </c>
      <c r="P535" s="67" t="str">
        <f t="shared" si="45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44"/>
        <v/>
      </c>
      <c r="K536" s="60"/>
      <c r="L536" s="63"/>
      <c r="M536" s="64" t="str">
        <f t="shared" si="42"/>
        <v/>
      </c>
      <c r="N536" s="65">
        <f t="shared" si="43"/>
        <v>0</v>
      </c>
      <c r="O536" s="66" t="str">
        <f>+IFERROR(VLOOKUP(LEFT(E536,4),Tabla3[[COD]:[PROCESO]],4,FALSE),"")</f>
        <v/>
      </c>
      <c r="P536" s="67" t="str">
        <f t="shared" si="45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44"/>
        <v/>
      </c>
      <c r="K537" s="60"/>
      <c r="L537" s="63"/>
      <c r="M537" s="64" t="str">
        <f t="shared" si="42"/>
        <v/>
      </c>
      <c r="N537" s="65">
        <f t="shared" si="43"/>
        <v>0</v>
      </c>
      <c r="O537" s="66" t="str">
        <f>+IFERROR(VLOOKUP(LEFT(E537,4),Tabla3[[COD]:[PROCESO]],4,FALSE),"")</f>
        <v/>
      </c>
      <c r="P537" s="67" t="str">
        <f t="shared" si="45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44"/>
        <v/>
      </c>
      <c r="K538" s="60"/>
      <c r="L538" s="63"/>
      <c r="M538" s="64" t="str">
        <f t="shared" si="42"/>
        <v/>
      </c>
      <c r="N538" s="65">
        <f t="shared" si="43"/>
        <v>0</v>
      </c>
      <c r="O538" s="66" t="str">
        <f>+IFERROR(VLOOKUP(LEFT(E538,4),Tabla3[[COD]:[PROCESO]],4,FALSE),"")</f>
        <v/>
      </c>
      <c r="P538" s="67" t="str">
        <f t="shared" si="45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44"/>
        <v/>
      </c>
      <c r="K539" s="60"/>
      <c r="L539" s="63"/>
      <c r="M539" s="64" t="str">
        <f t="shared" si="42"/>
        <v/>
      </c>
      <c r="N539" s="65">
        <f t="shared" si="43"/>
        <v>0</v>
      </c>
      <c r="O539" s="66" t="str">
        <f>+IFERROR(VLOOKUP(LEFT(E539,4),Tabla3[[COD]:[PROCESO]],4,FALSE),"")</f>
        <v/>
      </c>
      <c r="P539" s="67" t="str">
        <f t="shared" si="45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44"/>
        <v/>
      </c>
      <c r="K540" s="60"/>
      <c r="L540" s="63"/>
      <c r="M540" s="64" t="str">
        <f t="shared" si="42"/>
        <v/>
      </c>
      <c r="N540" s="65">
        <f t="shared" si="43"/>
        <v>0</v>
      </c>
      <c r="O540" s="66" t="str">
        <f>+IFERROR(VLOOKUP(LEFT(E540,4),Tabla3[[COD]:[PROCESO]],4,FALSE),"")</f>
        <v/>
      </c>
      <c r="P540" s="67" t="str">
        <f t="shared" si="45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44"/>
        <v/>
      </c>
      <c r="K541" s="60"/>
      <c r="L541" s="63"/>
      <c r="M541" s="64" t="str">
        <f t="shared" si="42"/>
        <v/>
      </c>
      <c r="N541" s="65">
        <f t="shared" si="43"/>
        <v>0</v>
      </c>
      <c r="O541" s="66" t="str">
        <f>+IFERROR(VLOOKUP(LEFT(E541,4),Tabla3[[COD]:[PROCESO]],4,FALSE),"")</f>
        <v/>
      </c>
      <c r="P541" s="67" t="str">
        <f t="shared" si="45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44"/>
        <v/>
      </c>
      <c r="K542" s="60"/>
      <c r="L542" s="63"/>
      <c r="M542" s="64" t="str">
        <f t="shared" si="42"/>
        <v/>
      </c>
      <c r="N542" s="65">
        <f t="shared" si="43"/>
        <v>0</v>
      </c>
      <c r="O542" s="66" t="str">
        <f>+IFERROR(VLOOKUP(LEFT(E542,4),Tabla3[[COD]:[PROCESO]],4,FALSE),"")</f>
        <v/>
      </c>
      <c r="P542" s="67" t="str">
        <f t="shared" si="45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44"/>
        <v/>
      </c>
      <c r="K543" s="60"/>
      <c r="L543" s="63"/>
      <c r="M543" s="64" t="str">
        <f t="shared" si="42"/>
        <v/>
      </c>
      <c r="N543" s="65">
        <f t="shared" si="43"/>
        <v>0</v>
      </c>
      <c r="O543" s="66" t="str">
        <f>+IFERROR(VLOOKUP(LEFT(E543,4),Tabla3[[COD]:[PROCESO]],4,FALSE),"")</f>
        <v/>
      </c>
      <c r="P543" s="67" t="str">
        <f t="shared" si="45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44"/>
        <v/>
      </c>
      <c r="K544" s="60"/>
      <c r="L544" s="63"/>
      <c r="M544" s="64" t="str">
        <f t="shared" si="42"/>
        <v/>
      </c>
      <c r="N544" s="65">
        <f t="shared" si="43"/>
        <v>0</v>
      </c>
      <c r="O544" s="66" t="str">
        <f>+IFERROR(VLOOKUP(LEFT(E544,4),Tabla3[[COD]:[PROCESO]],4,FALSE),"")</f>
        <v/>
      </c>
      <c r="P544" s="67" t="str">
        <f t="shared" si="45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44"/>
        <v/>
      </c>
      <c r="K545" s="60"/>
      <c r="L545" s="63"/>
      <c r="M545" s="64" t="str">
        <f t="shared" si="42"/>
        <v/>
      </c>
      <c r="N545" s="65">
        <f t="shared" si="43"/>
        <v>0</v>
      </c>
      <c r="O545" s="66" t="str">
        <f>+IFERROR(VLOOKUP(LEFT(E545,4),Tabla3[[COD]:[PROCESO]],4,FALSE),"")</f>
        <v/>
      </c>
      <c r="P545" s="67" t="str">
        <f t="shared" si="45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44"/>
        <v/>
      </c>
      <c r="K546" s="60"/>
      <c r="L546" s="63"/>
      <c r="M546" s="64" t="str">
        <f t="shared" si="42"/>
        <v/>
      </c>
      <c r="N546" s="65">
        <f t="shared" si="43"/>
        <v>0</v>
      </c>
      <c r="O546" s="66" t="str">
        <f>+IFERROR(VLOOKUP(LEFT(E546,4),Tabla3[[COD]:[PROCESO]],4,FALSE),"")</f>
        <v/>
      </c>
      <c r="P546" s="67" t="str">
        <f t="shared" si="45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44"/>
        <v/>
      </c>
      <c r="K547" s="60"/>
      <c r="L547" s="63"/>
      <c r="M547" s="64" t="str">
        <f t="shared" si="42"/>
        <v/>
      </c>
      <c r="N547" s="65">
        <f t="shared" si="43"/>
        <v>0</v>
      </c>
      <c r="O547" s="66" t="str">
        <f>+IFERROR(VLOOKUP(LEFT(E547,4),Tabla3[[COD]:[PROCESO]],4,FALSE),"")</f>
        <v/>
      </c>
      <c r="P547" s="67" t="str">
        <f t="shared" si="45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44"/>
        <v/>
      </c>
      <c r="K548" s="60"/>
      <c r="L548" s="63"/>
      <c r="M548" s="64" t="str">
        <f t="shared" si="42"/>
        <v/>
      </c>
      <c r="N548" s="65">
        <f t="shared" si="43"/>
        <v>0</v>
      </c>
      <c r="O548" s="66" t="str">
        <f>+IFERROR(VLOOKUP(LEFT(E548,4),Tabla3[[COD]:[PROCESO]],4,FALSE),"")</f>
        <v/>
      </c>
      <c r="P548" s="67" t="str">
        <f t="shared" si="45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44"/>
        <v/>
      </c>
      <c r="K549" s="60"/>
      <c r="L549" s="63"/>
      <c r="M549" s="64" t="str">
        <f t="shared" ref="M549:M612" si="46">+IFERROR(N549*O549,"")</f>
        <v/>
      </c>
      <c r="N549" s="65">
        <f t="shared" si="43"/>
        <v>0</v>
      </c>
      <c r="O549" s="66" t="str">
        <f>+IFERROR(VLOOKUP(LEFT(E549,4),Tabla3[[COD]:[PROCESO]],4,FALSE),"")</f>
        <v/>
      </c>
      <c r="P549" s="67" t="str">
        <f t="shared" si="45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44"/>
        <v/>
      </c>
      <c r="K550" s="60"/>
      <c r="L550" s="63"/>
      <c r="M550" s="64" t="str">
        <f t="shared" si="46"/>
        <v/>
      </c>
      <c r="N550" s="65">
        <f t="shared" ref="N550:N613" si="47">(H550-G550)*24</f>
        <v>0</v>
      </c>
      <c r="O550" s="66" t="str">
        <f>+IFERROR(VLOOKUP(LEFT(E550,4),Tabla3[[COD]:[PROCESO]],4,FALSE),"")</f>
        <v/>
      </c>
      <c r="P550" s="67" t="str">
        <f t="shared" si="45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44"/>
        <v/>
      </c>
      <c r="K551" s="60"/>
      <c r="L551" s="63"/>
      <c r="M551" s="64" t="str">
        <f t="shared" si="46"/>
        <v/>
      </c>
      <c r="N551" s="65">
        <f t="shared" si="47"/>
        <v>0</v>
      </c>
      <c r="O551" s="66" t="str">
        <f>+IFERROR(VLOOKUP(LEFT(E551,4),Tabla3[[COD]:[PROCESO]],4,FALSE),"")</f>
        <v/>
      </c>
      <c r="P551" s="67" t="str">
        <f t="shared" si="45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44"/>
        <v/>
      </c>
      <c r="K552" s="60"/>
      <c r="L552" s="63"/>
      <c r="M552" s="64" t="str">
        <f t="shared" si="46"/>
        <v/>
      </c>
      <c r="N552" s="65">
        <f t="shared" si="47"/>
        <v>0</v>
      </c>
      <c r="O552" s="66" t="str">
        <f>+IFERROR(VLOOKUP(LEFT(E552,4),Tabla3[[COD]:[PROCESO]],4,FALSE),"")</f>
        <v/>
      </c>
      <c r="P552" s="67" t="str">
        <f t="shared" si="45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44"/>
        <v/>
      </c>
      <c r="K553" s="60"/>
      <c r="L553" s="63"/>
      <c r="M553" s="64" t="str">
        <f t="shared" si="46"/>
        <v/>
      </c>
      <c r="N553" s="65">
        <f t="shared" si="47"/>
        <v>0</v>
      </c>
      <c r="O553" s="66" t="str">
        <f>+IFERROR(VLOOKUP(LEFT(E553,4),Tabla3[[COD]:[PROCESO]],4,FALSE),"")</f>
        <v/>
      </c>
      <c r="P553" s="67" t="str">
        <f t="shared" si="45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44"/>
        <v/>
      </c>
      <c r="K554" s="60"/>
      <c r="L554" s="63"/>
      <c r="M554" s="64" t="str">
        <f t="shared" si="46"/>
        <v/>
      </c>
      <c r="N554" s="65">
        <f t="shared" si="47"/>
        <v>0</v>
      </c>
      <c r="O554" s="66" t="str">
        <f>+IFERROR(VLOOKUP(LEFT(E554,4),Tabla3[[COD]:[PROCESO]],4,FALSE),"")</f>
        <v/>
      </c>
      <c r="P554" s="67" t="str">
        <f t="shared" si="45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44"/>
        <v/>
      </c>
      <c r="K555" s="60"/>
      <c r="L555" s="63"/>
      <c r="M555" s="64" t="str">
        <f t="shared" si="46"/>
        <v/>
      </c>
      <c r="N555" s="65">
        <f t="shared" si="47"/>
        <v>0</v>
      </c>
      <c r="O555" s="66" t="str">
        <f>+IFERROR(VLOOKUP(LEFT(E555,4),Tabla3[[COD]:[PROCESO]],4,FALSE),"")</f>
        <v/>
      </c>
      <c r="P555" s="67" t="str">
        <f t="shared" si="45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44"/>
        <v/>
      </c>
      <c r="K556" s="60"/>
      <c r="L556" s="63"/>
      <c r="M556" s="64" t="str">
        <f t="shared" si="46"/>
        <v/>
      </c>
      <c r="N556" s="65">
        <f t="shared" si="47"/>
        <v>0</v>
      </c>
      <c r="O556" s="66" t="str">
        <f>+IFERROR(VLOOKUP(LEFT(E556,4),Tabla3[[COD]:[PROCESO]],4,FALSE),"")</f>
        <v/>
      </c>
      <c r="P556" s="67" t="str">
        <f t="shared" si="45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44"/>
        <v/>
      </c>
      <c r="K557" s="60"/>
      <c r="L557" s="63"/>
      <c r="M557" s="64" t="str">
        <f t="shared" si="46"/>
        <v/>
      </c>
      <c r="N557" s="65">
        <f t="shared" si="47"/>
        <v>0</v>
      </c>
      <c r="O557" s="66" t="str">
        <f>+IFERROR(VLOOKUP(LEFT(E557,4),Tabla3[[COD]:[PROCESO]],4,FALSE),"")</f>
        <v/>
      </c>
      <c r="P557" s="67" t="str">
        <f t="shared" si="45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44"/>
        <v/>
      </c>
      <c r="K558" s="60"/>
      <c r="L558" s="63"/>
      <c r="M558" s="64" t="str">
        <f t="shared" si="46"/>
        <v/>
      </c>
      <c r="N558" s="65">
        <f t="shared" si="47"/>
        <v>0</v>
      </c>
      <c r="O558" s="66" t="str">
        <f>+IFERROR(VLOOKUP(LEFT(E558,4),Tabla3[[COD]:[PROCESO]],4,FALSE),"")</f>
        <v/>
      </c>
      <c r="P558" s="67" t="str">
        <f t="shared" si="45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44"/>
        <v/>
      </c>
      <c r="K559" s="60"/>
      <c r="L559" s="63"/>
      <c r="M559" s="64" t="str">
        <f t="shared" si="46"/>
        <v/>
      </c>
      <c r="N559" s="65">
        <f t="shared" si="47"/>
        <v>0</v>
      </c>
      <c r="O559" s="66" t="str">
        <f>+IFERROR(VLOOKUP(LEFT(E559,4),Tabla3[[COD]:[PROCESO]],4,FALSE),"")</f>
        <v/>
      </c>
      <c r="P559" s="67" t="str">
        <f t="shared" si="45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44"/>
        <v/>
      </c>
      <c r="K560" s="60"/>
      <c r="L560" s="63"/>
      <c r="M560" s="64" t="str">
        <f t="shared" si="46"/>
        <v/>
      </c>
      <c r="N560" s="65">
        <f t="shared" si="47"/>
        <v>0</v>
      </c>
      <c r="O560" s="66" t="str">
        <f>+IFERROR(VLOOKUP(LEFT(E560,4),Tabla3[[COD]:[PROCESO]],4,FALSE),"")</f>
        <v/>
      </c>
      <c r="P560" s="67" t="str">
        <f t="shared" si="45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44"/>
        <v/>
      </c>
      <c r="K561" s="60"/>
      <c r="L561" s="63"/>
      <c r="M561" s="64" t="str">
        <f t="shared" si="46"/>
        <v/>
      </c>
      <c r="N561" s="65">
        <f t="shared" si="47"/>
        <v>0</v>
      </c>
      <c r="O561" s="66" t="str">
        <f>+IFERROR(VLOOKUP(LEFT(E561,4),Tabla3[[COD]:[PROCESO]],4,FALSE),"")</f>
        <v/>
      </c>
      <c r="P561" s="67" t="str">
        <f t="shared" si="45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44"/>
        <v/>
      </c>
      <c r="K562" s="60"/>
      <c r="L562" s="63"/>
      <c r="M562" s="64" t="str">
        <f t="shared" si="46"/>
        <v/>
      </c>
      <c r="N562" s="65">
        <f t="shared" si="47"/>
        <v>0</v>
      </c>
      <c r="O562" s="66" t="str">
        <f>+IFERROR(VLOOKUP(LEFT(E562,4),Tabla3[[COD]:[PROCESO]],4,FALSE),"")</f>
        <v/>
      </c>
      <c r="P562" s="67" t="str">
        <f t="shared" si="45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44"/>
        <v/>
      </c>
      <c r="K563" s="60"/>
      <c r="L563" s="63"/>
      <c r="M563" s="64" t="str">
        <f t="shared" si="46"/>
        <v/>
      </c>
      <c r="N563" s="65">
        <f t="shared" si="47"/>
        <v>0</v>
      </c>
      <c r="O563" s="66" t="str">
        <f>+IFERROR(VLOOKUP(LEFT(E563,4),Tabla3[[COD]:[PROCESO]],4,FALSE),"")</f>
        <v/>
      </c>
      <c r="P563" s="67" t="str">
        <f t="shared" si="45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44"/>
        <v/>
      </c>
      <c r="K564" s="60"/>
      <c r="L564" s="63"/>
      <c r="M564" s="64" t="str">
        <f t="shared" si="46"/>
        <v/>
      </c>
      <c r="N564" s="65">
        <f t="shared" si="47"/>
        <v>0</v>
      </c>
      <c r="O564" s="66" t="str">
        <f>+IFERROR(VLOOKUP(LEFT(E564,4),Tabla3[[COD]:[PROCESO]],4,FALSE),"")</f>
        <v/>
      </c>
      <c r="P564" s="67" t="str">
        <f t="shared" si="45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44"/>
        <v/>
      </c>
      <c r="K565" s="60"/>
      <c r="L565" s="63"/>
      <c r="M565" s="64" t="str">
        <f t="shared" si="46"/>
        <v/>
      </c>
      <c r="N565" s="65">
        <f t="shared" si="47"/>
        <v>0</v>
      </c>
      <c r="O565" s="66" t="str">
        <f>+IFERROR(VLOOKUP(LEFT(E565,4),Tabla3[[COD]:[PROCESO]],4,FALSE),"")</f>
        <v/>
      </c>
      <c r="P565" s="67" t="str">
        <f t="shared" si="45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44"/>
        <v/>
      </c>
      <c r="K566" s="60"/>
      <c r="L566" s="63"/>
      <c r="M566" s="64" t="str">
        <f t="shared" si="46"/>
        <v/>
      </c>
      <c r="N566" s="65">
        <f t="shared" si="47"/>
        <v>0</v>
      </c>
      <c r="O566" s="66" t="str">
        <f>+IFERROR(VLOOKUP(LEFT(E566,4),Tabla3[[COD]:[PROCESO]],4,FALSE),"")</f>
        <v/>
      </c>
      <c r="P566" s="67" t="str">
        <f t="shared" si="45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44"/>
        <v/>
      </c>
      <c r="K567" s="60"/>
      <c r="L567" s="63"/>
      <c r="M567" s="64" t="str">
        <f t="shared" si="46"/>
        <v/>
      </c>
      <c r="N567" s="65">
        <f t="shared" si="47"/>
        <v>0</v>
      </c>
      <c r="O567" s="66" t="str">
        <f>+IFERROR(VLOOKUP(LEFT(E567,4),Tabla3[[COD]:[PROCESO]],4,FALSE),"")</f>
        <v/>
      </c>
      <c r="P567" s="67" t="str">
        <f t="shared" si="45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44"/>
        <v/>
      </c>
      <c r="K568" s="60"/>
      <c r="L568" s="63"/>
      <c r="M568" s="64" t="str">
        <f t="shared" si="46"/>
        <v/>
      </c>
      <c r="N568" s="65">
        <f t="shared" si="47"/>
        <v>0</v>
      </c>
      <c r="O568" s="66" t="str">
        <f>+IFERROR(VLOOKUP(LEFT(E568,4),Tabla3[[COD]:[PROCESO]],4,FALSE),"")</f>
        <v/>
      </c>
      <c r="P568" s="67" t="str">
        <f t="shared" si="45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44"/>
        <v/>
      </c>
      <c r="K569" s="60"/>
      <c r="L569" s="63"/>
      <c r="M569" s="64" t="str">
        <f t="shared" si="46"/>
        <v/>
      </c>
      <c r="N569" s="65">
        <f t="shared" si="47"/>
        <v>0</v>
      </c>
      <c r="O569" s="66" t="str">
        <f>+IFERROR(VLOOKUP(LEFT(E569,4),Tabla3[[COD]:[PROCESO]],4,FALSE),"")</f>
        <v/>
      </c>
      <c r="P569" s="67" t="str">
        <f t="shared" si="45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44"/>
        <v/>
      </c>
      <c r="K570" s="60"/>
      <c r="L570" s="63"/>
      <c r="M570" s="64" t="str">
        <f t="shared" si="46"/>
        <v/>
      </c>
      <c r="N570" s="65">
        <f t="shared" si="47"/>
        <v>0</v>
      </c>
      <c r="O570" s="66" t="str">
        <f>+IFERROR(VLOOKUP(LEFT(E570,4),Tabla3[[COD]:[PROCESO]],4,FALSE),"")</f>
        <v/>
      </c>
      <c r="P570" s="67" t="str">
        <f t="shared" si="45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44"/>
        <v/>
      </c>
      <c r="K571" s="60"/>
      <c r="L571" s="63"/>
      <c r="M571" s="64" t="str">
        <f t="shared" si="46"/>
        <v/>
      </c>
      <c r="N571" s="65">
        <f t="shared" si="47"/>
        <v>0</v>
      </c>
      <c r="O571" s="66" t="str">
        <f>+IFERROR(VLOOKUP(LEFT(E571,4),Tabla3[[COD]:[PROCESO]],4,FALSE),"")</f>
        <v/>
      </c>
      <c r="P571" s="67" t="str">
        <f t="shared" si="45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44"/>
        <v/>
      </c>
      <c r="K572" s="60"/>
      <c r="L572" s="63"/>
      <c r="M572" s="64" t="str">
        <f t="shared" si="46"/>
        <v/>
      </c>
      <c r="N572" s="65">
        <f t="shared" si="47"/>
        <v>0</v>
      </c>
      <c r="O572" s="66" t="str">
        <f>+IFERROR(VLOOKUP(LEFT(E572,4),Tabla3[[COD]:[PROCESO]],4,FALSE),"")</f>
        <v/>
      </c>
      <c r="P572" s="67" t="str">
        <f t="shared" si="45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44"/>
        <v/>
      </c>
      <c r="K573" s="60"/>
      <c r="L573" s="63"/>
      <c r="M573" s="64" t="str">
        <f t="shared" si="46"/>
        <v/>
      </c>
      <c r="N573" s="65">
        <f t="shared" si="47"/>
        <v>0</v>
      </c>
      <c r="O573" s="66" t="str">
        <f>+IFERROR(VLOOKUP(LEFT(E573,4),Tabla3[[COD]:[PROCESO]],4,FALSE),"")</f>
        <v/>
      </c>
      <c r="P573" s="67" t="str">
        <f t="shared" si="45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44"/>
        <v/>
      </c>
      <c r="K574" s="60"/>
      <c r="L574" s="63"/>
      <c r="M574" s="64" t="str">
        <f t="shared" si="46"/>
        <v/>
      </c>
      <c r="N574" s="65">
        <f t="shared" si="47"/>
        <v>0</v>
      </c>
      <c r="O574" s="66" t="str">
        <f>+IFERROR(VLOOKUP(LEFT(E574,4),Tabla3[[COD]:[PROCESO]],4,FALSE),"")</f>
        <v/>
      </c>
      <c r="P574" s="67" t="str">
        <f t="shared" si="45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44"/>
        <v/>
      </c>
      <c r="K575" s="60"/>
      <c r="L575" s="63"/>
      <c r="M575" s="64" t="str">
        <f t="shared" si="46"/>
        <v/>
      </c>
      <c r="N575" s="65">
        <f t="shared" si="47"/>
        <v>0</v>
      </c>
      <c r="O575" s="66" t="str">
        <f>+IFERROR(VLOOKUP(LEFT(E575,4),Tabla3[[COD]:[PROCESO]],4,FALSE),"")</f>
        <v/>
      </c>
      <c r="P575" s="67" t="str">
        <f t="shared" si="45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44"/>
        <v/>
      </c>
      <c r="K576" s="60"/>
      <c r="L576" s="63"/>
      <c r="M576" s="64" t="str">
        <f t="shared" si="46"/>
        <v/>
      </c>
      <c r="N576" s="65">
        <f t="shared" si="47"/>
        <v>0</v>
      </c>
      <c r="O576" s="66" t="str">
        <f>+IFERROR(VLOOKUP(LEFT(E576,4),Tabla3[[COD]:[PROCESO]],4,FALSE),"")</f>
        <v/>
      </c>
      <c r="P576" s="67" t="str">
        <f t="shared" si="45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44"/>
        <v/>
      </c>
      <c r="K577" s="60"/>
      <c r="L577" s="63"/>
      <c r="M577" s="64" t="str">
        <f t="shared" si="46"/>
        <v/>
      </c>
      <c r="N577" s="65">
        <f t="shared" si="47"/>
        <v>0</v>
      </c>
      <c r="O577" s="66" t="str">
        <f>+IFERROR(VLOOKUP(LEFT(E577,4),Tabla3[[COD]:[PROCESO]],4,FALSE),"")</f>
        <v/>
      </c>
      <c r="P577" s="67" t="str">
        <f t="shared" si="45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44"/>
        <v/>
      </c>
      <c r="K578" s="60"/>
      <c r="L578" s="63"/>
      <c r="M578" s="64" t="str">
        <f t="shared" si="46"/>
        <v/>
      </c>
      <c r="N578" s="65">
        <f t="shared" si="47"/>
        <v>0</v>
      </c>
      <c r="O578" s="66" t="str">
        <f>+IFERROR(VLOOKUP(LEFT(E578,4),Tabla3[[COD]:[PROCESO]],4,FALSE),"")</f>
        <v/>
      </c>
      <c r="P578" s="67" t="str">
        <f t="shared" si="45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ref="J579:J626" si="48">+IFERROR(P579/O579,"")</f>
        <v/>
      </c>
      <c r="K579" s="60"/>
      <c r="L579" s="63"/>
      <c r="M579" s="64" t="str">
        <f t="shared" si="46"/>
        <v/>
      </c>
      <c r="N579" s="65">
        <f t="shared" si="47"/>
        <v>0</v>
      </c>
      <c r="O579" s="66" t="str">
        <f>+IFERROR(VLOOKUP(LEFT(E579,4),Tabla3[[COD]:[PROCESO]],4,FALSE),"")</f>
        <v/>
      </c>
      <c r="P579" s="67" t="str">
        <f t="shared" si="45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si="48"/>
        <v/>
      </c>
      <c r="K580" s="60"/>
      <c r="L580" s="63"/>
      <c r="M580" s="64" t="str">
        <f t="shared" si="46"/>
        <v/>
      </c>
      <c r="N580" s="65">
        <f t="shared" si="47"/>
        <v>0</v>
      </c>
      <c r="O580" s="66" t="str">
        <f>+IFERROR(VLOOKUP(LEFT(E580,4),Tabla3[[COD]:[PROCESO]],4,FALSE),"")</f>
        <v/>
      </c>
      <c r="P580" s="67" t="str">
        <f t="shared" si="45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48"/>
        <v/>
      </c>
      <c r="K581" s="60"/>
      <c r="L581" s="63"/>
      <c r="M581" s="64" t="str">
        <f t="shared" si="46"/>
        <v/>
      </c>
      <c r="N581" s="65">
        <f t="shared" si="47"/>
        <v>0</v>
      </c>
      <c r="O581" s="66" t="str">
        <f>+IFERROR(VLOOKUP(LEFT(E581,4),Tabla3[[COD]:[PROCESO]],4,FALSE),"")</f>
        <v/>
      </c>
      <c r="P581" s="67" t="str">
        <f t="shared" ref="P581:P625" si="49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48"/>
        <v/>
      </c>
      <c r="K582" s="60"/>
      <c r="L582" s="63"/>
      <c r="M582" s="64" t="str">
        <f t="shared" si="46"/>
        <v/>
      </c>
      <c r="N582" s="65">
        <f t="shared" si="47"/>
        <v>0</v>
      </c>
      <c r="O582" s="66" t="str">
        <f>+IFERROR(VLOOKUP(LEFT(E582,4),Tabla3[[COD]:[PROCESO]],4,FALSE),"")</f>
        <v/>
      </c>
      <c r="P582" s="67" t="str">
        <f t="shared" si="49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48"/>
        <v/>
      </c>
      <c r="K583" s="60"/>
      <c r="L583" s="63"/>
      <c r="M583" s="64" t="str">
        <f t="shared" si="46"/>
        <v/>
      </c>
      <c r="N583" s="65">
        <f t="shared" si="47"/>
        <v>0</v>
      </c>
      <c r="O583" s="66" t="str">
        <f>+IFERROR(VLOOKUP(LEFT(E583,4),Tabla3[[COD]:[PROCESO]],4,FALSE),"")</f>
        <v/>
      </c>
      <c r="P583" s="67" t="str">
        <f t="shared" si="49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48"/>
        <v/>
      </c>
      <c r="K584" s="60"/>
      <c r="L584" s="63"/>
      <c r="M584" s="64" t="str">
        <f t="shared" si="46"/>
        <v/>
      </c>
      <c r="N584" s="65">
        <f t="shared" si="47"/>
        <v>0</v>
      </c>
      <c r="O584" s="66" t="str">
        <f>+IFERROR(VLOOKUP(LEFT(E584,4),Tabla3[[COD]:[PROCESO]],4,FALSE),"")</f>
        <v/>
      </c>
      <c r="P584" s="67" t="str">
        <f t="shared" si="49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48"/>
        <v/>
      </c>
      <c r="K585" s="60"/>
      <c r="L585" s="63"/>
      <c r="M585" s="64" t="str">
        <f t="shared" si="46"/>
        <v/>
      </c>
      <c r="N585" s="65">
        <f t="shared" si="47"/>
        <v>0</v>
      </c>
      <c r="O585" s="66" t="str">
        <f>+IFERROR(VLOOKUP(LEFT(E585,4),Tabla3[[COD]:[PROCESO]],4,FALSE),"")</f>
        <v/>
      </c>
      <c r="P585" s="67" t="str">
        <f t="shared" si="49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48"/>
        <v/>
      </c>
      <c r="K586" s="60"/>
      <c r="L586" s="63"/>
      <c r="M586" s="64" t="str">
        <f t="shared" si="46"/>
        <v/>
      </c>
      <c r="N586" s="65">
        <f t="shared" si="47"/>
        <v>0</v>
      </c>
      <c r="O586" s="66" t="str">
        <f>+IFERROR(VLOOKUP(LEFT(E586,4),Tabla3[[COD]:[PROCESO]],4,FALSE),"")</f>
        <v/>
      </c>
      <c r="P586" s="67" t="str">
        <f t="shared" si="49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48"/>
        <v/>
      </c>
      <c r="K587" s="60"/>
      <c r="L587" s="63"/>
      <c r="M587" s="64" t="str">
        <f t="shared" si="46"/>
        <v/>
      </c>
      <c r="N587" s="65">
        <f t="shared" si="47"/>
        <v>0</v>
      </c>
      <c r="O587" s="66" t="str">
        <f>+IFERROR(VLOOKUP(LEFT(E587,4),Tabla3[[COD]:[PROCESO]],4,FALSE),"")</f>
        <v/>
      </c>
      <c r="P587" s="67" t="str">
        <f t="shared" si="49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48"/>
        <v/>
      </c>
      <c r="K588" s="60"/>
      <c r="L588" s="63"/>
      <c r="M588" s="64" t="str">
        <f t="shared" si="46"/>
        <v/>
      </c>
      <c r="N588" s="65">
        <f t="shared" si="47"/>
        <v>0</v>
      </c>
      <c r="O588" s="66" t="str">
        <f>+IFERROR(VLOOKUP(LEFT(E588,4),Tabla3[[COD]:[PROCESO]],4,FALSE),"")</f>
        <v/>
      </c>
      <c r="P588" s="67" t="str">
        <f t="shared" si="49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48"/>
        <v/>
      </c>
      <c r="K589" s="60"/>
      <c r="L589" s="63"/>
      <c r="M589" s="64" t="str">
        <f t="shared" si="46"/>
        <v/>
      </c>
      <c r="N589" s="65">
        <f t="shared" si="47"/>
        <v>0</v>
      </c>
      <c r="O589" s="66" t="str">
        <f>+IFERROR(VLOOKUP(LEFT(E589,4),Tabla3[[COD]:[PROCESO]],4,FALSE),"")</f>
        <v/>
      </c>
      <c r="P589" s="67" t="str">
        <f t="shared" si="49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48"/>
        <v/>
      </c>
      <c r="K590" s="60"/>
      <c r="L590" s="63"/>
      <c r="M590" s="64" t="str">
        <f t="shared" si="46"/>
        <v/>
      </c>
      <c r="N590" s="65">
        <f t="shared" si="47"/>
        <v>0</v>
      </c>
      <c r="O590" s="66" t="str">
        <f>+IFERROR(VLOOKUP(LEFT(E590,4),Tabla3[[COD]:[PROCESO]],4,FALSE),"")</f>
        <v/>
      </c>
      <c r="P590" s="67" t="str">
        <f t="shared" si="49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48"/>
        <v/>
      </c>
      <c r="K591" s="60"/>
      <c r="L591" s="63"/>
      <c r="M591" s="64" t="str">
        <f t="shared" si="46"/>
        <v/>
      </c>
      <c r="N591" s="65">
        <f t="shared" si="47"/>
        <v>0</v>
      </c>
      <c r="O591" s="66" t="str">
        <f>+IFERROR(VLOOKUP(LEFT(E591,4),Tabla3[[COD]:[PROCESO]],4,FALSE),"")</f>
        <v/>
      </c>
      <c r="P591" s="67" t="str">
        <f t="shared" si="49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48"/>
        <v/>
      </c>
      <c r="K592" s="60"/>
      <c r="L592" s="63"/>
      <c r="M592" s="64" t="str">
        <f t="shared" si="46"/>
        <v/>
      </c>
      <c r="N592" s="65">
        <f t="shared" si="47"/>
        <v>0</v>
      </c>
      <c r="O592" s="66" t="str">
        <f>+IFERROR(VLOOKUP(LEFT(E592,4),Tabla3[[COD]:[PROCESO]],4,FALSE),"")</f>
        <v/>
      </c>
      <c r="P592" s="67" t="str">
        <f t="shared" si="49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48"/>
        <v/>
      </c>
      <c r="K593" s="60"/>
      <c r="L593" s="63"/>
      <c r="M593" s="64" t="str">
        <f t="shared" si="46"/>
        <v/>
      </c>
      <c r="N593" s="65">
        <f t="shared" si="47"/>
        <v>0</v>
      </c>
      <c r="O593" s="66" t="str">
        <f>+IFERROR(VLOOKUP(LEFT(E593,4),Tabla3[[COD]:[PROCESO]],4,FALSE),"")</f>
        <v/>
      </c>
      <c r="P593" s="67" t="str">
        <f t="shared" si="49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48"/>
        <v/>
      </c>
      <c r="K594" s="60"/>
      <c r="L594" s="63"/>
      <c r="M594" s="64" t="str">
        <f t="shared" si="46"/>
        <v/>
      </c>
      <c r="N594" s="65">
        <f t="shared" si="47"/>
        <v>0</v>
      </c>
      <c r="O594" s="66" t="str">
        <f>+IFERROR(VLOOKUP(LEFT(E594,4),Tabla3[[COD]:[PROCESO]],4,FALSE),"")</f>
        <v/>
      </c>
      <c r="P594" s="67" t="str">
        <f t="shared" si="49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48"/>
        <v/>
      </c>
      <c r="K595" s="60"/>
      <c r="L595" s="63"/>
      <c r="M595" s="64" t="str">
        <f t="shared" si="46"/>
        <v/>
      </c>
      <c r="N595" s="65">
        <f t="shared" si="47"/>
        <v>0</v>
      </c>
      <c r="O595" s="66" t="str">
        <f>+IFERROR(VLOOKUP(LEFT(E595,4),Tabla3[[COD]:[PROCESO]],4,FALSE),"")</f>
        <v/>
      </c>
      <c r="P595" s="67" t="str">
        <f t="shared" si="49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48"/>
        <v/>
      </c>
      <c r="K596" s="60"/>
      <c r="L596" s="63"/>
      <c r="M596" s="64" t="str">
        <f t="shared" si="46"/>
        <v/>
      </c>
      <c r="N596" s="65">
        <f t="shared" si="47"/>
        <v>0</v>
      </c>
      <c r="O596" s="66" t="str">
        <f>+IFERROR(VLOOKUP(LEFT(E596,4),Tabla3[[COD]:[PROCESO]],4,FALSE),"")</f>
        <v/>
      </c>
      <c r="P596" s="67" t="str">
        <f t="shared" si="49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48"/>
        <v/>
      </c>
      <c r="K597" s="60"/>
      <c r="L597" s="63"/>
      <c r="M597" s="64" t="str">
        <f t="shared" si="46"/>
        <v/>
      </c>
      <c r="N597" s="65">
        <f t="shared" si="47"/>
        <v>0</v>
      </c>
      <c r="O597" s="66" t="str">
        <f>+IFERROR(VLOOKUP(LEFT(E597,4),Tabla3[[COD]:[PROCESO]],4,FALSE),"")</f>
        <v/>
      </c>
      <c r="P597" s="67" t="str">
        <f t="shared" si="49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48"/>
        <v/>
      </c>
      <c r="K598" s="60"/>
      <c r="L598" s="63"/>
      <c r="M598" s="64" t="str">
        <f t="shared" si="46"/>
        <v/>
      </c>
      <c r="N598" s="65">
        <f t="shared" si="47"/>
        <v>0</v>
      </c>
      <c r="O598" s="66" t="str">
        <f>+IFERROR(VLOOKUP(LEFT(E598,4),Tabla3[[COD]:[PROCESO]],4,FALSE),"")</f>
        <v/>
      </c>
      <c r="P598" s="67" t="str">
        <f t="shared" si="49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48"/>
        <v/>
      </c>
      <c r="K599" s="60"/>
      <c r="L599" s="63"/>
      <c r="M599" s="64" t="str">
        <f t="shared" si="46"/>
        <v/>
      </c>
      <c r="N599" s="65">
        <f t="shared" si="47"/>
        <v>0</v>
      </c>
      <c r="O599" s="66" t="str">
        <f>+IFERROR(VLOOKUP(LEFT(E599,4),Tabla3[[COD]:[PROCESO]],4,FALSE),"")</f>
        <v/>
      </c>
      <c r="P599" s="67" t="str">
        <f t="shared" si="49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48"/>
        <v/>
      </c>
      <c r="K600" s="60"/>
      <c r="L600" s="63"/>
      <c r="M600" s="64" t="str">
        <f t="shared" si="46"/>
        <v/>
      </c>
      <c r="N600" s="65">
        <f t="shared" si="47"/>
        <v>0</v>
      </c>
      <c r="O600" s="66" t="str">
        <f>+IFERROR(VLOOKUP(LEFT(E600,4),Tabla3[[COD]:[PROCESO]],4,FALSE),"")</f>
        <v/>
      </c>
      <c r="P600" s="67" t="str">
        <f t="shared" si="49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48"/>
        <v/>
      </c>
      <c r="K601" s="60"/>
      <c r="L601" s="63"/>
      <c r="M601" s="64" t="str">
        <f t="shared" si="46"/>
        <v/>
      </c>
      <c r="N601" s="65">
        <f t="shared" si="47"/>
        <v>0</v>
      </c>
      <c r="O601" s="66" t="str">
        <f>+IFERROR(VLOOKUP(LEFT(E601,4),Tabla3[[COD]:[PROCESO]],4,FALSE),"")</f>
        <v/>
      </c>
      <c r="P601" s="67" t="str">
        <f t="shared" si="49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48"/>
        <v/>
      </c>
      <c r="K602" s="60"/>
      <c r="L602" s="63"/>
      <c r="M602" s="64" t="str">
        <f t="shared" si="46"/>
        <v/>
      </c>
      <c r="N602" s="65">
        <f t="shared" si="47"/>
        <v>0</v>
      </c>
      <c r="O602" s="66" t="str">
        <f>+IFERROR(VLOOKUP(LEFT(E602,4),Tabla3[[COD]:[PROCESO]],4,FALSE),"")</f>
        <v/>
      </c>
      <c r="P602" s="67" t="str">
        <f t="shared" si="49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48"/>
        <v/>
      </c>
      <c r="K603" s="60"/>
      <c r="L603" s="63"/>
      <c r="M603" s="64" t="str">
        <f t="shared" si="46"/>
        <v/>
      </c>
      <c r="N603" s="65">
        <f t="shared" si="47"/>
        <v>0</v>
      </c>
      <c r="O603" s="66" t="str">
        <f>+IFERROR(VLOOKUP(LEFT(E603,4),Tabla3[[COD]:[PROCESO]],4,FALSE),"")</f>
        <v/>
      </c>
      <c r="P603" s="67" t="str">
        <f t="shared" si="49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48"/>
        <v/>
      </c>
      <c r="K604" s="60"/>
      <c r="L604" s="63"/>
      <c r="M604" s="64" t="str">
        <f t="shared" si="46"/>
        <v/>
      </c>
      <c r="N604" s="65">
        <f t="shared" si="47"/>
        <v>0</v>
      </c>
      <c r="O604" s="66" t="str">
        <f>+IFERROR(VLOOKUP(LEFT(E604,4),Tabla3[[COD]:[PROCESO]],4,FALSE),"")</f>
        <v/>
      </c>
      <c r="P604" s="67" t="str">
        <f t="shared" si="49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48"/>
        <v/>
      </c>
      <c r="K605" s="60"/>
      <c r="L605" s="63"/>
      <c r="M605" s="64" t="str">
        <f t="shared" si="46"/>
        <v/>
      </c>
      <c r="N605" s="65">
        <f t="shared" si="47"/>
        <v>0</v>
      </c>
      <c r="O605" s="66" t="str">
        <f>+IFERROR(VLOOKUP(LEFT(E605,4),Tabla3[[COD]:[PROCESO]],4,FALSE),"")</f>
        <v/>
      </c>
      <c r="P605" s="67" t="str">
        <f t="shared" si="49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48"/>
        <v/>
      </c>
      <c r="K606" s="60"/>
      <c r="L606" s="63"/>
      <c r="M606" s="64" t="str">
        <f t="shared" si="46"/>
        <v/>
      </c>
      <c r="N606" s="65">
        <f t="shared" si="47"/>
        <v>0</v>
      </c>
      <c r="O606" s="66" t="str">
        <f>+IFERROR(VLOOKUP(LEFT(E606,4),Tabla3[[COD]:[PROCESO]],4,FALSE),"")</f>
        <v/>
      </c>
      <c r="P606" s="67" t="str">
        <f t="shared" si="49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48"/>
        <v/>
      </c>
      <c r="K607" s="60"/>
      <c r="L607" s="63"/>
      <c r="M607" s="64" t="str">
        <f t="shared" si="46"/>
        <v/>
      </c>
      <c r="N607" s="65">
        <f t="shared" si="47"/>
        <v>0</v>
      </c>
      <c r="O607" s="66" t="str">
        <f>+IFERROR(VLOOKUP(LEFT(E607,4),Tabla3[[COD]:[PROCESO]],4,FALSE),"")</f>
        <v/>
      </c>
      <c r="P607" s="67" t="str">
        <f t="shared" si="49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48"/>
        <v/>
      </c>
      <c r="K608" s="60"/>
      <c r="L608" s="63"/>
      <c r="M608" s="64" t="str">
        <f t="shared" si="46"/>
        <v/>
      </c>
      <c r="N608" s="65">
        <f t="shared" si="47"/>
        <v>0</v>
      </c>
      <c r="O608" s="66" t="str">
        <f>+IFERROR(VLOOKUP(LEFT(E608,4),Tabla3[[COD]:[PROCESO]],4,FALSE),"")</f>
        <v/>
      </c>
      <c r="P608" s="67" t="str">
        <f t="shared" si="49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48"/>
        <v/>
      </c>
      <c r="K609" s="60"/>
      <c r="L609" s="63"/>
      <c r="M609" s="64" t="str">
        <f t="shared" si="46"/>
        <v/>
      </c>
      <c r="N609" s="65">
        <f t="shared" si="47"/>
        <v>0</v>
      </c>
      <c r="O609" s="66" t="str">
        <f>+IFERROR(VLOOKUP(LEFT(E609,4),Tabla3[[COD]:[PROCESO]],4,FALSE),"")</f>
        <v/>
      </c>
      <c r="P609" s="67" t="str">
        <f t="shared" si="49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48"/>
        <v/>
      </c>
      <c r="K610" s="60"/>
      <c r="L610" s="63"/>
      <c r="M610" s="64" t="str">
        <f t="shared" si="46"/>
        <v/>
      </c>
      <c r="N610" s="65">
        <f t="shared" si="47"/>
        <v>0</v>
      </c>
      <c r="O610" s="66" t="str">
        <f>+IFERROR(VLOOKUP(LEFT(E610,4),Tabla3[[COD]:[PROCESO]],4,FALSE),"")</f>
        <v/>
      </c>
      <c r="P610" s="67" t="str">
        <f t="shared" si="49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48"/>
        <v/>
      </c>
      <c r="K611" s="60"/>
      <c r="L611" s="63"/>
      <c r="M611" s="64" t="str">
        <f t="shared" si="46"/>
        <v/>
      </c>
      <c r="N611" s="65">
        <f t="shared" si="47"/>
        <v>0</v>
      </c>
      <c r="O611" s="66" t="str">
        <f>+IFERROR(VLOOKUP(LEFT(E611,4),Tabla3[[COD]:[PROCESO]],4,FALSE),"")</f>
        <v/>
      </c>
      <c r="P611" s="67" t="str">
        <f t="shared" si="49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48"/>
        <v/>
      </c>
      <c r="K612" s="60"/>
      <c r="L612" s="63"/>
      <c r="M612" s="64" t="str">
        <f t="shared" si="46"/>
        <v/>
      </c>
      <c r="N612" s="65">
        <f t="shared" si="47"/>
        <v>0</v>
      </c>
      <c r="O612" s="66" t="str">
        <f>+IFERROR(VLOOKUP(LEFT(E612,4),Tabla3[[COD]:[PROCESO]],4,FALSE),"")</f>
        <v/>
      </c>
      <c r="P612" s="67" t="str">
        <f t="shared" si="49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48"/>
        <v/>
      </c>
      <c r="K613" s="60"/>
      <c r="L613" s="63"/>
      <c r="M613" s="64" t="str">
        <f t="shared" ref="M613:M626" si="50">+IFERROR(N613*O613,"")</f>
        <v/>
      </c>
      <c r="N613" s="65">
        <f t="shared" si="47"/>
        <v>0</v>
      </c>
      <c r="O613" s="66" t="str">
        <f>+IFERROR(VLOOKUP(LEFT(E613,4),Tabla3[[COD]:[PROCESO]],4,FALSE),"")</f>
        <v/>
      </c>
      <c r="P613" s="67" t="str">
        <f t="shared" si="49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48"/>
        <v/>
      </c>
      <c r="K614" s="60"/>
      <c r="L614" s="63"/>
      <c r="M614" s="64" t="str">
        <f t="shared" si="50"/>
        <v/>
      </c>
      <c r="N614" s="65">
        <f t="shared" ref="N614:N625" si="51">(H614-G614)*24</f>
        <v>0</v>
      </c>
      <c r="O614" s="66" t="str">
        <f>+IFERROR(VLOOKUP(LEFT(E614,4),Tabla3[[COD]:[PROCESO]],4,FALSE),"")</f>
        <v/>
      </c>
      <c r="P614" s="67" t="str">
        <f t="shared" si="49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48"/>
        <v/>
      </c>
      <c r="K615" s="60"/>
      <c r="L615" s="63"/>
      <c r="M615" s="64" t="str">
        <f t="shared" si="50"/>
        <v/>
      </c>
      <c r="N615" s="65">
        <f t="shared" si="51"/>
        <v>0</v>
      </c>
      <c r="O615" s="66" t="str">
        <f>+IFERROR(VLOOKUP(LEFT(E615,4),Tabla3[[COD]:[PROCESO]],4,FALSE),"")</f>
        <v/>
      </c>
      <c r="P615" s="67" t="str">
        <f t="shared" si="49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48"/>
        <v/>
      </c>
      <c r="K616" s="60"/>
      <c r="L616" s="63"/>
      <c r="M616" s="64" t="str">
        <f t="shared" si="50"/>
        <v/>
      </c>
      <c r="N616" s="65">
        <f t="shared" si="51"/>
        <v>0</v>
      </c>
      <c r="O616" s="66" t="str">
        <f>+IFERROR(VLOOKUP(LEFT(E616,4),Tabla3[[COD]:[PROCESO]],4,FALSE),"")</f>
        <v/>
      </c>
      <c r="P616" s="67" t="str">
        <f t="shared" si="49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48"/>
        <v/>
      </c>
      <c r="K617" s="60"/>
      <c r="L617" s="63"/>
      <c r="M617" s="64" t="str">
        <f t="shared" si="50"/>
        <v/>
      </c>
      <c r="N617" s="65">
        <f t="shared" si="51"/>
        <v>0</v>
      </c>
      <c r="O617" s="66" t="str">
        <f>+IFERROR(VLOOKUP(LEFT(E617,4),Tabla3[[COD]:[PROCESO]],4,FALSE),"")</f>
        <v/>
      </c>
      <c r="P617" s="67" t="str">
        <f t="shared" si="49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48"/>
        <v/>
      </c>
      <c r="K618" s="60"/>
      <c r="L618" s="63"/>
      <c r="M618" s="64" t="str">
        <f t="shared" si="50"/>
        <v/>
      </c>
      <c r="N618" s="65">
        <f t="shared" si="51"/>
        <v>0</v>
      </c>
      <c r="O618" s="66" t="str">
        <f>+IFERROR(VLOOKUP(LEFT(E618,4),Tabla3[[COD]:[PROCESO]],4,FALSE),"")</f>
        <v/>
      </c>
      <c r="P618" s="67" t="str">
        <f t="shared" si="49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48"/>
        <v/>
      </c>
      <c r="K619" s="60"/>
      <c r="L619" s="63"/>
      <c r="M619" s="64" t="str">
        <f t="shared" si="50"/>
        <v/>
      </c>
      <c r="N619" s="65">
        <f t="shared" si="51"/>
        <v>0</v>
      </c>
      <c r="O619" s="66" t="str">
        <f>+IFERROR(VLOOKUP(LEFT(E619,4),Tabla3[[COD]:[PROCESO]],4,FALSE),"")</f>
        <v/>
      </c>
      <c r="P619" s="67" t="str">
        <f t="shared" si="49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48"/>
        <v/>
      </c>
      <c r="K620" s="60"/>
      <c r="L620" s="63"/>
      <c r="M620" s="64" t="str">
        <f t="shared" si="50"/>
        <v/>
      </c>
      <c r="N620" s="65">
        <f t="shared" si="51"/>
        <v>0</v>
      </c>
      <c r="O620" s="66" t="str">
        <f>+IFERROR(VLOOKUP(LEFT(E620,4),Tabla3[[COD]:[PROCESO]],4,FALSE),"")</f>
        <v/>
      </c>
      <c r="P620" s="67" t="str">
        <f t="shared" si="49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48"/>
        <v/>
      </c>
      <c r="K621" s="60"/>
      <c r="L621" s="63"/>
      <c r="M621" s="64" t="str">
        <f t="shared" si="50"/>
        <v/>
      </c>
      <c r="N621" s="65">
        <f t="shared" si="51"/>
        <v>0</v>
      </c>
      <c r="O621" s="66" t="str">
        <f>+IFERROR(VLOOKUP(LEFT(E621,4),Tabla3[[COD]:[PROCESO]],4,FALSE),"")</f>
        <v/>
      </c>
      <c r="P621" s="67" t="str">
        <f t="shared" si="49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48"/>
        <v/>
      </c>
      <c r="K622" s="60"/>
      <c r="L622" s="63"/>
      <c r="M622" s="64" t="str">
        <f t="shared" si="50"/>
        <v/>
      </c>
      <c r="N622" s="65">
        <f t="shared" si="51"/>
        <v>0</v>
      </c>
      <c r="O622" s="66" t="str">
        <f>+IFERROR(VLOOKUP(LEFT(E622,4),Tabla3[[COD]:[PROCESO]],4,FALSE),"")</f>
        <v/>
      </c>
      <c r="P622" s="67" t="str">
        <f t="shared" si="49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48"/>
        <v/>
      </c>
      <c r="K623" s="60"/>
      <c r="L623" s="63"/>
      <c r="M623" s="64" t="str">
        <f t="shared" si="50"/>
        <v/>
      </c>
      <c r="N623" s="65">
        <f t="shared" si="51"/>
        <v>0</v>
      </c>
      <c r="O623" s="66" t="str">
        <f>+IFERROR(VLOOKUP(LEFT(E623,4),Tabla3[[COD]:[PROCESO]],4,FALSE),"")</f>
        <v/>
      </c>
      <c r="P623" s="67" t="str">
        <f t="shared" si="49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48"/>
        <v/>
      </c>
      <c r="K624" s="60"/>
      <c r="L624" s="63"/>
      <c r="M624" s="64" t="str">
        <f t="shared" si="50"/>
        <v/>
      </c>
      <c r="N624" s="65">
        <f t="shared" si="51"/>
        <v>0</v>
      </c>
      <c r="O624" s="66" t="str">
        <f>+IFERROR(VLOOKUP(LEFT(E624,4),Tabla3[[COD]:[PROCESO]],4,FALSE),"")</f>
        <v/>
      </c>
      <c r="P624" s="67" t="str">
        <f t="shared" si="49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48"/>
        <v/>
      </c>
      <c r="K625" s="60"/>
      <c r="L625" s="63"/>
      <c r="M625" s="64" t="str">
        <f t="shared" si="50"/>
        <v/>
      </c>
      <c r="N625" s="65">
        <f t="shared" si="51"/>
        <v>0</v>
      </c>
      <c r="O625" s="66" t="str">
        <f>+IFERROR(VLOOKUP(LEFT(E625,4),Tabla3[[COD]:[PROCESO]],4,FALSE),"")</f>
        <v/>
      </c>
      <c r="P625" s="67" t="str">
        <f t="shared" si="49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0</v>
      </c>
      <c r="J626" s="274" t="str">
        <f t="shared" si="48"/>
        <v/>
      </c>
      <c r="K626" s="71"/>
      <c r="L626" s="73"/>
      <c r="M626" s="64" t="str">
        <f t="shared" si="50"/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autoFilter ref="B1:P626" xr:uid="{583466E5-BA36-4384-963A-AC6F52CF6B5D}"/>
  <conditionalFormatting sqref="J2:J66 J87:J1048576">
    <cfRule type="cellIs" dxfId="153" priority="28" operator="greaterThanOrEqual">
      <formula>1.25</formula>
    </cfRule>
    <cfRule type="cellIs" dxfId="152" priority="29" operator="greaterThanOrEqual">
      <formula>1</formula>
    </cfRule>
    <cfRule type="cellIs" dxfId="151" priority="30" operator="greaterThanOrEqual">
      <formula>0.6</formula>
    </cfRule>
    <cfRule type="cellIs" dxfId="150" priority="31" operator="lessThanOrEqual">
      <formula>0.6</formula>
    </cfRule>
    <cfRule type="cellIs" dxfId="149" priority="32" operator="greaterThanOrEqual">
      <formula>1</formula>
    </cfRule>
    <cfRule type="cellIs" dxfId="148" priority="33" operator="greaterThanOrEqual">
      <formula>0.6</formula>
    </cfRule>
    <cfRule type="cellIs" dxfId="147" priority="34" operator="lessThanOrEqual">
      <formula>0.59</formula>
    </cfRule>
    <cfRule type="cellIs" dxfId="146" priority="35" operator="greaterThanOrEqual">
      <formula>0.9</formula>
    </cfRule>
    <cfRule type="cellIs" dxfId="145" priority="36" operator="greaterThanOrEqual">
      <formula>0.6</formula>
    </cfRule>
  </conditionalFormatting>
  <conditionalFormatting sqref="J67:J86">
    <cfRule type="cellIs" dxfId="144" priority="19" operator="greaterThanOrEqual">
      <formula>1.25</formula>
    </cfRule>
    <cfRule type="cellIs" dxfId="143" priority="20" operator="greaterThanOrEqual">
      <formula>1</formula>
    </cfRule>
    <cfRule type="cellIs" dxfId="142" priority="21" operator="greaterThanOrEqual">
      <formula>0.6</formula>
    </cfRule>
    <cfRule type="cellIs" dxfId="141" priority="22" operator="lessThanOrEqual">
      <formula>0.6</formula>
    </cfRule>
    <cfRule type="cellIs" dxfId="140" priority="23" operator="greaterThanOrEqual">
      <formula>1</formula>
    </cfRule>
    <cfRule type="cellIs" dxfId="139" priority="24" operator="greaterThanOrEqual">
      <formula>0.6</formula>
    </cfRule>
    <cfRule type="cellIs" dxfId="138" priority="25" operator="lessThanOrEqual">
      <formula>0.59</formula>
    </cfRule>
    <cfRule type="cellIs" dxfId="137" priority="26" operator="greaterThanOrEqual">
      <formula>0.9</formula>
    </cfRule>
    <cfRule type="cellIs" dxfId="136" priority="27" operator="greaterThanOrEqual">
      <formula>0.6</formula>
    </cfRule>
  </conditionalFormatting>
  <conditionalFormatting sqref="L138">
    <cfRule type="cellIs" dxfId="135" priority="10" operator="greaterThanOrEqual">
      <formula>1.25</formula>
    </cfRule>
    <cfRule type="cellIs" dxfId="134" priority="11" operator="greaterThanOrEqual">
      <formula>1</formula>
    </cfRule>
    <cfRule type="cellIs" dxfId="133" priority="12" operator="greaterThanOrEqual">
      <formula>0.6</formula>
    </cfRule>
    <cfRule type="cellIs" dxfId="132" priority="13" operator="lessThanOrEqual">
      <formula>0.6</formula>
    </cfRule>
    <cfRule type="cellIs" dxfId="131" priority="14" operator="greaterThanOrEqual">
      <formula>1</formula>
    </cfRule>
    <cfRule type="cellIs" dxfId="130" priority="15" operator="greaterThanOrEqual">
      <formula>0.6</formula>
    </cfRule>
    <cfRule type="cellIs" dxfId="129" priority="16" operator="lessThanOrEqual">
      <formula>0.59</formula>
    </cfRule>
    <cfRule type="cellIs" dxfId="128" priority="17" operator="greaterThanOrEqual">
      <formula>0.9</formula>
    </cfRule>
    <cfRule type="cellIs" dxfId="127" priority="18" operator="greaterThanOrEqual">
      <formula>0.6</formula>
    </cfRule>
  </conditionalFormatting>
  <conditionalFormatting sqref="L156">
    <cfRule type="cellIs" dxfId="126" priority="1" operator="greaterThanOrEqual">
      <formula>1.25</formula>
    </cfRule>
    <cfRule type="cellIs" dxfId="125" priority="2" operator="greaterThanOrEqual">
      <formula>1</formula>
    </cfRule>
    <cfRule type="cellIs" dxfId="124" priority="3" operator="greaterThanOrEqual">
      <formula>0.6</formula>
    </cfRule>
    <cfRule type="cellIs" dxfId="123" priority="4" operator="lessThanOrEqual">
      <formula>0.6</formula>
    </cfRule>
    <cfRule type="cellIs" dxfId="122" priority="5" operator="greaterThanOrEqual">
      <formula>1</formula>
    </cfRule>
    <cfRule type="cellIs" dxfId="121" priority="6" operator="greaterThanOrEqual">
      <formula>0.6</formula>
    </cfRule>
    <cfRule type="cellIs" dxfId="120" priority="7" operator="lessThanOrEqual">
      <formula>0.59</formula>
    </cfRule>
    <cfRule type="cellIs" dxfId="119" priority="8" operator="greaterThanOrEqual">
      <formula>0.9</formula>
    </cfRule>
    <cfRule type="cellIs" dxfId="118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107A17-DED0-4AA4-A0AD-846A64E228E8}">
          <x14:formula1>
            <xm:f>FINCAS!$A$2:$A$73</xm:f>
          </x14:formula1>
          <xm:sqref>D87:D625 D2:D66</xm:sqref>
        </x14:dataValidation>
        <x14:dataValidation type="list" allowBlank="1" showInputMessage="1" showErrorMessage="1" xr:uid="{2F68DBA7-457D-4C5C-ADD8-2807A213E9DE}">
          <x14:formula1>
            <xm:f>'ESTADAR V3 2025'!$D$124:$D$237</xm:f>
          </x14:formula1>
          <xm:sqref>E2:E66 E86:E625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EB07-36BE-4225-9587-239B93BEC080}">
  <sheetPr codeName="Hoja28"/>
  <dimension ref="B1:Q633"/>
  <sheetViews>
    <sheetView showGridLines="0" topLeftCell="D1" zoomScaleNormal="100" zoomScaleSheetLayoutView="100" workbookViewId="0">
      <pane ySplit="1" topLeftCell="A2" activePane="bottomLeft" state="frozen"/>
      <selection pane="bottomLeft" activeCell="K7" sqref="K7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4.54296875" style="75" customWidth="1"/>
    <col min="13" max="13" width="24.81640625" style="56" hidden="1" customWidth="1"/>
    <col min="14" max="14" width="9.54296875" style="56" hidden="1" customWidth="1"/>
    <col min="15" max="15" width="11.26953125" style="56" hidden="1" customWidth="1"/>
    <col min="16" max="16" width="12.453125" style="56" hidden="1" customWidth="1"/>
    <col min="17" max="17" width="9.7265625" style="56" hidden="1" customWidth="1"/>
    <col min="18" max="18" width="11.453125" style="56" customWidth="1"/>
    <col min="19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I2" s="59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7" si="0">+IFERROR(P3/O3,"")</f>
        <v/>
      </c>
      <c r="K3" s="60"/>
      <c r="L3" s="63"/>
      <c r="M3" s="64" t="str">
        <f t="shared" ref="M3:M64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4" si="2">(H5-G5)*24</f>
        <v>0</v>
      </c>
      <c r="O5" s="66" t="str">
        <f>+IFERROR(VLOOKUP(LEFT(E5,4),Tabla3[[COD]:[PROCESO]],4,FALSE),"")</f>
        <v/>
      </c>
      <c r="P5" s="67" t="str">
        <f t="shared" ref="P5:P64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/>
      <c r="K7" s="60"/>
      <c r="L7" s="63"/>
      <c r="M7" s="64"/>
      <c r="N7" s="65"/>
      <c r="O7" s="66"/>
      <c r="P7" s="67"/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275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2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1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ref="M28:M37" si="4">+IFERROR(N28*O28,"")</f>
        <v/>
      </c>
      <c r="N28" s="65">
        <f t="shared" ref="N28:N37" si="5">(H28-G28)*24</f>
        <v>0</v>
      </c>
      <c r="O28" s="66" t="str">
        <f>+IFERROR(VLOOKUP(LEFT(E28,4),Tabla3[[COD]:[PROCESO]],4,FALSE),"")</f>
        <v/>
      </c>
      <c r="P28" s="67" t="str">
        <f t="shared" ref="P28:P37" si="6">+IFERROR(I28/N28,"")</f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4"/>
        <v/>
      </c>
      <c r="N29" s="65">
        <f t="shared" si="5"/>
        <v>0</v>
      </c>
      <c r="O29" s="66" t="str">
        <f>+IFERROR(VLOOKUP(LEFT(E29,4),Tabla3[[COD]:[PROCESO]],4,FALSE),"")</f>
        <v/>
      </c>
      <c r="P29" s="67" t="str">
        <f t="shared" si="6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ref="J30:J33" si="7">+IFERROR(P30/O30,"")</f>
        <v/>
      </c>
      <c r="K30" s="60"/>
      <c r="L30" s="63"/>
      <c r="M30" s="64" t="str">
        <f t="shared" si="4"/>
        <v/>
      </c>
      <c r="N30" s="65">
        <f t="shared" si="5"/>
        <v>0</v>
      </c>
      <c r="O30" s="66" t="str">
        <f>+IFERROR(VLOOKUP(LEFT(E30,4),Tabla3[[COD]:[PROCESO]],4,FALSE),"")</f>
        <v/>
      </c>
      <c r="P30" s="67" t="str">
        <f t="shared" si="6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7"/>
        <v/>
      </c>
      <c r="K31" s="60"/>
      <c r="L31" s="63"/>
      <c r="M31" s="64" t="str">
        <f t="shared" si="4"/>
        <v/>
      </c>
      <c r="N31" s="65">
        <f t="shared" si="5"/>
        <v>0</v>
      </c>
      <c r="O31" s="66" t="str">
        <f>+IFERROR(VLOOKUP(LEFT(E31,4),Tabla3[[COD]:[PROCESO]],4,FALSE),"")</f>
        <v/>
      </c>
      <c r="P31" s="67" t="str">
        <f t="shared" si="6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7"/>
        <v/>
      </c>
      <c r="K32" s="60"/>
      <c r="L32" s="63"/>
      <c r="M32" s="64" t="str">
        <f t="shared" si="4"/>
        <v/>
      </c>
      <c r="N32" s="65">
        <f t="shared" si="5"/>
        <v>0</v>
      </c>
      <c r="O32" s="66" t="str">
        <f>+IFERROR(VLOOKUP(LEFT(E32,4),Tabla3[[COD]:[PROCESO]],4,FALSE),"")</f>
        <v/>
      </c>
      <c r="P32" s="67" t="str">
        <f t="shared" si="6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7"/>
        <v/>
      </c>
      <c r="K33" s="60"/>
      <c r="L33" s="63"/>
      <c r="M33" s="64" t="str">
        <f t="shared" si="4"/>
        <v/>
      </c>
      <c r="N33" s="65">
        <f t="shared" si="5"/>
        <v>0</v>
      </c>
      <c r="O33" s="66" t="str">
        <f>+IFERROR(VLOOKUP(LEFT(E33,4),Tabla3[[COD]:[PROCESO]],4,FALSE),"")</f>
        <v/>
      </c>
      <c r="P33" s="67" t="str">
        <f t="shared" si="6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4"/>
        <v/>
      </c>
      <c r="N34" s="65">
        <f t="shared" si="5"/>
        <v>0</v>
      </c>
      <c r="O34" s="66" t="str">
        <f>+IFERROR(VLOOKUP(LEFT(E34,4),Tabla3[[COD]:[PROCESO]],4,FALSE),"")</f>
        <v/>
      </c>
      <c r="P34" s="67" t="str">
        <f t="shared" si="6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4"/>
        <v/>
      </c>
      <c r="N35" s="65">
        <f t="shared" si="5"/>
        <v>0</v>
      </c>
      <c r="O35" s="66" t="str">
        <f>+IFERROR(VLOOKUP(LEFT(E35,4),Tabla3[[COD]:[PROCESO]],4,FALSE),"")</f>
        <v/>
      </c>
      <c r="P35" s="67" t="str">
        <f t="shared" si="6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4"/>
        <v/>
      </c>
      <c r="N36" s="65">
        <f t="shared" si="5"/>
        <v>0</v>
      </c>
      <c r="O36" s="66" t="str">
        <f>+IFERROR(VLOOKUP(LEFT(E36,4),Tabla3[[COD]:[PROCESO]],4,FALSE),"")</f>
        <v/>
      </c>
      <c r="P36" s="67" t="str">
        <f t="shared" si="6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4"/>
        <v/>
      </c>
      <c r="N37" s="65">
        <f t="shared" si="5"/>
        <v>0</v>
      </c>
      <c r="O37" s="66" t="str">
        <f>+IFERROR(VLOOKUP(LEFT(E37,4),Tabla3[[COD]:[PROCESO]],4,FALSE),"")</f>
        <v/>
      </c>
      <c r="P37" s="67" t="str">
        <f t="shared" si="6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ref="M48:M55" si="8">+IFERROR(N48*O48,"")</f>
        <v/>
      </c>
      <c r="N48" s="65">
        <f t="shared" ref="N48:N55" si="9">(H48-G48)*24</f>
        <v>0</v>
      </c>
      <c r="O48" s="66" t="str">
        <f>+IFERROR(VLOOKUP(LEFT(E48,4),Tabla3[[COD]:[PROCESO]],4,FALSE),"")</f>
        <v/>
      </c>
      <c r="P48" s="67" t="str">
        <f t="shared" ref="P48:P55" si="10">+IFERROR(I48/N48,"")</f>
        <v/>
      </c>
    </row>
    <row r="49" spans="2:17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94" t="str">
        <f>+IFERROR(P49/O49,"")</f>
        <v/>
      </c>
      <c r="K49" s="60"/>
      <c r="L49" s="63"/>
      <c r="M49" s="64" t="str">
        <f t="shared" si="8"/>
        <v/>
      </c>
      <c r="N49" s="65">
        <f t="shared" si="9"/>
        <v>0</v>
      </c>
      <c r="O49" s="66" t="str">
        <f>+IFERROR(VLOOKUP(LEFT(E49,4),Tabla3[[COD]:[PROCESO]],4,FALSE),"")</f>
        <v/>
      </c>
      <c r="P49" s="67" t="str">
        <f t="shared" si="10"/>
        <v/>
      </c>
    </row>
    <row r="50" spans="2:17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>+IFERROR(P50/O50,"")</f>
        <v/>
      </c>
      <c r="K50" s="60"/>
      <c r="L50" s="63"/>
      <c r="M50" s="64" t="str">
        <f t="shared" si="8"/>
        <v/>
      </c>
      <c r="N50" s="65">
        <f t="shared" si="9"/>
        <v>0</v>
      </c>
      <c r="O50" s="66" t="str">
        <f>+IFERROR(VLOOKUP(LEFT(E50,4),Tabla3[[COD]:[PROCESO]],4,FALSE),"")</f>
        <v/>
      </c>
      <c r="P50" s="67" t="str">
        <f t="shared" si="10"/>
        <v/>
      </c>
    </row>
    <row r="51" spans="2:17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8"/>
        <v/>
      </c>
      <c r="N51" s="65">
        <f t="shared" si="9"/>
        <v>0</v>
      </c>
      <c r="O51" s="66" t="str">
        <f>+IFERROR(VLOOKUP(LEFT(E51,4),Tabla3[[COD]:[PROCESO]],4,FALSE),"")</f>
        <v/>
      </c>
      <c r="P51" s="67" t="str">
        <f t="shared" si="10"/>
        <v/>
      </c>
    </row>
    <row r="52" spans="2:17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8"/>
        <v/>
      </c>
      <c r="N52" s="65">
        <f t="shared" si="9"/>
        <v>0</v>
      </c>
      <c r="O52" s="66" t="str">
        <f>+IFERROR(VLOOKUP(LEFT(E52,4),Tabla3[[COD]:[PROCESO]],4,FALSE),"")</f>
        <v/>
      </c>
      <c r="P52" s="67" t="str">
        <f t="shared" si="10"/>
        <v/>
      </c>
    </row>
    <row r="53" spans="2:17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8"/>
        <v/>
      </c>
      <c r="N53" s="65">
        <f t="shared" si="9"/>
        <v>0</v>
      </c>
      <c r="O53" s="66" t="str">
        <f>+IFERROR(VLOOKUP(LEFT(E53,4),Tabla3[[COD]:[PROCESO]],4,FALSE),"")</f>
        <v/>
      </c>
      <c r="P53" s="67" t="str">
        <f t="shared" si="10"/>
        <v/>
      </c>
    </row>
    <row r="54" spans="2:17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8"/>
        <v/>
      </c>
      <c r="N54" s="65">
        <f t="shared" si="9"/>
        <v>0</v>
      </c>
      <c r="O54" s="66" t="str">
        <f>+IFERROR(VLOOKUP(LEFT(E54,4),Tabla3[[COD]:[PROCESO]],4,FALSE),"")</f>
        <v/>
      </c>
      <c r="P54" s="67" t="str">
        <f t="shared" si="10"/>
        <v/>
      </c>
    </row>
    <row r="55" spans="2:17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8"/>
        <v/>
      </c>
      <c r="N55" s="65">
        <f t="shared" si="9"/>
        <v>0</v>
      </c>
      <c r="O55" s="66" t="str">
        <f>+IFERROR(VLOOKUP(LEFT(E55,4),Tabla3[[COD]:[PROCESO]],4,FALSE),"")</f>
        <v/>
      </c>
      <c r="P55" s="67" t="str">
        <f t="shared" si="10"/>
        <v/>
      </c>
    </row>
    <row r="56" spans="2:17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275"/>
      <c r="M56" s="64" t="str">
        <f t="shared" ref="M56:M57" si="11">+IFERROR(N56*O56,"")</f>
        <v/>
      </c>
      <c r="N56" s="65">
        <f t="shared" ref="N56:N57" si="12">(H56-G56)*24</f>
        <v>0</v>
      </c>
      <c r="O56" s="66" t="str">
        <f>+IFERROR(VLOOKUP(LEFT(E56,4),Tabla3[[COD]:[PROCESO]],4,FALSE),"")</f>
        <v/>
      </c>
      <c r="P56" s="67" t="str">
        <f t="shared" ref="P56:P57" si="13">+IFERROR(I56/N56,"")</f>
        <v/>
      </c>
    </row>
    <row r="57" spans="2:17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1"/>
        <v/>
      </c>
      <c r="N57" s="65">
        <f t="shared" si="12"/>
        <v>0</v>
      </c>
      <c r="O57" s="66" t="str">
        <f>+IFERROR(VLOOKUP(LEFT(E57,4),Tabla3[[COD]:[PROCESO]],4,FALSE),"")</f>
        <v/>
      </c>
      <c r="P57" s="67" t="str">
        <f t="shared" si="13"/>
        <v/>
      </c>
    </row>
    <row r="58" spans="2:17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7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275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7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7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7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  <c r="Q62" s="64">
        <f>+IFERROR(R62*S62,"")</f>
        <v>0</v>
      </c>
    </row>
    <row r="63" spans="2:17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  <c r="Q63" s="64">
        <f>+IFERROR(R63*S63,"")</f>
        <v>0</v>
      </c>
    </row>
    <row r="64" spans="2:17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 t="shared" si="2"/>
        <v>0</v>
      </c>
      <c r="O64" s="66" t="str">
        <f>+IFERROR(VLOOKUP(LEFT(E64,4),Tabla3[[COD]:[PROCESO]],4,FALSE),"")</f>
        <v/>
      </c>
      <c r="P64" s="67" t="str">
        <f t="shared" si="3"/>
        <v/>
      </c>
      <c r="Q64" s="64">
        <f>+IFERROR(R64*S64,"")</f>
        <v>0</v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ref="M65:M73" si="14">+IFERROR(N65*O65,"")</f>
        <v/>
      </c>
      <c r="N65" s="65">
        <f t="shared" ref="N65:N73" si="15">(H65-G65)*24</f>
        <v>0</v>
      </c>
      <c r="O65" s="66" t="str">
        <f>+IFERROR(VLOOKUP(LEFT(E65,4),Tabla3[[COD]:[PROCESO]],4,FALSE),"")</f>
        <v/>
      </c>
      <c r="P65" s="67" t="str">
        <f t="shared" ref="P65:P73" si="16">+IFERROR(I65/N65,"")</f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174"/>
      <c r="I66" s="59"/>
      <c r="J66" s="168" t="str">
        <f t="shared" si="0"/>
        <v/>
      </c>
      <c r="K66" s="60"/>
      <c r="L66" s="63"/>
      <c r="M66" s="64" t="str">
        <f t="shared" si="14"/>
        <v/>
      </c>
      <c r="N66" s="65">
        <f t="shared" si="15"/>
        <v>0</v>
      </c>
      <c r="O66" s="66" t="str">
        <f>+IFERROR(VLOOKUP(LEFT(E66,4),Tabla3[[COD]:[PROCESO]],4,FALSE),"")</f>
        <v/>
      </c>
      <c r="P66" s="67" t="str">
        <f t="shared" si="16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174"/>
      <c r="H67" s="61"/>
      <c r="I67" s="59"/>
      <c r="J67" s="168" t="str">
        <f t="shared" si="0"/>
        <v/>
      </c>
      <c r="K67" s="60"/>
      <c r="L67" s="63"/>
      <c r="M67" s="64" t="str">
        <f t="shared" si="14"/>
        <v/>
      </c>
      <c r="N67" s="65">
        <f t="shared" si="15"/>
        <v>0</v>
      </c>
      <c r="O67" s="66" t="str">
        <f>+IFERROR(VLOOKUP(LEFT(E67,4),Tabla3[[COD]:[PROCESO]],4,FALSE),"")</f>
        <v/>
      </c>
      <c r="P67" s="67" t="str">
        <f t="shared" si="16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ref="J68:J131" si="17">+IFERROR(P68/O68,"")</f>
        <v/>
      </c>
      <c r="K68" s="60"/>
      <c r="L68" s="63"/>
      <c r="M68" s="64" t="str">
        <f t="shared" si="14"/>
        <v/>
      </c>
      <c r="N68" s="65">
        <f t="shared" si="15"/>
        <v>0</v>
      </c>
      <c r="O68" s="66" t="str">
        <f>+IFERROR(VLOOKUP(LEFT(E68,4),Tabla3[[COD]:[PROCESO]],4,FALSE),"")</f>
        <v/>
      </c>
      <c r="P68" s="67" t="str">
        <f t="shared" si="16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17"/>
        <v/>
      </c>
      <c r="K69" s="60"/>
      <c r="L69" s="63"/>
      <c r="M69" s="64" t="str">
        <f t="shared" si="14"/>
        <v/>
      </c>
      <c r="N69" s="65">
        <f t="shared" si="15"/>
        <v>0</v>
      </c>
      <c r="O69" s="66" t="str">
        <f>+IFERROR(VLOOKUP(LEFT(E69,4),Tabla3[[COD]:[PROCESO]],4,FALSE),"")</f>
        <v/>
      </c>
      <c r="P69" s="67" t="str">
        <f t="shared" si="16"/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17"/>
        <v/>
      </c>
      <c r="K70" s="60"/>
      <c r="L70" s="63"/>
      <c r="M70" s="64" t="str">
        <f t="shared" si="14"/>
        <v/>
      </c>
      <c r="N70" s="65">
        <f t="shared" si="15"/>
        <v>0</v>
      </c>
      <c r="O70" s="66" t="str">
        <f>+IFERROR(VLOOKUP(LEFT(E70,4),Tabla3[[COD]:[PROCESO]],4,FALSE),"")</f>
        <v/>
      </c>
      <c r="P70" s="67" t="str">
        <f t="shared" si="16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17"/>
        <v/>
      </c>
      <c r="K71" s="60"/>
      <c r="L71" s="63"/>
      <c r="M71" s="64" t="str">
        <f t="shared" si="14"/>
        <v/>
      </c>
      <c r="N71" s="65">
        <f t="shared" si="15"/>
        <v>0</v>
      </c>
      <c r="O71" s="66" t="str">
        <f>+IFERROR(VLOOKUP(LEFT(E71,4),Tabla3[[COD]:[PROCESO]],4,FALSE),"")</f>
        <v/>
      </c>
      <c r="P71" s="67" t="str">
        <f t="shared" si="16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17"/>
        <v/>
      </c>
      <c r="K72" s="60"/>
      <c r="L72" s="63"/>
      <c r="M72" s="64" t="str">
        <f t="shared" si="14"/>
        <v/>
      </c>
      <c r="N72" s="65">
        <f t="shared" si="15"/>
        <v>0</v>
      </c>
      <c r="O72" s="66" t="str">
        <f>+IFERROR(VLOOKUP(LEFT(E72,4),Tabla3[[COD]:[PROCESO]],4,FALSE),"")</f>
        <v/>
      </c>
      <c r="P72" s="67" t="str">
        <f t="shared" si="16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17"/>
        <v/>
      </c>
      <c r="K73" s="60"/>
      <c r="L73" s="63"/>
      <c r="M73" s="64" t="str">
        <f t="shared" si="14"/>
        <v/>
      </c>
      <c r="N73" s="65">
        <f t="shared" si="15"/>
        <v>0</v>
      </c>
      <c r="O73" s="66" t="str">
        <f>+IFERROR(VLOOKUP(LEFT(E73,4),Tabla3[[COD]:[PROCESO]],4,FALSE),"")</f>
        <v/>
      </c>
      <c r="P73" s="67" t="str">
        <f t="shared" si="16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17"/>
        <v/>
      </c>
      <c r="K74" s="60"/>
      <c r="L74" s="63"/>
      <c r="M74" s="64" t="str">
        <f t="shared" ref="M74:M131" si="18">+IFERROR(N74*O74,"")</f>
        <v/>
      </c>
      <c r="N74" s="65">
        <f t="shared" ref="N74:N133" si="19">(H74-G74)*24</f>
        <v>0</v>
      </c>
      <c r="O74" s="66" t="str">
        <f>+IFERROR(VLOOKUP(LEFT(E74,4),Tabla3[[COD]:[PROCESO]],4,FALSE),"")</f>
        <v/>
      </c>
      <c r="P74" s="67" t="str">
        <f t="shared" ref="P74:P133" si="20">+IFERROR(I74/N74,"")</f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17"/>
        <v/>
      </c>
      <c r="K75" s="60"/>
      <c r="L75" s="63"/>
      <c r="M75" s="64" t="str">
        <f t="shared" si="18"/>
        <v/>
      </c>
      <c r="N75" s="65">
        <f t="shared" si="19"/>
        <v>0</v>
      </c>
      <c r="O75" s="66" t="str">
        <f>+IFERROR(VLOOKUP(LEFT(E75,4),Tabla3[[COD]:[PROCESO]],4,FALSE),"")</f>
        <v/>
      </c>
      <c r="P75" s="67" t="str">
        <f t="shared" si="20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17"/>
        <v/>
      </c>
      <c r="K76" s="60"/>
      <c r="L76" s="63"/>
      <c r="M76" s="64" t="str">
        <f t="shared" si="18"/>
        <v/>
      </c>
      <c r="N76" s="65">
        <f t="shared" si="19"/>
        <v>0</v>
      </c>
      <c r="O76" s="66" t="str">
        <f>+IFERROR(VLOOKUP(LEFT(E76,4),Tabla3[[COD]:[PROCESO]],4,FALSE),"")</f>
        <v/>
      </c>
      <c r="P76" s="67" t="str">
        <f t="shared" si="20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17"/>
        <v/>
      </c>
      <c r="K77" s="60"/>
      <c r="L77" s="63"/>
      <c r="M77" s="64" t="str">
        <f t="shared" si="18"/>
        <v/>
      </c>
      <c r="N77" s="65">
        <f t="shared" si="19"/>
        <v>0</v>
      </c>
      <c r="O77" s="66" t="str">
        <f>+IFERROR(VLOOKUP(LEFT(E77,4),Tabla3[[COD]:[PROCESO]],4,FALSE),"")</f>
        <v/>
      </c>
      <c r="P77" s="67" t="str">
        <f t="shared" si="20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17"/>
        <v/>
      </c>
      <c r="K78" s="60"/>
      <c r="L78" s="63"/>
      <c r="M78" s="64" t="str">
        <f t="shared" si="18"/>
        <v/>
      </c>
      <c r="N78" s="65">
        <f t="shared" si="19"/>
        <v>0</v>
      </c>
      <c r="O78" s="66" t="str">
        <f>+IFERROR(VLOOKUP(LEFT(E78,4),Tabla3[[COD]:[PROCESO]],4,FALSE),"")</f>
        <v/>
      </c>
      <c r="P78" s="67" t="str">
        <f t="shared" si="20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17"/>
        <v/>
      </c>
      <c r="K79" s="60"/>
      <c r="L79" s="63"/>
      <c r="M79" s="64" t="str">
        <f t="shared" si="18"/>
        <v/>
      </c>
      <c r="N79" s="65">
        <f t="shared" si="19"/>
        <v>0</v>
      </c>
      <c r="O79" s="66" t="str">
        <f>+IFERROR(VLOOKUP(LEFT(E79,4),Tabla3[[COD]:[PROCESO]],4,FALSE),"")</f>
        <v/>
      </c>
      <c r="P79" s="67" t="str">
        <f t="shared" si="20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17"/>
        <v/>
      </c>
      <c r="K80" s="60"/>
      <c r="L80" s="63"/>
      <c r="M80" s="64" t="str">
        <f t="shared" si="18"/>
        <v/>
      </c>
      <c r="N80" s="65">
        <f t="shared" si="19"/>
        <v>0</v>
      </c>
      <c r="O80" s="66" t="str">
        <f>+IFERROR(VLOOKUP(LEFT(E80,4),Tabla3[[COD]:[PROCESO]],4,FALSE),"")</f>
        <v/>
      </c>
      <c r="P80" s="67" t="str">
        <f t="shared" si="20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17"/>
        <v/>
      </c>
      <c r="K81" s="60"/>
      <c r="L81" s="63"/>
      <c r="M81" s="64" t="str">
        <f t="shared" si="18"/>
        <v/>
      </c>
      <c r="N81" s="65">
        <f t="shared" si="19"/>
        <v>0</v>
      </c>
      <c r="O81" s="66" t="str">
        <f>+IFERROR(VLOOKUP(LEFT(E81,4),Tabla3[[COD]:[PROCESO]],4,FALSE),"")</f>
        <v/>
      </c>
      <c r="P81" s="67" t="str">
        <f t="shared" si="20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17"/>
        <v/>
      </c>
      <c r="K82" s="60"/>
      <c r="L82" s="63"/>
      <c r="M82" s="64" t="str">
        <f t="shared" si="18"/>
        <v/>
      </c>
      <c r="N82" s="65">
        <f t="shared" si="19"/>
        <v>0</v>
      </c>
      <c r="O82" s="66" t="str">
        <f>+IFERROR(VLOOKUP(LEFT(E82,4),Tabla3[[COD]:[PROCESO]],4,FALSE),"")</f>
        <v/>
      </c>
      <c r="P82" s="67" t="str">
        <f t="shared" si="20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17"/>
        <v/>
      </c>
      <c r="K83" s="60"/>
      <c r="L83" s="63"/>
      <c r="M83" s="64" t="str">
        <f t="shared" si="18"/>
        <v/>
      </c>
      <c r="N83" s="65">
        <f t="shared" si="19"/>
        <v>0</v>
      </c>
      <c r="O83" s="66" t="str">
        <f>+IFERROR(VLOOKUP(LEFT(E83,4),Tabla3[[COD]:[PROCESO]],4,FALSE),"")</f>
        <v/>
      </c>
      <c r="P83" s="67" t="str">
        <f t="shared" si="20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17"/>
        <v/>
      </c>
      <c r="K84" s="60"/>
      <c r="L84" s="63"/>
      <c r="M84" s="64" t="str">
        <f t="shared" si="18"/>
        <v/>
      </c>
      <c r="N84" s="65">
        <f t="shared" si="19"/>
        <v>0</v>
      </c>
      <c r="O84" s="66" t="str">
        <f>+IFERROR(VLOOKUP(LEFT(E84,4),Tabla3[[COD]:[PROCESO]],4,FALSE),"")</f>
        <v/>
      </c>
      <c r="P84" s="67" t="str">
        <f t="shared" si="20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17"/>
        <v/>
      </c>
      <c r="K85" s="60"/>
      <c r="L85" s="63"/>
      <c r="M85" s="64" t="str">
        <f t="shared" si="18"/>
        <v/>
      </c>
      <c r="N85" s="65">
        <f t="shared" si="19"/>
        <v>0</v>
      </c>
      <c r="O85" s="66" t="str">
        <f>+IFERROR(VLOOKUP(LEFT(E85,4),Tabla3[[COD]:[PROCESO]],4,FALSE),"")</f>
        <v/>
      </c>
      <c r="P85" s="67" t="str">
        <f t="shared" si="20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17"/>
        <v/>
      </c>
      <c r="K86" s="60"/>
      <c r="L86" s="63"/>
      <c r="M86" s="64" t="str">
        <f t="shared" si="18"/>
        <v/>
      </c>
      <c r="N86" s="65">
        <f t="shared" si="19"/>
        <v>0</v>
      </c>
      <c r="O86" s="66" t="str">
        <f>+IFERROR(VLOOKUP(LEFT(E86,4),Tabla3[[COD]:[PROCESO]],4,FALSE),"")</f>
        <v/>
      </c>
      <c r="P86" s="67" t="str">
        <f t="shared" si="20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17"/>
        <v/>
      </c>
      <c r="K87" s="60"/>
      <c r="L87" s="63"/>
      <c r="M87" s="64" t="str">
        <f t="shared" si="18"/>
        <v/>
      </c>
      <c r="N87" s="65">
        <f t="shared" si="19"/>
        <v>0</v>
      </c>
      <c r="O87" s="66" t="str">
        <f>+IFERROR(VLOOKUP(LEFT(E87,4),Tabla3[[COD]:[PROCESO]],4,FALSE),"")</f>
        <v/>
      </c>
      <c r="P87" s="67" t="str">
        <f t="shared" si="20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17"/>
        <v/>
      </c>
      <c r="K88" s="60"/>
      <c r="L88" s="63"/>
      <c r="M88" s="64" t="str">
        <f t="shared" si="18"/>
        <v/>
      </c>
      <c r="N88" s="65">
        <f t="shared" si="19"/>
        <v>0</v>
      </c>
      <c r="O88" s="66" t="str">
        <f>+IFERROR(VLOOKUP(LEFT(E88,4),Tabla3[[COD]:[PROCESO]],4,FALSE),"")</f>
        <v/>
      </c>
      <c r="P88" s="67" t="str">
        <f t="shared" si="20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17"/>
        <v/>
      </c>
      <c r="K89" s="60"/>
      <c r="L89" s="63"/>
      <c r="M89" s="64" t="str">
        <f t="shared" si="18"/>
        <v/>
      </c>
      <c r="N89" s="65">
        <f t="shared" si="19"/>
        <v>0</v>
      </c>
      <c r="O89" s="66" t="str">
        <f>+IFERROR(VLOOKUP(LEFT(E89,4),Tabla3[[COD]:[PROCESO]],4,FALSE),"")</f>
        <v/>
      </c>
      <c r="P89" s="67" t="str">
        <f t="shared" si="20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17"/>
        <v/>
      </c>
      <c r="K90" s="60"/>
      <c r="L90" s="63"/>
      <c r="M90" s="64" t="str">
        <f t="shared" si="18"/>
        <v/>
      </c>
      <c r="N90" s="65">
        <f t="shared" si="19"/>
        <v>0</v>
      </c>
      <c r="O90" s="66" t="str">
        <f>+IFERROR(VLOOKUP(LEFT(E90,4),Tabla3[[COD]:[PROCESO]],4,FALSE),"")</f>
        <v/>
      </c>
      <c r="P90" s="67" t="str">
        <f t="shared" si="20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17"/>
        <v/>
      </c>
      <c r="K91" s="60"/>
      <c r="L91" s="63"/>
      <c r="M91" s="64" t="str">
        <f t="shared" si="18"/>
        <v/>
      </c>
      <c r="N91" s="65">
        <f t="shared" si="19"/>
        <v>0</v>
      </c>
      <c r="O91" s="66" t="str">
        <f>+IFERROR(VLOOKUP(LEFT(E91,4),Tabla3[[COD]:[PROCESO]],4,FALSE),"")</f>
        <v/>
      </c>
      <c r="P91" s="67" t="str">
        <f t="shared" si="20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17"/>
        <v/>
      </c>
      <c r="K92" s="60"/>
      <c r="L92" s="63"/>
      <c r="M92" s="64" t="str">
        <f t="shared" si="18"/>
        <v/>
      </c>
      <c r="N92" s="65">
        <f t="shared" si="19"/>
        <v>0</v>
      </c>
      <c r="O92" s="66" t="str">
        <f>+IFERROR(VLOOKUP(LEFT(E92,4),Tabla3[[COD]:[PROCESO]],4,FALSE),"")</f>
        <v/>
      </c>
      <c r="P92" s="67" t="str">
        <f t="shared" si="20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17"/>
        <v/>
      </c>
      <c r="K93" s="60"/>
      <c r="L93" s="63"/>
      <c r="M93" s="64" t="str">
        <f t="shared" si="18"/>
        <v/>
      </c>
      <c r="N93" s="65">
        <f t="shared" si="19"/>
        <v>0</v>
      </c>
      <c r="O93" s="66" t="str">
        <f>+IFERROR(VLOOKUP(LEFT(E93,4),Tabla3[[COD]:[PROCESO]],4,FALSE),"")</f>
        <v/>
      </c>
      <c r="P93" s="67" t="str">
        <f t="shared" si="20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17"/>
        <v/>
      </c>
      <c r="K94" s="60"/>
      <c r="L94" s="63"/>
      <c r="M94" s="64" t="str">
        <f t="shared" si="18"/>
        <v/>
      </c>
      <c r="N94" s="65">
        <f t="shared" si="19"/>
        <v>0</v>
      </c>
      <c r="O94" s="66" t="str">
        <f>+IFERROR(VLOOKUP(LEFT(E94,4),Tabla3[[COD]:[PROCESO]],4,FALSE),"")</f>
        <v/>
      </c>
      <c r="P94" s="67" t="str">
        <f t="shared" si="20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17"/>
        <v/>
      </c>
      <c r="K95" s="60"/>
      <c r="L95" s="63"/>
      <c r="M95" s="64" t="str">
        <f t="shared" si="18"/>
        <v/>
      </c>
      <c r="N95" s="65">
        <f t="shared" si="19"/>
        <v>0</v>
      </c>
      <c r="O95" s="66" t="str">
        <f>+IFERROR(VLOOKUP(LEFT(E95,4),Tabla3[[COD]:[PROCESO]],4,FALSE),"")</f>
        <v/>
      </c>
      <c r="P95" s="67" t="str">
        <f t="shared" si="20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17"/>
        <v/>
      </c>
      <c r="K96" s="60"/>
      <c r="L96" s="63"/>
      <c r="M96" s="64" t="str">
        <f t="shared" si="18"/>
        <v/>
      </c>
      <c r="N96" s="65">
        <f t="shared" si="19"/>
        <v>0</v>
      </c>
      <c r="O96" s="66" t="str">
        <f>+IFERROR(VLOOKUP(LEFT(E96,4),Tabla3[[COD]:[PROCESO]],4,FALSE),"")</f>
        <v/>
      </c>
      <c r="P96" s="67" t="str">
        <f t="shared" si="20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17"/>
        <v/>
      </c>
      <c r="K97" s="60"/>
      <c r="L97" s="63"/>
      <c r="M97" s="64" t="str">
        <f t="shared" si="18"/>
        <v/>
      </c>
      <c r="N97" s="65">
        <f t="shared" si="19"/>
        <v>0</v>
      </c>
      <c r="O97" s="66" t="str">
        <f>+IFERROR(VLOOKUP(LEFT(E97,4),Tabla3[[COD]:[PROCESO]],4,FALSE),"")</f>
        <v/>
      </c>
      <c r="P97" s="67" t="str">
        <f t="shared" si="20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17"/>
        <v/>
      </c>
      <c r="K98" s="60"/>
      <c r="L98" s="63"/>
      <c r="M98" s="64" t="str">
        <f t="shared" si="18"/>
        <v/>
      </c>
      <c r="N98" s="65">
        <f t="shared" si="19"/>
        <v>0</v>
      </c>
      <c r="O98" s="66" t="str">
        <f>+IFERROR(VLOOKUP(LEFT(E98,4),Tabla3[[COD]:[PROCESO]],4,FALSE),"")</f>
        <v/>
      </c>
      <c r="P98" s="67" t="str">
        <f t="shared" si="20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7"/>
        <v/>
      </c>
      <c r="K99" s="60"/>
      <c r="L99" s="63"/>
      <c r="M99" s="64" t="str">
        <f t="shared" ref="M99:M105" si="21">+IFERROR(N99*O99,"")</f>
        <v/>
      </c>
      <c r="N99" s="65">
        <f t="shared" ref="N99:N105" si="22">(H99-G99)*24</f>
        <v>0</v>
      </c>
      <c r="O99" s="66" t="str">
        <f>+IFERROR(VLOOKUP(LEFT(E99,4),Tabla3[[COD]:[PROCESO]],4,FALSE),"")</f>
        <v/>
      </c>
      <c r="P99" s="67" t="str">
        <f t="shared" ref="P99:P105" si="23">+IFERROR(I99/N99,"")</f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7"/>
        <v/>
      </c>
      <c r="K100" s="60"/>
      <c r="L100" s="63"/>
      <c r="M100" s="64" t="str">
        <f t="shared" si="21"/>
        <v/>
      </c>
      <c r="N100" s="65">
        <f t="shared" si="22"/>
        <v>0</v>
      </c>
      <c r="O100" s="66" t="str">
        <f>+IFERROR(VLOOKUP(LEFT(E100,4),Tabla3[[COD]:[PROCESO]],4,FALSE),"")</f>
        <v/>
      </c>
      <c r="P100" s="67" t="str">
        <f t="shared" si="23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7"/>
        <v/>
      </c>
      <c r="K101" s="60"/>
      <c r="L101" s="63"/>
      <c r="M101" s="64" t="str">
        <f t="shared" si="21"/>
        <v/>
      </c>
      <c r="N101" s="65">
        <f t="shared" si="22"/>
        <v>0</v>
      </c>
      <c r="O101" s="66" t="str">
        <f>+IFERROR(VLOOKUP(LEFT(E101,4),Tabla3[[COD]:[PROCESO]],4,FALSE),"")</f>
        <v/>
      </c>
      <c r="P101" s="67" t="str">
        <f t="shared" si="23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7"/>
        <v/>
      </c>
      <c r="K102" s="60"/>
      <c r="L102" s="63"/>
      <c r="M102" s="64" t="str">
        <f t="shared" si="21"/>
        <v/>
      </c>
      <c r="N102" s="65">
        <f t="shared" si="22"/>
        <v>0</v>
      </c>
      <c r="O102" s="66" t="str">
        <f>+IFERROR(VLOOKUP(LEFT(E102,4),Tabla3[[COD]:[PROCESO]],4,FALSE),"")</f>
        <v/>
      </c>
      <c r="P102" s="67" t="str">
        <f t="shared" si="23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7"/>
        <v/>
      </c>
      <c r="K103" s="60"/>
      <c r="L103" s="63"/>
      <c r="M103" s="64" t="str">
        <f t="shared" si="21"/>
        <v/>
      </c>
      <c r="N103" s="65">
        <f t="shared" si="22"/>
        <v>0</v>
      </c>
      <c r="O103" s="66" t="str">
        <f>+IFERROR(VLOOKUP(LEFT(E103,4),Tabla3[[COD]:[PROCESO]],4,FALSE),"")</f>
        <v/>
      </c>
      <c r="P103" s="67" t="str">
        <f t="shared" si="23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7"/>
        <v/>
      </c>
      <c r="K104" s="60"/>
      <c r="L104" s="63"/>
      <c r="M104" s="64" t="str">
        <f t="shared" si="21"/>
        <v/>
      </c>
      <c r="N104" s="65">
        <f t="shared" si="22"/>
        <v>0</v>
      </c>
      <c r="O104" s="66" t="str">
        <f>+IFERROR(VLOOKUP(LEFT(E104,4),Tabla3[[COD]:[PROCESO]],4,FALSE),"")</f>
        <v/>
      </c>
      <c r="P104" s="67" t="str">
        <f t="shared" si="23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7"/>
        <v/>
      </c>
      <c r="K105" s="60"/>
      <c r="L105" s="63"/>
      <c r="M105" s="64" t="str">
        <f t="shared" si="21"/>
        <v/>
      </c>
      <c r="N105" s="65">
        <f t="shared" si="22"/>
        <v>0</v>
      </c>
      <c r="O105" s="66" t="str">
        <f>+IFERROR(VLOOKUP(LEFT(E105,4),Tabla3[[COD]:[PROCESO]],4,FALSE),"")</f>
        <v/>
      </c>
      <c r="P105" s="67" t="str">
        <f t="shared" si="23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7"/>
        <v/>
      </c>
      <c r="K106" s="60"/>
      <c r="L106" s="63"/>
      <c r="M106" s="64" t="str">
        <f t="shared" si="18"/>
        <v/>
      </c>
      <c r="N106" s="65">
        <f t="shared" si="19"/>
        <v>0</v>
      </c>
      <c r="O106" s="66" t="str">
        <f>+IFERROR(VLOOKUP(LEFT(E106,4),Tabla3[[COD]:[PROCESO]],4,FALSE),"")</f>
        <v/>
      </c>
      <c r="P106" s="67" t="str">
        <f t="shared" si="20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7"/>
        <v/>
      </c>
      <c r="K107" s="60"/>
      <c r="L107" s="63"/>
      <c r="M107" s="64" t="str">
        <f t="shared" si="18"/>
        <v/>
      </c>
      <c r="N107" s="65">
        <f t="shared" si="19"/>
        <v>0</v>
      </c>
      <c r="O107" s="66" t="str">
        <f>+IFERROR(VLOOKUP(LEFT(E107,4),Tabla3[[COD]:[PROCESO]],4,FALSE),"")</f>
        <v/>
      </c>
      <c r="P107" s="67" t="str">
        <f t="shared" si="20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7"/>
        <v/>
      </c>
      <c r="K108" s="60"/>
      <c r="L108" s="63"/>
      <c r="M108" s="64" t="str">
        <f t="shared" si="18"/>
        <v/>
      </c>
      <c r="N108" s="65">
        <f t="shared" si="19"/>
        <v>0</v>
      </c>
      <c r="O108" s="66" t="str">
        <f>+IFERROR(VLOOKUP(LEFT(E108,4),Tabla3[[COD]:[PROCESO]],4,FALSE),"")</f>
        <v/>
      </c>
      <c r="P108" s="67" t="str">
        <f t="shared" si="20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7"/>
        <v/>
      </c>
      <c r="K109" s="60"/>
      <c r="L109" s="63"/>
      <c r="M109" s="64" t="str">
        <f t="shared" si="18"/>
        <v/>
      </c>
      <c r="N109" s="65">
        <f t="shared" si="19"/>
        <v>0</v>
      </c>
      <c r="O109" s="66" t="str">
        <f>+IFERROR(VLOOKUP(LEFT(E109,4),Tabla3[[COD]:[PROCESO]],4,FALSE),"")</f>
        <v/>
      </c>
      <c r="P109" s="67" t="str">
        <f t="shared" si="20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7"/>
        <v/>
      </c>
      <c r="K110" s="60"/>
      <c r="L110" s="63"/>
      <c r="M110" s="64" t="str">
        <f t="shared" si="18"/>
        <v/>
      </c>
      <c r="N110" s="65">
        <f t="shared" si="19"/>
        <v>0</v>
      </c>
      <c r="O110" s="66" t="str">
        <f>+IFERROR(VLOOKUP(LEFT(E110,4),Tabla3[[COD]:[PROCESO]],4,FALSE),"")</f>
        <v/>
      </c>
      <c r="P110" s="67" t="str">
        <f t="shared" si="20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7"/>
        <v/>
      </c>
      <c r="K111" s="60"/>
      <c r="L111" s="63"/>
      <c r="M111" s="64" t="str">
        <f t="shared" si="18"/>
        <v/>
      </c>
      <c r="N111" s="65">
        <f t="shared" si="19"/>
        <v>0</v>
      </c>
      <c r="O111" s="66" t="str">
        <f>+IFERROR(VLOOKUP(LEFT(E111,4),Tabla3[[COD]:[PROCESO]],4,FALSE),"")</f>
        <v/>
      </c>
      <c r="P111" s="67" t="str">
        <f t="shared" si="20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7"/>
        <v/>
      </c>
      <c r="K112" s="60"/>
      <c r="L112" s="63"/>
      <c r="M112" s="64" t="str">
        <f t="shared" si="18"/>
        <v/>
      </c>
      <c r="N112" s="65">
        <f t="shared" si="19"/>
        <v>0</v>
      </c>
      <c r="O112" s="66" t="str">
        <f>+IFERROR(VLOOKUP(LEFT(E112,4),Tabla3[[COD]:[PROCESO]],4,FALSE),"")</f>
        <v/>
      </c>
      <c r="P112" s="67" t="str">
        <f t="shared" si="20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7"/>
        <v/>
      </c>
      <c r="K113" s="60"/>
      <c r="L113" s="63"/>
      <c r="M113" s="64" t="str">
        <f t="shared" si="18"/>
        <v/>
      </c>
      <c r="N113" s="65">
        <f t="shared" si="19"/>
        <v>0</v>
      </c>
      <c r="O113" s="66" t="str">
        <f>+IFERROR(VLOOKUP(LEFT(E113,4),Tabla3[[COD]:[PROCESO]],4,FALSE),"")</f>
        <v/>
      </c>
      <c r="P113" s="67" t="str">
        <f t="shared" si="20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7"/>
        <v/>
      </c>
      <c r="K114" s="60"/>
      <c r="L114" s="63"/>
      <c r="M114" s="64" t="str">
        <f t="shared" si="18"/>
        <v/>
      </c>
      <c r="N114" s="65">
        <f t="shared" si="19"/>
        <v>0</v>
      </c>
      <c r="O114" s="66" t="str">
        <f>+IFERROR(VLOOKUP(LEFT(E114,4),Tabla3[[COD]:[PROCESO]],4,FALSE),"")</f>
        <v/>
      </c>
      <c r="P114" s="67" t="str">
        <f t="shared" si="20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7"/>
        <v/>
      </c>
      <c r="K115" s="60"/>
      <c r="L115" s="63"/>
      <c r="M115" s="64" t="str">
        <f t="shared" si="18"/>
        <v/>
      </c>
      <c r="N115" s="65">
        <f t="shared" si="19"/>
        <v>0</v>
      </c>
      <c r="O115" s="66" t="str">
        <f>+IFERROR(VLOOKUP(LEFT(E115,4),Tabla3[[COD]:[PROCESO]],4,FALSE),"")</f>
        <v/>
      </c>
      <c r="P115" s="67" t="str">
        <f t="shared" si="20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7"/>
        <v/>
      </c>
      <c r="K116" s="60"/>
      <c r="L116" s="63"/>
      <c r="M116" s="64" t="str">
        <f t="shared" si="18"/>
        <v/>
      </c>
      <c r="N116" s="65">
        <f t="shared" si="19"/>
        <v>0</v>
      </c>
      <c r="O116" s="66" t="str">
        <f>+IFERROR(VLOOKUP(LEFT(E116,4),Tabla3[[COD]:[PROCESO]],4,FALSE),"")</f>
        <v/>
      </c>
      <c r="P116" s="67" t="str">
        <f t="shared" si="20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7"/>
        <v/>
      </c>
      <c r="K117" s="60"/>
      <c r="L117" s="63"/>
      <c r="M117" s="64" t="str">
        <f t="shared" si="18"/>
        <v/>
      </c>
      <c r="N117" s="65">
        <f t="shared" si="19"/>
        <v>0</v>
      </c>
      <c r="O117" s="66" t="str">
        <f>+IFERROR(VLOOKUP(LEFT(E117,4),Tabla3[[COD]:[PROCESO]],4,FALSE),"")</f>
        <v/>
      </c>
      <c r="P117" s="67" t="str">
        <f t="shared" si="20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7"/>
        <v/>
      </c>
      <c r="K118" s="60"/>
      <c r="L118" s="63"/>
      <c r="M118" s="64" t="str">
        <f t="shared" si="18"/>
        <v/>
      </c>
      <c r="N118" s="65">
        <f t="shared" si="19"/>
        <v>0</v>
      </c>
      <c r="O118" s="66" t="str">
        <f>+IFERROR(VLOOKUP(LEFT(E118,4),Tabla3[[COD]:[PROCESO]],4,FALSE),"")</f>
        <v/>
      </c>
      <c r="P118" s="67" t="str">
        <f t="shared" si="20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7"/>
        <v/>
      </c>
      <c r="K119" s="60"/>
      <c r="L119" s="63"/>
      <c r="M119" s="64" t="str">
        <f t="shared" si="18"/>
        <v/>
      </c>
      <c r="N119" s="65">
        <f t="shared" si="19"/>
        <v>0</v>
      </c>
      <c r="O119" s="66" t="str">
        <f>+IFERROR(VLOOKUP(LEFT(E119,4),Tabla3[[COD]:[PROCESO]],4,FALSE),"")</f>
        <v/>
      </c>
      <c r="P119" s="67" t="str">
        <f t="shared" si="20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7"/>
        <v/>
      </c>
      <c r="K120" s="60"/>
      <c r="L120" s="63"/>
      <c r="M120" s="64" t="str">
        <f t="shared" si="18"/>
        <v/>
      </c>
      <c r="N120" s="65">
        <f t="shared" si="19"/>
        <v>0</v>
      </c>
      <c r="O120" s="66" t="str">
        <f>+IFERROR(VLOOKUP(LEFT(E120,4),Tabla3[[COD]:[PROCESO]],4,FALSE),"")</f>
        <v/>
      </c>
      <c r="P120" s="67" t="str">
        <f t="shared" si="20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7"/>
        <v/>
      </c>
      <c r="K121" s="60"/>
      <c r="L121" s="63"/>
      <c r="M121" s="64" t="str">
        <f t="shared" si="18"/>
        <v/>
      </c>
      <c r="N121" s="65">
        <f t="shared" si="19"/>
        <v>0</v>
      </c>
      <c r="O121" s="66" t="str">
        <f>+IFERROR(VLOOKUP(LEFT(E121,4),Tabla3[[COD]:[PROCESO]],4,FALSE),"")</f>
        <v/>
      </c>
      <c r="P121" s="67" t="str">
        <f t="shared" si="20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7"/>
        <v/>
      </c>
      <c r="K122" s="60"/>
      <c r="L122" s="63"/>
      <c r="M122" s="64" t="str">
        <f t="shared" si="18"/>
        <v/>
      </c>
      <c r="N122" s="65">
        <f t="shared" si="19"/>
        <v>0</v>
      </c>
      <c r="O122" s="66" t="str">
        <f>+IFERROR(VLOOKUP(LEFT(E122,4),Tabla3[[COD]:[PROCESO]],4,FALSE),"")</f>
        <v/>
      </c>
      <c r="P122" s="67" t="str">
        <f t="shared" si="20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17"/>
        <v/>
      </c>
      <c r="K123" s="60"/>
      <c r="L123" s="63"/>
      <c r="M123" s="64" t="str">
        <f t="shared" si="18"/>
        <v/>
      </c>
      <c r="N123" s="65">
        <f t="shared" si="19"/>
        <v>0</v>
      </c>
      <c r="O123" s="66" t="str">
        <f>+IFERROR(VLOOKUP(LEFT(E123,4),Tabla3[[COD]:[PROCESO]],4,FALSE),"")</f>
        <v/>
      </c>
      <c r="P123" s="67" t="str">
        <f t="shared" si="20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17"/>
        <v/>
      </c>
      <c r="K124" s="60"/>
      <c r="L124" s="63"/>
      <c r="M124" s="64" t="str">
        <f t="shared" si="18"/>
        <v/>
      </c>
      <c r="N124" s="65">
        <f t="shared" si="19"/>
        <v>0</v>
      </c>
      <c r="O124" s="66" t="str">
        <f>+IFERROR(VLOOKUP(LEFT(E124,4),Tabla3[[COD]:[PROCESO]],4,FALSE),"")</f>
        <v/>
      </c>
      <c r="P124" s="67" t="str">
        <f t="shared" si="20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7"/>
        <v/>
      </c>
      <c r="K125" s="60"/>
      <c r="L125" s="63"/>
      <c r="M125" s="64" t="str">
        <f t="shared" si="18"/>
        <v/>
      </c>
      <c r="N125" s="65">
        <f t="shared" si="19"/>
        <v>0</v>
      </c>
      <c r="O125" s="66" t="str">
        <f>+IFERROR(VLOOKUP(LEFT(E125,4),Tabla3[[COD]:[PROCESO]],4,FALSE),"")</f>
        <v/>
      </c>
      <c r="P125" s="67" t="str">
        <f t="shared" si="20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7"/>
        <v/>
      </c>
      <c r="K126" s="60"/>
      <c r="L126" s="63"/>
      <c r="M126" s="64" t="str">
        <f t="shared" si="18"/>
        <v/>
      </c>
      <c r="N126" s="65">
        <f t="shared" si="19"/>
        <v>0</v>
      </c>
      <c r="O126" s="66" t="str">
        <f>+IFERROR(VLOOKUP(LEFT(E126,4),Tabla3[[COD]:[PROCESO]],4,FALSE),"")</f>
        <v/>
      </c>
      <c r="P126" s="67" t="str">
        <f t="shared" si="20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7"/>
        <v/>
      </c>
      <c r="K127" s="60"/>
      <c r="L127" s="63"/>
      <c r="M127" s="64" t="str">
        <f t="shared" si="18"/>
        <v/>
      </c>
      <c r="N127" s="65">
        <f t="shared" si="19"/>
        <v>0</v>
      </c>
      <c r="O127" s="66" t="str">
        <f>+IFERROR(VLOOKUP(LEFT(E127,4),Tabla3[[COD]:[PROCESO]],4,FALSE),"")</f>
        <v/>
      </c>
      <c r="P127" s="67" t="str">
        <f t="shared" si="20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7"/>
        <v/>
      </c>
      <c r="K128" s="60"/>
      <c r="L128" s="63"/>
      <c r="M128" s="64" t="str">
        <f t="shared" si="18"/>
        <v/>
      </c>
      <c r="N128" s="65">
        <f t="shared" si="19"/>
        <v>0</v>
      </c>
      <c r="O128" s="66" t="str">
        <f>+IFERROR(VLOOKUP(LEFT(E128,4),Tabla3[[COD]:[PROCESO]],4,FALSE),"")</f>
        <v/>
      </c>
      <c r="P128" s="67" t="str">
        <f t="shared" si="20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7"/>
        <v/>
      </c>
      <c r="K129" s="60"/>
      <c r="L129" s="63"/>
      <c r="M129" s="64" t="str">
        <f t="shared" si="18"/>
        <v/>
      </c>
      <c r="N129" s="65">
        <f t="shared" si="19"/>
        <v>0</v>
      </c>
      <c r="O129" s="66" t="str">
        <f>+IFERROR(VLOOKUP(LEFT(E129,4),Tabla3[[COD]:[PROCESO]],4,FALSE),"")</f>
        <v/>
      </c>
      <c r="P129" s="67" t="str">
        <f t="shared" si="20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17"/>
        <v/>
      </c>
      <c r="K130" s="60"/>
      <c r="L130" s="63"/>
      <c r="M130" s="64" t="str">
        <f t="shared" si="18"/>
        <v/>
      </c>
      <c r="N130" s="65">
        <f t="shared" si="19"/>
        <v>0</v>
      </c>
      <c r="O130" s="66" t="str">
        <f>+IFERROR(VLOOKUP(LEFT(E130,4),Tabla3[[COD]:[PROCESO]],4,FALSE),"")</f>
        <v/>
      </c>
      <c r="P130" s="67" t="str">
        <f t="shared" si="20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si="17"/>
        <v/>
      </c>
      <c r="K131" s="60"/>
      <c r="L131" s="63"/>
      <c r="M131" s="64" t="str">
        <f t="shared" si="18"/>
        <v/>
      </c>
      <c r="N131" s="65">
        <f t="shared" si="19"/>
        <v>0</v>
      </c>
      <c r="O131" s="66" t="str">
        <f>+IFERROR(VLOOKUP(LEFT(E131,4),Tabla3[[COD]:[PROCESO]],4,FALSE),"")</f>
        <v/>
      </c>
      <c r="P131" s="67" t="str">
        <f t="shared" si="20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ref="J132:J195" si="24">+IFERROR(P132/O132,"")</f>
        <v/>
      </c>
      <c r="K132" s="60"/>
      <c r="L132" s="63"/>
      <c r="M132" s="64" t="str">
        <f t="shared" ref="M132:M195" si="25">+IFERROR(N132*O132,"")</f>
        <v/>
      </c>
      <c r="N132" s="65">
        <f t="shared" si="19"/>
        <v>0</v>
      </c>
      <c r="O132" s="66" t="str">
        <f>+IFERROR(VLOOKUP(LEFT(E132,4),Tabla3[[COD]:[PROCESO]],4,FALSE),"")</f>
        <v/>
      </c>
      <c r="P132" s="67" t="str">
        <f t="shared" si="20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24"/>
        <v/>
      </c>
      <c r="K133" s="60"/>
      <c r="L133" s="63"/>
      <c r="M133" s="64" t="str">
        <f t="shared" si="25"/>
        <v/>
      </c>
      <c r="N133" s="65">
        <f t="shared" si="19"/>
        <v>0</v>
      </c>
      <c r="O133" s="66" t="str">
        <f>+IFERROR(VLOOKUP(LEFT(E133,4),Tabla3[[COD]:[PROCESO]],4,FALSE),"")</f>
        <v/>
      </c>
      <c r="P133" s="67" t="str">
        <f t="shared" si="20"/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24"/>
        <v/>
      </c>
      <c r="K134" s="60"/>
      <c r="L134" s="63"/>
      <c r="M134" s="64" t="str">
        <f t="shared" si="25"/>
        <v/>
      </c>
      <c r="N134" s="65">
        <f t="shared" ref="N134:N197" si="26">(H134-G134)*24</f>
        <v>0</v>
      </c>
      <c r="O134" s="66" t="str">
        <f>+IFERROR(VLOOKUP(LEFT(E134,4),Tabla3[[COD]:[PROCESO]],4,FALSE),"")</f>
        <v/>
      </c>
      <c r="P134" s="67" t="str">
        <f t="shared" ref="P134:P197" si="27">+IFERROR(I134/N134,"")</f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24"/>
        <v/>
      </c>
      <c r="K135" s="60"/>
      <c r="L135" s="63"/>
      <c r="M135" s="64" t="str">
        <f t="shared" si="25"/>
        <v/>
      </c>
      <c r="N135" s="65">
        <f t="shared" si="26"/>
        <v>0</v>
      </c>
      <c r="O135" s="66" t="str">
        <f>+IFERROR(VLOOKUP(LEFT(E135,4),Tabla3[[COD]:[PROCESO]],4,FALSE),"")</f>
        <v/>
      </c>
      <c r="P135" s="67" t="str">
        <f t="shared" si="27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24"/>
        <v/>
      </c>
      <c r="K136" s="60"/>
      <c r="L136" s="63"/>
      <c r="M136" s="64" t="str">
        <f t="shared" si="25"/>
        <v/>
      </c>
      <c r="N136" s="65">
        <f t="shared" si="26"/>
        <v>0</v>
      </c>
      <c r="O136" s="66" t="str">
        <f>+IFERROR(VLOOKUP(LEFT(E136,4),Tabla3[[COD]:[PROCESO]],4,FALSE),"")</f>
        <v/>
      </c>
      <c r="P136" s="67" t="str">
        <f t="shared" si="27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24"/>
        <v/>
      </c>
      <c r="K137" s="60"/>
      <c r="L137" s="63"/>
      <c r="M137" s="64" t="str">
        <f t="shared" si="25"/>
        <v/>
      </c>
      <c r="N137" s="65">
        <f t="shared" si="26"/>
        <v>0</v>
      </c>
      <c r="O137" s="66" t="str">
        <f>+IFERROR(VLOOKUP(LEFT(E137,4),Tabla3[[COD]:[PROCESO]],4,FALSE),"")</f>
        <v/>
      </c>
      <c r="P137" s="67" t="str">
        <f t="shared" si="27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24"/>
        <v/>
      </c>
      <c r="K138" s="60"/>
      <c r="L138" s="63"/>
      <c r="M138" s="64" t="str">
        <f t="shared" si="25"/>
        <v/>
      </c>
      <c r="N138" s="65">
        <f t="shared" si="26"/>
        <v>0</v>
      </c>
      <c r="O138" s="66" t="str">
        <f>+IFERROR(VLOOKUP(LEFT(E138,4),Tabla3[[COD]:[PROCESO]],4,FALSE),"")</f>
        <v/>
      </c>
      <c r="P138" s="67" t="str">
        <f t="shared" si="27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24"/>
        <v/>
      </c>
      <c r="K139" s="60"/>
      <c r="L139" s="63"/>
      <c r="M139" s="64" t="str">
        <f t="shared" si="25"/>
        <v/>
      </c>
      <c r="N139" s="65">
        <f t="shared" si="26"/>
        <v>0</v>
      </c>
      <c r="O139" s="66" t="str">
        <f>+IFERROR(VLOOKUP(LEFT(E139,4),Tabla3[[COD]:[PROCESO]],4,FALSE),"")</f>
        <v/>
      </c>
      <c r="P139" s="67" t="str">
        <f t="shared" si="27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24"/>
        <v/>
      </c>
      <c r="K140" s="60"/>
      <c r="L140" s="63"/>
      <c r="M140" s="64" t="str">
        <f t="shared" si="25"/>
        <v/>
      </c>
      <c r="N140" s="65">
        <f t="shared" si="26"/>
        <v>0</v>
      </c>
      <c r="O140" s="66" t="str">
        <f>+IFERROR(VLOOKUP(LEFT(E140,4),Tabla3[[COD]:[PROCESO]],4,FALSE),"")</f>
        <v/>
      </c>
      <c r="P140" s="67" t="str">
        <f t="shared" si="27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24"/>
        <v/>
      </c>
      <c r="K141" s="60"/>
      <c r="L141" s="63"/>
      <c r="M141" s="64" t="str">
        <f t="shared" si="25"/>
        <v/>
      </c>
      <c r="N141" s="65">
        <f t="shared" ref="N141:N145" si="28">(H141-G141)*24</f>
        <v>0</v>
      </c>
      <c r="O141" s="66" t="str">
        <f>+IFERROR(VLOOKUP(LEFT(E141,4),Tabla3[[COD]:[PROCESO]],4,FALSE),"")</f>
        <v/>
      </c>
      <c r="P141" s="67" t="str">
        <f t="shared" si="27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24"/>
        <v/>
      </c>
      <c r="K142" s="60"/>
      <c r="L142" s="63"/>
      <c r="M142" s="64" t="str">
        <f t="shared" ref="M142:M145" si="29">+IFERROR(N142*O142,"")</f>
        <v/>
      </c>
      <c r="N142" s="65">
        <f t="shared" si="28"/>
        <v>0</v>
      </c>
      <c r="O142" s="66" t="str">
        <f>+IFERROR(VLOOKUP(LEFT(E142,4),Tabla3[[COD]:[PROCESO]],4,FALSE),"")</f>
        <v/>
      </c>
      <c r="P142" s="67" t="str">
        <f t="shared" ref="P142:P145" si="30">+IFERROR(I142/N142,"")</f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>+IFERROR(P143/O143,"")</f>
        <v/>
      </c>
      <c r="K143" s="60"/>
      <c r="L143" s="63"/>
      <c r="M143" s="64" t="str">
        <f t="shared" si="29"/>
        <v/>
      </c>
      <c r="N143" s="65">
        <f t="shared" si="28"/>
        <v>0</v>
      </c>
      <c r="O143" s="66" t="str">
        <f>+IFERROR(VLOOKUP(LEFT(E143,4),Tabla3[[COD]:[PROCESO]],4,FALSE),"")</f>
        <v/>
      </c>
      <c r="P143" s="67" t="str">
        <f t="shared" si="30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24"/>
        <v/>
      </c>
      <c r="K144" s="60"/>
      <c r="L144" s="63"/>
      <c r="M144" s="64" t="str">
        <f t="shared" si="29"/>
        <v/>
      </c>
      <c r="N144" s="65">
        <f t="shared" si="28"/>
        <v>0</v>
      </c>
      <c r="O144" s="66" t="str">
        <f>+IFERROR(VLOOKUP(LEFT(E144,4),Tabla3[[COD]:[PROCESO]],4,FALSE),"")</f>
        <v/>
      </c>
      <c r="P144" s="67" t="str">
        <f t="shared" si="30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24"/>
        <v/>
      </c>
      <c r="K145" s="60"/>
      <c r="L145" s="63"/>
      <c r="M145" s="64" t="str">
        <f t="shared" si="29"/>
        <v/>
      </c>
      <c r="N145" s="65">
        <f t="shared" si="28"/>
        <v>0</v>
      </c>
      <c r="O145" s="66" t="str">
        <f>+IFERROR(VLOOKUP(LEFT(E145,4),Tabla3[[COD]:[PROCESO]],4,FALSE),"")</f>
        <v/>
      </c>
      <c r="P145" s="67" t="str">
        <f t="shared" si="30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>+IFERROR(P146/O146,"")</f>
        <v/>
      </c>
      <c r="K146" s="60"/>
      <c r="L146" s="63"/>
      <c r="M146" s="64" t="str">
        <f t="shared" ref="M146:M152" si="31">+IFERROR(N146*O146,"")</f>
        <v/>
      </c>
      <c r="N146" s="65">
        <f t="shared" ref="N146:N152" si="32">(H146-G146)*24</f>
        <v>0</v>
      </c>
      <c r="O146" s="66" t="str">
        <f>+IFERROR(VLOOKUP(LEFT(E146,4),Tabla3[[COD]:[PROCESO]],4,FALSE),"")</f>
        <v/>
      </c>
      <c r="P146" s="67" t="str">
        <f t="shared" ref="P146:P152" si="33">+IFERROR(I146/N146,"")</f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>+IFERROR(P147/O147,"")</f>
        <v/>
      </c>
      <c r="K147" s="60"/>
      <c r="L147" s="63"/>
      <c r="M147" s="64" t="str">
        <f t="shared" si="31"/>
        <v/>
      </c>
      <c r="N147" s="65">
        <f t="shared" si="32"/>
        <v>0</v>
      </c>
      <c r="O147" s="66" t="str">
        <f>+IFERROR(VLOOKUP(LEFT(E147,4),Tabla3[[COD]:[PROCESO]],4,FALSE),"")</f>
        <v/>
      </c>
      <c r="P147" s="67" t="str">
        <f t="shared" si="33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>+IFERROR(P148/O148,"")</f>
        <v/>
      </c>
      <c r="K148" s="60"/>
      <c r="L148" s="63"/>
      <c r="M148" s="64" t="str">
        <f t="shared" si="31"/>
        <v/>
      </c>
      <c r="N148" s="65">
        <f t="shared" si="32"/>
        <v>0</v>
      </c>
      <c r="O148" s="66" t="str">
        <f>+IFERROR(VLOOKUP(LEFT(E148,4),Tabla3[[COD]:[PROCESO]],4,FALSE),"")</f>
        <v/>
      </c>
      <c r="P148" s="67" t="str">
        <f t="shared" si="33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24"/>
        <v/>
      </c>
      <c r="K149" s="60"/>
      <c r="L149" s="63"/>
      <c r="M149" s="64" t="str">
        <f t="shared" si="31"/>
        <v/>
      </c>
      <c r="N149" s="65">
        <f t="shared" si="32"/>
        <v>0</v>
      </c>
      <c r="O149" s="66" t="str">
        <f>+IFERROR(VLOOKUP(LEFT(E149,4),Tabla3[[COD]:[PROCESO]],4,FALSE),"")</f>
        <v/>
      </c>
      <c r="P149" s="67" t="str">
        <f t="shared" si="33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24"/>
        <v/>
      </c>
      <c r="K150" s="60"/>
      <c r="L150" s="63"/>
      <c r="M150" s="64" t="str">
        <f t="shared" si="31"/>
        <v/>
      </c>
      <c r="N150" s="65">
        <f t="shared" si="32"/>
        <v>0</v>
      </c>
      <c r="O150" s="66" t="str">
        <f>+IFERROR(VLOOKUP(LEFT(E150,4),Tabla3[[COD]:[PROCESO]],4,FALSE),"")</f>
        <v/>
      </c>
      <c r="P150" s="67" t="str">
        <f t="shared" si="33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24"/>
        <v/>
      </c>
      <c r="K151" s="60"/>
      <c r="L151" s="63"/>
      <c r="M151" s="64" t="str">
        <f t="shared" si="31"/>
        <v/>
      </c>
      <c r="N151" s="65">
        <f t="shared" si="32"/>
        <v>0</v>
      </c>
      <c r="O151" s="66" t="str">
        <f>+IFERROR(VLOOKUP(LEFT(E151,4),Tabla3[[COD]:[PROCESO]],4,FALSE),"")</f>
        <v/>
      </c>
      <c r="P151" s="67" t="str">
        <f t="shared" si="33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24"/>
        <v/>
      </c>
      <c r="K152" s="60"/>
      <c r="L152" s="63"/>
      <c r="M152" s="64" t="str">
        <f t="shared" si="31"/>
        <v/>
      </c>
      <c r="N152" s="65">
        <f t="shared" si="32"/>
        <v>0</v>
      </c>
      <c r="O152" s="66" t="str">
        <f>+IFERROR(VLOOKUP(LEFT(E152,4),Tabla3[[COD]:[PROCESO]],4,FALSE),"")</f>
        <v/>
      </c>
      <c r="P152" s="67" t="str">
        <f t="shared" si="33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24"/>
        <v/>
      </c>
      <c r="K153" s="60"/>
      <c r="L153" s="63"/>
      <c r="M153" s="64" t="str">
        <f t="shared" si="25"/>
        <v/>
      </c>
      <c r="N153" s="65">
        <f t="shared" si="26"/>
        <v>0</v>
      </c>
      <c r="O153" s="66" t="str">
        <f>+IFERROR(VLOOKUP(LEFT(E153,4),Tabla3[[COD]:[PROCESO]],4,FALSE),"")</f>
        <v/>
      </c>
      <c r="P153" s="67" t="str">
        <f t="shared" si="27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24"/>
        <v/>
      </c>
      <c r="K154" s="60"/>
      <c r="L154" s="63"/>
      <c r="M154" s="64" t="str">
        <f t="shared" si="25"/>
        <v/>
      </c>
      <c r="N154" s="65">
        <f t="shared" si="26"/>
        <v>0</v>
      </c>
      <c r="O154" s="66" t="str">
        <f>+IFERROR(VLOOKUP(LEFT(E154,4),Tabla3[[COD]:[PROCESO]],4,FALSE),"")</f>
        <v/>
      </c>
      <c r="P154" s="67" t="str">
        <f t="shared" si="27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24"/>
        <v/>
      </c>
      <c r="K155" s="60"/>
      <c r="L155" s="63"/>
      <c r="M155" s="64" t="str">
        <f t="shared" si="25"/>
        <v/>
      </c>
      <c r="N155" s="65">
        <f t="shared" si="26"/>
        <v>0</v>
      </c>
      <c r="O155" s="66" t="str">
        <f>+IFERROR(VLOOKUP(LEFT(E155,4),Tabla3[[COD]:[PROCESO]],4,FALSE),"")</f>
        <v/>
      </c>
      <c r="P155" s="67" t="str">
        <f t="shared" si="27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24"/>
        <v/>
      </c>
      <c r="K156" s="60"/>
      <c r="L156" s="63"/>
      <c r="M156" s="64" t="str">
        <f t="shared" si="25"/>
        <v/>
      </c>
      <c r="N156" s="65">
        <f t="shared" si="26"/>
        <v>0</v>
      </c>
      <c r="O156" s="66" t="str">
        <f>+IFERROR(VLOOKUP(LEFT(E156,4),Tabla3[[COD]:[PROCESO]],4,FALSE),"")</f>
        <v/>
      </c>
      <c r="P156" s="67" t="str">
        <f t="shared" si="27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24"/>
        <v/>
      </c>
      <c r="K157" s="60"/>
      <c r="L157" s="63"/>
      <c r="M157" s="64" t="str">
        <f t="shared" si="25"/>
        <v/>
      </c>
      <c r="N157" s="65">
        <f t="shared" si="26"/>
        <v>0</v>
      </c>
      <c r="O157" s="66" t="str">
        <f>+IFERROR(VLOOKUP(LEFT(E157,4),Tabla3[[COD]:[PROCESO]],4,FALSE),"")</f>
        <v/>
      </c>
      <c r="P157" s="67" t="str">
        <f t="shared" si="27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24"/>
        <v/>
      </c>
      <c r="K158" s="60"/>
      <c r="L158" s="63"/>
      <c r="M158" s="64" t="str">
        <f t="shared" si="25"/>
        <v/>
      </c>
      <c r="N158" s="65">
        <f t="shared" si="26"/>
        <v>0</v>
      </c>
      <c r="O158" s="66" t="str">
        <f>+IFERROR(VLOOKUP(LEFT(E158,4),Tabla3[[COD]:[PROCESO]],4,FALSE),"")</f>
        <v/>
      </c>
      <c r="P158" s="67" t="str">
        <f t="shared" si="27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24"/>
        <v/>
      </c>
      <c r="K159" s="60"/>
      <c r="L159" s="63"/>
      <c r="M159" s="64" t="str">
        <f t="shared" si="25"/>
        <v/>
      </c>
      <c r="N159" s="65">
        <f t="shared" si="26"/>
        <v>0</v>
      </c>
      <c r="O159" s="66" t="str">
        <f>+IFERROR(VLOOKUP(LEFT(E159,4),Tabla3[[COD]:[PROCESO]],4,FALSE),"")</f>
        <v/>
      </c>
      <c r="P159" s="67" t="str">
        <f t="shared" si="27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24"/>
        <v/>
      </c>
      <c r="K160" s="60"/>
      <c r="L160" s="63"/>
      <c r="M160" s="64" t="str">
        <f t="shared" si="25"/>
        <v/>
      </c>
      <c r="N160" s="65">
        <f t="shared" si="26"/>
        <v>0</v>
      </c>
      <c r="O160" s="66" t="str">
        <f>+IFERROR(VLOOKUP(LEFT(E160,4),Tabla3[[COD]:[PROCESO]],4,FALSE),"")</f>
        <v/>
      </c>
      <c r="P160" s="67" t="str">
        <f t="shared" si="27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24"/>
        <v/>
      </c>
      <c r="K161" s="60"/>
      <c r="L161" s="63"/>
      <c r="M161" s="64" t="str">
        <f t="shared" si="25"/>
        <v/>
      </c>
      <c r="N161" s="65">
        <f t="shared" si="26"/>
        <v>0</v>
      </c>
      <c r="O161" s="66" t="str">
        <f>+IFERROR(VLOOKUP(LEFT(E161,4),Tabla3[[COD]:[PROCESO]],4,FALSE),"")</f>
        <v/>
      </c>
      <c r="P161" s="67" t="str">
        <f t="shared" si="27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>+IFERROR(P162/O162,"")</f>
        <v/>
      </c>
      <c r="K162" s="60"/>
      <c r="L162" s="63"/>
      <c r="M162" s="64" t="str">
        <f t="shared" ref="M162:M173" si="34">+IFERROR(N162*O162,"")</f>
        <v/>
      </c>
      <c r="N162" s="65">
        <f t="shared" ref="N162:N173" si="35">(H162-G162)*24</f>
        <v>0</v>
      </c>
      <c r="O162" s="66" t="str">
        <f>+IFERROR(VLOOKUP(LEFT(E162,4),Tabla3[[COD]:[PROCESO]],4,FALSE),"")</f>
        <v/>
      </c>
      <c r="P162" s="67" t="str">
        <f t="shared" si="27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>+IFERROR(P163/O163,"")</f>
        <v/>
      </c>
      <c r="K163" s="60"/>
      <c r="L163" s="63"/>
      <c r="M163" s="64" t="str">
        <f t="shared" si="34"/>
        <v/>
      </c>
      <c r="N163" s="65">
        <f t="shared" si="35"/>
        <v>0</v>
      </c>
      <c r="O163" s="66" t="str">
        <f>+IFERROR(VLOOKUP(LEFT(E163,4),Tabla3[[COD]:[PROCESO]],4,FALSE),"")</f>
        <v/>
      </c>
      <c r="P163" s="67" t="str">
        <f t="shared" si="27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>+IFERROR(P164/O164,"")</f>
        <v/>
      </c>
      <c r="K164" s="60"/>
      <c r="L164" s="63"/>
      <c r="M164" s="64" t="str">
        <f>+IFERROR(N164*O164,"")</f>
        <v/>
      </c>
      <c r="N164" s="65">
        <f>(H164-G164)*24</f>
        <v>0</v>
      </c>
      <c r="O164" s="66" t="str">
        <f>+IFERROR(VLOOKUP(LEFT(E164,4),Tabla3[[COD]:[PROCESO]],4,FALSE),"")</f>
        <v/>
      </c>
      <c r="P164" s="67" t="str">
        <f>+IFERROR(I164/N164,"")</f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>+IFERROR(P165/O165,"")</f>
        <v/>
      </c>
      <c r="K165" s="60"/>
      <c r="L165" s="63"/>
      <c r="M165" s="64" t="str">
        <f>+IFERROR(N165*O165,"")</f>
        <v/>
      </c>
      <c r="N165" s="65">
        <f>(H165-G165)*24</f>
        <v>0</v>
      </c>
      <c r="O165" s="66" t="str">
        <f>+IFERROR(VLOOKUP(LEFT(E165,4),Tabla3[[COD]:[PROCESO]],4,FALSE),"")</f>
        <v/>
      </c>
      <c r="P165" s="67" t="str">
        <f>+IFERROR(I165/N165,"")</f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24"/>
        <v/>
      </c>
      <c r="K166" s="60"/>
      <c r="L166" s="63"/>
      <c r="M166" s="64" t="str">
        <f>+IFERROR(N166*O166,"")</f>
        <v/>
      </c>
      <c r="N166" s="65">
        <f>(H166-G166)*24</f>
        <v>0</v>
      </c>
      <c r="O166" s="66" t="str">
        <f>+IFERROR(VLOOKUP(LEFT(E166,4),Tabla3[[COD]:[PROCESO]],4,FALSE),"")</f>
        <v/>
      </c>
      <c r="P166" s="67" t="str">
        <f>+IFERROR(I166/N166,"")</f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24"/>
        <v/>
      </c>
      <c r="K167" s="60"/>
      <c r="L167" s="63"/>
      <c r="M167" s="64" t="str">
        <f>+IFERROR(N167*O167,"")</f>
        <v/>
      </c>
      <c r="N167" s="65">
        <f>(H167-G167)*24</f>
        <v>0</v>
      </c>
      <c r="O167" s="66" t="str">
        <f>+IFERROR(VLOOKUP(LEFT(E167,4),Tabla3[[COD]:[PROCESO]],4,FALSE),"")</f>
        <v/>
      </c>
      <c r="P167" s="67" t="str">
        <f>+IFERROR(I167/N167,"")</f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24"/>
        <v/>
      </c>
      <c r="K168" s="60"/>
      <c r="L168" s="63"/>
      <c r="M168" s="64" t="str">
        <f>+IFERROR(N168*O168,"")</f>
        <v/>
      </c>
      <c r="N168" s="65">
        <f>(H168-G168)*24</f>
        <v>0</v>
      </c>
      <c r="O168" s="66" t="str">
        <f>+IFERROR(VLOOKUP(LEFT(E168,4),Tabla3[[COD]:[PROCESO]],4,FALSE),"")</f>
        <v/>
      </c>
      <c r="P168" s="67" t="str">
        <f>+IFERROR(I168/N168,"")</f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24"/>
        <v/>
      </c>
      <c r="K169" s="60"/>
      <c r="L169" s="63"/>
      <c r="M169" s="64" t="str">
        <f t="shared" si="34"/>
        <v/>
      </c>
      <c r="N169" s="65">
        <f t="shared" si="35"/>
        <v>0</v>
      </c>
      <c r="O169" s="66" t="str">
        <f>+IFERROR(VLOOKUP(LEFT(E169,4),Tabla3[[COD]:[PROCESO]],4,FALSE),"")</f>
        <v/>
      </c>
      <c r="P169" s="67" t="str">
        <f t="shared" si="27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24"/>
        <v/>
      </c>
      <c r="K170" s="60"/>
      <c r="L170" s="63"/>
      <c r="M170" s="64" t="str">
        <f>+IFERROR(N170*O170,"")</f>
        <v/>
      </c>
      <c r="N170" s="65">
        <f>(H170-G170)*24</f>
        <v>0</v>
      </c>
      <c r="O170" s="66" t="str">
        <f>+IFERROR(VLOOKUP(LEFT(E170,4),Tabla3[[COD]:[PROCESO]],4,FALSE),"")</f>
        <v/>
      </c>
      <c r="P170" s="67" t="str">
        <f>+IFERROR(I170/N170,"")</f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24"/>
        <v/>
      </c>
      <c r="K171" s="60"/>
      <c r="L171" s="63"/>
      <c r="M171" s="64" t="str">
        <f>+IFERROR(N171*O171,"")</f>
        <v/>
      </c>
      <c r="N171" s="65">
        <f>(H171-G171)*24</f>
        <v>0</v>
      </c>
      <c r="O171" s="66" t="str">
        <f>+IFERROR(VLOOKUP(LEFT(E171,4),Tabla3[[COD]:[PROCESO]],4,FALSE),"")</f>
        <v/>
      </c>
      <c r="P171" s="67" t="str">
        <f>+IFERROR(I171/N171,"")</f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24"/>
        <v/>
      </c>
      <c r="K172" s="60"/>
      <c r="L172" s="63"/>
      <c r="M172" s="64" t="str">
        <f>+IFERROR(N172*O172,"")</f>
        <v/>
      </c>
      <c r="N172" s="65">
        <f>(H172-G172)*24</f>
        <v>0</v>
      </c>
      <c r="O172" s="66" t="str">
        <f>+IFERROR(VLOOKUP(LEFT(E172,4),Tabla3[[COD]:[PROCESO]],4,FALSE),"")</f>
        <v/>
      </c>
      <c r="P172" s="67" t="str">
        <f>+IFERROR(I172/N172,"")</f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24"/>
        <v/>
      </c>
      <c r="K173" s="60"/>
      <c r="L173" s="63"/>
      <c r="M173" s="64" t="str">
        <f t="shared" si="34"/>
        <v/>
      </c>
      <c r="N173" s="65">
        <f t="shared" si="35"/>
        <v>0</v>
      </c>
      <c r="O173" s="66" t="str">
        <f>+IFERROR(VLOOKUP(LEFT(E173,4),Tabla3[[COD]:[PROCESO]],4,FALSE),"")</f>
        <v/>
      </c>
      <c r="P173" s="67" t="str">
        <f t="shared" si="27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24"/>
        <v/>
      </c>
      <c r="K174" s="60"/>
      <c r="L174" s="63"/>
      <c r="M174" s="64" t="str">
        <f t="shared" si="25"/>
        <v/>
      </c>
      <c r="N174" s="65">
        <f t="shared" si="26"/>
        <v>0</v>
      </c>
      <c r="O174" s="66" t="str">
        <f>+IFERROR(VLOOKUP(LEFT(E174,4),Tabla3[[COD]:[PROCESO]],4,FALSE),"")</f>
        <v/>
      </c>
      <c r="P174" s="67" t="str">
        <f t="shared" si="27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24"/>
        <v/>
      </c>
      <c r="K175" s="60"/>
      <c r="L175" s="63"/>
      <c r="M175" s="64" t="str">
        <f t="shared" si="25"/>
        <v/>
      </c>
      <c r="N175" s="65">
        <f t="shared" si="26"/>
        <v>0</v>
      </c>
      <c r="O175" s="66" t="str">
        <f>+IFERROR(VLOOKUP(LEFT(E175,4),Tabla3[[COD]:[PROCESO]],4,FALSE),"")</f>
        <v/>
      </c>
      <c r="P175" s="67" t="str">
        <f t="shared" si="27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24"/>
        <v/>
      </c>
      <c r="K176" s="60"/>
      <c r="L176" s="63"/>
      <c r="M176" s="64" t="str">
        <f t="shared" si="25"/>
        <v/>
      </c>
      <c r="N176" s="65">
        <f t="shared" si="26"/>
        <v>0</v>
      </c>
      <c r="O176" s="66" t="str">
        <f>+IFERROR(VLOOKUP(LEFT(E176,4),Tabla3[[COD]:[PROCESO]],4,FALSE),"")</f>
        <v/>
      </c>
      <c r="P176" s="67" t="str">
        <f t="shared" si="27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24"/>
        <v/>
      </c>
      <c r="K177" s="60"/>
      <c r="L177" s="63"/>
      <c r="M177" s="64" t="str">
        <f t="shared" si="25"/>
        <v/>
      </c>
      <c r="N177" s="65">
        <f t="shared" si="26"/>
        <v>0</v>
      </c>
      <c r="O177" s="66" t="str">
        <f>+IFERROR(VLOOKUP(LEFT(E177,4),Tabla3[[COD]:[PROCESO]],4,FALSE),"")</f>
        <v/>
      </c>
      <c r="P177" s="67" t="str">
        <f t="shared" si="27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24"/>
        <v/>
      </c>
      <c r="K178" s="60"/>
      <c r="L178" s="63"/>
      <c r="M178" s="64" t="str">
        <f t="shared" si="25"/>
        <v/>
      </c>
      <c r="N178" s="65">
        <f t="shared" si="26"/>
        <v>0</v>
      </c>
      <c r="O178" s="66" t="str">
        <f>+IFERROR(VLOOKUP(LEFT(E178,4),Tabla3[[COD]:[PROCESO]],4,FALSE),"")</f>
        <v/>
      </c>
      <c r="P178" s="67" t="str">
        <f t="shared" si="27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24"/>
        <v/>
      </c>
      <c r="K179" s="60"/>
      <c r="L179" s="63"/>
      <c r="M179" s="64" t="str">
        <f t="shared" si="25"/>
        <v/>
      </c>
      <c r="N179" s="65">
        <f t="shared" si="26"/>
        <v>0</v>
      </c>
      <c r="O179" s="66" t="str">
        <f>+IFERROR(VLOOKUP(LEFT(E179,4),Tabla3[[COD]:[PROCESO]],4,FALSE),"")</f>
        <v/>
      </c>
      <c r="P179" s="67" t="str">
        <f t="shared" si="27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24"/>
        <v/>
      </c>
      <c r="K180" s="60"/>
      <c r="L180" s="63"/>
      <c r="M180" s="64" t="str">
        <f t="shared" si="25"/>
        <v/>
      </c>
      <c r="N180" s="65">
        <f t="shared" si="26"/>
        <v>0</v>
      </c>
      <c r="O180" s="66" t="str">
        <f>+IFERROR(VLOOKUP(LEFT(E180,4),Tabla3[[COD]:[PROCESO]],4,FALSE),"")</f>
        <v/>
      </c>
      <c r="P180" s="67" t="str">
        <f t="shared" si="27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24"/>
        <v/>
      </c>
      <c r="K181" s="60"/>
      <c r="L181" s="63"/>
      <c r="M181" s="64" t="str">
        <f t="shared" si="25"/>
        <v/>
      </c>
      <c r="N181" s="65">
        <f t="shared" si="26"/>
        <v>0</v>
      </c>
      <c r="O181" s="66" t="str">
        <f>+IFERROR(VLOOKUP(LEFT(E181,4),Tabla3[[COD]:[PROCESO]],4,FALSE),"")</f>
        <v/>
      </c>
      <c r="P181" s="67" t="str">
        <f t="shared" si="27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24"/>
        <v/>
      </c>
      <c r="K182" s="60"/>
      <c r="L182" s="63"/>
      <c r="M182" s="64" t="str">
        <f t="shared" si="25"/>
        <v/>
      </c>
      <c r="N182" s="65">
        <f t="shared" si="26"/>
        <v>0</v>
      </c>
      <c r="O182" s="66" t="str">
        <f>+IFERROR(VLOOKUP(LEFT(E182,4),Tabla3[[COD]:[PROCESO]],4,FALSE),"")</f>
        <v/>
      </c>
      <c r="P182" s="67" t="str">
        <f t="shared" si="27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24"/>
        <v/>
      </c>
      <c r="K183" s="60"/>
      <c r="L183" s="63"/>
      <c r="M183" s="64" t="str">
        <f t="shared" si="25"/>
        <v/>
      </c>
      <c r="N183" s="65">
        <f t="shared" si="26"/>
        <v>0</v>
      </c>
      <c r="O183" s="66" t="str">
        <f>+IFERROR(VLOOKUP(LEFT(E183,4),Tabla3[[COD]:[PROCESO]],4,FALSE),"")</f>
        <v/>
      </c>
      <c r="P183" s="67" t="str">
        <f t="shared" si="27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24"/>
        <v/>
      </c>
      <c r="K184" s="60"/>
      <c r="L184" s="63"/>
      <c r="M184" s="64" t="str">
        <f t="shared" si="25"/>
        <v/>
      </c>
      <c r="N184" s="65">
        <f t="shared" si="26"/>
        <v>0</v>
      </c>
      <c r="O184" s="66" t="str">
        <f>+IFERROR(VLOOKUP(LEFT(E184,4),Tabla3[[COD]:[PROCESO]],4,FALSE),"")</f>
        <v/>
      </c>
      <c r="P184" s="67" t="str">
        <f t="shared" si="27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24"/>
        <v/>
      </c>
      <c r="K185" s="60"/>
      <c r="L185" s="63"/>
      <c r="M185" s="64" t="str">
        <f t="shared" si="25"/>
        <v/>
      </c>
      <c r="N185" s="65">
        <f t="shared" si="26"/>
        <v>0</v>
      </c>
      <c r="O185" s="66" t="str">
        <f>+IFERROR(VLOOKUP(LEFT(E185,4),Tabla3[[COD]:[PROCESO]],4,FALSE),"")</f>
        <v/>
      </c>
      <c r="P185" s="67" t="str">
        <f t="shared" si="27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24"/>
        <v/>
      </c>
      <c r="K186" s="60"/>
      <c r="L186" s="63"/>
      <c r="M186" s="64" t="str">
        <f t="shared" si="25"/>
        <v/>
      </c>
      <c r="N186" s="65">
        <f t="shared" si="26"/>
        <v>0</v>
      </c>
      <c r="O186" s="66" t="str">
        <f>+IFERROR(VLOOKUP(LEFT(E186,4),Tabla3[[COD]:[PROCESO]],4,FALSE),"")</f>
        <v/>
      </c>
      <c r="P186" s="67" t="str">
        <f t="shared" si="27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24"/>
        <v/>
      </c>
      <c r="K187" s="60"/>
      <c r="L187" s="63"/>
      <c r="M187" s="64" t="str">
        <f t="shared" si="25"/>
        <v/>
      </c>
      <c r="N187" s="65">
        <f t="shared" si="26"/>
        <v>0</v>
      </c>
      <c r="O187" s="66" t="str">
        <f>+IFERROR(VLOOKUP(LEFT(E187,4),Tabla3[[COD]:[PROCESO]],4,FALSE),"")</f>
        <v/>
      </c>
      <c r="P187" s="67" t="str">
        <f t="shared" si="27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24"/>
        <v/>
      </c>
      <c r="K188" s="60"/>
      <c r="L188" s="63"/>
      <c r="M188" s="64" t="str">
        <f t="shared" si="25"/>
        <v/>
      </c>
      <c r="N188" s="65">
        <f t="shared" si="26"/>
        <v>0</v>
      </c>
      <c r="O188" s="66" t="str">
        <f>+IFERROR(VLOOKUP(LEFT(E188,4),Tabla3[[COD]:[PROCESO]],4,FALSE),"")</f>
        <v/>
      </c>
      <c r="P188" s="67" t="str">
        <f t="shared" si="27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24"/>
        <v/>
      </c>
      <c r="K189" s="60"/>
      <c r="L189" s="63"/>
      <c r="M189" s="64" t="str">
        <f t="shared" si="25"/>
        <v/>
      </c>
      <c r="N189" s="65">
        <f t="shared" si="26"/>
        <v>0</v>
      </c>
      <c r="O189" s="66" t="str">
        <f>+IFERROR(VLOOKUP(LEFT(E189,4),Tabla3[[COD]:[PROCESO]],4,FALSE),"")</f>
        <v/>
      </c>
      <c r="P189" s="67" t="str">
        <f t="shared" si="27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24"/>
        <v/>
      </c>
      <c r="K190" s="60"/>
      <c r="L190" s="63"/>
      <c r="M190" s="64" t="str">
        <f t="shared" si="25"/>
        <v/>
      </c>
      <c r="N190" s="65">
        <f t="shared" si="26"/>
        <v>0</v>
      </c>
      <c r="O190" s="66" t="str">
        <f>+IFERROR(VLOOKUP(LEFT(E190,4),Tabla3[[COD]:[PROCESO]],4,FALSE),"")</f>
        <v/>
      </c>
      <c r="P190" s="67" t="str">
        <f t="shared" si="27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24"/>
        <v/>
      </c>
      <c r="K191" s="60"/>
      <c r="L191" s="63"/>
      <c r="M191" s="64" t="str">
        <f t="shared" si="25"/>
        <v/>
      </c>
      <c r="N191" s="65">
        <f t="shared" si="26"/>
        <v>0</v>
      </c>
      <c r="O191" s="66" t="str">
        <f>+IFERROR(VLOOKUP(LEFT(E191,4),Tabla3[[COD]:[PROCESO]],4,FALSE),"")</f>
        <v/>
      </c>
      <c r="P191" s="67" t="str">
        <f t="shared" si="27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24"/>
        <v/>
      </c>
      <c r="K192" s="60"/>
      <c r="L192" s="63"/>
      <c r="M192" s="64" t="str">
        <f t="shared" si="25"/>
        <v/>
      </c>
      <c r="N192" s="65">
        <f t="shared" si="26"/>
        <v>0</v>
      </c>
      <c r="O192" s="66" t="str">
        <f>+IFERROR(VLOOKUP(LEFT(E192,4),Tabla3[[COD]:[PROCESO]],4,FALSE),"")</f>
        <v/>
      </c>
      <c r="P192" s="67" t="str">
        <f t="shared" si="27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24"/>
        <v/>
      </c>
      <c r="K193" s="60"/>
      <c r="L193" s="63"/>
      <c r="M193" s="64" t="str">
        <f t="shared" si="25"/>
        <v/>
      </c>
      <c r="N193" s="65">
        <f t="shared" si="26"/>
        <v>0</v>
      </c>
      <c r="O193" s="66" t="str">
        <f>+IFERROR(VLOOKUP(LEFT(E193,4),Tabla3[[COD]:[PROCESO]],4,FALSE),"")</f>
        <v/>
      </c>
      <c r="P193" s="67" t="str">
        <f t="shared" si="27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24"/>
        <v/>
      </c>
      <c r="K194" s="60"/>
      <c r="L194" s="63"/>
      <c r="M194" s="64" t="str">
        <f t="shared" si="25"/>
        <v/>
      </c>
      <c r="N194" s="65">
        <f t="shared" si="26"/>
        <v>0</v>
      </c>
      <c r="O194" s="66" t="str">
        <f>+IFERROR(VLOOKUP(LEFT(E194,4),Tabla3[[COD]:[PROCESO]],4,FALSE),"")</f>
        <v/>
      </c>
      <c r="P194" s="67" t="str">
        <f t="shared" si="27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si="24"/>
        <v/>
      </c>
      <c r="K195" s="60"/>
      <c r="L195" s="63"/>
      <c r="M195" s="64" t="str">
        <f t="shared" si="25"/>
        <v/>
      </c>
      <c r="N195" s="65">
        <f t="shared" si="26"/>
        <v>0</v>
      </c>
      <c r="O195" s="66" t="str">
        <f>+IFERROR(VLOOKUP(LEFT(E195,4),Tabla3[[COD]:[PROCESO]],4,FALSE),"")</f>
        <v/>
      </c>
      <c r="P195" s="67" t="str">
        <f t="shared" si="27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ref="J196:J259" si="36">+IFERROR(P196/O196,"")</f>
        <v/>
      </c>
      <c r="K196" s="60"/>
      <c r="L196" s="63"/>
      <c r="M196" s="64" t="str">
        <f t="shared" ref="M196:M259" si="37">+IFERROR(N196*O196,"")</f>
        <v/>
      </c>
      <c r="N196" s="65">
        <f t="shared" si="26"/>
        <v>0</v>
      </c>
      <c r="O196" s="66" t="str">
        <f>+IFERROR(VLOOKUP(LEFT(E196,4),Tabla3[[COD]:[PROCESO]],4,FALSE),"")</f>
        <v/>
      </c>
      <c r="P196" s="67" t="str">
        <f t="shared" si="27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36"/>
        <v/>
      </c>
      <c r="K197" s="60"/>
      <c r="L197" s="63"/>
      <c r="M197" s="64" t="str">
        <f t="shared" si="37"/>
        <v/>
      </c>
      <c r="N197" s="65">
        <f t="shared" si="26"/>
        <v>0</v>
      </c>
      <c r="O197" s="66" t="str">
        <f>+IFERROR(VLOOKUP(LEFT(E197,4),Tabla3[[COD]:[PROCESO]],4,FALSE),"")</f>
        <v/>
      </c>
      <c r="P197" s="67" t="str">
        <f t="shared" si="27"/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253"/>
      <c r="I198" s="59"/>
      <c r="J198" s="168" t="str">
        <f t="shared" si="36"/>
        <v/>
      </c>
      <c r="K198" s="60"/>
      <c r="L198" s="63"/>
      <c r="M198" s="64" t="str">
        <f t="shared" si="37"/>
        <v/>
      </c>
      <c r="N198" s="65">
        <f t="shared" ref="N198:N261" si="38">(H198-G198)*24</f>
        <v>0</v>
      </c>
      <c r="O198" s="66" t="str">
        <f>+IFERROR(VLOOKUP(LEFT(E198,4),Tabla3[[COD]:[PROCESO]],4,FALSE),"")</f>
        <v/>
      </c>
      <c r="P198" s="67" t="str">
        <f t="shared" ref="P198:P261" si="39">+IFERROR(I198/N198,"")</f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36"/>
        <v/>
      </c>
      <c r="K199" s="60"/>
      <c r="L199" s="63"/>
      <c r="M199" s="64" t="str">
        <f t="shared" si="37"/>
        <v/>
      </c>
      <c r="N199" s="65">
        <f t="shared" si="38"/>
        <v>0</v>
      </c>
      <c r="O199" s="66" t="str">
        <f>+IFERROR(VLOOKUP(LEFT(E199,4),Tabla3[[COD]:[PROCESO]],4,FALSE),"")</f>
        <v/>
      </c>
      <c r="P199" s="67" t="str">
        <f t="shared" si="39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36"/>
        <v/>
      </c>
      <c r="K200" s="60"/>
      <c r="L200" s="63"/>
      <c r="M200" s="64" t="str">
        <f t="shared" si="37"/>
        <v/>
      </c>
      <c r="N200" s="65">
        <f t="shared" si="38"/>
        <v>0</v>
      </c>
      <c r="O200" s="66" t="str">
        <f>+IFERROR(VLOOKUP(LEFT(E200,4),Tabla3[[COD]:[PROCESO]],4,FALSE),"")</f>
        <v/>
      </c>
      <c r="P200" s="67" t="str">
        <f t="shared" si="39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36"/>
        <v/>
      </c>
      <c r="K201" s="60"/>
      <c r="L201" s="63"/>
      <c r="M201" s="64" t="str">
        <f t="shared" si="37"/>
        <v/>
      </c>
      <c r="N201" s="65">
        <f t="shared" si="38"/>
        <v>0</v>
      </c>
      <c r="O201" s="66" t="str">
        <f>+IFERROR(VLOOKUP(LEFT(E201,4),Tabla3[[COD]:[PROCESO]],4,FALSE),"")</f>
        <v/>
      </c>
      <c r="P201" s="67" t="str">
        <f t="shared" si="39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36"/>
        <v/>
      </c>
      <c r="K202" s="60"/>
      <c r="L202" s="63"/>
      <c r="M202" s="64" t="str">
        <f t="shared" si="37"/>
        <v/>
      </c>
      <c r="N202" s="65">
        <f t="shared" si="38"/>
        <v>0</v>
      </c>
      <c r="O202" s="66" t="str">
        <f>+IFERROR(VLOOKUP(LEFT(E202,4),Tabla3[[COD]:[PROCESO]],4,FALSE),"")</f>
        <v/>
      </c>
      <c r="P202" s="67" t="str">
        <f t="shared" si="39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36"/>
        <v/>
      </c>
      <c r="K203" s="60"/>
      <c r="L203" s="63"/>
      <c r="M203" s="64" t="str">
        <f t="shared" si="37"/>
        <v/>
      </c>
      <c r="N203" s="65">
        <f t="shared" si="38"/>
        <v>0</v>
      </c>
      <c r="O203" s="66" t="str">
        <f>+IFERROR(VLOOKUP(LEFT(E203,4),Tabla3[[COD]:[PROCESO]],4,FALSE),"")</f>
        <v/>
      </c>
      <c r="P203" s="67" t="str">
        <f t="shared" si="39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36"/>
        <v/>
      </c>
      <c r="K204" s="60"/>
      <c r="L204" s="63"/>
      <c r="M204" s="64" t="str">
        <f t="shared" si="37"/>
        <v/>
      </c>
      <c r="N204" s="65">
        <f t="shared" si="38"/>
        <v>0</v>
      </c>
      <c r="O204" s="66" t="str">
        <f>+IFERROR(VLOOKUP(LEFT(E204,4),Tabla3[[COD]:[PROCESO]],4,FALSE),"")</f>
        <v/>
      </c>
      <c r="P204" s="67" t="str">
        <f t="shared" si="39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36"/>
        <v/>
      </c>
      <c r="K205" s="60"/>
      <c r="L205" s="63"/>
      <c r="M205" s="64" t="str">
        <f t="shared" si="37"/>
        <v/>
      </c>
      <c r="N205" s="65">
        <f t="shared" si="38"/>
        <v>0</v>
      </c>
      <c r="O205" s="66" t="str">
        <f>+IFERROR(VLOOKUP(LEFT(E205,4),Tabla3[[COD]:[PROCESO]],4,FALSE),"")</f>
        <v/>
      </c>
      <c r="P205" s="67" t="str">
        <f t="shared" si="39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36"/>
        <v/>
      </c>
      <c r="K206" s="60"/>
      <c r="L206" s="63"/>
      <c r="M206" s="64" t="str">
        <f t="shared" si="37"/>
        <v/>
      </c>
      <c r="N206" s="65">
        <f t="shared" si="38"/>
        <v>0</v>
      </c>
      <c r="O206" s="66" t="str">
        <f>+IFERROR(VLOOKUP(LEFT(E206,4),Tabla3[[COD]:[PROCESO]],4,FALSE),"")</f>
        <v/>
      </c>
      <c r="P206" s="67" t="str">
        <f t="shared" si="39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36"/>
        <v/>
      </c>
      <c r="K207" s="60"/>
      <c r="L207" s="63"/>
      <c r="M207" s="64" t="str">
        <f t="shared" si="37"/>
        <v/>
      </c>
      <c r="N207" s="65">
        <f t="shared" si="38"/>
        <v>0</v>
      </c>
      <c r="O207" s="66" t="str">
        <f>+IFERROR(VLOOKUP(LEFT(E207,4),Tabla3[[COD]:[PROCESO]],4,FALSE),"")</f>
        <v/>
      </c>
      <c r="P207" s="67" t="str">
        <f t="shared" si="39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36"/>
        <v/>
      </c>
      <c r="K208" s="60"/>
      <c r="L208" s="63"/>
      <c r="M208" s="64" t="str">
        <f t="shared" si="37"/>
        <v/>
      </c>
      <c r="N208" s="65">
        <f t="shared" si="38"/>
        <v>0</v>
      </c>
      <c r="O208" s="66" t="str">
        <f>+IFERROR(VLOOKUP(LEFT(E208,4),Tabla3[[COD]:[PROCESO]],4,FALSE),"")</f>
        <v/>
      </c>
      <c r="P208" s="67" t="str">
        <f t="shared" si="39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36"/>
        <v/>
      </c>
      <c r="K209" s="60"/>
      <c r="L209" s="63"/>
      <c r="M209" s="64" t="str">
        <f t="shared" si="37"/>
        <v/>
      </c>
      <c r="N209" s="65">
        <f t="shared" si="38"/>
        <v>0</v>
      </c>
      <c r="O209" s="66" t="str">
        <f>+IFERROR(VLOOKUP(LEFT(E209,4),Tabla3[[COD]:[PROCESO]],4,FALSE),"")</f>
        <v/>
      </c>
      <c r="P209" s="67" t="str">
        <f t="shared" si="39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36"/>
        <v/>
      </c>
      <c r="K210" s="60"/>
      <c r="L210" s="63"/>
      <c r="M210" s="64" t="str">
        <f t="shared" si="37"/>
        <v/>
      </c>
      <c r="N210" s="65">
        <f t="shared" si="38"/>
        <v>0</v>
      </c>
      <c r="O210" s="66" t="str">
        <f>+IFERROR(VLOOKUP(LEFT(E210,4),Tabla3[[COD]:[PROCESO]],4,FALSE),"")</f>
        <v/>
      </c>
      <c r="P210" s="67" t="str">
        <f t="shared" si="39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36"/>
        <v/>
      </c>
      <c r="K211" s="60"/>
      <c r="L211" s="63"/>
      <c r="M211" s="64" t="str">
        <f t="shared" si="37"/>
        <v/>
      </c>
      <c r="N211" s="65">
        <f t="shared" si="38"/>
        <v>0</v>
      </c>
      <c r="O211" s="66" t="str">
        <f>+IFERROR(VLOOKUP(LEFT(E211,4),Tabla3[[COD]:[PROCESO]],4,FALSE),"")</f>
        <v/>
      </c>
      <c r="P211" s="67" t="str">
        <f t="shared" si="39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36"/>
        <v/>
      </c>
      <c r="K212" s="60"/>
      <c r="L212" s="63"/>
      <c r="M212" s="64" t="str">
        <f t="shared" si="37"/>
        <v/>
      </c>
      <c r="N212" s="65">
        <f t="shared" si="38"/>
        <v>0</v>
      </c>
      <c r="O212" s="66" t="str">
        <f>+IFERROR(VLOOKUP(LEFT(E212,4),Tabla3[[COD]:[PROCESO]],4,FALSE),"")</f>
        <v/>
      </c>
      <c r="P212" s="67" t="str">
        <f t="shared" si="39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36"/>
        <v/>
      </c>
      <c r="K213" s="60"/>
      <c r="L213" s="63"/>
      <c r="M213" s="64" t="str">
        <f t="shared" si="37"/>
        <v/>
      </c>
      <c r="N213" s="65">
        <f t="shared" si="38"/>
        <v>0</v>
      </c>
      <c r="O213" s="66" t="str">
        <f>+IFERROR(VLOOKUP(LEFT(E213,4),Tabla3[[COD]:[PROCESO]],4,FALSE),"")</f>
        <v/>
      </c>
      <c r="P213" s="67" t="str">
        <f t="shared" si="39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36"/>
        <v/>
      </c>
      <c r="K214" s="60"/>
      <c r="L214" s="63"/>
      <c r="M214" s="64" t="str">
        <f t="shared" si="37"/>
        <v/>
      </c>
      <c r="N214" s="65">
        <f t="shared" si="38"/>
        <v>0</v>
      </c>
      <c r="O214" s="66" t="str">
        <f>+IFERROR(VLOOKUP(LEFT(E214,4),Tabla3[[COD]:[PROCESO]],4,FALSE),"")</f>
        <v/>
      </c>
      <c r="P214" s="67" t="str">
        <f t="shared" si="39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36"/>
        <v/>
      </c>
      <c r="K215" s="60"/>
      <c r="L215" s="63"/>
      <c r="M215" s="64" t="str">
        <f t="shared" si="37"/>
        <v/>
      </c>
      <c r="N215" s="65">
        <f t="shared" si="38"/>
        <v>0</v>
      </c>
      <c r="O215" s="66" t="str">
        <f>+IFERROR(VLOOKUP(LEFT(E215,4),Tabla3[[COD]:[PROCESO]],4,FALSE),"")</f>
        <v/>
      </c>
      <c r="P215" s="67" t="str">
        <f t="shared" si="39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36"/>
        <v/>
      </c>
      <c r="K216" s="60"/>
      <c r="L216" s="63"/>
      <c r="M216" s="64" t="str">
        <f t="shared" si="37"/>
        <v/>
      </c>
      <c r="N216" s="65">
        <f t="shared" si="38"/>
        <v>0</v>
      </c>
      <c r="O216" s="66" t="str">
        <f>+IFERROR(VLOOKUP(LEFT(E216,4),Tabla3[[COD]:[PROCESO]],4,FALSE),"")</f>
        <v/>
      </c>
      <c r="P216" s="67" t="str">
        <f t="shared" si="39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36"/>
        <v/>
      </c>
      <c r="K217" s="60"/>
      <c r="L217" s="63"/>
      <c r="M217" s="64" t="str">
        <f t="shared" si="37"/>
        <v/>
      </c>
      <c r="N217" s="65">
        <f t="shared" si="38"/>
        <v>0</v>
      </c>
      <c r="O217" s="66" t="str">
        <f>+IFERROR(VLOOKUP(LEFT(E217,4),Tabla3[[COD]:[PROCESO]],4,FALSE),"")</f>
        <v/>
      </c>
      <c r="P217" s="67" t="str">
        <f t="shared" si="39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36"/>
        <v/>
      </c>
      <c r="K218" s="60"/>
      <c r="L218" s="63"/>
      <c r="M218" s="64" t="str">
        <f t="shared" si="37"/>
        <v/>
      </c>
      <c r="N218" s="65">
        <f t="shared" si="38"/>
        <v>0</v>
      </c>
      <c r="O218" s="66" t="str">
        <f>+IFERROR(VLOOKUP(LEFT(E218,4),Tabla3[[COD]:[PROCESO]],4,FALSE),"")</f>
        <v/>
      </c>
      <c r="P218" s="67" t="str">
        <f t="shared" si="39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36"/>
        <v/>
      </c>
      <c r="K219" s="60"/>
      <c r="L219" s="63"/>
      <c r="M219" s="64" t="str">
        <f t="shared" si="37"/>
        <v/>
      </c>
      <c r="N219" s="65">
        <f t="shared" si="38"/>
        <v>0</v>
      </c>
      <c r="O219" s="66" t="str">
        <f>+IFERROR(VLOOKUP(LEFT(E219,4),Tabla3[[COD]:[PROCESO]],4,FALSE),"")</f>
        <v/>
      </c>
      <c r="P219" s="67" t="str">
        <f t="shared" si="39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36"/>
        <v/>
      </c>
      <c r="K220" s="60"/>
      <c r="L220" s="63"/>
      <c r="M220" s="64" t="str">
        <f t="shared" si="37"/>
        <v/>
      </c>
      <c r="N220" s="65">
        <f t="shared" si="38"/>
        <v>0</v>
      </c>
      <c r="O220" s="66" t="str">
        <f>+IFERROR(VLOOKUP(LEFT(E220,4),Tabla3[[COD]:[PROCESO]],4,FALSE),"")</f>
        <v/>
      </c>
      <c r="P220" s="67" t="str">
        <f t="shared" si="39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36"/>
        <v/>
      </c>
      <c r="K221" s="60"/>
      <c r="L221" s="63"/>
      <c r="M221" s="64" t="str">
        <f t="shared" si="37"/>
        <v/>
      </c>
      <c r="N221" s="65">
        <f t="shared" si="38"/>
        <v>0</v>
      </c>
      <c r="O221" s="66" t="str">
        <f>+IFERROR(VLOOKUP(LEFT(E221,4),Tabla3[[COD]:[PROCESO]],4,FALSE),"")</f>
        <v/>
      </c>
      <c r="P221" s="67" t="str">
        <f t="shared" si="39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36"/>
        <v/>
      </c>
      <c r="K222" s="60"/>
      <c r="L222" s="63"/>
      <c r="M222" s="64" t="str">
        <f t="shared" si="37"/>
        <v/>
      </c>
      <c r="N222" s="65">
        <f t="shared" si="38"/>
        <v>0</v>
      </c>
      <c r="O222" s="66" t="str">
        <f>+IFERROR(VLOOKUP(LEFT(E222,4),Tabla3[[COD]:[PROCESO]],4,FALSE),"")</f>
        <v/>
      </c>
      <c r="P222" s="67" t="str">
        <f t="shared" si="39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36"/>
        <v/>
      </c>
      <c r="K223" s="60"/>
      <c r="L223" s="63"/>
      <c r="M223" s="64" t="str">
        <f t="shared" si="37"/>
        <v/>
      </c>
      <c r="N223" s="65">
        <f t="shared" si="38"/>
        <v>0</v>
      </c>
      <c r="O223" s="66" t="str">
        <f>+IFERROR(VLOOKUP(LEFT(E223,4),Tabla3[[COD]:[PROCESO]],4,FALSE),"")</f>
        <v/>
      </c>
      <c r="P223" s="67" t="str">
        <f t="shared" si="39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36"/>
        <v/>
      </c>
      <c r="K224" s="60"/>
      <c r="L224" s="63"/>
      <c r="M224" s="64" t="str">
        <f t="shared" si="37"/>
        <v/>
      </c>
      <c r="N224" s="65">
        <f t="shared" si="38"/>
        <v>0</v>
      </c>
      <c r="O224" s="66" t="str">
        <f>+IFERROR(VLOOKUP(LEFT(E224,4),Tabla3[[COD]:[PROCESO]],4,FALSE),"")</f>
        <v/>
      </c>
      <c r="P224" s="67" t="str">
        <f t="shared" si="39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36"/>
        <v/>
      </c>
      <c r="K225" s="60"/>
      <c r="L225" s="63"/>
      <c r="M225" s="64" t="str">
        <f t="shared" si="37"/>
        <v/>
      </c>
      <c r="N225" s="65">
        <f t="shared" si="38"/>
        <v>0</v>
      </c>
      <c r="O225" s="66" t="str">
        <f>+IFERROR(VLOOKUP(LEFT(E225,4),Tabla3[[COD]:[PROCESO]],4,FALSE),"")</f>
        <v/>
      </c>
      <c r="P225" s="67" t="str">
        <f t="shared" si="39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36"/>
        <v/>
      </c>
      <c r="K226" s="60"/>
      <c r="L226" s="63"/>
      <c r="M226" s="64" t="str">
        <f t="shared" si="37"/>
        <v/>
      </c>
      <c r="N226" s="65">
        <f t="shared" si="38"/>
        <v>0</v>
      </c>
      <c r="O226" s="66" t="str">
        <f>+IFERROR(VLOOKUP(LEFT(E226,4),Tabla3[[COD]:[PROCESO]],4,FALSE),"")</f>
        <v/>
      </c>
      <c r="P226" s="67" t="str">
        <f t="shared" si="39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36"/>
        <v/>
      </c>
      <c r="K227" s="60"/>
      <c r="L227" s="63"/>
      <c r="M227" s="64" t="str">
        <f t="shared" si="37"/>
        <v/>
      </c>
      <c r="N227" s="65">
        <f t="shared" si="38"/>
        <v>0</v>
      </c>
      <c r="O227" s="66" t="str">
        <f>+IFERROR(VLOOKUP(LEFT(E227,4),Tabla3[[COD]:[PROCESO]],4,FALSE),"")</f>
        <v/>
      </c>
      <c r="P227" s="67" t="str">
        <f t="shared" si="39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36"/>
        <v/>
      </c>
      <c r="K228" s="60"/>
      <c r="L228" s="63"/>
      <c r="M228" s="64" t="str">
        <f t="shared" si="37"/>
        <v/>
      </c>
      <c r="N228" s="65">
        <f t="shared" si="38"/>
        <v>0</v>
      </c>
      <c r="O228" s="66" t="str">
        <f>+IFERROR(VLOOKUP(LEFT(E228,4),Tabla3[[COD]:[PROCESO]],4,FALSE),"")</f>
        <v/>
      </c>
      <c r="P228" s="67" t="str">
        <f t="shared" si="39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36"/>
        <v/>
      </c>
      <c r="K229" s="60"/>
      <c r="L229" s="63"/>
      <c r="M229" s="64" t="str">
        <f t="shared" si="37"/>
        <v/>
      </c>
      <c r="N229" s="65">
        <f t="shared" si="38"/>
        <v>0</v>
      </c>
      <c r="O229" s="66" t="str">
        <f>+IFERROR(VLOOKUP(LEFT(E229,4),Tabla3[[COD]:[PROCESO]],4,FALSE),"")</f>
        <v/>
      </c>
      <c r="P229" s="67" t="str">
        <f t="shared" si="39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36"/>
        <v/>
      </c>
      <c r="K230" s="60"/>
      <c r="L230" s="63"/>
      <c r="M230" s="64" t="str">
        <f t="shared" si="37"/>
        <v/>
      </c>
      <c r="N230" s="65">
        <f t="shared" si="38"/>
        <v>0</v>
      </c>
      <c r="O230" s="66" t="str">
        <f>+IFERROR(VLOOKUP(LEFT(E230,4),Tabla3[[COD]:[PROCESO]],4,FALSE),"")</f>
        <v/>
      </c>
      <c r="P230" s="67" t="str">
        <f t="shared" si="39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36"/>
        <v/>
      </c>
      <c r="K231" s="60"/>
      <c r="L231" s="63"/>
      <c r="M231" s="64" t="str">
        <f t="shared" si="37"/>
        <v/>
      </c>
      <c r="N231" s="65">
        <f t="shared" si="38"/>
        <v>0</v>
      </c>
      <c r="O231" s="66" t="str">
        <f>+IFERROR(VLOOKUP(LEFT(E231,4),Tabla3[[COD]:[PROCESO]],4,FALSE),"")</f>
        <v/>
      </c>
      <c r="P231" s="67" t="str">
        <f t="shared" si="39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36"/>
        <v/>
      </c>
      <c r="K232" s="60"/>
      <c r="L232" s="63"/>
      <c r="M232" s="64" t="str">
        <f t="shared" si="37"/>
        <v/>
      </c>
      <c r="N232" s="65">
        <f t="shared" si="38"/>
        <v>0</v>
      </c>
      <c r="O232" s="66" t="str">
        <f>+IFERROR(VLOOKUP(LEFT(E232,4),Tabla3[[COD]:[PROCESO]],4,FALSE),"")</f>
        <v/>
      </c>
      <c r="P232" s="67" t="str">
        <f t="shared" si="39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36"/>
        <v/>
      </c>
      <c r="K233" s="60"/>
      <c r="L233" s="63"/>
      <c r="M233" s="64" t="str">
        <f t="shared" si="37"/>
        <v/>
      </c>
      <c r="N233" s="65">
        <f t="shared" si="38"/>
        <v>0</v>
      </c>
      <c r="O233" s="66" t="str">
        <f>+IFERROR(VLOOKUP(LEFT(E233,4),Tabla3[[COD]:[PROCESO]],4,FALSE),"")</f>
        <v/>
      </c>
      <c r="P233" s="67" t="str">
        <f t="shared" si="39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36"/>
        <v/>
      </c>
      <c r="K234" s="60"/>
      <c r="L234" s="63"/>
      <c r="M234" s="64" t="str">
        <f t="shared" si="37"/>
        <v/>
      </c>
      <c r="N234" s="65">
        <f t="shared" si="38"/>
        <v>0</v>
      </c>
      <c r="O234" s="66" t="str">
        <f>+IFERROR(VLOOKUP(LEFT(E234,4),Tabla3[[COD]:[PROCESO]],4,FALSE),"")</f>
        <v/>
      </c>
      <c r="P234" s="67" t="str">
        <f t="shared" si="39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36"/>
        <v/>
      </c>
      <c r="K235" s="60"/>
      <c r="L235" s="63"/>
      <c r="M235" s="64" t="str">
        <f t="shared" si="37"/>
        <v/>
      </c>
      <c r="N235" s="65">
        <f t="shared" si="38"/>
        <v>0</v>
      </c>
      <c r="O235" s="66" t="str">
        <f>+IFERROR(VLOOKUP(LEFT(E235,4),Tabla3[[COD]:[PROCESO]],4,FALSE),"")</f>
        <v/>
      </c>
      <c r="P235" s="67" t="str">
        <f t="shared" si="39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36"/>
        <v/>
      </c>
      <c r="K236" s="60"/>
      <c r="L236" s="63"/>
      <c r="M236" s="64" t="str">
        <f t="shared" si="37"/>
        <v/>
      </c>
      <c r="N236" s="65">
        <f t="shared" si="38"/>
        <v>0</v>
      </c>
      <c r="O236" s="66" t="str">
        <f>+IFERROR(VLOOKUP(LEFT(E236,4),Tabla3[[COD]:[PROCESO]],4,FALSE),"")</f>
        <v/>
      </c>
      <c r="P236" s="67" t="str">
        <f t="shared" si="39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36"/>
        <v/>
      </c>
      <c r="K237" s="60"/>
      <c r="L237" s="63"/>
      <c r="M237" s="64" t="str">
        <f t="shared" si="37"/>
        <v/>
      </c>
      <c r="N237" s="65">
        <f t="shared" si="38"/>
        <v>0</v>
      </c>
      <c r="O237" s="66" t="str">
        <f>+IFERROR(VLOOKUP(LEFT(E237,4),Tabla3[[COD]:[PROCESO]],4,FALSE),"")</f>
        <v/>
      </c>
      <c r="P237" s="67" t="str">
        <f t="shared" si="39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36"/>
        <v/>
      </c>
      <c r="K238" s="60"/>
      <c r="L238" s="63"/>
      <c r="M238" s="64" t="str">
        <f t="shared" si="37"/>
        <v/>
      </c>
      <c r="N238" s="65">
        <f t="shared" si="38"/>
        <v>0</v>
      </c>
      <c r="O238" s="66" t="str">
        <f>+IFERROR(VLOOKUP(LEFT(E238,4),Tabla3[[COD]:[PROCESO]],4,FALSE),"")</f>
        <v/>
      </c>
      <c r="P238" s="67" t="str">
        <f t="shared" si="39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36"/>
        <v/>
      </c>
      <c r="K239" s="60"/>
      <c r="L239" s="63"/>
      <c r="M239" s="64" t="str">
        <f t="shared" si="37"/>
        <v/>
      </c>
      <c r="N239" s="65">
        <f t="shared" si="38"/>
        <v>0</v>
      </c>
      <c r="O239" s="66" t="str">
        <f>+IFERROR(VLOOKUP(LEFT(E239,4),Tabla3[[COD]:[PROCESO]],4,FALSE),"")</f>
        <v/>
      </c>
      <c r="P239" s="67" t="str">
        <f t="shared" si="39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36"/>
        <v/>
      </c>
      <c r="K240" s="60"/>
      <c r="L240" s="63"/>
      <c r="M240" s="64" t="str">
        <f t="shared" si="37"/>
        <v/>
      </c>
      <c r="N240" s="65">
        <f t="shared" si="38"/>
        <v>0</v>
      </c>
      <c r="O240" s="66" t="str">
        <f>+IFERROR(VLOOKUP(LEFT(E240,4),Tabla3[[COD]:[PROCESO]],4,FALSE),"")</f>
        <v/>
      </c>
      <c r="P240" s="67" t="str">
        <f t="shared" si="39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36"/>
        <v/>
      </c>
      <c r="K241" s="60"/>
      <c r="L241" s="63"/>
      <c r="M241" s="64" t="str">
        <f t="shared" si="37"/>
        <v/>
      </c>
      <c r="N241" s="65">
        <f t="shared" si="38"/>
        <v>0</v>
      </c>
      <c r="O241" s="66" t="str">
        <f>+IFERROR(VLOOKUP(LEFT(E241,4),Tabla3[[COD]:[PROCESO]],4,FALSE),"")</f>
        <v/>
      </c>
      <c r="P241" s="67" t="str">
        <f t="shared" si="39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36"/>
        <v/>
      </c>
      <c r="K242" s="60"/>
      <c r="L242" s="63"/>
      <c r="M242" s="64" t="str">
        <f t="shared" si="37"/>
        <v/>
      </c>
      <c r="N242" s="65">
        <f t="shared" si="38"/>
        <v>0</v>
      </c>
      <c r="O242" s="66" t="str">
        <f>+IFERROR(VLOOKUP(LEFT(E242,4),Tabla3[[COD]:[PROCESO]],4,FALSE),"")</f>
        <v/>
      </c>
      <c r="P242" s="67" t="str">
        <f t="shared" si="39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36"/>
        <v/>
      </c>
      <c r="K243" s="60"/>
      <c r="L243" s="63"/>
      <c r="M243" s="64" t="str">
        <f t="shared" si="37"/>
        <v/>
      </c>
      <c r="N243" s="65">
        <f t="shared" si="38"/>
        <v>0</v>
      </c>
      <c r="O243" s="66" t="str">
        <f>+IFERROR(VLOOKUP(LEFT(E243,4),Tabla3[[COD]:[PROCESO]],4,FALSE),"")</f>
        <v/>
      </c>
      <c r="P243" s="67" t="str">
        <f t="shared" si="39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36"/>
        <v/>
      </c>
      <c r="K244" s="60"/>
      <c r="L244" s="63"/>
      <c r="M244" s="64" t="str">
        <f t="shared" si="37"/>
        <v/>
      </c>
      <c r="N244" s="65">
        <f t="shared" si="38"/>
        <v>0</v>
      </c>
      <c r="O244" s="66" t="str">
        <f>+IFERROR(VLOOKUP(LEFT(E244,4),Tabla3[[COD]:[PROCESO]],4,FALSE),"")</f>
        <v/>
      </c>
      <c r="P244" s="67" t="str">
        <f t="shared" si="39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36"/>
        <v/>
      </c>
      <c r="K245" s="60"/>
      <c r="L245" s="63"/>
      <c r="M245" s="64" t="str">
        <f t="shared" si="37"/>
        <v/>
      </c>
      <c r="N245" s="65">
        <f t="shared" si="38"/>
        <v>0</v>
      </c>
      <c r="O245" s="66" t="str">
        <f>+IFERROR(VLOOKUP(LEFT(E245,4),Tabla3[[COD]:[PROCESO]],4,FALSE),"")</f>
        <v/>
      </c>
      <c r="P245" s="67" t="str">
        <f t="shared" si="39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36"/>
        <v/>
      </c>
      <c r="K246" s="60"/>
      <c r="L246" s="63"/>
      <c r="M246" s="64" t="str">
        <f t="shared" si="37"/>
        <v/>
      </c>
      <c r="N246" s="65">
        <f t="shared" si="38"/>
        <v>0</v>
      </c>
      <c r="O246" s="66" t="str">
        <f>+IFERROR(VLOOKUP(LEFT(E246,4),Tabla3[[COD]:[PROCESO]],4,FALSE),"")</f>
        <v/>
      </c>
      <c r="P246" s="67" t="str">
        <f t="shared" si="39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36"/>
        <v/>
      </c>
      <c r="K247" s="60"/>
      <c r="L247" s="63"/>
      <c r="M247" s="64" t="str">
        <f t="shared" si="37"/>
        <v/>
      </c>
      <c r="N247" s="65">
        <f t="shared" si="38"/>
        <v>0</v>
      </c>
      <c r="O247" s="66" t="str">
        <f>+IFERROR(VLOOKUP(LEFT(E247,4),Tabla3[[COD]:[PROCESO]],4,FALSE),"")</f>
        <v/>
      </c>
      <c r="P247" s="67" t="str">
        <f t="shared" si="39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36"/>
        <v/>
      </c>
      <c r="K248" s="60"/>
      <c r="L248" s="63"/>
      <c r="M248" s="64" t="str">
        <f t="shared" si="37"/>
        <v/>
      </c>
      <c r="N248" s="65">
        <f t="shared" si="38"/>
        <v>0</v>
      </c>
      <c r="O248" s="66" t="str">
        <f>+IFERROR(VLOOKUP(LEFT(E248,4),Tabla3[[COD]:[PROCESO]],4,FALSE),"")</f>
        <v/>
      </c>
      <c r="P248" s="67" t="str">
        <f t="shared" si="39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36"/>
        <v/>
      </c>
      <c r="K249" s="60"/>
      <c r="L249" s="63"/>
      <c r="M249" s="64" t="str">
        <f t="shared" si="37"/>
        <v/>
      </c>
      <c r="N249" s="65">
        <f t="shared" si="38"/>
        <v>0</v>
      </c>
      <c r="O249" s="66" t="str">
        <f>+IFERROR(VLOOKUP(LEFT(E249,4),Tabla3[[COD]:[PROCESO]],4,FALSE),"")</f>
        <v/>
      </c>
      <c r="P249" s="67" t="str">
        <f t="shared" si="39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36"/>
        <v/>
      </c>
      <c r="K250" s="60"/>
      <c r="L250" s="63"/>
      <c r="M250" s="64" t="str">
        <f t="shared" si="37"/>
        <v/>
      </c>
      <c r="N250" s="65">
        <f t="shared" si="38"/>
        <v>0</v>
      </c>
      <c r="O250" s="66" t="str">
        <f>+IFERROR(VLOOKUP(LEFT(E250,4),Tabla3[[COD]:[PROCESO]],4,FALSE),"")</f>
        <v/>
      </c>
      <c r="P250" s="67" t="str">
        <f t="shared" si="39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36"/>
        <v/>
      </c>
      <c r="K251" s="60"/>
      <c r="L251" s="63"/>
      <c r="M251" s="64" t="str">
        <f t="shared" si="37"/>
        <v/>
      </c>
      <c r="N251" s="65">
        <f t="shared" si="38"/>
        <v>0</v>
      </c>
      <c r="O251" s="66" t="str">
        <f>+IFERROR(VLOOKUP(LEFT(E251,4),Tabla3[[COD]:[PROCESO]],4,FALSE),"")</f>
        <v/>
      </c>
      <c r="P251" s="67" t="str">
        <f t="shared" si="39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36"/>
        <v/>
      </c>
      <c r="K252" s="60"/>
      <c r="L252" s="63"/>
      <c r="M252" s="64" t="str">
        <f t="shared" si="37"/>
        <v/>
      </c>
      <c r="N252" s="65">
        <f t="shared" si="38"/>
        <v>0</v>
      </c>
      <c r="O252" s="66" t="str">
        <f>+IFERROR(VLOOKUP(LEFT(E252,4),Tabla3[[COD]:[PROCESO]],4,FALSE),"")</f>
        <v/>
      </c>
      <c r="P252" s="67" t="str">
        <f t="shared" si="39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36"/>
        <v/>
      </c>
      <c r="K253" s="60"/>
      <c r="L253" s="63"/>
      <c r="M253" s="64" t="str">
        <f t="shared" si="37"/>
        <v/>
      </c>
      <c r="N253" s="65">
        <f t="shared" si="38"/>
        <v>0</v>
      </c>
      <c r="O253" s="66" t="str">
        <f>+IFERROR(VLOOKUP(LEFT(E253,4),Tabla3[[COD]:[PROCESO]],4,FALSE),"")</f>
        <v/>
      </c>
      <c r="P253" s="67" t="str">
        <f t="shared" si="39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36"/>
        <v/>
      </c>
      <c r="K254" s="60"/>
      <c r="L254" s="63"/>
      <c r="M254" s="64" t="str">
        <f t="shared" si="37"/>
        <v/>
      </c>
      <c r="N254" s="65">
        <f t="shared" si="38"/>
        <v>0</v>
      </c>
      <c r="O254" s="66" t="str">
        <f>+IFERROR(VLOOKUP(LEFT(E254,4),Tabla3[[COD]:[PROCESO]],4,FALSE),"")</f>
        <v/>
      </c>
      <c r="P254" s="67" t="str">
        <f t="shared" si="39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36"/>
        <v/>
      </c>
      <c r="K255" s="60"/>
      <c r="L255" s="63"/>
      <c r="M255" s="64" t="str">
        <f t="shared" si="37"/>
        <v/>
      </c>
      <c r="N255" s="65">
        <f t="shared" si="38"/>
        <v>0</v>
      </c>
      <c r="O255" s="66" t="str">
        <f>+IFERROR(VLOOKUP(LEFT(E255,4),Tabla3[[COD]:[PROCESO]],4,FALSE),"")</f>
        <v/>
      </c>
      <c r="P255" s="67" t="str">
        <f t="shared" si="39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36"/>
        <v/>
      </c>
      <c r="K256" s="60"/>
      <c r="L256" s="63"/>
      <c r="M256" s="64" t="str">
        <f t="shared" si="37"/>
        <v/>
      </c>
      <c r="N256" s="65">
        <f t="shared" si="38"/>
        <v>0</v>
      </c>
      <c r="O256" s="66" t="str">
        <f>+IFERROR(VLOOKUP(LEFT(E256,4),Tabla3[[COD]:[PROCESO]],4,FALSE),"")</f>
        <v/>
      </c>
      <c r="P256" s="67" t="str">
        <f t="shared" si="39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36"/>
        <v/>
      </c>
      <c r="K257" s="60"/>
      <c r="L257" s="63"/>
      <c r="M257" s="64" t="str">
        <f t="shared" si="37"/>
        <v/>
      </c>
      <c r="N257" s="65">
        <f t="shared" si="38"/>
        <v>0</v>
      </c>
      <c r="O257" s="66" t="str">
        <f>+IFERROR(VLOOKUP(LEFT(E257,4),Tabla3[[COD]:[PROCESO]],4,FALSE),"")</f>
        <v/>
      </c>
      <c r="P257" s="67" t="str">
        <f t="shared" si="39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36"/>
        <v/>
      </c>
      <c r="K258" s="60"/>
      <c r="L258" s="63"/>
      <c r="M258" s="64" t="str">
        <f t="shared" si="37"/>
        <v/>
      </c>
      <c r="N258" s="65">
        <f t="shared" si="38"/>
        <v>0</v>
      </c>
      <c r="O258" s="66" t="str">
        <f>+IFERROR(VLOOKUP(LEFT(E258,4),Tabla3[[COD]:[PROCESO]],4,FALSE),"")</f>
        <v/>
      </c>
      <c r="P258" s="67" t="str">
        <f t="shared" si="39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si="36"/>
        <v/>
      </c>
      <c r="K259" s="60"/>
      <c r="L259" s="63"/>
      <c r="M259" s="64" t="str">
        <f t="shared" si="37"/>
        <v/>
      </c>
      <c r="N259" s="65">
        <f t="shared" si="38"/>
        <v>0</v>
      </c>
      <c r="O259" s="66" t="str">
        <f>+IFERROR(VLOOKUP(LEFT(E259,4),Tabla3[[COD]:[PROCESO]],4,FALSE),"")</f>
        <v/>
      </c>
      <c r="P259" s="67" t="str">
        <f t="shared" si="39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ref="J260:J323" si="40">+IFERROR(P260/O260,"")</f>
        <v/>
      </c>
      <c r="K260" s="60"/>
      <c r="L260" s="63"/>
      <c r="M260" s="64" t="str">
        <f t="shared" ref="M260:M323" si="41">+IFERROR(N260*O260,"")</f>
        <v/>
      </c>
      <c r="N260" s="65">
        <f t="shared" si="38"/>
        <v>0</v>
      </c>
      <c r="O260" s="66" t="str">
        <f>+IFERROR(VLOOKUP(LEFT(E260,4),Tabla3[[COD]:[PROCESO]],4,FALSE),"")</f>
        <v/>
      </c>
      <c r="P260" s="67" t="str">
        <f t="shared" si="39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>+IFERROR(P261/O261,"")</f>
        <v/>
      </c>
      <c r="K261" s="60"/>
      <c r="L261" s="63"/>
      <c r="M261" s="64" t="str">
        <f t="shared" si="41"/>
        <v/>
      </c>
      <c r="N261" s="65">
        <f t="shared" si="38"/>
        <v>0</v>
      </c>
      <c r="O261" s="66" t="str">
        <f>+IFERROR(VLOOKUP(LEFT(E261,4),Tabla3[[COD]:[PROCESO]],4,FALSE),"")</f>
        <v/>
      </c>
      <c r="P261" s="67" t="str">
        <f t="shared" si="39"/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40"/>
        <v/>
      </c>
      <c r="K262" s="60"/>
      <c r="L262" s="63"/>
      <c r="M262" s="64" t="str">
        <f t="shared" si="41"/>
        <v/>
      </c>
      <c r="N262" s="65">
        <f t="shared" ref="N262:N325" si="42">(H262-G262)*24</f>
        <v>0</v>
      </c>
      <c r="O262" s="66" t="str">
        <f>+IFERROR(VLOOKUP(LEFT(E262,4),Tabla3[[COD]:[PROCESO]],4,FALSE),"")</f>
        <v/>
      </c>
      <c r="P262" s="67" t="str">
        <f t="shared" ref="P262:P325" si="43">+IFERROR(I262/N262,"")</f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40"/>
        <v/>
      </c>
      <c r="K263" s="60"/>
      <c r="L263" s="63"/>
      <c r="M263" s="64" t="str">
        <f t="shared" si="41"/>
        <v/>
      </c>
      <c r="N263" s="65">
        <f t="shared" si="42"/>
        <v>0</v>
      </c>
      <c r="O263" s="66" t="str">
        <f>+IFERROR(VLOOKUP(LEFT(E263,4),Tabla3[[COD]:[PROCESO]],4,FALSE),"")</f>
        <v/>
      </c>
      <c r="P263" s="67" t="str">
        <f t="shared" si="43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40"/>
        <v/>
      </c>
      <c r="K264" s="60"/>
      <c r="L264" s="63"/>
      <c r="M264" s="64" t="str">
        <f t="shared" si="41"/>
        <v/>
      </c>
      <c r="N264" s="65">
        <f t="shared" si="42"/>
        <v>0</v>
      </c>
      <c r="O264" s="66" t="str">
        <f>+IFERROR(VLOOKUP(LEFT(E264,4),Tabla3[[COD]:[PROCESO]],4,FALSE),"")</f>
        <v/>
      </c>
      <c r="P264" s="67" t="str">
        <f t="shared" si="43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40"/>
        <v/>
      </c>
      <c r="K265" s="60"/>
      <c r="L265" s="63"/>
      <c r="M265" s="64" t="str">
        <f t="shared" si="41"/>
        <v/>
      </c>
      <c r="N265" s="65">
        <f t="shared" si="42"/>
        <v>0</v>
      </c>
      <c r="O265" s="66" t="str">
        <f>+IFERROR(VLOOKUP(LEFT(E265,4),Tabla3[[COD]:[PROCESO]],4,FALSE),"")</f>
        <v/>
      </c>
      <c r="P265" s="67" t="str">
        <f t="shared" si="43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40"/>
        <v/>
      </c>
      <c r="K266" s="60"/>
      <c r="L266" s="63"/>
      <c r="M266" s="64" t="str">
        <f t="shared" si="41"/>
        <v/>
      </c>
      <c r="N266" s="65">
        <f t="shared" si="42"/>
        <v>0</v>
      </c>
      <c r="O266" s="66" t="str">
        <f>+IFERROR(VLOOKUP(LEFT(E266,4),Tabla3[[COD]:[PROCESO]],4,FALSE),"")</f>
        <v/>
      </c>
      <c r="P266" s="67" t="str">
        <f t="shared" si="43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 t="str">
        <f t="shared" si="40"/>
        <v/>
      </c>
      <c r="K267" s="60"/>
      <c r="L267" s="63"/>
      <c r="M267" s="64" t="str">
        <f t="shared" si="41"/>
        <v/>
      </c>
      <c r="N267" s="65">
        <f t="shared" si="42"/>
        <v>0</v>
      </c>
      <c r="O267" s="66" t="str">
        <f>+IFERROR(VLOOKUP(LEFT(E267,4),Tabla3[[COD]:[PROCESO]],4,FALSE),"")</f>
        <v/>
      </c>
      <c r="P267" s="67" t="str">
        <f t="shared" si="43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40"/>
        <v/>
      </c>
      <c r="K268" s="60"/>
      <c r="L268" s="63"/>
      <c r="M268" s="64" t="str">
        <f t="shared" si="41"/>
        <v/>
      </c>
      <c r="N268" s="65">
        <f t="shared" si="42"/>
        <v>0</v>
      </c>
      <c r="O268" s="66" t="str">
        <f>+IFERROR(VLOOKUP(LEFT(E268,4),Tabla3[[COD]:[PROCESO]],4,FALSE),"")</f>
        <v/>
      </c>
      <c r="P268" s="67" t="str">
        <f t="shared" si="43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40"/>
        <v/>
      </c>
      <c r="K269" s="60"/>
      <c r="L269" s="63"/>
      <c r="M269" s="64" t="str">
        <f t="shared" si="41"/>
        <v/>
      </c>
      <c r="N269" s="65">
        <f t="shared" si="42"/>
        <v>0</v>
      </c>
      <c r="O269" s="66" t="str">
        <f>+IFERROR(VLOOKUP(LEFT(E269,4),Tabla3[[COD]:[PROCESO]],4,FALSE),"")</f>
        <v/>
      </c>
      <c r="P269" s="67" t="str">
        <f t="shared" si="43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40"/>
        <v/>
      </c>
      <c r="K270" s="60"/>
      <c r="L270" s="63"/>
      <c r="M270" s="64" t="str">
        <f t="shared" si="41"/>
        <v/>
      </c>
      <c r="N270" s="65">
        <f t="shared" si="42"/>
        <v>0</v>
      </c>
      <c r="O270" s="66" t="str">
        <f>+IFERROR(VLOOKUP(LEFT(E270,4),Tabla3[[COD]:[PROCESO]],4,FALSE),"")</f>
        <v/>
      </c>
      <c r="P270" s="67" t="str">
        <f t="shared" si="43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40"/>
        <v/>
      </c>
      <c r="K271" s="60"/>
      <c r="L271" s="63"/>
      <c r="M271" s="64" t="str">
        <f t="shared" si="41"/>
        <v/>
      </c>
      <c r="N271" s="65">
        <f t="shared" si="42"/>
        <v>0</v>
      </c>
      <c r="O271" s="66" t="str">
        <f>+IFERROR(VLOOKUP(LEFT(E271,4),Tabla3[[COD]:[PROCESO]],4,FALSE),"")</f>
        <v/>
      </c>
      <c r="P271" s="67" t="str">
        <f t="shared" si="43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40"/>
        <v/>
      </c>
      <c r="K272" s="60"/>
      <c r="L272" s="63"/>
      <c r="M272" s="64" t="str">
        <f t="shared" si="41"/>
        <v/>
      </c>
      <c r="N272" s="65">
        <f t="shared" si="42"/>
        <v>0</v>
      </c>
      <c r="O272" s="66" t="str">
        <f>+IFERROR(VLOOKUP(LEFT(E272,4),Tabla3[[COD]:[PROCESO]],4,FALSE),"")</f>
        <v/>
      </c>
      <c r="P272" s="67" t="str">
        <f t="shared" si="43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40"/>
        <v/>
      </c>
      <c r="K273" s="60"/>
      <c r="L273" s="63"/>
      <c r="M273" s="64" t="str">
        <f t="shared" si="41"/>
        <v/>
      </c>
      <c r="N273" s="65">
        <f t="shared" si="42"/>
        <v>0</v>
      </c>
      <c r="O273" s="66" t="str">
        <f>+IFERROR(VLOOKUP(LEFT(E273,4),Tabla3[[COD]:[PROCESO]],4,FALSE),"")</f>
        <v/>
      </c>
      <c r="P273" s="67" t="str">
        <f t="shared" si="43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40"/>
        <v/>
      </c>
      <c r="K274" s="60"/>
      <c r="L274" s="63"/>
      <c r="M274" s="64" t="str">
        <f t="shared" si="41"/>
        <v/>
      </c>
      <c r="N274" s="65">
        <f t="shared" si="42"/>
        <v>0</v>
      </c>
      <c r="O274" s="66" t="str">
        <f>+IFERROR(VLOOKUP(LEFT(E274,4),Tabla3[[COD]:[PROCESO]],4,FALSE),"")</f>
        <v/>
      </c>
      <c r="P274" s="67" t="str">
        <f t="shared" si="43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40"/>
        <v/>
      </c>
      <c r="K275" s="60"/>
      <c r="L275" s="63"/>
      <c r="M275" s="64" t="str">
        <f t="shared" si="41"/>
        <v/>
      </c>
      <c r="N275" s="65">
        <f t="shared" si="42"/>
        <v>0</v>
      </c>
      <c r="O275" s="66" t="str">
        <f>+IFERROR(VLOOKUP(LEFT(E275,4),Tabla3[[COD]:[PROCESO]],4,FALSE),"")</f>
        <v/>
      </c>
      <c r="P275" s="67" t="str">
        <f t="shared" si="43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40"/>
        <v/>
      </c>
      <c r="K276" s="60"/>
      <c r="L276" s="63"/>
      <c r="M276" s="64" t="str">
        <f t="shared" si="41"/>
        <v/>
      </c>
      <c r="N276" s="65">
        <f t="shared" si="42"/>
        <v>0</v>
      </c>
      <c r="O276" s="66" t="str">
        <f>+IFERROR(VLOOKUP(LEFT(E276,4),Tabla3[[COD]:[PROCESO]],4,FALSE),"")</f>
        <v/>
      </c>
      <c r="P276" s="67" t="str">
        <f t="shared" si="43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40"/>
        <v/>
      </c>
      <c r="K277" s="60"/>
      <c r="L277" s="63"/>
      <c r="M277" s="64" t="str">
        <f t="shared" si="41"/>
        <v/>
      </c>
      <c r="N277" s="65">
        <f t="shared" si="42"/>
        <v>0</v>
      </c>
      <c r="O277" s="66" t="str">
        <f>+IFERROR(VLOOKUP(LEFT(E277,4),Tabla3[[COD]:[PROCESO]],4,FALSE),"")</f>
        <v/>
      </c>
      <c r="P277" s="67" t="str">
        <f t="shared" si="43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40"/>
        <v/>
      </c>
      <c r="K278" s="60"/>
      <c r="L278" s="63"/>
      <c r="M278" s="64" t="str">
        <f t="shared" si="41"/>
        <v/>
      </c>
      <c r="N278" s="65">
        <f t="shared" si="42"/>
        <v>0</v>
      </c>
      <c r="O278" s="66" t="str">
        <f>+IFERROR(VLOOKUP(LEFT(E278,4),Tabla3[[COD]:[PROCESO]],4,FALSE),"")</f>
        <v/>
      </c>
      <c r="P278" s="67" t="str">
        <f t="shared" si="43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40"/>
        <v/>
      </c>
      <c r="K279" s="60"/>
      <c r="L279" s="63"/>
      <c r="M279" s="64" t="str">
        <f t="shared" si="41"/>
        <v/>
      </c>
      <c r="N279" s="65">
        <f t="shared" si="42"/>
        <v>0</v>
      </c>
      <c r="O279" s="66" t="str">
        <f>+IFERROR(VLOOKUP(LEFT(E279,4),Tabla3[[COD]:[PROCESO]],4,FALSE),"")</f>
        <v/>
      </c>
      <c r="P279" s="67" t="str">
        <f t="shared" si="43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40"/>
        <v/>
      </c>
      <c r="K280" s="60"/>
      <c r="L280" s="63"/>
      <c r="M280" s="64" t="str">
        <f t="shared" si="41"/>
        <v/>
      </c>
      <c r="N280" s="65">
        <f t="shared" si="42"/>
        <v>0</v>
      </c>
      <c r="O280" s="66" t="str">
        <f>+IFERROR(VLOOKUP(LEFT(E280,4),Tabla3[[COD]:[PROCESO]],4,FALSE),"")</f>
        <v/>
      </c>
      <c r="P280" s="67" t="str">
        <f t="shared" si="43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40"/>
        <v/>
      </c>
      <c r="K281" s="60"/>
      <c r="L281" s="63"/>
      <c r="M281" s="64" t="str">
        <f t="shared" si="41"/>
        <v/>
      </c>
      <c r="N281" s="65">
        <f t="shared" si="42"/>
        <v>0</v>
      </c>
      <c r="O281" s="66" t="str">
        <f>+IFERROR(VLOOKUP(LEFT(E281,4),Tabla3[[COD]:[PROCESO]],4,FALSE),"")</f>
        <v/>
      </c>
      <c r="P281" s="67" t="str">
        <f t="shared" si="43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40"/>
        <v/>
      </c>
      <c r="K282" s="60"/>
      <c r="L282" s="63"/>
      <c r="M282" s="64" t="str">
        <f t="shared" si="41"/>
        <v/>
      </c>
      <c r="N282" s="65">
        <f t="shared" si="42"/>
        <v>0</v>
      </c>
      <c r="O282" s="66" t="str">
        <f>+IFERROR(VLOOKUP(LEFT(E282,4),Tabla3[[COD]:[PROCESO]],4,FALSE),"")</f>
        <v/>
      </c>
      <c r="P282" s="67" t="str">
        <f t="shared" si="43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40"/>
        <v/>
      </c>
      <c r="K283" s="60"/>
      <c r="L283" s="63"/>
      <c r="M283" s="64" t="str">
        <f t="shared" si="41"/>
        <v/>
      </c>
      <c r="N283" s="65">
        <f t="shared" si="42"/>
        <v>0</v>
      </c>
      <c r="O283" s="66" t="str">
        <f>+IFERROR(VLOOKUP(LEFT(E283,4),Tabla3[[COD]:[PROCESO]],4,FALSE),"")</f>
        <v/>
      </c>
      <c r="P283" s="67" t="str">
        <f t="shared" si="43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40"/>
        <v/>
      </c>
      <c r="K284" s="60"/>
      <c r="L284" s="63"/>
      <c r="M284" s="64" t="str">
        <f t="shared" si="41"/>
        <v/>
      </c>
      <c r="N284" s="65">
        <f t="shared" si="42"/>
        <v>0</v>
      </c>
      <c r="O284" s="66" t="str">
        <f>+IFERROR(VLOOKUP(LEFT(E284,4),Tabla3[[COD]:[PROCESO]],4,FALSE),"")</f>
        <v/>
      </c>
      <c r="P284" s="67" t="str">
        <f t="shared" si="43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40"/>
        <v/>
      </c>
      <c r="K285" s="60"/>
      <c r="L285" s="63"/>
      <c r="M285" s="64" t="str">
        <f t="shared" si="41"/>
        <v/>
      </c>
      <c r="N285" s="65">
        <f t="shared" si="42"/>
        <v>0</v>
      </c>
      <c r="O285" s="66" t="str">
        <f>+IFERROR(VLOOKUP(LEFT(E285,4),Tabla3[[COD]:[PROCESO]],4,FALSE),"")</f>
        <v/>
      </c>
      <c r="P285" s="67" t="str">
        <f t="shared" si="43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40"/>
        <v/>
      </c>
      <c r="K286" s="60"/>
      <c r="L286" s="63"/>
      <c r="M286" s="64" t="str">
        <f t="shared" si="41"/>
        <v/>
      </c>
      <c r="N286" s="65">
        <f t="shared" si="42"/>
        <v>0</v>
      </c>
      <c r="O286" s="66" t="str">
        <f>+IFERROR(VLOOKUP(LEFT(E286,4),Tabla3[[COD]:[PROCESO]],4,FALSE),"")</f>
        <v/>
      </c>
      <c r="P286" s="67" t="str">
        <f t="shared" si="43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40"/>
        <v/>
      </c>
      <c r="K287" s="60"/>
      <c r="L287" s="63"/>
      <c r="M287" s="64" t="str">
        <f t="shared" si="41"/>
        <v/>
      </c>
      <c r="N287" s="65">
        <f t="shared" si="42"/>
        <v>0</v>
      </c>
      <c r="O287" s="66" t="str">
        <f>+IFERROR(VLOOKUP(LEFT(E287,4),Tabla3[[COD]:[PROCESO]],4,FALSE),"")</f>
        <v/>
      </c>
      <c r="P287" s="67" t="str">
        <f t="shared" si="43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40"/>
        <v/>
      </c>
      <c r="K288" s="60"/>
      <c r="L288" s="63"/>
      <c r="M288" s="64" t="str">
        <f t="shared" si="41"/>
        <v/>
      </c>
      <c r="N288" s="65">
        <f t="shared" si="42"/>
        <v>0</v>
      </c>
      <c r="O288" s="66" t="str">
        <f>+IFERROR(VLOOKUP(LEFT(E288,4),Tabla3[[COD]:[PROCESO]],4,FALSE),"")</f>
        <v/>
      </c>
      <c r="P288" s="67" t="str">
        <f t="shared" si="43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40"/>
        <v/>
      </c>
      <c r="K289" s="60"/>
      <c r="L289" s="63"/>
      <c r="M289" s="64" t="str">
        <f t="shared" si="41"/>
        <v/>
      </c>
      <c r="N289" s="65">
        <f t="shared" si="42"/>
        <v>0</v>
      </c>
      <c r="O289" s="66" t="str">
        <f>+IFERROR(VLOOKUP(LEFT(E289,4),Tabla3[[COD]:[PROCESO]],4,FALSE),"")</f>
        <v/>
      </c>
      <c r="P289" s="67" t="str">
        <f t="shared" si="43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40"/>
        <v/>
      </c>
      <c r="K290" s="60"/>
      <c r="L290" s="63"/>
      <c r="M290" s="64" t="str">
        <f t="shared" si="41"/>
        <v/>
      </c>
      <c r="N290" s="65">
        <f t="shared" si="42"/>
        <v>0</v>
      </c>
      <c r="O290" s="66" t="str">
        <f>+IFERROR(VLOOKUP(LEFT(E290,4),Tabla3[[COD]:[PROCESO]],4,FALSE),"")</f>
        <v/>
      </c>
      <c r="P290" s="67" t="str">
        <f t="shared" si="43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40"/>
        <v/>
      </c>
      <c r="K291" s="60"/>
      <c r="L291" s="63"/>
      <c r="M291" s="64" t="str">
        <f t="shared" si="41"/>
        <v/>
      </c>
      <c r="N291" s="65">
        <f t="shared" si="42"/>
        <v>0</v>
      </c>
      <c r="O291" s="66" t="str">
        <f>+IFERROR(VLOOKUP(LEFT(E291,4),Tabla3[[COD]:[PROCESO]],4,FALSE),"")</f>
        <v/>
      </c>
      <c r="P291" s="67" t="str">
        <f t="shared" si="43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40"/>
        <v/>
      </c>
      <c r="K292" s="60"/>
      <c r="L292" s="63"/>
      <c r="M292" s="64" t="str">
        <f t="shared" si="41"/>
        <v/>
      </c>
      <c r="N292" s="65">
        <f t="shared" si="42"/>
        <v>0</v>
      </c>
      <c r="O292" s="66" t="str">
        <f>+IFERROR(VLOOKUP(LEFT(E292,4),Tabla3[[COD]:[PROCESO]],4,FALSE),"")</f>
        <v/>
      </c>
      <c r="P292" s="67" t="str">
        <f t="shared" si="43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40"/>
        <v/>
      </c>
      <c r="K293" s="60"/>
      <c r="L293" s="63"/>
      <c r="M293" s="64" t="str">
        <f t="shared" si="41"/>
        <v/>
      </c>
      <c r="N293" s="65">
        <f t="shared" si="42"/>
        <v>0</v>
      </c>
      <c r="O293" s="66" t="str">
        <f>+IFERROR(VLOOKUP(LEFT(E293,4),Tabla3[[COD]:[PROCESO]],4,FALSE),"")</f>
        <v/>
      </c>
      <c r="P293" s="67" t="str">
        <f t="shared" si="43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40"/>
        <v/>
      </c>
      <c r="K294" s="60"/>
      <c r="L294" s="63"/>
      <c r="M294" s="64" t="str">
        <f t="shared" si="41"/>
        <v/>
      </c>
      <c r="N294" s="65">
        <f t="shared" si="42"/>
        <v>0</v>
      </c>
      <c r="O294" s="66" t="str">
        <f>+IFERROR(VLOOKUP(LEFT(E294,4),Tabla3[[COD]:[PROCESO]],4,FALSE),"")</f>
        <v/>
      </c>
      <c r="P294" s="67" t="str">
        <f t="shared" si="43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40"/>
        <v/>
      </c>
      <c r="K295" s="60"/>
      <c r="L295" s="63"/>
      <c r="M295" s="64" t="str">
        <f t="shared" si="41"/>
        <v/>
      </c>
      <c r="N295" s="65">
        <f t="shared" si="42"/>
        <v>0</v>
      </c>
      <c r="O295" s="66" t="str">
        <f>+IFERROR(VLOOKUP(LEFT(E295,4),Tabla3[[COD]:[PROCESO]],4,FALSE),"")</f>
        <v/>
      </c>
      <c r="P295" s="67" t="str">
        <f t="shared" si="43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40"/>
        <v/>
      </c>
      <c r="K296" s="60"/>
      <c r="L296" s="63"/>
      <c r="M296" s="64" t="str">
        <f t="shared" si="41"/>
        <v/>
      </c>
      <c r="N296" s="65">
        <f t="shared" si="42"/>
        <v>0</v>
      </c>
      <c r="O296" s="66" t="str">
        <f>+IFERROR(VLOOKUP(LEFT(E296,4),Tabla3[[COD]:[PROCESO]],4,FALSE),"")</f>
        <v/>
      </c>
      <c r="P296" s="67" t="str">
        <f t="shared" si="43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40"/>
        <v/>
      </c>
      <c r="K297" s="60"/>
      <c r="L297" s="63"/>
      <c r="M297" s="64" t="str">
        <f t="shared" si="41"/>
        <v/>
      </c>
      <c r="N297" s="65">
        <f t="shared" si="42"/>
        <v>0</v>
      </c>
      <c r="O297" s="66" t="str">
        <f>+IFERROR(VLOOKUP(LEFT(E297,4),Tabla3[[COD]:[PROCESO]],4,FALSE),"")</f>
        <v/>
      </c>
      <c r="P297" s="67" t="str">
        <f t="shared" si="43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40"/>
        <v/>
      </c>
      <c r="K298" s="60"/>
      <c r="L298" s="63"/>
      <c r="M298" s="64" t="str">
        <f t="shared" si="41"/>
        <v/>
      </c>
      <c r="N298" s="65">
        <f t="shared" si="42"/>
        <v>0</v>
      </c>
      <c r="O298" s="66" t="str">
        <f>+IFERROR(VLOOKUP(LEFT(E298,4),Tabla3[[COD]:[PROCESO]],4,FALSE),"")</f>
        <v/>
      </c>
      <c r="P298" s="67" t="str">
        <f t="shared" si="43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40"/>
        <v/>
      </c>
      <c r="K299" s="60"/>
      <c r="L299" s="63"/>
      <c r="M299" s="64" t="str">
        <f t="shared" si="41"/>
        <v/>
      </c>
      <c r="N299" s="65">
        <f t="shared" si="42"/>
        <v>0</v>
      </c>
      <c r="O299" s="66" t="str">
        <f>+IFERROR(VLOOKUP(LEFT(E299,4),Tabla3[[COD]:[PROCESO]],4,FALSE),"")</f>
        <v/>
      </c>
      <c r="P299" s="67" t="str">
        <f t="shared" si="43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40"/>
        <v/>
      </c>
      <c r="K300" s="60"/>
      <c r="L300" s="63"/>
      <c r="M300" s="64" t="str">
        <f t="shared" si="41"/>
        <v/>
      </c>
      <c r="N300" s="65">
        <f t="shared" si="42"/>
        <v>0</v>
      </c>
      <c r="O300" s="66" t="str">
        <f>+IFERROR(VLOOKUP(LEFT(E300,4),Tabla3[[COD]:[PROCESO]],4,FALSE),"")</f>
        <v/>
      </c>
      <c r="P300" s="67" t="str">
        <f t="shared" si="43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40"/>
        <v/>
      </c>
      <c r="K301" s="60"/>
      <c r="L301" s="63"/>
      <c r="M301" s="64" t="str">
        <f t="shared" si="41"/>
        <v/>
      </c>
      <c r="N301" s="65">
        <f t="shared" si="42"/>
        <v>0</v>
      </c>
      <c r="O301" s="66" t="str">
        <f>+IFERROR(VLOOKUP(LEFT(E301,4),Tabla3[[COD]:[PROCESO]],4,FALSE),"")</f>
        <v/>
      </c>
      <c r="P301" s="67" t="str">
        <f t="shared" si="43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40"/>
        <v/>
      </c>
      <c r="K302" s="60"/>
      <c r="L302" s="63"/>
      <c r="M302" s="64" t="str">
        <f t="shared" si="41"/>
        <v/>
      </c>
      <c r="N302" s="65">
        <f t="shared" si="42"/>
        <v>0</v>
      </c>
      <c r="O302" s="66" t="str">
        <f>+IFERROR(VLOOKUP(LEFT(E302,4),Tabla3[[COD]:[PROCESO]],4,FALSE),"")</f>
        <v/>
      </c>
      <c r="P302" s="67" t="str">
        <f t="shared" si="43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40"/>
        <v/>
      </c>
      <c r="K303" s="60"/>
      <c r="L303" s="63"/>
      <c r="M303" s="64" t="str">
        <f t="shared" si="41"/>
        <v/>
      </c>
      <c r="N303" s="65">
        <f t="shared" si="42"/>
        <v>0</v>
      </c>
      <c r="O303" s="66" t="str">
        <f>+IFERROR(VLOOKUP(LEFT(E303,4),Tabla3[[COD]:[PROCESO]],4,FALSE),"")</f>
        <v/>
      </c>
      <c r="P303" s="67" t="str">
        <f t="shared" si="43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40"/>
        <v/>
      </c>
      <c r="K304" s="60"/>
      <c r="L304" s="63"/>
      <c r="M304" s="64" t="str">
        <f t="shared" si="41"/>
        <v/>
      </c>
      <c r="N304" s="65">
        <f t="shared" si="42"/>
        <v>0</v>
      </c>
      <c r="O304" s="66" t="str">
        <f>+IFERROR(VLOOKUP(LEFT(E304,4),Tabla3[[COD]:[PROCESO]],4,FALSE),"")</f>
        <v/>
      </c>
      <c r="P304" s="67" t="str">
        <f t="shared" si="43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40"/>
        <v/>
      </c>
      <c r="K305" s="60"/>
      <c r="L305" s="63"/>
      <c r="M305" s="64" t="str">
        <f t="shared" si="41"/>
        <v/>
      </c>
      <c r="N305" s="65">
        <f t="shared" si="42"/>
        <v>0</v>
      </c>
      <c r="O305" s="66" t="str">
        <f>+IFERROR(VLOOKUP(LEFT(E305,4),Tabla3[[COD]:[PROCESO]],4,FALSE),"")</f>
        <v/>
      </c>
      <c r="P305" s="67" t="str">
        <f t="shared" si="43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40"/>
        <v/>
      </c>
      <c r="K306" s="60"/>
      <c r="L306" s="63"/>
      <c r="M306" s="64" t="str">
        <f t="shared" si="41"/>
        <v/>
      </c>
      <c r="N306" s="65">
        <f t="shared" si="42"/>
        <v>0</v>
      </c>
      <c r="O306" s="66" t="str">
        <f>+IFERROR(VLOOKUP(LEFT(E306,4),Tabla3[[COD]:[PROCESO]],4,FALSE),"")</f>
        <v/>
      </c>
      <c r="P306" s="67" t="str">
        <f t="shared" si="43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40"/>
        <v/>
      </c>
      <c r="K307" s="60"/>
      <c r="L307" s="63"/>
      <c r="M307" s="64" t="str">
        <f t="shared" si="41"/>
        <v/>
      </c>
      <c r="N307" s="65">
        <f t="shared" si="42"/>
        <v>0</v>
      </c>
      <c r="O307" s="66" t="str">
        <f>+IFERROR(VLOOKUP(LEFT(E307,4),Tabla3[[COD]:[PROCESO]],4,FALSE),"")</f>
        <v/>
      </c>
      <c r="P307" s="67" t="str">
        <f t="shared" si="43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40"/>
        <v/>
      </c>
      <c r="K308" s="60"/>
      <c r="L308" s="63"/>
      <c r="M308" s="64" t="str">
        <f t="shared" si="41"/>
        <v/>
      </c>
      <c r="N308" s="65">
        <f t="shared" si="42"/>
        <v>0</v>
      </c>
      <c r="O308" s="66" t="str">
        <f>+IFERROR(VLOOKUP(LEFT(E308,4),Tabla3[[COD]:[PROCESO]],4,FALSE),"")</f>
        <v/>
      </c>
      <c r="P308" s="67" t="str">
        <f t="shared" si="43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40"/>
        <v/>
      </c>
      <c r="K309" s="60"/>
      <c r="L309" s="63"/>
      <c r="M309" s="64" t="str">
        <f t="shared" si="41"/>
        <v/>
      </c>
      <c r="N309" s="65">
        <f t="shared" si="42"/>
        <v>0</v>
      </c>
      <c r="O309" s="66" t="str">
        <f>+IFERROR(VLOOKUP(LEFT(E309,4),Tabla3[[COD]:[PROCESO]],4,FALSE),"")</f>
        <v/>
      </c>
      <c r="P309" s="67" t="str">
        <f t="shared" si="43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40"/>
        <v/>
      </c>
      <c r="K310" s="60"/>
      <c r="L310" s="63"/>
      <c r="M310" s="64" t="str">
        <f t="shared" si="41"/>
        <v/>
      </c>
      <c r="N310" s="65">
        <f t="shared" si="42"/>
        <v>0</v>
      </c>
      <c r="O310" s="66" t="str">
        <f>+IFERROR(VLOOKUP(LEFT(E310,4),Tabla3[[COD]:[PROCESO]],4,FALSE),"")</f>
        <v/>
      </c>
      <c r="P310" s="67" t="str">
        <f t="shared" si="43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40"/>
        <v/>
      </c>
      <c r="K311" s="60"/>
      <c r="L311" s="63"/>
      <c r="M311" s="64" t="str">
        <f t="shared" si="41"/>
        <v/>
      </c>
      <c r="N311" s="65">
        <f t="shared" si="42"/>
        <v>0</v>
      </c>
      <c r="O311" s="66" t="str">
        <f>+IFERROR(VLOOKUP(LEFT(E311,4),Tabla3[[COD]:[PROCESO]],4,FALSE),"")</f>
        <v/>
      </c>
      <c r="P311" s="67" t="str">
        <f t="shared" si="43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40"/>
        <v/>
      </c>
      <c r="K312" s="60"/>
      <c r="L312" s="63"/>
      <c r="M312" s="64" t="str">
        <f t="shared" si="41"/>
        <v/>
      </c>
      <c r="N312" s="65">
        <f t="shared" si="42"/>
        <v>0</v>
      </c>
      <c r="O312" s="66" t="str">
        <f>+IFERROR(VLOOKUP(LEFT(E312,4),Tabla3[[COD]:[PROCESO]],4,FALSE),"")</f>
        <v/>
      </c>
      <c r="P312" s="67" t="str">
        <f t="shared" si="43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40"/>
        <v/>
      </c>
      <c r="K313" s="60"/>
      <c r="L313" s="63"/>
      <c r="M313" s="64" t="str">
        <f t="shared" si="41"/>
        <v/>
      </c>
      <c r="N313" s="65">
        <f t="shared" si="42"/>
        <v>0</v>
      </c>
      <c r="O313" s="66" t="str">
        <f>+IFERROR(VLOOKUP(LEFT(E313,4),Tabla3[[COD]:[PROCESO]],4,FALSE),"")</f>
        <v/>
      </c>
      <c r="P313" s="67" t="str">
        <f t="shared" si="43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40"/>
        <v/>
      </c>
      <c r="K314" s="60"/>
      <c r="L314" s="63"/>
      <c r="M314" s="64" t="str">
        <f t="shared" si="41"/>
        <v/>
      </c>
      <c r="N314" s="65">
        <f t="shared" si="42"/>
        <v>0</v>
      </c>
      <c r="O314" s="66" t="str">
        <f>+IFERROR(VLOOKUP(LEFT(E314,4),Tabla3[[COD]:[PROCESO]],4,FALSE),"")</f>
        <v/>
      </c>
      <c r="P314" s="67" t="str">
        <f t="shared" si="43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40"/>
        <v/>
      </c>
      <c r="K315" s="60"/>
      <c r="L315" s="63"/>
      <c r="M315" s="64" t="str">
        <f t="shared" si="41"/>
        <v/>
      </c>
      <c r="N315" s="65">
        <f t="shared" si="42"/>
        <v>0</v>
      </c>
      <c r="O315" s="66" t="str">
        <f>+IFERROR(VLOOKUP(LEFT(E315,4),Tabla3[[COD]:[PROCESO]],4,FALSE),"")</f>
        <v/>
      </c>
      <c r="P315" s="67" t="str">
        <f t="shared" si="43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40"/>
        <v/>
      </c>
      <c r="K316" s="60"/>
      <c r="L316" s="63"/>
      <c r="M316" s="64" t="str">
        <f t="shared" si="41"/>
        <v/>
      </c>
      <c r="N316" s="65">
        <f t="shared" si="42"/>
        <v>0</v>
      </c>
      <c r="O316" s="66" t="str">
        <f>+IFERROR(VLOOKUP(LEFT(E316,4),Tabla3[[COD]:[PROCESO]],4,FALSE),"")</f>
        <v/>
      </c>
      <c r="P316" s="67" t="str">
        <f t="shared" si="43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40"/>
        <v/>
      </c>
      <c r="K317" s="60"/>
      <c r="L317" s="63"/>
      <c r="M317" s="64" t="str">
        <f t="shared" si="41"/>
        <v/>
      </c>
      <c r="N317" s="65">
        <f t="shared" si="42"/>
        <v>0</v>
      </c>
      <c r="O317" s="66" t="str">
        <f>+IFERROR(VLOOKUP(LEFT(E317,4),Tabla3[[COD]:[PROCESO]],4,FALSE),"")</f>
        <v/>
      </c>
      <c r="P317" s="67" t="str">
        <f t="shared" si="43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40"/>
        <v/>
      </c>
      <c r="K318" s="60"/>
      <c r="L318" s="63"/>
      <c r="M318" s="64" t="str">
        <f t="shared" si="41"/>
        <v/>
      </c>
      <c r="N318" s="65">
        <f>(H318-G318)*24</f>
        <v>0</v>
      </c>
      <c r="O318" s="66" t="str">
        <f>+IFERROR(VLOOKUP(LEFT(E318,4),Tabla3[[COD]:[PROCESO]],4,FALSE),"")</f>
        <v/>
      </c>
      <c r="P318" s="67" t="str">
        <f t="shared" si="43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40"/>
        <v/>
      </c>
      <c r="K319" s="60"/>
      <c r="L319" s="63"/>
      <c r="M319" s="64" t="str">
        <f t="shared" si="41"/>
        <v/>
      </c>
      <c r="N319" s="65">
        <f>(H319-G319)*24</f>
        <v>0</v>
      </c>
      <c r="O319" s="66" t="str">
        <f>+IFERROR(VLOOKUP(LEFT(E319,4),Tabla3[[COD]:[PROCESO]],4,FALSE),"")</f>
        <v/>
      </c>
      <c r="P319" s="67" t="str">
        <f t="shared" si="43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40"/>
        <v/>
      </c>
      <c r="K320" s="60"/>
      <c r="L320" s="63"/>
      <c r="M320" s="64" t="str">
        <f t="shared" si="41"/>
        <v/>
      </c>
      <c r="N320" s="65">
        <f t="shared" si="42"/>
        <v>0</v>
      </c>
      <c r="O320" s="66" t="str">
        <f>+IFERROR(VLOOKUP(LEFT(E320,4),Tabla3[[COD]:[PROCESO]],4,FALSE),"")</f>
        <v/>
      </c>
      <c r="P320" s="67" t="str">
        <f t="shared" si="43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40"/>
        <v/>
      </c>
      <c r="K321" s="60"/>
      <c r="L321" s="275"/>
      <c r="M321" s="64" t="str">
        <f t="shared" si="41"/>
        <v/>
      </c>
      <c r="N321" s="65">
        <f t="shared" si="42"/>
        <v>0</v>
      </c>
      <c r="O321" s="66" t="str">
        <f>+IFERROR(VLOOKUP(LEFT(E321,4),Tabla3[[COD]:[PROCESO]],4,FALSE),"")</f>
        <v/>
      </c>
      <c r="P321" s="67" t="str">
        <f t="shared" si="43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40"/>
        <v/>
      </c>
      <c r="K322" s="60"/>
      <c r="L322" s="63"/>
      <c r="M322" s="64" t="str">
        <f t="shared" si="41"/>
        <v/>
      </c>
      <c r="N322" s="65">
        <f t="shared" si="42"/>
        <v>0</v>
      </c>
      <c r="O322" s="66" t="str">
        <f>+IFERROR(VLOOKUP(LEFT(E322,4),Tabla3[[COD]:[PROCESO]],4,FALSE),"")</f>
        <v/>
      </c>
      <c r="P322" s="67" t="str">
        <f t="shared" si="43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si="40"/>
        <v/>
      </c>
      <c r="K323" s="60"/>
      <c r="L323" s="63"/>
      <c r="M323" s="64" t="str">
        <f t="shared" si="41"/>
        <v/>
      </c>
      <c r="N323" s="65">
        <f t="shared" si="42"/>
        <v>0</v>
      </c>
      <c r="O323" s="66" t="str">
        <f>+IFERROR(VLOOKUP(LEFT(E323,4),Tabla3[[COD]:[PROCESO]],4,FALSE),"")</f>
        <v/>
      </c>
      <c r="P323" s="67" t="str">
        <f t="shared" si="43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ref="J324:J387" si="44">+IFERROR(P324/O324,"")</f>
        <v/>
      </c>
      <c r="K324" s="60"/>
      <c r="L324" s="63"/>
      <c r="M324" s="64" t="str">
        <f t="shared" ref="M324:M387" si="45">+IFERROR(N324*O324,"")</f>
        <v/>
      </c>
      <c r="N324" s="65">
        <f t="shared" si="42"/>
        <v>0</v>
      </c>
      <c r="O324" s="66" t="str">
        <f>+IFERROR(VLOOKUP(LEFT(E324,4),Tabla3[[COD]:[PROCESO]],4,FALSE),"")</f>
        <v/>
      </c>
      <c r="P324" s="67" t="str">
        <f t="shared" si="43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44"/>
        <v/>
      </c>
      <c r="K325" s="60"/>
      <c r="L325" s="63"/>
      <c r="M325" s="64" t="str">
        <f t="shared" si="45"/>
        <v/>
      </c>
      <c r="N325" s="65">
        <f t="shared" si="42"/>
        <v>0</v>
      </c>
      <c r="O325" s="66" t="str">
        <f>+IFERROR(VLOOKUP(LEFT(E325,4),Tabla3[[COD]:[PROCESO]],4,FALSE),"")</f>
        <v/>
      </c>
      <c r="P325" s="67" t="str">
        <f t="shared" si="43"/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44"/>
        <v/>
      </c>
      <c r="K326" s="60"/>
      <c r="L326" s="63"/>
      <c r="M326" s="64" t="str">
        <f t="shared" si="45"/>
        <v/>
      </c>
      <c r="N326" s="65">
        <f t="shared" ref="N326:N389" si="46">(H326-G326)*24</f>
        <v>0</v>
      </c>
      <c r="O326" s="66" t="str">
        <f>+IFERROR(VLOOKUP(LEFT(E326,4),Tabla3[[COD]:[PROCESO]],4,FALSE),"")</f>
        <v/>
      </c>
      <c r="P326" s="67" t="str">
        <f t="shared" ref="P326:P389" si="47">+IFERROR(I326/N326,"")</f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44"/>
        <v/>
      </c>
      <c r="K327" s="60"/>
      <c r="L327" s="63"/>
      <c r="M327" s="64" t="str">
        <f t="shared" si="45"/>
        <v/>
      </c>
      <c r="N327" s="65">
        <f t="shared" si="46"/>
        <v>0</v>
      </c>
      <c r="O327" s="66" t="str">
        <f>+IFERROR(VLOOKUP(LEFT(E327,4),Tabla3[[COD]:[PROCESO]],4,FALSE),"")</f>
        <v/>
      </c>
      <c r="P327" s="67" t="str">
        <f t="shared" si="47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44"/>
        <v/>
      </c>
      <c r="K328" s="60"/>
      <c r="L328" s="63"/>
      <c r="M328" s="64" t="str">
        <f t="shared" si="45"/>
        <v/>
      </c>
      <c r="N328" s="65">
        <f t="shared" si="46"/>
        <v>0</v>
      </c>
      <c r="O328" s="66" t="str">
        <f>+IFERROR(VLOOKUP(LEFT(E328,4),Tabla3[[COD]:[PROCESO]],4,FALSE),"")</f>
        <v/>
      </c>
      <c r="P328" s="67" t="str">
        <f t="shared" si="47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44"/>
        <v/>
      </c>
      <c r="K329" s="60"/>
      <c r="L329" s="63"/>
      <c r="M329" s="64" t="str">
        <f t="shared" si="45"/>
        <v/>
      </c>
      <c r="N329" s="65">
        <f t="shared" si="46"/>
        <v>0</v>
      </c>
      <c r="O329" s="66" t="str">
        <f>+IFERROR(VLOOKUP(LEFT(E329,4),Tabla3[[COD]:[PROCESO]],4,FALSE),"")</f>
        <v/>
      </c>
      <c r="P329" s="67" t="str">
        <f t="shared" si="47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44"/>
        <v/>
      </c>
      <c r="K330" s="60"/>
      <c r="L330" s="63"/>
      <c r="M330" s="64" t="str">
        <f t="shared" si="45"/>
        <v/>
      </c>
      <c r="N330" s="65">
        <f t="shared" si="46"/>
        <v>0</v>
      </c>
      <c r="O330" s="66" t="str">
        <f>+IFERROR(VLOOKUP(LEFT(E330,4),Tabla3[[COD]:[PROCESO]],4,FALSE),"")</f>
        <v/>
      </c>
      <c r="P330" s="67" t="str">
        <f t="shared" si="47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44"/>
        <v/>
      </c>
      <c r="K331" s="60"/>
      <c r="L331" s="63"/>
      <c r="M331" s="64" t="str">
        <f t="shared" si="45"/>
        <v/>
      </c>
      <c r="N331" s="65">
        <f t="shared" si="46"/>
        <v>0</v>
      </c>
      <c r="O331" s="66" t="str">
        <f>+IFERROR(VLOOKUP(LEFT(E331,4),Tabla3[[COD]:[PROCESO]],4,FALSE),"")</f>
        <v/>
      </c>
      <c r="P331" s="67" t="str">
        <f t="shared" si="47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44"/>
        <v/>
      </c>
      <c r="K332" s="60"/>
      <c r="L332" s="63"/>
      <c r="M332" s="64" t="str">
        <f t="shared" si="45"/>
        <v/>
      </c>
      <c r="N332" s="65">
        <f t="shared" si="46"/>
        <v>0</v>
      </c>
      <c r="O332" s="66" t="str">
        <f>+IFERROR(VLOOKUP(LEFT(E332,4),Tabla3[[COD]:[PROCESO]],4,FALSE),"")</f>
        <v/>
      </c>
      <c r="P332" s="67" t="str">
        <f t="shared" si="47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44"/>
        <v/>
      </c>
      <c r="K333" s="60"/>
      <c r="L333" s="63"/>
      <c r="M333" s="64" t="str">
        <f t="shared" si="45"/>
        <v/>
      </c>
      <c r="N333" s="65">
        <f t="shared" si="46"/>
        <v>0</v>
      </c>
      <c r="O333" s="66" t="str">
        <f>+IFERROR(VLOOKUP(LEFT(E333,4),Tabla3[[COD]:[PROCESO]],4,FALSE),"")</f>
        <v/>
      </c>
      <c r="P333" s="67" t="str">
        <f t="shared" si="47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44"/>
        <v/>
      </c>
      <c r="K334" s="60"/>
      <c r="L334" s="63"/>
      <c r="M334" s="64" t="str">
        <f t="shared" si="45"/>
        <v/>
      </c>
      <c r="N334" s="65">
        <f t="shared" si="46"/>
        <v>0</v>
      </c>
      <c r="O334" s="66" t="str">
        <f>+IFERROR(VLOOKUP(LEFT(E334,4),Tabla3[[COD]:[PROCESO]],4,FALSE),"")</f>
        <v/>
      </c>
      <c r="P334" s="67" t="str">
        <f t="shared" si="47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44"/>
        <v/>
      </c>
      <c r="K335" s="60"/>
      <c r="L335" s="63"/>
      <c r="M335" s="64" t="str">
        <f t="shared" si="45"/>
        <v/>
      </c>
      <c r="N335" s="65">
        <f t="shared" si="46"/>
        <v>0</v>
      </c>
      <c r="O335" s="66" t="str">
        <f>+IFERROR(VLOOKUP(LEFT(E335,4),Tabla3[[COD]:[PROCESO]],4,FALSE),"")</f>
        <v/>
      </c>
      <c r="P335" s="67" t="str">
        <f t="shared" si="47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44"/>
        <v/>
      </c>
      <c r="K336" s="60"/>
      <c r="L336" s="63"/>
      <c r="M336" s="64" t="str">
        <f t="shared" si="45"/>
        <v/>
      </c>
      <c r="N336" s="65">
        <f t="shared" si="46"/>
        <v>0</v>
      </c>
      <c r="O336" s="66" t="str">
        <f>+IFERROR(VLOOKUP(LEFT(E336,4),Tabla3[[COD]:[PROCESO]],4,FALSE),"")</f>
        <v/>
      </c>
      <c r="P336" s="67" t="str">
        <f t="shared" si="47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44"/>
        <v/>
      </c>
      <c r="K337" s="60"/>
      <c r="L337" s="63"/>
      <c r="M337" s="64" t="str">
        <f t="shared" si="45"/>
        <v/>
      </c>
      <c r="N337" s="65">
        <f t="shared" si="46"/>
        <v>0</v>
      </c>
      <c r="O337" s="66" t="str">
        <f>+IFERROR(VLOOKUP(LEFT(E337,4),Tabla3[[COD]:[PROCESO]],4,FALSE),"")</f>
        <v/>
      </c>
      <c r="P337" s="67" t="str">
        <f t="shared" si="47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44"/>
        <v/>
      </c>
      <c r="K338" s="60"/>
      <c r="L338" s="63"/>
      <c r="M338" s="64" t="str">
        <f t="shared" si="45"/>
        <v/>
      </c>
      <c r="N338" s="65">
        <f t="shared" si="46"/>
        <v>0</v>
      </c>
      <c r="O338" s="66" t="str">
        <f>+IFERROR(VLOOKUP(LEFT(E338,4),Tabla3[[COD]:[PROCESO]],4,FALSE),"")</f>
        <v/>
      </c>
      <c r="P338" s="67" t="str">
        <f t="shared" si="47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44"/>
        <v/>
      </c>
      <c r="K339" s="60"/>
      <c r="L339" s="63"/>
      <c r="M339" s="64" t="str">
        <f t="shared" si="45"/>
        <v/>
      </c>
      <c r="N339" s="65">
        <f t="shared" si="46"/>
        <v>0</v>
      </c>
      <c r="O339" s="66" t="str">
        <f>+IFERROR(VLOOKUP(LEFT(E339,4),Tabla3[[COD]:[PROCESO]],4,FALSE),"")</f>
        <v/>
      </c>
      <c r="P339" s="67" t="str">
        <f t="shared" si="47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44"/>
        <v/>
      </c>
      <c r="K340" s="60"/>
      <c r="L340" s="63"/>
      <c r="M340" s="64" t="str">
        <f t="shared" si="45"/>
        <v/>
      </c>
      <c r="N340" s="65">
        <f t="shared" si="46"/>
        <v>0</v>
      </c>
      <c r="O340" s="66" t="str">
        <f>+IFERROR(VLOOKUP(LEFT(E340,4),Tabla3[[COD]:[PROCESO]],4,FALSE),"")</f>
        <v/>
      </c>
      <c r="P340" s="67" t="str">
        <f t="shared" si="47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44"/>
        <v/>
      </c>
      <c r="K341" s="60"/>
      <c r="L341" s="63"/>
      <c r="M341" s="64" t="str">
        <f t="shared" si="45"/>
        <v/>
      </c>
      <c r="N341" s="65">
        <f t="shared" si="46"/>
        <v>0</v>
      </c>
      <c r="O341" s="66" t="str">
        <f>+IFERROR(VLOOKUP(LEFT(E341,4),Tabla3[[COD]:[PROCESO]],4,FALSE),"")</f>
        <v/>
      </c>
      <c r="P341" s="67" t="str">
        <f t="shared" si="47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44"/>
        <v/>
      </c>
      <c r="K342" s="60"/>
      <c r="L342" s="63"/>
      <c r="M342" s="64" t="str">
        <f t="shared" si="45"/>
        <v/>
      </c>
      <c r="N342" s="65">
        <f t="shared" si="46"/>
        <v>0</v>
      </c>
      <c r="O342" s="66" t="str">
        <f>+IFERROR(VLOOKUP(LEFT(E342,4),Tabla3[[COD]:[PROCESO]],4,FALSE),"")</f>
        <v/>
      </c>
      <c r="P342" s="67" t="str">
        <f t="shared" si="47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44"/>
        <v/>
      </c>
      <c r="K343" s="60"/>
      <c r="L343" s="63"/>
      <c r="M343" s="64" t="str">
        <f t="shared" si="45"/>
        <v/>
      </c>
      <c r="N343" s="65">
        <f t="shared" si="46"/>
        <v>0</v>
      </c>
      <c r="O343" s="66" t="str">
        <f>+IFERROR(VLOOKUP(LEFT(E343,4),Tabla3[[COD]:[PROCESO]],4,FALSE),"")</f>
        <v/>
      </c>
      <c r="P343" s="67" t="str">
        <f t="shared" si="47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44"/>
        <v/>
      </c>
      <c r="K344" s="60"/>
      <c r="L344" s="63"/>
      <c r="M344" s="64" t="str">
        <f t="shared" si="45"/>
        <v/>
      </c>
      <c r="N344" s="65">
        <f t="shared" si="46"/>
        <v>0</v>
      </c>
      <c r="O344" s="66" t="str">
        <f>+IFERROR(VLOOKUP(LEFT(E344,4),Tabla3[[COD]:[PROCESO]],4,FALSE),"")</f>
        <v/>
      </c>
      <c r="P344" s="67" t="str">
        <f t="shared" si="47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44"/>
        <v/>
      </c>
      <c r="K345" s="60"/>
      <c r="L345" s="63"/>
      <c r="M345" s="64" t="str">
        <f t="shared" si="45"/>
        <v/>
      </c>
      <c r="N345" s="65">
        <f t="shared" si="46"/>
        <v>0</v>
      </c>
      <c r="O345" s="66" t="str">
        <f>+IFERROR(VLOOKUP(LEFT(E345,4),Tabla3[[COD]:[PROCESO]],4,FALSE),"")</f>
        <v/>
      </c>
      <c r="P345" s="67" t="str">
        <f t="shared" si="47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44"/>
        <v/>
      </c>
      <c r="K346" s="60"/>
      <c r="L346" s="63"/>
      <c r="M346" s="64" t="str">
        <f t="shared" si="45"/>
        <v/>
      </c>
      <c r="N346" s="65">
        <f t="shared" si="46"/>
        <v>0</v>
      </c>
      <c r="O346" s="66" t="str">
        <f>+IFERROR(VLOOKUP(LEFT(E346,4),Tabla3[[COD]:[PROCESO]],4,FALSE),"")</f>
        <v/>
      </c>
      <c r="P346" s="67" t="str">
        <f t="shared" si="47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44"/>
        <v/>
      </c>
      <c r="K347" s="60"/>
      <c r="L347" s="63"/>
      <c r="M347" s="64" t="str">
        <f t="shared" si="45"/>
        <v/>
      </c>
      <c r="N347" s="65">
        <f t="shared" si="46"/>
        <v>0</v>
      </c>
      <c r="O347" s="66" t="str">
        <f>+IFERROR(VLOOKUP(LEFT(E347,4),Tabla3[[COD]:[PROCESO]],4,FALSE),"")</f>
        <v/>
      </c>
      <c r="P347" s="67" t="str">
        <f t="shared" si="47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44"/>
        <v/>
      </c>
      <c r="K348" s="60"/>
      <c r="L348" s="63"/>
      <c r="M348" s="64" t="str">
        <f t="shared" si="45"/>
        <v/>
      </c>
      <c r="N348" s="65">
        <f t="shared" si="46"/>
        <v>0</v>
      </c>
      <c r="O348" s="66" t="str">
        <f>+IFERROR(VLOOKUP(LEFT(E348,4),Tabla3[[COD]:[PROCESO]],4,FALSE),"")</f>
        <v/>
      </c>
      <c r="P348" s="67" t="str">
        <f t="shared" si="47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44"/>
        <v/>
      </c>
      <c r="K349" s="60"/>
      <c r="L349" s="63"/>
      <c r="M349" s="64" t="str">
        <f t="shared" si="45"/>
        <v/>
      </c>
      <c r="N349" s="65">
        <f t="shared" si="46"/>
        <v>0</v>
      </c>
      <c r="O349" s="66" t="str">
        <f>+IFERROR(VLOOKUP(LEFT(E349,4),Tabla3[[COD]:[PROCESO]],4,FALSE),"")</f>
        <v/>
      </c>
      <c r="P349" s="67" t="str">
        <f t="shared" si="47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44"/>
        <v/>
      </c>
      <c r="K350" s="60"/>
      <c r="L350" s="63"/>
      <c r="M350" s="64" t="str">
        <f t="shared" si="45"/>
        <v/>
      </c>
      <c r="N350" s="65">
        <f t="shared" si="46"/>
        <v>0</v>
      </c>
      <c r="O350" s="66" t="str">
        <f>+IFERROR(VLOOKUP(LEFT(E350,4),Tabla3[[COD]:[PROCESO]],4,FALSE),"")</f>
        <v/>
      </c>
      <c r="P350" s="67" t="str">
        <f t="shared" si="47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44"/>
        <v/>
      </c>
      <c r="K351" s="60"/>
      <c r="L351" s="63"/>
      <c r="M351" s="64" t="str">
        <f t="shared" si="45"/>
        <v/>
      </c>
      <c r="N351" s="65">
        <f t="shared" si="46"/>
        <v>0</v>
      </c>
      <c r="O351" s="66" t="str">
        <f>+IFERROR(VLOOKUP(LEFT(E351,4),Tabla3[[COD]:[PROCESO]],4,FALSE),"")</f>
        <v/>
      </c>
      <c r="P351" s="67" t="str">
        <f t="shared" si="47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44"/>
        <v/>
      </c>
      <c r="K352" s="60"/>
      <c r="L352" s="63"/>
      <c r="M352" s="64" t="str">
        <f t="shared" si="45"/>
        <v/>
      </c>
      <c r="N352" s="65">
        <f t="shared" si="46"/>
        <v>0</v>
      </c>
      <c r="O352" s="66" t="str">
        <f>+IFERROR(VLOOKUP(LEFT(E352,4),Tabla3[[COD]:[PROCESO]],4,FALSE),"")</f>
        <v/>
      </c>
      <c r="P352" s="67" t="str">
        <f t="shared" si="47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44"/>
        <v/>
      </c>
      <c r="K353" s="60"/>
      <c r="L353" s="63"/>
      <c r="M353" s="64" t="str">
        <f t="shared" si="45"/>
        <v/>
      </c>
      <c r="N353" s="65">
        <f t="shared" si="46"/>
        <v>0</v>
      </c>
      <c r="O353" s="66" t="str">
        <f>+IFERROR(VLOOKUP(LEFT(E353,4),Tabla3[[COD]:[PROCESO]],4,FALSE),"")</f>
        <v/>
      </c>
      <c r="P353" s="67" t="str">
        <f t="shared" si="47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44"/>
        <v/>
      </c>
      <c r="K354" s="60"/>
      <c r="L354" s="63"/>
      <c r="M354" s="64" t="str">
        <f t="shared" si="45"/>
        <v/>
      </c>
      <c r="N354" s="65">
        <f t="shared" si="46"/>
        <v>0</v>
      </c>
      <c r="O354" s="66" t="str">
        <f>+IFERROR(VLOOKUP(LEFT(E354,4),Tabla3[[COD]:[PROCESO]],4,FALSE),"")</f>
        <v/>
      </c>
      <c r="P354" s="67" t="str">
        <f t="shared" si="47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44"/>
        <v/>
      </c>
      <c r="K355" s="60"/>
      <c r="L355" s="63"/>
      <c r="M355" s="64" t="str">
        <f t="shared" si="45"/>
        <v/>
      </c>
      <c r="N355" s="65">
        <f t="shared" si="46"/>
        <v>0</v>
      </c>
      <c r="O355" s="66" t="str">
        <f>+IFERROR(VLOOKUP(LEFT(E355,4),Tabla3[[COD]:[PROCESO]],4,FALSE),"")</f>
        <v/>
      </c>
      <c r="P355" s="67" t="str">
        <f t="shared" si="47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44"/>
        <v/>
      </c>
      <c r="K356" s="60"/>
      <c r="L356" s="63"/>
      <c r="M356" s="64" t="str">
        <f t="shared" si="45"/>
        <v/>
      </c>
      <c r="N356" s="65">
        <f t="shared" si="46"/>
        <v>0</v>
      </c>
      <c r="O356" s="66" t="str">
        <f>+IFERROR(VLOOKUP(LEFT(E356,4),Tabla3[[COD]:[PROCESO]],4,FALSE),"")</f>
        <v/>
      </c>
      <c r="P356" s="67" t="str">
        <f t="shared" si="47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44"/>
        <v/>
      </c>
      <c r="K357" s="60"/>
      <c r="L357" s="63"/>
      <c r="M357" s="64" t="str">
        <f t="shared" si="45"/>
        <v/>
      </c>
      <c r="N357" s="65">
        <f t="shared" si="46"/>
        <v>0</v>
      </c>
      <c r="O357" s="66" t="str">
        <f>+IFERROR(VLOOKUP(LEFT(E357,4),Tabla3[[COD]:[PROCESO]],4,FALSE),"")</f>
        <v/>
      </c>
      <c r="P357" s="67" t="str">
        <f t="shared" si="47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44"/>
        <v/>
      </c>
      <c r="K358" s="60"/>
      <c r="L358" s="63"/>
      <c r="M358" s="64" t="str">
        <f t="shared" si="45"/>
        <v/>
      </c>
      <c r="N358" s="65">
        <f t="shared" si="46"/>
        <v>0</v>
      </c>
      <c r="O358" s="66" t="str">
        <f>+IFERROR(VLOOKUP(LEFT(E358,4),Tabla3[[COD]:[PROCESO]],4,FALSE),"")</f>
        <v/>
      </c>
      <c r="P358" s="67" t="str">
        <f t="shared" si="47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44"/>
        <v/>
      </c>
      <c r="K359" s="60"/>
      <c r="L359" s="63"/>
      <c r="M359" s="64" t="str">
        <f t="shared" si="45"/>
        <v/>
      </c>
      <c r="N359" s="65">
        <f t="shared" si="46"/>
        <v>0</v>
      </c>
      <c r="O359" s="66" t="str">
        <f>+IFERROR(VLOOKUP(LEFT(E359,4),Tabla3[[COD]:[PROCESO]],4,FALSE),"")</f>
        <v/>
      </c>
      <c r="P359" s="67" t="str">
        <f t="shared" si="47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44"/>
        <v/>
      </c>
      <c r="K360" s="60"/>
      <c r="L360" s="63"/>
      <c r="M360" s="64" t="str">
        <f t="shared" si="45"/>
        <v/>
      </c>
      <c r="N360" s="65">
        <f t="shared" si="46"/>
        <v>0</v>
      </c>
      <c r="O360" s="66" t="str">
        <f>+IFERROR(VLOOKUP(LEFT(E360,4),Tabla3[[COD]:[PROCESO]],4,FALSE),"")</f>
        <v/>
      </c>
      <c r="P360" s="67" t="str">
        <f t="shared" si="47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44"/>
        <v/>
      </c>
      <c r="K361" s="60"/>
      <c r="L361" s="63"/>
      <c r="M361" s="64" t="str">
        <f t="shared" si="45"/>
        <v/>
      </c>
      <c r="N361" s="65">
        <f t="shared" si="46"/>
        <v>0</v>
      </c>
      <c r="O361" s="66" t="str">
        <f>+IFERROR(VLOOKUP(LEFT(E361,4),Tabla3[[COD]:[PROCESO]],4,FALSE),"")</f>
        <v/>
      </c>
      <c r="P361" s="67" t="str">
        <f t="shared" si="47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44"/>
        <v/>
      </c>
      <c r="K362" s="60"/>
      <c r="L362" s="63"/>
      <c r="M362" s="64" t="str">
        <f t="shared" si="45"/>
        <v/>
      </c>
      <c r="N362" s="65">
        <f t="shared" si="46"/>
        <v>0</v>
      </c>
      <c r="O362" s="66" t="str">
        <f>+IFERROR(VLOOKUP(LEFT(E362,4),Tabla3[[COD]:[PROCESO]],4,FALSE),"")</f>
        <v/>
      </c>
      <c r="P362" s="67" t="str">
        <f t="shared" si="47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44"/>
        <v/>
      </c>
      <c r="K363" s="60"/>
      <c r="L363" s="63"/>
      <c r="M363" s="64" t="str">
        <f t="shared" si="45"/>
        <v/>
      </c>
      <c r="N363" s="65">
        <f t="shared" si="46"/>
        <v>0</v>
      </c>
      <c r="O363" s="66" t="str">
        <f>+IFERROR(VLOOKUP(LEFT(E363,4),Tabla3[[COD]:[PROCESO]],4,FALSE),"")</f>
        <v/>
      </c>
      <c r="P363" s="67" t="str">
        <f t="shared" si="47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44"/>
        <v/>
      </c>
      <c r="K364" s="60"/>
      <c r="L364" s="63"/>
      <c r="M364" s="64" t="str">
        <f t="shared" si="45"/>
        <v/>
      </c>
      <c r="N364" s="65">
        <f t="shared" si="46"/>
        <v>0</v>
      </c>
      <c r="O364" s="66" t="str">
        <f>+IFERROR(VLOOKUP(LEFT(E364,4),Tabla3[[COD]:[PROCESO]],4,FALSE),"")</f>
        <v/>
      </c>
      <c r="P364" s="67" t="str">
        <f t="shared" si="47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44"/>
        <v/>
      </c>
      <c r="K365" s="60"/>
      <c r="L365" s="63"/>
      <c r="M365" s="64" t="str">
        <f t="shared" si="45"/>
        <v/>
      </c>
      <c r="N365" s="65">
        <f t="shared" si="46"/>
        <v>0</v>
      </c>
      <c r="O365" s="66" t="str">
        <f>+IFERROR(VLOOKUP(LEFT(E365,4),Tabla3[[COD]:[PROCESO]],4,FALSE),"")</f>
        <v/>
      </c>
      <c r="P365" s="67" t="str">
        <f t="shared" si="47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44"/>
        <v/>
      </c>
      <c r="K366" s="60"/>
      <c r="L366" s="63"/>
      <c r="M366" s="64" t="str">
        <f t="shared" si="45"/>
        <v/>
      </c>
      <c r="N366" s="65">
        <f t="shared" si="46"/>
        <v>0</v>
      </c>
      <c r="O366" s="66" t="str">
        <f>+IFERROR(VLOOKUP(LEFT(E366,4),Tabla3[[COD]:[PROCESO]],4,FALSE),"")</f>
        <v/>
      </c>
      <c r="P366" s="67" t="str">
        <f t="shared" si="47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44"/>
        <v/>
      </c>
      <c r="K367" s="60"/>
      <c r="L367" s="63"/>
      <c r="M367" s="64" t="str">
        <f t="shared" si="45"/>
        <v/>
      </c>
      <c r="N367" s="65">
        <f t="shared" si="46"/>
        <v>0</v>
      </c>
      <c r="O367" s="66" t="str">
        <f>+IFERROR(VLOOKUP(LEFT(E367,4),Tabla3[[COD]:[PROCESO]],4,FALSE),"")</f>
        <v/>
      </c>
      <c r="P367" s="67" t="str">
        <f t="shared" si="47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44"/>
        <v/>
      </c>
      <c r="K368" s="60"/>
      <c r="L368" s="63"/>
      <c r="M368" s="64" t="str">
        <f t="shared" si="45"/>
        <v/>
      </c>
      <c r="N368" s="65">
        <f t="shared" si="46"/>
        <v>0</v>
      </c>
      <c r="O368" s="66" t="str">
        <f>+IFERROR(VLOOKUP(LEFT(E368,4),Tabla3[[COD]:[PROCESO]],4,FALSE),"")</f>
        <v/>
      </c>
      <c r="P368" s="67" t="str">
        <f t="shared" si="47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44"/>
        <v/>
      </c>
      <c r="K369" s="60"/>
      <c r="L369" s="63"/>
      <c r="M369" s="64" t="str">
        <f t="shared" si="45"/>
        <v/>
      </c>
      <c r="N369" s="65">
        <f t="shared" si="46"/>
        <v>0</v>
      </c>
      <c r="O369" s="66" t="str">
        <f>+IFERROR(VLOOKUP(LEFT(E369,4),Tabla3[[COD]:[PROCESO]],4,FALSE),"")</f>
        <v/>
      </c>
      <c r="P369" s="67" t="str">
        <f t="shared" si="47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44"/>
        <v/>
      </c>
      <c r="K370" s="60"/>
      <c r="L370" s="63"/>
      <c r="M370" s="64" t="str">
        <f t="shared" si="45"/>
        <v/>
      </c>
      <c r="N370" s="65">
        <f t="shared" si="46"/>
        <v>0</v>
      </c>
      <c r="O370" s="66" t="str">
        <f>+IFERROR(VLOOKUP(LEFT(E370,4),Tabla3[[COD]:[PROCESO]],4,FALSE),"")</f>
        <v/>
      </c>
      <c r="P370" s="67" t="str">
        <f t="shared" si="47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44"/>
        <v/>
      </c>
      <c r="K371" s="60"/>
      <c r="L371" s="63"/>
      <c r="M371" s="64" t="str">
        <f t="shared" si="45"/>
        <v/>
      </c>
      <c r="N371" s="65">
        <f t="shared" si="46"/>
        <v>0</v>
      </c>
      <c r="O371" s="66" t="str">
        <f>+IFERROR(VLOOKUP(LEFT(E371,4),Tabla3[[COD]:[PROCESO]],4,FALSE),"")</f>
        <v/>
      </c>
      <c r="P371" s="67" t="str">
        <f t="shared" si="47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44"/>
        <v/>
      </c>
      <c r="K372" s="60"/>
      <c r="L372" s="63"/>
      <c r="M372" s="64" t="str">
        <f t="shared" si="45"/>
        <v/>
      </c>
      <c r="N372" s="65">
        <f t="shared" si="46"/>
        <v>0</v>
      </c>
      <c r="O372" s="66" t="str">
        <f>+IFERROR(VLOOKUP(LEFT(E372,4),Tabla3[[COD]:[PROCESO]],4,FALSE),"")</f>
        <v/>
      </c>
      <c r="P372" s="67" t="str">
        <f t="shared" si="47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44"/>
        <v/>
      </c>
      <c r="K373" s="60"/>
      <c r="L373" s="63"/>
      <c r="M373" s="64" t="str">
        <f t="shared" si="45"/>
        <v/>
      </c>
      <c r="N373" s="65">
        <f t="shared" si="46"/>
        <v>0</v>
      </c>
      <c r="O373" s="66" t="str">
        <f>+IFERROR(VLOOKUP(LEFT(E373,4),Tabla3[[COD]:[PROCESO]],4,FALSE),"")</f>
        <v/>
      </c>
      <c r="P373" s="67" t="str">
        <f t="shared" si="47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44"/>
        <v/>
      </c>
      <c r="K374" s="60"/>
      <c r="L374" s="63"/>
      <c r="M374" s="64" t="str">
        <f t="shared" si="45"/>
        <v/>
      </c>
      <c r="N374" s="65">
        <f t="shared" si="46"/>
        <v>0</v>
      </c>
      <c r="O374" s="66" t="str">
        <f>+IFERROR(VLOOKUP(LEFT(E374,4),Tabla3[[COD]:[PROCESO]],4,FALSE),"")</f>
        <v/>
      </c>
      <c r="P374" s="67" t="str">
        <f t="shared" si="47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44"/>
        <v/>
      </c>
      <c r="K375" s="60"/>
      <c r="L375" s="63"/>
      <c r="M375" s="64" t="str">
        <f t="shared" si="45"/>
        <v/>
      </c>
      <c r="N375" s="65">
        <f t="shared" si="46"/>
        <v>0</v>
      </c>
      <c r="O375" s="66" t="str">
        <f>+IFERROR(VLOOKUP(LEFT(E375,4),Tabla3[[COD]:[PROCESO]],4,FALSE),"")</f>
        <v/>
      </c>
      <c r="P375" s="67" t="str">
        <f t="shared" si="47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44"/>
        <v/>
      </c>
      <c r="K376" s="60"/>
      <c r="L376" s="63"/>
      <c r="M376" s="64" t="str">
        <f t="shared" si="45"/>
        <v/>
      </c>
      <c r="N376" s="65">
        <f t="shared" si="46"/>
        <v>0</v>
      </c>
      <c r="O376" s="66" t="str">
        <f>+IFERROR(VLOOKUP(LEFT(E376,4),Tabla3[[COD]:[PROCESO]],4,FALSE),"")</f>
        <v/>
      </c>
      <c r="P376" s="67" t="str">
        <f t="shared" si="47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44"/>
        <v/>
      </c>
      <c r="K377" s="60"/>
      <c r="L377" s="63"/>
      <c r="M377" s="64" t="str">
        <f t="shared" si="45"/>
        <v/>
      </c>
      <c r="N377" s="65">
        <f t="shared" si="46"/>
        <v>0</v>
      </c>
      <c r="O377" s="66" t="str">
        <f>+IFERROR(VLOOKUP(LEFT(E377,4),Tabla3[[COD]:[PROCESO]],4,FALSE),"")</f>
        <v/>
      </c>
      <c r="P377" s="67" t="str">
        <f t="shared" si="47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44"/>
        <v/>
      </c>
      <c r="K378" s="60"/>
      <c r="L378" s="63"/>
      <c r="M378" s="64" t="str">
        <f>+IFERROR(N378*O378,"")</f>
        <v/>
      </c>
      <c r="N378" s="65">
        <f>(H378-G378)*24</f>
        <v>0</v>
      </c>
      <c r="O378" s="66" t="str">
        <f>+IFERROR(VLOOKUP(LEFT(E378,4),Tabla3[[COD]:[PROCESO]],4,FALSE),"")</f>
        <v/>
      </c>
      <c r="P378" s="67" t="str">
        <f>+IFERROR(I378/N378,"")</f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44"/>
        <v/>
      </c>
      <c r="K379" s="60"/>
      <c r="L379" s="63"/>
      <c r="M379" s="64" t="str">
        <f>+IFERROR(N379*O379,"")</f>
        <v/>
      </c>
      <c r="N379" s="65">
        <f>(H379-G379)*24</f>
        <v>0</v>
      </c>
      <c r="O379" s="66" t="str">
        <f>+IFERROR(VLOOKUP(LEFT(E379,4),Tabla3[[COD]:[PROCESO]],4,FALSE),"")</f>
        <v/>
      </c>
      <c r="P379" s="67" t="str">
        <f>+IFERROR(I379/N379,"")</f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44"/>
        <v/>
      </c>
      <c r="K380" s="60"/>
      <c r="L380" s="63"/>
      <c r="M380" s="64" t="str">
        <f>+IFERROR(N380*O380,"")</f>
        <v/>
      </c>
      <c r="N380" s="65">
        <f>(H380-G380)*24</f>
        <v>0</v>
      </c>
      <c r="O380" s="66" t="str">
        <f>+IFERROR(VLOOKUP(LEFT(E380,4),Tabla3[[COD]:[PROCESO]],4,FALSE),"")</f>
        <v/>
      </c>
      <c r="P380" s="67" t="str">
        <f>+IFERROR(I380/N380,"")</f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44"/>
        <v/>
      </c>
      <c r="K381" s="60"/>
      <c r="L381" s="63"/>
      <c r="M381" s="64" t="str">
        <f t="shared" si="45"/>
        <v/>
      </c>
      <c r="N381" s="65">
        <f t="shared" si="46"/>
        <v>0</v>
      </c>
      <c r="O381" s="66" t="str">
        <f>+IFERROR(VLOOKUP(LEFT(E381,4),Tabla3[[COD]:[PROCESO]],4,FALSE),"")</f>
        <v/>
      </c>
      <c r="P381" s="67" t="str">
        <f t="shared" si="47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44"/>
        <v/>
      </c>
      <c r="K382" s="60"/>
      <c r="L382" s="63"/>
      <c r="M382" s="64" t="str">
        <f t="shared" si="45"/>
        <v/>
      </c>
      <c r="N382" s="65">
        <f t="shared" si="46"/>
        <v>0</v>
      </c>
      <c r="O382" s="66" t="str">
        <f>+IFERROR(VLOOKUP(LEFT(E382,4),Tabla3[[COD]:[PROCESO]],4,FALSE),"")</f>
        <v/>
      </c>
      <c r="P382" s="67" t="str">
        <f t="shared" si="47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44"/>
        <v/>
      </c>
      <c r="K383" s="60"/>
      <c r="L383" s="63"/>
      <c r="M383" s="64" t="str">
        <f t="shared" si="45"/>
        <v/>
      </c>
      <c r="N383" s="65">
        <f t="shared" si="46"/>
        <v>0</v>
      </c>
      <c r="O383" s="66" t="str">
        <f>+IFERROR(VLOOKUP(LEFT(E383,4),Tabla3[[COD]:[PROCESO]],4,FALSE),"")</f>
        <v/>
      </c>
      <c r="P383" s="67" t="str">
        <f t="shared" si="47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44"/>
        <v/>
      </c>
      <c r="K384" s="60"/>
      <c r="L384" s="63"/>
      <c r="M384" s="64" t="str">
        <f t="shared" si="45"/>
        <v/>
      </c>
      <c r="N384" s="65">
        <f t="shared" si="46"/>
        <v>0</v>
      </c>
      <c r="O384" s="66" t="str">
        <f>+IFERROR(VLOOKUP(LEFT(E384,4),Tabla3[[COD]:[PROCESO]],4,FALSE),"")</f>
        <v/>
      </c>
      <c r="P384" s="67" t="str">
        <f t="shared" si="47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44"/>
        <v/>
      </c>
      <c r="K385" s="60"/>
      <c r="L385" s="63"/>
      <c r="M385" s="64" t="str">
        <f t="shared" si="45"/>
        <v/>
      </c>
      <c r="N385" s="65">
        <f t="shared" si="46"/>
        <v>0</v>
      </c>
      <c r="O385" s="66" t="str">
        <f>+IFERROR(VLOOKUP(LEFT(E385,4),Tabla3[[COD]:[PROCESO]],4,FALSE),"")</f>
        <v/>
      </c>
      <c r="P385" s="67" t="str">
        <f t="shared" si="47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44"/>
        <v/>
      </c>
      <c r="K386" s="60"/>
      <c r="L386" s="63"/>
      <c r="M386" s="64" t="str">
        <f t="shared" si="45"/>
        <v/>
      </c>
      <c r="N386" s="65">
        <f t="shared" si="46"/>
        <v>0</v>
      </c>
      <c r="O386" s="66" t="str">
        <f>+IFERROR(VLOOKUP(LEFT(E386,4),Tabla3[[COD]:[PROCESO]],4,FALSE),"")</f>
        <v/>
      </c>
      <c r="P386" s="67" t="str">
        <f t="shared" si="47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si="44"/>
        <v/>
      </c>
      <c r="K387" s="60"/>
      <c r="L387" s="63"/>
      <c r="M387" s="64" t="str">
        <f t="shared" si="45"/>
        <v/>
      </c>
      <c r="N387" s="65">
        <f t="shared" si="46"/>
        <v>0</v>
      </c>
      <c r="O387" s="66" t="str">
        <f>+IFERROR(VLOOKUP(LEFT(E387,4),Tabla3[[COD]:[PROCESO]],4,FALSE),"")</f>
        <v/>
      </c>
      <c r="P387" s="67" t="str">
        <f t="shared" si="47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ref="J388:J451" si="48">+IFERROR(P388/O388,"")</f>
        <v/>
      </c>
      <c r="K388" s="60"/>
      <c r="L388" s="63"/>
      <c r="M388" s="64" t="str">
        <f t="shared" ref="M388:M451" si="49">+IFERROR(N388*O388,"")</f>
        <v/>
      </c>
      <c r="N388" s="65">
        <f t="shared" si="46"/>
        <v>0</v>
      </c>
      <c r="O388" s="66" t="str">
        <f>+IFERROR(VLOOKUP(LEFT(E388,4),Tabla3[[COD]:[PROCESO]],4,FALSE),"")</f>
        <v/>
      </c>
      <c r="P388" s="67" t="str">
        <f t="shared" si="47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48"/>
        <v/>
      </c>
      <c r="K389" s="60"/>
      <c r="L389" s="63"/>
      <c r="M389" s="64" t="str">
        <f t="shared" si="49"/>
        <v/>
      </c>
      <c r="N389" s="65">
        <f t="shared" si="46"/>
        <v>0</v>
      </c>
      <c r="O389" s="66" t="str">
        <f>+IFERROR(VLOOKUP(LEFT(E389,4),Tabla3[[COD]:[PROCESO]],4,FALSE),"")</f>
        <v/>
      </c>
      <c r="P389" s="67" t="str">
        <f t="shared" si="47"/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48"/>
        <v/>
      </c>
      <c r="K390" s="60"/>
      <c r="L390" s="63"/>
      <c r="M390" s="64" t="str">
        <f t="shared" si="49"/>
        <v/>
      </c>
      <c r="N390" s="65">
        <f t="shared" ref="N390:N453" si="50">(H390-G390)*24</f>
        <v>0</v>
      </c>
      <c r="O390" s="66" t="str">
        <f>+IFERROR(VLOOKUP(LEFT(E390,4),Tabla3[[COD]:[PROCESO]],4,FALSE),"")</f>
        <v/>
      </c>
      <c r="P390" s="67" t="str">
        <f t="shared" ref="P390:P453" si="51">+IFERROR(I390/N390,"")</f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48"/>
        <v/>
      </c>
      <c r="K391" s="60"/>
      <c r="L391" s="63"/>
      <c r="M391" s="64" t="str">
        <f t="shared" si="49"/>
        <v/>
      </c>
      <c r="N391" s="65">
        <f t="shared" si="50"/>
        <v>0</v>
      </c>
      <c r="O391" s="66" t="str">
        <f>+IFERROR(VLOOKUP(LEFT(E391,4),Tabla3[[COD]:[PROCESO]],4,FALSE),"")</f>
        <v/>
      </c>
      <c r="P391" s="67" t="str">
        <f t="shared" si="51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48"/>
        <v/>
      </c>
      <c r="K392" s="60"/>
      <c r="L392" s="63"/>
      <c r="M392" s="64" t="str">
        <f t="shared" si="49"/>
        <v/>
      </c>
      <c r="N392" s="65">
        <f t="shared" si="50"/>
        <v>0</v>
      </c>
      <c r="O392" s="66" t="str">
        <f>+IFERROR(VLOOKUP(LEFT(E392,4),Tabla3[[COD]:[PROCESO]],4,FALSE),"")</f>
        <v/>
      </c>
      <c r="P392" s="67" t="str">
        <f t="shared" si="51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48"/>
        <v/>
      </c>
      <c r="K393" s="60"/>
      <c r="L393" s="63"/>
      <c r="M393" s="64" t="str">
        <f t="shared" si="49"/>
        <v/>
      </c>
      <c r="N393" s="65">
        <f t="shared" si="50"/>
        <v>0</v>
      </c>
      <c r="O393" s="66" t="str">
        <f>+IFERROR(VLOOKUP(LEFT(E393,4),Tabla3[[COD]:[PROCESO]],4,FALSE),"")</f>
        <v/>
      </c>
      <c r="P393" s="67" t="str">
        <f t="shared" si="51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48"/>
        <v/>
      </c>
      <c r="K394" s="60"/>
      <c r="L394" s="63"/>
      <c r="M394" s="64" t="str">
        <f t="shared" si="49"/>
        <v/>
      </c>
      <c r="N394" s="65">
        <f t="shared" si="50"/>
        <v>0</v>
      </c>
      <c r="O394" s="66" t="str">
        <f>+IFERROR(VLOOKUP(LEFT(E394,4),Tabla3[[COD]:[PROCESO]],4,FALSE),"")</f>
        <v/>
      </c>
      <c r="P394" s="67" t="str">
        <f t="shared" si="51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48"/>
        <v/>
      </c>
      <c r="K395" s="60"/>
      <c r="L395" s="63"/>
      <c r="M395" s="64" t="str">
        <f t="shared" si="49"/>
        <v/>
      </c>
      <c r="N395" s="65">
        <f t="shared" si="50"/>
        <v>0</v>
      </c>
      <c r="O395" s="66" t="str">
        <f>+IFERROR(VLOOKUP(LEFT(E395,4),Tabla3[[COD]:[PROCESO]],4,FALSE),"")</f>
        <v/>
      </c>
      <c r="P395" s="67" t="str">
        <f t="shared" si="51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48"/>
        <v/>
      </c>
      <c r="K396" s="60"/>
      <c r="L396" s="63"/>
      <c r="M396" s="64" t="str">
        <f t="shared" si="49"/>
        <v/>
      </c>
      <c r="N396" s="65">
        <f t="shared" si="50"/>
        <v>0</v>
      </c>
      <c r="O396" s="66" t="str">
        <f>+IFERROR(VLOOKUP(LEFT(E396,4),Tabla3[[COD]:[PROCESO]],4,FALSE),"")</f>
        <v/>
      </c>
      <c r="P396" s="67" t="str">
        <f t="shared" si="51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48"/>
        <v/>
      </c>
      <c r="K397" s="60"/>
      <c r="L397" s="63"/>
      <c r="M397" s="64" t="str">
        <f t="shared" si="49"/>
        <v/>
      </c>
      <c r="N397" s="65">
        <f t="shared" si="50"/>
        <v>0</v>
      </c>
      <c r="O397" s="66" t="str">
        <f>+IFERROR(VLOOKUP(LEFT(E397,4),Tabla3[[COD]:[PROCESO]],4,FALSE),"")</f>
        <v/>
      </c>
      <c r="P397" s="67" t="str">
        <f t="shared" si="51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48"/>
        <v/>
      </c>
      <c r="K398" s="60"/>
      <c r="L398" s="63"/>
      <c r="M398" s="64" t="str">
        <f t="shared" si="49"/>
        <v/>
      </c>
      <c r="N398" s="65">
        <f t="shared" si="50"/>
        <v>0</v>
      </c>
      <c r="O398" s="66" t="str">
        <f>+IFERROR(VLOOKUP(LEFT(E398,4),Tabla3[[COD]:[PROCESO]],4,FALSE),"")</f>
        <v/>
      </c>
      <c r="P398" s="67" t="str">
        <f t="shared" si="51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48"/>
        <v/>
      </c>
      <c r="K399" s="60"/>
      <c r="L399" s="63"/>
      <c r="M399" s="64" t="str">
        <f t="shared" si="49"/>
        <v/>
      </c>
      <c r="N399" s="65">
        <f t="shared" si="50"/>
        <v>0</v>
      </c>
      <c r="O399" s="66" t="str">
        <f>+IFERROR(VLOOKUP(LEFT(E399,4),Tabla3[[COD]:[PROCESO]],4,FALSE),"")</f>
        <v/>
      </c>
      <c r="P399" s="67" t="str">
        <f t="shared" si="51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48"/>
        <v/>
      </c>
      <c r="K400" s="60"/>
      <c r="L400" s="63"/>
      <c r="M400" s="64" t="str">
        <f t="shared" si="49"/>
        <v/>
      </c>
      <c r="N400" s="65">
        <f t="shared" si="50"/>
        <v>0</v>
      </c>
      <c r="O400" s="66" t="str">
        <f>+IFERROR(VLOOKUP(LEFT(E400,4),Tabla3[[COD]:[PROCESO]],4,FALSE),"")</f>
        <v/>
      </c>
      <c r="P400" s="67" t="str">
        <f t="shared" si="51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48"/>
        <v/>
      </c>
      <c r="K401" s="60"/>
      <c r="L401" s="63" t="s">
        <v>287</v>
      </c>
      <c r="M401" s="64" t="str">
        <f t="shared" si="49"/>
        <v/>
      </c>
      <c r="N401" s="65">
        <f t="shared" si="50"/>
        <v>0</v>
      </c>
      <c r="O401" s="66" t="str">
        <f>+IFERROR(VLOOKUP(LEFT(E401,4),Tabla3[[COD]:[PROCESO]],4,FALSE),"")</f>
        <v/>
      </c>
      <c r="P401" s="67" t="str">
        <f t="shared" si="51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48"/>
        <v/>
      </c>
      <c r="K402" s="60"/>
      <c r="L402" s="63" t="s">
        <v>286</v>
      </c>
      <c r="M402" s="64" t="str">
        <f t="shared" si="49"/>
        <v/>
      </c>
      <c r="N402" s="65">
        <f t="shared" si="50"/>
        <v>0</v>
      </c>
      <c r="O402" s="66" t="str">
        <f>+IFERROR(VLOOKUP(LEFT(E402,4),Tabla3[[COD]:[PROCESO]],4,FALSE),"")</f>
        <v/>
      </c>
      <c r="P402" s="67" t="str">
        <f t="shared" si="51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48"/>
        <v/>
      </c>
      <c r="K403" s="60"/>
      <c r="L403" s="63"/>
      <c r="M403" s="64" t="str">
        <f t="shared" si="49"/>
        <v/>
      </c>
      <c r="N403" s="65">
        <f t="shared" si="50"/>
        <v>0</v>
      </c>
      <c r="O403" s="66" t="str">
        <f>+IFERROR(VLOOKUP(LEFT(E403,4),Tabla3[[COD]:[PROCESO]],4,FALSE),"")</f>
        <v/>
      </c>
      <c r="P403" s="67" t="str">
        <f t="shared" si="51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48"/>
        <v/>
      </c>
      <c r="K404" s="60"/>
      <c r="L404" s="63"/>
      <c r="M404" s="64" t="str">
        <f t="shared" si="49"/>
        <v/>
      </c>
      <c r="N404" s="65">
        <f t="shared" si="50"/>
        <v>0</v>
      </c>
      <c r="O404" s="66" t="str">
        <f>+IFERROR(VLOOKUP(LEFT(E404,4),Tabla3[[COD]:[PROCESO]],4,FALSE),"")</f>
        <v/>
      </c>
      <c r="P404" s="67" t="str">
        <f t="shared" si="51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48"/>
        <v/>
      </c>
      <c r="K405" s="60"/>
      <c r="L405" s="63"/>
      <c r="M405" s="64" t="str">
        <f t="shared" si="49"/>
        <v/>
      </c>
      <c r="N405" s="65">
        <f t="shared" si="50"/>
        <v>0</v>
      </c>
      <c r="O405" s="66" t="str">
        <f>+IFERROR(VLOOKUP(LEFT(E405,4),Tabla3[[COD]:[PROCESO]],4,FALSE),"")</f>
        <v/>
      </c>
      <c r="P405" s="67" t="str">
        <f t="shared" si="51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48"/>
        <v/>
      </c>
      <c r="K406" s="60"/>
      <c r="L406" s="63"/>
      <c r="M406" s="64" t="str">
        <f t="shared" si="49"/>
        <v/>
      </c>
      <c r="N406" s="65">
        <f t="shared" si="50"/>
        <v>0</v>
      </c>
      <c r="O406" s="66" t="str">
        <f>+IFERROR(VLOOKUP(LEFT(E406,4),Tabla3[[COD]:[PROCESO]],4,FALSE),"")</f>
        <v/>
      </c>
      <c r="P406" s="67" t="str">
        <f t="shared" si="51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48"/>
        <v/>
      </c>
      <c r="K407" s="60"/>
      <c r="L407" s="63"/>
      <c r="M407" s="64" t="str">
        <f t="shared" si="49"/>
        <v/>
      </c>
      <c r="N407" s="65">
        <f t="shared" si="50"/>
        <v>0</v>
      </c>
      <c r="O407" s="66" t="str">
        <f>+IFERROR(VLOOKUP(LEFT(E407,4),Tabla3[[COD]:[PROCESO]],4,FALSE),"")</f>
        <v/>
      </c>
      <c r="P407" s="67" t="str">
        <f t="shared" si="51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48"/>
        <v/>
      </c>
      <c r="K408" s="60"/>
      <c r="L408" s="63"/>
      <c r="M408" s="64" t="str">
        <f t="shared" si="49"/>
        <v/>
      </c>
      <c r="N408" s="65">
        <f t="shared" si="50"/>
        <v>0</v>
      </c>
      <c r="O408" s="66" t="str">
        <f>+IFERROR(VLOOKUP(LEFT(E408,4),Tabla3[[COD]:[PROCESO]],4,FALSE),"")</f>
        <v/>
      </c>
      <c r="P408" s="67" t="str">
        <f t="shared" si="51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48"/>
        <v/>
      </c>
      <c r="K409" s="60"/>
      <c r="L409" s="63"/>
      <c r="M409" s="64" t="str">
        <f t="shared" si="49"/>
        <v/>
      </c>
      <c r="N409" s="65">
        <f t="shared" si="50"/>
        <v>0</v>
      </c>
      <c r="O409" s="66" t="str">
        <f>+IFERROR(VLOOKUP(LEFT(E409,4),Tabla3[[COD]:[PROCESO]],4,FALSE),"")</f>
        <v/>
      </c>
      <c r="P409" s="67" t="str">
        <f t="shared" si="51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48"/>
        <v/>
      </c>
      <c r="K410" s="60"/>
      <c r="L410" s="63"/>
      <c r="M410" s="64" t="str">
        <f t="shared" si="49"/>
        <v/>
      </c>
      <c r="N410" s="65">
        <f t="shared" si="50"/>
        <v>0</v>
      </c>
      <c r="O410" s="66" t="str">
        <f>+IFERROR(VLOOKUP(LEFT(E410,4),Tabla3[[COD]:[PROCESO]],4,FALSE),"")</f>
        <v/>
      </c>
      <c r="P410" s="67" t="str">
        <f t="shared" si="51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48"/>
        <v/>
      </c>
      <c r="K411" s="60"/>
      <c r="L411" s="63"/>
      <c r="M411" s="64" t="str">
        <f t="shared" si="49"/>
        <v/>
      </c>
      <c r="N411" s="65">
        <f t="shared" si="50"/>
        <v>0</v>
      </c>
      <c r="O411" s="66" t="str">
        <f>+IFERROR(VLOOKUP(LEFT(E411,4),Tabla3[[COD]:[PROCESO]],4,FALSE),"")</f>
        <v/>
      </c>
      <c r="P411" s="67" t="str">
        <f t="shared" si="51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48"/>
        <v/>
      </c>
      <c r="K412" s="60"/>
      <c r="L412" s="63"/>
      <c r="M412" s="64" t="str">
        <f t="shared" si="49"/>
        <v/>
      </c>
      <c r="N412" s="65">
        <f t="shared" si="50"/>
        <v>0</v>
      </c>
      <c r="O412" s="66" t="str">
        <f>+IFERROR(VLOOKUP(LEFT(E412,4),Tabla3[[COD]:[PROCESO]],4,FALSE),"")</f>
        <v/>
      </c>
      <c r="P412" s="67" t="str">
        <f t="shared" si="51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48"/>
        <v/>
      </c>
      <c r="K413" s="60"/>
      <c r="L413" s="63"/>
      <c r="M413" s="64" t="str">
        <f t="shared" si="49"/>
        <v/>
      </c>
      <c r="N413" s="65">
        <f t="shared" si="50"/>
        <v>0</v>
      </c>
      <c r="O413" s="66" t="str">
        <f>+IFERROR(VLOOKUP(LEFT(E413,4),Tabla3[[COD]:[PROCESO]],4,FALSE),"")</f>
        <v/>
      </c>
      <c r="P413" s="67" t="str">
        <f t="shared" si="51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48"/>
        <v/>
      </c>
      <c r="K414" s="60"/>
      <c r="L414" s="63"/>
      <c r="M414" s="64" t="str">
        <f t="shared" si="49"/>
        <v/>
      </c>
      <c r="N414" s="65">
        <f t="shared" si="50"/>
        <v>0</v>
      </c>
      <c r="O414" s="66" t="str">
        <f>+IFERROR(VLOOKUP(LEFT(E414,4),Tabla3[[COD]:[PROCESO]],4,FALSE),"")</f>
        <v/>
      </c>
      <c r="P414" s="67" t="str">
        <f t="shared" si="51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48"/>
        <v/>
      </c>
      <c r="K415" s="60"/>
      <c r="L415" s="63"/>
      <c r="M415" s="64" t="str">
        <f t="shared" si="49"/>
        <v/>
      </c>
      <c r="N415" s="65">
        <f t="shared" si="50"/>
        <v>0</v>
      </c>
      <c r="O415" s="66" t="str">
        <f>+IFERROR(VLOOKUP(LEFT(E415,4),Tabla3[[COD]:[PROCESO]],4,FALSE),"")</f>
        <v/>
      </c>
      <c r="P415" s="67" t="str">
        <f t="shared" si="51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48"/>
        <v/>
      </c>
      <c r="K416" s="60"/>
      <c r="L416" s="63"/>
      <c r="M416" s="64" t="str">
        <f t="shared" si="49"/>
        <v/>
      </c>
      <c r="N416" s="65">
        <f t="shared" si="50"/>
        <v>0</v>
      </c>
      <c r="O416" s="66" t="str">
        <f>+IFERROR(VLOOKUP(LEFT(E416,4),Tabla3[[COD]:[PROCESO]],4,FALSE),"")</f>
        <v/>
      </c>
      <c r="P416" s="67" t="str">
        <f t="shared" si="51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48"/>
        <v/>
      </c>
      <c r="K417" s="60"/>
      <c r="L417" s="63"/>
      <c r="M417" s="64" t="str">
        <f t="shared" si="49"/>
        <v/>
      </c>
      <c r="N417" s="65">
        <f t="shared" si="50"/>
        <v>0</v>
      </c>
      <c r="O417" s="66" t="str">
        <f>+IFERROR(VLOOKUP(LEFT(E417,4),Tabla3[[COD]:[PROCESO]],4,FALSE),"")</f>
        <v/>
      </c>
      <c r="P417" s="67" t="str">
        <f t="shared" si="51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48"/>
        <v/>
      </c>
      <c r="K418" s="60"/>
      <c r="L418" s="63" t="s">
        <v>288</v>
      </c>
      <c r="M418" s="64" t="str">
        <f t="shared" si="49"/>
        <v/>
      </c>
      <c r="N418" s="65">
        <f t="shared" si="50"/>
        <v>0</v>
      </c>
      <c r="O418" s="66" t="str">
        <f>+IFERROR(VLOOKUP(LEFT(E418,4),Tabla3[[COD]:[PROCESO]],4,FALSE),"")</f>
        <v/>
      </c>
      <c r="P418" s="67" t="str">
        <f t="shared" si="51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48"/>
        <v/>
      </c>
      <c r="K419" s="60"/>
      <c r="L419" s="63" t="s">
        <v>288</v>
      </c>
      <c r="M419" s="64" t="str">
        <f t="shared" si="49"/>
        <v/>
      </c>
      <c r="N419" s="65">
        <f t="shared" si="50"/>
        <v>0</v>
      </c>
      <c r="O419" s="66" t="str">
        <f>+IFERROR(VLOOKUP(LEFT(E419,4),Tabla3[[COD]:[PROCESO]],4,FALSE),"")</f>
        <v/>
      </c>
      <c r="P419" s="67" t="str">
        <f t="shared" si="51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48"/>
        <v/>
      </c>
      <c r="K420" s="60"/>
      <c r="L420" s="63"/>
      <c r="M420" s="64" t="str">
        <f t="shared" si="49"/>
        <v/>
      </c>
      <c r="N420" s="65">
        <f t="shared" si="50"/>
        <v>0</v>
      </c>
      <c r="O420" s="66" t="str">
        <f>+IFERROR(VLOOKUP(LEFT(E420,4),Tabla3[[COD]:[PROCESO]],4,FALSE),"")</f>
        <v/>
      </c>
      <c r="P420" s="67" t="str">
        <f t="shared" si="51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48"/>
        <v/>
      </c>
      <c r="K421" s="60"/>
      <c r="L421" s="63"/>
      <c r="M421" s="64" t="str">
        <f t="shared" si="49"/>
        <v/>
      </c>
      <c r="N421" s="65">
        <f t="shared" si="50"/>
        <v>0</v>
      </c>
      <c r="O421" s="66" t="str">
        <f>+IFERROR(VLOOKUP(LEFT(E421,4),Tabla3[[COD]:[PROCESO]],4,FALSE),"")</f>
        <v/>
      </c>
      <c r="P421" s="67" t="str">
        <f t="shared" si="51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48"/>
        <v/>
      </c>
      <c r="K422" s="60"/>
      <c r="L422" s="63"/>
      <c r="M422" s="64" t="str">
        <f t="shared" si="49"/>
        <v/>
      </c>
      <c r="N422" s="65">
        <f t="shared" si="50"/>
        <v>0</v>
      </c>
      <c r="O422" s="66" t="str">
        <f>+IFERROR(VLOOKUP(LEFT(E422,4),Tabla3[[COD]:[PROCESO]],4,FALSE),"")</f>
        <v/>
      </c>
      <c r="P422" s="67" t="str">
        <f t="shared" si="51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48"/>
        <v/>
      </c>
      <c r="K423" s="60"/>
      <c r="L423" s="63"/>
      <c r="M423" s="64" t="str">
        <f t="shared" si="49"/>
        <v/>
      </c>
      <c r="N423" s="65">
        <f t="shared" si="50"/>
        <v>0</v>
      </c>
      <c r="O423" s="66" t="str">
        <f>+IFERROR(VLOOKUP(LEFT(E423,4),Tabla3[[COD]:[PROCESO]],4,FALSE),"")</f>
        <v/>
      </c>
      <c r="P423" s="67" t="str">
        <f t="shared" si="51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48"/>
        <v/>
      </c>
      <c r="K424" s="60"/>
      <c r="L424" s="63"/>
      <c r="M424" s="64" t="str">
        <f t="shared" si="49"/>
        <v/>
      </c>
      <c r="N424" s="65">
        <f t="shared" si="50"/>
        <v>0</v>
      </c>
      <c r="O424" s="66" t="str">
        <f>+IFERROR(VLOOKUP(LEFT(E424,4),Tabla3[[COD]:[PROCESO]],4,FALSE),"")</f>
        <v/>
      </c>
      <c r="P424" s="67" t="str">
        <f t="shared" si="51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48"/>
        <v/>
      </c>
      <c r="K425" s="60"/>
      <c r="L425" s="63"/>
      <c r="M425" s="64" t="str">
        <f t="shared" si="49"/>
        <v/>
      </c>
      <c r="N425" s="65">
        <f t="shared" si="50"/>
        <v>0</v>
      </c>
      <c r="O425" s="66" t="str">
        <f>+IFERROR(VLOOKUP(LEFT(E425,4),Tabla3[[COD]:[PROCESO]],4,FALSE),"")</f>
        <v/>
      </c>
      <c r="P425" s="67" t="str">
        <f t="shared" si="51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48"/>
        <v/>
      </c>
      <c r="K426" s="60"/>
      <c r="L426" s="63"/>
      <c r="M426" s="64" t="str">
        <f t="shared" si="49"/>
        <v/>
      </c>
      <c r="N426" s="65">
        <f t="shared" si="50"/>
        <v>0</v>
      </c>
      <c r="O426" s="66" t="str">
        <f>+IFERROR(VLOOKUP(LEFT(E426,4),Tabla3[[COD]:[PROCESO]],4,FALSE),"")</f>
        <v/>
      </c>
      <c r="P426" s="67" t="str">
        <f t="shared" si="51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48"/>
        <v/>
      </c>
      <c r="K427" s="60"/>
      <c r="L427" s="63"/>
      <c r="M427" s="64" t="str">
        <f t="shared" si="49"/>
        <v/>
      </c>
      <c r="N427" s="65">
        <f t="shared" si="50"/>
        <v>0</v>
      </c>
      <c r="O427" s="66" t="str">
        <f>+IFERROR(VLOOKUP(LEFT(E427,4),Tabla3[[COD]:[PROCESO]],4,FALSE),"")</f>
        <v/>
      </c>
      <c r="P427" s="67" t="str">
        <f t="shared" si="51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48"/>
        <v/>
      </c>
      <c r="K428" s="60"/>
      <c r="L428" s="63"/>
      <c r="M428" s="64" t="str">
        <f t="shared" si="49"/>
        <v/>
      </c>
      <c r="N428" s="65">
        <f t="shared" si="50"/>
        <v>0</v>
      </c>
      <c r="O428" s="66" t="str">
        <f>+IFERROR(VLOOKUP(LEFT(E428,4),Tabla3[[COD]:[PROCESO]],4,FALSE),"")</f>
        <v/>
      </c>
      <c r="P428" s="67" t="str">
        <f t="shared" si="51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48"/>
        <v/>
      </c>
      <c r="K429" s="60"/>
      <c r="L429" s="63"/>
      <c r="M429" s="64" t="str">
        <f t="shared" si="49"/>
        <v/>
      </c>
      <c r="N429" s="65">
        <f t="shared" si="50"/>
        <v>0</v>
      </c>
      <c r="O429" s="66" t="str">
        <f>+IFERROR(VLOOKUP(LEFT(E429,4),Tabla3[[COD]:[PROCESO]],4,FALSE),"")</f>
        <v/>
      </c>
      <c r="P429" s="67" t="str">
        <f t="shared" si="51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48"/>
        <v/>
      </c>
      <c r="K430" s="60"/>
      <c r="L430" s="63"/>
      <c r="M430" s="64" t="str">
        <f t="shared" si="49"/>
        <v/>
      </c>
      <c r="N430" s="65">
        <f t="shared" si="50"/>
        <v>0</v>
      </c>
      <c r="O430" s="66" t="str">
        <f>+IFERROR(VLOOKUP(LEFT(E430,4),Tabla3[[COD]:[PROCESO]],4,FALSE),"")</f>
        <v/>
      </c>
      <c r="P430" s="67" t="str">
        <f t="shared" si="51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48"/>
        <v/>
      </c>
      <c r="K431" s="60"/>
      <c r="L431" s="63"/>
      <c r="M431" s="64" t="str">
        <f t="shared" si="49"/>
        <v/>
      </c>
      <c r="N431" s="65">
        <f t="shared" si="50"/>
        <v>0</v>
      </c>
      <c r="O431" s="66" t="str">
        <f>+IFERROR(VLOOKUP(LEFT(E431,4),Tabla3[[COD]:[PROCESO]],4,FALSE),"")</f>
        <v/>
      </c>
      <c r="P431" s="67" t="str">
        <f t="shared" si="51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48"/>
        <v/>
      </c>
      <c r="K432" s="60"/>
      <c r="L432" s="63"/>
      <c r="M432" s="64" t="str">
        <f t="shared" si="49"/>
        <v/>
      </c>
      <c r="N432" s="65">
        <f t="shared" si="50"/>
        <v>0</v>
      </c>
      <c r="O432" s="66" t="str">
        <f>+IFERROR(VLOOKUP(LEFT(E432,4),Tabla3[[COD]:[PROCESO]],4,FALSE),"")</f>
        <v/>
      </c>
      <c r="P432" s="67" t="str">
        <f t="shared" si="51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48"/>
        <v/>
      </c>
      <c r="K433" s="60"/>
      <c r="L433" s="63" t="s">
        <v>286</v>
      </c>
      <c r="M433" s="64" t="str">
        <f t="shared" si="49"/>
        <v/>
      </c>
      <c r="N433" s="65">
        <f t="shared" si="50"/>
        <v>0</v>
      </c>
      <c r="O433" s="66" t="str">
        <f>+IFERROR(VLOOKUP(LEFT(E433,4),Tabla3[[COD]:[PROCESO]],4,FALSE),"")</f>
        <v/>
      </c>
      <c r="P433" s="67" t="str">
        <f t="shared" si="51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48"/>
        <v/>
      </c>
      <c r="K434" s="60"/>
      <c r="L434" s="63" t="s">
        <v>286</v>
      </c>
      <c r="M434" s="64" t="str">
        <f t="shared" si="49"/>
        <v/>
      </c>
      <c r="N434" s="65">
        <f t="shared" si="50"/>
        <v>0</v>
      </c>
      <c r="O434" s="66" t="str">
        <f>+IFERROR(VLOOKUP(LEFT(E434,4),Tabla3[[COD]:[PROCESO]],4,FALSE),"")</f>
        <v/>
      </c>
      <c r="P434" s="67" t="str">
        <f t="shared" si="51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48"/>
        <v/>
      </c>
      <c r="K435" s="60"/>
      <c r="L435" s="63"/>
      <c r="M435" s="64" t="str">
        <f t="shared" si="49"/>
        <v/>
      </c>
      <c r="N435" s="65">
        <f t="shared" si="50"/>
        <v>0</v>
      </c>
      <c r="O435" s="66" t="str">
        <f>+IFERROR(VLOOKUP(LEFT(E435,4),Tabla3[[COD]:[PROCESO]],4,FALSE),"")</f>
        <v/>
      </c>
      <c r="P435" s="67" t="str">
        <f t="shared" si="51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48"/>
        <v/>
      </c>
      <c r="K436" s="60"/>
      <c r="L436" s="63"/>
      <c r="M436" s="64" t="str">
        <f t="shared" si="49"/>
        <v/>
      </c>
      <c r="N436" s="65">
        <f t="shared" si="50"/>
        <v>0</v>
      </c>
      <c r="O436" s="66" t="str">
        <f>+IFERROR(VLOOKUP(LEFT(E436,4),Tabla3[[COD]:[PROCESO]],4,FALSE),"")</f>
        <v/>
      </c>
      <c r="P436" s="67" t="str">
        <f t="shared" si="51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48"/>
        <v/>
      </c>
      <c r="K437" s="60"/>
      <c r="L437" s="63"/>
      <c r="M437" s="64" t="str">
        <f t="shared" si="49"/>
        <v/>
      </c>
      <c r="N437" s="65">
        <f t="shared" si="50"/>
        <v>0</v>
      </c>
      <c r="O437" s="66" t="str">
        <f>+IFERROR(VLOOKUP(LEFT(E437,4),Tabla3[[COD]:[PROCESO]],4,FALSE),"")</f>
        <v/>
      </c>
      <c r="P437" s="67" t="str">
        <f t="shared" si="51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48"/>
        <v/>
      </c>
      <c r="K438" s="60"/>
      <c r="L438" s="63"/>
      <c r="M438" s="64" t="str">
        <f t="shared" si="49"/>
        <v/>
      </c>
      <c r="N438" s="65">
        <f t="shared" si="50"/>
        <v>0</v>
      </c>
      <c r="O438" s="66" t="str">
        <f>+IFERROR(VLOOKUP(LEFT(E438,4),Tabla3[[COD]:[PROCESO]],4,FALSE),"")</f>
        <v/>
      </c>
      <c r="P438" s="67" t="str">
        <f t="shared" si="51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48"/>
        <v/>
      </c>
      <c r="K439" s="60"/>
      <c r="L439" s="63"/>
      <c r="M439" s="64" t="str">
        <f t="shared" si="49"/>
        <v/>
      </c>
      <c r="N439" s="65">
        <f t="shared" si="50"/>
        <v>0</v>
      </c>
      <c r="O439" s="66" t="str">
        <f>+IFERROR(VLOOKUP(LEFT(E439,4),Tabla3[[COD]:[PROCESO]],4,FALSE),"")</f>
        <v/>
      </c>
      <c r="P439" s="67" t="str">
        <f t="shared" si="51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48"/>
        <v/>
      </c>
      <c r="K440" s="60"/>
      <c r="L440" s="63"/>
      <c r="M440" s="64" t="str">
        <f t="shared" si="49"/>
        <v/>
      </c>
      <c r="N440" s="65">
        <f t="shared" si="50"/>
        <v>0</v>
      </c>
      <c r="O440" s="66" t="str">
        <f>+IFERROR(VLOOKUP(LEFT(E440,4),Tabla3[[COD]:[PROCESO]],4,FALSE),"")</f>
        <v/>
      </c>
      <c r="P440" s="67" t="str">
        <f t="shared" si="51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48"/>
        <v/>
      </c>
      <c r="K441" s="60"/>
      <c r="L441" s="63"/>
      <c r="M441" s="64" t="str">
        <f t="shared" si="49"/>
        <v/>
      </c>
      <c r="N441" s="65">
        <f t="shared" si="50"/>
        <v>0</v>
      </c>
      <c r="O441" s="66" t="str">
        <f>+IFERROR(VLOOKUP(LEFT(E441,4),Tabla3[[COD]:[PROCESO]],4,FALSE),"")</f>
        <v/>
      </c>
      <c r="P441" s="67" t="str">
        <f t="shared" si="51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48"/>
        <v/>
      </c>
      <c r="K442" s="60"/>
      <c r="L442" s="63"/>
      <c r="M442" s="64" t="str">
        <f t="shared" si="49"/>
        <v/>
      </c>
      <c r="N442" s="65">
        <f t="shared" si="50"/>
        <v>0</v>
      </c>
      <c r="O442" s="66" t="str">
        <f>+IFERROR(VLOOKUP(LEFT(E442,4),Tabla3[[COD]:[PROCESO]],4,FALSE),"")</f>
        <v/>
      </c>
      <c r="P442" s="67" t="str">
        <f t="shared" si="51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48"/>
        <v/>
      </c>
      <c r="K443" s="60"/>
      <c r="L443" s="63"/>
      <c r="M443" s="64" t="str">
        <f t="shared" si="49"/>
        <v/>
      </c>
      <c r="N443" s="65">
        <f t="shared" si="50"/>
        <v>0</v>
      </c>
      <c r="O443" s="66" t="str">
        <f>+IFERROR(VLOOKUP(LEFT(E443,4),Tabla3[[COD]:[PROCESO]],4,FALSE),"")</f>
        <v/>
      </c>
      <c r="P443" s="67" t="str">
        <f t="shared" si="51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48"/>
        <v/>
      </c>
      <c r="K444" s="60"/>
      <c r="L444" s="63"/>
      <c r="M444" s="64" t="str">
        <f t="shared" si="49"/>
        <v/>
      </c>
      <c r="N444" s="65">
        <f t="shared" si="50"/>
        <v>0</v>
      </c>
      <c r="O444" s="66" t="str">
        <f>+IFERROR(VLOOKUP(LEFT(E444,4),Tabla3[[COD]:[PROCESO]],4,FALSE),"")</f>
        <v/>
      </c>
      <c r="P444" s="67" t="str">
        <f t="shared" si="51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48"/>
        <v/>
      </c>
      <c r="K445" s="60"/>
      <c r="L445" s="63"/>
      <c r="M445" s="64" t="str">
        <f t="shared" si="49"/>
        <v/>
      </c>
      <c r="N445" s="65">
        <f t="shared" si="50"/>
        <v>0</v>
      </c>
      <c r="O445" s="66" t="str">
        <f>+IFERROR(VLOOKUP(LEFT(E445,4),Tabla3[[COD]:[PROCESO]],4,FALSE),"")</f>
        <v/>
      </c>
      <c r="P445" s="67" t="str">
        <f t="shared" si="51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48"/>
        <v/>
      </c>
      <c r="K446" s="60"/>
      <c r="L446" s="63"/>
      <c r="M446" s="64" t="str">
        <f t="shared" si="49"/>
        <v/>
      </c>
      <c r="N446" s="65">
        <f t="shared" si="50"/>
        <v>0</v>
      </c>
      <c r="O446" s="66" t="str">
        <f>+IFERROR(VLOOKUP(LEFT(E446,4),Tabla3[[COD]:[PROCESO]],4,FALSE),"")</f>
        <v/>
      </c>
      <c r="P446" s="67" t="str">
        <f t="shared" si="51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48"/>
        <v/>
      </c>
      <c r="K447" s="60"/>
      <c r="L447" s="63"/>
      <c r="M447" s="64" t="str">
        <f t="shared" si="49"/>
        <v/>
      </c>
      <c r="N447" s="65">
        <f t="shared" si="50"/>
        <v>0</v>
      </c>
      <c r="O447" s="66" t="str">
        <f>+IFERROR(VLOOKUP(LEFT(E447,4),Tabla3[[COD]:[PROCESO]],4,FALSE),"")</f>
        <v/>
      </c>
      <c r="P447" s="67" t="str">
        <f t="shared" si="51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48"/>
        <v/>
      </c>
      <c r="K448" s="60"/>
      <c r="L448" s="63"/>
      <c r="M448" s="64" t="str">
        <f t="shared" si="49"/>
        <v/>
      </c>
      <c r="N448" s="65">
        <f t="shared" si="50"/>
        <v>0</v>
      </c>
      <c r="O448" s="66" t="str">
        <f>+IFERROR(VLOOKUP(LEFT(E448,4),Tabla3[[COD]:[PROCESO]],4,FALSE),"")</f>
        <v/>
      </c>
      <c r="P448" s="67" t="str">
        <f t="shared" si="51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48"/>
        <v/>
      </c>
      <c r="K449" s="60"/>
      <c r="L449" s="63"/>
      <c r="M449" s="64" t="str">
        <f t="shared" si="49"/>
        <v/>
      </c>
      <c r="N449" s="65">
        <f t="shared" si="50"/>
        <v>0</v>
      </c>
      <c r="O449" s="66" t="str">
        <f>+IFERROR(VLOOKUP(LEFT(E449,4),Tabla3[[COD]:[PROCESO]],4,FALSE),"")</f>
        <v/>
      </c>
      <c r="P449" s="67" t="str">
        <f t="shared" si="51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48"/>
        <v/>
      </c>
      <c r="K450" s="60"/>
      <c r="L450" s="63"/>
      <c r="M450" s="64" t="str">
        <f t="shared" si="49"/>
        <v/>
      </c>
      <c r="N450" s="65">
        <f t="shared" si="50"/>
        <v>0</v>
      </c>
      <c r="O450" s="66" t="str">
        <f>+IFERROR(VLOOKUP(LEFT(E450,4),Tabla3[[COD]:[PROCESO]],4,FALSE),"")</f>
        <v/>
      </c>
      <c r="P450" s="67" t="str">
        <f t="shared" si="51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si="48"/>
        <v/>
      </c>
      <c r="K451" s="60"/>
      <c r="L451" s="63"/>
      <c r="M451" s="64" t="str">
        <f t="shared" si="49"/>
        <v/>
      </c>
      <c r="N451" s="65">
        <f t="shared" si="50"/>
        <v>0</v>
      </c>
      <c r="O451" s="66" t="str">
        <f>+IFERROR(VLOOKUP(LEFT(E451,4),Tabla3[[COD]:[PROCESO]],4,FALSE),"")</f>
        <v/>
      </c>
      <c r="P451" s="67" t="str">
        <f t="shared" si="51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ref="J452:J515" si="52">+IFERROR(P452/O452,"")</f>
        <v/>
      </c>
      <c r="K452" s="60"/>
      <c r="L452" s="63"/>
      <c r="M452" s="64" t="str">
        <f t="shared" ref="M452:M515" si="53">+IFERROR(N452*O452,"")</f>
        <v/>
      </c>
      <c r="N452" s="65">
        <f t="shared" si="50"/>
        <v>0</v>
      </c>
      <c r="O452" s="66" t="str">
        <f>+IFERROR(VLOOKUP(LEFT(E452,4),Tabla3[[COD]:[PROCESO]],4,FALSE),"")</f>
        <v/>
      </c>
      <c r="P452" s="67" t="str">
        <f t="shared" si="51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52"/>
        <v/>
      </c>
      <c r="K453" s="60"/>
      <c r="L453" s="63"/>
      <c r="M453" s="64" t="str">
        <f t="shared" si="53"/>
        <v/>
      </c>
      <c r="N453" s="65">
        <f t="shared" si="50"/>
        <v>0</v>
      </c>
      <c r="O453" s="66" t="str">
        <f>+IFERROR(VLOOKUP(LEFT(E453,4),Tabla3[[COD]:[PROCESO]],4,FALSE),"")</f>
        <v/>
      </c>
      <c r="P453" s="67" t="str">
        <f t="shared" si="51"/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52"/>
        <v/>
      </c>
      <c r="K454" s="60"/>
      <c r="L454" s="63"/>
      <c r="M454" s="64" t="str">
        <f t="shared" si="53"/>
        <v/>
      </c>
      <c r="N454" s="65">
        <f t="shared" ref="N454:N517" si="54">(H454-G454)*24</f>
        <v>0</v>
      </c>
      <c r="O454" s="66" t="str">
        <f>+IFERROR(VLOOKUP(LEFT(E454,4),Tabla3[[COD]:[PROCESO]],4,FALSE),"")</f>
        <v/>
      </c>
      <c r="P454" s="67" t="str">
        <f t="shared" ref="P454:P517" si="55">+IFERROR(I454/N454,"")</f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52"/>
        <v/>
      </c>
      <c r="K455" s="60"/>
      <c r="L455" s="63"/>
      <c r="M455" s="64" t="str">
        <f t="shared" si="53"/>
        <v/>
      </c>
      <c r="N455" s="65">
        <f t="shared" si="54"/>
        <v>0</v>
      </c>
      <c r="O455" s="66" t="str">
        <f>+IFERROR(VLOOKUP(LEFT(E455,4),Tabla3[[COD]:[PROCESO]],4,FALSE),"")</f>
        <v/>
      </c>
      <c r="P455" s="67" t="str">
        <f t="shared" si="55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52"/>
        <v/>
      </c>
      <c r="K456" s="60"/>
      <c r="L456" s="63"/>
      <c r="M456" s="64" t="str">
        <f t="shared" si="53"/>
        <v/>
      </c>
      <c r="N456" s="65">
        <f t="shared" si="54"/>
        <v>0</v>
      </c>
      <c r="O456" s="66" t="str">
        <f>+IFERROR(VLOOKUP(LEFT(E456,4),Tabla3[[COD]:[PROCESO]],4,FALSE),"")</f>
        <v/>
      </c>
      <c r="P456" s="67" t="str">
        <f t="shared" si="55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52"/>
        <v/>
      </c>
      <c r="K457" s="60"/>
      <c r="L457" s="63"/>
      <c r="M457" s="64" t="str">
        <f t="shared" si="53"/>
        <v/>
      </c>
      <c r="N457" s="65">
        <f t="shared" si="54"/>
        <v>0</v>
      </c>
      <c r="O457" s="66" t="str">
        <f>+IFERROR(VLOOKUP(LEFT(E457,4),Tabla3[[COD]:[PROCESO]],4,FALSE),"")</f>
        <v/>
      </c>
      <c r="P457" s="67" t="str">
        <f t="shared" si="55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52"/>
        <v/>
      </c>
      <c r="K458" s="60"/>
      <c r="L458" s="63"/>
      <c r="M458" s="64" t="str">
        <f t="shared" si="53"/>
        <v/>
      </c>
      <c r="N458" s="65">
        <f t="shared" si="54"/>
        <v>0</v>
      </c>
      <c r="O458" s="66" t="str">
        <f>+IFERROR(VLOOKUP(LEFT(E458,4),Tabla3[[COD]:[PROCESO]],4,FALSE),"")</f>
        <v/>
      </c>
      <c r="P458" s="67" t="str">
        <f t="shared" si="55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52"/>
        <v/>
      </c>
      <c r="K459" s="60"/>
      <c r="L459" s="63"/>
      <c r="M459" s="64" t="str">
        <f t="shared" si="53"/>
        <v/>
      </c>
      <c r="N459" s="65">
        <f t="shared" si="54"/>
        <v>0</v>
      </c>
      <c r="O459" s="66" t="str">
        <f>+IFERROR(VLOOKUP(LEFT(E459,4),Tabla3[[COD]:[PROCESO]],4,FALSE),"")</f>
        <v/>
      </c>
      <c r="P459" s="67" t="str">
        <f t="shared" si="55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52"/>
        <v/>
      </c>
      <c r="K460" s="60"/>
      <c r="L460" s="63"/>
      <c r="M460" s="64" t="str">
        <f t="shared" si="53"/>
        <v/>
      </c>
      <c r="N460" s="65">
        <f t="shared" si="54"/>
        <v>0</v>
      </c>
      <c r="O460" s="66" t="str">
        <f>+IFERROR(VLOOKUP(LEFT(E460,4),Tabla3[[COD]:[PROCESO]],4,FALSE),"")</f>
        <v/>
      </c>
      <c r="P460" s="67" t="str">
        <f t="shared" si="55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52"/>
        <v/>
      </c>
      <c r="K461" s="60"/>
      <c r="L461" s="63"/>
      <c r="M461" s="64" t="str">
        <f t="shared" si="53"/>
        <v/>
      </c>
      <c r="N461" s="65">
        <f t="shared" si="54"/>
        <v>0</v>
      </c>
      <c r="O461" s="66" t="str">
        <f>+IFERROR(VLOOKUP(LEFT(E461,4),Tabla3[[COD]:[PROCESO]],4,FALSE),"")</f>
        <v/>
      </c>
      <c r="P461" s="67" t="str">
        <f t="shared" si="55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52"/>
        <v/>
      </c>
      <c r="K462" s="60"/>
      <c r="L462" s="63"/>
      <c r="M462" s="64" t="str">
        <f t="shared" si="53"/>
        <v/>
      </c>
      <c r="N462" s="65">
        <f t="shared" si="54"/>
        <v>0</v>
      </c>
      <c r="O462" s="66" t="str">
        <f>+IFERROR(VLOOKUP(LEFT(E462,4),Tabla3[[COD]:[PROCESO]],4,FALSE),"")</f>
        <v/>
      </c>
      <c r="P462" s="67" t="str">
        <f t="shared" si="55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52"/>
        <v/>
      </c>
      <c r="K463" s="60"/>
      <c r="L463" s="63"/>
      <c r="M463" s="64" t="str">
        <f t="shared" si="53"/>
        <v/>
      </c>
      <c r="N463" s="65">
        <f t="shared" si="54"/>
        <v>0</v>
      </c>
      <c r="O463" s="66" t="str">
        <f>+IFERROR(VLOOKUP(LEFT(E463,4),Tabla3[[COD]:[PROCESO]],4,FALSE),"")</f>
        <v/>
      </c>
      <c r="P463" s="67" t="str">
        <f t="shared" si="55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52"/>
        <v/>
      </c>
      <c r="K464" s="60"/>
      <c r="L464" s="63"/>
      <c r="M464" s="64" t="str">
        <f t="shared" si="53"/>
        <v/>
      </c>
      <c r="N464" s="65">
        <f t="shared" si="54"/>
        <v>0</v>
      </c>
      <c r="O464" s="66" t="str">
        <f>+IFERROR(VLOOKUP(LEFT(E464,4),Tabla3[[COD]:[PROCESO]],4,FALSE),"")</f>
        <v/>
      </c>
      <c r="P464" s="67" t="str">
        <f t="shared" si="55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52"/>
        <v/>
      </c>
      <c r="K465" s="60"/>
      <c r="L465" s="63"/>
      <c r="M465" s="64" t="str">
        <f t="shared" si="53"/>
        <v/>
      </c>
      <c r="N465" s="65">
        <f t="shared" si="54"/>
        <v>0</v>
      </c>
      <c r="O465" s="66" t="str">
        <f>+IFERROR(VLOOKUP(LEFT(E465,4),Tabla3[[COD]:[PROCESO]],4,FALSE),"")</f>
        <v/>
      </c>
      <c r="P465" s="67" t="str">
        <f t="shared" si="55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52"/>
        <v/>
      </c>
      <c r="K466" s="60"/>
      <c r="L466" s="63"/>
      <c r="M466" s="64" t="str">
        <f t="shared" si="53"/>
        <v/>
      </c>
      <c r="N466" s="65">
        <f t="shared" si="54"/>
        <v>0</v>
      </c>
      <c r="O466" s="66" t="str">
        <f>+IFERROR(VLOOKUP(LEFT(E466,4),Tabla3[[COD]:[PROCESO]],4,FALSE),"")</f>
        <v/>
      </c>
      <c r="P466" s="67" t="str">
        <f t="shared" si="55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52"/>
        <v/>
      </c>
      <c r="K467" s="60"/>
      <c r="L467" s="63"/>
      <c r="M467" s="64" t="str">
        <f t="shared" si="53"/>
        <v/>
      </c>
      <c r="N467" s="65">
        <f t="shared" si="54"/>
        <v>0</v>
      </c>
      <c r="O467" s="66" t="str">
        <f>+IFERROR(VLOOKUP(LEFT(E467,4),Tabla3[[COD]:[PROCESO]],4,FALSE),"")</f>
        <v/>
      </c>
      <c r="P467" s="67" t="str">
        <f t="shared" si="55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52"/>
        <v/>
      </c>
      <c r="K468" s="60"/>
      <c r="L468" s="63"/>
      <c r="M468" s="64" t="str">
        <f t="shared" si="53"/>
        <v/>
      </c>
      <c r="N468" s="65">
        <f t="shared" si="54"/>
        <v>0</v>
      </c>
      <c r="O468" s="66" t="str">
        <f>+IFERROR(VLOOKUP(LEFT(E468,4),Tabla3[[COD]:[PROCESO]],4,FALSE),"")</f>
        <v/>
      </c>
      <c r="P468" s="67" t="str">
        <f t="shared" si="55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52"/>
        <v/>
      </c>
      <c r="K469" s="60"/>
      <c r="L469" s="63"/>
      <c r="M469" s="64" t="str">
        <f t="shared" si="53"/>
        <v/>
      </c>
      <c r="N469" s="65">
        <f t="shared" si="54"/>
        <v>0</v>
      </c>
      <c r="O469" s="66" t="str">
        <f>+IFERROR(VLOOKUP(LEFT(E469,4),Tabla3[[COD]:[PROCESO]],4,FALSE),"")</f>
        <v/>
      </c>
      <c r="P469" s="67" t="str">
        <f t="shared" si="55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52"/>
        <v/>
      </c>
      <c r="K470" s="60"/>
      <c r="L470" s="63"/>
      <c r="M470" s="64" t="str">
        <f t="shared" si="53"/>
        <v/>
      </c>
      <c r="N470" s="65">
        <f t="shared" si="54"/>
        <v>0</v>
      </c>
      <c r="O470" s="66" t="str">
        <f>+IFERROR(VLOOKUP(LEFT(E470,4),Tabla3[[COD]:[PROCESO]],4,FALSE),"")</f>
        <v/>
      </c>
      <c r="P470" s="67" t="str">
        <f t="shared" si="55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52"/>
        <v/>
      </c>
      <c r="K471" s="60"/>
      <c r="L471" s="63"/>
      <c r="M471" s="64" t="str">
        <f t="shared" si="53"/>
        <v/>
      </c>
      <c r="N471" s="65">
        <f t="shared" si="54"/>
        <v>0</v>
      </c>
      <c r="O471" s="66" t="str">
        <f>+IFERROR(VLOOKUP(LEFT(E471,4),Tabla3[[COD]:[PROCESO]],4,FALSE),"")</f>
        <v/>
      </c>
      <c r="P471" s="67" t="str">
        <f t="shared" si="55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52"/>
        <v/>
      </c>
      <c r="K472" s="60"/>
      <c r="L472" s="63"/>
      <c r="M472" s="64" t="str">
        <f t="shared" si="53"/>
        <v/>
      </c>
      <c r="N472" s="65">
        <f t="shared" si="54"/>
        <v>0</v>
      </c>
      <c r="O472" s="66" t="str">
        <f>+IFERROR(VLOOKUP(LEFT(E472,4),Tabla3[[COD]:[PROCESO]],4,FALSE),"")</f>
        <v/>
      </c>
      <c r="P472" s="67" t="str">
        <f t="shared" si="55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52"/>
        <v/>
      </c>
      <c r="K473" s="60"/>
      <c r="L473" s="63"/>
      <c r="M473" s="64" t="str">
        <f t="shared" si="53"/>
        <v/>
      </c>
      <c r="N473" s="65">
        <f t="shared" si="54"/>
        <v>0</v>
      </c>
      <c r="O473" s="66" t="str">
        <f>+IFERROR(VLOOKUP(LEFT(E473,4),Tabla3[[COD]:[PROCESO]],4,FALSE),"")</f>
        <v/>
      </c>
      <c r="P473" s="67" t="str">
        <f t="shared" si="55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52"/>
        <v/>
      </c>
      <c r="K474" s="60"/>
      <c r="L474" s="63"/>
      <c r="M474" s="64" t="str">
        <f t="shared" si="53"/>
        <v/>
      </c>
      <c r="N474" s="65">
        <f t="shared" si="54"/>
        <v>0</v>
      </c>
      <c r="O474" s="66" t="str">
        <f>+IFERROR(VLOOKUP(LEFT(E474,4),Tabla3[[COD]:[PROCESO]],4,FALSE),"")</f>
        <v/>
      </c>
      <c r="P474" s="67" t="str">
        <f t="shared" si="55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52"/>
        <v/>
      </c>
      <c r="K475" s="60"/>
      <c r="L475" s="63"/>
      <c r="M475" s="64" t="str">
        <f t="shared" si="53"/>
        <v/>
      </c>
      <c r="N475" s="65">
        <f t="shared" si="54"/>
        <v>0</v>
      </c>
      <c r="O475" s="66" t="str">
        <f>+IFERROR(VLOOKUP(LEFT(E475,4),Tabla3[[COD]:[PROCESO]],4,FALSE),"")</f>
        <v/>
      </c>
      <c r="P475" s="67" t="str">
        <f t="shared" si="55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52"/>
        <v/>
      </c>
      <c r="K476" s="60"/>
      <c r="L476" s="63"/>
      <c r="M476" s="64" t="str">
        <f t="shared" si="53"/>
        <v/>
      </c>
      <c r="N476" s="65">
        <f t="shared" si="54"/>
        <v>0</v>
      </c>
      <c r="O476" s="66" t="str">
        <f>+IFERROR(VLOOKUP(LEFT(E476,4),Tabla3[[COD]:[PROCESO]],4,FALSE),"")</f>
        <v/>
      </c>
      <c r="P476" s="67" t="str">
        <f t="shared" si="55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52"/>
        <v/>
      </c>
      <c r="K477" s="60"/>
      <c r="L477" s="63"/>
      <c r="M477" s="64" t="str">
        <f t="shared" si="53"/>
        <v/>
      </c>
      <c r="N477" s="65">
        <f t="shared" si="54"/>
        <v>0</v>
      </c>
      <c r="O477" s="66" t="str">
        <f>+IFERROR(VLOOKUP(LEFT(E477,4),Tabla3[[COD]:[PROCESO]],4,FALSE),"")</f>
        <v/>
      </c>
      <c r="P477" s="67" t="str">
        <f t="shared" si="55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52"/>
        <v/>
      </c>
      <c r="K478" s="60"/>
      <c r="L478" s="63"/>
      <c r="M478" s="64" t="str">
        <f t="shared" si="53"/>
        <v/>
      </c>
      <c r="N478" s="65">
        <f t="shared" si="54"/>
        <v>0</v>
      </c>
      <c r="O478" s="66" t="str">
        <f>+IFERROR(VLOOKUP(LEFT(E478,4),Tabla3[[COD]:[PROCESO]],4,FALSE),"")</f>
        <v/>
      </c>
      <c r="P478" s="67" t="str">
        <f t="shared" si="55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52"/>
        <v/>
      </c>
      <c r="K479" s="60"/>
      <c r="L479" s="63"/>
      <c r="M479" s="64" t="str">
        <f t="shared" si="53"/>
        <v/>
      </c>
      <c r="N479" s="65">
        <f t="shared" si="54"/>
        <v>0</v>
      </c>
      <c r="O479" s="66" t="str">
        <f>+IFERROR(VLOOKUP(LEFT(E479,4),Tabla3[[COD]:[PROCESO]],4,FALSE),"")</f>
        <v/>
      </c>
      <c r="P479" s="67" t="str">
        <f t="shared" si="55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52"/>
        <v/>
      </c>
      <c r="K480" s="60"/>
      <c r="L480" s="63"/>
      <c r="M480" s="64" t="str">
        <f t="shared" si="53"/>
        <v/>
      </c>
      <c r="N480" s="65">
        <f t="shared" si="54"/>
        <v>0</v>
      </c>
      <c r="O480" s="66" t="str">
        <f>+IFERROR(VLOOKUP(LEFT(E480,4),Tabla3[[COD]:[PROCESO]],4,FALSE),"")</f>
        <v/>
      </c>
      <c r="P480" s="67" t="str">
        <f t="shared" si="55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52"/>
        <v/>
      </c>
      <c r="K481" s="60"/>
      <c r="L481" s="63"/>
      <c r="M481" s="64" t="str">
        <f t="shared" si="53"/>
        <v/>
      </c>
      <c r="N481" s="65">
        <f t="shared" si="54"/>
        <v>0</v>
      </c>
      <c r="O481" s="66" t="str">
        <f>+IFERROR(VLOOKUP(LEFT(E481,4),Tabla3[[COD]:[PROCESO]],4,FALSE),"")</f>
        <v/>
      </c>
      <c r="P481" s="67" t="str">
        <f t="shared" si="55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52"/>
        <v/>
      </c>
      <c r="K482" s="60"/>
      <c r="L482" s="63"/>
      <c r="M482" s="64" t="str">
        <f t="shared" si="53"/>
        <v/>
      </c>
      <c r="N482" s="65">
        <f t="shared" si="54"/>
        <v>0</v>
      </c>
      <c r="O482" s="66" t="str">
        <f>+IFERROR(VLOOKUP(LEFT(E482,4),Tabla3[[COD]:[PROCESO]],4,FALSE),"")</f>
        <v/>
      </c>
      <c r="P482" s="67" t="str">
        <f t="shared" si="55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52"/>
        <v/>
      </c>
      <c r="K483" s="60"/>
      <c r="L483" s="63"/>
      <c r="M483" s="64" t="str">
        <f t="shared" si="53"/>
        <v/>
      </c>
      <c r="N483" s="65">
        <f t="shared" si="54"/>
        <v>0</v>
      </c>
      <c r="O483" s="66" t="str">
        <f>+IFERROR(VLOOKUP(LEFT(E483,4),Tabla3[[COD]:[PROCESO]],4,FALSE),"")</f>
        <v/>
      </c>
      <c r="P483" s="67" t="str">
        <f t="shared" si="55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52"/>
        <v/>
      </c>
      <c r="K484" s="60"/>
      <c r="L484" s="63"/>
      <c r="M484" s="64" t="str">
        <f t="shared" si="53"/>
        <v/>
      </c>
      <c r="N484" s="65">
        <f t="shared" si="54"/>
        <v>0</v>
      </c>
      <c r="O484" s="66" t="str">
        <f>+IFERROR(VLOOKUP(LEFT(E484,4),Tabla3[[COD]:[PROCESO]],4,FALSE),"")</f>
        <v/>
      </c>
      <c r="P484" s="67" t="str">
        <f t="shared" si="55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52"/>
        <v/>
      </c>
      <c r="K485" s="60"/>
      <c r="L485" s="63"/>
      <c r="M485" s="64" t="str">
        <f t="shared" si="53"/>
        <v/>
      </c>
      <c r="N485" s="65">
        <f t="shared" si="54"/>
        <v>0</v>
      </c>
      <c r="O485" s="66" t="str">
        <f>+IFERROR(VLOOKUP(LEFT(E485,4),Tabla3[[COD]:[PROCESO]],4,FALSE),"")</f>
        <v/>
      </c>
      <c r="P485" s="67" t="str">
        <f t="shared" si="55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52"/>
        <v/>
      </c>
      <c r="K486" s="60"/>
      <c r="L486" s="63"/>
      <c r="M486" s="64" t="str">
        <f t="shared" si="53"/>
        <v/>
      </c>
      <c r="N486" s="65">
        <f t="shared" si="54"/>
        <v>0</v>
      </c>
      <c r="O486" s="66" t="str">
        <f>+IFERROR(VLOOKUP(LEFT(E486,4),Tabla3[[COD]:[PROCESO]],4,FALSE),"")</f>
        <v/>
      </c>
      <c r="P486" s="67" t="str">
        <f t="shared" si="55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52"/>
        <v/>
      </c>
      <c r="K487" s="60"/>
      <c r="L487" s="63"/>
      <c r="M487" s="64" t="str">
        <f t="shared" si="53"/>
        <v/>
      </c>
      <c r="N487" s="65">
        <f t="shared" si="54"/>
        <v>0</v>
      </c>
      <c r="O487" s="66" t="str">
        <f>+IFERROR(VLOOKUP(LEFT(E487,4),Tabla3[[COD]:[PROCESO]],4,FALSE),"")</f>
        <v/>
      </c>
      <c r="P487" s="67" t="str">
        <f t="shared" si="55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52"/>
        <v/>
      </c>
      <c r="K488" s="60"/>
      <c r="L488" s="63"/>
      <c r="M488" s="64" t="str">
        <f t="shared" si="53"/>
        <v/>
      </c>
      <c r="N488" s="65">
        <f t="shared" si="54"/>
        <v>0</v>
      </c>
      <c r="O488" s="66" t="str">
        <f>+IFERROR(VLOOKUP(LEFT(E488,4),Tabla3[[COD]:[PROCESO]],4,FALSE),"")</f>
        <v/>
      </c>
      <c r="P488" s="67" t="str">
        <f t="shared" si="55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52"/>
        <v/>
      </c>
      <c r="K489" s="60"/>
      <c r="L489" s="63"/>
      <c r="M489" s="64" t="str">
        <f t="shared" si="53"/>
        <v/>
      </c>
      <c r="N489" s="65">
        <f t="shared" si="54"/>
        <v>0</v>
      </c>
      <c r="O489" s="66" t="str">
        <f>+IFERROR(VLOOKUP(LEFT(E489,4),Tabla3[[COD]:[PROCESO]],4,FALSE),"")</f>
        <v/>
      </c>
      <c r="P489" s="67" t="str">
        <f t="shared" si="55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52"/>
        <v/>
      </c>
      <c r="K490" s="60"/>
      <c r="L490" s="63"/>
      <c r="M490" s="64" t="str">
        <f t="shared" si="53"/>
        <v/>
      </c>
      <c r="N490" s="65">
        <f t="shared" si="54"/>
        <v>0</v>
      </c>
      <c r="O490" s="66" t="str">
        <f>+IFERROR(VLOOKUP(LEFT(E490,4),Tabla3[[COD]:[PROCESO]],4,FALSE),"")</f>
        <v/>
      </c>
      <c r="P490" s="67" t="str">
        <f t="shared" si="55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52"/>
        <v/>
      </c>
      <c r="K491" s="60"/>
      <c r="L491" s="63"/>
      <c r="M491" s="64" t="str">
        <f t="shared" si="53"/>
        <v/>
      </c>
      <c r="N491" s="65">
        <f t="shared" si="54"/>
        <v>0</v>
      </c>
      <c r="O491" s="66" t="str">
        <f>+IFERROR(VLOOKUP(LEFT(E491,4),Tabla3[[COD]:[PROCESO]],4,FALSE),"")</f>
        <v/>
      </c>
      <c r="P491" s="67" t="str">
        <f t="shared" si="55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52"/>
        <v/>
      </c>
      <c r="K492" s="60"/>
      <c r="L492" s="63"/>
      <c r="M492" s="64" t="str">
        <f t="shared" si="53"/>
        <v/>
      </c>
      <c r="N492" s="65">
        <f t="shared" si="54"/>
        <v>0</v>
      </c>
      <c r="O492" s="66" t="str">
        <f>+IFERROR(VLOOKUP(LEFT(E492,4),Tabla3[[COD]:[PROCESO]],4,FALSE),"")</f>
        <v/>
      </c>
      <c r="P492" s="67" t="str">
        <f t="shared" si="55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52"/>
        <v/>
      </c>
      <c r="K493" s="60"/>
      <c r="L493" s="63"/>
      <c r="M493" s="64" t="str">
        <f t="shared" si="53"/>
        <v/>
      </c>
      <c r="N493" s="65">
        <f t="shared" si="54"/>
        <v>0</v>
      </c>
      <c r="O493" s="66" t="str">
        <f>+IFERROR(VLOOKUP(LEFT(E493,4),Tabla3[[COD]:[PROCESO]],4,FALSE),"")</f>
        <v/>
      </c>
      <c r="P493" s="67" t="str">
        <f t="shared" si="55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52"/>
        <v/>
      </c>
      <c r="K494" s="60"/>
      <c r="L494" s="63"/>
      <c r="M494" s="64" t="str">
        <f t="shared" si="53"/>
        <v/>
      </c>
      <c r="N494" s="65">
        <f t="shared" si="54"/>
        <v>0</v>
      </c>
      <c r="O494" s="66" t="str">
        <f>+IFERROR(VLOOKUP(LEFT(E494,4),Tabla3[[COD]:[PROCESO]],4,FALSE),"")</f>
        <v/>
      </c>
      <c r="P494" s="67" t="str">
        <f t="shared" si="55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52"/>
        <v/>
      </c>
      <c r="K495" s="60"/>
      <c r="L495" s="63"/>
      <c r="M495" s="64" t="str">
        <f t="shared" si="53"/>
        <v/>
      </c>
      <c r="N495" s="65">
        <f t="shared" si="54"/>
        <v>0</v>
      </c>
      <c r="O495" s="66" t="str">
        <f>+IFERROR(VLOOKUP(LEFT(E495,4),Tabla3[[COD]:[PROCESO]],4,FALSE),"")</f>
        <v/>
      </c>
      <c r="P495" s="67" t="str">
        <f t="shared" si="55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52"/>
        <v/>
      </c>
      <c r="K496" s="60"/>
      <c r="L496" s="63"/>
      <c r="M496" s="64" t="str">
        <f t="shared" si="53"/>
        <v/>
      </c>
      <c r="N496" s="65">
        <f t="shared" si="54"/>
        <v>0</v>
      </c>
      <c r="O496" s="66" t="str">
        <f>+IFERROR(VLOOKUP(LEFT(E496,4),Tabla3[[COD]:[PROCESO]],4,FALSE),"")</f>
        <v/>
      </c>
      <c r="P496" s="67" t="str">
        <f t="shared" si="55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52"/>
        <v/>
      </c>
      <c r="K497" s="60"/>
      <c r="L497" s="63"/>
      <c r="M497" s="64" t="str">
        <f t="shared" si="53"/>
        <v/>
      </c>
      <c r="N497" s="65">
        <f t="shared" si="54"/>
        <v>0</v>
      </c>
      <c r="O497" s="66" t="str">
        <f>+IFERROR(VLOOKUP(LEFT(E497,4),Tabla3[[COD]:[PROCESO]],4,FALSE),"")</f>
        <v/>
      </c>
      <c r="P497" s="67" t="str">
        <f t="shared" si="55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52"/>
        <v/>
      </c>
      <c r="K498" s="60"/>
      <c r="L498" s="63"/>
      <c r="M498" s="64" t="str">
        <f t="shared" si="53"/>
        <v/>
      </c>
      <c r="N498" s="65">
        <f t="shared" si="54"/>
        <v>0</v>
      </c>
      <c r="O498" s="66" t="str">
        <f>+IFERROR(VLOOKUP(LEFT(E498,4),Tabla3[[COD]:[PROCESO]],4,FALSE),"")</f>
        <v/>
      </c>
      <c r="P498" s="67" t="str">
        <f t="shared" si="55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52"/>
        <v/>
      </c>
      <c r="K499" s="60"/>
      <c r="L499" s="63"/>
      <c r="M499" s="64" t="str">
        <f t="shared" si="53"/>
        <v/>
      </c>
      <c r="N499" s="65">
        <f t="shared" si="54"/>
        <v>0</v>
      </c>
      <c r="O499" s="66" t="str">
        <f>+IFERROR(VLOOKUP(LEFT(E499,4),Tabla3[[COD]:[PROCESO]],4,FALSE),"")</f>
        <v/>
      </c>
      <c r="P499" s="67" t="str">
        <f t="shared" si="55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52"/>
        <v/>
      </c>
      <c r="K500" s="60"/>
      <c r="L500" s="63"/>
      <c r="M500" s="64" t="str">
        <f t="shared" si="53"/>
        <v/>
      </c>
      <c r="N500" s="65">
        <f t="shared" si="54"/>
        <v>0</v>
      </c>
      <c r="O500" s="66" t="str">
        <f>+IFERROR(VLOOKUP(LEFT(E500,4),Tabla3[[COD]:[PROCESO]],4,FALSE),"")</f>
        <v/>
      </c>
      <c r="P500" s="67" t="str">
        <f t="shared" si="55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52"/>
        <v/>
      </c>
      <c r="K501" s="60"/>
      <c r="L501" s="63"/>
      <c r="M501" s="64" t="str">
        <f t="shared" si="53"/>
        <v/>
      </c>
      <c r="N501" s="65">
        <f t="shared" si="54"/>
        <v>0</v>
      </c>
      <c r="O501" s="66" t="str">
        <f>+IFERROR(VLOOKUP(LEFT(E501,4),Tabla3[[COD]:[PROCESO]],4,FALSE),"")</f>
        <v/>
      </c>
      <c r="P501" s="67" t="str">
        <f t="shared" si="55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52"/>
        <v/>
      </c>
      <c r="K502" s="60"/>
      <c r="L502" s="63"/>
      <c r="M502" s="64" t="str">
        <f t="shared" si="53"/>
        <v/>
      </c>
      <c r="N502" s="65">
        <f t="shared" si="54"/>
        <v>0</v>
      </c>
      <c r="O502" s="66" t="str">
        <f>+IFERROR(VLOOKUP(LEFT(E502,4),Tabla3[[COD]:[PROCESO]],4,FALSE),"")</f>
        <v/>
      </c>
      <c r="P502" s="67" t="str">
        <f t="shared" si="55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52"/>
        <v/>
      </c>
      <c r="K503" s="60"/>
      <c r="L503" s="63"/>
      <c r="M503" s="64" t="str">
        <f t="shared" si="53"/>
        <v/>
      </c>
      <c r="N503" s="65">
        <f t="shared" si="54"/>
        <v>0</v>
      </c>
      <c r="O503" s="66" t="str">
        <f>+IFERROR(VLOOKUP(LEFT(E503,4),Tabla3[[COD]:[PROCESO]],4,FALSE),"")</f>
        <v/>
      </c>
      <c r="P503" s="67" t="str">
        <f t="shared" si="55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52"/>
        <v/>
      </c>
      <c r="K504" s="60"/>
      <c r="L504" s="63"/>
      <c r="M504" s="64" t="str">
        <f t="shared" si="53"/>
        <v/>
      </c>
      <c r="N504" s="65">
        <f t="shared" si="54"/>
        <v>0</v>
      </c>
      <c r="O504" s="66" t="str">
        <f>+IFERROR(VLOOKUP(LEFT(E504,4),Tabla3[[COD]:[PROCESO]],4,FALSE),"")</f>
        <v/>
      </c>
      <c r="P504" s="67" t="str">
        <f t="shared" si="55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52"/>
        <v/>
      </c>
      <c r="K505" s="60"/>
      <c r="L505" s="63"/>
      <c r="M505" s="64" t="str">
        <f t="shared" si="53"/>
        <v/>
      </c>
      <c r="N505" s="65">
        <f t="shared" si="54"/>
        <v>0</v>
      </c>
      <c r="O505" s="66" t="str">
        <f>+IFERROR(VLOOKUP(LEFT(E505,4),Tabla3[[COD]:[PROCESO]],4,FALSE),"")</f>
        <v/>
      </c>
      <c r="P505" s="67" t="str">
        <f t="shared" si="55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52"/>
        <v/>
      </c>
      <c r="K506" s="60"/>
      <c r="L506" s="63"/>
      <c r="M506" s="64" t="str">
        <f t="shared" si="53"/>
        <v/>
      </c>
      <c r="N506" s="65">
        <f t="shared" si="54"/>
        <v>0</v>
      </c>
      <c r="O506" s="66" t="str">
        <f>+IFERROR(VLOOKUP(LEFT(E506,4),Tabla3[[COD]:[PROCESO]],4,FALSE),"")</f>
        <v/>
      </c>
      <c r="P506" s="67" t="str">
        <f t="shared" si="55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52"/>
        <v/>
      </c>
      <c r="K507" s="60"/>
      <c r="L507" s="63"/>
      <c r="M507" s="64" t="str">
        <f t="shared" si="53"/>
        <v/>
      </c>
      <c r="N507" s="65">
        <f t="shared" si="54"/>
        <v>0</v>
      </c>
      <c r="O507" s="66" t="str">
        <f>+IFERROR(VLOOKUP(LEFT(E507,4),Tabla3[[COD]:[PROCESO]],4,FALSE),"")</f>
        <v/>
      </c>
      <c r="P507" s="67" t="str">
        <f t="shared" si="55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52"/>
        <v/>
      </c>
      <c r="K508" s="60"/>
      <c r="L508" s="63"/>
      <c r="M508" s="64" t="str">
        <f t="shared" si="53"/>
        <v/>
      </c>
      <c r="N508" s="65">
        <f t="shared" si="54"/>
        <v>0</v>
      </c>
      <c r="O508" s="66" t="str">
        <f>+IFERROR(VLOOKUP(LEFT(E508,4),Tabla3[[COD]:[PROCESO]],4,FALSE),"")</f>
        <v/>
      </c>
      <c r="P508" s="67" t="str">
        <f t="shared" si="55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52"/>
        <v/>
      </c>
      <c r="K509" s="60"/>
      <c r="L509" s="63"/>
      <c r="M509" s="64" t="str">
        <f t="shared" si="53"/>
        <v/>
      </c>
      <c r="N509" s="65">
        <f t="shared" si="54"/>
        <v>0</v>
      </c>
      <c r="O509" s="66" t="str">
        <f>+IFERROR(VLOOKUP(LEFT(E509,4),Tabla3[[COD]:[PROCESO]],4,FALSE),"")</f>
        <v/>
      </c>
      <c r="P509" s="67" t="str">
        <f t="shared" si="55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52"/>
        <v/>
      </c>
      <c r="K510" s="60"/>
      <c r="L510" s="63"/>
      <c r="M510" s="64" t="str">
        <f t="shared" si="53"/>
        <v/>
      </c>
      <c r="N510" s="65">
        <f t="shared" si="54"/>
        <v>0</v>
      </c>
      <c r="O510" s="66" t="str">
        <f>+IFERROR(VLOOKUP(LEFT(E510,4),Tabla3[[COD]:[PROCESO]],4,FALSE),"")</f>
        <v/>
      </c>
      <c r="P510" s="67" t="str">
        <f t="shared" si="55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52"/>
        <v/>
      </c>
      <c r="K511" s="60"/>
      <c r="L511" s="63"/>
      <c r="M511" s="64" t="str">
        <f t="shared" si="53"/>
        <v/>
      </c>
      <c r="N511" s="65">
        <f t="shared" si="54"/>
        <v>0</v>
      </c>
      <c r="O511" s="66" t="str">
        <f>+IFERROR(VLOOKUP(LEFT(E511,4),Tabla3[[COD]:[PROCESO]],4,FALSE),"")</f>
        <v/>
      </c>
      <c r="P511" s="67" t="str">
        <f t="shared" si="55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52"/>
        <v/>
      </c>
      <c r="K512" s="60"/>
      <c r="L512" s="63"/>
      <c r="M512" s="64" t="str">
        <f t="shared" si="53"/>
        <v/>
      </c>
      <c r="N512" s="65">
        <f t="shared" si="54"/>
        <v>0</v>
      </c>
      <c r="O512" s="66" t="str">
        <f>+IFERROR(VLOOKUP(LEFT(E512,4),Tabla3[[COD]:[PROCESO]],4,FALSE),"")</f>
        <v/>
      </c>
      <c r="P512" s="67" t="str">
        <f t="shared" si="55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52"/>
        <v/>
      </c>
      <c r="K513" s="60"/>
      <c r="L513" s="63"/>
      <c r="M513" s="64" t="str">
        <f t="shared" si="53"/>
        <v/>
      </c>
      <c r="N513" s="65">
        <f t="shared" si="54"/>
        <v>0</v>
      </c>
      <c r="O513" s="66" t="str">
        <f>+IFERROR(VLOOKUP(LEFT(E513,4),Tabla3[[COD]:[PROCESO]],4,FALSE),"")</f>
        <v/>
      </c>
      <c r="P513" s="67" t="str">
        <f t="shared" si="55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52"/>
        <v/>
      </c>
      <c r="K514" s="60"/>
      <c r="L514" s="63"/>
      <c r="M514" s="64" t="str">
        <f t="shared" si="53"/>
        <v/>
      </c>
      <c r="N514" s="65">
        <f t="shared" si="54"/>
        <v>0</v>
      </c>
      <c r="O514" s="66" t="str">
        <f>+IFERROR(VLOOKUP(LEFT(E514,4),Tabla3[[COD]:[PROCESO]],4,FALSE),"")</f>
        <v/>
      </c>
      <c r="P514" s="67" t="str">
        <f t="shared" si="55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si="52"/>
        <v/>
      </c>
      <c r="K515" s="60"/>
      <c r="L515" s="63"/>
      <c r="M515" s="64" t="str">
        <f t="shared" si="53"/>
        <v/>
      </c>
      <c r="N515" s="65">
        <f t="shared" si="54"/>
        <v>0</v>
      </c>
      <c r="O515" s="66" t="str">
        <f>+IFERROR(VLOOKUP(LEFT(E515,4),Tabla3[[COD]:[PROCESO]],4,FALSE),"")</f>
        <v/>
      </c>
      <c r="P515" s="67" t="str">
        <f t="shared" si="55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ref="J516:J579" si="56">+IFERROR(P516/O516,"")</f>
        <v/>
      </c>
      <c r="K516" s="60"/>
      <c r="L516" s="63"/>
      <c r="M516" s="64" t="str">
        <f t="shared" ref="M516:M579" si="57">+IFERROR(N516*O516,"")</f>
        <v/>
      </c>
      <c r="N516" s="65">
        <f t="shared" si="54"/>
        <v>0</v>
      </c>
      <c r="O516" s="66" t="str">
        <f>+IFERROR(VLOOKUP(LEFT(E516,4),Tabla3[[COD]:[PROCESO]],4,FALSE),"")</f>
        <v/>
      </c>
      <c r="P516" s="67" t="str">
        <f t="shared" si="55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56"/>
        <v/>
      </c>
      <c r="K517" s="60"/>
      <c r="L517" s="63"/>
      <c r="M517" s="64" t="str">
        <f t="shared" si="57"/>
        <v/>
      </c>
      <c r="N517" s="65">
        <f t="shared" si="54"/>
        <v>0</v>
      </c>
      <c r="O517" s="66" t="str">
        <f>+IFERROR(VLOOKUP(LEFT(E517,4),Tabla3[[COD]:[PROCESO]],4,FALSE),"")</f>
        <v/>
      </c>
      <c r="P517" s="67" t="str">
        <f t="shared" si="55"/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56"/>
        <v/>
      </c>
      <c r="K518" s="60"/>
      <c r="L518" s="63"/>
      <c r="M518" s="64" t="str">
        <f t="shared" si="57"/>
        <v/>
      </c>
      <c r="N518" s="65">
        <f t="shared" ref="N518:N581" si="58">(H518-G518)*24</f>
        <v>0</v>
      </c>
      <c r="O518" s="66" t="str">
        <f>+IFERROR(VLOOKUP(LEFT(E518,4),Tabla3[[COD]:[PROCESO]],4,FALSE),"")</f>
        <v/>
      </c>
      <c r="P518" s="67" t="str">
        <f t="shared" ref="P518:P581" si="59">+IFERROR(I518/N518,"")</f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56"/>
        <v/>
      </c>
      <c r="K519" s="60"/>
      <c r="L519" s="63"/>
      <c r="M519" s="64" t="str">
        <f t="shared" si="57"/>
        <v/>
      </c>
      <c r="N519" s="65">
        <f t="shared" si="58"/>
        <v>0</v>
      </c>
      <c r="O519" s="66" t="str">
        <f>+IFERROR(VLOOKUP(LEFT(E519,4),Tabla3[[COD]:[PROCESO]],4,FALSE),"")</f>
        <v/>
      </c>
      <c r="P519" s="67" t="str">
        <f t="shared" si="59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56"/>
        <v/>
      </c>
      <c r="K520" s="60"/>
      <c r="L520" s="63"/>
      <c r="M520" s="64" t="str">
        <f t="shared" si="57"/>
        <v/>
      </c>
      <c r="N520" s="65">
        <f t="shared" si="58"/>
        <v>0</v>
      </c>
      <c r="O520" s="66" t="str">
        <f>+IFERROR(VLOOKUP(LEFT(E520,4),Tabla3[[COD]:[PROCESO]],4,FALSE),"")</f>
        <v/>
      </c>
      <c r="P520" s="67" t="str">
        <f t="shared" si="59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56"/>
        <v/>
      </c>
      <c r="K521" s="60"/>
      <c r="L521" s="63"/>
      <c r="M521" s="64" t="str">
        <f t="shared" si="57"/>
        <v/>
      </c>
      <c r="N521" s="65">
        <f t="shared" si="58"/>
        <v>0</v>
      </c>
      <c r="O521" s="66" t="str">
        <f>+IFERROR(VLOOKUP(LEFT(E521,4),Tabla3[[COD]:[PROCESO]],4,FALSE),"")</f>
        <v/>
      </c>
      <c r="P521" s="67" t="str">
        <f t="shared" si="59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56"/>
        <v/>
      </c>
      <c r="K522" s="60"/>
      <c r="L522" s="63"/>
      <c r="M522" s="64" t="str">
        <f t="shared" si="57"/>
        <v/>
      </c>
      <c r="N522" s="65">
        <f t="shared" si="58"/>
        <v>0</v>
      </c>
      <c r="O522" s="66" t="str">
        <f>+IFERROR(VLOOKUP(LEFT(E522,4),Tabla3[[COD]:[PROCESO]],4,FALSE),"")</f>
        <v/>
      </c>
      <c r="P522" s="67" t="str">
        <f t="shared" si="59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56"/>
        <v/>
      </c>
      <c r="K523" s="60"/>
      <c r="L523" s="63"/>
      <c r="M523" s="64" t="str">
        <f t="shared" si="57"/>
        <v/>
      </c>
      <c r="N523" s="65">
        <f t="shared" si="58"/>
        <v>0</v>
      </c>
      <c r="O523" s="66" t="str">
        <f>+IFERROR(VLOOKUP(LEFT(E523,4),Tabla3[[COD]:[PROCESO]],4,FALSE),"")</f>
        <v/>
      </c>
      <c r="P523" s="67" t="str">
        <f t="shared" si="59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56"/>
        <v/>
      </c>
      <c r="K524" s="60"/>
      <c r="L524" s="63"/>
      <c r="M524" s="64" t="str">
        <f t="shared" si="57"/>
        <v/>
      </c>
      <c r="N524" s="65">
        <f t="shared" si="58"/>
        <v>0</v>
      </c>
      <c r="O524" s="66" t="str">
        <f>+IFERROR(VLOOKUP(LEFT(E524,4),Tabla3[[COD]:[PROCESO]],4,FALSE),"")</f>
        <v/>
      </c>
      <c r="P524" s="67" t="str">
        <f t="shared" si="59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56"/>
        <v/>
      </c>
      <c r="K525" s="60"/>
      <c r="L525" s="63"/>
      <c r="M525" s="64" t="str">
        <f t="shared" si="57"/>
        <v/>
      </c>
      <c r="N525" s="65">
        <f t="shared" si="58"/>
        <v>0</v>
      </c>
      <c r="O525" s="66" t="str">
        <f>+IFERROR(VLOOKUP(LEFT(E525,4),Tabla3[[COD]:[PROCESO]],4,FALSE),"")</f>
        <v/>
      </c>
      <c r="P525" s="67" t="str">
        <f t="shared" si="59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56"/>
        <v/>
      </c>
      <c r="K526" s="60"/>
      <c r="L526" s="63"/>
      <c r="M526" s="64" t="str">
        <f t="shared" si="57"/>
        <v/>
      </c>
      <c r="N526" s="65">
        <f t="shared" si="58"/>
        <v>0</v>
      </c>
      <c r="O526" s="66" t="str">
        <f>+IFERROR(VLOOKUP(LEFT(E526,4),Tabla3[[COD]:[PROCESO]],4,FALSE),"")</f>
        <v/>
      </c>
      <c r="P526" s="67" t="str">
        <f t="shared" si="59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56"/>
        <v/>
      </c>
      <c r="K527" s="60"/>
      <c r="L527" s="63"/>
      <c r="M527" s="64" t="str">
        <f t="shared" si="57"/>
        <v/>
      </c>
      <c r="N527" s="65">
        <f t="shared" si="58"/>
        <v>0</v>
      </c>
      <c r="O527" s="66" t="str">
        <f>+IFERROR(VLOOKUP(LEFT(E527,4),Tabla3[[COD]:[PROCESO]],4,FALSE),"")</f>
        <v/>
      </c>
      <c r="P527" s="67" t="str">
        <f t="shared" si="59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56"/>
        <v/>
      </c>
      <c r="K528" s="60"/>
      <c r="L528" s="63"/>
      <c r="M528" s="64" t="str">
        <f t="shared" si="57"/>
        <v/>
      </c>
      <c r="N528" s="65">
        <f t="shared" si="58"/>
        <v>0</v>
      </c>
      <c r="O528" s="66" t="str">
        <f>+IFERROR(VLOOKUP(LEFT(E528,4),Tabla3[[COD]:[PROCESO]],4,FALSE),"")</f>
        <v/>
      </c>
      <c r="P528" s="67" t="str">
        <f t="shared" si="59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56"/>
        <v/>
      </c>
      <c r="K529" s="60"/>
      <c r="L529" s="63"/>
      <c r="M529" s="64" t="str">
        <f t="shared" si="57"/>
        <v/>
      </c>
      <c r="N529" s="65">
        <f t="shared" si="58"/>
        <v>0</v>
      </c>
      <c r="O529" s="66" t="str">
        <f>+IFERROR(VLOOKUP(LEFT(E529,4),Tabla3[[COD]:[PROCESO]],4,FALSE),"")</f>
        <v/>
      </c>
      <c r="P529" s="67" t="str">
        <f t="shared" si="59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56"/>
        <v/>
      </c>
      <c r="K530" s="60"/>
      <c r="L530" s="63"/>
      <c r="M530" s="64" t="str">
        <f t="shared" si="57"/>
        <v/>
      </c>
      <c r="N530" s="65">
        <f t="shared" si="58"/>
        <v>0</v>
      </c>
      <c r="O530" s="66" t="str">
        <f>+IFERROR(VLOOKUP(LEFT(E530,4),Tabla3[[COD]:[PROCESO]],4,FALSE),"")</f>
        <v/>
      </c>
      <c r="P530" s="67" t="str">
        <f t="shared" si="59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56"/>
        <v/>
      </c>
      <c r="K531" s="60"/>
      <c r="L531" s="63"/>
      <c r="M531" s="64" t="str">
        <f t="shared" si="57"/>
        <v/>
      </c>
      <c r="N531" s="65">
        <f t="shared" si="58"/>
        <v>0</v>
      </c>
      <c r="O531" s="66" t="str">
        <f>+IFERROR(VLOOKUP(LEFT(E531,4),Tabla3[[COD]:[PROCESO]],4,FALSE),"")</f>
        <v/>
      </c>
      <c r="P531" s="67" t="str">
        <f t="shared" si="59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56"/>
        <v/>
      </c>
      <c r="K532" s="60"/>
      <c r="L532" s="63"/>
      <c r="M532" s="64" t="str">
        <f t="shared" si="57"/>
        <v/>
      </c>
      <c r="N532" s="65">
        <f t="shared" si="58"/>
        <v>0</v>
      </c>
      <c r="O532" s="66" t="str">
        <f>+IFERROR(VLOOKUP(LEFT(E532,4),Tabla3[[COD]:[PROCESO]],4,FALSE),"")</f>
        <v/>
      </c>
      <c r="P532" s="67" t="str">
        <f t="shared" si="59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56"/>
        <v/>
      </c>
      <c r="K533" s="60"/>
      <c r="L533" s="63"/>
      <c r="M533" s="64" t="str">
        <f t="shared" si="57"/>
        <v/>
      </c>
      <c r="N533" s="65">
        <f t="shared" si="58"/>
        <v>0</v>
      </c>
      <c r="O533" s="66" t="str">
        <f>+IFERROR(VLOOKUP(LEFT(E533,4),Tabla3[[COD]:[PROCESO]],4,FALSE),"")</f>
        <v/>
      </c>
      <c r="P533" s="67" t="str">
        <f t="shared" si="59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56"/>
        <v/>
      </c>
      <c r="K534" s="60"/>
      <c r="L534" s="63"/>
      <c r="M534" s="64" t="str">
        <f t="shared" si="57"/>
        <v/>
      </c>
      <c r="N534" s="65">
        <f t="shared" si="58"/>
        <v>0</v>
      </c>
      <c r="O534" s="66" t="str">
        <f>+IFERROR(VLOOKUP(LEFT(E534,4),Tabla3[[COD]:[PROCESO]],4,FALSE),"")</f>
        <v/>
      </c>
      <c r="P534" s="67" t="str">
        <f t="shared" si="59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56"/>
        <v/>
      </c>
      <c r="K535" s="60"/>
      <c r="L535" s="63"/>
      <c r="M535" s="64" t="str">
        <f t="shared" si="57"/>
        <v/>
      </c>
      <c r="N535" s="65">
        <f t="shared" si="58"/>
        <v>0</v>
      </c>
      <c r="O535" s="66" t="str">
        <f>+IFERROR(VLOOKUP(LEFT(E535,4),Tabla3[[COD]:[PROCESO]],4,FALSE),"")</f>
        <v/>
      </c>
      <c r="P535" s="67" t="str">
        <f t="shared" si="59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56"/>
        <v/>
      </c>
      <c r="K536" s="60"/>
      <c r="L536" s="63"/>
      <c r="M536" s="64" t="str">
        <f t="shared" si="57"/>
        <v/>
      </c>
      <c r="N536" s="65">
        <f t="shared" si="58"/>
        <v>0</v>
      </c>
      <c r="O536" s="66" t="str">
        <f>+IFERROR(VLOOKUP(LEFT(E536,4),Tabla3[[COD]:[PROCESO]],4,FALSE),"")</f>
        <v/>
      </c>
      <c r="P536" s="67" t="str">
        <f t="shared" si="59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56"/>
        <v/>
      </c>
      <c r="K537" s="60"/>
      <c r="L537" s="63"/>
      <c r="M537" s="64" t="str">
        <f t="shared" si="57"/>
        <v/>
      </c>
      <c r="N537" s="65">
        <f t="shared" si="58"/>
        <v>0</v>
      </c>
      <c r="O537" s="66" t="str">
        <f>+IFERROR(VLOOKUP(LEFT(E537,4),Tabla3[[COD]:[PROCESO]],4,FALSE),"")</f>
        <v/>
      </c>
      <c r="P537" s="67" t="str">
        <f t="shared" si="59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56"/>
        <v/>
      </c>
      <c r="K538" s="60"/>
      <c r="L538" s="63"/>
      <c r="M538" s="64" t="str">
        <f t="shared" si="57"/>
        <v/>
      </c>
      <c r="N538" s="65">
        <f t="shared" si="58"/>
        <v>0</v>
      </c>
      <c r="O538" s="66" t="str">
        <f>+IFERROR(VLOOKUP(LEFT(E538,4),Tabla3[[COD]:[PROCESO]],4,FALSE),"")</f>
        <v/>
      </c>
      <c r="P538" s="67" t="str">
        <f t="shared" si="59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56"/>
        <v/>
      </c>
      <c r="K539" s="60"/>
      <c r="L539" s="63"/>
      <c r="M539" s="64" t="str">
        <f t="shared" si="57"/>
        <v/>
      </c>
      <c r="N539" s="65">
        <f t="shared" si="58"/>
        <v>0</v>
      </c>
      <c r="O539" s="66" t="str">
        <f>+IFERROR(VLOOKUP(LEFT(E539,4),Tabla3[[COD]:[PROCESO]],4,FALSE),"")</f>
        <v/>
      </c>
      <c r="P539" s="67" t="str">
        <f t="shared" si="59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56"/>
        <v/>
      </c>
      <c r="K540" s="60"/>
      <c r="L540" s="63"/>
      <c r="M540" s="64" t="str">
        <f t="shared" si="57"/>
        <v/>
      </c>
      <c r="N540" s="65">
        <f t="shared" si="58"/>
        <v>0</v>
      </c>
      <c r="O540" s="66" t="str">
        <f>+IFERROR(VLOOKUP(LEFT(E540,4),Tabla3[[COD]:[PROCESO]],4,FALSE),"")</f>
        <v/>
      </c>
      <c r="P540" s="67" t="str">
        <f t="shared" si="59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56"/>
        <v/>
      </c>
      <c r="K541" s="60"/>
      <c r="L541" s="63"/>
      <c r="M541" s="64" t="str">
        <f t="shared" si="57"/>
        <v/>
      </c>
      <c r="N541" s="65">
        <f t="shared" si="58"/>
        <v>0</v>
      </c>
      <c r="O541" s="66" t="str">
        <f>+IFERROR(VLOOKUP(LEFT(E541,4),Tabla3[[COD]:[PROCESO]],4,FALSE),"")</f>
        <v/>
      </c>
      <c r="P541" s="67" t="str">
        <f t="shared" si="59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56"/>
        <v/>
      </c>
      <c r="K542" s="60"/>
      <c r="L542" s="63"/>
      <c r="M542" s="64" t="str">
        <f t="shared" si="57"/>
        <v/>
      </c>
      <c r="N542" s="65">
        <f t="shared" si="58"/>
        <v>0</v>
      </c>
      <c r="O542" s="66" t="str">
        <f>+IFERROR(VLOOKUP(LEFT(E542,4),Tabla3[[COD]:[PROCESO]],4,FALSE),"")</f>
        <v/>
      </c>
      <c r="P542" s="67" t="str">
        <f t="shared" si="59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56"/>
        <v/>
      </c>
      <c r="K543" s="60"/>
      <c r="L543" s="63"/>
      <c r="M543" s="64" t="str">
        <f t="shared" si="57"/>
        <v/>
      </c>
      <c r="N543" s="65">
        <f t="shared" si="58"/>
        <v>0</v>
      </c>
      <c r="O543" s="66" t="str">
        <f>+IFERROR(VLOOKUP(LEFT(E543,4),Tabla3[[COD]:[PROCESO]],4,FALSE),"")</f>
        <v/>
      </c>
      <c r="P543" s="67" t="str">
        <f t="shared" si="59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56"/>
        <v/>
      </c>
      <c r="K544" s="60"/>
      <c r="L544" s="63"/>
      <c r="M544" s="64" t="str">
        <f t="shared" si="57"/>
        <v/>
      </c>
      <c r="N544" s="65">
        <f t="shared" si="58"/>
        <v>0</v>
      </c>
      <c r="O544" s="66" t="str">
        <f>+IFERROR(VLOOKUP(LEFT(E544,4),Tabla3[[COD]:[PROCESO]],4,FALSE),"")</f>
        <v/>
      </c>
      <c r="P544" s="67" t="str">
        <f t="shared" si="59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56"/>
        <v/>
      </c>
      <c r="K545" s="60"/>
      <c r="L545" s="63"/>
      <c r="M545" s="64" t="str">
        <f t="shared" si="57"/>
        <v/>
      </c>
      <c r="N545" s="65">
        <f t="shared" si="58"/>
        <v>0</v>
      </c>
      <c r="O545" s="66" t="str">
        <f>+IFERROR(VLOOKUP(LEFT(E545,4),Tabla3[[COD]:[PROCESO]],4,FALSE),"")</f>
        <v/>
      </c>
      <c r="P545" s="67" t="str">
        <f t="shared" si="59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56"/>
        <v/>
      </c>
      <c r="K546" s="60"/>
      <c r="L546" s="63"/>
      <c r="M546" s="64" t="str">
        <f t="shared" si="57"/>
        <v/>
      </c>
      <c r="N546" s="65">
        <f t="shared" si="58"/>
        <v>0</v>
      </c>
      <c r="O546" s="66" t="str">
        <f>+IFERROR(VLOOKUP(LEFT(E546,4),Tabla3[[COD]:[PROCESO]],4,FALSE),"")</f>
        <v/>
      </c>
      <c r="P546" s="67" t="str">
        <f t="shared" si="59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56"/>
        <v/>
      </c>
      <c r="K547" s="60"/>
      <c r="L547" s="63"/>
      <c r="M547" s="64" t="str">
        <f t="shared" si="57"/>
        <v/>
      </c>
      <c r="N547" s="65">
        <f t="shared" si="58"/>
        <v>0</v>
      </c>
      <c r="O547" s="66" t="str">
        <f>+IFERROR(VLOOKUP(LEFT(E547,4),Tabla3[[COD]:[PROCESO]],4,FALSE),"")</f>
        <v/>
      </c>
      <c r="P547" s="67" t="str">
        <f t="shared" si="59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56"/>
        <v/>
      </c>
      <c r="K548" s="60"/>
      <c r="L548" s="63"/>
      <c r="M548" s="64" t="str">
        <f t="shared" si="57"/>
        <v/>
      </c>
      <c r="N548" s="65">
        <f t="shared" si="58"/>
        <v>0</v>
      </c>
      <c r="O548" s="66" t="str">
        <f>+IFERROR(VLOOKUP(LEFT(E548,4),Tabla3[[COD]:[PROCESO]],4,FALSE),"")</f>
        <v/>
      </c>
      <c r="P548" s="67" t="str">
        <f t="shared" si="59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56"/>
        <v/>
      </c>
      <c r="K549" s="60"/>
      <c r="L549" s="63"/>
      <c r="M549" s="64" t="str">
        <f t="shared" si="57"/>
        <v/>
      </c>
      <c r="N549" s="65">
        <f t="shared" si="58"/>
        <v>0</v>
      </c>
      <c r="O549" s="66" t="str">
        <f>+IFERROR(VLOOKUP(LEFT(E549,4),Tabla3[[COD]:[PROCESO]],4,FALSE),"")</f>
        <v/>
      </c>
      <c r="P549" s="67" t="str">
        <f t="shared" si="59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56"/>
        <v/>
      </c>
      <c r="K550" s="60"/>
      <c r="L550" s="63"/>
      <c r="M550" s="64" t="str">
        <f t="shared" si="57"/>
        <v/>
      </c>
      <c r="N550" s="65">
        <f t="shared" si="58"/>
        <v>0</v>
      </c>
      <c r="O550" s="66" t="str">
        <f>+IFERROR(VLOOKUP(LEFT(E550,4),Tabla3[[COD]:[PROCESO]],4,FALSE),"")</f>
        <v/>
      </c>
      <c r="P550" s="67" t="str">
        <f t="shared" si="59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56"/>
        <v/>
      </c>
      <c r="K551" s="60"/>
      <c r="L551" s="63"/>
      <c r="M551" s="64" t="str">
        <f t="shared" si="57"/>
        <v/>
      </c>
      <c r="N551" s="65">
        <f t="shared" si="58"/>
        <v>0</v>
      </c>
      <c r="O551" s="66" t="str">
        <f>+IFERROR(VLOOKUP(LEFT(E551,4),Tabla3[[COD]:[PROCESO]],4,FALSE),"")</f>
        <v/>
      </c>
      <c r="P551" s="67" t="str">
        <f t="shared" si="59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56"/>
        <v/>
      </c>
      <c r="K552" s="60"/>
      <c r="L552" s="63"/>
      <c r="M552" s="64" t="str">
        <f t="shared" si="57"/>
        <v/>
      </c>
      <c r="N552" s="65">
        <f t="shared" si="58"/>
        <v>0</v>
      </c>
      <c r="O552" s="66" t="str">
        <f>+IFERROR(VLOOKUP(LEFT(E552,4),Tabla3[[COD]:[PROCESO]],4,FALSE),"")</f>
        <v/>
      </c>
      <c r="P552" s="67" t="str">
        <f t="shared" si="59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56"/>
        <v/>
      </c>
      <c r="K553" s="60"/>
      <c r="L553" s="63"/>
      <c r="M553" s="64" t="str">
        <f t="shared" si="57"/>
        <v/>
      </c>
      <c r="N553" s="65">
        <f t="shared" si="58"/>
        <v>0</v>
      </c>
      <c r="O553" s="66" t="str">
        <f>+IFERROR(VLOOKUP(LEFT(E553,4),Tabla3[[COD]:[PROCESO]],4,FALSE),"")</f>
        <v/>
      </c>
      <c r="P553" s="67" t="str">
        <f t="shared" si="59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56"/>
        <v/>
      </c>
      <c r="K554" s="60"/>
      <c r="L554" s="63"/>
      <c r="M554" s="64" t="str">
        <f t="shared" si="57"/>
        <v/>
      </c>
      <c r="N554" s="65">
        <f t="shared" si="58"/>
        <v>0</v>
      </c>
      <c r="O554" s="66" t="str">
        <f>+IFERROR(VLOOKUP(LEFT(E554,4),Tabla3[[COD]:[PROCESO]],4,FALSE),"")</f>
        <v/>
      </c>
      <c r="P554" s="67" t="str">
        <f t="shared" si="59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56"/>
        <v/>
      </c>
      <c r="K555" s="60"/>
      <c r="L555" s="63"/>
      <c r="M555" s="64" t="str">
        <f t="shared" si="57"/>
        <v/>
      </c>
      <c r="N555" s="65">
        <f t="shared" si="58"/>
        <v>0</v>
      </c>
      <c r="O555" s="66" t="str">
        <f>+IFERROR(VLOOKUP(LEFT(E555,4),Tabla3[[COD]:[PROCESO]],4,FALSE),"")</f>
        <v/>
      </c>
      <c r="P555" s="67" t="str">
        <f t="shared" si="59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56"/>
        <v/>
      </c>
      <c r="K556" s="60"/>
      <c r="L556" s="63"/>
      <c r="M556" s="64" t="str">
        <f t="shared" si="57"/>
        <v/>
      </c>
      <c r="N556" s="65">
        <f t="shared" si="58"/>
        <v>0</v>
      </c>
      <c r="O556" s="66" t="str">
        <f>+IFERROR(VLOOKUP(LEFT(E556,4),Tabla3[[COD]:[PROCESO]],4,FALSE),"")</f>
        <v/>
      </c>
      <c r="P556" s="67" t="str">
        <f t="shared" si="59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56"/>
        <v/>
      </c>
      <c r="K557" s="60"/>
      <c r="L557" s="63"/>
      <c r="M557" s="64" t="str">
        <f t="shared" si="57"/>
        <v/>
      </c>
      <c r="N557" s="65">
        <f t="shared" si="58"/>
        <v>0</v>
      </c>
      <c r="O557" s="66" t="str">
        <f>+IFERROR(VLOOKUP(LEFT(E557,4),Tabla3[[COD]:[PROCESO]],4,FALSE),"")</f>
        <v/>
      </c>
      <c r="P557" s="67" t="str">
        <f t="shared" si="59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56"/>
        <v/>
      </c>
      <c r="K558" s="60"/>
      <c r="L558" s="63"/>
      <c r="M558" s="64" t="str">
        <f t="shared" si="57"/>
        <v/>
      </c>
      <c r="N558" s="65">
        <f t="shared" si="58"/>
        <v>0</v>
      </c>
      <c r="O558" s="66" t="str">
        <f>+IFERROR(VLOOKUP(LEFT(E558,4),Tabla3[[COD]:[PROCESO]],4,FALSE),"")</f>
        <v/>
      </c>
      <c r="P558" s="67" t="str">
        <f t="shared" si="59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56"/>
        <v/>
      </c>
      <c r="K559" s="60"/>
      <c r="L559" s="63"/>
      <c r="M559" s="64" t="str">
        <f t="shared" si="57"/>
        <v/>
      </c>
      <c r="N559" s="65">
        <f t="shared" si="58"/>
        <v>0</v>
      </c>
      <c r="O559" s="66" t="str">
        <f>+IFERROR(VLOOKUP(LEFT(E559,4),Tabla3[[COD]:[PROCESO]],4,FALSE),"")</f>
        <v/>
      </c>
      <c r="P559" s="67" t="str">
        <f t="shared" si="59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56"/>
        <v/>
      </c>
      <c r="K560" s="60"/>
      <c r="L560" s="63"/>
      <c r="M560" s="64" t="str">
        <f t="shared" si="57"/>
        <v/>
      </c>
      <c r="N560" s="65">
        <f t="shared" si="58"/>
        <v>0</v>
      </c>
      <c r="O560" s="66" t="str">
        <f>+IFERROR(VLOOKUP(LEFT(E560,4),Tabla3[[COD]:[PROCESO]],4,FALSE),"")</f>
        <v/>
      </c>
      <c r="P560" s="67" t="str">
        <f t="shared" si="59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56"/>
        <v/>
      </c>
      <c r="K561" s="60"/>
      <c r="L561" s="63"/>
      <c r="M561" s="64" t="str">
        <f t="shared" si="57"/>
        <v/>
      </c>
      <c r="N561" s="65">
        <f t="shared" si="58"/>
        <v>0</v>
      </c>
      <c r="O561" s="66" t="str">
        <f>+IFERROR(VLOOKUP(LEFT(E561,4),Tabla3[[COD]:[PROCESO]],4,FALSE),"")</f>
        <v/>
      </c>
      <c r="P561" s="67" t="str">
        <f t="shared" si="59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56"/>
        <v/>
      </c>
      <c r="K562" s="60"/>
      <c r="L562" s="63"/>
      <c r="M562" s="64" t="str">
        <f t="shared" si="57"/>
        <v/>
      </c>
      <c r="N562" s="65">
        <f t="shared" si="58"/>
        <v>0</v>
      </c>
      <c r="O562" s="66" t="str">
        <f>+IFERROR(VLOOKUP(LEFT(E562,4),Tabla3[[COD]:[PROCESO]],4,FALSE),"")</f>
        <v/>
      </c>
      <c r="P562" s="67" t="str">
        <f t="shared" si="59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56"/>
        <v/>
      </c>
      <c r="K563" s="60"/>
      <c r="L563" s="63"/>
      <c r="M563" s="64" t="str">
        <f t="shared" si="57"/>
        <v/>
      </c>
      <c r="N563" s="65">
        <f t="shared" si="58"/>
        <v>0</v>
      </c>
      <c r="O563" s="66" t="str">
        <f>+IFERROR(VLOOKUP(LEFT(E563,4),Tabla3[[COD]:[PROCESO]],4,FALSE),"")</f>
        <v/>
      </c>
      <c r="P563" s="67" t="str">
        <f t="shared" si="59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56"/>
        <v/>
      </c>
      <c r="K564" s="60"/>
      <c r="L564" s="63"/>
      <c r="M564" s="64" t="str">
        <f t="shared" si="57"/>
        <v/>
      </c>
      <c r="N564" s="65">
        <f t="shared" si="58"/>
        <v>0</v>
      </c>
      <c r="O564" s="66" t="str">
        <f>+IFERROR(VLOOKUP(LEFT(E564,4),Tabla3[[COD]:[PROCESO]],4,FALSE),"")</f>
        <v/>
      </c>
      <c r="P564" s="67" t="str">
        <f t="shared" si="59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56"/>
        <v/>
      </c>
      <c r="K565" s="60"/>
      <c r="L565" s="63"/>
      <c r="M565" s="64" t="str">
        <f t="shared" si="57"/>
        <v/>
      </c>
      <c r="N565" s="65">
        <f t="shared" si="58"/>
        <v>0</v>
      </c>
      <c r="O565" s="66" t="str">
        <f>+IFERROR(VLOOKUP(LEFT(E565,4),Tabla3[[COD]:[PROCESO]],4,FALSE),"")</f>
        <v/>
      </c>
      <c r="P565" s="67" t="str">
        <f t="shared" si="59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56"/>
        <v/>
      </c>
      <c r="K566" s="60"/>
      <c r="L566" s="63"/>
      <c r="M566" s="64" t="str">
        <f t="shared" si="57"/>
        <v/>
      </c>
      <c r="N566" s="65">
        <f t="shared" si="58"/>
        <v>0</v>
      </c>
      <c r="O566" s="66" t="str">
        <f>+IFERROR(VLOOKUP(LEFT(E566,4),Tabla3[[COD]:[PROCESO]],4,FALSE),"")</f>
        <v/>
      </c>
      <c r="P566" s="67" t="str">
        <f t="shared" si="59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56"/>
        <v/>
      </c>
      <c r="K567" s="60"/>
      <c r="L567" s="63"/>
      <c r="M567" s="64" t="str">
        <f t="shared" si="57"/>
        <v/>
      </c>
      <c r="N567" s="65">
        <f t="shared" si="58"/>
        <v>0</v>
      </c>
      <c r="O567" s="66" t="str">
        <f>+IFERROR(VLOOKUP(LEFT(E567,4),Tabla3[[COD]:[PROCESO]],4,FALSE),"")</f>
        <v/>
      </c>
      <c r="P567" s="67" t="str">
        <f t="shared" si="59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56"/>
        <v/>
      </c>
      <c r="K568" s="60"/>
      <c r="L568" s="63"/>
      <c r="M568" s="64" t="str">
        <f t="shared" si="57"/>
        <v/>
      </c>
      <c r="N568" s="65">
        <f t="shared" si="58"/>
        <v>0</v>
      </c>
      <c r="O568" s="66" t="str">
        <f>+IFERROR(VLOOKUP(LEFT(E568,4),Tabla3[[COD]:[PROCESO]],4,FALSE),"")</f>
        <v/>
      </c>
      <c r="P568" s="67" t="str">
        <f t="shared" si="59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56"/>
        <v/>
      </c>
      <c r="K569" s="60"/>
      <c r="L569" s="63"/>
      <c r="M569" s="64" t="str">
        <f t="shared" si="57"/>
        <v/>
      </c>
      <c r="N569" s="65">
        <f t="shared" si="58"/>
        <v>0</v>
      </c>
      <c r="O569" s="66" t="str">
        <f>+IFERROR(VLOOKUP(LEFT(E569,4),Tabla3[[COD]:[PROCESO]],4,FALSE),"")</f>
        <v/>
      </c>
      <c r="P569" s="67" t="str">
        <f t="shared" si="59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56"/>
        <v/>
      </c>
      <c r="K570" s="60"/>
      <c r="L570" s="63"/>
      <c r="M570" s="64" t="str">
        <f t="shared" si="57"/>
        <v/>
      </c>
      <c r="N570" s="65">
        <f t="shared" si="58"/>
        <v>0</v>
      </c>
      <c r="O570" s="66" t="str">
        <f>+IFERROR(VLOOKUP(LEFT(E570,4),Tabla3[[COD]:[PROCESO]],4,FALSE),"")</f>
        <v/>
      </c>
      <c r="P570" s="67" t="str">
        <f t="shared" si="59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56"/>
        <v/>
      </c>
      <c r="K571" s="60"/>
      <c r="L571" s="63"/>
      <c r="M571" s="64" t="str">
        <f t="shared" si="57"/>
        <v/>
      </c>
      <c r="N571" s="65">
        <f t="shared" si="58"/>
        <v>0</v>
      </c>
      <c r="O571" s="66" t="str">
        <f>+IFERROR(VLOOKUP(LEFT(E571,4),Tabla3[[COD]:[PROCESO]],4,FALSE),"")</f>
        <v/>
      </c>
      <c r="P571" s="67" t="str">
        <f t="shared" si="59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56"/>
        <v/>
      </c>
      <c r="K572" s="60"/>
      <c r="L572" s="63"/>
      <c r="M572" s="64" t="str">
        <f t="shared" si="57"/>
        <v/>
      </c>
      <c r="N572" s="65">
        <f t="shared" si="58"/>
        <v>0</v>
      </c>
      <c r="O572" s="66" t="str">
        <f>+IFERROR(VLOOKUP(LEFT(E572,4),Tabla3[[COD]:[PROCESO]],4,FALSE),"")</f>
        <v/>
      </c>
      <c r="P572" s="67" t="str">
        <f t="shared" si="59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56"/>
        <v/>
      </c>
      <c r="K573" s="60"/>
      <c r="L573" s="63"/>
      <c r="M573" s="64" t="str">
        <f t="shared" si="57"/>
        <v/>
      </c>
      <c r="N573" s="65">
        <f t="shared" si="58"/>
        <v>0</v>
      </c>
      <c r="O573" s="66" t="str">
        <f>+IFERROR(VLOOKUP(LEFT(E573,4),Tabla3[[COD]:[PROCESO]],4,FALSE),"")</f>
        <v/>
      </c>
      <c r="P573" s="67" t="str">
        <f t="shared" si="59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56"/>
        <v/>
      </c>
      <c r="K574" s="60"/>
      <c r="L574" s="63"/>
      <c r="M574" s="64" t="str">
        <f t="shared" si="57"/>
        <v/>
      </c>
      <c r="N574" s="65">
        <f t="shared" si="58"/>
        <v>0</v>
      </c>
      <c r="O574" s="66" t="str">
        <f>+IFERROR(VLOOKUP(LEFT(E574,4),Tabla3[[COD]:[PROCESO]],4,FALSE),"")</f>
        <v/>
      </c>
      <c r="P574" s="67" t="str">
        <f t="shared" si="59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56"/>
        <v/>
      </c>
      <c r="K575" s="60"/>
      <c r="L575" s="63"/>
      <c r="M575" s="64" t="str">
        <f t="shared" si="57"/>
        <v/>
      </c>
      <c r="N575" s="65">
        <f t="shared" si="58"/>
        <v>0</v>
      </c>
      <c r="O575" s="66" t="str">
        <f>+IFERROR(VLOOKUP(LEFT(E575,4),Tabla3[[COD]:[PROCESO]],4,FALSE),"")</f>
        <v/>
      </c>
      <c r="P575" s="67" t="str">
        <f t="shared" si="59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56"/>
        <v/>
      </c>
      <c r="K576" s="60"/>
      <c r="L576" s="63"/>
      <c r="M576" s="64" t="str">
        <f t="shared" si="57"/>
        <v/>
      </c>
      <c r="N576" s="65">
        <f t="shared" si="58"/>
        <v>0</v>
      </c>
      <c r="O576" s="66" t="str">
        <f>+IFERROR(VLOOKUP(LEFT(E576,4),Tabla3[[COD]:[PROCESO]],4,FALSE),"")</f>
        <v/>
      </c>
      <c r="P576" s="67" t="str">
        <f t="shared" si="59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56"/>
        <v/>
      </c>
      <c r="K577" s="60"/>
      <c r="L577" s="63"/>
      <c r="M577" s="64" t="str">
        <f t="shared" si="57"/>
        <v/>
      </c>
      <c r="N577" s="65">
        <f t="shared" si="58"/>
        <v>0</v>
      </c>
      <c r="O577" s="66" t="str">
        <f>+IFERROR(VLOOKUP(LEFT(E577,4),Tabla3[[COD]:[PROCESO]],4,FALSE),"")</f>
        <v/>
      </c>
      <c r="P577" s="67" t="str">
        <f t="shared" si="59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56"/>
        <v/>
      </c>
      <c r="K578" s="60"/>
      <c r="L578" s="63"/>
      <c r="M578" s="64" t="str">
        <f t="shared" si="57"/>
        <v/>
      </c>
      <c r="N578" s="65">
        <f t="shared" si="58"/>
        <v>0</v>
      </c>
      <c r="O578" s="66" t="str">
        <f>+IFERROR(VLOOKUP(LEFT(E578,4),Tabla3[[COD]:[PROCESO]],4,FALSE),"")</f>
        <v/>
      </c>
      <c r="P578" s="67" t="str">
        <f t="shared" si="59"/>
        <v/>
      </c>
    </row>
    <row r="579" spans="2:16" s="68" customFormat="1" ht="22.7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si="56"/>
        <v/>
      </c>
      <c r="K579" s="60"/>
      <c r="L579" s="63"/>
      <c r="M579" s="64" t="str">
        <f t="shared" si="57"/>
        <v/>
      </c>
      <c r="N579" s="65">
        <f t="shared" si="58"/>
        <v>0</v>
      </c>
      <c r="O579" s="66" t="str">
        <f>+IFERROR(VLOOKUP(LEFT(E579,4),Tabla3[[COD]:[PROCESO]],4,FALSE),"")</f>
        <v/>
      </c>
      <c r="P579" s="67" t="str">
        <f t="shared" si="59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ref="J580:J626" si="60">+IFERROR(P580/O580,"")</f>
        <v/>
      </c>
      <c r="K580" s="60"/>
      <c r="L580" s="63"/>
      <c r="M580" s="64" t="str">
        <f t="shared" ref="M580:M626" si="61">+IFERROR(N580*O580,"")</f>
        <v/>
      </c>
      <c r="N580" s="65">
        <f t="shared" si="58"/>
        <v>0</v>
      </c>
      <c r="O580" s="66" t="str">
        <f>+IFERROR(VLOOKUP(LEFT(E580,4),Tabla3[[COD]:[PROCESO]],4,FALSE),"")</f>
        <v/>
      </c>
      <c r="P580" s="67" t="str">
        <f t="shared" si="59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60"/>
        <v/>
      </c>
      <c r="K581" s="60"/>
      <c r="L581" s="63"/>
      <c r="M581" s="64" t="str">
        <f t="shared" si="61"/>
        <v/>
      </c>
      <c r="N581" s="65">
        <f t="shared" si="58"/>
        <v>0</v>
      </c>
      <c r="O581" s="66" t="str">
        <f>+IFERROR(VLOOKUP(LEFT(E581,4),Tabla3[[COD]:[PROCESO]],4,FALSE),"")</f>
        <v/>
      </c>
      <c r="P581" s="67" t="str">
        <f t="shared" si="59"/>
        <v/>
      </c>
    </row>
    <row r="582" spans="2:16" s="68" customFormat="1" ht="22.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60"/>
        <v/>
      </c>
      <c r="K582" s="60"/>
      <c r="L582" s="63"/>
      <c r="M582" s="64" t="str">
        <f t="shared" si="61"/>
        <v/>
      </c>
      <c r="N582" s="65">
        <f t="shared" ref="N582:N626" si="62">(H582-G582)*24</f>
        <v>0</v>
      </c>
      <c r="O582" s="66" t="str">
        <f>+IFERROR(VLOOKUP(LEFT(E582,4),Tabla3[[COD]:[PROCESO]],4,FALSE),"")</f>
        <v/>
      </c>
      <c r="P582" s="67" t="str">
        <f t="shared" ref="P582:P626" si="63">+IFERROR(I582/N582,"")</f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60"/>
        <v/>
      </c>
      <c r="K583" s="60"/>
      <c r="L583" s="63"/>
      <c r="M583" s="64" t="str">
        <f t="shared" si="61"/>
        <v/>
      </c>
      <c r="N583" s="65">
        <f t="shared" si="62"/>
        <v>0</v>
      </c>
      <c r="O583" s="66" t="str">
        <f>+IFERROR(VLOOKUP(LEFT(E583,4),Tabla3[[COD]:[PROCESO]],4,FALSE),"")</f>
        <v/>
      </c>
      <c r="P583" s="67" t="str">
        <f t="shared" si="63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60"/>
        <v/>
      </c>
      <c r="K584" s="60"/>
      <c r="L584" s="63"/>
      <c r="M584" s="64" t="str">
        <f t="shared" si="61"/>
        <v/>
      </c>
      <c r="N584" s="65">
        <f t="shared" si="62"/>
        <v>0</v>
      </c>
      <c r="O584" s="66" t="str">
        <f>+IFERROR(VLOOKUP(LEFT(E584,4),Tabla3[[COD]:[PROCESO]],4,FALSE),"")</f>
        <v/>
      </c>
      <c r="P584" s="67" t="str">
        <f t="shared" si="63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60"/>
        <v/>
      </c>
      <c r="K585" s="60"/>
      <c r="L585" s="63"/>
      <c r="M585" s="64" t="str">
        <f t="shared" si="61"/>
        <v/>
      </c>
      <c r="N585" s="65">
        <f t="shared" si="62"/>
        <v>0</v>
      </c>
      <c r="O585" s="66" t="str">
        <f>+IFERROR(VLOOKUP(LEFT(E585,4),Tabla3[[COD]:[PROCESO]],4,FALSE),"")</f>
        <v/>
      </c>
      <c r="P585" s="67" t="str">
        <f t="shared" si="63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60"/>
        <v/>
      </c>
      <c r="K586" s="60"/>
      <c r="L586" s="63"/>
      <c r="M586" s="64" t="str">
        <f t="shared" si="61"/>
        <v/>
      </c>
      <c r="N586" s="65">
        <f t="shared" si="62"/>
        <v>0</v>
      </c>
      <c r="O586" s="66" t="str">
        <f>+IFERROR(VLOOKUP(LEFT(E586,4),Tabla3[[COD]:[PROCESO]],4,FALSE),"")</f>
        <v/>
      </c>
      <c r="P586" s="67" t="str">
        <f t="shared" si="63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60"/>
        <v/>
      </c>
      <c r="K587" s="60"/>
      <c r="L587" s="63"/>
      <c r="M587" s="64" t="str">
        <f t="shared" si="61"/>
        <v/>
      </c>
      <c r="N587" s="65">
        <f t="shared" si="62"/>
        <v>0</v>
      </c>
      <c r="O587" s="66" t="str">
        <f>+IFERROR(VLOOKUP(LEFT(E587,4),Tabla3[[COD]:[PROCESO]],4,FALSE),"")</f>
        <v/>
      </c>
      <c r="P587" s="67" t="str">
        <f t="shared" si="63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60"/>
        <v/>
      </c>
      <c r="K588" s="60"/>
      <c r="L588" s="63"/>
      <c r="M588" s="64" t="str">
        <f t="shared" si="61"/>
        <v/>
      </c>
      <c r="N588" s="65">
        <f t="shared" si="62"/>
        <v>0</v>
      </c>
      <c r="O588" s="66" t="str">
        <f>+IFERROR(VLOOKUP(LEFT(E588,4),Tabla3[[COD]:[PROCESO]],4,FALSE),"")</f>
        <v/>
      </c>
      <c r="P588" s="67" t="str">
        <f t="shared" si="63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60"/>
        <v/>
      </c>
      <c r="K589" s="60"/>
      <c r="L589" s="63"/>
      <c r="M589" s="64" t="str">
        <f t="shared" si="61"/>
        <v/>
      </c>
      <c r="N589" s="65">
        <f t="shared" si="62"/>
        <v>0</v>
      </c>
      <c r="O589" s="66" t="str">
        <f>+IFERROR(VLOOKUP(LEFT(E589,4),Tabla3[[COD]:[PROCESO]],4,FALSE),"")</f>
        <v/>
      </c>
      <c r="P589" s="67" t="str">
        <f t="shared" si="63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60"/>
        <v/>
      </c>
      <c r="K590" s="60"/>
      <c r="L590" s="63"/>
      <c r="M590" s="64" t="str">
        <f t="shared" si="61"/>
        <v/>
      </c>
      <c r="N590" s="65">
        <f t="shared" si="62"/>
        <v>0</v>
      </c>
      <c r="O590" s="66" t="str">
        <f>+IFERROR(VLOOKUP(LEFT(E590,4),Tabla3[[COD]:[PROCESO]],4,FALSE),"")</f>
        <v/>
      </c>
      <c r="P590" s="67" t="str">
        <f t="shared" si="63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60"/>
        <v/>
      </c>
      <c r="K591" s="60"/>
      <c r="L591" s="63"/>
      <c r="M591" s="64" t="str">
        <f t="shared" si="61"/>
        <v/>
      </c>
      <c r="N591" s="65">
        <f t="shared" si="62"/>
        <v>0</v>
      </c>
      <c r="O591" s="66" t="str">
        <f>+IFERROR(VLOOKUP(LEFT(E591,4),Tabla3[[COD]:[PROCESO]],4,FALSE),"")</f>
        <v/>
      </c>
      <c r="P591" s="67" t="str">
        <f t="shared" si="63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60"/>
        <v/>
      </c>
      <c r="K592" s="60"/>
      <c r="L592" s="63"/>
      <c r="M592" s="64" t="str">
        <f t="shared" si="61"/>
        <v/>
      </c>
      <c r="N592" s="65">
        <f t="shared" si="62"/>
        <v>0</v>
      </c>
      <c r="O592" s="66" t="str">
        <f>+IFERROR(VLOOKUP(LEFT(E592,4),Tabla3[[COD]:[PROCESO]],4,FALSE),"")</f>
        <v/>
      </c>
      <c r="P592" s="67" t="str">
        <f t="shared" si="63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60"/>
        <v/>
      </c>
      <c r="K593" s="60"/>
      <c r="L593" s="63"/>
      <c r="M593" s="64" t="str">
        <f t="shared" si="61"/>
        <v/>
      </c>
      <c r="N593" s="65">
        <f t="shared" si="62"/>
        <v>0</v>
      </c>
      <c r="O593" s="66" t="str">
        <f>+IFERROR(VLOOKUP(LEFT(E593,4),Tabla3[[COD]:[PROCESO]],4,FALSE),"")</f>
        <v/>
      </c>
      <c r="P593" s="67" t="str">
        <f t="shared" si="63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60"/>
        <v/>
      </c>
      <c r="K594" s="60"/>
      <c r="L594" s="63"/>
      <c r="M594" s="64" t="str">
        <f t="shared" si="61"/>
        <v/>
      </c>
      <c r="N594" s="65">
        <f t="shared" si="62"/>
        <v>0</v>
      </c>
      <c r="O594" s="66" t="str">
        <f>+IFERROR(VLOOKUP(LEFT(E594,4),Tabla3[[COD]:[PROCESO]],4,FALSE),"")</f>
        <v/>
      </c>
      <c r="P594" s="67" t="str">
        <f t="shared" si="63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60"/>
        <v/>
      </c>
      <c r="K595" s="60"/>
      <c r="L595" s="63"/>
      <c r="M595" s="64" t="str">
        <f t="shared" si="61"/>
        <v/>
      </c>
      <c r="N595" s="65">
        <f t="shared" si="62"/>
        <v>0</v>
      </c>
      <c r="O595" s="66" t="str">
        <f>+IFERROR(VLOOKUP(LEFT(E595,4),Tabla3[[COD]:[PROCESO]],4,FALSE),"")</f>
        <v/>
      </c>
      <c r="P595" s="67" t="str">
        <f t="shared" si="63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60"/>
        <v/>
      </c>
      <c r="K596" s="60"/>
      <c r="L596" s="63"/>
      <c r="M596" s="64" t="str">
        <f t="shared" si="61"/>
        <v/>
      </c>
      <c r="N596" s="65">
        <f t="shared" si="62"/>
        <v>0</v>
      </c>
      <c r="O596" s="66" t="str">
        <f>+IFERROR(VLOOKUP(LEFT(E596,4),Tabla3[[COD]:[PROCESO]],4,FALSE),"")</f>
        <v/>
      </c>
      <c r="P596" s="67" t="str">
        <f t="shared" si="63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60"/>
        <v/>
      </c>
      <c r="K597" s="60"/>
      <c r="L597" s="63"/>
      <c r="M597" s="64" t="str">
        <f t="shared" si="61"/>
        <v/>
      </c>
      <c r="N597" s="65">
        <f t="shared" si="62"/>
        <v>0</v>
      </c>
      <c r="O597" s="66" t="str">
        <f>+IFERROR(VLOOKUP(LEFT(E597,4),Tabla3[[COD]:[PROCESO]],4,FALSE),"")</f>
        <v/>
      </c>
      <c r="P597" s="67" t="str">
        <f t="shared" si="63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60"/>
        <v/>
      </c>
      <c r="K598" s="60"/>
      <c r="L598" s="63"/>
      <c r="M598" s="64" t="str">
        <f t="shared" si="61"/>
        <v/>
      </c>
      <c r="N598" s="65">
        <f t="shared" si="62"/>
        <v>0</v>
      </c>
      <c r="O598" s="66" t="str">
        <f>+IFERROR(VLOOKUP(LEFT(E598,4),Tabla3[[COD]:[PROCESO]],4,FALSE),"")</f>
        <v/>
      </c>
      <c r="P598" s="67" t="str">
        <f t="shared" si="63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60"/>
        <v/>
      </c>
      <c r="K599" s="60"/>
      <c r="L599" s="63"/>
      <c r="M599" s="64" t="str">
        <f t="shared" si="61"/>
        <v/>
      </c>
      <c r="N599" s="65">
        <f t="shared" si="62"/>
        <v>0</v>
      </c>
      <c r="O599" s="66" t="str">
        <f>+IFERROR(VLOOKUP(LEFT(E599,4),Tabla3[[COD]:[PROCESO]],4,FALSE),"")</f>
        <v/>
      </c>
      <c r="P599" s="67" t="str">
        <f t="shared" si="63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60"/>
        <v/>
      </c>
      <c r="K600" s="60"/>
      <c r="L600" s="63"/>
      <c r="M600" s="64" t="str">
        <f t="shared" si="61"/>
        <v/>
      </c>
      <c r="N600" s="65">
        <f t="shared" si="62"/>
        <v>0</v>
      </c>
      <c r="O600" s="66" t="str">
        <f>+IFERROR(VLOOKUP(LEFT(E600,4),Tabla3[[COD]:[PROCESO]],4,FALSE),"")</f>
        <v/>
      </c>
      <c r="P600" s="67" t="str">
        <f t="shared" si="63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60"/>
        <v/>
      </c>
      <c r="K601" s="60"/>
      <c r="L601" s="63"/>
      <c r="M601" s="64" t="str">
        <f t="shared" si="61"/>
        <v/>
      </c>
      <c r="N601" s="65">
        <f t="shared" si="62"/>
        <v>0</v>
      </c>
      <c r="O601" s="66" t="str">
        <f>+IFERROR(VLOOKUP(LEFT(E601,4),Tabla3[[COD]:[PROCESO]],4,FALSE),"")</f>
        <v/>
      </c>
      <c r="P601" s="67" t="str">
        <f t="shared" si="63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60"/>
        <v/>
      </c>
      <c r="K602" s="60"/>
      <c r="L602" s="63"/>
      <c r="M602" s="64" t="str">
        <f t="shared" si="61"/>
        <v/>
      </c>
      <c r="N602" s="65">
        <f t="shared" si="62"/>
        <v>0</v>
      </c>
      <c r="O602" s="66" t="str">
        <f>+IFERROR(VLOOKUP(LEFT(E602,4),Tabla3[[COD]:[PROCESO]],4,FALSE),"")</f>
        <v/>
      </c>
      <c r="P602" s="67" t="str">
        <f t="shared" si="63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60"/>
        <v/>
      </c>
      <c r="K603" s="60"/>
      <c r="L603" s="63"/>
      <c r="M603" s="64" t="str">
        <f t="shared" si="61"/>
        <v/>
      </c>
      <c r="N603" s="65">
        <f t="shared" si="62"/>
        <v>0</v>
      </c>
      <c r="O603" s="66" t="str">
        <f>+IFERROR(VLOOKUP(LEFT(E603,4),Tabla3[[COD]:[PROCESO]],4,FALSE),"")</f>
        <v/>
      </c>
      <c r="P603" s="67" t="str">
        <f t="shared" si="63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60"/>
        <v/>
      </c>
      <c r="K604" s="60"/>
      <c r="L604" s="63"/>
      <c r="M604" s="64" t="str">
        <f t="shared" si="61"/>
        <v/>
      </c>
      <c r="N604" s="65">
        <f t="shared" si="62"/>
        <v>0</v>
      </c>
      <c r="O604" s="66" t="str">
        <f>+IFERROR(VLOOKUP(LEFT(E604,4),Tabla3[[COD]:[PROCESO]],4,FALSE),"")</f>
        <v/>
      </c>
      <c r="P604" s="67" t="str">
        <f t="shared" si="63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60"/>
        <v/>
      </c>
      <c r="K605" s="60"/>
      <c r="L605" s="63"/>
      <c r="M605" s="64" t="str">
        <f t="shared" si="61"/>
        <v/>
      </c>
      <c r="N605" s="65">
        <f t="shared" si="62"/>
        <v>0</v>
      </c>
      <c r="O605" s="66" t="str">
        <f>+IFERROR(VLOOKUP(LEFT(E605,4),Tabla3[[COD]:[PROCESO]],4,FALSE),"")</f>
        <v/>
      </c>
      <c r="P605" s="67" t="str">
        <f t="shared" si="63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60"/>
        <v/>
      </c>
      <c r="K606" s="60"/>
      <c r="L606" s="63"/>
      <c r="M606" s="64" t="str">
        <f t="shared" si="61"/>
        <v/>
      </c>
      <c r="N606" s="65">
        <f t="shared" si="62"/>
        <v>0</v>
      </c>
      <c r="O606" s="66" t="str">
        <f>+IFERROR(VLOOKUP(LEFT(E606,4),Tabla3[[COD]:[PROCESO]],4,FALSE),"")</f>
        <v/>
      </c>
      <c r="P606" s="67" t="str">
        <f t="shared" si="63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60"/>
        <v/>
      </c>
      <c r="K607" s="60"/>
      <c r="L607" s="63"/>
      <c r="M607" s="64" t="str">
        <f t="shared" si="61"/>
        <v/>
      </c>
      <c r="N607" s="65">
        <f t="shared" si="62"/>
        <v>0</v>
      </c>
      <c r="O607" s="66" t="str">
        <f>+IFERROR(VLOOKUP(LEFT(E607,4),Tabla3[[COD]:[PROCESO]],4,FALSE),"")</f>
        <v/>
      </c>
      <c r="P607" s="67" t="str">
        <f t="shared" si="63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60"/>
        <v/>
      </c>
      <c r="K608" s="60"/>
      <c r="L608" s="63"/>
      <c r="M608" s="64" t="str">
        <f t="shared" si="61"/>
        <v/>
      </c>
      <c r="N608" s="65">
        <f t="shared" si="62"/>
        <v>0</v>
      </c>
      <c r="O608" s="66" t="str">
        <f>+IFERROR(VLOOKUP(LEFT(E608,4),Tabla3[[COD]:[PROCESO]],4,FALSE),"")</f>
        <v/>
      </c>
      <c r="P608" s="67" t="str">
        <f t="shared" si="63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60"/>
        <v/>
      </c>
      <c r="K609" s="60"/>
      <c r="L609" s="63"/>
      <c r="M609" s="64" t="str">
        <f t="shared" si="61"/>
        <v/>
      </c>
      <c r="N609" s="65">
        <f t="shared" si="62"/>
        <v>0</v>
      </c>
      <c r="O609" s="66" t="str">
        <f>+IFERROR(VLOOKUP(LEFT(E609,4),Tabla3[[COD]:[PROCESO]],4,FALSE),"")</f>
        <v/>
      </c>
      <c r="P609" s="67" t="str">
        <f t="shared" si="63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60"/>
        <v/>
      </c>
      <c r="K610" s="60"/>
      <c r="L610" s="63"/>
      <c r="M610" s="64" t="str">
        <f t="shared" si="61"/>
        <v/>
      </c>
      <c r="N610" s="65">
        <f t="shared" si="62"/>
        <v>0</v>
      </c>
      <c r="O610" s="66" t="str">
        <f>+IFERROR(VLOOKUP(LEFT(E610,4),Tabla3[[COD]:[PROCESO]],4,FALSE),"")</f>
        <v/>
      </c>
      <c r="P610" s="67" t="str">
        <f t="shared" si="63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60"/>
        <v/>
      </c>
      <c r="K611" s="60"/>
      <c r="L611" s="63"/>
      <c r="M611" s="64" t="str">
        <f t="shared" si="61"/>
        <v/>
      </c>
      <c r="N611" s="65">
        <f t="shared" si="62"/>
        <v>0</v>
      </c>
      <c r="O611" s="66" t="str">
        <f>+IFERROR(VLOOKUP(LEFT(E611,4),Tabla3[[COD]:[PROCESO]],4,FALSE),"")</f>
        <v/>
      </c>
      <c r="P611" s="67" t="str">
        <f t="shared" si="63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60"/>
        <v/>
      </c>
      <c r="K612" s="60"/>
      <c r="L612" s="63"/>
      <c r="M612" s="64" t="str">
        <f t="shared" si="61"/>
        <v/>
      </c>
      <c r="N612" s="65">
        <f t="shared" si="62"/>
        <v>0</v>
      </c>
      <c r="O612" s="66" t="str">
        <f>+IFERROR(VLOOKUP(LEFT(E612,4),Tabla3[[COD]:[PROCESO]],4,FALSE),"")</f>
        <v/>
      </c>
      <c r="P612" s="67" t="str">
        <f t="shared" si="63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60"/>
        <v/>
      </c>
      <c r="K613" s="60"/>
      <c r="L613" s="63"/>
      <c r="M613" s="64" t="str">
        <f t="shared" si="61"/>
        <v/>
      </c>
      <c r="N613" s="65">
        <f t="shared" si="62"/>
        <v>0</v>
      </c>
      <c r="O613" s="66" t="str">
        <f>+IFERROR(VLOOKUP(LEFT(E613,4),Tabla3[[COD]:[PROCESO]],4,FALSE),"")</f>
        <v/>
      </c>
      <c r="P613" s="67" t="str">
        <f t="shared" si="63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60"/>
        <v/>
      </c>
      <c r="K614" s="60"/>
      <c r="L614" s="63"/>
      <c r="M614" s="64" t="str">
        <f t="shared" si="61"/>
        <v/>
      </c>
      <c r="N614" s="65">
        <f t="shared" si="62"/>
        <v>0</v>
      </c>
      <c r="O614" s="66" t="str">
        <f>+IFERROR(VLOOKUP(LEFT(E614,4),Tabla3[[COD]:[PROCESO]],4,FALSE),"")</f>
        <v/>
      </c>
      <c r="P614" s="67" t="str">
        <f t="shared" si="63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60"/>
        <v/>
      </c>
      <c r="K615" s="60"/>
      <c r="L615" s="63"/>
      <c r="M615" s="64" t="str">
        <f t="shared" si="61"/>
        <v/>
      </c>
      <c r="N615" s="65">
        <f t="shared" si="62"/>
        <v>0</v>
      </c>
      <c r="O615" s="66" t="str">
        <f>+IFERROR(VLOOKUP(LEFT(E615,4),Tabla3[[COD]:[PROCESO]],4,FALSE),"")</f>
        <v/>
      </c>
      <c r="P615" s="67" t="str">
        <f t="shared" si="63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60"/>
        <v/>
      </c>
      <c r="K616" s="60"/>
      <c r="L616" s="63"/>
      <c r="M616" s="64" t="str">
        <f t="shared" si="61"/>
        <v/>
      </c>
      <c r="N616" s="65">
        <f t="shared" si="62"/>
        <v>0</v>
      </c>
      <c r="O616" s="66" t="str">
        <f>+IFERROR(VLOOKUP(LEFT(E616,4),Tabla3[[COD]:[PROCESO]],4,FALSE),"")</f>
        <v/>
      </c>
      <c r="P616" s="67" t="str">
        <f t="shared" si="63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60"/>
        <v/>
      </c>
      <c r="K617" s="60"/>
      <c r="L617" s="63"/>
      <c r="M617" s="64" t="str">
        <f t="shared" si="61"/>
        <v/>
      </c>
      <c r="N617" s="65">
        <f t="shared" si="62"/>
        <v>0</v>
      </c>
      <c r="O617" s="66" t="str">
        <f>+IFERROR(VLOOKUP(LEFT(E617,4),Tabla3[[COD]:[PROCESO]],4,FALSE),"")</f>
        <v/>
      </c>
      <c r="P617" s="67" t="str">
        <f t="shared" si="63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60"/>
        <v/>
      </c>
      <c r="K618" s="60"/>
      <c r="L618" s="63"/>
      <c r="M618" s="64" t="str">
        <f t="shared" si="61"/>
        <v/>
      </c>
      <c r="N618" s="65">
        <f t="shared" si="62"/>
        <v>0</v>
      </c>
      <c r="O618" s="66" t="str">
        <f>+IFERROR(VLOOKUP(LEFT(E618,4),Tabla3[[COD]:[PROCESO]],4,FALSE),"")</f>
        <v/>
      </c>
      <c r="P618" s="67" t="str">
        <f t="shared" si="63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60"/>
        <v/>
      </c>
      <c r="K619" s="60"/>
      <c r="L619" s="63"/>
      <c r="M619" s="64" t="str">
        <f t="shared" si="61"/>
        <v/>
      </c>
      <c r="N619" s="65">
        <f t="shared" si="62"/>
        <v>0</v>
      </c>
      <c r="O619" s="66" t="str">
        <f>+IFERROR(VLOOKUP(LEFT(E619,4),Tabla3[[COD]:[PROCESO]],4,FALSE),"")</f>
        <v/>
      </c>
      <c r="P619" s="67" t="str">
        <f t="shared" si="63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60"/>
        <v/>
      </c>
      <c r="K620" s="60"/>
      <c r="L620" s="63"/>
      <c r="M620" s="64" t="str">
        <f t="shared" si="61"/>
        <v/>
      </c>
      <c r="N620" s="65">
        <f t="shared" si="62"/>
        <v>0</v>
      </c>
      <c r="O620" s="66" t="str">
        <f>+IFERROR(VLOOKUP(LEFT(E620,4),Tabla3[[COD]:[PROCESO]],4,FALSE),"")</f>
        <v/>
      </c>
      <c r="P620" s="67" t="str">
        <f t="shared" si="63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60"/>
        <v/>
      </c>
      <c r="K621" s="60"/>
      <c r="L621" s="63"/>
      <c r="M621" s="64" t="str">
        <f t="shared" si="61"/>
        <v/>
      </c>
      <c r="N621" s="65">
        <f t="shared" si="62"/>
        <v>0</v>
      </c>
      <c r="O621" s="66" t="str">
        <f>+IFERROR(VLOOKUP(LEFT(E621,4),Tabla3[[COD]:[PROCESO]],4,FALSE),"")</f>
        <v/>
      </c>
      <c r="P621" s="67" t="str">
        <f t="shared" si="63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60"/>
        <v/>
      </c>
      <c r="K622" s="60"/>
      <c r="L622" s="63"/>
      <c r="M622" s="64" t="str">
        <f t="shared" si="61"/>
        <v/>
      </c>
      <c r="N622" s="65">
        <f t="shared" si="62"/>
        <v>0</v>
      </c>
      <c r="O622" s="66" t="str">
        <f>+IFERROR(VLOOKUP(LEFT(E622,4),Tabla3[[COD]:[PROCESO]],4,FALSE),"")</f>
        <v/>
      </c>
      <c r="P622" s="67" t="str">
        <f t="shared" si="63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60"/>
        <v/>
      </c>
      <c r="K623" s="60"/>
      <c r="L623" s="63"/>
      <c r="M623" s="64" t="str">
        <f t="shared" si="61"/>
        <v/>
      </c>
      <c r="N623" s="65">
        <f t="shared" si="62"/>
        <v>0</v>
      </c>
      <c r="O623" s="66" t="str">
        <f>+IFERROR(VLOOKUP(LEFT(E623,4),Tabla3[[COD]:[PROCESO]],4,FALSE),"")</f>
        <v/>
      </c>
      <c r="P623" s="67" t="str">
        <f t="shared" si="63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60"/>
        <v/>
      </c>
      <c r="K624" s="60"/>
      <c r="L624" s="63"/>
      <c r="M624" s="64" t="str">
        <f t="shared" si="61"/>
        <v/>
      </c>
      <c r="N624" s="65">
        <f t="shared" si="62"/>
        <v>0</v>
      </c>
      <c r="O624" s="66" t="str">
        <f>+IFERROR(VLOOKUP(LEFT(E624,4),Tabla3[[COD]:[PROCESO]],4,FALSE),"")</f>
        <v/>
      </c>
      <c r="P624" s="67" t="str">
        <f t="shared" si="63"/>
        <v/>
      </c>
    </row>
    <row r="625" spans="2:16" s="68" customFormat="1" ht="22.75" customHeight="1" x14ac:dyDescent="0.35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60"/>
        <v/>
      </c>
      <c r="K625" s="60"/>
      <c r="L625" s="63"/>
      <c r="M625" s="64" t="str">
        <f t="shared" si="61"/>
        <v/>
      </c>
      <c r="N625" s="65">
        <f t="shared" si="62"/>
        <v>0</v>
      </c>
      <c r="O625" s="66" t="str">
        <f>+IFERROR(VLOOKUP(LEFT(E625,4),Tabla3[[COD]:[PROCESO]],4,FALSE),"")</f>
        <v/>
      </c>
      <c r="P625" s="67" t="str">
        <f t="shared" si="63"/>
        <v/>
      </c>
    </row>
    <row r="626" spans="2:16" s="68" customFormat="1" ht="22.75" customHeight="1" thickBot="1" x14ac:dyDescent="0.4">
      <c r="B626" s="57"/>
      <c r="C626" s="58"/>
      <c r="D626" s="59"/>
      <c r="E626" s="60"/>
      <c r="F626" s="170" t="e">
        <f>+VLOOKUP(E626,'ESTADAR V3 2025'!$D$125:$F$240,2,FALSE)</f>
        <v>#N/A</v>
      </c>
      <c r="G626" s="61"/>
      <c r="H626" s="61"/>
      <c r="I626" s="59"/>
      <c r="J626" s="168" t="str">
        <f t="shared" si="60"/>
        <v/>
      </c>
      <c r="K626" s="60"/>
      <c r="L626" s="63"/>
      <c r="M626" s="64" t="str">
        <f t="shared" si="61"/>
        <v/>
      </c>
      <c r="N626" s="65">
        <f t="shared" si="62"/>
        <v>0</v>
      </c>
      <c r="O626" s="66" t="str">
        <f>+IFERROR(VLOOKUP(LEFT(E626,4),Tabla3[[COD]:[PROCESO]],4,FALSE),"")</f>
        <v/>
      </c>
      <c r="P626" s="67" t="str">
        <f t="shared" si="63"/>
        <v/>
      </c>
    </row>
    <row r="627" spans="2:16" s="68" customFormat="1" ht="22.75" customHeight="1" thickBot="1" x14ac:dyDescent="0.4">
      <c r="B627" s="69"/>
      <c r="C627" s="184"/>
      <c r="D627" s="71"/>
      <c r="E627" s="71"/>
      <c r="F627" s="164"/>
      <c r="G627" s="79"/>
      <c r="H627" s="77"/>
      <c r="I627" s="72">
        <f>+SUM(N2:N626)</f>
        <v>0</v>
      </c>
      <c r="J627" s="71"/>
      <c r="K627" s="71"/>
      <c r="L627" s="73"/>
      <c r="M627" s="64" t="str">
        <f>+IFERROR(N627*O627,"")</f>
        <v/>
      </c>
      <c r="N627" s="65"/>
      <c r="O627" s="66" t="str">
        <f>+IFERROR(VLOOKUP(LEFT(E627,4),Tabla3[[COD]:[PROCESO]],4,FALSE),"")</f>
        <v/>
      </c>
      <c r="P627" s="67" t="str">
        <f>+IFERROR(I627/N627,"")</f>
        <v/>
      </c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  <row r="633" spans="2:16" x14ac:dyDescent="0.45">
      <c r="G633" s="80"/>
    </row>
  </sheetData>
  <sheetProtection insertRows="0" autoFilter="0"/>
  <autoFilter ref="B1:P627" xr:uid="{E6ACEB07-36BE-4225-9587-239B93BEC080}"/>
  <conditionalFormatting sqref="J2:J1048576">
    <cfRule type="cellIs" dxfId="117" priority="1" operator="greaterThanOrEqual">
      <formula>1.25</formula>
    </cfRule>
    <cfRule type="cellIs" dxfId="116" priority="2" operator="greaterThanOrEqual">
      <formula>1</formula>
    </cfRule>
    <cfRule type="cellIs" dxfId="115" priority="3" operator="greaterThanOrEqual">
      <formula>0.6</formula>
    </cfRule>
    <cfRule type="cellIs" dxfId="114" priority="4" operator="lessThanOrEqual">
      <formula>0.6</formula>
    </cfRule>
    <cfRule type="cellIs" dxfId="113" priority="5" operator="greaterThanOrEqual">
      <formula>1</formula>
    </cfRule>
    <cfRule type="cellIs" dxfId="112" priority="6" operator="greaterThanOrEqual">
      <formula>0.6</formula>
    </cfRule>
    <cfRule type="cellIs" dxfId="111" priority="7" operator="lessThanOrEqual">
      <formula>0.59</formula>
    </cfRule>
    <cfRule type="cellIs" dxfId="110" priority="8" operator="greaterThanOrEqual">
      <formula>0.9</formula>
    </cfRule>
    <cfRule type="cellIs" dxfId="109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1EB1A1-E000-4E07-8C67-D34C9B9A8D16}">
          <x14:formula1>
            <xm:f>'ESTADAR V3 2025'!$D$124:$D$237</xm:f>
          </x14:formula1>
          <xm:sqref>E2:E8 E18:E19 E22 E28 E30 E33 E36 E40 E45 E49 E51:E52 E57:E60 E63 E67 E70 E77 E86 E90 E96:E103 E111 E116 E123 E134 E136:E146 E148 E150 E152:E153 E155 E158:E161 E163 E170 E172 E174:E178 E185 E187:E626</xm:sqref>
        </x14:dataValidation>
        <x14:dataValidation type="list" allowBlank="1" showInputMessage="1" showErrorMessage="1" xr:uid="{BB7B6014-CB86-4C24-B542-12EC75BD5491}">
          <x14:formula1>
            <xm:f>FINCAS!$A$2:$A$73</xm:f>
          </x14:formula1>
          <xm:sqref>D4:D626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BC57B-8EE0-42C9-A3D1-9703325A5642}">
  <sheetPr codeName="Hoja30">
    <tabColor theme="9" tint="0.39997558519241921"/>
  </sheetPr>
  <dimension ref="B1:P632"/>
  <sheetViews>
    <sheetView showGridLines="0" topLeftCell="F1" zoomScaleNormal="100" zoomScaleSheetLayoutView="100" workbookViewId="0">
      <pane ySplit="1" topLeftCell="A408" activePane="bottomLeft" state="frozen"/>
      <selection pane="bottomLeft" activeCell="L447" sqref="L447"/>
    </sheetView>
  </sheetViews>
  <sheetFormatPr baseColWidth="10" defaultColWidth="11.453125" defaultRowHeight="16.5" x14ac:dyDescent="0.45"/>
  <cols>
    <col min="1" max="1" width="0" style="56" hidden="1" customWidth="1"/>
    <col min="2" max="2" width="28.4531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68.1796875" style="75" customWidth="1"/>
    <col min="13" max="13" width="4.54296875" style="56" hidden="1" customWidth="1"/>
    <col min="14" max="14" width="10.81640625" style="56" hidden="1" customWidth="1"/>
    <col min="15" max="15" width="12.1796875" style="56" hidden="1" customWidth="1"/>
    <col min="16" max="16" width="16.54296875" style="56" hidden="1" customWidth="1"/>
    <col min="17" max="17" width="33.81640625" style="56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169"/>
      <c r="D2" s="59"/>
      <c r="E2" s="60"/>
      <c r="F2" s="170" t="e">
        <f>+VLOOKUP(E2,'ESTADAR V3 2025'!$D$125:$F$240,2,FALSE)</f>
        <v>#N/A</v>
      </c>
      <c r="G2" s="61"/>
      <c r="H2" s="61"/>
      <c r="I2" s="172"/>
      <c r="J2" s="168" t="str">
        <f>+IFERROR(P2/O2,"")</f>
        <v/>
      </c>
      <c r="K2" s="171"/>
      <c r="L2" s="276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277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22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277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22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277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278"/>
      <c r="L5" s="22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57"/>
      <c r="C6" s="277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22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277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22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277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22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277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278"/>
      <c r="L9" s="22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thickBot="1" x14ac:dyDescent="0.4">
      <c r="B10" s="57"/>
      <c r="C10" s="277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278"/>
      <c r="L10" s="279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277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278"/>
      <c r="L11" s="280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277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278"/>
      <c r="L12" s="22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277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278"/>
      <c r="L13" s="22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277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22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277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22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277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22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277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22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169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276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22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281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172"/>
      <c r="J21" s="168" t="str">
        <f t="shared" si="0"/>
        <v/>
      </c>
      <c r="K21" s="60"/>
      <c r="L21" s="282"/>
      <c r="M21" s="64" t="str">
        <f t="shared" si="1"/>
        <v/>
      </c>
      <c r="N21" s="65" t="e">
        <f>(#REF!-G21)*24</f>
        <v>#REF!</v>
      </c>
      <c r="O21" s="66" t="str">
        <f>+IFERROR(VLOOKUP(LEFT(E21,4),Tabla3[[COD]:[PROCESO]],4,FALSE),"")</f>
        <v/>
      </c>
      <c r="P21" s="67" t="str">
        <f>+IFERROR(H21/N21,"")</f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276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22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279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282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279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22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22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283"/>
      <c r="L29" s="281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278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281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282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169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276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284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22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thickBot="1" x14ac:dyDescent="0.4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276"/>
      <c r="M36" s="64" t="str">
        <f t="shared" ref="M36:M43" si="4">+IFERROR(N36*O36,"")</f>
        <v/>
      </c>
      <c r="N36" s="65">
        <f t="shared" ref="N36:N43" si="5">(H36-G36)*24</f>
        <v>0</v>
      </c>
      <c r="O36" s="66" t="str">
        <f>+IFERROR(VLOOKUP(LEFT(E36,4),Tabla3[[COD]:[PROCESO]],4,FALSE),"")</f>
        <v/>
      </c>
      <c r="P36" s="67" t="str">
        <f t="shared" ref="P36:P43" si="6">+IFERROR(I36/N36,"")</f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174"/>
      <c r="I37" s="59"/>
      <c r="J37" s="168" t="str">
        <f t="shared" si="0"/>
        <v/>
      </c>
      <c r="K37" s="60"/>
      <c r="L37" s="280"/>
      <c r="M37" s="64" t="str">
        <f t="shared" si="4"/>
        <v/>
      </c>
      <c r="N37" s="65">
        <f t="shared" si="5"/>
        <v>0</v>
      </c>
      <c r="O37" s="66" t="str">
        <f>+IFERROR(VLOOKUP(LEFT(E37,4),Tabla3[[COD]:[PROCESO]],4,FALSE),"")</f>
        <v/>
      </c>
      <c r="P37" s="67" t="str">
        <f t="shared" si="6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174"/>
      <c r="H38" s="61"/>
      <c r="I38" s="59"/>
      <c r="J38" s="168" t="str">
        <f t="shared" si="0"/>
        <v/>
      </c>
      <c r="K38" s="60"/>
      <c r="L38" s="223"/>
      <c r="M38" s="64" t="str">
        <f t="shared" si="4"/>
        <v/>
      </c>
      <c r="N38" s="65">
        <f t="shared" si="5"/>
        <v>0</v>
      </c>
      <c r="O38" s="66" t="str">
        <f>+IFERROR(VLOOKUP(LEFT(E38,4),Tabla3[[COD]:[PROCESO]],4,FALSE),"")</f>
        <v/>
      </c>
      <c r="P38" s="67" t="str">
        <f t="shared" si="6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223"/>
      <c r="M39" s="64" t="str">
        <f t="shared" si="4"/>
        <v/>
      </c>
      <c r="N39" s="65">
        <f t="shared" si="5"/>
        <v>0</v>
      </c>
      <c r="O39" s="66" t="str">
        <f>+IFERROR(VLOOKUP(LEFT(E39,4),Tabla3[[COD]:[PROCESO]],4,FALSE),"")</f>
        <v/>
      </c>
      <c r="P39" s="67" t="str">
        <f t="shared" si="6"/>
        <v/>
      </c>
    </row>
    <row r="40" spans="2:16" s="68" customFormat="1" ht="22.75" customHeight="1" x14ac:dyDescent="0.35">
      <c r="B40" s="57"/>
      <c r="C40" s="169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278"/>
      <c r="L40" s="276"/>
      <c r="M40" s="64" t="str">
        <f t="shared" si="4"/>
        <v/>
      </c>
      <c r="N40" s="65">
        <f t="shared" si="5"/>
        <v>0</v>
      </c>
      <c r="O40" s="66" t="str">
        <f>+IFERROR(VLOOKUP(LEFT(E40,4),Tabla3[[COD]:[PROCESO]],4,FALSE),"")</f>
        <v/>
      </c>
      <c r="P40" s="67" t="str">
        <f t="shared" si="6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278"/>
      <c r="L41" s="223"/>
      <c r="M41" s="64" t="str">
        <f t="shared" si="4"/>
        <v/>
      </c>
      <c r="N41" s="65">
        <f t="shared" si="5"/>
        <v>0</v>
      </c>
      <c r="O41" s="66" t="str">
        <f>+IFERROR(VLOOKUP(LEFT(E41,4),Tabla3[[COD]:[PROCESO]],4,FALSE),"")</f>
        <v/>
      </c>
      <c r="P41" s="67" t="str">
        <f t="shared" si="6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278"/>
      <c r="L42" s="223"/>
      <c r="M42" s="64" t="str">
        <f t="shared" si="4"/>
        <v/>
      </c>
      <c r="N42" s="65">
        <f t="shared" si="5"/>
        <v>0</v>
      </c>
      <c r="O42" s="66" t="str">
        <f>+IFERROR(VLOOKUP(LEFT(E42,4),Tabla3[[COD]:[PROCESO]],4,FALSE),"")</f>
        <v/>
      </c>
      <c r="P42" s="67" t="str">
        <f t="shared" si="6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278"/>
      <c r="L43" s="223"/>
      <c r="M43" s="64" t="str">
        <f t="shared" si="4"/>
        <v/>
      </c>
      <c r="N43" s="65">
        <f t="shared" si="5"/>
        <v>0</v>
      </c>
      <c r="O43" s="66" t="str">
        <f>+IFERROR(VLOOKUP(LEFT(E43,4),Tabla3[[COD]:[PROCESO]],4,FALSE),"")</f>
        <v/>
      </c>
      <c r="P43" s="67" t="str">
        <f t="shared" si="6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278"/>
      <c r="L44" s="223"/>
      <c r="M44" s="64" t="str">
        <f t="shared" ref="M44:M59" si="7">+IFERROR(N44*O44,"")</f>
        <v/>
      </c>
      <c r="N44" s="65">
        <f t="shared" ref="N44:N59" si="8">(H44-G44)*24</f>
        <v>0</v>
      </c>
      <c r="O44" s="66" t="str">
        <f>+IFERROR(VLOOKUP(LEFT(E44,4),Tabla3[[COD]:[PROCESO]],4,FALSE),"")</f>
        <v/>
      </c>
      <c r="P44" s="67" t="str">
        <f t="shared" ref="P44:P51" si="9">+IFERROR(I44/N44,"")</f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+VLOOKUP(E46,'ESTADAR V3 2025'!$D$125:$F$240,2,FALSE)</f>
        <v>#N/A</v>
      </c>
      <c r="G45" s="61"/>
      <c r="H45" s="61"/>
      <c r="I45" s="59"/>
      <c r="J45" s="168" t="str">
        <f t="shared" si="0"/>
        <v/>
      </c>
      <c r="K45" s="278"/>
      <c r="L45" s="223"/>
      <c r="M45" s="64" t="str">
        <f t="shared" si="7"/>
        <v/>
      </c>
      <c r="N45" s="65">
        <f t="shared" si="8"/>
        <v>0</v>
      </c>
      <c r="O45" s="66" t="str">
        <f>+IFERROR(VLOOKUP(LEFT(E45,4),Tabla3[[COD]:[PROCESO]],4,FALSE),"")</f>
        <v/>
      </c>
      <c r="P45" s="67" t="str">
        <f t="shared" si="9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+VLOOKUP(E47,'ESTADAR V3 2025'!$D$125:$F$240,2,FALSE)</f>
        <v>#N/A</v>
      </c>
      <c r="G46" s="61"/>
      <c r="H46" s="61"/>
      <c r="I46" s="59"/>
      <c r="J46" s="168" t="str">
        <f t="shared" si="0"/>
        <v/>
      </c>
      <c r="K46" s="278"/>
      <c r="L46" s="223"/>
      <c r="M46" s="64" t="str">
        <f t="shared" si="7"/>
        <v/>
      </c>
      <c r="N46" s="65">
        <f t="shared" si="8"/>
        <v>0</v>
      </c>
      <c r="O46" s="66" t="str">
        <f>+IFERROR(VLOOKUP(LEFT(E46,4),Tabla3[[COD]:[PROCESO]],4,FALSE),"")</f>
        <v/>
      </c>
      <c r="P46" s="67" t="str">
        <f t="shared" si="9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278"/>
      <c r="L47" s="276"/>
      <c r="M47" s="64" t="str">
        <f t="shared" si="7"/>
        <v/>
      </c>
      <c r="N47" s="65">
        <f t="shared" si="8"/>
        <v>0</v>
      </c>
      <c r="O47" s="66" t="str">
        <f>+IFERROR(VLOOKUP(LEFT(E47,4),Tabla3[[COD]:[PROCESO]],4,FALSE),"")</f>
        <v/>
      </c>
      <c r="P47" s="67" t="str">
        <f t="shared" si="9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278"/>
      <c r="L48" s="282"/>
      <c r="M48" s="64" t="str">
        <f t="shared" si="7"/>
        <v/>
      </c>
      <c r="N48" s="65">
        <f t="shared" si="8"/>
        <v>0</v>
      </c>
      <c r="O48" s="66" t="str">
        <f>+IFERROR(VLOOKUP(LEFT(E48,4),Tabla3[[COD]:[PROCESO]],4,FALSE),"")</f>
        <v/>
      </c>
      <c r="P48" s="67" t="str">
        <f t="shared" si="9"/>
        <v/>
      </c>
    </row>
    <row r="49" spans="2:16" s="68" customFormat="1" ht="22.75" customHeight="1" thickBot="1" x14ac:dyDescent="0.4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278"/>
      <c r="L49" s="282"/>
      <c r="M49" s="64" t="str">
        <f t="shared" si="7"/>
        <v/>
      </c>
      <c r="N49" s="65">
        <f t="shared" si="8"/>
        <v>0</v>
      </c>
      <c r="O49" s="66" t="str">
        <f>+IFERROR(VLOOKUP(LEFT(E49,4),Tabla3[[COD]:[PROCESO]],4,FALSE),"")</f>
        <v/>
      </c>
      <c r="P49" s="67" t="str">
        <f t="shared" si="9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278"/>
      <c r="L50" s="280"/>
      <c r="M50" s="64" t="str">
        <f t="shared" si="7"/>
        <v/>
      </c>
      <c r="N50" s="65">
        <f t="shared" si="8"/>
        <v>0</v>
      </c>
      <c r="O50" s="66" t="str">
        <f>+IFERROR(VLOOKUP(LEFT(E50,4),Tabla3[[COD]:[PROCESO]],4,FALSE),"")</f>
        <v/>
      </c>
      <c r="P50" s="67" t="str">
        <f t="shared" si="9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278"/>
      <c r="L51" s="285"/>
      <c r="M51" s="64" t="str">
        <f t="shared" si="7"/>
        <v/>
      </c>
      <c r="N51" s="65">
        <f t="shared" si="8"/>
        <v>0</v>
      </c>
      <c r="O51" s="66" t="str">
        <f>+IFERROR(VLOOKUP(LEFT(E51,4),Tabla3[[COD]:[PROCESO]],4,FALSE),"")</f>
        <v/>
      </c>
      <c r="P51" s="67" t="str">
        <f t="shared" si="9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278"/>
      <c r="L52" s="223"/>
      <c r="M52" s="64" t="str">
        <f t="shared" si="7"/>
        <v/>
      </c>
      <c r="N52" s="65">
        <f t="shared" si="8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thickBot="1" x14ac:dyDescent="0.4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278"/>
      <c r="L53" s="223"/>
      <c r="M53" s="64" t="str">
        <f t="shared" si="7"/>
        <v/>
      </c>
      <c r="N53" s="65">
        <f t="shared" si="8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280"/>
      <c r="M54" s="64" t="str">
        <f t="shared" si="7"/>
        <v/>
      </c>
      <c r="N54" s="65">
        <f t="shared" si="8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223"/>
      <c r="M55" s="64" t="str">
        <f t="shared" si="7"/>
        <v/>
      </c>
      <c r="N55" s="65">
        <f t="shared" si="8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169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276"/>
      <c r="M56" s="64" t="str">
        <f t="shared" si="7"/>
        <v/>
      </c>
      <c r="N56" s="65">
        <f t="shared" si="8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223"/>
      <c r="M57" s="64" t="str">
        <f t="shared" si="7"/>
        <v/>
      </c>
      <c r="N57" s="65">
        <f t="shared" si="8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223"/>
      <c r="M58" s="64" t="str">
        <f t="shared" si="7"/>
        <v/>
      </c>
      <c r="N58" s="65">
        <f t="shared" si="8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223"/>
      <c r="M59" s="64" t="str">
        <f t="shared" si="7"/>
        <v/>
      </c>
      <c r="N59" s="65">
        <f t="shared" si="8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22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22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thickBot="1" x14ac:dyDescent="0.4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22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280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22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282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286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10">+IFERROR(P67/O67,"")</f>
        <v/>
      </c>
      <c r="K67" s="60"/>
      <c r="L67" s="223"/>
      <c r="M67" s="64" t="str">
        <f t="shared" ref="M67:M130" si="11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169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10"/>
        <v/>
      </c>
      <c r="K68" s="60"/>
      <c r="L68" s="276"/>
      <c r="M68" s="64" t="str">
        <f t="shared" si="11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10"/>
        <v/>
      </c>
      <c r="K69" s="60"/>
      <c r="L69" s="282"/>
      <c r="M69" s="64" t="str">
        <f t="shared" si="11"/>
        <v/>
      </c>
      <c r="N69" s="65">
        <f t="shared" ref="N69:N132" si="12">(H69-G69)*24</f>
        <v>0</v>
      </c>
      <c r="O69" s="66" t="str">
        <f>+IFERROR(VLOOKUP(LEFT(E69,4),Tabla3[[COD]:[PROCESO]],4,FALSE),"")</f>
        <v/>
      </c>
      <c r="P69" s="67" t="str">
        <f t="shared" ref="P69:P132" si="13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10"/>
        <v/>
      </c>
      <c r="K70" s="60"/>
      <c r="L70" s="281"/>
      <c r="M70" s="64" t="str">
        <f t="shared" si="11"/>
        <v/>
      </c>
      <c r="N70" s="65">
        <f t="shared" si="12"/>
        <v>0</v>
      </c>
      <c r="O70" s="66" t="str">
        <f>+IFERROR(VLOOKUP(LEFT(E70,4),Tabla3[[COD]:[PROCESO]],4,FALSE),"")</f>
        <v/>
      </c>
      <c r="P70" s="67" t="str">
        <f t="shared" si="13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10"/>
        <v/>
      </c>
      <c r="K71" s="60"/>
      <c r="L71" s="281"/>
      <c r="M71" s="64" t="str">
        <f t="shared" si="11"/>
        <v/>
      </c>
      <c r="N71" s="65">
        <f t="shared" si="12"/>
        <v>0</v>
      </c>
      <c r="O71" s="66" t="str">
        <f>+IFERROR(VLOOKUP(LEFT(E71,4),Tabla3[[COD]:[PROCESO]],4,FALSE),"")</f>
        <v/>
      </c>
      <c r="P71" s="67" t="str">
        <f t="shared" si="13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10"/>
        <v/>
      </c>
      <c r="K72" s="278"/>
      <c r="L72" s="223"/>
      <c r="M72" s="64" t="str">
        <f t="shared" si="11"/>
        <v/>
      </c>
      <c r="N72" s="65">
        <f t="shared" si="12"/>
        <v>0</v>
      </c>
      <c r="O72" s="66" t="str">
        <f>+IFERROR(VLOOKUP(LEFT(E72,4),Tabla3[[COD]:[PROCESO]],4,FALSE),"")</f>
        <v/>
      </c>
      <c r="P72" s="67" t="str">
        <f t="shared" si="13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10"/>
        <v/>
      </c>
      <c r="K73" s="60"/>
      <c r="L73" s="223"/>
      <c r="M73" s="64" t="str">
        <f t="shared" si="11"/>
        <v/>
      </c>
      <c r="N73" s="65">
        <f t="shared" si="12"/>
        <v>0</v>
      </c>
      <c r="O73" s="66" t="str">
        <f>+IFERROR(VLOOKUP(LEFT(E73,4),Tabla3[[COD]:[PROCESO]],4,FALSE),"")</f>
        <v/>
      </c>
      <c r="P73" s="67" t="str">
        <f t="shared" si="13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10"/>
        <v/>
      </c>
      <c r="K74" s="60"/>
      <c r="L74" s="223"/>
      <c r="M74" s="64" t="str">
        <f t="shared" si="11"/>
        <v/>
      </c>
      <c r="N74" s="65">
        <f t="shared" si="12"/>
        <v>0</v>
      </c>
      <c r="O74" s="66" t="str">
        <f>+IFERROR(VLOOKUP(LEFT(E74,4),Tabla3[[COD]:[PROCESO]],4,FALSE),"")</f>
        <v/>
      </c>
      <c r="P74" s="67" t="str">
        <f t="shared" si="13"/>
        <v/>
      </c>
    </row>
    <row r="75" spans="2:16" s="68" customFormat="1" ht="22.75" customHeight="1" thickBot="1" x14ac:dyDescent="0.4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10"/>
        <v/>
      </c>
      <c r="K75" s="60"/>
      <c r="L75" s="282"/>
      <c r="M75" s="64" t="str">
        <f t="shared" si="11"/>
        <v/>
      </c>
      <c r="N75" s="65">
        <f t="shared" si="12"/>
        <v>0</v>
      </c>
      <c r="O75" s="66" t="str">
        <f>+IFERROR(VLOOKUP(LEFT(E75,4),Tabla3[[COD]:[PROCESO]],4,FALSE),"")</f>
        <v/>
      </c>
      <c r="P75" s="67" t="str">
        <f t="shared" si="13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10"/>
        <v/>
      </c>
      <c r="K76" s="278"/>
      <c r="L76" s="280"/>
      <c r="M76" s="64" t="str">
        <f t="shared" si="11"/>
        <v/>
      </c>
      <c r="N76" s="65">
        <f t="shared" si="12"/>
        <v>0</v>
      </c>
      <c r="O76" s="66" t="str">
        <f>+IFERROR(VLOOKUP(LEFT(E76,4),Tabla3[[COD]:[PROCESO]],4,FALSE),"")</f>
        <v/>
      </c>
      <c r="P76" s="67" t="str">
        <f t="shared" si="13"/>
        <v/>
      </c>
    </row>
    <row r="77" spans="2:16" s="68" customFormat="1" ht="22.75" customHeight="1" thickBot="1" x14ac:dyDescent="0.4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10"/>
        <v/>
      </c>
      <c r="K77" s="278"/>
      <c r="L77" s="282"/>
      <c r="M77" s="64" t="str">
        <f t="shared" si="11"/>
        <v/>
      </c>
      <c r="N77" s="65">
        <f t="shared" si="12"/>
        <v>0</v>
      </c>
      <c r="O77" s="66" t="str">
        <f>+IFERROR(VLOOKUP(LEFT(E77,4),Tabla3[[COD]:[PROCESO]],4,FALSE),"")</f>
        <v/>
      </c>
      <c r="P77" s="67" t="str">
        <f t="shared" si="13"/>
        <v/>
      </c>
    </row>
    <row r="78" spans="2:16" s="68" customFormat="1" ht="22.75" customHeight="1" thickBot="1" x14ac:dyDescent="0.4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10"/>
        <v/>
      </c>
      <c r="K78" s="278"/>
      <c r="L78" s="280"/>
      <c r="M78" s="64" t="str">
        <f t="shared" si="11"/>
        <v/>
      </c>
      <c r="N78" s="65">
        <f t="shared" si="12"/>
        <v>0</v>
      </c>
      <c r="O78" s="66" t="str">
        <f>+IFERROR(VLOOKUP(LEFT(E78,4),Tabla3[[COD]:[PROCESO]],4,FALSE),"")</f>
        <v/>
      </c>
      <c r="P78" s="67" t="str">
        <f t="shared" si="13"/>
        <v/>
      </c>
    </row>
    <row r="79" spans="2:16" s="68" customFormat="1" ht="22.75" customHeight="1" thickBot="1" x14ac:dyDescent="0.4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10"/>
        <v/>
      </c>
      <c r="K79" s="278"/>
      <c r="L79" s="280"/>
      <c r="M79" s="64" t="str">
        <f t="shared" si="11"/>
        <v/>
      </c>
      <c r="N79" s="65">
        <f t="shared" si="12"/>
        <v>0</v>
      </c>
      <c r="O79" s="66" t="str">
        <f>+IFERROR(VLOOKUP(LEFT(E79,4),Tabla3[[COD]:[PROCESO]],4,FALSE),"")</f>
        <v/>
      </c>
      <c r="P79" s="67" t="str">
        <f t="shared" si="13"/>
        <v/>
      </c>
    </row>
    <row r="80" spans="2:16" s="68" customFormat="1" ht="22.75" customHeight="1" thickBot="1" x14ac:dyDescent="0.4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10"/>
        <v/>
      </c>
      <c r="K80" s="278"/>
      <c r="L80" s="280"/>
      <c r="M80" s="64" t="str">
        <f t="shared" si="11"/>
        <v/>
      </c>
      <c r="N80" s="65">
        <f t="shared" si="12"/>
        <v>0</v>
      </c>
      <c r="O80" s="66" t="str">
        <f>+IFERROR(VLOOKUP(LEFT(E80,4),Tabla3[[COD]:[PROCESO]],4,FALSE),"")</f>
        <v/>
      </c>
      <c r="P80" s="67" t="str">
        <f t="shared" si="13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10"/>
        <v/>
      </c>
      <c r="K81" s="60"/>
      <c r="L81" s="280"/>
      <c r="M81" s="64" t="str">
        <f t="shared" si="11"/>
        <v/>
      </c>
      <c r="N81" s="65">
        <f t="shared" si="12"/>
        <v>0</v>
      </c>
      <c r="O81" s="66" t="str">
        <f>+IFERROR(VLOOKUP(LEFT(E81,4),Tabla3[[COD]:[PROCESO]],4,FALSE),"")</f>
        <v/>
      </c>
      <c r="P81" s="67" t="str">
        <f t="shared" si="13"/>
        <v/>
      </c>
    </row>
    <row r="82" spans="2:16" s="68" customFormat="1" ht="22.75" customHeight="1" thickBot="1" x14ac:dyDescent="0.4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10"/>
        <v/>
      </c>
      <c r="K82" s="60"/>
      <c r="L82" s="223"/>
      <c r="M82" s="64" t="str">
        <f t="shared" si="11"/>
        <v/>
      </c>
      <c r="N82" s="65">
        <f t="shared" si="12"/>
        <v>0</v>
      </c>
      <c r="O82" s="66" t="str">
        <f>+IFERROR(VLOOKUP(LEFT(E82,4),Tabla3[[COD]:[PROCESO]],4,FALSE),"")</f>
        <v/>
      </c>
      <c r="P82" s="67" t="str">
        <f t="shared" si="13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10"/>
        <v/>
      </c>
      <c r="K83" s="60"/>
      <c r="L83" s="280"/>
      <c r="M83" s="64" t="str">
        <f t="shared" si="11"/>
        <v/>
      </c>
      <c r="N83" s="65">
        <f t="shared" si="12"/>
        <v>0</v>
      </c>
      <c r="O83" s="66" t="str">
        <f>+IFERROR(VLOOKUP(LEFT(E83,4),Tabla3[[COD]:[PROCESO]],4,FALSE),"")</f>
        <v/>
      </c>
      <c r="P83" s="67" t="str">
        <f t="shared" si="13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10"/>
        <v/>
      </c>
      <c r="K84" s="60"/>
      <c r="L84" s="223"/>
      <c r="M84" s="64" t="str">
        <f t="shared" si="11"/>
        <v/>
      </c>
      <c r="N84" s="65">
        <f t="shared" si="12"/>
        <v>0</v>
      </c>
      <c r="O84" s="66" t="str">
        <f>+IFERROR(VLOOKUP(LEFT(E84,4),Tabla3[[COD]:[PROCESO]],4,FALSE),"")</f>
        <v/>
      </c>
      <c r="P84" s="67" t="str">
        <f t="shared" si="13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10"/>
        <v/>
      </c>
      <c r="K85" s="60"/>
      <c r="L85" s="223"/>
      <c r="M85" s="64" t="str">
        <f t="shared" si="11"/>
        <v/>
      </c>
      <c r="N85" s="65">
        <f t="shared" si="12"/>
        <v>0</v>
      </c>
      <c r="O85" s="66" t="str">
        <f>+IFERROR(VLOOKUP(LEFT(E85,4),Tabla3[[COD]:[PROCESO]],4,FALSE),"")</f>
        <v/>
      </c>
      <c r="P85" s="67" t="str">
        <f t="shared" si="13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10"/>
        <v/>
      </c>
      <c r="K86" s="60"/>
      <c r="L86" s="223"/>
      <c r="M86" s="64" t="str">
        <f t="shared" si="11"/>
        <v/>
      </c>
      <c r="N86" s="65">
        <f t="shared" si="12"/>
        <v>0</v>
      </c>
      <c r="O86" s="66" t="str">
        <f>+IFERROR(VLOOKUP(LEFT(E86,4),Tabla3[[COD]:[PROCESO]],4,FALSE),"")</f>
        <v/>
      </c>
      <c r="P86" s="67" t="str">
        <f t="shared" si="13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10"/>
        <v/>
      </c>
      <c r="K87" s="60"/>
      <c r="L87" s="223"/>
      <c r="M87" s="64" t="str">
        <f t="shared" si="11"/>
        <v/>
      </c>
      <c r="N87" s="65">
        <f t="shared" si="12"/>
        <v>0</v>
      </c>
      <c r="O87" s="66" t="str">
        <f>+IFERROR(VLOOKUP(LEFT(E87,4),Tabla3[[COD]:[PROCESO]],4,FALSE),"")</f>
        <v/>
      </c>
      <c r="P87" s="67" t="str">
        <f t="shared" si="13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10"/>
        <v/>
      </c>
      <c r="K88" s="60"/>
      <c r="L88" s="223"/>
      <c r="M88" s="64" t="str">
        <f t="shared" si="11"/>
        <v/>
      </c>
      <c r="N88" s="65">
        <f t="shared" si="12"/>
        <v>0</v>
      </c>
      <c r="O88" s="66" t="str">
        <f>+IFERROR(VLOOKUP(LEFT(E88,4),Tabla3[[COD]:[PROCESO]],4,FALSE),"")</f>
        <v/>
      </c>
      <c r="P88" s="67" t="str">
        <f t="shared" si="13"/>
        <v/>
      </c>
    </row>
    <row r="89" spans="2:16" s="68" customFormat="1" ht="22.75" customHeight="1" thickBot="1" x14ac:dyDescent="0.4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10"/>
        <v/>
      </c>
      <c r="K89" s="60"/>
      <c r="L89" s="223"/>
      <c r="M89" s="64" t="str">
        <f t="shared" si="11"/>
        <v/>
      </c>
      <c r="N89" s="65">
        <f t="shared" si="12"/>
        <v>0</v>
      </c>
      <c r="O89" s="66" t="str">
        <f>+IFERROR(VLOOKUP(LEFT(E89,4),Tabla3[[COD]:[PROCESO]],4,FALSE),"")</f>
        <v/>
      </c>
      <c r="P89" s="67" t="str">
        <f t="shared" si="13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10"/>
        <v/>
      </c>
      <c r="K90" s="60"/>
      <c r="L90" s="280"/>
      <c r="M90" s="64" t="str">
        <f t="shared" si="11"/>
        <v/>
      </c>
      <c r="N90" s="65">
        <f t="shared" si="12"/>
        <v>0</v>
      </c>
      <c r="O90" s="66" t="str">
        <f>+IFERROR(VLOOKUP(LEFT(E90,4),Tabla3[[COD]:[PROCESO]],4,FALSE),"")</f>
        <v/>
      </c>
      <c r="P90" s="67" t="str">
        <f t="shared" si="13"/>
        <v/>
      </c>
    </row>
    <row r="91" spans="2:16" s="68" customFormat="1" ht="22.75" customHeight="1" x14ac:dyDescent="0.35">
      <c r="B91" s="57"/>
      <c r="C91" s="169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10"/>
        <v/>
      </c>
      <c r="K91" s="60"/>
      <c r="L91" s="276"/>
      <c r="M91" s="64" t="str">
        <f t="shared" si="11"/>
        <v/>
      </c>
      <c r="N91" s="65">
        <f t="shared" si="12"/>
        <v>0</v>
      </c>
      <c r="O91" s="66" t="str">
        <f>+IFERROR(VLOOKUP(LEFT(E91,4),Tabla3[[COD]:[PROCESO]],4,FALSE),"")</f>
        <v/>
      </c>
      <c r="P91" s="67" t="str">
        <f t="shared" si="13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10"/>
        <v/>
      </c>
      <c r="K92" s="60"/>
      <c r="L92" s="223"/>
      <c r="M92" s="64" t="str">
        <f t="shared" si="11"/>
        <v/>
      </c>
      <c r="N92" s="65">
        <f t="shared" si="12"/>
        <v>0</v>
      </c>
      <c r="O92" s="66" t="str">
        <f>+IFERROR(VLOOKUP(LEFT(E92,4),Tabla3[[COD]:[PROCESO]],4,FALSE),"")</f>
        <v/>
      </c>
      <c r="P92" s="67" t="str">
        <f t="shared" si="13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10"/>
        <v/>
      </c>
      <c r="K93" s="278"/>
      <c r="L93" s="223"/>
      <c r="M93" s="64" t="str">
        <f t="shared" si="11"/>
        <v/>
      </c>
      <c r="N93" s="65">
        <f t="shared" si="12"/>
        <v>0</v>
      </c>
      <c r="O93" s="66" t="str">
        <f>+IFERROR(VLOOKUP(LEFT(E93,4),Tabla3[[COD]:[PROCESO]],4,FALSE),"")</f>
        <v/>
      </c>
      <c r="P93" s="67" t="str">
        <f t="shared" si="13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10"/>
        <v/>
      </c>
      <c r="K94" s="60"/>
      <c r="L94" s="223"/>
      <c r="M94" s="64" t="str">
        <f t="shared" si="11"/>
        <v/>
      </c>
      <c r="N94" s="65">
        <f t="shared" si="12"/>
        <v>0</v>
      </c>
      <c r="O94" s="66" t="str">
        <f>+IFERROR(VLOOKUP(LEFT(E94,4),Tabla3[[COD]:[PROCESO]],4,FALSE),"")</f>
        <v/>
      </c>
      <c r="P94" s="67" t="str">
        <f t="shared" si="13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10"/>
        <v/>
      </c>
      <c r="K95" s="60"/>
      <c r="L95" s="223"/>
      <c r="M95" s="64" t="str">
        <f t="shared" si="11"/>
        <v/>
      </c>
      <c r="N95" s="65">
        <f t="shared" si="12"/>
        <v>0</v>
      </c>
      <c r="O95" s="66" t="str">
        <f>+IFERROR(VLOOKUP(LEFT(E95,4),Tabla3[[COD]:[PROCESO]],4,FALSE),"")</f>
        <v/>
      </c>
      <c r="P95" s="67" t="str">
        <f t="shared" si="13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10"/>
        <v/>
      </c>
      <c r="K96" s="60"/>
      <c r="L96" s="223"/>
      <c r="M96" s="64" t="str">
        <f t="shared" si="11"/>
        <v/>
      </c>
      <c r="N96" s="65">
        <f t="shared" si="12"/>
        <v>0</v>
      </c>
      <c r="O96" s="66" t="str">
        <f>+IFERROR(VLOOKUP(LEFT(E96,4),Tabla3[[COD]:[PROCESO]],4,FALSE),"")</f>
        <v/>
      </c>
      <c r="P96" s="67" t="str">
        <f t="shared" si="13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10"/>
        <v/>
      </c>
      <c r="K97" s="60"/>
      <c r="L97" s="223"/>
      <c r="M97" s="64" t="str">
        <f t="shared" si="11"/>
        <v/>
      </c>
      <c r="N97" s="65">
        <f t="shared" si="12"/>
        <v>0</v>
      </c>
      <c r="O97" s="66" t="str">
        <f>+IFERROR(VLOOKUP(LEFT(E97,4),Tabla3[[COD]:[PROCESO]],4,FALSE),"")</f>
        <v/>
      </c>
      <c r="P97" s="67" t="str">
        <f t="shared" si="13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10"/>
        <v/>
      </c>
      <c r="K98" s="60"/>
      <c r="L98" s="223"/>
      <c r="M98" s="64" t="str">
        <f t="shared" si="11"/>
        <v/>
      </c>
      <c r="N98" s="65">
        <f t="shared" si="12"/>
        <v>0</v>
      </c>
      <c r="O98" s="66" t="str">
        <f>+IFERROR(VLOOKUP(LEFT(E98,4),Tabla3[[COD]:[PROCESO]],4,FALSE),"")</f>
        <v/>
      </c>
      <c r="P98" s="67" t="str">
        <f t="shared" si="13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0"/>
        <v/>
      </c>
      <c r="K99" s="60"/>
      <c r="L99" s="223"/>
      <c r="M99" s="64" t="str">
        <f t="shared" si="11"/>
        <v/>
      </c>
      <c r="N99" s="65">
        <f t="shared" si="12"/>
        <v>0</v>
      </c>
      <c r="O99" s="66" t="str">
        <f>+IFERROR(VLOOKUP(LEFT(E99,4),Tabla3[[COD]:[PROCESO]],4,FALSE),"")</f>
        <v/>
      </c>
      <c r="P99" s="67" t="str">
        <f t="shared" si="13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0"/>
        <v/>
      </c>
      <c r="K100" s="60"/>
      <c r="L100" s="281"/>
      <c r="M100" s="64" t="str">
        <f t="shared" si="11"/>
        <v/>
      </c>
      <c r="N100" s="65">
        <f t="shared" si="12"/>
        <v>0</v>
      </c>
      <c r="O100" s="66" t="str">
        <f>+IFERROR(VLOOKUP(LEFT(E100,4),Tabla3[[COD]:[PROCESO]],4,FALSE),"")</f>
        <v/>
      </c>
      <c r="P100" s="67" t="str">
        <f t="shared" si="13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0"/>
        <v/>
      </c>
      <c r="K101" s="60"/>
      <c r="L101" s="223"/>
      <c r="M101" s="64" t="str">
        <f t="shared" si="11"/>
        <v/>
      </c>
      <c r="N101" s="65">
        <f t="shared" si="12"/>
        <v>0</v>
      </c>
      <c r="O101" s="66" t="str">
        <f>+IFERROR(VLOOKUP(LEFT(E101,4),Tabla3[[COD]:[PROCESO]],4,FALSE),"")</f>
        <v/>
      </c>
      <c r="P101" s="67" t="str">
        <f t="shared" si="13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0"/>
        <v/>
      </c>
      <c r="K102" s="60"/>
      <c r="L102" s="287"/>
      <c r="M102" s="64" t="str">
        <f t="shared" si="11"/>
        <v/>
      </c>
      <c r="N102" s="65">
        <f t="shared" si="12"/>
        <v>0</v>
      </c>
      <c r="O102" s="66" t="str">
        <f>+IFERROR(VLOOKUP(LEFT(E102,4),Tabla3[[COD]:[PROCESO]],4,FALSE),"")</f>
        <v/>
      </c>
      <c r="P102" s="67" t="str">
        <f t="shared" si="13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0"/>
        <v/>
      </c>
      <c r="K103" s="60"/>
      <c r="L103" s="287"/>
      <c r="M103" s="64" t="str">
        <f t="shared" si="11"/>
        <v/>
      </c>
      <c r="N103" s="65">
        <f t="shared" si="12"/>
        <v>0</v>
      </c>
      <c r="O103" s="66" t="str">
        <f>+IFERROR(VLOOKUP(LEFT(E103,4),Tabla3[[COD]:[PROCESO]],4,FALSE),"")</f>
        <v/>
      </c>
      <c r="P103" s="67" t="str">
        <f t="shared" si="13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0"/>
        <v/>
      </c>
      <c r="K104" s="60"/>
      <c r="L104" s="223"/>
      <c r="M104" s="64" t="str">
        <f t="shared" si="11"/>
        <v/>
      </c>
      <c r="N104" s="65">
        <f t="shared" si="12"/>
        <v>0</v>
      </c>
      <c r="O104" s="66" t="str">
        <f>+IFERROR(VLOOKUP(LEFT(E104,4),Tabla3[[COD]:[PROCESO]],4,FALSE),"")</f>
        <v/>
      </c>
      <c r="P104" s="67" t="str">
        <f t="shared" si="13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0"/>
        <v/>
      </c>
      <c r="K105" s="60"/>
      <c r="L105" s="223"/>
      <c r="M105" s="64" t="str">
        <f t="shared" si="11"/>
        <v/>
      </c>
      <c r="N105" s="65">
        <f t="shared" si="12"/>
        <v>0</v>
      </c>
      <c r="O105" s="66" t="str">
        <f>+IFERROR(VLOOKUP(LEFT(E105,4),Tabla3[[COD]:[PROCESO]],4,FALSE),"")</f>
        <v/>
      </c>
      <c r="P105" s="67" t="str">
        <f t="shared" si="13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0"/>
        <v/>
      </c>
      <c r="K106" s="60"/>
      <c r="L106" s="223"/>
      <c r="M106" s="64" t="str">
        <f t="shared" si="11"/>
        <v/>
      </c>
      <c r="N106" s="65">
        <f t="shared" si="12"/>
        <v>0</v>
      </c>
      <c r="O106" s="66" t="str">
        <f>+IFERROR(VLOOKUP(LEFT(E106,4),Tabla3[[COD]:[PROCESO]],4,FALSE),"")</f>
        <v/>
      </c>
      <c r="P106" s="67" t="str">
        <f t="shared" si="13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0"/>
        <v/>
      </c>
      <c r="K107" s="60"/>
      <c r="L107" s="223"/>
      <c r="M107" s="64" t="str">
        <f t="shared" si="11"/>
        <v/>
      </c>
      <c r="N107" s="65">
        <f t="shared" si="12"/>
        <v>0</v>
      </c>
      <c r="O107" s="66" t="str">
        <f>+IFERROR(VLOOKUP(LEFT(E107,4),Tabla3[[COD]:[PROCESO]],4,FALSE),"")</f>
        <v/>
      </c>
      <c r="P107" s="67" t="str">
        <f t="shared" si="13"/>
        <v/>
      </c>
    </row>
    <row r="108" spans="2:16" s="68" customFormat="1" ht="22.75" customHeight="1" x14ac:dyDescent="0.35">
      <c r="B108" s="57"/>
      <c r="C108" s="169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0"/>
        <v/>
      </c>
      <c r="K108" s="60"/>
      <c r="L108" s="288"/>
      <c r="M108" s="64" t="str">
        <f t="shared" si="11"/>
        <v/>
      </c>
      <c r="N108" s="65">
        <f t="shared" si="12"/>
        <v>0</v>
      </c>
      <c r="O108" s="66" t="str">
        <f>+IFERROR(VLOOKUP(LEFT(E108,4),Tabla3[[COD]:[PROCESO]],4,FALSE),"")</f>
        <v/>
      </c>
      <c r="P108" s="67" t="str">
        <f t="shared" si="13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0"/>
        <v/>
      </c>
      <c r="K109" s="60"/>
      <c r="L109" s="281"/>
      <c r="M109" s="64" t="str">
        <f t="shared" si="11"/>
        <v/>
      </c>
      <c r="N109" s="65">
        <f t="shared" si="12"/>
        <v>0</v>
      </c>
      <c r="O109" s="66" t="str">
        <f>+IFERROR(VLOOKUP(LEFT(E109,4),Tabla3[[COD]:[PROCESO]],4,FALSE),"")</f>
        <v/>
      </c>
      <c r="P109" s="67" t="str">
        <f t="shared" si="13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0"/>
        <v/>
      </c>
      <c r="K110" s="278"/>
      <c r="L110" s="223"/>
      <c r="M110" s="64" t="str">
        <f t="shared" si="11"/>
        <v/>
      </c>
      <c r="N110" s="65">
        <f t="shared" si="12"/>
        <v>0</v>
      </c>
      <c r="O110" s="66" t="str">
        <f>+IFERROR(VLOOKUP(LEFT(E110,4),Tabla3[[COD]:[PROCESO]],4,FALSE),"")</f>
        <v/>
      </c>
      <c r="P110" s="67" t="str">
        <f t="shared" si="13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0"/>
        <v/>
      </c>
      <c r="K111" s="278"/>
      <c r="L111" s="281"/>
      <c r="M111" s="64" t="str">
        <f t="shared" si="11"/>
        <v/>
      </c>
      <c r="N111" s="65">
        <f t="shared" si="12"/>
        <v>0</v>
      </c>
      <c r="O111" s="66" t="str">
        <f>+IFERROR(VLOOKUP(LEFT(E111,4),Tabla3[[COD]:[PROCESO]],4,FALSE),"")</f>
        <v/>
      </c>
      <c r="P111" s="67" t="str">
        <f t="shared" si="13"/>
        <v/>
      </c>
    </row>
    <row r="112" spans="2:16" s="68" customFormat="1" ht="22.75" customHeight="1" thickBot="1" x14ac:dyDescent="0.4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0"/>
        <v/>
      </c>
      <c r="K112" s="278"/>
      <c r="L112" s="281"/>
      <c r="M112" s="64" t="str">
        <f t="shared" si="11"/>
        <v/>
      </c>
      <c r="N112" s="65">
        <f t="shared" si="12"/>
        <v>0</v>
      </c>
      <c r="O112" s="66" t="str">
        <f>+IFERROR(VLOOKUP(LEFT(E112,4),Tabla3[[COD]:[PROCESO]],4,FALSE),"")</f>
        <v/>
      </c>
      <c r="P112" s="67" t="str">
        <f t="shared" si="13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0"/>
        <v/>
      </c>
      <c r="K113" s="278"/>
      <c r="L113" s="280"/>
      <c r="M113" s="64" t="str">
        <f t="shared" si="11"/>
        <v/>
      </c>
      <c r="N113" s="65">
        <f t="shared" si="12"/>
        <v>0</v>
      </c>
      <c r="O113" s="66" t="str">
        <f>+IFERROR(VLOOKUP(LEFT(E113,4),Tabla3[[COD]:[PROCESO]],4,FALSE),"")</f>
        <v/>
      </c>
      <c r="P113" s="67" t="str">
        <f t="shared" si="13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0"/>
        <v/>
      </c>
      <c r="K114" s="60"/>
      <c r="L114" s="288"/>
      <c r="M114" s="64" t="str">
        <f t="shared" si="11"/>
        <v/>
      </c>
      <c r="N114" s="65">
        <f t="shared" si="12"/>
        <v>0</v>
      </c>
      <c r="O114" s="66" t="str">
        <f>+IFERROR(VLOOKUP(LEFT(E114,4),Tabla3[[COD]:[PROCESO]],4,FALSE),"")</f>
        <v/>
      </c>
      <c r="P114" s="67" t="str">
        <f t="shared" si="13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0"/>
        <v/>
      </c>
      <c r="K115" s="60"/>
      <c r="L115" s="223"/>
      <c r="M115" s="64" t="str">
        <f t="shared" si="11"/>
        <v/>
      </c>
      <c r="N115" s="65">
        <f t="shared" si="12"/>
        <v>0</v>
      </c>
      <c r="O115" s="66" t="str">
        <f>+IFERROR(VLOOKUP(LEFT(E115,4),Tabla3[[COD]:[PROCESO]],4,FALSE),"")</f>
        <v/>
      </c>
      <c r="P115" s="67" t="str">
        <f t="shared" si="13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0"/>
        <v/>
      </c>
      <c r="K116" s="60"/>
      <c r="L116" s="223"/>
      <c r="M116" s="64" t="str">
        <f t="shared" si="11"/>
        <v/>
      </c>
      <c r="N116" s="65">
        <f t="shared" si="12"/>
        <v>0</v>
      </c>
      <c r="O116" s="66" t="str">
        <f>+IFERROR(VLOOKUP(LEFT(E116,4),Tabla3[[COD]:[PROCESO]],4,FALSE),"")</f>
        <v/>
      </c>
      <c r="P116" s="67" t="str">
        <f t="shared" si="13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0"/>
        <v/>
      </c>
      <c r="K117" s="278"/>
      <c r="L117" s="223"/>
      <c r="M117" s="64" t="str">
        <f t="shared" si="11"/>
        <v/>
      </c>
      <c r="N117" s="65">
        <f t="shared" si="12"/>
        <v>0</v>
      </c>
      <c r="O117" s="66" t="str">
        <f>+IFERROR(VLOOKUP(LEFT(E117,4),Tabla3[[COD]:[PROCESO]],4,FALSE),"")</f>
        <v/>
      </c>
      <c r="P117" s="67" t="str">
        <f t="shared" si="13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0"/>
        <v/>
      </c>
      <c r="K118" s="60"/>
      <c r="L118" s="223"/>
      <c r="M118" s="64" t="str">
        <f t="shared" si="11"/>
        <v/>
      </c>
      <c r="N118" s="65">
        <f t="shared" si="12"/>
        <v>0</v>
      </c>
      <c r="O118" s="66" t="str">
        <f>+IFERROR(VLOOKUP(LEFT(E118,4),Tabla3[[COD]:[PROCESO]],4,FALSE),"")</f>
        <v/>
      </c>
      <c r="P118" s="67" t="str">
        <f t="shared" si="13"/>
        <v/>
      </c>
    </row>
    <row r="119" spans="2:16" s="68" customFormat="1" ht="22.75" customHeight="1" x14ac:dyDescent="0.35">
      <c r="B119" s="57"/>
      <c r="C119" s="169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0"/>
        <v/>
      </c>
      <c r="K119" s="60"/>
      <c r="L119" s="288"/>
      <c r="M119" s="64" t="str">
        <f t="shared" si="11"/>
        <v/>
      </c>
      <c r="N119" s="65">
        <f t="shared" si="12"/>
        <v>0</v>
      </c>
      <c r="O119" s="66" t="str">
        <f>+IFERROR(VLOOKUP(LEFT(E119,4),Tabla3[[COD]:[PROCESO]],4,FALSE),"")</f>
        <v/>
      </c>
      <c r="P119" s="67" t="str">
        <f t="shared" si="13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0"/>
        <v/>
      </c>
      <c r="K120" s="60"/>
      <c r="L120" s="282"/>
      <c r="M120" s="64" t="str">
        <f t="shared" si="11"/>
        <v/>
      </c>
      <c r="N120" s="65">
        <f t="shared" si="12"/>
        <v>0</v>
      </c>
      <c r="O120" s="66" t="str">
        <f>+IFERROR(VLOOKUP(LEFT(E120,4),Tabla3[[COD]:[PROCESO]],4,FALSE),"")</f>
        <v/>
      </c>
      <c r="P120" s="67" t="str">
        <f t="shared" si="13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0"/>
        <v/>
      </c>
      <c r="K121" s="60"/>
      <c r="L121" s="282"/>
      <c r="M121" s="64" t="str">
        <f t="shared" si="11"/>
        <v/>
      </c>
      <c r="N121" s="65">
        <f t="shared" ref="N121:N131" si="14">(H121-G121)*24</f>
        <v>0</v>
      </c>
      <c r="O121" s="66" t="str">
        <f>+IFERROR(VLOOKUP(LEFT(E121,4),Tabla3[[COD]:[PROCESO]],4,FALSE),"")</f>
        <v/>
      </c>
      <c r="P121" s="67" t="str">
        <f t="shared" ref="P121:P131" si="15">+IFERROR(I121/N121,"")</f>
        <v/>
      </c>
    </row>
    <row r="122" spans="2:16" s="68" customFormat="1" ht="22.75" customHeight="1" x14ac:dyDescent="0.3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0"/>
        <v/>
      </c>
      <c r="K122" s="60"/>
      <c r="L122" s="289"/>
      <c r="M122" s="64" t="str">
        <f t="shared" si="11"/>
        <v/>
      </c>
      <c r="N122" s="65">
        <f t="shared" si="14"/>
        <v>0</v>
      </c>
      <c r="O122" s="66" t="str">
        <f>+IFERROR(VLOOKUP(LEFT(E122,4),Tabla3[[COD]:[PROCESO]],4,FALSE),"")</f>
        <v/>
      </c>
      <c r="P122" s="67" t="str">
        <f t="shared" si="15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10"/>
        <v/>
      </c>
      <c r="K123" s="60"/>
      <c r="L123" s="223"/>
      <c r="M123" s="64" t="str">
        <f t="shared" si="11"/>
        <v/>
      </c>
      <c r="N123" s="65">
        <f t="shared" si="14"/>
        <v>0</v>
      </c>
      <c r="O123" s="66" t="str">
        <f>+IFERROR(VLOOKUP(LEFT(E123,4),Tabla3[[COD]:[PROCESO]],4,FALSE),"")</f>
        <v/>
      </c>
      <c r="P123" s="67" t="str">
        <f t="shared" si="15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290"/>
      <c r="I124" s="59"/>
      <c r="J124" s="168" t="str">
        <f t="shared" si="10"/>
        <v/>
      </c>
      <c r="K124" s="278"/>
      <c r="L124" s="223"/>
      <c r="M124" s="64" t="str">
        <f t="shared" si="11"/>
        <v/>
      </c>
      <c r="N124" s="65">
        <f t="shared" si="14"/>
        <v>0</v>
      </c>
      <c r="O124" s="66" t="str">
        <f>+IFERROR(VLOOKUP(LEFT(E124,4),Tabla3[[COD]:[PROCESO]],4,FALSE),"")</f>
        <v/>
      </c>
      <c r="P124" s="67" t="str">
        <f t="shared" si="15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0"/>
        <v/>
      </c>
      <c r="K125" s="60"/>
      <c r="L125" s="223"/>
      <c r="M125" s="64" t="str">
        <f t="shared" si="11"/>
        <v/>
      </c>
      <c r="N125" s="65">
        <f t="shared" si="14"/>
        <v>0</v>
      </c>
      <c r="O125" s="66" t="str">
        <f>+IFERROR(VLOOKUP(LEFT(E125,4),Tabla3[[COD]:[PROCESO]],4,FALSE),"")</f>
        <v/>
      </c>
      <c r="P125" s="67" t="str">
        <f t="shared" si="15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0"/>
        <v/>
      </c>
      <c r="K126" s="60"/>
      <c r="L126" s="223"/>
      <c r="M126" s="64" t="str">
        <f t="shared" si="11"/>
        <v/>
      </c>
      <c r="N126" s="65">
        <f t="shared" si="14"/>
        <v>0</v>
      </c>
      <c r="O126" s="66" t="str">
        <f>+IFERROR(VLOOKUP(LEFT(E126,4),Tabla3[[COD]:[PROCESO]],4,FALSE),"")</f>
        <v/>
      </c>
      <c r="P126" s="67" t="str">
        <f t="shared" si="15"/>
        <v/>
      </c>
    </row>
    <row r="127" spans="2:16" s="68" customFormat="1" ht="22.75" customHeight="1" thickBot="1" x14ac:dyDescent="0.4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0"/>
        <v/>
      </c>
      <c r="K127" s="60"/>
      <c r="L127" s="287"/>
      <c r="M127" s="64" t="str">
        <f t="shared" si="11"/>
        <v/>
      </c>
      <c r="N127" s="65">
        <f t="shared" si="14"/>
        <v>0</v>
      </c>
      <c r="O127" s="66" t="str">
        <f>+IFERROR(VLOOKUP(LEFT(E127,4),Tabla3[[COD]:[PROCESO]],4,FALSE),"")</f>
        <v/>
      </c>
      <c r="P127" s="67" t="str">
        <f t="shared" si="15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0"/>
        <v/>
      </c>
      <c r="K128" s="60"/>
      <c r="L128" s="280"/>
      <c r="M128" s="64" t="str">
        <f t="shared" si="11"/>
        <v/>
      </c>
      <c r="N128" s="65">
        <f t="shared" si="14"/>
        <v>0</v>
      </c>
      <c r="O128" s="66" t="str">
        <f>+IFERROR(VLOOKUP(LEFT(E128,4),Tabla3[[COD]:[PROCESO]],4,FALSE),"")</f>
        <v/>
      </c>
      <c r="P128" s="67" t="str">
        <f t="shared" si="15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0"/>
        <v/>
      </c>
      <c r="K129" s="60"/>
      <c r="L129" s="223"/>
      <c r="M129" s="64" t="str">
        <f t="shared" si="11"/>
        <v/>
      </c>
      <c r="N129" s="65">
        <f t="shared" si="14"/>
        <v>0</v>
      </c>
      <c r="O129" s="66" t="str">
        <f>+IFERROR(VLOOKUP(LEFT(E129,4),Tabla3[[COD]:[PROCESO]],4,FALSE),"")</f>
        <v/>
      </c>
      <c r="P129" s="67" t="str">
        <f t="shared" si="15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10"/>
        <v/>
      </c>
      <c r="K130" s="60"/>
      <c r="L130" s="286"/>
      <c r="M130" s="64" t="str">
        <f t="shared" si="11"/>
        <v/>
      </c>
      <c r="N130" s="65">
        <f t="shared" si="14"/>
        <v>0</v>
      </c>
      <c r="O130" s="66" t="str">
        <f>+IFERROR(VLOOKUP(LEFT(E130,4),Tabla3[[COD]:[PROCESO]],4,FALSE),"")</f>
        <v/>
      </c>
      <c r="P130" s="67" t="str">
        <f t="shared" si="15"/>
        <v/>
      </c>
    </row>
    <row r="131" spans="2:16" s="68" customFormat="1" ht="22.75" customHeight="1" x14ac:dyDescent="0.35">
      <c r="B131" s="57"/>
      <c r="C131" s="169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16">+IFERROR(P131/O131,"")</f>
        <v/>
      </c>
      <c r="K131" s="60"/>
      <c r="L131" s="288"/>
      <c r="M131" s="64" t="str">
        <f t="shared" ref="M131:M194" si="17">+IFERROR(N131*O131,"")</f>
        <v/>
      </c>
      <c r="N131" s="65">
        <f t="shared" si="14"/>
        <v>0</v>
      </c>
      <c r="O131" s="66" t="str">
        <f>+IFERROR(VLOOKUP(LEFT(E131,4),Tabla3[[COD]:[PROCESO]],4,FALSE),"")</f>
        <v/>
      </c>
      <c r="P131" s="67" t="str">
        <f t="shared" si="15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6"/>
        <v/>
      </c>
      <c r="K132" s="60"/>
      <c r="L132" s="223"/>
      <c r="M132" s="64" t="str">
        <f t="shared" si="17"/>
        <v/>
      </c>
      <c r="N132" s="65">
        <f t="shared" si="12"/>
        <v>0</v>
      </c>
      <c r="O132" s="66" t="str">
        <f>+IFERROR(VLOOKUP(LEFT(E132,4),Tabla3[[COD]:[PROCESO]],4,FALSE),"")</f>
        <v/>
      </c>
      <c r="P132" s="67" t="str">
        <f t="shared" si="13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6"/>
        <v/>
      </c>
      <c r="K133" s="60"/>
      <c r="L133" s="286"/>
      <c r="M133" s="64" t="str">
        <f t="shared" si="17"/>
        <v/>
      </c>
      <c r="N133" s="65">
        <f t="shared" ref="N133:N196" si="18">(H133-G133)*24</f>
        <v>0</v>
      </c>
      <c r="O133" s="66" t="str">
        <f>+IFERROR(VLOOKUP(LEFT(E133,4),Tabla3[[COD]:[PROCESO]],4,FALSE),"")</f>
        <v/>
      </c>
      <c r="P133" s="67" t="str">
        <f t="shared" ref="P133:P196" si="19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16"/>
        <v/>
      </c>
      <c r="K134" s="60"/>
      <c r="L134" s="223"/>
      <c r="M134" s="64" t="str">
        <f t="shared" si="17"/>
        <v/>
      </c>
      <c r="N134" s="65">
        <f t="shared" si="18"/>
        <v>0</v>
      </c>
      <c r="O134" s="66" t="str">
        <f>+IFERROR(VLOOKUP(LEFT(E134,4),Tabla3[[COD]:[PROCESO]],4,FALSE),"")</f>
        <v/>
      </c>
      <c r="P134" s="67" t="str">
        <f t="shared" si="19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6"/>
        <v/>
      </c>
      <c r="K135" s="60"/>
      <c r="L135" s="282"/>
      <c r="M135" s="64" t="str">
        <f t="shared" si="17"/>
        <v/>
      </c>
      <c r="N135" s="65">
        <f t="shared" si="18"/>
        <v>0</v>
      </c>
      <c r="O135" s="66" t="str">
        <f>+IFERROR(VLOOKUP(LEFT(E135,4),Tabla3[[COD]:[PROCESO]],4,FALSE),"")</f>
        <v/>
      </c>
      <c r="P135" s="67" t="str">
        <f t="shared" si="19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6"/>
        <v/>
      </c>
      <c r="K136" s="60"/>
      <c r="L136" s="223"/>
      <c r="M136" s="64" t="str">
        <f t="shared" si="17"/>
        <v/>
      </c>
      <c r="N136" s="65">
        <f t="shared" si="18"/>
        <v>0</v>
      </c>
      <c r="O136" s="66" t="str">
        <f>+IFERROR(VLOOKUP(LEFT(E136,4),Tabla3[[COD]:[PROCESO]],4,FALSE),"")</f>
        <v/>
      </c>
      <c r="P136" s="67" t="str">
        <f t="shared" si="19"/>
        <v/>
      </c>
    </row>
    <row r="137" spans="2:16" s="68" customFormat="1" ht="22.75" customHeight="1" thickBot="1" x14ac:dyDescent="0.4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6"/>
        <v/>
      </c>
      <c r="K137" s="60"/>
      <c r="L137" s="223"/>
      <c r="M137" s="64" t="str">
        <f t="shared" si="17"/>
        <v/>
      </c>
      <c r="N137" s="65">
        <f t="shared" si="18"/>
        <v>0</v>
      </c>
      <c r="O137" s="66" t="str">
        <f>+IFERROR(VLOOKUP(LEFT(E137,4),Tabla3[[COD]:[PROCESO]],4,FALSE),"")</f>
        <v/>
      </c>
      <c r="P137" s="67" t="str">
        <f t="shared" si="19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6"/>
        <v/>
      </c>
      <c r="K138" s="60"/>
      <c r="L138" s="280"/>
      <c r="M138" s="64" t="str">
        <f t="shared" si="17"/>
        <v/>
      </c>
      <c r="N138" s="65">
        <f t="shared" si="18"/>
        <v>0</v>
      </c>
      <c r="O138" s="66" t="str">
        <f>+IFERROR(VLOOKUP(LEFT(E138,4),Tabla3[[COD]:[PROCESO]],4,FALSE),"")</f>
        <v/>
      </c>
      <c r="P138" s="67" t="str">
        <f t="shared" si="19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6"/>
        <v/>
      </c>
      <c r="K139" s="60"/>
      <c r="L139" s="223"/>
      <c r="M139" s="64" t="str">
        <f t="shared" si="17"/>
        <v/>
      </c>
      <c r="N139" s="65">
        <f t="shared" si="18"/>
        <v>0</v>
      </c>
      <c r="O139" s="66" t="str">
        <f>+IFERROR(VLOOKUP(LEFT(E139,4),Tabla3[[COD]:[PROCESO]],4,FALSE),"")</f>
        <v/>
      </c>
      <c r="P139" s="67" t="str">
        <f t="shared" si="19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6"/>
        <v/>
      </c>
      <c r="K140" s="278"/>
      <c r="L140" s="223"/>
      <c r="M140" s="64" t="str">
        <f t="shared" si="17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9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6"/>
        <v/>
      </c>
      <c r="K141" s="60"/>
      <c r="L141" s="281"/>
      <c r="M141" s="64" t="str">
        <f t="shared" si="17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9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6"/>
        <v/>
      </c>
      <c r="K142" s="60"/>
      <c r="L142" s="223"/>
      <c r="M142" s="64" t="str">
        <f t="shared" si="17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9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6"/>
        <v/>
      </c>
      <c r="K143" s="60"/>
      <c r="L143" s="223"/>
      <c r="M143" s="64" t="str">
        <f t="shared" si="17"/>
        <v/>
      </c>
      <c r="N143" s="65">
        <f t="shared" si="18"/>
        <v>0</v>
      </c>
      <c r="O143" s="66" t="str">
        <f>+IFERROR(VLOOKUP(LEFT(E143,4),Tabla3[[COD]:[PROCESO]],4,FALSE),"")</f>
        <v/>
      </c>
      <c r="P143" s="67" t="str">
        <f t="shared" si="19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6"/>
        <v/>
      </c>
      <c r="K144" s="60"/>
      <c r="L144" s="223"/>
      <c r="M144" s="64" t="str">
        <f t="shared" si="17"/>
        <v/>
      </c>
      <c r="N144" s="65">
        <f t="shared" si="18"/>
        <v>0</v>
      </c>
      <c r="O144" s="66" t="str">
        <f>+IFERROR(VLOOKUP(LEFT(E144,4),Tabla3[[COD]:[PROCESO]],4,FALSE),"")</f>
        <v/>
      </c>
      <c r="P144" s="67" t="str">
        <f t="shared" si="19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6"/>
        <v/>
      </c>
      <c r="K145" s="278"/>
      <c r="L145" s="223"/>
      <c r="M145" s="64" t="str">
        <f t="shared" si="17"/>
        <v/>
      </c>
      <c r="N145" s="65">
        <f t="shared" si="18"/>
        <v>0</v>
      </c>
      <c r="O145" s="66" t="str">
        <f>+IFERROR(VLOOKUP(LEFT(E145,4),Tabla3[[COD]:[PROCESO]],4,FALSE),"")</f>
        <v/>
      </c>
      <c r="P145" s="67" t="str">
        <f t="shared" si="19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6"/>
        <v/>
      </c>
      <c r="K146" s="60"/>
      <c r="L146" s="223"/>
      <c r="M146" s="64" t="str">
        <f t="shared" si="17"/>
        <v/>
      </c>
      <c r="N146" s="65">
        <f t="shared" si="18"/>
        <v>0</v>
      </c>
      <c r="O146" s="66" t="str">
        <f>+IFERROR(VLOOKUP(LEFT(E146,4),Tabla3[[COD]:[PROCESO]],4,FALSE),"")</f>
        <v/>
      </c>
      <c r="P146" s="67" t="str">
        <f t="shared" si="19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6"/>
        <v/>
      </c>
      <c r="K147" s="60"/>
      <c r="L147" s="223"/>
      <c r="M147" s="64" t="str">
        <f t="shared" si="17"/>
        <v/>
      </c>
      <c r="N147" s="65">
        <f t="shared" si="18"/>
        <v>0</v>
      </c>
      <c r="O147" s="66" t="str">
        <f>+IFERROR(VLOOKUP(LEFT(E147,4),Tabla3[[COD]:[PROCESO]],4,FALSE),"")</f>
        <v/>
      </c>
      <c r="P147" s="67" t="str">
        <f t="shared" si="19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6"/>
        <v/>
      </c>
      <c r="K148" s="60"/>
      <c r="L148" s="223"/>
      <c r="M148" s="64" t="str">
        <f t="shared" si="17"/>
        <v/>
      </c>
      <c r="N148" s="65">
        <f t="shared" si="18"/>
        <v>0</v>
      </c>
      <c r="O148" s="66" t="str">
        <f>+IFERROR(VLOOKUP(LEFT(E148,4),Tabla3[[COD]:[PROCESO]],4,FALSE),"")</f>
        <v/>
      </c>
      <c r="P148" s="67" t="str">
        <f t="shared" si="19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6"/>
        <v/>
      </c>
      <c r="K149" s="291"/>
      <c r="L149" s="223"/>
      <c r="M149" s="64" t="str">
        <f t="shared" si="17"/>
        <v/>
      </c>
      <c r="N149" s="65">
        <f t="shared" si="18"/>
        <v>0</v>
      </c>
      <c r="O149" s="66" t="str">
        <f>+IFERROR(VLOOKUP(LEFT(E149,4),Tabla3[[COD]:[PROCESO]],4,FALSE),"")</f>
        <v/>
      </c>
      <c r="P149" s="67" t="str">
        <f t="shared" si="19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6"/>
        <v/>
      </c>
      <c r="K150" s="60"/>
      <c r="L150" s="223"/>
      <c r="M150" s="64" t="str">
        <f t="shared" si="17"/>
        <v/>
      </c>
      <c r="N150" s="65">
        <f t="shared" si="18"/>
        <v>0</v>
      </c>
      <c r="O150" s="66" t="str">
        <f>+IFERROR(VLOOKUP(LEFT(E150,4),Tabla3[[COD]:[PROCESO]],4,FALSE),"")</f>
        <v/>
      </c>
      <c r="P150" s="67" t="str">
        <f t="shared" si="19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6"/>
        <v/>
      </c>
      <c r="K151" s="60"/>
      <c r="L151" s="282"/>
      <c r="M151" s="64" t="str">
        <f t="shared" si="17"/>
        <v/>
      </c>
      <c r="N151" s="65">
        <f t="shared" si="18"/>
        <v>0</v>
      </c>
      <c r="O151" s="66" t="str">
        <f>+IFERROR(VLOOKUP(LEFT(E151,4),Tabla3[[COD]:[PROCESO]],4,FALSE),"")</f>
        <v/>
      </c>
      <c r="P151" s="67" t="str">
        <f t="shared" si="19"/>
        <v/>
      </c>
    </row>
    <row r="152" spans="2:16" s="68" customFormat="1" ht="22.75" customHeight="1" x14ac:dyDescent="0.35">
      <c r="B152" s="57"/>
      <c r="C152" s="169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6"/>
        <v/>
      </c>
      <c r="K152" s="60"/>
      <c r="L152" s="288"/>
      <c r="M152" s="64" t="str">
        <f t="shared" si="17"/>
        <v/>
      </c>
      <c r="N152" s="65">
        <f t="shared" si="18"/>
        <v>0</v>
      </c>
      <c r="O152" s="66" t="str">
        <f>+IFERROR(VLOOKUP(LEFT(E152,4),Tabla3[[COD]:[PROCESO]],4,FALSE),"")</f>
        <v/>
      </c>
      <c r="P152" s="67" t="str">
        <f t="shared" si="19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6"/>
        <v/>
      </c>
      <c r="K153" s="291"/>
      <c r="L153" s="223"/>
      <c r="M153" s="64" t="str">
        <f t="shared" si="17"/>
        <v/>
      </c>
      <c r="N153" s="65">
        <f t="shared" si="18"/>
        <v>0</v>
      </c>
      <c r="O153" s="66" t="str">
        <f>+IFERROR(VLOOKUP(LEFT(E153,4),Tabla3[[COD]:[PROCESO]],4,FALSE),"")</f>
        <v/>
      </c>
      <c r="P153" s="67" t="str">
        <f t="shared" si="19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6"/>
        <v/>
      </c>
      <c r="K154" s="60"/>
      <c r="L154" s="223"/>
      <c r="M154" s="64" t="str">
        <f t="shared" si="17"/>
        <v/>
      </c>
      <c r="N154" s="65">
        <f t="shared" si="18"/>
        <v>0</v>
      </c>
      <c r="O154" s="66" t="str">
        <f>+IFERROR(VLOOKUP(LEFT(E154,4),Tabla3[[COD]:[PROCESO]],4,FALSE),"")</f>
        <v/>
      </c>
      <c r="P154" s="67" t="str">
        <f t="shared" si="19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6"/>
        <v/>
      </c>
      <c r="K155" s="60"/>
      <c r="L155" s="282"/>
      <c r="M155" s="64" t="str">
        <f t="shared" si="17"/>
        <v/>
      </c>
      <c r="N155" s="65">
        <f t="shared" si="18"/>
        <v>0</v>
      </c>
      <c r="O155" s="66" t="str">
        <f>+IFERROR(VLOOKUP(LEFT(E155,4),Tabla3[[COD]:[PROCESO]],4,FALSE),"")</f>
        <v/>
      </c>
      <c r="P155" s="67" t="str">
        <f t="shared" si="19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6"/>
        <v/>
      </c>
      <c r="K156" s="60"/>
      <c r="L156" s="281"/>
      <c r="M156" s="64" t="str">
        <f t="shared" si="17"/>
        <v/>
      </c>
      <c r="N156" s="65">
        <f t="shared" si="18"/>
        <v>0</v>
      </c>
      <c r="O156" s="66" t="str">
        <f>+IFERROR(VLOOKUP(LEFT(E156,4),Tabla3[[COD]:[PROCESO]],4,FALSE),"")</f>
        <v/>
      </c>
      <c r="P156" s="67" t="str">
        <f t="shared" si="19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6"/>
        <v/>
      </c>
      <c r="K157" s="60"/>
      <c r="L157" s="282"/>
      <c r="M157" s="64" t="str">
        <f t="shared" si="17"/>
        <v/>
      </c>
      <c r="N157" s="65">
        <f t="shared" si="18"/>
        <v>0</v>
      </c>
      <c r="O157" s="66" t="str">
        <f>+IFERROR(VLOOKUP(LEFT(E157,4),Tabla3[[COD]:[PROCESO]],4,FALSE),"")</f>
        <v/>
      </c>
      <c r="P157" s="67" t="str">
        <f t="shared" si="19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6"/>
        <v/>
      </c>
      <c r="K158" s="60"/>
      <c r="L158" s="223"/>
      <c r="M158" s="64" t="str">
        <f t="shared" si="17"/>
        <v/>
      </c>
      <c r="N158" s="65">
        <f t="shared" si="18"/>
        <v>0</v>
      </c>
      <c r="O158" s="66" t="str">
        <f>+IFERROR(VLOOKUP(LEFT(E158,4),Tabla3[[COD]:[PROCESO]],4,FALSE),"")</f>
        <v/>
      </c>
      <c r="P158" s="67" t="str">
        <f t="shared" si="19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6"/>
        <v/>
      </c>
      <c r="K159" s="278"/>
      <c r="L159" s="223"/>
      <c r="M159" s="64" t="str">
        <f t="shared" si="17"/>
        <v/>
      </c>
      <c r="N159" s="65">
        <f t="shared" si="18"/>
        <v>0</v>
      </c>
      <c r="O159" s="66" t="str">
        <f>+IFERROR(VLOOKUP(LEFT(E159,4),Tabla3[[COD]:[PROCESO]],4,FALSE),"")</f>
        <v/>
      </c>
      <c r="P159" s="67" t="str">
        <f t="shared" si="19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6"/>
        <v/>
      </c>
      <c r="K160" s="278"/>
      <c r="L160" s="223"/>
      <c r="M160" s="64" t="str">
        <f t="shared" si="17"/>
        <v/>
      </c>
      <c r="N160" s="65">
        <f t="shared" si="18"/>
        <v>0</v>
      </c>
      <c r="O160" s="66" t="str">
        <f>+IFERROR(VLOOKUP(LEFT(E160,4),Tabla3[[COD]:[PROCESO]],4,FALSE),"")</f>
        <v/>
      </c>
      <c r="P160" s="67" t="str">
        <f t="shared" si="19"/>
        <v/>
      </c>
    </row>
    <row r="161" spans="2:16" s="68" customFormat="1" ht="22.75" customHeight="1" thickBot="1" x14ac:dyDescent="0.4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6"/>
        <v/>
      </c>
      <c r="K161" s="278"/>
      <c r="L161" s="223"/>
      <c r="M161" s="64" t="str">
        <f t="shared" si="17"/>
        <v/>
      </c>
      <c r="N161" s="65">
        <f t="shared" si="18"/>
        <v>0</v>
      </c>
      <c r="O161" s="66" t="str">
        <f>+IFERROR(VLOOKUP(LEFT(E161,4),Tabla3[[COD]:[PROCESO]],4,FALSE),"")</f>
        <v/>
      </c>
      <c r="P161" s="67" t="str">
        <f t="shared" si="19"/>
        <v/>
      </c>
    </row>
    <row r="162" spans="2:16" s="68" customFormat="1" ht="22.75" customHeight="1" thickBot="1" x14ac:dyDescent="0.4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6"/>
        <v/>
      </c>
      <c r="K162" s="278"/>
      <c r="L162" s="280"/>
      <c r="M162" s="64" t="str">
        <f t="shared" si="17"/>
        <v/>
      </c>
      <c r="N162" s="65">
        <f t="shared" si="18"/>
        <v>0</v>
      </c>
      <c r="O162" s="66" t="str">
        <f>+IFERROR(VLOOKUP(LEFT(E162,4),Tabla3[[COD]:[PROCESO]],4,FALSE),"")</f>
        <v/>
      </c>
      <c r="P162" s="67" t="str">
        <f t="shared" si="19"/>
        <v/>
      </c>
    </row>
    <row r="163" spans="2:16" s="68" customFormat="1" ht="22.75" customHeight="1" thickBot="1" x14ac:dyDescent="0.4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6"/>
        <v/>
      </c>
      <c r="K163" s="278"/>
      <c r="L163" s="280"/>
      <c r="M163" s="64" t="str">
        <f t="shared" si="17"/>
        <v/>
      </c>
      <c r="N163" s="65">
        <f t="shared" si="18"/>
        <v>0</v>
      </c>
      <c r="O163" s="66" t="str">
        <f>+IFERROR(VLOOKUP(LEFT(E163,4),Tabla3[[COD]:[PROCESO]],4,FALSE),"")</f>
        <v/>
      </c>
      <c r="P163" s="67" t="str">
        <f t="shared" si="19"/>
        <v/>
      </c>
    </row>
    <row r="164" spans="2:16" s="68" customFormat="1" ht="22.75" customHeight="1" thickBot="1" x14ac:dyDescent="0.4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6"/>
        <v/>
      </c>
      <c r="K164" s="278"/>
      <c r="L164" s="280"/>
      <c r="M164" s="64" t="str">
        <f t="shared" si="17"/>
        <v/>
      </c>
      <c r="N164" s="65">
        <f t="shared" si="18"/>
        <v>0</v>
      </c>
      <c r="O164" s="66" t="str">
        <f>+IFERROR(VLOOKUP(LEFT(E164,4),Tabla3[[COD]:[PROCESO]],4,FALSE),"")</f>
        <v/>
      </c>
      <c r="P164" s="67" t="str">
        <f t="shared" si="19"/>
        <v/>
      </c>
    </row>
    <row r="165" spans="2:16" s="68" customFormat="1" ht="22.75" customHeight="1" thickBot="1" x14ac:dyDescent="0.4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6"/>
        <v/>
      </c>
      <c r="K165" s="60"/>
      <c r="L165" s="280"/>
      <c r="M165" s="64" t="str">
        <f t="shared" si="17"/>
        <v/>
      </c>
      <c r="N165" s="65">
        <f t="shared" si="18"/>
        <v>0</v>
      </c>
      <c r="O165" s="66" t="str">
        <f>+IFERROR(VLOOKUP(LEFT(E165,4),Tabla3[[COD]:[PROCESO]],4,FALSE),"")</f>
        <v/>
      </c>
      <c r="P165" s="67" t="str">
        <f t="shared" si="19"/>
        <v/>
      </c>
    </row>
    <row r="166" spans="2:16" s="68" customFormat="1" ht="22.75" customHeight="1" thickBot="1" x14ac:dyDescent="0.4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6"/>
        <v/>
      </c>
      <c r="K166" s="60"/>
      <c r="L166" s="280"/>
      <c r="M166" s="64" t="str">
        <f t="shared" si="17"/>
        <v/>
      </c>
      <c r="N166" s="65">
        <f t="shared" si="18"/>
        <v>0</v>
      </c>
      <c r="O166" s="66" t="str">
        <f>+IFERROR(VLOOKUP(LEFT(E166,4),Tabla3[[COD]:[PROCESO]],4,FALSE),"")</f>
        <v/>
      </c>
      <c r="P166" s="67" t="str">
        <f t="shared" si="19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6"/>
        <v/>
      </c>
      <c r="K167" s="60"/>
      <c r="L167" s="280"/>
      <c r="M167" s="64" t="str">
        <f t="shared" si="17"/>
        <v/>
      </c>
      <c r="N167" s="65">
        <f t="shared" si="18"/>
        <v>0</v>
      </c>
      <c r="O167" s="66" t="str">
        <f>+IFERROR(VLOOKUP(LEFT(E167,4),Tabla3[[COD]:[PROCESO]],4,FALSE),"")</f>
        <v/>
      </c>
      <c r="P167" s="67" t="str">
        <f t="shared" si="19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6"/>
        <v/>
      </c>
      <c r="K168" s="60"/>
      <c r="L168" s="223"/>
      <c r="M168" s="64" t="str">
        <f t="shared" si="17"/>
        <v/>
      </c>
      <c r="N168" s="65">
        <f t="shared" si="18"/>
        <v>0</v>
      </c>
      <c r="O168" s="66" t="str">
        <f>+IFERROR(VLOOKUP(LEFT(E168,4),Tabla3[[COD]:[PROCESO]],4,FALSE),"")</f>
        <v/>
      </c>
      <c r="P168" s="67" t="str">
        <f t="shared" si="19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6"/>
        <v/>
      </c>
      <c r="K169" s="60"/>
      <c r="L169" s="223"/>
      <c r="M169" s="64" t="str">
        <f t="shared" si="17"/>
        <v/>
      </c>
      <c r="N169" s="65">
        <f t="shared" si="18"/>
        <v>0</v>
      </c>
      <c r="O169" s="66" t="str">
        <f>+IFERROR(VLOOKUP(LEFT(E169,4),Tabla3[[COD]:[PROCESO]],4,FALSE),"")</f>
        <v/>
      </c>
      <c r="P169" s="67" t="str">
        <f t="shared" si="19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6"/>
        <v/>
      </c>
      <c r="K170" s="60"/>
      <c r="L170" s="281"/>
      <c r="M170" s="64" t="str">
        <f t="shared" si="17"/>
        <v/>
      </c>
      <c r="N170" s="65">
        <f t="shared" si="18"/>
        <v>0</v>
      </c>
      <c r="O170" s="66" t="str">
        <f>+IFERROR(VLOOKUP(LEFT(E170,4),Tabla3[[COD]:[PROCESO]],4,FALSE),"")</f>
        <v/>
      </c>
      <c r="P170" s="67" t="str">
        <f t="shared" si="19"/>
        <v/>
      </c>
    </row>
    <row r="171" spans="2:16" s="68" customFormat="1" ht="22.75" customHeight="1" x14ac:dyDescent="0.35">
      <c r="B171" s="57"/>
      <c r="C171" s="169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6"/>
        <v/>
      </c>
      <c r="K171" s="60"/>
      <c r="L171" s="288"/>
      <c r="M171" s="64" t="str">
        <f t="shared" si="17"/>
        <v/>
      </c>
      <c r="N171" s="65">
        <f t="shared" si="18"/>
        <v>0</v>
      </c>
      <c r="O171" s="66" t="str">
        <f>+IFERROR(VLOOKUP(LEFT(E171,4),Tabla3[[COD]:[PROCESO]],4,FALSE),"")</f>
        <v/>
      </c>
      <c r="P171" s="67" t="str">
        <f t="shared" si="19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292"/>
      <c r="I172" s="293"/>
      <c r="J172" s="168" t="str">
        <f t="shared" si="16"/>
        <v/>
      </c>
      <c r="K172" s="60"/>
      <c r="L172" s="281"/>
      <c r="M172" s="64" t="str">
        <f t="shared" si="17"/>
        <v/>
      </c>
      <c r="N172" s="65">
        <f t="shared" si="18"/>
        <v>0</v>
      </c>
      <c r="O172" s="66" t="str">
        <f>+IFERROR(VLOOKUP(LEFT(E172,4),Tabla3[[COD]:[PROCESO]],4,FALSE),"")</f>
        <v/>
      </c>
      <c r="P172" s="67" t="str">
        <f t="shared" si="19"/>
        <v/>
      </c>
    </row>
    <row r="173" spans="2:16" s="68" customFormat="1" ht="22.75" customHeight="1" x14ac:dyDescent="0.35">
      <c r="B173" s="294"/>
      <c r="C173" s="295"/>
      <c r="D173" s="252"/>
      <c r="E173" s="296"/>
      <c r="F173" s="170" t="e">
        <f>+VLOOKUP(E173,'ESTADAR V3 2025'!$D$125:$F$240,2,FALSE)</f>
        <v>#N/A</v>
      </c>
      <c r="G173" s="292"/>
      <c r="H173" s="297"/>
      <c r="I173" s="293"/>
      <c r="J173" s="168" t="str">
        <f t="shared" si="16"/>
        <v/>
      </c>
      <c r="K173" s="298"/>
      <c r="L173" s="299"/>
      <c r="M173" s="64" t="str">
        <f t="shared" si="17"/>
        <v/>
      </c>
      <c r="N173" s="65">
        <f t="shared" si="18"/>
        <v>0</v>
      </c>
      <c r="O173" s="66" t="str">
        <f>+IFERROR(VLOOKUP(LEFT(E173,4),Tabla3[[COD]:[PROCESO]],4,FALSE),"")</f>
        <v/>
      </c>
      <c r="P173" s="67" t="str">
        <f t="shared" si="19"/>
        <v/>
      </c>
    </row>
    <row r="174" spans="2:16" s="68" customFormat="1" ht="22.75" customHeight="1" x14ac:dyDescent="0.35">
      <c r="B174" s="294"/>
      <c r="C174" s="295"/>
      <c r="D174" s="252"/>
      <c r="E174" s="296"/>
      <c r="F174" s="170" t="e">
        <f>+VLOOKUP(E174,'ESTADAR V3 2025'!$D$125:$F$240,2,FALSE)</f>
        <v>#N/A</v>
      </c>
      <c r="G174" s="300"/>
      <c r="H174" s="301"/>
      <c r="I174" s="302"/>
      <c r="J174" s="168" t="str">
        <f t="shared" si="16"/>
        <v/>
      </c>
      <c r="K174" s="303"/>
      <c r="L174" s="304"/>
      <c r="M174" s="64" t="str">
        <f t="shared" si="17"/>
        <v/>
      </c>
      <c r="N174" s="65">
        <f t="shared" si="18"/>
        <v>0</v>
      </c>
      <c r="O174" s="66" t="str">
        <f>+IFERROR(VLOOKUP(LEFT(E174,4),Tabla3[[COD]:[PROCESO]],4,FALSE),"")</f>
        <v/>
      </c>
      <c r="P174" s="67" t="str">
        <f t="shared" si="19"/>
        <v/>
      </c>
    </row>
    <row r="175" spans="2:16" s="68" customFormat="1" ht="22.75" customHeight="1" x14ac:dyDescent="0.35">
      <c r="B175" s="294"/>
      <c r="C175" s="295"/>
      <c r="D175" s="252"/>
      <c r="E175" s="296"/>
      <c r="F175" s="170" t="e">
        <f>+VLOOKUP(E175,'ESTADAR V3 2025'!$D$125:$F$240,2,FALSE)</f>
        <v>#N/A</v>
      </c>
      <c r="G175" s="300"/>
      <c r="H175" s="301"/>
      <c r="I175" s="302"/>
      <c r="J175" s="168" t="str">
        <f t="shared" si="16"/>
        <v/>
      </c>
      <c r="K175" s="305"/>
      <c r="L175" s="306"/>
      <c r="M175" s="64" t="str">
        <f t="shared" si="17"/>
        <v/>
      </c>
      <c r="N175" s="65">
        <f t="shared" si="18"/>
        <v>0</v>
      </c>
      <c r="O175" s="66" t="str">
        <f>+IFERROR(VLOOKUP(LEFT(E175,4),Tabla3[[COD]:[PROCESO]],4,FALSE),"")</f>
        <v/>
      </c>
      <c r="P175" s="67" t="str">
        <f t="shared" si="19"/>
        <v/>
      </c>
    </row>
    <row r="176" spans="2:16" s="68" customFormat="1" ht="22.75" customHeight="1" x14ac:dyDescent="0.35">
      <c r="B176" s="294"/>
      <c r="C176" s="295"/>
      <c r="D176" s="252"/>
      <c r="E176" s="296"/>
      <c r="F176" s="170" t="e">
        <f>+VLOOKUP(E176,'ESTADAR V3 2025'!$D$125:$F$240,2,FALSE)</f>
        <v>#N/A</v>
      </c>
      <c r="G176" s="300"/>
      <c r="H176" s="301"/>
      <c r="I176" s="302"/>
      <c r="J176" s="168" t="str">
        <f t="shared" si="16"/>
        <v/>
      </c>
      <c r="K176" s="303"/>
      <c r="L176" s="299"/>
      <c r="M176" s="64" t="str">
        <f t="shared" si="17"/>
        <v/>
      </c>
      <c r="N176" s="65">
        <f t="shared" si="18"/>
        <v>0</v>
      </c>
      <c r="O176" s="66" t="str">
        <f>+IFERROR(VLOOKUP(LEFT(E176,4),Tabla3[[COD]:[PROCESO]],4,FALSE),"")</f>
        <v/>
      </c>
      <c r="P176" s="67" t="str">
        <f t="shared" si="19"/>
        <v/>
      </c>
    </row>
    <row r="177" spans="2:16" s="68" customFormat="1" ht="22.75" customHeight="1" x14ac:dyDescent="0.35">
      <c r="B177" s="294"/>
      <c r="C177" s="295"/>
      <c r="D177" s="252"/>
      <c r="E177" s="296"/>
      <c r="F177" s="170" t="e">
        <f>+VLOOKUP(E177,'ESTADAR V3 2025'!$D$125:$F$240,2,FALSE)</f>
        <v>#N/A</v>
      </c>
      <c r="G177" s="300"/>
      <c r="H177" s="301"/>
      <c r="I177" s="302"/>
      <c r="J177" s="168" t="str">
        <f t="shared" si="16"/>
        <v/>
      </c>
      <c r="K177" s="303"/>
      <c r="L177" s="306"/>
      <c r="M177" s="64" t="str">
        <f t="shared" si="17"/>
        <v/>
      </c>
      <c r="N177" s="65">
        <f t="shared" si="18"/>
        <v>0</v>
      </c>
      <c r="O177" s="66" t="str">
        <f>+IFERROR(VLOOKUP(LEFT(E177,4),Tabla3[[COD]:[PROCESO]],4,FALSE),"")</f>
        <v/>
      </c>
      <c r="P177" s="67" t="str">
        <f t="shared" si="19"/>
        <v/>
      </c>
    </row>
    <row r="178" spans="2:16" s="68" customFormat="1" ht="22.75" customHeight="1" x14ac:dyDescent="0.35">
      <c r="B178" s="294"/>
      <c r="C178" s="295"/>
      <c r="D178" s="252"/>
      <c r="E178" s="296"/>
      <c r="F178" s="170" t="e">
        <f>+VLOOKUP(E178,'ESTADAR V3 2025'!$D$125:$F$240,2,FALSE)</f>
        <v>#N/A</v>
      </c>
      <c r="G178" s="300"/>
      <c r="H178" s="301"/>
      <c r="I178" s="302"/>
      <c r="J178" s="168" t="str">
        <f t="shared" si="16"/>
        <v/>
      </c>
      <c r="K178" s="303"/>
      <c r="L178" s="299"/>
      <c r="M178" s="64" t="str">
        <f t="shared" si="17"/>
        <v/>
      </c>
      <c r="N178" s="65">
        <f t="shared" si="18"/>
        <v>0</v>
      </c>
      <c r="O178" s="66" t="str">
        <f>+IFERROR(VLOOKUP(LEFT(E178,4),Tabla3[[COD]:[PROCESO]],4,FALSE),"")</f>
        <v/>
      </c>
      <c r="P178" s="67" t="str">
        <f t="shared" si="19"/>
        <v/>
      </c>
    </row>
    <row r="179" spans="2:16" s="68" customFormat="1" ht="22.75" customHeight="1" x14ac:dyDescent="0.35">
      <c r="B179" s="294"/>
      <c r="C179" s="295"/>
      <c r="D179" s="252"/>
      <c r="E179" s="296"/>
      <c r="F179" s="170" t="e">
        <f>+VLOOKUP(E179,'ESTADAR V3 2025'!$D$125:$F$240,2,FALSE)</f>
        <v>#N/A</v>
      </c>
      <c r="G179" s="300"/>
      <c r="H179" s="301"/>
      <c r="I179" s="302"/>
      <c r="J179" s="168" t="str">
        <f t="shared" si="16"/>
        <v/>
      </c>
      <c r="K179" s="303"/>
      <c r="L179" s="306"/>
      <c r="M179" s="64" t="str">
        <f t="shared" si="17"/>
        <v/>
      </c>
      <c r="N179" s="65">
        <f t="shared" si="18"/>
        <v>0</v>
      </c>
      <c r="O179" s="66" t="str">
        <f>+IFERROR(VLOOKUP(LEFT(E179,4),Tabla3[[COD]:[PROCESO]],4,FALSE),"")</f>
        <v/>
      </c>
      <c r="P179" s="67" t="str">
        <f t="shared" si="19"/>
        <v/>
      </c>
    </row>
    <row r="180" spans="2:16" s="68" customFormat="1" ht="22.75" customHeight="1" thickBot="1" x14ac:dyDescent="0.4">
      <c r="B180" s="294"/>
      <c r="C180" s="295"/>
      <c r="D180" s="252"/>
      <c r="E180" s="296"/>
      <c r="F180" s="170" t="e">
        <f>+VLOOKUP(E180,'ESTADAR V3 2025'!$D$125:$F$240,2,FALSE)</f>
        <v>#N/A</v>
      </c>
      <c r="G180" s="300"/>
      <c r="H180" s="301"/>
      <c r="I180" s="302"/>
      <c r="J180" s="168" t="str">
        <f t="shared" si="16"/>
        <v/>
      </c>
      <c r="K180" s="303"/>
      <c r="L180" s="299"/>
      <c r="M180" s="64" t="str">
        <f t="shared" si="17"/>
        <v/>
      </c>
      <c r="N180" s="65">
        <f t="shared" si="18"/>
        <v>0</v>
      </c>
      <c r="O180" s="66" t="str">
        <f>+IFERROR(VLOOKUP(LEFT(E180,4),Tabla3[[COD]:[PROCESO]],4,FALSE),"")</f>
        <v/>
      </c>
      <c r="P180" s="67" t="str">
        <f t="shared" si="19"/>
        <v/>
      </c>
    </row>
    <row r="181" spans="2:16" s="68" customFormat="1" ht="22.75" customHeight="1" x14ac:dyDescent="0.35">
      <c r="B181" s="294"/>
      <c r="C181" s="295"/>
      <c r="D181" s="252"/>
      <c r="E181" s="296"/>
      <c r="F181" s="170" t="e">
        <f>+VLOOKUP(E181,'ESTADAR V3 2025'!$D$125:$F$240,2,FALSE)</f>
        <v>#N/A</v>
      </c>
      <c r="G181" s="300"/>
      <c r="H181" s="301"/>
      <c r="I181" s="302"/>
      <c r="J181" s="168" t="str">
        <f t="shared" si="16"/>
        <v/>
      </c>
      <c r="K181" s="298"/>
      <c r="L181" s="307"/>
      <c r="M181" s="64" t="str">
        <f t="shared" si="17"/>
        <v/>
      </c>
      <c r="N181" s="65">
        <f t="shared" si="18"/>
        <v>0</v>
      </c>
      <c r="O181" s="66" t="str">
        <f>+IFERROR(VLOOKUP(LEFT(E181,4),Tabla3[[COD]:[PROCESO]],4,FALSE),"")</f>
        <v/>
      </c>
      <c r="P181" s="67" t="str">
        <f t="shared" si="19"/>
        <v/>
      </c>
    </row>
    <row r="182" spans="2:16" s="68" customFormat="1" ht="22.75" customHeight="1" x14ac:dyDescent="0.35">
      <c r="B182" s="294"/>
      <c r="C182" s="295"/>
      <c r="D182" s="252"/>
      <c r="E182" s="296"/>
      <c r="F182" s="170" t="e">
        <f>+VLOOKUP(E182,'ESTADAR V3 2025'!$D$125:$F$240,2,FALSE)</f>
        <v>#N/A</v>
      </c>
      <c r="G182" s="300"/>
      <c r="H182" s="301"/>
      <c r="I182" s="302"/>
      <c r="J182" s="168" t="str">
        <f t="shared" si="16"/>
        <v/>
      </c>
      <c r="K182" s="308"/>
      <c r="L182" s="299"/>
      <c r="M182" s="64" t="str">
        <f t="shared" si="17"/>
        <v/>
      </c>
      <c r="N182" s="65">
        <f t="shared" si="18"/>
        <v>0</v>
      </c>
      <c r="O182" s="66" t="str">
        <f>+IFERROR(VLOOKUP(LEFT(E182,4),Tabla3[[COD]:[PROCESO]],4,FALSE),"")</f>
        <v/>
      </c>
      <c r="P182" s="67" t="str">
        <f t="shared" si="19"/>
        <v/>
      </c>
    </row>
    <row r="183" spans="2:16" s="68" customFormat="1" ht="22.75" customHeight="1" x14ac:dyDescent="0.35">
      <c r="B183" s="294"/>
      <c r="C183" s="295"/>
      <c r="D183" s="252"/>
      <c r="E183" s="296"/>
      <c r="F183" s="170" t="e">
        <f>+VLOOKUP(E183,'ESTADAR V3 2025'!$D$125:$F$240,2,FALSE)</f>
        <v>#N/A</v>
      </c>
      <c r="G183" s="300"/>
      <c r="H183" s="301"/>
      <c r="I183" s="302"/>
      <c r="J183" s="168" t="str">
        <f t="shared" si="16"/>
        <v/>
      </c>
      <c r="K183" s="308"/>
      <c r="L183" s="304"/>
      <c r="M183" s="64" t="str">
        <f t="shared" si="17"/>
        <v/>
      </c>
      <c r="N183" s="65">
        <f t="shared" si="18"/>
        <v>0</v>
      </c>
      <c r="O183" s="66" t="str">
        <f>+IFERROR(VLOOKUP(LEFT(E183,4),Tabla3[[COD]:[PROCESO]],4,FALSE),"")</f>
        <v/>
      </c>
      <c r="P183" s="67" t="str">
        <f t="shared" si="19"/>
        <v/>
      </c>
    </row>
    <row r="184" spans="2:16" s="68" customFormat="1" ht="22.75" customHeight="1" x14ac:dyDescent="0.35">
      <c r="B184" s="294"/>
      <c r="C184" s="295"/>
      <c r="D184" s="252"/>
      <c r="E184" s="296"/>
      <c r="F184" s="170" t="e">
        <f>+VLOOKUP(E184,'ESTADAR V3 2025'!$D$125:$F$240,2,FALSE)</f>
        <v>#N/A</v>
      </c>
      <c r="G184" s="300"/>
      <c r="H184" s="301"/>
      <c r="I184" s="302"/>
      <c r="J184" s="168" t="str">
        <f t="shared" si="16"/>
        <v/>
      </c>
      <c r="K184" s="308"/>
      <c r="L184" s="304"/>
      <c r="M184" s="64" t="str">
        <f t="shared" si="17"/>
        <v/>
      </c>
      <c r="N184" s="65">
        <f t="shared" si="18"/>
        <v>0</v>
      </c>
      <c r="O184" s="66" t="str">
        <f>+IFERROR(VLOOKUP(LEFT(E184,4),Tabla3[[COD]:[PROCESO]],4,FALSE),"")</f>
        <v/>
      </c>
      <c r="P184" s="67" t="str">
        <f t="shared" si="19"/>
        <v/>
      </c>
    </row>
    <row r="185" spans="2:16" s="68" customFormat="1" ht="22.75" customHeight="1" x14ac:dyDescent="0.35">
      <c r="B185" s="294"/>
      <c r="C185" s="295"/>
      <c r="D185" s="252"/>
      <c r="E185" s="296"/>
      <c r="F185" s="170" t="e">
        <f>+VLOOKUP(E185,'ESTADAR V3 2025'!$D$125:$F$240,2,FALSE)</f>
        <v>#N/A</v>
      </c>
      <c r="G185" s="300"/>
      <c r="H185" s="301"/>
      <c r="I185" s="302"/>
      <c r="J185" s="168" t="str">
        <f t="shared" si="16"/>
        <v/>
      </c>
      <c r="K185" s="308"/>
      <c r="L185" s="304"/>
      <c r="M185" s="64" t="str">
        <f t="shared" si="17"/>
        <v/>
      </c>
      <c r="N185" s="65">
        <f t="shared" si="18"/>
        <v>0</v>
      </c>
      <c r="O185" s="66" t="str">
        <f>+IFERROR(VLOOKUP(LEFT(E185,4),Tabla3[[COD]:[PROCESO]],4,FALSE),"")</f>
        <v/>
      </c>
      <c r="P185" s="67" t="str">
        <f t="shared" si="19"/>
        <v/>
      </c>
    </row>
    <row r="186" spans="2:16" s="68" customFormat="1" ht="22.75" customHeight="1" x14ac:dyDescent="0.35">
      <c r="B186" s="294"/>
      <c r="C186" s="295"/>
      <c r="D186" s="252"/>
      <c r="E186" s="296"/>
      <c r="F186" s="170" t="e">
        <f>+VLOOKUP(E186,'ESTADAR V3 2025'!$D$125:$F$240,2,FALSE)</f>
        <v>#N/A</v>
      </c>
      <c r="G186" s="300"/>
      <c r="H186" s="301"/>
      <c r="I186" s="302"/>
      <c r="J186" s="168" t="str">
        <f t="shared" si="16"/>
        <v/>
      </c>
      <c r="K186" s="308"/>
      <c r="L186" s="309"/>
      <c r="M186" s="64" t="str">
        <f t="shared" si="17"/>
        <v/>
      </c>
      <c r="N186" s="65">
        <f t="shared" si="18"/>
        <v>0</v>
      </c>
      <c r="O186" s="66" t="str">
        <f>+IFERROR(VLOOKUP(LEFT(E186,4),Tabla3[[COD]:[PROCESO]],4,FALSE),"")</f>
        <v/>
      </c>
      <c r="P186" s="67" t="str">
        <f t="shared" si="19"/>
        <v/>
      </c>
    </row>
    <row r="187" spans="2:16" s="68" customFormat="1" ht="22.75" customHeight="1" x14ac:dyDescent="0.35">
      <c r="B187" s="294"/>
      <c r="C187" s="295"/>
      <c r="D187" s="252"/>
      <c r="E187" s="296"/>
      <c r="F187" s="170" t="e">
        <f>+VLOOKUP(E187,'ESTADAR V3 2025'!$D$125:$F$240,2,FALSE)</f>
        <v>#N/A</v>
      </c>
      <c r="G187" s="300"/>
      <c r="H187" s="301"/>
      <c r="I187" s="302"/>
      <c r="J187" s="168" t="str">
        <f t="shared" si="16"/>
        <v/>
      </c>
      <c r="K187" s="308"/>
      <c r="L187" s="304"/>
      <c r="M187" s="64" t="str">
        <f t="shared" si="17"/>
        <v/>
      </c>
      <c r="N187" s="65">
        <f t="shared" si="18"/>
        <v>0</v>
      </c>
      <c r="O187" s="66" t="str">
        <f>+IFERROR(VLOOKUP(LEFT(E187,4),Tabla3[[COD]:[PROCESO]],4,FALSE),"")</f>
        <v/>
      </c>
      <c r="P187" s="67" t="str">
        <f t="shared" si="19"/>
        <v/>
      </c>
    </row>
    <row r="188" spans="2:16" s="68" customFormat="1" ht="22.75" customHeight="1" x14ac:dyDescent="0.35">
      <c r="B188" s="57"/>
      <c r="C188" s="169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6"/>
        <v/>
      </c>
      <c r="K188" s="60"/>
      <c r="L188" s="310"/>
      <c r="M188" s="64" t="str">
        <f t="shared" si="17"/>
        <v/>
      </c>
      <c r="N188" s="65">
        <f t="shared" si="18"/>
        <v>0</v>
      </c>
      <c r="O188" s="66" t="str">
        <f>+IFERROR(VLOOKUP(LEFT(E188,4),Tabla3[[COD]:[PROCESO]],4,FALSE),"")</f>
        <v/>
      </c>
      <c r="P188" s="67" t="str">
        <f t="shared" si="19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6"/>
        <v/>
      </c>
      <c r="K189" s="60"/>
      <c r="L189" s="310"/>
      <c r="M189" s="64" t="str">
        <f t="shared" si="17"/>
        <v/>
      </c>
      <c r="N189" s="65">
        <f t="shared" si="18"/>
        <v>0</v>
      </c>
      <c r="O189" s="66" t="str">
        <f>+IFERROR(VLOOKUP(LEFT(E189,4),Tabla3[[COD]:[PROCESO]],4,FALSE),"")</f>
        <v/>
      </c>
      <c r="P189" s="67" t="str">
        <f t="shared" si="19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6"/>
        <v/>
      </c>
      <c r="K190" s="60"/>
      <c r="L190" s="223"/>
      <c r="M190" s="64" t="str">
        <f t="shared" si="17"/>
        <v/>
      </c>
      <c r="N190" s="65">
        <f t="shared" si="18"/>
        <v>0</v>
      </c>
      <c r="O190" s="66" t="str">
        <f>+IFERROR(VLOOKUP(LEFT(E190,4),Tabla3[[COD]:[PROCESO]],4,FALSE),"")</f>
        <v/>
      </c>
      <c r="P190" s="67" t="str">
        <f t="shared" si="19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6"/>
        <v/>
      </c>
      <c r="K191" s="60"/>
      <c r="L191" s="286"/>
      <c r="M191" s="64" t="str">
        <f t="shared" si="17"/>
        <v/>
      </c>
      <c r="N191" s="65">
        <f t="shared" si="18"/>
        <v>0</v>
      </c>
      <c r="O191" s="66" t="str">
        <f>+IFERROR(VLOOKUP(LEFT(E191,4),Tabla3[[COD]:[PROCESO]],4,FALSE),"")</f>
        <v/>
      </c>
      <c r="P191" s="67" t="str">
        <f t="shared" si="19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6"/>
        <v/>
      </c>
      <c r="K192" s="60"/>
      <c r="L192" s="281"/>
      <c r="M192" s="64" t="str">
        <f t="shared" si="17"/>
        <v/>
      </c>
      <c r="N192" s="65">
        <f t="shared" si="18"/>
        <v>0</v>
      </c>
      <c r="O192" s="66" t="str">
        <f>+IFERROR(VLOOKUP(LEFT(E192,4),Tabla3[[COD]:[PROCESO]],4,FALSE),"")</f>
        <v/>
      </c>
      <c r="P192" s="67" t="str">
        <f t="shared" si="19"/>
        <v/>
      </c>
    </row>
    <row r="193" spans="2:16" s="68" customFormat="1" ht="22.75" customHeight="1" thickBot="1" x14ac:dyDescent="0.4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6"/>
        <v/>
      </c>
      <c r="K193" s="60"/>
      <c r="L193" s="223"/>
      <c r="M193" s="64" t="str">
        <f t="shared" si="17"/>
        <v/>
      </c>
      <c r="N193" s="65">
        <f t="shared" si="18"/>
        <v>0</v>
      </c>
      <c r="O193" s="66" t="str">
        <f>+IFERROR(VLOOKUP(LEFT(E193,4),Tabla3[[COD]:[PROCESO]],4,FALSE),"")</f>
        <v/>
      </c>
      <c r="P193" s="67" t="str">
        <f t="shared" si="19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6"/>
        <v/>
      </c>
      <c r="K194" s="60"/>
      <c r="L194" s="280"/>
      <c r="M194" s="64" t="str">
        <f t="shared" si="17"/>
        <v/>
      </c>
      <c r="N194" s="65">
        <f t="shared" si="18"/>
        <v>0</v>
      </c>
      <c r="O194" s="66" t="str">
        <f>+IFERROR(VLOOKUP(LEFT(E194,4),Tabla3[[COD]:[PROCESO]],4,FALSE),"")</f>
        <v/>
      </c>
      <c r="P194" s="67" t="str">
        <f t="shared" si="19"/>
        <v/>
      </c>
    </row>
    <row r="195" spans="2:16" s="68" customFormat="1" ht="22.75" customHeight="1" thickBot="1" x14ac:dyDescent="0.4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20">+IFERROR(P195/O195,"")</f>
        <v/>
      </c>
      <c r="K195" s="278"/>
      <c r="L195" s="223"/>
      <c r="M195" s="64" t="str">
        <f t="shared" ref="M195:M258" si="21">+IFERROR(N195*O195,"")</f>
        <v/>
      </c>
      <c r="N195" s="65">
        <f t="shared" si="18"/>
        <v>0</v>
      </c>
      <c r="O195" s="66" t="str">
        <f>+IFERROR(VLOOKUP(LEFT(E195,4),Tabla3[[COD]:[PROCESO]],4,FALSE),"")</f>
        <v/>
      </c>
      <c r="P195" s="67" t="str">
        <f t="shared" si="19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20"/>
        <v/>
      </c>
      <c r="K196" s="278"/>
      <c r="L196" s="280"/>
      <c r="M196" s="64" t="str">
        <f t="shared" si="21"/>
        <v/>
      </c>
      <c r="N196" s="65">
        <f t="shared" si="18"/>
        <v>0</v>
      </c>
      <c r="O196" s="66" t="str">
        <f>+IFERROR(VLOOKUP(LEFT(E196,4),Tabla3[[COD]:[PROCESO]],4,FALSE),"")</f>
        <v/>
      </c>
      <c r="P196" s="67" t="str">
        <f t="shared" si="19"/>
        <v/>
      </c>
    </row>
    <row r="197" spans="2:16" s="68" customFormat="1" ht="22.75" customHeight="1" thickBot="1" x14ac:dyDescent="0.4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20"/>
        <v/>
      </c>
      <c r="K197" s="278"/>
      <c r="L197" s="223"/>
      <c r="M197" s="64" t="str">
        <f t="shared" si="21"/>
        <v/>
      </c>
      <c r="N197" s="65">
        <f t="shared" ref="N197:N260" si="22">(H197-G197)*24</f>
        <v>0</v>
      </c>
      <c r="O197" s="66" t="str">
        <f>+IFERROR(VLOOKUP(LEFT(E197,4),Tabla3[[COD]:[PROCESO]],4,FALSE),"")</f>
        <v/>
      </c>
      <c r="P197" s="67" t="str">
        <f t="shared" ref="P197:P260" si="23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20"/>
        <v/>
      </c>
      <c r="K198" s="278"/>
      <c r="L198" s="280"/>
      <c r="M198" s="64" t="str">
        <f t="shared" si="21"/>
        <v/>
      </c>
      <c r="N198" s="65">
        <f t="shared" si="22"/>
        <v>0</v>
      </c>
      <c r="O198" s="66" t="str">
        <f>+IFERROR(VLOOKUP(LEFT(E198,4),Tabla3[[COD]:[PROCESO]],4,FALSE),"")</f>
        <v/>
      </c>
      <c r="P198" s="67" t="str">
        <f t="shared" si="23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20"/>
        <v/>
      </c>
      <c r="K199" s="278"/>
      <c r="L199" s="311"/>
      <c r="M199" s="64" t="str">
        <f t="shared" si="21"/>
        <v/>
      </c>
      <c r="N199" s="65">
        <f t="shared" si="22"/>
        <v>0</v>
      </c>
      <c r="O199" s="66" t="str">
        <f>+IFERROR(VLOOKUP(LEFT(E199,4),Tabla3[[COD]:[PROCESO]],4,FALSE),"")</f>
        <v/>
      </c>
      <c r="P199" s="67" t="str">
        <f t="shared" si="23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20"/>
        <v/>
      </c>
      <c r="K200" s="60"/>
      <c r="L200" s="312"/>
      <c r="M200" s="64" t="str">
        <f t="shared" si="21"/>
        <v/>
      </c>
      <c r="N200" s="65">
        <f>(H200-G200)*24</f>
        <v>0</v>
      </c>
      <c r="O200" s="66" t="str">
        <f>+IFERROR(VLOOKUP(LEFT(E200,4),Tabla3[[COD]:[PROCESO]],4,FALSE),"")</f>
        <v/>
      </c>
      <c r="P200" s="67" t="str">
        <f t="shared" si="23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20"/>
        <v/>
      </c>
      <c r="K201" s="60"/>
      <c r="L201" s="223"/>
      <c r="M201" s="64" t="str">
        <f t="shared" si="21"/>
        <v/>
      </c>
      <c r="N201" s="65">
        <f>(H201-G201)*24</f>
        <v>0</v>
      </c>
      <c r="O201" s="66" t="str">
        <f>+IFERROR(VLOOKUP(LEFT(E201,4),Tabla3[[COD]:[PROCESO]],4,FALSE),"")</f>
        <v/>
      </c>
      <c r="P201" s="67" t="str">
        <f t="shared" si="23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20"/>
        <v/>
      </c>
      <c r="K202" s="60"/>
      <c r="L202" s="312"/>
      <c r="M202" s="64" t="str">
        <f t="shared" si="21"/>
        <v/>
      </c>
      <c r="N202" s="65">
        <f t="shared" si="22"/>
        <v>0</v>
      </c>
      <c r="O202" s="66" t="str">
        <f>+IFERROR(VLOOKUP(LEFT(E202,4),Tabla3[[COD]:[PROCESO]],4,FALSE),"")</f>
        <v/>
      </c>
      <c r="P202" s="67" t="str">
        <f t="shared" si="23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20"/>
        <v/>
      </c>
      <c r="K203" s="60"/>
      <c r="L203" s="223"/>
      <c r="M203" s="64" t="str">
        <f t="shared" si="21"/>
        <v/>
      </c>
      <c r="N203" s="65">
        <f t="shared" si="22"/>
        <v>0</v>
      </c>
      <c r="O203" s="66" t="str">
        <f>+IFERROR(VLOOKUP(LEFT(E203,4),Tabla3[[COD]:[PROCESO]],4,FALSE),"")</f>
        <v/>
      </c>
      <c r="P203" s="67" t="str">
        <f t="shared" si="23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20"/>
        <v/>
      </c>
      <c r="K204" s="60"/>
      <c r="L204" s="281"/>
      <c r="M204" s="64" t="str">
        <f t="shared" si="21"/>
        <v/>
      </c>
      <c r="N204" s="65">
        <f t="shared" si="22"/>
        <v>0</v>
      </c>
      <c r="O204" s="66" t="str">
        <f>+IFERROR(VLOOKUP(LEFT(E204,4),Tabla3[[COD]:[PROCESO]],4,FALSE),"")</f>
        <v/>
      </c>
      <c r="P204" s="67" t="str">
        <f t="shared" si="23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20"/>
        <v/>
      </c>
      <c r="K205" s="60"/>
      <c r="L205" s="223"/>
      <c r="M205" s="64" t="str">
        <f t="shared" si="21"/>
        <v/>
      </c>
      <c r="N205" s="65">
        <f t="shared" si="22"/>
        <v>0</v>
      </c>
      <c r="O205" s="66" t="str">
        <f>+IFERROR(VLOOKUP(LEFT(E205,4),Tabla3[[COD]:[PROCESO]],4,FALSE),"")</f>
        <v/>
      </c>
      <c r="P205" s="67" t="str">
        <f t="shared" si="23"/>
        <v/>
      </c>
    </row>
    <row r="206" spans="2:16" s="68" customFormat="1" ht="22.75" customHeight="1" x14ac:dyDescent="0.35">
      <c r="B206" s="57"/>
      <c r="C206" s="169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20"/>
        <v/>
      </c>
      <c r="K206" s="60"/>
      <c r="L206" s="313"/>
      <c r="M206" s="64" t="str">
        <f t="shared" si="21"/>
        <v/>
      </c>
      <c r="N206" s="65">
        <f t="shared" si="22"/>
        <v>0</v>
      </c>
      <c r="O206" s="66" t="str">
        <f>+IFERROR(VLOOKUP(LEFT(E206,4),Tabla3[[COD]:[PROCESO]],4,FALSE),"")</f>
        <v/>
      </c>
      <c r="P206" s="67" t="str">
        <f t="shared" si="23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20"/>
        <v/>
      </c>
      <c r="K207" s="60"/>
      <c r="L207" s="313"/>
      <c r="M207" s="64" t="str">
        <f t="shared" si="21"/>
        <v/>
      </c>
      <c r="N207" s="65">
        <f t="shared" si="22"/>
        <v>0</v>
      </c>
      <c r="O207" s="66" t="str">
        <f>+IFERROR(VLOOKUP(LEFT(E207,4),Tabla3[[COD]:[PROCESO]],4,FALSE),"")</f>
        <v/>
      </c>
      <c r="P207" s="67" t="str">
        <f t="shared" si="23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20"/>
        <v/>
      </c>
      <c r="K208" s="60"/>
      <c r="L208" s="223"/>
      <c r="M208" s="64" t="str">
        <f t="shared" si="21"/>
        <v/>
      </c>
      <c r="N208" s="65">
        <f t="shared" si="22"/>
        <v>0</v>
      </c>
      <c r="O208" s="66" t="str">
        <f>+IFERROR(VLOOKUP(LEFT(E208,4),Tabla3[[COD]:[PROCESO]],4,FALSE),"")</f>
        <v/>
      </c>
      <c r="P208" s="67" t="str">
        <f t="shared" si="23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20"/>
        <v/>
      </c>
      <c r="K209" s="60"/>
      <c r="L209" s="223"/>
      <c r="M209" s="64" t="str">
        <f t="shared" si="21"/>
        <v/>
      </c>
      <c r="N209" s="65">
        <f t="shared" si="22"/>
        <v>0</v>
      </c>
      <c r="O209" s="66" t="str">
        <f>+IFERROR(VLOOKUP(LEFT(E209,4),Tabla3[[COD]:[PROCESO]],4,FALSE),"")</f>
        <v/>
      </c>
      <c r="P209" s="67" t="str">
        <f t="shared" si="23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20"/>
        <v/>
      </c>
      <c r="K210" s="60"/>
      <c r="L210" s="175"/>
      <c r="M210" s="64" t="str">
        <f t="shared" si="21"/>
        <v/>
      </c>
      <c r="N210" s="65">
        <f t="shared" si="22"/>
        <v>0</v>
      </c>
      <c r="O210" s="66" t="str">
        <f>+IFERROR(VLOOKUP(LEFT(E210,4),Tabla3[[COD]:[PROCESO]],4,FALSE),"")</f>
        <v/>
      </c>
      <c r="P210" s="67" t="str">
        <f t="shared" si="23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20"/>
        <v/>
      </c>
      <c r="K211" s="60"/>
      <c r="L211" s="282"/>
      <c r="M211" s="64" t="str">
        <f t="shared" si="21"/>
        <v/>
      </c>
      <c r="N211" s="65">
        <f t="shared" si="22"/>
        <v>0</v>
      </c>
      <c r="O211" s="66" t="str">
        <f>+IFERROR(VLOOKUP(LEFT(E211,4),Tabla3[[COD]:[PROCESO]],4,FALSE),"")</f>
        <v/>
      </c>
      <c r="P211" s="67" t="str">
        <f t="shared" si="23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20"/>
        <v/>
      </c>
      <c r="K212" s="60"/>
      <c r="L212" s="281"/>
      <c r="M212" s="64" t="str">
        <f t="shared" si="21"/>
        <v/>
      </c>
      <c r="N212" s="65">
        <f t="shared" si="22"/>
        <v>0</v>
      </c>
      <c r="O212" s="66" t="str">
        <f>+IFERROR(VLOOKUP(LEFT(E212,4),Tabla3[[COD]:[PROCESO]],4,FALSE),"")</f>
        <v/>
      </c>
      <c r="P212" s="67" t="str">
        <f t="shared" si="23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20"/>
        <v/>
      </c>
      <c r="K213" s="60"/>
      <c r="L213" s="223"/>
      <c r="M213" s="64" t="str">
        <f t="shared" si="21"/>
        <v/>
      </c>
      <c r="N213" s="65">
        <f t="shared" si="22"/>
        <v>0</v>
      </c>
      <c r="O213" s="66" t="str">
        <f>+IFERROR(VLOOKUP(LEFT(E213,4),Tabla3[[COD]:[PROCESO]],4,FALSE),"")</f>
        <v/>
      </c>
      <c r="P213" s="67" t="str">
        <f t="shared" si="23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20"/>
        <v/>
      </c>
      <c r="K214" s="60"/>
      <c r="L214" s="223"/>
      <c r="M214" s="64" t="str">
        <f t="shared" si="21"/>
        <v/>
      </c>
      <c r="N214" s="65">
        <f t="shared" si="22"/>
        <v>0</v>
      </c>
      <c r="O214" s="66" t="str">
        <f>+IFERROR(VLOOKUP(LEFT(E214,4),Tabla3[[COD]:[PROCESO]],4,FALSE),"")</f>
        <v/>
      </c>
      <c r="P214" s="67" t="str">
        <f t="shared" si="23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20"/>
        <v/>
      </c>
      <c r="K215" s="60"/>
      <c r="L215" s="223"/>
      <c r="M215" s="64" t="str">
        <f t="shared" si="21"/>
        <v/>
      </c>
      <c r="N215" s="65">
        <f t="shared" si="22"/>
        <v>0</v>
      </c>
      <c r="O215" s="66" t="str">
        <f>+IFERROR(VLOOKUP(LEFT(E215,4),Tabla3[[COD]:[PROCESO]],4,FALSE),"")</f>
        <v/>
      </c>
      <c r="P215" s="67" t="str">
        <f t="shared" si="23"/>
        <v/>
      </c>
    </row>
    <row r="216" spans="2:16" s="68" customFormat="1" ht="22.75" customHeight="1" thickBot="1" x14ac:dyDescent="0.4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20"/>
        <v/>
      </c>
      <c r="K216" s="60"/>
      <c r="L216" s="223"/>
      <c r="M216" s="64" t="str">
        <f t="shared" si="21"/>
        <v/>
      </c>
      <c r="N216" s="65">
        <f t="shared" si="22"/>
        <v>0</v>
      </c>
      <c r="O216" s="66" t="str">
        <f>+IFERROR(VLOOKUP(LEFT(E216,4),Tabla3[[COD]:[PROCESO]],4,FALSE),"")</f>
        <v/>
      </c>
      <c r="P216" s="67" t="str">
        <f t="shared" si="23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20"/>
        <v/>
      </c>
      <c r="K217" s="60"/>
      <c r="L217" s="280"/>
      <c r="M217" s="64" t="str">
        <f t="shared" si="21"/>
        <v/>
      </c>
      <c r="N217" s="65">
        <f t="shared" si="22"/>
        <v>0</v>
      </c>
      <c r="O217" s="66" t="str">
        <f>+IFERROR(VLOOKUP(LEFT(E217,4),Tabla3[[COD]:[PROCESO]],4,FALSE),"")</f>
        <v/>
      </c>
      <c r="P217" s="67" t="str">
        <f t="shared" si="23"/>
        <v/>
      </c>
    </row>
    <row r="218" spans="2:16" s="68" customFormat="1" ht="22.75" customHeight="1" x14ac:dyDescent="0.35">
      <c r="B218" s="57"/>
      <c r="C218" s="169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20"/>
        <v/>
      </c>
      <c r="K218" s="60"/>
      <c r="L218" s="313"/>
      <c r="M218" s="64" t="str">
        <f t="shared" si="21"/>
        <v/>
      </c>
      <c r="N218" s="65">
        <f t="shared" si="22"/>
        <v>0</v>
      </c>
      <c r="O218" s="66" t="str">
        <f>+IFERROR(VLOOKUP(LEFT(E218,4),Tabla3[[COD]:[PROCESO]],4,FALSE),"")</f>
        <v/>
      </c>
      <c r="P218" s="67" t="str">
        <f t="shared" si="23"/>
        <v/>
      </c>
    </row>
    <row r="219" spans="2:16" s="68" customFormat="1" ht="22.75" customHeight="1" thickBot="1" x14ac:dyDescent="0.4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20"/>
        <v/>
      </c>
      <c r="K219" s="60"/>
      <c r="L219" s="313"/>
      <c r="M219" s="64" t="str">
        <f t="shared" si="21"/>
        <v/>
      </c>
      <c r="N219" s="65">
        <f t="shared" si="22"/>
        <v>0</v>
      </c>
      <c r="O219" s="66" t="str">
        <f>+IFERROR(VLOOKUP(LEFT(E219,4),Tabla3[[COD]:[PROCESO]],4,FALSE),"")</f>
        <v/>
      </c>
      <c r="P219" s="67" t="str">
        <f t="shared" si="23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20"/>
        <v/>
      </c>
      <c r="K220" s="60"/>
      <c r="L220" s="280"/>
      <c r="M220" s="64" t="str">
        <f t="shared" si="21"/>
        <v/>
      </c>
      <c r="N220" s="65">
        <f t="shared" si="22"/>
        <v>0</v>
      </c>
      <c r="O220" s="66" t="str">
        <f>+IFERROR(VLOOKUP(LEFT(E220,4),Tabla3[[COD]:[PROCESO]],4,FALSE),"")</f>
        <v/>
      </c>
      <c r="P220" s="67" t="str">
        <f t="shared" si="23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20"/>
        <v/>
      </c>
      <c r="K221" s="291"/>
      <c r="L221" s="223"/>
      <c r="M221" s="64" t="str">
        <f t="shared" si="21"/>
        <v/>
      </c>
      <c r="N221" s="65">
        <f t="shared" si="22"/>
        <v>0</v>
      </c>
      <c r="O221" s="66" t="str">
        <f>+IFERROR(VLOOKUP(LEFT(E221,4),Tabla3[[COD]:[PROCESO]],4,FALSE),"")</f>
        <v/>
      </c>
      <c r="P221" s="67" t="str">
        <f t="shared" si="23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20"/>
        <v/>
      </c>
      <c r="K222" s="60"/>
      <c r="L222" s="223"/>
      <c r="M222" s="64" t="str">
        <f t="shared" si="21"/>
        <v/>
      </c>
      <c r="N222" s="65">
        <f t="shared" si="22"/>
        <v>0</v>
      </c>
      <c r="O222" s="66" t="str">
        <f>+IFERROR(VLOOKUP(LEFT(E222,4),Tabla3[[COD]:[PROCESO]],4,FALSE),"")</f>
        <v/>
      </c>
      <c r="P222" s="67" t="str">
        <f t="shared" si="23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20"/>
        <v/>
      </c>
      <c r="K223" s="60"/>
      <c r="L223" s="314"/>
      <c r="M223" s="64" t="str">
        <f t="shared" si="21"/>
        <v/>
      </c>
      <c r="N223" s="65">
        <f t="shared" si="22"/>
        <v>0</v>
      </c>
      <c r="O223" s="66" t="str">
        <f>+IFERROR(VLOOKUP(LEFT(E223,4),Tabla3[[COD]:[PROCESO]],4,FALSE),"")</f>
        <v/>
      </c>
      <c r="P223" s="67" t="str">
        <f t="shared" si="23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20"/>
        <v/>
      </c>
      <c r="K224" s="60"/>
      <c r="L224" s="223"/>
      <c r="M224" s="64" t="str">
        <f t="shared" si="21"/>
        <v/>
      </c>
      <c r="N224" s="65">
        <f t="shared" si="22"/>
        <v>0</v>
      </c>
      <c r="O224" s="66" t="str">
        <f>+IFERROR(VLOOKUP(LEFT(E224,4),Tabla3[[COD]:[PROCESO]],4,FALSE),"")</f>
        <v/>
      </c>
      <c r="P224" s="67" t="str">
        <f t="shared" si="23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20"/>
        <v/>
      </c>
      <c r="K225" s="60"/>
      <c r="L225" s="314"/>
      <c r="M225" s="64" t="str">
        <f t="shared" si="21"/>
        <v/>
      </c>
      <c r="N225" s="65">
        <f t="shared" si="22"/>
        <v>0</v>
      </c>
      <c r="O225" s="66" t="str">
        <f>+IFERROR(VLOOKUP(LEFT(E225,4),Tabla3[[COD]:[PROCESO]],4,FALSE),"")</f>
        <v/>
      </c>
      <c r="P225" s="67" t="str">
        <f t="shared" si="23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20"/>
        <v/>
      </c>
      <c r="K226" s="60"/>
      <c r="L226" s="282"/>
      <c r="M226" s="64" t="str">
        <f t="shared" si="21"/>
        <v/>
      </c>
      <c r="N226" s="65">
        <f t="shared" si="22"/>
        <v>0</v>
      </c>
      <c r="O226" s="66" t="str">
        <f>+IFERROR(VLOOKUP(LEFT(E226,4),Tabla3[[COD]:[PROCESO]],4,FALSE),"")</f>
        <v/>
      </c>
      <c r="P226" s="67" t="str">
        <f t="shared" si="23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20"/>
        <v/>
      </c>
      <c r="K227" s="60"/>
      <c r="L227" s="281"/>
      <c r="M227" s="64" t="str">
        <f t="shared" si="21"/>
        <v/>
      </c>
      <c r="N227" s="65">
        <f t="shared" si="22"/>
        <v>0</v>
      </c>
      <c r="O227" s="66" t="str">
        <f>+IFERROR(VLOOKUP(LEFT(E227,4),Tabla3[[COD]:[PROCESO]],4,FALSE),"")</f>
        <v/>
      </c>
      <c r="P227" s="67" t="str">
        <f t="shared" si="23"/>
        <v/>
      </c>
    </row>
    <row r="228" spans="2:16" s="68" customFormat="1" ht="22.75" customHeight="1" thickBot="1" x14ac:dyDescent="0.4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20"/>
        <v/>
      </c>
      <c r="K228" s="60"/>
      <c r="L228" s="223"/>
      <c r="M228" s="64" t="str">
        <f t="shared" si="21"/>
        <v/>
      </c>
      <c r="N228" s="65">
        <f t="shared" si="22"/>
        <v>0</v>
      </c>
      <c r="O228" s="66" t="str">
        <f>+IFERROR(VLOOKUP(LEFT(E228,4),Tabla3[[COD]:[PROCESO]],4,FALSE),"")</f>
        <v/>
      </c>
      <c r="P228" s="67" t="str">
        <f t="shared" si="23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20"/>
        <v/>
      </c>
      <c r="K229" s="60"/>
      <c r="L229" s="280"/>
      <c r="M229" s="64" t="str">
        <f t="shared" si="21"/>
        <v/>
      </c>
      <c r="N229" s="65">
        <f t="shared" si="22"/>
        <v>0</v>
      </c>
      <c r="O229" s="66" t="str">
        <f>+IFERROR(VLOOKUP(LEFT(E229,4),Tabla3[[COD]:[PROCESO]],4,FALSE),"")</f>
        <v/>
      </c>
      <c r="P229" s="67" t="str">
        <f t="shared" si="23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20"/>
        <v/>
      </c>
      <c r="K230" s="60"/>
      <c r="L230" s="223"/>
      <c r="M230" s="64" t="str">
        <f t="shared" si="21"/>
        <v/>
      </c>
      <c r="N230" s="65">
        <f t="shared" si="22"/>
        <v>0</v>
      </c>
      <c r="O230" s="66" t="str">
        <f>+IFERROR(VLOOKUP(LEFT(E230,4),Tabla3[[COD]:[PROCESO]],4,FALSE),"")</f>
        <v/>
      </c>
      <c r="P230" s="67" t="str">
        <f t="shared" si="23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20"/>
        <v/>
      </c>
      <c r="K231" s="60"/>
      <c r="L231" s="223"/>
      <c r="M231" s="64" t="str">
        <f t="shared" si="21"/>
        <v/>
      </c>
      <c r="N231" s="65">
        <f t="shared" si="22"/>
        <v>0</v>
      </c>
      <c r="O231" s="66" t="str">
        <f>+IFERROR(VLOOKUP(LEFT(E231,4),Tabla3[[COD]:[PROCESO]],4,FALSE),"")</f>
        <v/>
      </c>
      <c r="P231" s="67" t="str">
        <f t="shared" si="23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20"/>
        <v/>
      </c>
      <c r="K232" s="60"/>
      <c r="L232" s="314"/>
      <c r="M232" s="64" t="str">
        <f t="shared" si="21"/>
        <v/>
      </c>
      <c r="N232" s="65">
        <f t="shared" si="22"/>
        <v>0</v>
      </c>
      <c r="O232" s="66" t="str">
        <f>+IFERROR(VLOOKUP(LEFT(E232,4),Tabla3[[COD]:[PROCESO]],4,FALSE),"")</f>
        <v/>
      </c>
      <c r="P232" s="67" t="str">
        <f t="shared" si="23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20"/>
        <v/>
      </c>
      <c r="K233" s="60"/>
      <c r="L233" s="223"/>
      <c r="M233" s="64" t="str">
        <f t="shared" si="21"/>
        <v/>
      </c>
      <c r="N233" s="65">
        <f t="shared" si="22"/>
        <v>0</v>
      </c>
      <c r="O233" s="66" t="str">
        <f>+IFERROR(VLOOKUP(LEFT(E233,4),Tabla3[[COD]:[PROCESO]],4,FALSE),"")</f>
        <v/>
      </c>
      <c r="P233" s="67" t="str">
        <f t="shared" si="23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20"/>
        <v/>
      </c>
      <c r="K234" s="60"/>
      <c r="L234" s="313"/>
      <c r="M234" s="64" t="str">
        <f t="shared" si="21"/>
        <v/>
      </c>
      <c r="N234" s="65">
        <f t="shared" si="22"/>
        <v>0</v>
      </c>
      <c r="O234" s="66" t="str">
        <f>+IFERROR(VLOOKUP(LEFT(E234,4),Tabla3[[COD]:[PROCESO]],4,FALSE),"")</f>
        <v/>
      </c>
      <c r="P234" s="67" t="str">
        <f t="shared" si="23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20"/>
        <v/>
      </c>
      <c r="K235" s="60"/>
      <c r="L235" s="223"/>
      <c r="M235" s="64" t="str">
        <f t="shared" si="21"/>
        <v/>
      </c>
      <c r="N235" s="65">
        <f t="shared" si="22"/>
        <v>0</v>
      </c>
      <c r="O235" s="66" t="str">
        <f>+IFERROR(VLOOKUP(LEFT(E235,4),Tabla3[[COD]:[PROCESO]],4,FALSE),"")</f>
        <v/>
      </c>
      <c r="P235" s="67" t="str">
        <f t="shared" si="23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20"/>
        <v/>
      </c>
      <c r="K236" s="278"/>
      <c r="L236" s="281"/>
      <c r="M236" s="64" t="str">
        <f t="shared" si="21"/>
        <v/>
      </c>
      <c r="N236" s="65">
        <f t="shared" si="22"/>
        <v>0</v>
      </c>
      <c r="O236" s="66" t="str">
        <f>+IFERROR(VLOOKUP(LEFT(E236,4),Tabla3[[COD]:[PROCESO]],4,FALSE),"")</f>
        <v/>
      </c>
      <c r="P236" s="67" t="str">
        <f t="shared" si="23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20"/>
        <v/>
      </c>
      <c r="K237" s="60"/>
      <c r="L237" s="223"/>
      <c r="M237" s="64" t="str">
        <f t="shared" si="21"/>
        <v/>
      </c>
      <c r="N237" s="65">
        <f t="shared" si="22"/>
        <v>0</v>
      </c>
      <c r="O237" s="66" t="str">
        <f>+IFERROR(VLOOKUP(LEFT(E237,4),Tabla3[[COD]:[PROCESO]],4,FALSE),"")</f>
        <v/>
      </c>
      <c r="P237" s="67" t="str">
        <f t="shared" si="23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20"/>
        <v/>
      </c>
      <c r="K238" s="60"/>
      <c r="L238" s="223"/>
      <c r="M238" s="64" t="str">
        <f t="shared" si="21"/>
        <v/>
      </c>
      <c r="N238" s="65">
        <f t="shared" si="22"/>
        <v>0</v>
      </c>
      <c r="O238" s="66" t="str">
        <f>+IFERROR(VLOOKUP(LEFT(E238,4),Tabla3[[COD]:[PROCESO]],4,FALSE),"")</f>
        <v/>
      </c>
      <c r="P238" s="67" t="str">
        <f t="shared" si="23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20"/>
        <v/>
      </c>
      <c r="K239" s="60"/>
      <c r="L239" s="223"/>
      <c r="M239" s="64" t="str">
        <f t="shared" si="21"/>
        <v/>
      </c>
      <c r="N239" s="65">
        <f t="shared" si="22"/>
        <v>0</v>
      </c>
      <c r="O239" s="66" t="str">
        <f>+IFERROR(VLOOKUP(LEFT(E239,4),Tabla3[[COD]:[PROCESO]],4,FALSE),"")</f>
        <v/>
      </c>
      <c r="P239" s="67" t="str">
        <f t="shared" si="23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20"/>
        <v/>
      </c>
      <c r="K240" s="60"/>
      <c r="L240" s="223"/>
      <c r="M240" s="64" t="str">
        <f t="shared" si="21"/>
        <v/>
      </c>
      <c r="N240" s="65">
        <f t="shared" si="22"/>
        <v>0</v>
      </c>
      <c r="O240" s="66" t="str">
        <f>+IFERROR(VLOOKUP(LEFT(E240,4),Tabla3[[COD]:[PROCESO]],4,FALSE),"")</f>
        <v/>
      </c>
      <c r="P240" s="67" t="str">
        <f t="shared" si="23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20"/>
        <v/>
      </c>
      <c r="K241" s="60"/>
      <c r="L241" s="313"/>
      <c r="M241" s="64" t="str">
        <f t="shared" si="21"/>
        <v/>
      </c>
      <c r="N241" s="65">
        <f t="shared" si="22"/>
        <v>0</v>
      </c>
      <c r="O241" s="66" t="str">
        <f>+IFERROR(VLOOKUP(LEFT(E241,4),Tabla3[[COD]:[PROCESO]],4,FALSE),"")</f>
        <v/>
      </c>
      <c r="P241" s="67" t="str">
        <f t="shared" si="23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20"/>
        <v/>
      </c>
      <c r="K242" s="60"/>
      <c r="L242" s="313"/>
      <c r="M242" s="64" t="str">
        <f t="shared" si="21"/>
        <v/>
      </c>
      <c r="N242" s="65">
        <f t="shared" si="22"/>
        <v>0</v>
      </c>
      <c r="O242" s="66" t="str">
        <f>+IFERROR(VLOOKUP(LEFT(E242,4),Tabla3[[COD]:[PROCESO]],4,FALSE),"")</f>
        <v/>
      </c>
      <c r="P242" s="67" t="str">
        <f t="shared" si="23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20"/>
        <v/>
      </c>
      <c r="K243" s="60"/>
      <c r="L243" s="313"/>
      <c r="M243" s="64" t="str">
        <f t="shared" si="21"/>
        <v/>
      </c>
      <c r="N243" s="65">
        <f t="shared" si="22"/>
        <v>0</v>
      </c>
      <c r="O243" s="66" t="str">
        <f>+IFERROR(VLOOKUP(LEFT(E243,4),Tabla3[[COD]:[PROCESO]],4,FALSE),"")</f>
        <v/>
      </c>
      <c r="P243" s="67" t="str">
        <f t="shared" si="23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20"/>
        <v/>
      </c>
      <c r="K244" s="60"/>
      <c r="L244" s="223"/>
      <c r="M244" s="64" t="str">
        <f t="shared" si="21"/>
        <v/>
      </c>
      <c r="N244" s="65">
        <f t="shared" si="22"/>
        <v>0</v>
      </c>
      <c r="O244" s="66" t="str">
        <f>+IFERROR(VLOOKUP(LEFT(E244,4),Tabla3[[COD]:[PROCESO]],4,FALSE),"")</f>
        <v/>
      </c>
      <c r="P244" s="67" t="str">
        <f t="shared" si="23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20"/>
        <v/>
      </c>
      <c r="K245" s="60"/>
      <c r="L245" s="313"/>
      <c r="M245" s="64" t="str">
        <f t="shared" si="21"/>
        <v/>
      </c>
      <c r="N245" s="65">
        <f t="shared" si="22"/>
        <v>0</v>
      </c>
      <c r="O245" s="66" t="str">
        <f>+IFERROR(VLOOKUP(LEFT(E245,4),Tabla3[[COD]:[PROCESO]],4,FALSE),"")</f>
        <v/>
      </c>
      <c r="P245" s="67" t="str">
        <f t="shared" si="23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20"/>
        <v/>
      </c>
      <c r="K246" s="60"/>
      <c r="L246" s="223"/>
      <c r="M246" s="64" t="str">
        <f t="shared" si="21"/>
        <v/>
      </c>
      <c r="N246" s="65">
        <f t="shared" si="22"/>
        <v>0</v>
      </c>
      <c r="O246" s="66" t="str">
        <f>+IFERROR(VLOOKUP(LEFT(E246,4),Tabla3[[COD]:[PROCESO]],4,FALSE),"")</f>
        <v/>
      </c>
      <c r="P246" s="67" t="str">
        <f t="shared" si="23"/>
        <v/>
      </c>
    </row>
    <row r="247" spans="2:16" s="68" customFormat="1" ht="22.75" customHeight="1" thickBot="1" x14ac:dyDescent="0.4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20"/>
        <v/>
      </c>
      <c r="K247" s="60"/>
      <c r="L247" s="223"/>
      <c r="M247" s="64" t="str">
        <f t="shared" si="21"/>
        <v/>
      </c>
      <c r="N247" s="65">
        <f t="shared" si="22"/>
        <v>0</v>
      </c>
      <c r="O247" s="66" t="str">
        <f>+IFERROR(VLOOKUP(LEFT(E247,4),Tabla3[[COD]:[PROCESO]],4,FALSE),"")</f>
        <v/>
      </c>
      <c r="P247" s="67" t="str">
        <f t="shared" si="23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20"/>
        <v/>
      </c>
      <c r="K248" s="60"/>
      <c r="L248" s="280"/>
      <c r="M248" s="64" t="str">
        <f t="shared" si="21"/>
        <v/>
      </c>
      <c r="N248" s="65">
        <f t="shared" si="22"/>
        <v>0</v>
      </c>
      <c r="O248" s="66" t="str">
        <f>+IFERROR(VLOOKUP(LEFT(E248,4),Tabla3[[COD]:[PROCESO]],4,FALSE),"")</f>
        <v/>
      </c>
      <c r="P248" s="67" t="str">
        <f t="shared" si="23"/>
        <v/>
      </c>
    </row>
    <row r="249" spans="2:16" s="68" customFormat="1" ht="22.75" customHeight="1" x14ac:dyDescent="0.35">
      <c r="B249" s="57"/>
      <c r="C249" s="169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20"/>
        <v/>
      </c>
      <c r="K249" s="60"/>
      <c r="L249" s="313"/>
      <c r="M249" s="64" t="str">
        <f t="shared" si="21"/>
        <v/>
      </c>
      <c r="N249" s="65">
        <f t="shared" si="22"/>
        <v>0</v>
      </c>
      <c r="O249" s="66" t="str">
        <f>+IFERROR(VLOOKUP(LEFT(E249,4),Tabla3[[COD]:[PROCESO]],4,FALSE),"")</f>
        <v/>
      </c>
      <c r="P249" s="67" t="str">
        <f t="shared" si="23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20"/>
        <v/>
      </c>
      <c r="K250" s="60"/>
      <c r="L250" s="313"/>
      <c r="M250" s="64" t="str">
        <f t="shared" si="21"/>
        <v/>
      </c>
      <c r="N250" s="65">
        <f t="shared" si="22"/>
        <v>0</v>
      </c>
      <c r="O250" s="66" t="str">
        <f>+IFERROR(VLOOKUP(LEFT(E250,4),Tabla3[[COD]:[PROCESO]],4,FALSE),"")</f>
        <v/>
      </c>
      <c r="P250" s="67" t="str">
        <f t="shared" si="23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20"/>
        <v/>
      </c>
      <c r="K251" s="60"/>
      <c r="L251" s="223"/>
      <c r="M251" s="64" t="str">
        <f t="shared" si="21"/>
        <v/>
      </c>
      <c r="N251" s="65">
        <f t="shared" si="22"/>
        <v>0</v>
      </c>
      <c r="O251" s="66" t="str">
        <f>+IFERROR(VLOOKUP(LEFT(E251,4),Tabla3[[COD]:[PROCESO]],4,FALSE),"")</f>
        <v/>
      </c>
      <c r="P251" s="67" t="str">
        <f t="shared" si="23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20"/>
        <v/>
      </c>
      <c r="K252" s="60"/>
      <c r="L252" s="223"/>
      <c r="M252" s="64" t="str">
        <f t="shared" si="21"/>
        <v/>
      </c>
      <c r="N252" s="65">
        <f t="shared" si="22"/>
        <v>0</v>
      </c>
      <c r="O252" s="66" t="str">
        <f>+IFERROR(VLOOKUP(LEFT(E252,4),Tabla3[[COD]:[PROCESO]],4,FALSE),"")</f>
        <v/>
      </c>
      <c r="P252" s="67" t="str">
        <f t="shared" si="23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20"/>
        <v/>
      </c>
      <c r="K253" s="60"/>
      <c r="L253" s="223"/>
      <c r="M253" s="64" t="str">
        <f t="shared" si="21"/>
        <v/>
      </c>
      <c r="N253" s="65">
        <f t="shared" si="22"/>
        <v>0</v>
      </c>
      <c r="O253" s="66" t="str">
        <f>+IFERROR(VLOOKUP(LEFT(E253,4),Tabla3[[COD]:[PROCESO]],4,FALSE),"")</f>
        <v/>
      </c>
      <c r="P253" s="67" t="str">
        <f t="shared" si="23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20"/>
        <v/>
      </c>
      <c r="K254" s="60"/>
      <c r="L254" s="223"/>
      <c r="M254" s="64" t="str">
        <f t="shared" si="21"/>
        <v/>
      </c>
      <c r="N254" s="65">
        <f t="shared" si="22"/>
        <v>0</v>
      </c>
      <c r="O254" s="66" t="str">
        <f>+IFERROR(VLOOKUP(LEFT(E254,4),Tabla3[[COD]:[PROCESO]],4,FALSE),"")</f>
        <v/>
      </c>
      <c r="P254" s="67" t="str">
        <f t="shared" si="23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20"/>
        <v/>
      </c>
      <c r="K255" s="60"/>
      <c r="L255" s="223"/>
      <c r="M255" s="64" t="str">
        <f t="shared" si="21"/>
        <v/>
      </c>
      <c r="N255" s="65">
        <f t="shared" si="22"/>
        <v>0</v>
      </c>
      <c r="O255" s="66" t="str">
        <f>+IFERROR(VLOOKUP(LEFT(E255,4),Tabla3[[COD]:[PROCESO]],4,FALSE),"")</f>
        <v/>
      </c>
      <c r="P255" s="67" t="str">
        <f t="shared" si="23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20"/>
        <v/>
      </c>
      <c r="K256" s="60"/>
      <c r="L256" s="223"/>
      <c r="M256" s="64" t="str">
        <f t="shared" si="21"/>
        <v/>
      </c>
      <c r="N256" s="65">
        <f t="shared" si="22"/>
        <v>0</v>
      </c>
      <c r="O256" s="66" t="str">
        <f>+IFERROR(VLOOKUP(LEFT(E256,4),Tabla3[[COD]:[PROCESO]],4,FALSE),"")</f>
        <v/>
      </c>
      <c r="P256" s="67" t="str">
        <f t="shared" si="23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20"/>
        <v/>
      </c>
      <c r="K257" s="60"/>
      <c r="L257" s="314"/>
      <c r="M257" s="64" t="str">
        <f t="shared" si="21"/>
        <v/>
      </c>
      <c r="N257" s="65">
        <f t="shared" si="22"/>
        <v>0</v>
      </c>
      <c r="O257" s="66" t="str">
        <f>+IFERROR(VLOOKUP(LEFT(E257,4),Tabla3[[COD]:[PROCESO]],4,FALSE),"")</f>
        <v/>
      </c>
      <c r="P257" s="67" t="str">
        <f t="shared" si="23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20"/>
        <v/>
      </c>
      <c r="K258" s="60"/>
      <c r="L258" s="313"/>
      <c r="M258" s="64" t="str">
        <f t="shared" si="21"/>
        <v/>
      </c>
      <c r="N258" s="65">
        <f t="shared" si="22"/>
        <v>0</v>
      </c>
      <c r="O258" s="66" t="str">
        <f>+IFERROR(VLOOKUP(LEFT(E258,4),Tabla3[[COD]:[PROCESO]],4,FALSE),"")</f>
        <v/>
      </c>
      <c r="P258" s="67" t="str">
        <f t="shared" si="23"/>
        <v/>
      </c>
    </row>
    <row r="259" spans="2:16" s="68" customFormat="1" ht="22.75" customHeight="1" thickBot="1" x14ac:dyDescent="0.4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ref="J259:J322" si="24">+IFERROR(P259/O259,"")</f>
        <v/>
      </c>
      <c r="K259" s="60"/>
      <c r="L259" s="223"/>
      <c r="M259" s="64" t="str">
        <f t="shared" ref="M259:M322" si="25">+IFERROR(N259*O259,"")</f>
        <v/>
      </c>
      <c r="N259" s="65">
        <f t="shared" si="22"/>
        <v>0</v>
      </c>
      <c r="O259" s="66" t="str">
        <f>+IFERROR(VLOOKUP(LEFT(E259,4),Tabla3[[COD]:[PROCESO]],4,FALSE),"")</f>
        <v/>
      </c>
      <c r="P259" s="67" t="str">
        <f t="shared" si="23"/>
        <v/>
      </c>
    </row>
    <row r="260" spans="2:16" s="68" customFormat="1" ht="22.75" customHeight="1" thickBot="1" x14ac:dyDescent="0.4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si="24"/>
        <v/>
      </c>
      <c r="K260" s="60"/>
      <c r="L260" s="280"/>
      <c r="M260" s="64" t="str">
        <f t="shared" si="25"/>
        <v/>
      </c>
      <c r="N260" s="65">
        <f t="shared" si="22"/>
        <v>0</v>
      </c>
      <c r="O260" s="66" t="str">
        <f>+IFERROR(VLOOKUP(LEFT(E260,4),Tabla3[[COD]:[PROCESO]],4,FALSE),"")</f>
        <v/>
      </c>
      <c r="P260" s="67" t="str">
        <f t="shared" si="23"/>
        <v/>
      </c>
    </row>
    <row r="261" spans="2:16" s="68" customFormat="1" ht="22.75" customHeight="1" thickBot="1" x14ac:dyDescent="0.4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 t="shared" si="24"/>
        <v/>
      </c>
      <c r="K261" s="60"/>
      <c r="L261" s="280"/>
      <c r="M261" s="64" t="str">
        <f t="shared" si="25"/>
        <v/>
      </c>
      <c r="N261" s="65">
        <f t="shared" ref="N261:N324" si="26">(H261-G261)*24</f>
        <v>0</v>
      </c>
      <c r="O261" s="66" t="str">
        <f>+IFERROR(VLOOKUP(LEFT(E261,4),Tabla3[[COD]:[PROCESO]],4,FALSE),"")</f>
        <v/>
      </c>
      <c r="P261" s="67" t="str">
        <f t="shared" ref="P261:P324" si="27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24"/>
        <v/>
      </c>
      <c r="K262" s="60"/>
      <c r="L262" s="280"/>
      <c r="M262" s="64" t="str">
        <f t="shared" si="25"/>
        <v/>
      </c>
      <c r="N262" s="65">
        <f t="shared" si="26"/>
        <v>0</v>
      </c>
      <c r="O262" s="66" t="str">
        <f>+IFERROR(VLOOKUP(LEFT(E262,4),Tabla3[[COD]:[PROCESO]],4,FALSE),"")</f>
        <v/>
      </c>
      <c r="P262" s="67" t="str">
        <f t="shared" si="27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24"/>
        <v/>
      </c>
      <c r="K263" s="60"/>
      <c r="L263" s="223"/>
      <c r="M263" s="64" t="str">
        <f t="shared" si="25"/>
        <v/>
      </c>
      <c r="N263" s="65">
        <f t="shared" si="26"/>
        <v>0</v>
      </c>
      <c r="O263" s="66" t="str">
        <f>+IFERROR(VLOOKUP(LEFT(E263,4),Tabla3[[COD]:[PROCESO]],4,FALSE),"")</f>
        <v/>
      </c>
      <c r="P263" s="67" t="str">
        <f t="shared" si="27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24"/>
        <v/>
      </c>
      <c r="K264" s="60"/>
      <c r="L264" s="223"/>
      <c r="M264" s="64" t="str">
        <f t="shared" si="25"/>
        <v/>
      </c>
      <c r="N264" s="65">
        <f t="shared" si="26"/>
        <v>0</v>
      </c>
      <c r="O264" s="66" t="str">
        <f>+IFERROR(VLOOKUP(LEFT(E264,4),Tabla3[[COD]:[PROCESO]],4,FALSE),"")</f>
        <v/>
      </c>
      <c r="P264" s="67" t="str">
        <f t="shared" si="27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24"/>
        <v/>
      </c>
      <c r="K265" s="60"/>
      <c r="L265" s="223"/>
      <c r="M265" s="64" t="str">
        <f t="shared" si="25"/>
        <v/>
      </c>
      <c r="N265" s="65">
        <f t="shared" si="26"/>
        <v>0</v>
      </c>
      <c r="O265" s="66" t="str">
        <f>+IFERROR(VLOOKUP(LEFT(E265,4),Tabla3[[COD]:[PROCESO]],4,FALSE),"")</f>
        <v/>
      </c>
      <c r="P265" s="67" t="str">
        <f t="shared" si="27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24"/>
        <v/>
      </c>
      <c r="K266" s="60"/>
      <c r="L266" s="223"/>
      <c r="M266" s="64" t="str">
        <f t="shared" si="25"/>
        <v/>
      </c>
      <c r="N266" s="65">
        <f t="shared" si="26"/>
        <v>0</v>
      </c>
      <c r="O266" s="66" t="str">
        <f>+IFERROR(VLOOKUP(LEFT(E266,4),Tabla3[[COD]:[PROCESO]],4,FALSE),"")</f>
        <v/>
      </c>
      <c r="P266" s="67" t="str">
        <f t="shared" si="27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/>
      <c r="K267" s="60"/>
      <c r="L267" s="223"/>
      <c r="M267" s="64" t="str">
        <f t="shared" si="25"/>
        <v/>
      </c>
      <c r="N267" s="65">
        <f t="shared" si="26"/>
        <v>0</v>
      </c>
      <c r="O267" s="66" t="str">
        <f>+IFERROR(VLOOKUP(LEFT(E267,4),Tabla3[[COD]:[PROCESO]],4,FALSE),"")</f>
        <v/>
      </c>
      <c r="P267" s="67" t="str">
        <f t="shared" si="27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24"/>
        <v/>
      </c>
      <c r="K268" s="60"/>
      <c r="L268" s="223"/>
      <c r="M268" s="64" t="str">
        <f t="shared" si="25"/>
        <v/>
      </c>
      <c r="N268" s="65">
        <f t="shared" si="26"/>
        <v>0</v>
      </c>
      <c r="O268" s="66" t="str">
        <f>+IFERROR(VLOOKUP(LEFT(E268,4),Tabla3[[COD]:[PROCESO]],4,FALSE),"")</f>
        <v/>
      </c>
      <c r="P268" s="67" t="str">
        <f t="shared" si="27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24"/>
        <v/>
      </c>
      <c r="K269" s="60"/>
      <c r="L269" s="223"/>
      <c r="M269" s="64" t="str">
        <f t="shared" si="25"/>
        <v/>
      </c>
      <c r="N269" s="65">
        <f t="shared" si="26"/>
        <v>0</v>
      </c>
      <c r="O269" s="66" t="str">
        <f>+IFERROR(VLOOKUP(LEFT(E269,4),Tabla3[[COD]:[PROCESO]],4,FALSE),"")</f>
        <v/>
      </c>
      <c r="P269" s="67" t="str">
        <f t="shared" si="27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24"/>
        <v/>
      </c>
      <c r="K270" s="60"/>
      <c r="L270" s="223"/>
      <c r="M270" s="64" t="str">
        <f t="shared" si="25"/>
        <v/>
      </c>
      <c r="N270" s="65">
        <f t="shared" si="26"/>
        <v>0</v>
      </c>
      <c r="O270" s="66" t="str">
        <f>+IFERROR(VLOOKUP(LEFT(E270,4),Tabla3[[COD]:[PROCESO]],4,FALSE),"")</f>
        <v/>
      </c>
      <c r="P270" s="67" t="str">
        <f t="shared" si="27"/>
        <v/>
      </c>
    </row>
    <row r="271" spans="2:16" s="68" customFormat="1" ht="22.75" customHeight="1" thickBot="1" x14ac:dyDescent="0.4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24"/>
        <v/>
      </c>
      <c r="K271" s="60"/>
      <c r="L271" s="282"/>
      <c r="M271" s="64" t="str">
        <f t="shared" si="25"/>
        <v/>
      </c>
      <c r="N271" s="65">
        <f t="shared" si="26"/>
        <v>0</v>
      </c>
      <c r="O271" s="66" t="str">
        <f>+IFERROR(VLOOKUP(LEFT(E271,4),Tabla3[[COD]:[PROCESO]],4,FALSE),"")</f>
        <v/>
      </c>
      <c r="P271" s="67" t="str">
        <f t="shared" si="27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24"/>
        <v/>
      </c>
      <c r="K272" s="60"/>
      <c r="L272" s="280"/>
      <c r="M272" s="64" t="str">
        <f t="shared" si="25"/>
        <v/>
      </c>
      <c r="N272" s="65">
        <f t="shared" si="26"/>
        <v>0</v>
      </c>
      <c r="O272" s="66" t="str">
        <f>+IFERROR(VLOOKUP(LEFT(E272,4),Tabla3[[COD]:[PROCESO]],4,FALSE),"")</f>
        <v/>
      </c>
      <c r="P272" s="67" t="str">
        <f t="shared" si="27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24"/>
        <v/>
      </c>
      <c r="K273" s="60"/>
      <c r="L273" s="223"/>
      <c r="M273" s="64" t="str">
        <f t="shared" si="25"/>
        <v/>
      </c>
      <c r="N273" s="65">
        <f t="shared" si="26"/>
        <v>0</v>
      </c>
      <c r="O273" s="66" t="str">
        <f>+IFERROR(VLOOKUP(LEFT(E273,4),Tabla3[[COD]:[PROCESO]],4,FALSE),"")</f>
        <v/>
      </c>
      <c r="P273" s="67" t="str">
        <f t="shared" si="27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24"/>
        <v/>
      </c>
      <c r="K274" s="60"/>
      <c r="L274" s="223"/>
      <c r="M274" s="64" t="str">
        <f t="shared" si="25"/>
        <v/>
      </c>
      <c r="N274" s="65">
        <f t="shared" si="26"/>
        <v>0</v>
      </c>
      <c r="O274" s="66" t="str">
        <f>+IFERROR(VLOOKUP(LEFT(E274,4),Tabla3[[COD]:[PROCESO]],4,FALSE),"")</f>
        <v/>
      </c>
      <c r="P274" s="67" t="str">
        <f t="shared" si="27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24"/>
        <v/>
      </c>
      <c r="K275" s="60"/>
      <c r="L275" s="223"/>
      <c r="M275" s="64" t="str">
        <f t="shared" si="25"/>
        <v/>
      </c>
      <c r="N275" s="65">
        <f t="shared" si="26"/>
        <v>0</v>
      </c>
      <c r="O275" s="66" t="str">
        <f>+IFERROR(VLOOKUP(LEFT(E275,4),Tabla3[[COD]:[PROCESO]],4,FALSE),"")</f>
        <v/>
      </c>
      <c r="P275" s="67" t="str">
        <f t="shared" si="27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24"/>
        <v/>
      </c>
      <c r="K276" s="60"/>
      <c r="L276" s="223"/>
      <c r="M276" s="64" t="str">
        <f t="shared" si="25"/>
        <v/>
      </c>
      <c r="N276" s="65">
        <f t="shared" si="26"/>
        <v>0</v>
      </c>
      <c r="O276" s="66" t="str">
        <f>+IFERROR(VLOOKUP(LEFT(E276,4),Tabla3[[COD]:[PROCESO]],4,FALSE),"")</f>
        <v/>
      </c>
      <c r="P276" s="67" t="str">
        <f t="shared" si="27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24"/>
        <v/>
      </c>
      <c r="K277" s="60"/>
      <c r="L277" s="223"/>
      <c r="M277" s="64" t="str">
        <f t="shared" si="25"/>
        <v/>
      </c>
      <c r="N277" s="65">
        <f t="shared" si="26"/>
        <v>0</v>
      </c>
      <c r="O277" s="66" t="str">
        <f>+IFERROR(VLOOKUP(LEFT(E277,4),Tabla3[[COD]:[PROCESO]],4,FALSE),"")</f>
        <v/>
      </c>
      <c r="P277" s="67" t="str">
        <f t="shared" si="27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24"/>
        <v/>
      </c>
      <c r="K278" s="60"/>
      <c r="L278" s="223"/>
      <c r="M278" s="64" t="str">
        <f t="shared" si="25"/>
        <v/>
      </c>
      <c r="N278" s="65">
        <f t="shared" si="26"/>
        <v>0</v>
      </c>
      <c r="O278" s="66" t="str">
        <f>+IFERROR(VLOOKUP(LEFT(E278,4),Tabla3[[COD]:[PROCESO]],4,FALSE),"")</f>
        <v/>
      </c>
      <c r="P278" s="67" t="str">
        <f t="shared" si="27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24"/>
        <v/>
      </c>
      <c r="K279" s="60"/>
      <c r="L279" s="223"/>
      <c r="M279" s="64" t="str">
        <f t="shared" si="25"/>
        <v/>
      </c>
      <c r="N279" s="65">
        <f t="shared" si="26"/>
        <v>0</v>
      </c>
      <c r="O279" s="66" t="str">
        <f>+IFERROR(VLOOKUP(LEFT(E279,4),Tabla3[[COD]:[PROCESO]],4,FALSE),"")</f>
        <v/>
      </c>
      <c r="P279" s="67" t="str">
        <f t="shared" si="27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24"/>
        <v/>
      </c>
      <c r="K280" s="60"/>
      <c r="L280" s="223"/>
      <c r="M280" s="64" t="str">
        <f t="shared" si="25"/>
        <v/>
      </c>
      <c r="N280" s="65">
        <f t="shared" si="26"/>
        <v>0</v>
      </c>
      <c r="O280" s="66" t="str">
        <f>+IFERROR(VLOOKUP(LEFT(E280,4),Tabla3[[COD]:[PROCESO]],4,FALSE),"")</f>
        <v/>
      </c>
      <c r="P280" s="67" t="str">
        <f t="shared" si="27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24"/>
        <v/>
      </c>
      <c r="K281" s="60"/>
      <c r="L281" s="282"/>
      <c r="M281" s="64" t="str">
        <f t="shared" si="25"/>
        <v/>
      </c>
      <c r="N281" s="65">
        <f t="shared" si="26"/>
        <v>0</v>
      </c>
      <c r="O281" s="66" t="str">
        <f>+IFERROR(VLOOKUP(LEFT(E281,4),Tabla3[[COD]:[PROCESO]],4,FALSE),"")</f>
        <v/>
      </c>
      <c r="P281" s="67" t="str">
        <f t="shared" si="27"/>
        <v/>
      </c>
    </row>
    <row r="282" spans="2:16" s="68" customFormat="1" ht="22.75" customHeight="1" thickBot="1" x14ac:dyDescent="0.4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24"/>
        <v/>
      </c>
      <c r="K282" s="60"/>
      <c r="L282" s="223"/>
      <c r="M282" s="64" t="str">
        <f t="shared" si="25"/>
        <v/>
      </c>
      <c r="N282" s="65">
        <f t="shared" si="26"/>
        <v>0</v>
      </c>
      <c r="O282" s="66" t="str">
        <f>+IFERROR(VLOOKUP(LEFT(E282,4),Tabla3[[COD]:[PROCESO]],4,FALSE),"")</f>
        <v/>
      </c>
      <c r="P282" s="67" t="str">
        <f t="shared" si="27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24"/>
        <v/>
      </c>
      <c r="K283" s="60"/>
      <c r="L283" s="280"/>
      <c r="M283" s="64" t="str">
        <f t="shared" si="25"/>
        <v/>
      </c>
      <c r="N283" s="65">
        <f t="shared" si="26"/>
        <v>0</v>
      </c>
      <c r="O283" s="66" t="str">
        <f>+IFERROR(VLOOKUP(LEFT(E283,4),Tabla3[[COD]:[PROCESO]],4,FALSE),"")</f>
        <v/>
      </c>
      <c r="P283" s="67" t="str">
        <f t="shared" si="27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24"/>
        <v/>
      </c>
      <c r="K284" s="60"/>
      <c r="L284" s="223"/>
      <c r="M284" s="64" t="str">
        <f t="shared" si="25"/>
        <v/>
      </c>
      <c r="N284" s="65">
        <f t="shared" si="26"/>
        <v>0</v>
      </c>
      <c r="O284" s="66" t="str">
        <f>+IFERROR(VLOOKUP(LEFT(E284,4),Tabla3[[COD]:[PROCESO]],4,FALSE),"")</f>
        <v/>
      </c>
      <c r="P284" s="67" t="str">
        <f t="shared" si="27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24"/>
        <v/>
      </c>
      <c r="K285" s="60"/>
      <c r="L285" s="223"/>
      <c r="M285" s="64" t="str">
        <f t="shared" si="25"/>
        <v/>
      </c>
      <c r="N285" s="65">
        <f t="shared" si="26"/>
        <v>0</v>
      </c>
      <c r="O285" s="66" t="str">
        <f>+IFERROR(VLOOKUP(LEFT(E285,4),Tabla3[[COD]:[PROCESO]],4,FALSE),"")</f>
        <v/>
      </c>
      <c r="P285" s="67" t="str">
        <f t="shared" si="27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24"/>
        <v/>
      </c>
      <c r="K286" s="60"/>
      <c r="L286" s="223"/>
      <c r="M286" s="64" t="str">
        <f t="shared" si="25"/>
        <v/>
      </c>
      <c r="N286" s="65">
        <f t="shared" si="26"/>
        <v>0</v>
      </c>
      <c r="O286" s="66" t="str">
        <f>+IFERROR(VLOOKUP(LEFT(E286,4),Tabla3[[COD]:[PROCESO]],4,FALSE),"")</f>
        <v/>
      </c>
      <c r="P286" s="67" t="str">
        <f t="shared" si="27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24"/>
        <v/>
      </c>
      <c r="K287" s="60"/>
      <c r="L287" s="223"/>
      <c r="M287" s="64" t="str">
        <f t="shared" si="25"/>
        <v/>
      </c>
      <c r="N287" s="65">
        <f t="shared" si="26"/>
        <v>0</v>
      </c>
      <c r="O287" s="66" t="str">
        <f>+IFERROR(VLOOKUP(LEFT(E287,4),Tabla3[[COD]:[PROCESO]],4,FALSE),"")</f>
        <v/>
      </c>
      <c r="P287" s="67" t="str">
        <f t="shared" si="27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24"/>
        <v/>
      </c>
      <c r="K288" s="60"/>
      <c r="L288" s="223"/>
      <c r="M288" s="64" t="str">
        <f t="shared" si="25"/>
        <v/>
      </c>
      <c r="N288" s="65">
        <f t="shared" si="26"/>
        <v>0</v>
      </c>
      <c r="O288" s="66" t="str">
        <f>+IFERROR(VLOOKUP(LEFT(E288,4),Tabla3[[COD]:[PROCESO]],4,FALSE),"")</f>
        <v/>
      </c>
      <c r="P288" s="67" t="str">
        <f t="shared" si="27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24"/>
        <v/>
      </c>
      <c r="K289" s="60"/>
      <c r="L289" s="223"/>
      <c r="M289" s="64" t="str">
        <f t="shared" si="25"/>
        <v/>
      </c>
      <c r="N289" s="65">
        <f t="shared" si="26"/>
        <v>0</v>
      </c>
      <c r="O289" s="66" t="str">
        <f>+IFERROR(VLOOKUP(LEFT(E289,4),Tabla3[[COD]:[PROCESO]],4,FALSE),"")</f>
        <v/>
      </c>
      <c r="P289" s="67" t="str">
        <f t="shared" si="27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24"/>
        <v/>
      </c>
      <c r="K290" s="60"/>
      <c r="L290" s="223"/>
      <c r="M290" s="64" t="str">
        <f t="shared" si="25"/>
        <v/>
      </c>
      <c r="N290" s="65">
        <f t="shared" si="26"/>
        <v>0</v>
      </c>
      <c r="O290" s="66" t="str">
        <f>+IFERROR(VLOOKUP(LEFT(E290,4),Tabla3[[COD]:[PROCESO]],4,FALSE),"")</f>
        <v/>
      </c>
      <c r="P290" s="67" t="str">
        <f t="shared" si="27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24"/>
        <v/>
      </c>
      <c r="K291" s="60"/>
      <c r="L291" s="223"/>
      <c r="M291" s="64" t="str">
        <f t="shared" si="25"/>
        <v/>
      </c>
      <c r="N291" s="65">
        <f t="shared" si="26"/>
        <v>0</v>
      </c>
      <c r="O291" s="66" t="str">
        <f>+IFERROR(VLOOKUP(LEFT(E291,4),Tabla3[[COD]:[PROCESO]],4,FALSE),"")</f>
        <v/>
      </c>
      <c r="P291" s="67" t="str">
        <f t="shared" si="27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24"/>
        <v/>
      </c>
      <c r="K292" s="60"/>
      <c r="L292" s="223"/>
      <c r="M292" s="64" t="str">
        <f t="shared" si="25"/>
        <v/>
      </c>
      <c r="N292" s="65">
        <f t="shared" si="26"/>
        <v>0</v>
      </c>
      <c r="O292" s="66" t="str">
        <f>+IFERROR(VLOOKUP(LEFT(E292,4),Tabla3[[COD]:[PROCESO]],4,FALSE),"")</f>
        <v/>
      </c>
      <c r="P292" s="67" t="str">
        <f t="shared" si="27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24"/>
        <v/>
      </c>
      <c r="K293" s="60"/>
      <c r="L293" s="223"/>
      <c r="M293" s="64" t="str">
        <f t="shared" si="25"/>
        <v/>
      </c>
      <c r="N293" s="65">
        <f t="shared" si="26"/>
        <v>0</v>
      </c>
      <c r="O293" s="66" t="str">
        <f>+IFERROR(VLOOKUP(LEFT(E293,4),Tabla3[[COD]:[PROCESO]],4,FALSE),"")</f>
        <v/>
      </c>
      <c r="P293" s="67" t="str">
        <f t="shared" si="27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24"/>
        <v/>
      </c>
      <c r="K294" s="60"/>
      <c r="L294" s="223"/>
      <c r="M294" s="64" t="str">
        <f t="shared" si="25"/>
        <v/>
      </c>
      <c r="N294" s="65">
        <f t="shared" si="26"/>
        <v>0</v>
      </c>
      <c r="O294" s="66" t="str">
        <f>+IFERROR(VLOOKUP(LEFT(E294,4),Tabla3[[COD]:[PROCESO]],4,FALSE),"")</f>
        <v/>
      </c>
      <c r="P294" s="67" t="str">
        <f t="shared" si="27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24"/>
        <v/>
      </c>
      <c r="K295" s="60"/>
      <c r="L295" s="223"/>
      <c r="M295" s="64" t="str">
        <f t="shared" si="25"/>
        <v/>
      </c>
      <c r="N295" s="65">
        <f t="shared" si="26"/>
        <v>0</v>
      </c>
      <c r="O295" s="66" t="str">
        <f>+IFERROR(VLOOKUP(LEFT(E295,4),Tabla3[[COD]:[PROCESO]],4,FALSE),"")</f>
        <v/>
      </c>
      <c r="P295" s="67" t="str">
        <f t="shared" si="27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24"/>
        <v/>
      </c>
      <c r="K296" s="60"/>
      <c r="L296" s="223"/>
      <c r="M296" s="64" t="str">
        <f t="shared" si="25"/>
        <v/>
      </c>
      <c r="N296" s="65">
        <f t="shared" si="26"/>
        <v>0</v>
      </c>
      <c r="O296" s="66" t="str">
        <f>+IFERROR(VLOOKUP(LEFT(E296,4),Tabla3[[COD]:[PROCESO]],4,FALSE),"")</f>
        <v/>
      </c>
      <c r="P296" s="67" t="str">
        <f t="shared" si="27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24"/>
        <v/>
      </c>
      <c r="K297" s="60"/>
      <c r="L297" s="223"/>
      <c r="M297" s="64" t="str">
        <f t="shared" si="25"/>
        <v/>
      </c>
      <c r="N297" s="65">
        <f t="shared" si="26"/>
        <v>0</v>
      </c>
      <c r="O297" s="66" t="str">
        <f>+IFERROR(VLOOKUP(LEFT(E297,4),Tabla3[[COD]:[PROCESO]],4,FALSE),"")</f>
        <v/>
      </c>
      <c r="P297" s="67" t="str">
        <f t="shared" si="27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24"/>
        <v/>
      </c>
      <c r="K298" s="60"/>
      <c r="L298" s="223"/>
      <c r="M298" s="64" t="str">
        <f t="shared" si="25"/>
        <v/>
      </c>
      <c r="N298" s="65">
        <f t="shared" si="26"/>
        <v>0</v>
      </c>
      <c r="O298" s="66" t="str">
        <f>+IFERROR(VLOOKUP(LEFT(E298,4),Tabla3[[COD]:[PROCESO]],4,FALSE),"")</f>
        <v/>
      </c>
      <c r="P298" s="67" t="str">
        <f t="shared" si="27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24"/>
        <v/>
      </c>
      <c r="K299" s="60"/>
      <c r="L299" s="223"/>
      <c r="M299" s="64" t="str">
        <f t="shared" si="25"/>
        <v/>
      </c>
      <c r="N299" s="65">
        <f t="shared" si="26"/>
        <v>0</v>
      </c>
      <c r="O299" s="66" t="str">
        <f>+IFERROR(VLOOKUP(LEFT(E299,4),Tabla3[[COD]:[PROCESO]],4,FALSE),"")</f>
        <v/>
      </c>
      <c r="P299" s="67" t="str">
        <f t="shared" si="27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24"/>
        <v/>
      </c>
      <c r="K300" s="60"/>
      <c r="L300" s="223"/>
      <c r="M300" s="64" t="str">
        <f t="shared" si="25"/>
        <v/>
      </c>
      <c r="N300" s="65">
        <f t="shared" si="26"/>
        <v>0</v>
      </c>
      <c r="O300" s="66" t="str">
        <f>+IFERROR(VLOOKUP(LEFT(E300,4),Tabla3[[COD]:[PROCESO]],4,FALSE),"")</f>
        <v/>
      </c>
      <c r="P300" s="67" t="str">
        <f t="shared" si="27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24"/>
        <v/>
      </c>
      <c r="K301" s="60"/>
      <c r="L301" s="223"/>
      <c r="M301" s="64" t="str">
        <f t="shared" si="25"/>
        <v/>
      </c>
      <c r="N301" s="65">
        <f t="shared" si="26"/>
        <v>0</v>
      </c>
      <c r="O301" s="66" t="str">
        <f>+IFERROR(VLOOKUP(LEFT(E301,4),Tabla3[[COD]:[PROCESO]],4,FALSE),"")</f>
        <v/>
      </c>
      <c r="P301" s="67" t="str">
        <f t="shared" si="27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24"/>
        <v/>
      </c>
      <c r="K302" s="60"/>
      <c r="L302" s="223"/>
      <c r="M302" s="64" t="str">
        <f t="shared" si="25"/>
        <v/>
      </c>
      <c r="N302" s="65">
        <f t="shared" si="26"/>
        <v>0</v>
      </c>
      <c r="O302" s="66" t="str">
        <f>+IFERROR(VLOOKUP(LEFT(E302,4),Tabla3[[COD]:[PROCESO]],4,FALSE),"")</f>
        <v/>
      </c>
      <c r="P302" s="67" t="str">
        <f t="shared" si="27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24"/>
        <v/>
      </c>
      <c r="K303" s="60"/>
      <c r="L303" s="223"/>
      <c r="M303" s="64" t="str">
        <f t="shared" si="25"/>
        <v/>
      </c>
      <c r="N303" s="65">
        <f t="shared" si="26"/>
        <v>0</v>
      </c>
      <c r="O303" s="66" t="str">
        <f>+IFERROR(VLOOKUP(LEFT(E303,4),Tabla3[[COD]:[PROCESO]],4,FALSE),"")</f>
        <v/>
      </c>
      <c r="P303" s="67" t="str">
        <f t="shared" si="27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24"/>
        <v/>
      </c>
      <c r="K304" s="60"/>
      <c r="L304" s="223"/>
      <c r="M304" s="64" t="str">
        <f t="shared" si="25"/>
        <v/>
      </c>
      <c r="N304" s="65">
        <f t="shared" si="26"/>
        <v>0</v>
      </c>
      <c r="O304" s="66" t="str">
        <f>+IFERROR(VLOOKUP(LEFT(E304,4),Tabla3[[COD]:[PROCESO]],4,FALSE),"")</f>
        <v/>
      </c>
      <c r="P304" s="67" t="str">
        <f t="shared" si="27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24"/>
        <v/>
      </c>
      <c r="K305" s="60"/>
      <c r="L305" s="223"/>
      <c r="M305" s="64" t="str">
        <f t="shared" si="25"/>
        <v/>
      </c>
      <c r="N305" s="65">
        <f t="shared" si="26"/>
        <v>0</v>
      </c>
      <c r="O305" s="66" t="str">
        <f>+IFERROR(VLOOKUP(LEFT(E305,4),Tabla3[[COD]:[PROCESO]],4,FALSE),"")</f>
        <v/>
      </c>
      <c r="P305" s="67" t="str">
        <f t="shared" si="27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24"/>
        <v/>
      </c>
      <c r="K306" s="60"/>
      <c r="L306" s="223"/>
      <c r="M306" s="64" t="str">
        <f t="shared" si="25"/>
        <v/>
      </c>
      <c r="N306" s="65">
        <f t="shared" si="26"/>
        <v>0</v>
      </c>
      <c r="O306" s="66" t="str">
        <f>+IFERROR(VLOOKUP(LEFT(E306,4),Tabla3[[COD]:[PROCESO]],4,FALSE),"")</f>
        <v/>
      </c>
      <c r="P306" s="67" t="str">
        <f t="shared" si="27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24"/>
        <v/>
      </c>
      <c r="K307" s="60"/>
      <c r="L307" s="223"/>
      <c r="M307" s="64" t="str">
        <f t="shared" si="25"/>
        <v/>
      </c>
      <c r="N307" s="65">
        <f t="shared" si="26"/>
        <v>0</v>
      </c>
      <c r="O307" s="66" t="str">
        <f>+IFERROR(VLOOKUP(LEFT(E307,4),Tabla3[[COD]:[PROCESO]],4,FALSE),"")</f>
        <v/>
      </c>
      <c r="P307" s="67" t="str">
        <f t="shared" si="27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24"/>
        <v/>
      </c>
      <c r="K308" s="60"/>
      <c r="L308" s="223"/>
      <c r="M308" s="64" t="str">
        <f t="shared" si="25"/>
        <v/>
      </c>
      <c r="N308" s="65">
        <f t="shared" si="26"/>
        <v>0</v>
      </c>
      <c r="O308" s="66" t="str">
        <f>+IFERROR(VLOOKUP(LEFT(E308,4),Tabla3[[COD]:[PROCESO]],4,FALSE),"")</f>
        <v/>
      </c>
      <c r="P308" s="67" t="str">
        <f t="shared" si="27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24"/>
        <v/>
      </c>
      <c r="K309" s="60"/>
      <c r="L309" s="223"/>
      <c r="M309" s="64" t="str">
        <f t="shared" si="25"/>
        <v/>
      </c>
      <c r="N309" s="65">
        <f t="shared" si="26"/>
        <v>0</v>
      </c>
      <c r="O309" s="66" t="str">
        <f>+IFERROR(VLOOKUP(LEFT(E309,4),Tabla3[[COD]:[PROCESO]],4,FALSE),"")</f>
        <v/>
      </c>
      <c r="P309" s="67" t="str">
        <f t="shared" si="27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24"/>
        <v/>
      </c>
      <c r="K310" s="60"/>
      <c r="L310" s="223"/>
      <c r="M310" s="64" t="str">
        <f t="shared" si="25"/>
        <v/>
      </c>
      <c r="N310" s="65">
        <f t="shared" si="26"/>
        <v>0</v>
      </c>
      <c r="O310" s="66" t="str">
        <f>+IFERROR(VLOOKUP(LEFT(E310,4),Tabla3[[COD]:[PROCESO]],4,FALSE),"")</f>
        <v/>
      </c>
      <c r="P310" s="67" t="str">
        <f t="shared" si="27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24"/>
        <v/>
      </c>
      <c r="K311" s="60"/>
      <c r="L311" s="223"/>
      <c r="M311" s="64" t="str">
        <f t="shared" si="25"/>
        <v/>
      </c>
      <c r="N311" s="65">
        <f t="shared" si="26"/>
        <v>0</v>
      </c>
      <c r="O311" s="66" t="str">
        <f>+IFERROR(VLOOKUP(LEFT(E311,4),Tabla3[[COD]:[PROCESO]],4,FALSE),"")</f>
        <v/>
      </c>
      <c r="P311" s="67" t="str">
        <f t="shared" si="27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24"/>
        <v/>
      </c>
      <c r="K312" s="60"/>
      <c r="L312" s="223"/>
      <c r="M312" s="64" t="str">
        <f t="shared" si="25"/>
        <v/>
      </c>
      <c r="N312" s="65">
        <f t="shared" si="26"/>
        <v>0</v>
      </c>
      <c r="O312" s="66" t="str">
        <f>+IFERROR(VLOOKUP(LEFT(E312,4),Tabla3[[COD]:[PROCESO]],4,FALSE),"")</f>
        <v/>
      </c>
      <c r="P312" s="67" t="str">
        <f t="shared" si="27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24"/>
        <v/>
      </c>
      <c r="K313" s="60"/>
      <c r="L313" s="223"/>
      <c r="M313" s="64" t="str">
        <f t="shared" si="25"/>
        <v/>
      </c>
      <c r="N313" s="65">
        <f t="shared" si="26"/>
        <v>0</v>
      </c>
      <c r="O313" s="66" t="str">
        <f>+IFERROR(VLOOKUP(LEFT(E313,4),Tabla3[[COD]:[PROCESO]],4,FALSE),"")</f>
        <v/>
      </c>
      <c r="P313" s="67" t="str">
        <f t="shared" si="27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24"/>
        <v/>
      </c>
      <c r="K314" s="60"/>
      <c r="L314" s="223"/>
      <c r="M314" s="64" t="str">
        <f t="shared" si="25"/>
        <v/>
      </c>
      <c r="N314" s="65">
        <f t="shared" si="26"/>
        <v>0</v>
      </c>
      <c r="O314" s="66" t="str">
        <f>+IFERROR(VLOOKUP(LEFT(E314,4),Tabla3[[COD]:[PROCESO]],4,FALSE),"")</f>
        <v/>
      </c>
      <c r="P314" s="67" t="str">
        <f t="shared" si="27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24"/>
        <v/>
      </c>
      <c r="K315" s="60"/>
      <c r="L315" s="223"/>
      <c r="M315" s="64" t="str">
        <f t="shared" si="25"/>
        <v/>
      </c>
      <c r="N315" s="65">
        <f t="shared" si="26"/>
        <v>0</v>
      </c>
      <c r="O315" s="66" t="str">
        <f>+IFERROR(VLOOKUP(LEFT(E315,4),Tabla3[[COD]:[PROCESO]],4,FALSE),"")</f>
        <v/>
      </c>
      <c r="P315" s="67" t="str">
        <f t="shared" si="27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24"/>
        <v/>
      </c>
      <c r="K316" s="60"/>
      <c r="L316" s="223"/>
      <c r="M316" s="64" t="str">
        <f t="shared" si="25"/>
        <v/>
      </c>
      <c r="N316" s="65">
        <f t="shared" si="26"/>
        <v>0</v>
      </c>
      <c r="O316" s="66" t="str">
        <f>+IFERROR(VLOOKUP(LEFT(E316,4),Tabla3[[COD]:[PROCESO]],4,FALSE),"")</f>
        <v/>
      </c>
      <c r="P316" s="67" t="str">
        <f t="shared" si="27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24"/>
        <v/>
      </c>
      <c r="K317" s="60"/>
      <c r="L317" s="223"/>
      <c r="M317" s="64" t="str">
        <f t="shared" si="25"/>
        <v/>
      </c>
      <c r="N317" s="65">
        <f t="shared" si="26"/>
        <v>0</v>
      </c>
      <c r="O317" s="66" t="str">
        <f>+IFERROR(VLOOKUP(LEFT(E317,4),Tabla3[[COD]:[PROCESO]],4,FALSE),"")</f>
        <v/>
      </c>
      <c r="P317" s="67" t="str">
        <f t="shared" si="27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24"/>
        <v/>
      </c>
      <c r="K318" s="60"/>
      <c r="L318" s="223"/>
      <c r="M318" s="64" t="str">
        <f t="shared" si="25"/>
        <v/>
      </c>
      <c r="N318" s="65">
        <f t="shared" si="26"/>
        <v>0</v>
      </c>
      <c r="O318" s="66" t="str">
        <f>+IFERROR(VLOOKUP(LEFT(E318,4),Tabla3[[COD]:[PROCESO]],4,FALSE),"")</f>
        <v/>
      </c>
      <c r="P318" s="67" t="str">
        <f t="shared" si="27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24"/>
        <v/>
      </c>
      <c r="K319" s="60"/>
      <c r="L319" s="223"/>
      <c r="M319" s="64" t="str">
        <f t="shared" si="25"/>
        <v/>
      </c>
      <c r="N319" s="65">
        <f t="shared" si="26"/>
        <v>0</v>
      </c>
      <c r="O319" s="66" t="str">
        <f>+IFERROR(VLOOKUP(LEFT(E319,4),Tabla3[[COD]:[PROCESO]],4,FALSE),"")</f>
        <v/>
      </c>
      <c r="P319" s="67" t="str">
        <f t="shared" si="27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24"/>
        <v/>
      </c>
      <c r="K320" s="60"/>
      <c r="L320" s="223"/>
      <c r="M320" s="64" t="str">
        <f t="shared" si="25"/>
        <v/>
      </c>
      <c r="N320" s="65">
        <f t="shared" si="26"/>
        <v>0</v>
      </c>
      <c r="O320" s="66" t="str">
        <f>+IFERROR(VLOOKUP(LEFT(E320,4),Tabla3[[COD]:[PROCESO]],4,FALSE),"")</f>
        <v/>
      </c>
      <c r="P320" s="67" t="str">
        <f t="shared" si="27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24"/>
        <v/>
      </c>
      <c r="K321" s="60"/>
      <c r="L321" s="223"/>
      <c r="M321" s="64" t="str">
        <f t="shared" si="25"/>
        <v/>
      </c>
      <c r="N321" s="65">
        <f t="shared" si="26"/>
        <v>0</v>
      </c>
      <c r="O321" s="66" t="str">
        <f>+IFERROR(VLOOKUP(LEFT(E321,4),Tabla3[[COD]:[PROCESO]],4,FALSE),"")</f>
        <v/>
      </c>
      <c r="P321" s="67" t="str">
        <f t="shared" si="27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24"/>
        <v/>
      </c>
      <c r="K322" s="60"/>
      <c r="L322" s="223"/>
      <c r="M322" s="64" t="str">
        <f t="shared" si="25"/>
        <v/>
      </c>
      <c r="N322" s="65">
        <f t="shared" si="26"/>
        <v>0</v>
      </c>
      <c r="O322" s="66" t="str">
        <f>+IFERROR(VLOOKUP(LEFT(E322,4),Tabla3[[COD]:[PROCESO]],4,FALSE),"")</f>
        <v/>
      </c>
      <c r="P322" s="67" t="str">
        <f t="shared" si="27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ref="J323:J386" si="28">+IFERROR(P323/O323,"")</f>
        <v/>
      </c>
      <c r="K323" s="60"/>
      <c r="L323" s="223"/>
      <c r="M323" s="64" t="str">
        <f t="shared" ref="M323:M386" si="29">+IFERROR(N323*O323,"")</f>
        <v/>
      </c>
      <c r="N323" s="65">
        <f t="shared" si="26"/>
        <v>0</v>
      </c>
      <c r="O323" s="66" t="str">
        <f>+IFERROR(VLOOKUP(LEFT(E323,4),Tabla3[[COD]:[PROCESO]],4,FALSE),"")</f>
        <v/>
      </c>
      <c r="P323" s="67" t="str">
        <f t="shared" si="27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si="28"/>
        <v/>
      </c>
      <c r="K324" s="60"/>
      <c r="L324" s="223"/>
      <c r="M324" s="64" t="str">
        <f t="shared" si="29"/>
        <v/>
      </c>
      <c r="N324" s="65">
        <f t="shared" si="26"/>
        <v>0</v>
      </c>
      <c r="O324" s="66" t="str">
        <f>+IFERROR(VLOOKUP(LEFT(E324,4),Tabla3[[COD]:[PROCESO]],4,FALSE),"")</f>
        <v/>
      </c>
      <c r="P324" s="67" t="str">
        <f t="shared" si="27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28"/>
        <v/>
      </c>
      <c r="K325" s="60"/>
      <c r="L325" s="223"/>
      <c r="M325" s="64" t="str">
        <f t="shared" si="29"/>
        <v/>
      </c>
      <c r="N325" s="65">
        <f t="shared" ref="N325:N388" si="30">(H325-G325)*24</f>
        <v>0</v>
      </c>
      <c r="O325" s="66" t="str">
        <f>+IFERROR(VLOOKUP(LEFT(E325,4),Tabla3[[COD]:[PROCESO]],4,FALSE),"")</f>
        <v/>
      </c>
      <c r="P325" s="67" t="str">
        <f t="shared" ref="P325:P388" si="31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28"/>
        <v/>
      </c>
      <c r="K326" s="60"/>
      <c r="L326" s="223"/>
      <c r="M326" s="64" t="str">
        <f t="shared" si="29"/>
        <v/>
      </c>
      <c r="N326" s="65">
        <f t="shared" si="30"/>
        <v>0</v>
      </c>
      <c r="O326" s="66" t="str">
        <f>+IFERROR(VLOOKUP(LEFT(E326,4),Tabla3[[COD]:[PROCESO]],4,FALSE),"")</f>
        <v/>
      </c>
      <c r="P326" s="67" t="str">
        <f t="shared" si="31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28"/>
        <v/>
      </c>
      <c r="K327" s="60"/>
      <c r="L327" s="223"/>
      <c r="M327" s="64" t="str">
        <f t="shared" si="29"/>
        <v/>
      </c>
      <c r="N327" s="65">
        <f t="shared" si="30"/>
        <v>0</v>
      </c>
      <c r="O327" s="66" t="str">
        <f>+IFERROR(VLOOKUP(LEFT(E327,4),Tabla3[[COD]:[PROCESO]],4,FALSE),"")</f>
        <v/>
      </c>
      <c r="P327" s="67" t="str">
        <f t="shared" si="31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28"/>
        <v/>
      </c>
      <c r="K328" s="60"/>
      <c r="L328" s="223"/>
      <c r="M328" s="64" t="str">
        <f t="shared" si="29"/>
        <v/>
      </c>
      <c r="N328" s="65">
        <f t="shared" si="30"/>
        <v>0</v>
      </c>
      <c r="O328" s="66" t="str">
        <f>+IFERROR(VLOOKUP(LEFT(E328,4),Tabla3[[COD]:[PROCESO]],4,FALSE),"")</f>
        <v/>
      </c>
      <c r="P328" s="67" t="str">
        <f t="shared" si="31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28"/>
        <v/>
      </c>
      <c r="K329" s="60"/>
      <c r="L329" s="223"/>
      <c r="M329" s="64" t="str">
        <f t="shared" si="29"/>
        <v/>
      </c>
      <c r="N329" s="65">
        <f t="shared" si="30"/>
        <v>0</v>
      </c>
      <c r="O329" s="66" t="str">
        <f>+IFERROR(VLOOKUP(LEFT(E329,4),Tabla3[[COD]:[PROCESO]],4,FALSE),"")</f>
        <v/>
      </c>
      <c r="P329" s="67" t="str">
        <f t="shared" si="31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28"/>
        <v/>
      </c>
      <c r="K330" s="60"/>
      <c r="L330" s="223"/>
      <c r="M330" s="64" t="str">
        <f t="shared" si="29"/>
        <v/>
      </c>
      <c r="N330" s="65">
        <f t="shared" si="30"/>
        <v>0</v>
      </c>
      <c r="O330" s="66" t="str">
        <f>+IFERROR(VLOOKUP(LEFT(E330,4),Tabla3[[COD]:[PROCESO]],4,FALSE),"")</f>
        <v/>
      </c>
      <c r="P330" s="67" t="str">
        <f t="shared" si="31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28"/>
        <v/>
      </c>
      <c r="K331" s="60"/>
      <c r="L331" s="223"/>
      <c r="M331" s="64" t="str">
        <f t="shared" si="29"/>
        <v/>
      </c>
      <c r="N331" s="65">
        <f t="shared" si="30"/>
        <v>0</v>
      </c>
      <c r="O331" s="66" t="str">
        <f>+IFERROR(VLOOKUP(LEFT(E331,4),Tabla3[[COD]:[PROCESO]],4,FALSE),"")</f>
        <v/>
      </c>
      <c r="P331" s="67" t="str">
        <f t="shared" si="31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28"/>
        <v/>
      </c>
      <c r="K332" s="60"/>
      <c r="L332" s="223"/>
      <c r="M332" s="64" t="str">
        <f t="shared" si="29"/>
        <v/>
      </c>
      <c r="N332" s="65">
        <f t="shared" si="30"/>
        <v>0</v>
      </c>
      <c r="O332" s="66" t="str">
        <f>+IFERROR(VLOOKUP(LEFT(E332,4),Tabla3[[COD]:[PROCESO]],4,FALSE),"")</f>
        <v/>
      </c>
      <c r="P332" s="67" t="str">
        <f t="shared" si="31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28"/>
        <v/>
      </c>
      <c r="K333" s="60"/>
      <c r="L333" s="223"/>
      <c r="M333" s="64" t="str">
        <f t="shared" si="29"/>
        <v/>
      </c>
      <c r="N333" s="65">
        <f t="shared" si="30"/>
        <v>0</v>
      </c>
      <c r="O333" s="66" t="str">
        <f>+IFERROR(VLOOKUP(LEFT(E333,4),Tabla3[[COD]:[PROCESO]],4,FALSE),"")</f>
        <v/>
      </c>
      <c r="P333" s="67" t="str">
        <f t="shared" si="31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28"/>
        <v/>
      </c>
      <c r="K334" s="60"/>
      <c r="L334" s="223"/>
      <c r="M334" s="64" t="str">
        <f t="shared" si="29"/>
        <v/>
      </c>
      <c r="N334" s="65">
        <f t="shared" si="30"/>
        <v>0</v>
      </c>
      <c r="O334" s="66" t="str">
        <f>+IFERROR(VLOOKUP(LEFT(E334,4),Tabla3[[COD]:[PROCESO]],4,FALSE),"")</f>
        <v/>
      </c>
      <c r="P334" s="67" t="str">
        <f t="shared" si="31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28"/>
        <v/>
      </c>
      <c r="K335" s="60"/>
      <c r="L335" s="223"/>
      <c r="M335" s="64" t="str">
        <f t="shared" si="29"/>
        <v/>
      </c>
      <c r="N335" s="65">
        <f t="shared" si="30"/>
        <v>0</v>
      </c>
      <c r="O335" s="66" t="str">
        <f>+IFERROR(VLOOKUP(LEFT(E335,4),Tabla3[[COD]:[PROCESO]],4,FALSE),"")</f>
        <v/>
      </c>
      <c r="P335" s="67" t="str">
        <f t="shared" si="31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28"/>
        <v/>
      </c>
      <c r="K336" s="60"/>
      <c r="L336" s="223"/>
      <c r="M336" s="64" t="str">
        <f t="shared" si="29"/>
        <v/>
      </c>
      <c r="N336" s="65">
        <f t="shared" si="30"/>
        <v>0</v>
      </c>
      <c r="O336" s="66" t="str">
        <f>+IFERROR(VLOOKUP(LEFT(E336,4),Tabla3[[COD]:[PROCESO]],4,FALSE),"")</f>
        <v/>
      </c>
      <c r="P336" s="67" t="str">
        <f t="shared" si="31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28"/>
        <v/>
      </c>
      <c r="K337" s="60"/>
      <c r="L337" s="223"/>
      <c r="M337" s="64" t="str">
        <f t="shared" si="29"/>
        <v/>
      </c>
      <c r="N337" s="65">
        <f t="shared" si="30"/>
        <v>0</v>
      </c>
      <c r="O337" s="66" t="str">
        <f>+IFERROR(VLOOKUP(LEFT(E337,4),Tabla3[[COD]:[PROCESO]],4,FALSE),"")</f>
        <v/>
      </c>
      <c r="P337" s="67" t="str">
        <f t="shared" si="31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28"/>
        <v/>
      </c>
      <c r="K338" s="60"/>
      <c r="L338" s="223"/>
      <c r="M338" s="64" t="str">
        <f t="shared" si="29"/>
        <v/>
      </c>
      <c r="N338" s="65">
        <f t="shared" si="30"/>
        <v>0</v>
      </c>
      <c r="O338" s="66" t="str">
        <f>+IFERROR(VLOOKUP(LEFT(E338,4),Tabla3[[COD]:[PROCESO]],4,FALSE),"")</f>
        <v/>
      </c>
      <c r="P338" s="67" t="str">
        <f t="shared" si="31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28"/>
        <v/>
      </c>
      <c r="K339" s="60"/>
      <c r="L339" s="223"/>
      <c r="M339" s="64" t="str">
        <f t="shared" si="29"/>
        <v/>
      </c>
      <c r="N339" s="65">
        <f t="shared" si="30"/>
        <v>0</v>
      </c>
      <c r="O339" s="66" t="str">
        <f>+IFERROR(VLOOKUP(LEFT(E339,4),Tabla3[[COD]:[PROCESO]],4,FALSE),"")</f>
        <v/>
      </c>
      <c r="P339" s="67" t="str">
        <f t="shared" si="31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28"/>
        <v/>
      </c>
      <c r="K340" s="60"/>
      <c r="L340" s="223"/>
      <c r="M340" s="64" t="str">
        <f t="shared" si="29"/>
        <v/>
      </c>
      <c r="N340" s="65">
        <f t="shared" si="30"/>
        <v>0</v>
      </c>
      <c r="O340" s="66" t="str">
        <f>+IFERROR(VLOOKUP(LEFT(E340,4),Tabla3[[COD]:[PROCESO]],4,FALSE),"")</f>
        <v/>
      </c>
      <c r="P340" s="67" t="str">
        <f t="shared" si="31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28"/>
        <v/>
      </c>
      <c r="K341" s="60"/>
      <c r="L341" s="223"/>
      <c r="M341" s="64" t="str">
        <f t="shared" si="29"/>
        <v/>
      </c>
      <c r="N341" s="65">
        <f t="shared" si="30"/>
        <v>0</v>
      </c>
      <c r="O341" s="66" t="str">
        <f>+IFERROR(VLOOKUP(LEFT(E341,4),Tabla3[[COD]:[PROCESO]],4,FALSE),"")</f>
        <v/>
      </c>
      <c r="P341" s="67" t="str">
        <f t="shared" si="31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28"/>
        <v/>
      </c>
      <c r="K342" s="60"/>
      <c r="L342" s="223"/>
      <c r="M342" s="64" t="str">
        <f t="shared" si="29"/>
        <v/>
      </c>
      <c r="N342" s="65">
        <f t="shared" si="30"/>
        <v>0</v>
      </c>
      <c r="O342" s="66" t="str">
        <f>+IFERROR(VLOOKUP(LEFT(E342,4),Tabla3[[COD]:[PROCESO]],4,FALSE),"")</f>
        <v/>
      </c>
      <c r="P342" s="67" t="str">
        <f t="shared" si="31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28"/>
        <v/>
      </c>
      <c r="K343" s="60"/>
      <c r="L343" s="223"/>
      <c r="M343" s="64" t="str">
        <f t="shared" si="29"/>
        <v/>
      </c>
      <c r="N343" s="65">
        <f t="shared" si="30"/>
        <v>0</v>
      </c>
      <c r="O343" s="66" t="str">
        <f>+IFERROR(VLOOKUP(LEFT(E343,4),Tabla3[[COD]:[PROCESO]],4,FALSE),"")</f>
        <v/>
      </c>
      <c r="P343" s="67" t="str">
        <f t="shared" si="31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28"/>
        <v/>
      </c>
      <c r="K344" s="60"/>
      <c r="L344" s="223"/>
      <c r="M344" s="64" t="str">
        <f t="shared" si="29"/>
        <v/>
      </c>
      <c r="N344" s="65">
        <f t="shared" si="30"/>
        <v>0</v>
      </c>
      <c r="O344" s="66" t="str">
        <f>+IFERROR(VLOOKUP(LEFT(E344,4),Tabla3[[COD]:[PROCESO]],4,FALSE),"")</f>
        <v/>
      </c>
      <c r="P344" s="67" t="str">
        <f t="shared" si="31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28"/>
        <v/>
      </c>
      <c r="K345" s="60"/>
      <c r="L345" s="223"/>
      <c r="M345" s="64" t="str">
        <f t="shared" si="29"/>
        <v/>
      </c>
      <c r="N345" s="65">
        <f t="shared" si="30"/>
        <v>0</v>
      </c>
      <c r="O345" s="66" t="str">
        <f>+IFERROR(VLOOKUP(LEFT(E345,4),Tabla3[[COD]:[PROCESO]],4,FALSE),"")</f>
        <v/>
      </c>
      <c r="P345" s="67" t="str">
        <f t="shared" si="31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28"/>
        <v/>
      </c>
      <c r="K346" s="60"/>
      <c r="L346" s="223"/>
      <c r="M346" s="64" t="str">
        <f t="shared" si="29"/>
        <v/>
      </c>
      <c r="N346" s="65">
        <f t="shared" si="30"/>
        <v>0</v>
      </c>
      <c r="O346" s="66" t="str">
        <f>+IFERROR(VLOOKUP(LEFT(E346,4),Tabla3[[COD]:[PROCESO]],4,FALSE),"")</f>
        <v/>
      </c>
      <c r="P346" s="67" t="str">
        <f t="shared" si="31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28"/>
        <v/>
      </c>
      <c r="K347" s="60"/>
      <c r="L347" s="223"/>
      <c r="M347" s="64" t="str">
        <f t="shared" si="29"/>
        <v/>
      </c>
      <c r="N347" s="65">
        <f t="shared" si="30"/>
        <v>0</v>
      </c>
      <c r="O347" s="66" t="str">
        <f>+IFERROR(VLOOKUP(LEFT(E347,4),Tabla3[[COD]:[PROCESO]],4,FALSE),"")</f>
        <v/>
      </c>
      <c r="P347" s="67" t="str">
        <f t="shared" si="31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28"/>
        <v/>
      </c>
      <c r="K348" s="60"/>
      <c r="L348" s="223"/>
      <c r="M348" s="64" t="str">
        <f t="shared" si="29"/>
        <v/>
      </c>
      <c r="N348" s="65">
        <f t="shared" si="30"/>
        <v>0</v>
      </c>
      <c r="O348" s="66" t="str">
        <f>+IFERROR(VLOOKUP(LEFT(E348,4),Tabla3[[COD]:[PROCESO]],4,FALSE),"")</f>
        <v/>
      </c>
      <c r="P348" s="67" t="str">
        <f t="shared" si="31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28"/>
        <v/>
      </c>
      <c r="K349" s="60"/>
      <c r="L349" s="223"/>
      <c r="M349" s="64" t="str">
        <f t="shared" si="29"/>
        <v/>
      </c>
      <c r="N349" s="65">
        <f t="shared" si="30"/>
        <v>0</v>
      </c>
      <c r="O349" s="66" t="str">
        <f>+IFERROR(VLOOKUP(LEFT(E349,4),Tabla3[[COD]:[PROCESO]],4,FALSE),"")</f>
        <v/>
      </c>
      <c r="P349" s="67" t="str">
        <f t="shared" si="31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28"/>
        <v/>
      </c>
      <c r="K350" s="60"/>
      <c r="L350" s="223"/>
      <c r="M350" s="64" t="str">
        <f t="shared" si="29"/>
        <v/>
      </c>
      <c r="N350" s="65">
        <f t="shared" si="30"/>
        <v>0</v>
      </c>
      <c r="O350" s="66" t="str">
        <f>+IFERROR(VLOOKUP(LEFT(E350,4),Tabla3[[COD]:[PROCESO]],4,FALSE),"")</f>
        <v/>
      </c>
      <c r="P350" s="67" t="str">
        <f t="shared" si="31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28"/>
        <v/>
      </c>
      <c r="K351" s="60"/>
      <c r="L351" s="223"/>
      <c r="M351" s="64" t="str">
        <f t="shared" si="29"/>
        <v/>
      </c>
      <c r="N351" s="65">
        <f t="shared" si="30"/>
        <v>0</v>
      </c>
      <c r="O351" s="66" t="str">
        <f>+IFERROR(VLOOKUP(LEFT(E351,4),Tabla3[[COD]:[PROCESO]],4,FALSE),"")</f>
        <v/>
      </c>
      <c r="P351" s="67" t="str">
        <f t="shared" si="31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28"/>
        <v/>
      </c>
      <c r="K352" s="60"/>
      <c r="L352" s="223"/>
      <c r="M352" s="64" t="str">
        <f t="shared" si="29"/>
        <v/>
      </c>
      <c r="N352" s="65">
        <f t="shared" si="30"/>
        <v>0</v>
      </c>
      <c r="O352" s="66" t="str">
        <f>+IFERROR(VLOOKUP(LEFT(E352,4),Tabla3[[COD]:[PROCESO]],4,FALSE),"")</f>
        <v/>
      </c>
      <c r="P352" s="67" t="str">
        <f t="shared" si="31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28"/>
        <v/>
      </c>
      <c r="K353" s="60"/>
      <c r="L353" s="223"/>
      <c r="M353" s="64" t="str">
        <f t="shared" si="29"/>
        <v/>
      </c>
      <c r="N353" s="65">
        <f t="shared" si="30"/>
        <v>0</v>
      </c>
      <c r="O353" s="66" t="str">
        <f>+IFERROR(VLOOKUP(LEFT(E353,4),Tabla3[[COD]:[PROCESO]],4,FALSE),"")</f>
        <v/>
      </c>
      <c r="P353" s="67" t="str">
        <f t="shared" si="31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28"/>
        <v/>
      </c>
      <c r="K354" s="60"/>
      <c r="L354" s="223"/>
      <c r="M354" s="64" t="str">
        <f t="shared" si="29"/>
        <v/>
      </c>
      <c r="N354" s="65">
        <f t="shared" si="30"/>
        <v>0</v>
      </c>
      <c r="O354" s="66" t="str">
        <f>+IFERROR(VLOOKUP(LEFT(E354,4),Tabla3[[COD]:[PROCESO]],4,FALSE),"")</f>
        <v/>
      </c>
      <c r="P354" s="67" t="str">
        <f t="shared" si="31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28"/>
        <v/>
      </c>
      <c r="K355" s="60"/>
      <c r="L355" s="223"/>
      <c r="M355" s="64" t="str">
        <f t="shared" si="29"/>
        <v/>
      </c>
      <c r="N355" s="65">
        <f t="shared" si="30"/>
        <v>0</v>
      </c>
      <c r="O355" s="66" t="str">
        <f>+IFERROR(VLOOKUP(LEFT(E355,4),Tabla3[[COD]:[PROCESO]],4,FALSE),"")</f>
        <v/>
      </c>
      <c r="P355" s="67" t="str">
        <f t="shared" si="31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28"/>
        <v/>
      </c>
      <c r="K356" s="60"/>
      <c r="L356" s="223"/>
      <c r="M356" s="64" t="str">
        <f t="shared" si="29"/>
        <v/>
      </c>
      <c r="N356" s="65">
        <f t="shared" si="30"/>
        <v>0</v>
      </c>
      <c r="O356" s="66" t="str">
        <f>+IFERROR(VLOOKUP(LEFT(E356,4),Tabla3[[COD]:[PROCESO]],4,FALSE),"")</f>
        <v/>
      </c>
      <c r="P356" s="67" t="str">
        <f t="shared" si="31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28"/>
        <v/>
      </c>
      <c r="K357" s="60"/>
      <c r="L357" s="223"/>
      <c r="M357" s="64" t="str">
        <f t="shared" si="29"/>
        <v/>
      </c>
      <c r="N357" s="65">
        <f t="shared" si="30"/>
        <v>0</v>
      </c>
      <c r="O357" s="66" t="str">
        <f>+IFERROR(VLOOKUP(LEFT(E357,4),Tabla3[[COD]:[PROCESO]],4,FALSE),"")</f>
        <v/>
      </c>
      <c r="P357" s="67" t="str">
        <f t="shared" si="31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28"/>
        <v/>
      </c>
      <c r="K358" s="60"/>
      <c r="L358" s="223"/>
      <c r="M358" s="64" t="str">
        <f t="shared" si="29"/>
        <v/>
      </c>
      <c r="N358" s="65">
        <f t="shared" si="30"/>
        <v>0</v>
      </c>
      <c r="O358" s="66" t="str">
        <f>+IFERROR(VLOOKUP(LEFT(E358,4),Tabla3[[COD]:[PROCESO]],4,FALSE),"")</f>
        <v/>
      </c>
      <c r="P358" s="67" t="str">
        <f t="shared" si="31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28"/>
        <v/>
      </c>
      <c r="K359" s="60"/>
      <c r="L359" s="223"/>
      <c r="M359" s="64" t="str">
        <f t="shared" si="29"/>
        <v/>
      </c>
      <c r="N359" s="65">
        <f t="shared" si="30"/>
        <v>0</v>
      </c>
      <c r="O359" s="66" t="str">
        <f>+IFERROR(VLOOKUP(LEFT(E359,4),Tabla3[[COD]:[PROCESO]],4,FALSE),"")</f>
        <v/>
      </c>
      <c r="P359" s="67" t="str">
        <f t="shared" si="31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28"/>
        <v/>
      </c>
      <c r="K360" s="60"/>
      <c r="L360" s="223"/>
      <c r="M360" s="64" t="str">
        <f t="shared" si="29"/>
        <v/>
      </c>
      <c r="N360" s="65">
        <f t="shared" si="30"/>
        <v>0</v>
      </c>
      <c r="O360" s="66" t="str">
        <f>+IFERROR(VLOOKUP(LEFT(E360,4),Tabla3[[COD]:[PROCESO]],4,FALSE),"")</f>
        <v/>
      </c>
      <c r="P360" s="67" t="str">
        <f t="shared" si="31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28"/>
        <v/>
      </c>
      <c r="K361" s="60"/>
      <c r="L361" s="223"/>
      <c r="M361" s="64" t="str">
        <f t="shared" si="29"/>
        <v/>
      </c>
      <c r="N361" s="65">
        <f t="shared" si="30"/>
        <v>0</v>
      </c>
      <c r="O361" s="66" t="str">
        <f>+IFERROR(VLOOKUP(LEFT(E361,4),Tabla3[[COD]:[PROCESO]],4,FALSE),"")</f>
        <v/>
      </c>
      <c r="P361" s="67" t="str">
        <f t="shared" si="31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28"/>
        <v/>
      </c>
      <c r="K362" s="60"/>
      <c r="L362" s="223"/>
      <c r="M362" s="64" t="str">
        <f t="shared" si="29"/>
        <v/>
      </c>
      <c r="N362" s="65">
        <f t="shared" si="30"/>
        <v>0</v>
      </c>
      <c r="O362" s="66" t="str">
        <f>+IFERROR(VLOOKUP(LEFT(E362,4),Tabla3[[COD]:[PROCESO]],4,FALSE),"")</f>
        <v/>
      </c>
      <c r="P362" s="67" t="str">
        <f t="shared" si="31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28"/>
        <v/>
      </c>
      <c r="K363" s="60"/>
      <c r="L363" s="223"/>
      <c r="M363" s="64" t="str">
        <f t="shared" si="29"/>
        <v/>
      </c>
      <c r="N363" s="65">
        <f t="shared" si="30"/>
        <v>0</v>
      </c>
      <c r="O363" s="66" t="str">
        <f>+IFERROR(VLOOKUP(LEFT(E363,4),Tabla3[[COD]:[PROCESO]],4,FALSE),"")</f>
        <v/>
      </c>
      <c r="P363" s="67" t="str">
        <f t="shared" si="31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28"/>
        <v/>
      </c>
      <c r="K364" s="60"/>
      <c r="L364" s="223"/>
      <c r="M364" s="64" t="str">
        <f t="shared" si="29"/>
        <v/>
      </c>
      <c r="N364" s="65">
        <f t="shared" si="30"/>
        <v>0</v>
      </c>
      <c r="O364" s="66" t="str">
        <f>+IFERROR(VLOOKUP(LEFT(E364,4),Tabla3[[COD]:[PROCESO]],4,FALSE),"")</f>
        <v/>
      </c>
      <c r="P364" s="67" t="str">
        <f t="shared" si="31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28"/>
        <v/>
      </c>
      <c r="K365" s="60"/>
      <c r="L365" s="223"/>
      <c r="M365" s="64" t="str">
        <f t="shared" si="29"/>
        <v/>
      </c>
      <c r="N365" s="65">
        <f t="shared" si="30"/>
        <v>0</v>
      </c>
      <c r="O365" s="66" t="str">
        <f>+IFERROR(VLOOKUP(LEFT(E365,4),Tabla3[[COD]:[PROCESO]],4,FALSE),"")</f>
        <v/>
      </c>
      <c r="P365" s="67" t="str">
        <f t="shared" si="31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28"/>
        <v/>
      </c>
      <c r="K366" s="60"/>
      <c r="L366" s="223"/>
      <c r="M366" s="64" t="str">
        <f t="shared" si="29"/>
        <v/>
      </c>
      <c r="N366" s="65">
        <f t="shared" si="30"/>
        <v>0</v>
      </c>
      <c r="O366" s="66" t="str">
        <f>+IFERROR(VLOOKUP(LEFT(E366,4),Tabla3[[COD]:[PROCESO]],4,FALSE),"")</f>
        <v/>
      </c>
      <c r="P366" s="67" t="str">
        <f t="shared" si="31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28"/>
        <v/>
      </c>
      <c r="K367" s="60"/>
      <c r="L367" s="223"/>
      <c r="M367" s="64" t="str">
        <f t="shared" si="29"/>
        <v/>
      </c>
      <c r="N367" s="65">
        <f t="shared" si="30"/>
        <v>0</v>
      </c>
      <c r="O367" s="66" t="str">
        <f>+IFERROR(VLOOKUP(LEFT(E367,4),Tabla3[[COD]:[PROCESO]],4,FALSE),"")</f>
        <v/>
      </c>
      <c r="P367" s="67" t="str">
        <f t="shared" si="31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28"/>
        <v/>
      </c>
      <c r="K368" s="60"/>
      <c r="L368" s="223"/>
      <c r="M368" s="64" t="str">
        <f t="shared" si="29"/>
        <v/>
      </c>
      <c r="N368" s="65">
        <f t="shared" si="30"/>
        <v>0</v>
      </c>
      <c r="O368" s="66" t="str">
        <f>+IFERROR(VLOOKUP(LEFT(E368,4),Tabla3[[COD]:[PROCESO]],4,FALSE),"")</f>
        <v/>
      </c>
      <c r="P368" s="67" t="str">
        <f t="shared" si="31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28"/>
        <v/>
      </c>
      <c r="K369" s="60"/>
      <c r="L369" s="223"/>
      <c r="M369" s="64" t="str">
        <f t="shared" si="29"/>
        <v/>
      </c>
      <c r="N369" s="65">
        <f t="shared" si="30"/>
        <v>0</v>
      </c>
      <c r="O369" s="66" t="str">
        <f>+IFERROR(VLOOKUP(LEFT(E369,4),Tabla3[[COD]:[PROCESO]],4,FALSE),"")</f>
        <v/>
      </c>
      <c r="P369" s="67" t="str">
        <f t="shared" si="31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28"/>
        <v/>
      </c>
      <c r="K370" s="60"/>
      <c r="L370" s="223"/>
      <c r="M370" s="64" t="str">
        <f t="shared" si="29"/>
        <v/>
      </c>
      <c r="N370" s="65">
        <f t="shared" si="30"/>
        <v>0</v>
      </c>
      <c r="O370" s="66" t="str">
        <f>+IFERROR(VLOOKUP(LEFT(E370,4),Tabla3[[COD]:[PROCESO]],4,FALSE),"")</f>
        <v/>
      </c>
      <c r="P370" s="67" t="str">
        <f t="shared" si="31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28"/>
        <v/>
      </c>
      <c r="K371" s="60"/>
      <c r="L371" s="223"/>
      <c r="M371" s="64" t="str">
        <f t="shared" si="29"/>
        <v/>
      </c>
      <c r="N371" s="65">
        <f t="shared" si="30"/>
        <v>0</v>
      </c>
      <c r="O371" s="66" t="str">
        <f>+IFERROR(VLOOKUP(LEFT(E371,4),Tabla3[[COD]:[PROCESO]],4,FALSE),"")</f>
        <v/>
      </c>
      <c r="P371" s="67" t="str">
        <f t="shared" si="31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28"/>
        <v/>
      </c>
      <c r="K372" s="60"/>
      <c r="L372" s="223"/>
      <c r="M372" s="64" t="str">
        <f t="shared" si="29"/>
        <v/>
      </c>
      <c r="N372" s="65">
        <f t="shared" si="30"/>
        <v>0</v>
      </c>
      <c r="O372" s="66" t="str">
        <f>+IFERROR(VLOOKUP(LEFT(E372,4),Tabla3[[COD]:[PROCESO]],4,FALSE),"")</f>
        <v/>
      </c>
      <c r="P372" s="67" t="str">
        <f t="shared" si="31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28"/>
        <v/>
      </c>
      <c r="K373" s="60"/>
      <c r="L373" s="223"/>
      <c r="M373" s="64" t="str">
        <f t="shared" si="29"/>
        <v/>
      </c>
      <c r="N373" s="65">
        <f t="shared" si="30"/>
        <v>0</v>
      </c>
      <c r="O373" s="66" t="str">
        <f>+IFERROR(VLOOKUP(LEFT(E373,4),Tabla3[[COD]:[PROCESO]],4,FALSE),"")</f>
        <v/>
      </c>
      <c r="P373" s="67" t="str">
        <f t="shared" si="31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28"/>
        <v/>
      </c>
      <c r="K374" s="60"/>
      <c r="L374" s="223"/>
      <c r="M374" s="64" t="str">
        <f t="shared" si="29"/>
        <v/>
      </c>
      <c r="N374" s="65">
        <f t="shared" si="30"/>
        <v>0</v>
      </c>
      <c r="O374" s="66" t="str">
        <f>+IFERROR(VLOOKUP(LEFT(E374,4),Tabla3[[COD]:[PROCESO]],4,FALSE),"")</f>
        <v/>
      </c>
      <c r="P374" s="67" t="str">
        <f t="shared" si="31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28"/>
        <v/>
      </c>
      <c r="K375" s="60"/>
      <c r="L375" s="223"/>
      <c r="M375" s="64" t="str">
        <f t="shared" si="29"/>
        <v/>
      </c>
      <c r="N375" s="65">
        <f t="shared" si="30"/>
        <v>0</v>
      </c>
      <c r="O375" s="66" t="str">
        <f>+IFERROR(VLOOKUP(LEFT(E375,4),Tabla3[[COD]:[PROCESO]],4,FALSE),"")</f>
        <v/>
      </c>
      <c r="P375" s="67" t="str">
        <f t="shared" si="31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28"/>
        <v/>
      </c>
      <c r="K376" s="60"/>
      <c r="L376" s="223"/>
      <c r="M376" s="64" t="str">
        <f t="shared" si="29"/>
        <v/>
      </c>
      <c r="N376" s="65">
        <f t="shared" si="30"/>
        <v>0</v>
      </c>
      <c r="O376" s="66" t="str">
        <f>+IFERROR(VLOOKUP(LEFT(E376,4),Tabla3[[COD]:[PROCESO]],4,FALSE),"")</f>
        <v/>
      </c>
      <c r="P376" s="67" t="str">
        <f t="shared" si="31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28"/>
        <v/>
      </c>
      <c r="K377" s="60"/>
      <c r="L377" s="223"/>
      <c r="M377" s="64" t="str">
        <f t="shared" si="29"/>
        <v/>
      </c>
      <c r="N377" s="65">
        <f t="shared" si="30"/>
        <v>0</v>
      </c>
      <c r="O377" s="66" t="str">
        <f>+IFERROR(VLOOKUP(LEFT(E377,4),Tabla3[[COD]:[PROCESO]],4,FALSE),"")</f>
        <v/>
      </c>
      <c r="P377" s="67" t="str">
        <f t="shared" si="31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28"/>
        <v/>
      </c>
      <c r="K378" s="60"/>
      <c r="L378" s="223"/>
      <c r="M378" s="64" t="str">
        <f t="shared" si="29"/>
        <v/>
      </c>
      <c r="N378" s="65">
        <f t="shared" si="30"/>
        <v>0</v>
      </c>
      <c r="O378" s="66" t="str">
        <f>+IFERROR(VLOOKUP(LEFT(E378,4),Tabla3[[COD]:[PROCESO]],4,FALSE),"")</f>
        <v/>
      </c>
      <c r="P378" s="67" t="str">
        <f t="shared" si="31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28"/>
        <v/>
      </c>
      <c r="K379" s="60"/>
      <c r="L379" s="223"/>
      <c r="M379" s="64" t="str">
        <f t="shared" si="29"/>
        <v/>
      </c>
      <c r="N379" s="65">
        <f t="shared" si="30"/>
        <v>0</v>
      </c>
      <c r="O379" s="66" t="str">
        <f>+IFERROR(VLOOKUP(LEFT(E379,4),Tabla3[[COD]:[PROCESO]],4,FALSE),"")</f>
        <v/>
      </c>
      <c r="P379" s="67" t="str">
        <f t="shared" si="31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28"/>
        <v/>
      </c>
      <c r="K380" s="60"/>
      <c r="L380" s="223"/>
      <c r="M380" s="64" t="str">
        <f t="shared" si="29"/>
        <v/>
      </c>
      <c r="N380" s="65">
        <f t="shared" si="30"/>
        <v>0</v>
      </c>
      <c r="O380" s="66" t="str">
        <f>+IFERROR(VLOOKUP(LEFT(E380,4),Tabla3[[COD]:[PROCESO]],4,FALSE),"")</f>
        <v/>
      </c>
      <c r="P380" s="67" t="str">
        <f t="shared" si="31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28"/>
        <v/>
      </c>
      <c r="K381" s="60"/>
      <c r="L381" s="223"/>
      <c r="M381" s="64" t="str">
        <f t="shared" si="29"/>
        <v/>
      </c>
      <c r="N381" s="65">
        <f t="shared" si="30"/>
        <v>0</v>
      </c>
      <c r="O381" s="66" t="str">
        <f>+IFERROR(VLOOKUP(LEFT(E381,4),Tabla3[[COD]:[PROCESO]],4,FALSE),"")</f>
        <v/>
      </c>
      <c r="P381" s="67" t="str">
        <f t="shared" si="31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28"/>
        <v/>
      </c>
      <c r="K382" s="60"/>
      <c r="L382" s="223"/>
      <c r="M382" s="64" t="str">
        <f t="shared" si="29"/>
        <v/>
      </c>
      <c r="N382" s="65">
        <f t="shared" si="30"/>
        <v>0</v>
      </c>
      <c r="O382" s="66" t="str">
        <f>+IFERROR(VLOOKUP(LEFT(E382,4),Tabla3[[COD]:[PROCESO]],4,FALSE),"")</f>
        <v/>
      </c>
      <c r="P382" s="67" t="str">
        <f t="shared" si="31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28"/>
        <v/>
      </c>
      <c r="K383" s="60"/>
      <c r="L383" s="223"/>
      <c r="M383" s="64" t="str">
        <f t="shared" si="29"/>
        <v/>
      </c>
      <c r="N383" s="65">
        <f t="shared" si="30"/>
        <v>0</v>
      </c>
      <c r="O383" s="66" t="str">
        <f>+IFERROR(VLOOKUP(LEFT(E383,4),Tabla3[[COD]:[PROCESO]],4,FALSE),"")</f>
        <v/>
      </c>
      <c r="P383" s="67" t="str">
        <f t="shared" si="31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28"/>
        <v/>
      </c>
      <c r="K384" s="60"/>
      <c r="L384" s="223"/>
      <c r="M384" s="64" t="str">
        <f t="shared" si="29"/>
        <v/>
      </c>
      <c r="N384" s="65">
        <f t="shared" si="30"/>
        <v>0</v>
      </c>
      <c r="O384" s="66" t="str">
        <f>+IFERROR(VLOOKUP(LEFT(E384,4),Tabla3[[COD]:[PROCESO]],4,FALSE),"")</f>
        <v/>
      </c>
      <c r="P384" s="67" t="str">
        <f t="shared" si="31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28"/>
        <v/>
      </c>
      <c r="K385" s="60"/>
      <c r="L385" s="223"/>
      <c r="M385" s="64" t="str">
        <f t="shared" si="29"/>
        <v/>
      </c>
      <c r="N385" s="65">
        <f t="shared" si="30"/>
        <v>0</v>
      </c>
      <c r="O385" s="66" t="str">
        <f>+IFERROR(VLOOKUP(LEFT(E385,4),Tabla3[[COD]:[PROCESO]],4,FALSE),"")</f>
        <v/>
      </c>
      <c r="P385" s="67" t="str">
        <f t="shared" si="31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28"/>
        <v/>
      </c>
      <c r="K386" s="60"/>
      <c r="L386" s="223"/>
      <c r="M386" s="64" t="str">
        <f t="shared" si="29"/>
        <v/>
      </c>
      <c r="N386" s="65">
        <f t="shared" si="30"/>
        <v>0</v>
      </c>
      <c r="O386" s="66" t="str">
        <f>+IFERROR(VLOOKUP(LEFT(E386,4),Tabla3[[COD]:[PROCESO]],4,FALSE),"")</f>
        <v/>
      </c>
      <c r="P386" s="67" t="str">
        <f t="shared" si="31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ref="J387:J450" si="32">+IFERROR(P387/O387,"")</f>
        <v/>
      </c>
      <c r="K387" s="60"/>
      <c r="L387" s="223"/>
      <c r="M387" s="64" t="str">
        <f t="shared" ref="M387:M450" si="33">+IFERROR(N387*O387,"")</f>
        <v/>
      </c>
      <c r="N387" s="65">
        <f t="shared" si="30"/>
        <v>0</v>
      </c>
      <c r="O387" s="66" t="str">
        <f>+IFERROR(VLOOKUP(LEFT(E387,4),Tabla3[[COD]:[PROCESO]],4,FALSE),"")</f>
        <v/>
      </c>
      <c r="P387" s="67" t="str">
        <f t="shared" si="31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si="32"/>
        <v/>
      </c>
      <c r="K388" s="60"/>
      <c r="L388" s="223"/>
      <c r="M388" s="64" t="str">
        <f t="shared" si="33"/>
        <v/>
      </c>
      <c r="N388" s="65">
        <f t="shared" si="30"/>
        <v>0</v>
      </c>
      <c r="O388" s="66" t="str">
        <f>+IFERROR(VLOOKUP(LEFT(E388,4),Tabla3[[COD]:[PROCESO]],4,FALSE),"")</f>
        <v/>
      </c>
      <c r="P388" s="67" t="str">
        <f t="shared" si="31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32"/>
        <v/>
      </c>
      <c r="K389" s="60"/>
      <c r="L389" s="223"/>
      <c r="M389" s="64" t="str">
        <f t="shared" si="33"/>
        <v/>
      </c>
      <c r="N389" s="65">
        <f t="shared" ref="N389:N452" si="34">(H389-G389)*24</f>
        <v>0</v>
      </c>
      <c r="O389" s="66" t="str">
        <f>+IFERROR(VLOOKUP(LEFT(E389,4),Tabla3[[COD]:[PROCESO]],4,FALSE),"")</f>
        <v/>
      </c>
      <c r="P389" s="67" t="str">
        <f t="shared" ref="P389:P452" si="35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32"/>
        <v/>
      </c>
      <c r="K390" s="60"/>
      <c r="L390" s="223"/>
      <c r="M390" s="64" t="str">
        <f t="shared" si="33"/>
        <v/>
      </c>
      <c r="N390" s="65">
        <f t="shared" si="34"/>
        <v>0</v>
      </c>
      <c r="O390" s="66" t="str">
        <f>+IFERROR(VLOOKUP(LEFT(E390,4),Tabla3[[COD]:[PROCESO]],4,FALSE),"")</f>
        <v/>
      </c>
      <c r="P390" s="67" t="str">
        <f t="shared" si="35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32"/>
        <v/>
      </c>
      <c r="K391" s="60"/>
      <c r="L391" s="223"/>
      <c r="M391" s="64" t="str">
        <f t="shared" si="33"/>
        <v/>
      </c>
      <c r="N391" s="65">
        <f t="shared" si="34"/>
        <v>0</v>
      </c>
      <c r="O391" s="66" t="str">
        <f>+IFERROR(VLOOKUP(LEFT(E391,4),Tabla3[[COD]:[PROCESO]],4,FALSE),"")</f>
        <v/>
      </c>
      <c r="P391" s="67" t="str">
        <f t="shared" si="35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32"/>
        <v/>
      </c>
      <c r="K392" s="60"/>
      <c r="L392" s="223"/>
      <c r="M392" s="64" t="str">
        <f t="shared" si="33"/>
        <v/>
      </c>
      <c r="N392" s="65">
        <f t="shared" si="34"/>
        <v>0</v>
      </c>
      <c r="O392" s="66" t="str">
        <f>+IFERROR(VLOOKUP(LEFT(E392,4),Tabla3[[COD]:[PROCESO]],4,FALSE),"")</f>
        <v/>
      </c>
      <c r="P392" s="67" t="str">
        <f t="shared" si="35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32"/>
        <v/>
      </c>
      <c r="K393" s="60"/>
      <c r="L393" s="223"/>
      <c r="M393" s="64" t="str">
        <f t="shared" si="33"/>
        <v/>
      </c>
      <c r="N393" s="65">
        <f t="shared" si="34"/>
        <v>0</v>
      </c>
      <c r="O393" s="66" t="str">
        <f>+IFERROR(VLOOKUP(LEFT(E393,4),Tabla3[[COD]:[PROCESO]],4,FALSE),"")</f>
        <v/>
      </c>
      <c r="P393" s="67" t="str">
        <f t="shared" si="35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32"/>
        <v/>
      </c>
      <c r="K394" s="60"/>
      <c r="L394" s="223"/>
      <c r="M394" s="64" t="str">
        <f t="shared" si="33"/>
        <v/>
      </c>
      <c r="N394" s="65">
        <f t="shared" si="34"/>
        <v>0</v>
      </c>
      <c r="O394" s="66" t="str">
        <f>+IFERROR(VLOOKUP(LEFT(E394,4),Tabla3[[COD]:[PROCESO]],4,FALSE),"")</f>
        <v/>
      </c>
      <c r="P394" s="67" t="str">
        <f t="shared" si="35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32"/>
        <v/>
      </c>
      <c r="K395" s="60"/>
      <c r="L395" s="223"/>
      <c r="M395" s="64" t="str">
        <f t="shared" si="33"/>
        <v/>
      </c>
      <c r="N395" s="65">
        <f t="shared" si="34"/>
        <v>0</v>
      </c>
      <c r="O395" s="66" t="str">
        <f>+IFERROR(VLOOKUP(LEFT(E395,4),Tabla3[[COD]:[PROCESO]],4,FALSE),"")</f>
        <v/>
      </c>
      <c r="P395" s="67" t="str">
        <f t="shared" si="35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32"/>
        <v/>
      </c>
      <c r="K396" s="60"/>
      <c r="L396" s="223"/>
      <c r="M396" s="64" t="str">
        <f t="shared" si="33"/>
        <v/>
      </c>
      <c r="N396" s="65">
        <f t="shared" si="34"/>
        <v>0</v>
      </c>
      <c r="O396" s="66" t="str">
        <f>+IFERROR(VLOOKUP(LEFT(E396,4),Tabla3[[COD]:[PROCESO]],4,FALSE),"")</f>
        <v/>
      </c>
      <c r="P396" s="67" t="str">
        <f t="shared" si="35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32"/>
        <v/>
      </c>
      <c r="K397" s="60"/>
      <c r="L397" s="223"/>
      <c r="M397" s="64" t="str">
        <f t="shared" si="33"/>
        <v/>
      </c>
      <c r="N397" s="65">
        <f t="shared" si="34"/>
        <v>0</v>
      </c>
      <c r="O397" s="66" t="str">
        <f>+IFERROR(VLOOKUP(LEFT(E397,4),Tabla3[[COD]:[PROCESO]],4,FALSE),"")</f>
        <v/>
      </c>
      <c r="P397" s="67" t="str">
        <f t="shared" si="35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32"/>
        <v/>
      </c>
      <c r="K398" s="60"/>
      <c r="L398" s="223"/>
      <c r="M398" s="64" t="str">
        <f t="shared" si="33"/>
        <v/>
      </c>
      <c r="N398" s="65">
        <f t="shared" si="34"/>
        <v>0</v>
      </c>
      <c r="O398" s="66" t="str">
        <f>+IFERROR(VLOOKUP(LEFT(E398,4),Tabla3[[COD]:[PROCESO]],4,FALSE),"")</f>
        <v/>
      </c>
      <c r="P398" s="67" t="str">
        <f t="shared" si="35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32"/>
        <v/>
      </c>
      <c r="K399" s="60"/>
      <c r="L399" s="223"/>
      <c r="M399" s="64" t="str">
        <f t="shared" si="33"/>
        <v/>
      </c>
      <c r="N399" s="65">
        <f t="shared" si="34"/>
        <v>0</v>
      </c>
      <c r="O399" s="66" t="str">
        <f>+IFERROR(VLOOKUP(LEFT(E399,4),Tabla3[[COD]:[PROCESO]],4,FALSE),"")</f>
        <v/>
      </c>
      <c r="P399" s="67" t="str">
        <f t="shared" si="35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32"/>
        <v/>
      </c>
      <c r="K400" s="60"/>
      <c r="L400" s="223"/>
      <c r="M400" s="64" t="str">
        <f t="shared" si="33"/>
        <v/>
      </c>
      <c r="N400" s="65">
        <f t="shared" si="34"/>
        <v>0</v>
      </c>
      <c r="O400" s="66" t="str">
        <f>+IFERROR(VLOOKUP(LEFT(E400,4),Tabla3[[COD]:[PROCESO]],4,FALSE),"")</f>
        <v/>
      </c>
      <c r="P400" s="67" t="str">
        <f t="shared" si="35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32"/>
        <v/>
      </c>
      <c r="K401" s="60"/>
      <c r="L401" s="223"/>
      <c r="M401" s="64" t="str">
        <f t="shared" si="33"/>
        <v/>
      </c>
      <c r="N401" s="65">
        <f t="shared" si="34"/>
        <v>0</v>
      </c>
      <c r="O401" s="66" t="str">
        <f>+IFERROR(VLOOKUP(LEFT(E401,4),Tabla3[[COD]:[PROCESO]],4,FALSE),"")</f>
        <v/>
      </c>
      <c r="P401" s="67" t="str">
        <f t="shared" si="35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32"/>
        <v/>
      </c>
      <c r="K402" s="60"/>
      <c r="L402" s="223"/>
      <c r="M402" s="64" t="str">
        <f t="shared" si="33"/>
        <v/>
      </c>
      <c r="N402" s="65">
        <f t="shared" si="34"/>
        <v>0</v>
      </c>
      <c r="O402" s="66" t="str">
        <f>+IFERROR(VLOOKUP(LEFT(E402,4),Tabla3[[COD]:[PROCESO]],4,FALSE),"")</f>
        <v/>
      </c>
      <c r="P402" s="67" t="str">
        <f t="shared" si="35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32"/>
        <v/>
      </c>
      <c r="K403" s="60"/>
      <c r="L403" s="223"/>
      <c r="M403" s="64" t="str">
        <f t="shared" si="33"/>
        <v/>
      </c>
      <c r="N403" s="65">
        <f t="shared" si="34"/>
        <v>0</v>
      </c>
      <c r="O403" s="66" t="str">
        <f>+IFERROR(VLOOKUP(LEFT(E403,4),Tabla3[[COD]:[PROCESO]],4,FALSE),"")</f>
        <v/>
      </c>
      <c r="P403" s="67" t="str">
        <f t="shared" si="35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32"/>
        <v/>
      </c>
      <c r="K404" s="60"/>
      <c r="L404" s="223"/>
      <c r="M404" s="64" t="str">
        <f t="shared" si="33"/>
        <v/>
      </c>
      <c r="N404" s="65">
        <f t="shared" si="34"/>
        <v>0</v>
      </c>
      <c r="O404" s="66" t="str">
        <f>+IFERROR(VLOOKUP(LEFT(E404,4),Tabla3[[COD]:[PROCESO]],4,FALSE),"")</f>
        <v/>
      </c>
      <c r="P404" s="67" t="str">
        <f t="shared" si="35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32"/>
        <v/>
      </c>
      <c r="K405" s="60"/>
      <c r="L405" s="223"/>
      <c r="M405" s="64" t="str">
        <f t="shared" si="33"/>
        <v/>
      </c>
      <c r="N405" s="65">
        <f t="shared" si="34"/>
        <v>0</v>
      </c>
      <c r="O405" s="66" t="str">
        <f>+IFERROR(VLOOKUP(LEFT(E405,4),Tabla3[[COD]:[PROCESO]],4,FALSE),"")</f>
        <v/>
      </c>
      <c r="P405" s="67" t="str">
        <f t="shared" si="35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32"/>
        <v/>
      </c>
      <c r="K406" s="60"/>
      <c r="L406" s="223"/>
      <c r="M406" s="64" t="str">
        <f t="shared" si="33"/>
        <v/>
      </c>
      <c r="N406" s="65">
        <f t="shared" si="34"/>
        <v>0</v>
      </c>
      <c r="O406" s="66" t="str">
        <f>+IFERROR(VLOOKUP(LEFT(E406,4),Tabla3[[COD]:[PROCESO]],4,FALSE),"")</f>
        <v/>
      </c>
      <c r="P406" s="67" t="str">
        <f t="shared" si="35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32"/>
        <v/>
      </c>
      <c r="K407" s="60"/>
      <c r="L407" s="223"/>
      <c r="M407" s="64" t="str">
        <f t="shared" si="33"/>
        <v/>
      </c>
      <c r="N407" s="65">
        <f t="shared" si="34"/>
        <v>0</v>
      </c>
      <c r="O407" s="66" t="str">
        <f>+IFERROR(VLOOKUP(LEFT(E407,4),Tabla3[[COD]:[PROCESO]],4,FALSE),"")</f>
        <v/>
      </c>
      <c r="P407" s="67" t="str">
        <f t="shared" si="35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32"/>
        <v/>
      </c>
      <c r="K408" s="60"/>
      <c r="L408" s="223"/>
      <c r="M408" s="64" t="str">
        <f t="shared" si="33"/>
        <v/>
      </c>
      <c r="N408" s="65">
        <f t="shared" si="34"/>
        <v>0</v>
      </c>
      <c r="O408" s="66" t="str">
        <f>+IFERROR(VLOOKUP(LEFT(E408,4),Tabla3[[COD]:[PROCESO]],4,FALSE),"")</f>
        <v/>
      </c>
      <c r="P408" s="67" t="str">
        <f t="shared" si="35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32"/>
        <v/>
      </c>
      <c r="K409" s="60"/>
      <c r="L409" s="223"/>
      <c r="M409" s="64" t="str">
        <f t="shared" si="33"/>
        <v/>
      </c>
      <c r="N409" s="65">
        <f t="shared" si="34"/>
        <v>0</v>
      </c>
      <c r="O409" s="66" t="str">
        <f>+IFERROR(VLOOKUP(LEFT(E409,4),Tabla3[[COD]:[PROCESO]],4,FALSE),"")</f>
        <v/>
      </c>
      <c r="P409" s="67" t="str">
        <f t="shared" si="35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32"/>
        <v/>
      </c>
      <c r="K410" s="60"/>
      <c r="L410" s="223"/>
      <c r="M410" s="64" t="str">
        <f t="shared" si="33"/>
        <v/>
      </c>
      <c r="N410" s="65">
        <f t="shared" si="34"/>
        <v>0</v>
      </c>
      <c r="O410" s="66" t="str">
        <f>+IFERROR(VLOOKUP(LEFT(E410,4),Tabla3[[COD]:[PROCESO]],4,FALSE),"")</f>
        <v/>
      </c>
      <c r="P410" s="67" t="str">
        <f t="shared" si="35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32"/>
        <v/>
      </c>
      <c r="K411" s="60"/>
      <c r="L411" s="223"/>
      <c r="M411" s="64" t="str">
        <f t="shared" si="33"/>
        <v/>
      </c>
      <c r="N411" s="65">
        <f t="shared" si="34"/>
        <v>0</v>
      </c>
      <c r="O411" s="66" t="str">
        <f>+IFERROR(VLOOKUP(LEFT(E411,4),Tabla3[[COD]:[PROCESO]],4,FALSE),"")</f>
        <v/>
      </c>
      <c r="P411" s="67" t="str">
        <f t="shared" si="35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32"/>
        <v/>
      </c>
      <c r="K412" s="60"/>
      <c r="L412" s="223"/>
      <c r="M412" s="64" t="str">
        <f t="shared" si="33"/>
        <v/>
      </c>
      <c r="N412" s="65">
        <f t="shared" si="34"/>
        <v>0</v>
      </c>
      <c r="O412" s="66" t="str">
        <f>+IFERROR(VLOOKUP(LEFT(E412,4),Tabla3[[COD]:[PROCESO]],4,FALSE),"")</f>
        <v/>
      </c>
      <c r="P412" s="67" t="str">
        <f t="shared" si="35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32"/>
        <v/>
      </c>
      <c r="K413" s="60"/>
      <c r="L413" s="223"/>
      <c r="M413" s="64" t="str">
        <f t="shared" si="33"/>
        <v/>
      </c>
      <c r="N413" s="65">
        <f t="shared" si="34"/>
        <v>0</v>
      </c>
      <c r="O413" s="66" t="str">
        <f>+IFERROR(VLOOKUP(LEFT(E413,4),Tabla3[[COD]:[PROCESO]],4,FALSE),"")</f>
        <v/>
      </c>
      <c r="P413" s="67" t="str">
        <f t="shared" si="35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32"/>
        <v/>
      </c>
      <c r="K414" s="60"/>
      <c r="L414" s="223"/>
      <c r="M414" s="64" t="str">
        <f t="shared" si="33"/>
        <v/>
      </c>
      <c r="N414" s="65">
        <f t="shared" si="34"/>
        <v>0</v>
      </c>
      <c r="O414" s="66" t="str">
        <f>+IFERROR(VLOOKUP(LEFT(E414,4),Tabla3[[COD]:[PROCESO]],4,FALSE),"")</f>
        <v/>
      </c>
      <c r="P414" s="67" t="str">
        <f t="shared" si="35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32"/>
        <v/>
      </c>
      <c r="K415" s="60"/>
      <c r="L415" s="223"/>
      <c r="M415" s="64" t="str">
        <f t="shared" si="33"/>
        <v/>
      </c>
      <c r="N415" s="65">
        <f t="shared" si="34"/>
        <v>0</v>
      </c>
      <c r="O415" s="66" t="str">
        <f>+IFERROR(VLOOKUP(LEFT(E415,4),Tabla3[[COD]:[PROCESO]],4,FALSE),"")</f>
        <v/>
      </c>
      <c r="P415" s="67" t="str">
        <f t="shared" si="35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32"/>
        <v/>
      </c>
      <c r="K416" s="60"/>
      <c r="L416" s="223"/>
      <c r="M416" s="64" t="str">
        <f t="shared" si="33"/>
        <v/>
      </c>
      <c r="N416" s="65">
        <f t="shared" si="34"/>
        <v>0</v>
      </c>
      <c r="O416" s="66" t="str">
        <f>+IFERROR(VLOOKUP(LEFT(E416,4),Tabla3[[COD]:[PROCESO]],4,FALSE),"")</f>
        <v/>
      </c>
      <c r="P416" s="67" t="str">
        <f t="shared" si="35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32"/>
        <v/>
      </c>
      <c r="K417" s="60"/>
      <c r="L417" s="223"/>
      <c r="M417" s="64" t="str">
        <f t="shared" si="33"/>
        <v/>
      </c>
      <c r="N417" s="65">
        <f t="shared" si="34"/>
        <v>0</v>
      </c>
      <c r="O417" s="66" t="str">
        <f>+IFERROR(VLOOKUP(LEFT(E417,4),Tabla3[[COD]:[PROCESO]],4,FALSE),"")</f>
        <v/>
      </c>
      <c r="P417" s="67" t="str">
        <f t="shared" si="35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32"/>
        <v/>
      </c>
      <c r="K418" s="60"/>
      <c r="L418" s="223"/>
      <c r="M418" s="64" t="str">
        <f t="shared" si="33"/>
        <v/>
      </c>
      <c r="N418" s="65">
        <f t="shared" si="34"/>
        <v>0</v>
      </c>
      <c r="O418" s="66" t="str">
        <f>+IFERROR(VLOOKUP(LEFT(E418,4),Tabla3[[COD]:[PROCESO]],4,FALSE),"")</f>
        <v/>
      </c>
      <c r="P418" s="67" t="str">
        <f t="shared" si="35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32"/>
        <v/>
      </c>
      <c r="K419" s="60"/>
      <c r="L419" s="223"/>
      <c r="M419" s="64" t="str">
        <f t="shared" si="33"/>
        <v/>
      </c>
      <c r="N419" s="65">
        <f t="shared" si="34"/>
        <v>0</v>
      </c>
      <c r="O419" s="66" t="str">
        <f>+IFERROR(VLOOKUP(LEFT(E419,4),Tabla3[[COD]:[PROCESO]],4,FALSE),"")</f>
        <v/>
      </c>
      <c r="P419" s="67" t="str">
        <f t="shared" si="35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32"/>
        <v/>
      </c>
      <c r="K420" s="60"/>
      <c r="L420" s="223"/>
      <c r="M420" s="64" t="str">
        <f t="shared" si="33"/>
        <v/>
      </c>
      <c r="N420" s="65">
        <f t="shared" si="34"/>
        <v>0</v>
      </c>
      <c r="O420" s="66" t="str">
        <f>+IFERROR(VLOOKUP(LEFT(E420,4),Tabla3[[COD]:[PROCESO]],4,FALSE),"")</f>
        <v/>
      </c>
      <c r="P420" s="67" t="str">
        <f t="shared" si="35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32"/>
        <v/>
      </c>
      <c r="K421" s="60"/>
      <c r="L421" s="223"/>
      <c r="M421" s="64" t="str">
        <f t="shared" si="33"/>
        <v/>
      </c>
      <c r="N421" s="65">
        <f t="shared" si="34"/>
        <v>0</v>
      </c>
      <c r="O421" s="66" t="str">
        <f>+IFERROR(VLOOKUP(LEFT(E421,4),Tabla3[[COD]:[PROCESO]],4,FALSE),"")</f>
        <v/>
      </c>
      <c r="P421" s="67" t="str">
        <f t="shared" si="35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32"/>
        <v/>
      </c>
      <c r="K422" s="60"/>
      <c r="L422" s="223"/>
      <c r="M422" s="64" t="str">
        <f t="shared" si="33"/>
        <v/>
      </c>
      <c r="N422" s="65">
        <f t="shared" si="34"/>
        <v>0</v>
      </c>
      <c r="O422" s="66" t="str">
        <f>+IFERROR(VLOOKUP(LEFT(E422,4),Tabla3[[COD]:[PROCESO]],4,FALSE),"")</f>
        <v/>
      </c>
      <c r="P422" s="67" t="str">
        <f t="shared" si="35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32"/>
        <v/>
      </c>
      <c r="K423" s="60"/>
      <c r="L423" s="223"/>
      <c r="M423" s="64" t="str">
        <f t="shared" si="33"/>
        <v/>
      </c>
      <c r="N423" s="65">
        <f t="shared" si="34"/>
        <v>0</v>
      </c>
      <c r="O423" s="66" t="str">
        <f>+IFERROR(VLOOKUP(LEFT(E423,4),Tabla3[[COD]:[PROCESO]],4,FALSE),"")</f>
        <v/>
      </c>
      <c r="P423" s="67" t="str">
        <f t="shared" si="35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32"/>
        <v/>
      </c>
      <c r="K424" s="60"/>
      <c r="L424" s="223"/>
      <c r="M424" s="64" t="str">
        <f t="shared" si="33"/>
        <v/>
      </c>
      <c r="N424" s="65">
        <f t="shared" si="34"/>
        <v>0</v>
      </c>
      <c r="O424" s="66" t="str">
        <f>+IFERROR(VLOOKUP(LEFT(E424,4),Tabla3[[COD]:[PROCESO]],4,FALSE),"")</f>
        <v/>
      </c>
      <c r="P424" s="67" t="str">
        <f t="shared" si="35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32"/>
        <v/>
      </c>
      <c r="K425" s="60"/>
      <c r="L425" s="223"/>
      <c r="M425" s="64" t="str">
        <f t="shared" si="33"/>
        <v/>
      </c>
      <c r="N425" s="65">
        <f t="shared" si="34"/>
        <v>0</v>
      </c>
      <c r="O425" s="66" t="str">
        <f>+IFERROR(VLOOKUP(LEFT(E425,4),Tabla3[[COD]:[PROCESO]],4,FALSE),"")</f>
        <v/>
      </c>
      <c r="P425" s="67" t="str">
        <f t="shared" si="35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32"/>
        <v/>
      </c>
      <c r="K426" s="60"/>
      <c r="L426" s="223"/>
      <c r="M426" s="64" t="str">
        <f t="shared" si="33"/>
        <v/>
      </c>
      <c r="N426" s="65">
        <f t="shared" si="34"/>
        <v>0</v>
      </c>
      <c r="O426" s="66" t="str">
        <f>+IFERROR(VLOOKUP(LEFT(E426,4),Tabla3[[COD]:[PROCESO]],4,FALSE),"")</f>
        <v/>
      </c>
      <c r="P426" s="67" t="str">
        <f t="shared" si="35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32"/>
        <v/>
      </c>
      <c r="K427" s="60"/>
      <c r="L427" s="223"/>
      <c r="M427" s="64" t="str">
        <f t="shared" si="33"/>
        <v/>
      </c>
      <c r="N427" s="65">
        <f t="shared" si="34"/>
        <v>0</v>
      </c>
      <c r="O427" s="66" t="str">
        <f>+IFERROR(VLOOKUP(LEFT(E427,4),Tabla3[[COD]:[PROCESO]],4,FALSE),"")</f>
        <v/>
      </c>
      <c r="P427" s="67" t="str">
        <f t="shared" si="35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32"/>
        <v/>
      </c>
      <c r="K428" s="60"/>
      <c r="L428" s="223"/>
      <c r="M428" s="64" t="str">
        <f t="shared" si="33"/>
        <v/>
      </c>
      <c r="N428" s="65">
        <f t="shared" si="34"/>
        <v>0</v>
      </c>
      <c r="O428" s="66" t="str">
        <f>+IFERROR(VLOOKUP(LEFT(E428,4),Tabla3[[COD]:[PROCESO]],4,FALSE),"")</f>
        <v/>
      </c>
      <c r="P428" s="67" t="str">
        <f t="shared" si="35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32"/>
        <v/>
      </c>
      <c r="K429" s="60"/>
      <c r="L429" s="223"/>
      <c r="M429" s="64" t="str">
        <f t="shared" si="33"/>
        <v/>
      </c>
      <c r="N429" s="65">
        <f t="shared" si="34"/>
        <v>0</v>
      </c>
      <c r="O429" s="66" t="str">
        <f>+IFERROR(VLOOKUP(LEFT(E429,4),Tabla3[[COD]:[PROCESO]],4,FALSE),"")</f>
        <v/>
      </c>
      <c r="P429" s="67" t="str">
        <f t="shared" si="35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32"/>
        <v/>
      </c>
      <c r="K430" s="60"/>
      <c r="L430" s="223"/>
      <c r="M430" s="64" t="str">
        <f t="shared" si="33"/>
        <v/>
      </c>
      <c r="N430" s="65">
        <f t="shared" si="34"/>
        <v>0</v>
      </c>
      <c r="O430" s="66" t="str">
        <f>+IFERROR(VLOOKUP(LEFT(E430,4),Tabla3[[COD]:[PROCESO]],4,FALSE),"")</f>
        <v/>
      </c>
      <c r="P430" s="67" t="str">
        <f t="shared" si="35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32"/>
        <v/>
      </c>
      <c r="K431" s="60"/>
      <c r="L431" s="223"/>
      <c r="M431" s="64" t="str">
        <f t="shared" si="33"/>
        <v/>
      </c>
      <c r="N431" s="65">
        <f t="shared" si="34"/>
        <v>0</v>
      </c>
      <c r="O431" s="66" t="str">
        <f>+IFERROR(VLOOKUP(LEFT(E431,4),Tabla3[[COD]:[PROCESO]],4,FALSE),"")</f>
        <v/>
      </c>
      <c r="P431" s="67" t="str">
        <f t="shared" si="35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32"/>
        <v/>
      </c>
      <c r="K432" s="60"/>
      <c r="L432" s="223"/>
      <c r="M432" s="64" t="str">
        <f t="shared" si="33"/>
        <v/>
      </c>
      <c r="N432" s="65">
        <f t="shared" si="34"/>
        <v>0</v>
      </c>
      <c r="O432" s="66" t="str">
        <f>+IFERROR(VLOOKUP(LEFT(E432,4),Tabla3[[COD]:[PROCESO]],4,FALSE),"")</f>
        <v/>
      </c>
      <c r="P432" s="67" t="str">
        <f t="shared" si="35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32"/>
        <v/>
      </c>
      <c r="K433" s="60"/>
      <c r="L433" s="223"/>
      <c r="M433" s="64" t="str">
        <f t="shared" si="33"/>
        <v/>
      </c>
      <c r="N433" s="65">
        <f t="shared" si="34"/>
        <v>0</v>
      </c>
      <c r="O433" s="66" t="str">
        <f>+IFERROR(VLOOKUP(LEFT(E433,4),Tabla3[[COD]:[PROCESO]],4,FALSE),"")</f>
        <v/>
      </c>
      <c r="P433" s="67" t="str">
        <f t="shared" si="35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32"/>
        <v/>
      </c>
      <c r="K434" s="60"/>
      <c r="L434" s="223"/>
      <c r="M434" s="64" t="str">
        <f t="shared" si="33"/>
        <v/>
      </c>
      <c r="N434" s="65">
        <f t="shared" si="34"/>
        <v>0</v>
      </c>
      <c r="O434" s="66" t="str">
        <f>+IFERROR(VLOOKUP(LEFT(E434,4),Tabla3[[COD]:[PROCESO]],4,FALSE),"")</f>
        <v/>
      </c>
      <c r="P434" s="67" t="str">
        <f t="shared" si="35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32"/>
        <v/>
      </c>
      <c r="K435" s="60"/>
      <c r="L435" s="223"/>
      <c r="M435" s="64" t="str">
        <f t="shared" si="33"/>
        <v/>
      </c>
      <c r="N435" s="65">
        <f t="shared" si="34"/>
        <v>0</v>
      </c>
      <c r="O435" s="66" t="str">
        <f>+IFERROR(VLOOKUP(LEFT(E435,4),Tabla3[[COD]:[PROCESO]],4,FALSE),"")</f>
        <v/>
      </c>
      <c r="P435" s="67" t="str">
        <f t="shared" si="35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32"/>
        <v/>
      </c>
      <c r="K436" s="60"/>
      <c r="L436" s="223"/>
      <c r="M436" s="64" t="str">
        <f t="shared" si="33"/>
        <v/>
      </c>
      <c r="N436" s="65">
        <f t="shared" si="34"/>
        <v>0</v>
      </c>
      <c r="O436" s="66" t="str">
        <f>+IFERROR(VLOOKUP(LEFT(E436,4),Tabla3[[COD]:[PROCESO]],4,FALSE),"")</f>
        <v/>
      </c>
      <c r="P436" s="67" t="str">
        <f t="shared" si="35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32"/>
        <v/>
      </c>
      <c r="K437" s="60"/>
      <c r="L437" s="223"/>
      <c r="M437" s="64" t="str">
        <f t="shared" si="33"/>
        <v/>
      </c>
      <c r="N437" s="65">
        <f t="shared" si="34"/>
        <v>0</v>
      </c>
      <c r="O437" s="66" t="str">
        <f>+IFERROR(VLOOKUP(LEFT(E437,4),Tabla3[[COD]:[PROCESO]],4,FALSE),"")</f>
        <v/>
      </c>
      <c r="P437" s="67" t="str">
        <f t="shared" si="35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32"/>
        <v/>
      </c>
      <c r="K438" s="60"/>
      <c r="L438" s="223"/>
      <c r="M438" s="64" t="str">
        <f t="shared" si="33"/>
        <v/>
      </c>
      <c r="N438" s="65">
        <f t="shared" si="34"/>
        <v>0</v>
      </c>
      <c r="O438" s="66" t="str">
        <f>+IFERROR(VLOOKUP(LEFT(E438,4),Tabla3[[COD]:[PROCESO]],4,FALSE),"")</f>
        <v/>
      </c>
      <c r="P438" s="67" t="str">
        <f t="shared" si="35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32"/>
        <v/>
      </c>
      <c r="K439" s="60"/>
      <c r="L439" s="223"/>
      <c r="M439" s="64" t="str">
        <f t="shared" si="33"/>
        <v/>
      </c>
      <c r="N439" s="65">
        <f t="shared" si="34"/>
        <v>0</v>
      </c>
      <c r="O439" s="66" t="str">
        <f>+IFERROR(VLOOKUP(LEFT(E439,4),Tabla3[[COD]:[PROCESO]],4,FALSE),"")</f>
        <v/>
      </c>
      <c r="P439" s="67" t="str">
        <f t="shared" si="35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32"/>
        <v/>
      </c>
      <c r="K440" s="60"/>
      <c r="L440" s="223"/>
      <c r="M440" s="64" t="str">
        <f t="shared" si="33"/>
        <v/>
      </c>
      <c r="N440" s="65">
        <f t="shared" si="34"/>
        <v>0</v>
      </c>
      <c r="O440" s="66" t="str">
        <f>+IFERROR(VLOOKUP(LEFT(E440,4),Tabla3[[COD]:[PROCESO]],4,FALSE),"")</f>
        <v/>
      </c>
      <c r="P440" s="67" t="str">
        <f t="shared" si="35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32"/>
        <v/>
      </c>
      <c r="K441" s="60"/>
      <c r="L441" s="223"/>
      <c r="M441" s="64" t="str">
        <f t="shared" si="33"/>
        <v/>
      </c>
      <c r="N441" s="65">
        <f t="shared" si="34"/>
        <v>0</v>
      </c>
      <c r="O441" s="66" t="str">
        <f>+IFERROR(VLOOKUP(LEFT(E441,4),Tabla3[[COD]:[PROCESO]],4,FALSE),"")</f>
        <v/>
      </c>
      <c r="P441" s="67" t="str">
        <f t="shared" si="35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32"/>
        <v/>
      </c>
      <c r="K442" s="60"/>
      <c r="L442" s="223"/>
      <c r="M442" s="64" t="str">
        <f t="shared" si="33"/>
        <v/>
      </c>
      <c r="N442" s="65">
        <f t="shared" si="34"/>
        <v>0</v>
      </c>
      <c r="O442" s="66" t="str">
        <f>+IFERROR(VLOOKUP(LEFT(E442,4),Tabla3[[COD]:[PROCESO]],4,FALSE),"")</f>
        <v/>
      </c>
      <c r="P442" s="67" t="str">
        <f t="shared" si="35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32"/>
        <v/>
      </c>
      <c r="K443" s="60"/>
      <c r="L443" s="223"/>
      <c r="M443" s="64" t="str">
        <f t="shared" si="33"/>
        <v/>
      </c>
      <c r="N443" s="65">
        <f t="shared" si="34"/>
        <v>0</v>
      </c>
      <c r="O443" s="66" t="str">
        <f>+IFERROR(VLOOKUP(LEFT(E443,4),Tabla3[[COD]:[PROCESO]],4,FALSE),"")</f>
        <v/>
      </c>
      <c r="P443" s="67" t="str">
        <f t="shared" si="35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32"/>
        <v/>
      </c>
      <c r="K444" s="60"/>
      <c r="L444" s="223"/>
      <c r="M444" s="64" t="str">
        <f t="shared" si="33"/>
        <v/>
      </c>
      <c r="N444" s="65">
        <f t="shared" si="34"/>
        <v>0</v>
      </c>
      <c r="O444" s="66" t="str">
        <f>+IFERROR(VLOOKUP(LEFT(E444,4),Tabla3[[COD]:[PROCESO]],4,FALSE),"")</f>
        <v/>
      </c>
      <c r="P444" s="67" t="str">
        <f t="shared" si="35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32"/>
        <v/>
      </c>
      <c r="K445" s="60"/>
      <c r="L445" s="223"/>
      <c r="M445" s="64" t="str">
        <f t="shared" si="33"/>
        <v/>
      </c>
      <c r="N445" s="65">
        <f t="shared" si="34"/>
        <v>0</v>
      </c>
      <c r="O445" s="66" t="str">
        <f>+IFERROR(VLOOKUP(LEFT(E445,4),Tabla3[[COD]:[PROCESO]],4,FALSE),"")</f>
        <v/>
      </c>
      <c r="P445" s="67" t="str">
        <f t="shared" si="35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32"/>
        <v/>
      </c>
      <c r="K446" s="60"/>
      <c r="L446" s="223"/>
      <c r="M446" s="64" t="str">
        <f t="shared" si="33"/>
        <v/>
      </c>
      <c r="N446" s="65">
        <f t="shared" si="34"/>
        <v>0</v>
      </c>
      <c r="O446" s="66" t="str">
        <f>+IFERROR(VLOOKUP(LEFT(E446,4),Tabla3[[COD]:[PROCESO]],4,FALSE),"")</f>
        <v/>
      </c>
      <c r="P446" s="67" t="str">
        <f t="shared" si="35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32"/>
        <v/>
      </c>
      <c r="K447" s="60"/>
      <c r="L447" s="223"/>
      <c r="M447" s="64" t="str">
        <f t="shared" si="33"/>
        <v/>
      </c>
      <c r="N447" s="65">
        <f t="shared" si="34"/>
        <v>0</v>
      </c>
      <c r="O447" s="66" t="str">
        <f>+IFERROR(VLOOKUP(LEFT(E447,4),Tabla3[[COD]:[PROCESO]],4,FALSE),"")</f>
        <v/>
      </c>
      <c r="P447" s="67" t="str">
        <f t="shared" si="35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32"/>
        <v/>
      </c>
      <c r="K448" s="60"/>
      <c r="L448" s="223"/>
      <c r="M448" s="64" t="str">
        <f t="shared" si="33"/>
        <v/>
      </c>
      <c r="N448" s="65">
        <f t="shared" si="34"/>
        <v>0</v>
      </c>
      <c r="O448" s="66" t="str">
        <f>+IFERROR(VLOOKUP(LEFT(E448,4),Tabla3[[COD]:[PROCESO]],4,FALSE),"")</f>
        <v/>
      </c>
      <c r="P448" s="67" t="str">
        <f t="shared" si="35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32"/>
        <v/>
      </c>
      <c r="K449" s="60"/>
      <c r="L449" s="223"/>
      <c r="M449" s="64" t="str">
        <f t="shared" si="33"/>
        <v/>
      </c>
      <c r="N449" s="65">
        <f t="shared" si="34"/>
        <v>0</v>
      </c>
      <c r="O449" s="66" t="str">
        <f>+IFERROR(VLOOKUP(LEFT(E449,4),Tabla3[[COD]:[PROCESO]],4,FALSE),"")</f>
        <v/>
      </c>
      <c r="P449" s="67" t="str">
        <f t="shared" si="35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32"/>
        <v/>
      </c>
      <c r="K450" s="60"/>
      <c r="L450" s="223"/>
      <c r="M450" s="64" t="str">
        <f t="shared" si="33"/>
        <v/>
      </c>
      <c r="N450" s="65">
        <f t="shared" si="34"/>
        <v>0</v>
      </c>
      <c r="O450" s="66" t="str">
        <f>+IFERROR(VLOOKUP(LEFT(E450,4),Tabla3[[COD]:[PROCESO]],4,FALSE),"")</f>
        <v/>
      </c>
      <c r="P450" s="67" t="str">
        <f t="shared" si="35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ref="J451:J514" si="36">+IFERROR(P451/O451,"")</f>
        <v/>
      </c>
      <c r="K451" s="60"/>
      <c r="L451" s="223"/>
      <c r="M451" s="64" t="str">
        <f t="shared" ref="M451:M514" si="37">+IFERROR(N451*O451,"")</f>
        <v/>
      </c>
      <c r="N451" s="65">
        <f t="shared" si="34"/>
        <v>0</v>
      </c>
      <c r="O451" s="66" t="str">
        <f>+IFERROR(VLOOKUP(LEFT(E451,4),Tabla3[[COD]:[PROCESO]],4,FALSE),"")</f>
        <v/>
      </c>
      <c r="P451" s="67" t="str">
        <f t="shared" si="35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si="36"/>
        <v/>
      </c>
      <c r="K452" s="60"/>
      <c r="L452" s="223"/>
      <c r="M452" s="64" t="str">
        <f t="shared" si="37"/>
        <v/>
      </c>
      <c r="N452" s="65">
        <f t="shared" si="34"/>
        <v>0</v>
      </c>
      <c r="O452" s="66" t="str">
        <f>+IFERROR(VLOOKUP(LEFT(E452,4),Tabla3[[COD]:[PROCESO]],4,FALSE),"")</f>
        <v/>
      </c>
      <c r="P452" s="67" t="str">
        <f t="shared" si="35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36"/>
        <v/>
      </c>
      <c r="K453" s="60"/>
      <c r="L453" s="223"/>
      <c r="M453" s="64" t="str">
        <f t="shared" si="37"/>
        <v/>
      </c>
      <c r="N453" s="65">
        <f t="shared" ref="N453:N516" si="38">(H453-G453)*24</f>
        <v>0</v>
      </c>
      <c r="O453" s="66" t="str">
        <f>+IFERROR(VLOOKUP(LEFT(E453,4),Tabla3[[COD]:[PROCESO]],4,FALSE),"")</f>
        <v/>
      </c>
      <c r="P453" s="67" t="str">
        <f t="shared" ref="P453:P516" si="39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36"/>
        <v/>
      </c>
      <c r="K454" s="60"/>
      <c r="L454" s="223"/>
      <c r="M454" s="64" t="str">
        <f t="shared" si="37"/>
        <v/>
      </c>
      <c r="N454" s="65">
        <f t="shared" si="38"/>
        <v>0</v>
      </c>
      <c r="O454" s="66" t="str">
        <f>+IFERROR(VLOOKUP(LEFT(E454,4),Tabla3[[COD]:[PROCESO]],4,FALSE),"")</f>
        <v/>
      </c>
      <c r="P454" s="67" t="str">
        <f t="shared" si="39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36"/>
        <v/>
      </c>
      <c r="K455" s="60"/>
      <c r="L455" s="223"/>
      <c r="M455" s="64" t="str">
        <f t="shared" si="37"/>
        <v/>
      </c>
      <c r="N455" s="65">
        <f t="shared" si="38"/>
        <v>0</v>
      </c>
      <c r="O455" s="66" t="str">
        <f>+IFERROR(VLOOKUP(LEFT(E455,4),Tabla3[[COD]:[PROCESO]],4,FALSE),"")</f>
        <v/>
      </c>
      <c r="P455" s="67" t="str">
        <f t="shared" si="39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36"/>
        <v/>
      </c>
      <c r="K456" s="60"/>
      <c r="L456" s="223"/>
      <c r="M456" s="64" t="str">
        <f t="shared" si="37"/>
        <v/>
      </c>
      <c r="N456" s="65">
        <f t="shared" si="38"/>
        <v>0</v>
      </c>
      <c r="O456" s="66" t="str">
        <f>+IFERROR(VLOOKUP(LEFT(E456,4),Tabla3[[COD]:[PROCESO]],4,FALSE),"")</f>
        <v/>
      </c>
      <c r="P456" s="67" t="str">
        <f t="shared" si="39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36"/>
        <v/>
      </c>
      <c r="K457" s="60"/>
      <c r="L457" s="223"/>
      <c r="M457" s="64" t="str">
        <f t="shared" si="37"/>
        <v/>
      </c>
      <c r="N457" s="65">
        <f t="shared" si="38"/>
        <v>0</v>
      </c>
      <c r="O457" s="66" t="str">
        <f>+IFERROR(VLOOKUP(LEFT(E457,4),Tabla3[[COD]:[PROCESO]],4,FALSE),"")</f>
        <v/>
      </c>
      <c r="P457" s="67" t="str">
        <f t="shared" si="39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36"/>
        <v/>
      </c>
      <c r="K458" s="60"/>
      <c r="L458" s="223"/>
      <c r="M458" s="64" t="str">
        <f t="shared" si="37"/>
        <v/>
      </c>
      <c r="N458" s="65">
        <f t="shared" si="38"/>
        <v>0</v>
      </c>
      <c r="O458" s="66" t="str">
        <f>+IFERROR(VLOOKUP(LEFT(E458,4),Tabla3[[COD]:[PROCESO]],4,FALSE),"")</f>
        <v/>
      </c>
      <c r="P458" s="67" t="str">
        <f t="shared" si="39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36"/>
        <v/>
      </c>
      <c r="K459" s="60"/>
      <c r="L459" s="223"/>
      <c r="M459" s="64" t="str">
        <f t="shared" si="37"/>
        <v/>
      </c>
      <c r="N459" s="65">
        <f t="shared" si="38"/>
        <v>0</v>
      </c>
      <c r="O459" s="66" t="str">
        <f>+IFERROR(VLOOKUP(LEFT(E459,4),Tabla3[[COD]:[PROCESO]],4,FALSE),"")</f>
        <v/>
      </c>
      <c r="P459" s="67" t="str">
        <f t="shared" si="39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36"/>
        <v/>
      </c>
      <c r="K460" s="60"/>
      <c r="L460" s="223"/>
      <c r="M460" s="64" t="str">
        <f t="shared" si="37"/>
        <v/>
      </c>
      <c r="N460" s="65">
        <f t="shared" si="38"/>
        <v>0</v>
      </c>
      <c r="O460" s="66" t="str">
        <f>+IFERROR(VLOOKUP(LEFT(E460,4),Tabla3[[COD]:[PROCESO]],4,FALSE),"")</f>
        <v/>
      </c>
      <c r="P460" s="67" t="str">
        <f t="shared" si="39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36"/>
        <v/>
      </c>
      <c r="K461" s="60"/>
      <c r="L461" s="223"/>
      <c r="M461" s="64" t="str">
        <f t="shared" si="37"/>
        <v/>
      </c>
      <c r="N461" s="65">
        <f t="shared" si="38"/>
        <v>0</v>
      </c>
      <c r="O461" s="66" t="str">
        <f>+IFERROR(VLOOKUP(LEFT(E461,4),Tabla3[[COD]:[PROCESO]],4,FALSE),"")</f>
        <v/>
      </c>
      <c r="P461" s="67" t="str">
        <f t="shared" si="39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36"/>
        <v/>
      </c>
      <c r="K462" s="60"/>
      <c r="L462" s="223"/>
      <c r="M462" s="64" t="str">
        <f t="shared" si="37"/>
        <v/>
      </c>
      <c r="N462" s="65">
        <f t="shared" si="38"/>
        <v>0</v>
      </c>
      <c r="O462" s="66" t="str">
        <f>+IFERROR(VLOOKUP(LEFT(E462,4),Tabla3[[COD]:[PROCESO]],4,FALSE),"")</f>
        <v/>
      </c>
      <c r="P462" s="67" t="str">
        <f t="shared" si="39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36"/>
        <v/>
      </c>
      <c r="K463" s="60"/>
      <c r="L463" s="223"/>
      <c r="M463" s="64" t="str">
        <f t="shared" si="37"/>
        <v/>
      </c>
      <c r="N463" s="65">
        <f t="shared" si="38"/>
        <v>0</v>
      </c>
      <c r="O463" s="66" t="str">
        <f>+IFERROR(VLOOKUP(LEFT(E463,4),Tabla3[[COD]:[PROCESO]],4,FALSE),"")</f>
        <v/>
      </c>
      <c r="P463" s="67" t="str">
        <f t="shared" si="39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36"/>
        <v/>
      </c>
      <c r="K464" s="60"/>
      <c r="L464" s="223"/>
      <c r="M464" s="64" t="str">
        <f t="shared" si="37"/>
        <v/>
      </c>
      <c r="N464" s="65">
        <f t="shared" si="38"/>
        <v>0</v>
      </c>
      <c r="O464" s="66" t="str">
        <f>+IFERROR(VLOOKUP(LEFT(E464,4),Tabla3[[COD]:[PROCESO]],4,FALSE),"")</f>
        <v/>
      </c>
      <c r="P464" s="67" t="str">
        <f t="shared" si="39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36"/>
        <v/>
      </c>
      <c r="K465" s="60"/>
      <c r="L465" s="223"/>
      <c r="M465" s="64" t="str">
        <f t="shared" si="37"/>
        <v/>
      </c>
      <c r="N465" s="65">
        <f t="shared" si="38"/>
        <v>0</v>
      </c>
      <c r="O465" s="66" t="str">
        <f>+IFERROR(VLOOKUP(LEFT(E465,4),Tabla3[[COD]:[PROCESO]],4,FALSE),"")</f>
        <v/>
      </c>
      <c r="P465" s="67" t="str">
        <f t="shared" si="39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36"/>
        <v/>
      </c>
      <c r="K466" s="60"/>
      <c r="L466" s="223"/>
      <c r="M466" s="64" t="str">
        <f t="shared" si="37"/>
        <v/>
      </c>
      <c r="N466" s="65">
        <f t="shared" si="38"/>
        <v>0</v>
      </c>
      <c r="O466" s="66" t="str">
        <f>+IFERROR(VLOOKUP(LEFT(E466,4),Tabla3[[COD]:[PROCESO]],4,FALSE),"")</f>
        <v/>
      </c>
      <c r="P466" s="67" t="str">
        <f t="shared" si="39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36"/>
        <v/>
      </c>
      <c r="K467" s="60"/>
      <c r="L467" s="223"/>
      <c r="M467" s="64" t="str">
        <f t="shared" si="37"/>
        <v/>
      </c>
      <c r="N467" s="65">
        <f t="shared" si="38"/>
        <v>0</v>
      </c>
      <c r="O467" s="66" t="str">
        <f>+IFERROR(VLOOKUP(LEFT(E467,4),Tabla3[[COD]:[PROCESO]],4,FALSE),"")</f>
        <v/>
      </c>
      <c r="P467" s="67" t="str">
        <f t="shared" si="39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36"/>
        <v/>
      </c>
      <c r="K468" s="60"/>
      <c r="L468" s="223"/>
      <c r="M468" s="64" t="str">
        <f t="shared" si="37"/>
        <v/>
      </c>
      <c r="N468" s="65">
        <f t="shared" si="38"/>
        <v>0</v>
      </c>
      <c r="O468" s="66" t="str">
        <f>+IFERROR(VLOOKUP(LEFT(E468,4),Tabla3[[COD]:[PROCESO]],4,FALSE),"")</f>
        <v/>
      </c>
      <c r="P468" s="67" t="str">
        <f t="shared" si="39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36"/>
        <v/>
      </c>
      <c r="K469" s="60"/>
      <c r="L469" s="223"/>
      <c r="M469" s="64" t="str">
        <f t="shared" si="37"/>
        <v/>
      </c>
      <c r="N469" s="65">
        <f t="shared" si="38"/>
        <v>0</v>
      </c>
      <c r="O469" s="66" t="str">
        <f>+IFERROR(VLOOKUP(LEFT(E469,4),Tabla3[[COD]:[PROCESO]],4,FALSE),"")</f>
        <v/>
      </c>
      <c r="P469" s="67" t="str">
        <f t="shared" si="39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36"/>
        <v/>
      </c>
      <c r="K470" s="60"/>
      <c r="L470" s="223"/>
      <c r="M470" s="64" t="str">
        <f t="shared" si="37"/>
        <v/>
      </c>
      <c r="N470" s="65">
        <f t="shared" si="38"/>
        <v>0</v>
      </c>
      <c r="O470" s="66" t="str">
        <f>+IFERROR(VLOOKUP(LEFT(E470,4),Tabla3[[COD]:[PROCESO]],4,FALSE),"")</f>
        <v/>
      </c>
      <c r="P470" s="67" t="str">
        <f t="shared" si="39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36"/>
        <v/>
      </c>
      <c r="K471" s="60"/>
      <c r="L471" s="223"/>
      <c r="M471" s="64" t="str">
        <f t="shared" si="37"/>
        <v/>
      </c>
      <c r="N471" s="65">
        <f t="shared" si="38"/>
        <v>0</v>
      </c>
      <c r="O471" s="66" t="str">
        <f>+IFERROR(VLOOKUP(LEFT(E471,4),Tabla3[[COD]:[PROCESO]],4,FALSE),"")</f>
        <v/>
      </c>
      <c r="P471" s="67" t="str">
        <f t="shared" si="39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36"/>
        <v/>
      </c>
      <c r="K472" s="60"/>
      <c r="L472" s="223"/>
      <c r="M472" s="64" t="str">
        <f t="shared" si="37"/>
        <v/>
      </c>
      <c r="N472" s="65">
        <f t="shared" si="38"/>
        <v>0</v>
      </c>
      <c r="O472" s="66" t="str">
        <f>+IFERROR(VLOOKUP(LEFT(E472,4),Tabla3[[COD]:[PROCESO]],4,FALSE),"")</f>
        <v/>
      </c>
      <c r="P472" s="67" t="str">
        <f t="shared" si="39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36"/>
        <v/>
      </c>
      <c r="K473" s="60"/>
      <c r="L473" s="223"/>
      <c r="M473" s="64" t="str">
        <f t="shared" si="37"/>
        <v/>
      </c>
      <c r="N473" s="65">
        <f t="shared" si="38"/>
        <v>0</v>
      </c>
      <c r="O473" s="66" t="str">
        <f>+IFERROR(VLOOKUP(LEFT(E473,4),Tabla3[[COD]:[PROCESO]],4,FALSE),"")</f>
        <v/>
      </c>
      <c r="P473" s="67" t="str">
        <f t="shared" si="39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36"/>
        <v/>
      </c>
      <c r="K474" s="60"/>
      <c r="L474" s="223"/>
      <c r="M474" s="64" t="str">
        <f t="shared" si="37"/>
        <v/>
      </c>
      <c r="N474" s="65">
        <f t="shared" si="38"/>
        <v>0</v>
      </c>
      <c r="O474" s="66" t="str">
        <f>+IFERROR(VLOOKUP(LEFT(E474,4),Tabla3[[COD]:[PROCESO]],4,FALSE),"")</f>
        <v/>
      </c>
      <c r="P474" s="67" t="str">
        <f t="shared" si="39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36"/>
        <v/>
      </c>
      <c r="K475" s="60"/>
      <c r="L475" s="223"/>
      <c r="M475" s="64" t="str">
        <f t="shared" si="37"/>
        <v/>
      </c>
      <c r="N475" s="65">
        <f t="shared" si="38"/>
        <v>0</v>
      </c>
      <c r="O475" s="66" t="str">
        <f>+IFERROR(VLOOKUP(LEFT(E475,4),Tabla3[[COD]:[PROCESO]],4,FALSE),"")</f>
        <v/>
      </c>
      <c r="P475" s="67" t="str">
        <f t="shared" si="39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36"/>
        <v/>
      </c>
      <c r="K476" s="60"/>
      <c r="L476" s="223"/>
      <c r="M476" s="64" t="str">
        <f t="shared" si="37"/>
        <v/>
      </c>
      <c r="N476" s="65">
        <f t="shared" si="38"/>
        <v>0</v>
      </c>
      <c r="O476" s="66" t="str">
        <f>+IFERROR(VLOOKUP(LEFT(E476,4),Tabla3[[COD]:[PROCESO]],4,FALSE),"")</f>
        <v/>
      </c>
      <c r="P476" s="67" t="str">
        <f t="shared" si="39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36"/>
        <v/>
      </c>
      <c r="K477" s="60"/>
      <c r="L477" s="223"/>
      <c r="M477" s="64" t="str">
        <f t="shared" si="37"/>
        <v/>
      </c>
      <c r="N477" s="65">
        <f t="shared" si="38"/>
        <v>0</v>
      </c>
      <c r="O477" s="66" t="str">
        <f>+IFERROR(VLOOKUP(LEFT(E477,4),Tabla3[[COD]:[PROCESO]],4,FALSE),"")</f>
        <v/>
      </c>
      <c r="P477" s="67" t="str">
        <f t="shared" si="39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36"/>
        <v/>
      </c>
      <c r="K478" s="60"/>
      <c r="L478" s="223"/>
      <c r="M478" s="64" t="str">
        <f t="shared" si="37"/>
        <v/>
      </c>
      <c r="N478" s="65">
        <f t="shared" si="38"/>
        <v>0</v>
      </c>
      <c r="O478" s="66" t="str">
        <f>+IFERROR(VLOOKUP(LEFT(E478,4),Tabla3[[COD]:[PROCESO]],4,FALSE),"")</f>
        <v/>
      </c>
      <c r="P478" s="67" t="str">
        <f t="shared" si="39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36"/>
        <v/>
      </c>
      <c r="K479" s="60"/>
      <c r="L479" s="223"/>
      <c r="M479" s="64" t="str">
        <f t="shared" si="37"/>
        <v/>
      </c>
      <c r="N479" s="65">
        <f t="shared" si="38"/>
        <v>0</v>
      </c>
      <c r="O479" s="66" t="str">
        <f>+IFERROR(VLOOKUP(LEFT(E479,4),Tabla3[[COD]:[PROCESO]],4,FALSE),"")</f>
        <v/>
      </c>
      <c r="P479" s="67" t="str">
        <f t="shared" si="39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36"/>
        <v/>
      </c>
      <c r="K480" s="60"/>
      <c r="L480" s="223"/>
      <c r="M480" s="64" t="str">
        <f t="shared" si="37"/>
        <v/>
      </c>
      <c r="N480" s="65">
        <f t="shared" si="38"/>
        <v>0</v>
      </c>
      <c r="O480" s="66" t="str">
        <f>+IFERROR(VLOOKUP(LEFT(E480,4),Tabla3[[COD]:[PROCESO]],4,FALSE),"")</f>
        <v/>
      </c>
      <c r="P480" s="67" t="str">
        <f t="shared" si="39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36"/>
        <v/>
      </c>
      <c r="K481" s="60"/>
      <c r="L481" s="223"/>
      <c r="M481" s="64" t="str">
        <f t="shared" si="37"/>
        <v/>
      </c>
      <c r="N481" s="65">
        <f t="shared" si="38"/>
        <v>0</v>
      </c>
      <c r="O481" s="66" t="str">
        <f>+IFERROR(VLOOKUP(LEFT(E481,4),Tabla3[[COD]:[PROCESO]],4,FALSE),"")</f>
        <v/>
      </c>
      <c r="P481" s="67" t="str">
        <f t="shared" si="39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36"/>
        <v/>
      </c>
      <c r="K482" s="60"/>
      <c r="L482" s="223"/>
      <c r="M482" s="64" t="str">
        <f t="shared" si="37"/>
        <v/>
      </c>
      <c r="N482" s="65">
        <f t="shared" si="38"/>
        <v>0</v>
      </c>
      <c r="O482" s="66" t="str">
        <f>+IFERROR(VLOOKUP(LEFT(E482,4),Tabla3[[COD]:[PROCESO]],4,FALSE),"")</f>
        <v/>
      </c>
      <c r="P482" s="67" t="str">
        <f t="shared" si="39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36"/>
        <v/>
      </c>
      <c r="K483" s="60"/>
      <c r="L483" s="223"/>
      <c r="M483" s="64" t="str">
        <f t="shared" si="37"/>
        <v/>
      </c>
      <c r="N483" s="65">
        <f t="shared" si="38"/>
        <v>0</v>
      </c>
      <c r="O483" s="66" t="str">
        <f>+IFERROR(VLOOKUP(LEFT(E483,4),Tabla3[[COD]:[PROCESO]],4,FALSE),"")</f>
        <v/>
      </c>
      <c r="P483" s="67" t="str">
        <f t="shared" si="39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36"/>
        <v/>
      </c>
      <c r="K484" s="60"/>
      <c r="L484" s="223"/>
      <c r="M484" s="64" t="str">
        <f t="shared" si="37"/>
        <v/>
      </c>
      <c r="N484" s="65">
        <f t="shared" si="38"/>
        <v>0</v>
      </c>
      <c r="O484" s="66" t="str">
        <f>+IFERROR(VLOOKUP(LEFT(E484,4),Tabla3[[COD]:[PROCESO]],4,FALSE),"")</f>
        <v/>
      </c>
      <c r="P484" s="67" t="str">
        <f t="shared" si="39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36"/>
        <v/>
      </c>
      <c r="K485" s="60"/>
      <c r="L485" s="223"/>
      <c r="M485" s="64" t="str">
        <f t="shared" si="37"/>
        <v/>
      </c>
      <c r="N485" s="65">
        <f t="shared" si="38"/>
        <v>0</v>
      </c>
      <c r="O485" s="66" t="str">
        <f>+IFERROR(VLOOKUP(LEFT(E485,4),Tabla3[[COD]:[PROCESO]],4,FALSE),"")</f>
        <v/>
      </c>
      <c r="P485" s="67" t="str">
        <f t="shared" si="39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36"/>
        <v/>
      </c>
      <c r="K486" s="60"/>
      <c r="L486" s="223"/>
      <c r="M486" s="64" t="str">
        <f t="shared" si="37"/>
        <v/>
      </c>
      <c r="N486" s="65">
        <f t="shared" si="38"/>
        <v>0</v>
      </c>
      <c r="O486" s="66" t="str">
        <f>+IFERROR(VLOOKUP(LEFT(E486,4),Tabla3[[COD]:[PROCESO]],4,FALSE),"")</f>
        <v/>
      </c>
      <c r="P486" s="67" t="str">
        <f t="shared" si="39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36"/>
        <v/>
      </c>
      <c r="K487" s="60"/>
      <c r="L487" s="223"/>
      <c r="M487" s="64" t="str">
        <f t="shared" si="37"/>
        <v/>
      </c>
      <c r="N487" s="65">
        <f t="shared" si="38"/>
        <v>0</v>
      </c>
      <c r="O487" s="66" t="str">
        <f>+IFERROR(VLOOKUP(LEFT(E487,4),Tabla3[[COD]:[PROCESO]],4,FALSE),"")</f>
        <v/>
      </c>
      <c r="P487" s="67" t="str">
        <f t="shared" si="39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36"/>
        <v/>
      </c>
      <c r="K488" s="60"/>
      <c r="L488" s="223"/>
      <c r="M488" s="64" t="str">
        <f t="shared" si="37"/>
        <v/>
      </c>
      <c r="N488" s="65">
        <f t="shared" si="38"/>
        <v>0</v>
      </c>
      <c r="O488" s="66" t="str">
        <f>+IFERROR(VLOOKUP(LEFT(E488,4),Tabla3[[COD]:[PROCESO]],4,FALSE),"")</f>
        <v/>
      </c>
      <c r="P488" s="67" t="str">
        <f t="shared" si="39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36"/>
        <v/>
      </c>
      <c r="K489" s="60"/>
      <c r="L489" s="223"/>
      <c r="M489" s="64" t="str">
        <f t="shared" si="37"/>
        <v/>
      </c>
      <c r="N489" s="65">
        <f t="shared" si="38"/>
        <v>0</v>
      </c>
      <c r="O489" s="66" t="str">
        <f>+IFERROR(VLOOKUP(LEFT(E489,4),Tabla3[[COD]:[PROCESO]],4,FALSE),"")</f>
        <v/>
      </c>
      <c r="P489" s="67" t="str">
        <f t="shared" si="39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36"/>
        <v/>
      </c>
      <c r="K490" s="60"/>
      <c r="L490" s="223"/>
      <c r="M490" s="64" t="str">
        <f t="shared" si="37"/>
        <v/>
      </c>
      <c r="N490" s="65">
        <f t="shared" si="38"/>
        <v>0</v>
      </c>
      <c r="O490" s="66" t="str">
        <f>+IFERROR(VLOOKUP(LEFT(E490,4),Tabla3[[COD]:[PROCESO]],4,FALSE),"")</f>
        <v/>
      </c>
      <c r="P490" s="67" t="str">
        <f t="shared" si="39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36"/>
        <v/>
      </c>
      <c r="K491" s="60"/>
      <c r="L491" s="223"/>
      <c r="M491" s="64" t="str">
        <f t="shared" si="37"/>
        <v/>
      </c>
      <c r="N491" s="65">
        <f t="shared" si="38"/>
        <v>0</v>
      </c>
      <c r="O491" s="66" t="str">
        <f>+IFERROR(VLOOKUP(LEFT(E491,4),Tabla3[[COD]:[PROCESO]],4,FALSE),"")</f>
        <v/>
      </c>
      <c r="P491" s="67" t="str">
        <f t="shared" si="39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36"/>
        <v/>
      </c>
      <c r="K492" s="60"/>
      <c r="L492" s="223"/>
      <c r="M492" s="64" t="str">
        <f t="shared" si="37"/>
        <v/>
      </c>
      <c r="N492" s="65">
        <f t="shared" si="38"/>
        <v>0</v>
      </c>
      <c r="O492" s="66" t="str">
        <f>+IFERROR(VLOOKUP(LEFT(E492,4),Tabla3[[COD]:[PROCESO]],4,FALSE),"")</f>
        <v/>
      </c>
      <c r="P492" s="67" t="str">
        <f t="shared" si="39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36"/>
        <v/>
      </c>
      <c r="K493" s="60"/>
      <c r="L493" s="223"/>
      <c r="M493" s="64" t="str">
        <f t="shared" si="37"/>
        <v/>
      </c>
      <c r="N493" s="65">
        <f t="shared" si="38"/>
        <v>0</v>
      </c>
      <c r="O493" s="66" t="str">
        <f>+IFERROR(VLOOKUP(LEFT(E493,4),Tabla3[[COD]:[PROCESO]],4,FALSE),"")</f>
        <v/>
      </c>
      <c r="P493" s="67" t="str">
        <f t="shared" si="39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36"/>
        <v/>
      </c>
      <c r="K494" s="60"/>
      <c r="L494" s="223"/>
      <c r="M494" s="64" t="str">
        <f t="shared" si="37"/>
        <v/>
      </c>
      <c r="N494" s="65">
        <f t="shared" si="38"/>
        <v>0</v>
      </c>
      <c r="O494" s="66" t="str">
        <f>+IFERROR(VLOOKUP(LEFT(E494,4),Tabla3[[COD]:[PROCESO]],4,FALSE),"")</f>
        <v/>
      </c>
      <c r="P494" s="67" t="str">
        <f t="shared" si="39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36"/>
        <v/>
      </c>
      <c r="K495" s="60"/>
      <c r="L495" s="223"/>
      <c r="M495" s="64" t="str">
        <f t="shared" si="37"/>
        <v/>
      </c>
      <c r="N495" s="65">
        <f t="shared" si="38"/>
        <v>0</v>
      </c>
      <c r="O495" s="66" t="str">
        <f>+IFERROR(VLOOKUP(LEFT(E495,4),Tabla3[[COD]:[PROCESO]],4,FALSE),"")</f>
        <v/>
      </c>
      <c r="P495" s="67" t="str">
        <f t="shared" si="39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36"/>
        <v/>
      </c>
      <c r="K496" s="60"/>
      <c r="L496" s="223"/>
      <c r="M496" s="64" t="str">
        <f t="shared" si="37"/>
        <v/>
      </c>
      <c r="N496" s="65">
        <f t="shared" si="38"/>
        <v>0</v>
      </c>
      <c r="O496" s="66" t="str">
        <f>+IFERROR(VLOOKUP(LEFT(E496,4),Tabla3[[COD]:[PROCESO]],4,FALSE),"")</f>
        <v/>
      </c>
      <c r="P496" s="67" t="str">
        <f t="shared" si="39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36"/>
        <v/>
      </c>
      <c r="K497" s="60"/>
      <c r="L497" s="223"/>
      <c r="M497" s="64" t="str">
        <f t="shared" si="37"/>
        <v/>
      </c>
      <c r="N497" s="65">
        <f t="shared" si="38"/>
        <v>0</v>
      </c>
      <c r="O497" s="66" t="str">
        <f>+IFERROR(VLOOKUP(LEFT(E497,4),Tabla3[[COD]:[PROCESO]],4,FALSE),"")</f>
        <v/>
      </c>
      <c r="P497" s="67" t="str">
        <f t="shared" si="39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36"/>
        <v/>
      </c>
      <c r="K498" s="60"/>
      <c r="L498" s="223"/>
      <c r="M498" s="64" t="str">
        <f t="shared" si="37"/>
        <v/>
      </c>
      <c r="N498" s="65">
        <f t="shared" si="38"/>
        <v>0</v>
      </c>
      <c r="O498" s="66" t="str">
        <f>+IFERROR(VLOOKUP(LEFT(E498,4),Tabla3[[COD]:[PROCESO]],4,FALSE),"")</f>
        <v/>
      </c>
      <c r="P498" s="67" t="str">
        <f t="shared" si="39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36"/>
        <v/>
      </c>
      <c r="K499" s="60"/>
      <c r="L499" s="223"/>
      <c r="M499" s="64" t="str">
        <f t="shared" si="37"/>
        <v/>
      </c>
      <c r="N499" s="65">
        <f t="shared" si="38"/>
        <v>0</v>
      </c>
      <c r="O499" s="66" t="str">
        <f>+IFERROR(VLOOKUP(LEFT(E499,4),Tabla3[[COD]:[PROCESO]],4,FALSE),"")</f>
        <v/>
      </c>
      <c r="P499" s="67" t="str">
        <f t="shared" si="39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36"/>
        <v/>
      </c>
      <c r="K500" s="60"/>
      <c r="L500" s="223"/>
      <c r="M500" s="64" t="str">
        <f t="shared" si="37"/>
        <v/>
      </c>
      <c r="N500" s="65">
        <f t="shared" si="38"/>
        <v>0</v>
      </c>
      <c r="O500" s="66" t="str">
        <f>+IFERROR(VLOOKUP(LEFT(E500,4),Tabla3[[COD]:[PROCESO]],4,FALSE),"")</f>
        <v/>
      </c>
      <c r="P500" s="67" t="str">
        <f t="shared" si="39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36"/>
        <v/>
      </c>
      <c r="K501" s="60"/>
      <c r="L501" s="223"/>
      <c r="M501" s="64" t="str">
        <f t="shared" si="37"/>
        <v/>
      </c>
      <c r="N501" s="65">
        <f t="shared" si="38"/>
        <v>0</v>
      </c>
      <c r="O501" s="66" t="str">
        <f>+IFERROR(VLOOKUP(LEFT(E501,4),Tabla3[[COD]:[PROCESO]],4,FALSE),"")</f>
        <v/>
      </c>
      <c r="P501" s="67" t="str">
        <f t="shared" si="39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36"/>
        <v/>
      </c>
      <c r="K502" s="60"/>
      <c r="L502" s="223"/>
      <c r="M502" s="64" t="str">
        <f t="shared" si="37"/>
        <v/>
      </c>
      <c r="N502" s="65">
        <f t="shared" si="38"/>
        <v>0</v>
      </c>
      <c r="O502" s="66" t="str">
        <f>+IFERROR(VLOOKUP(LEFT(E502,4),Tabla3[[COD]:[PROCESO]],4,FALSE),"")</f>
        <v/>
      </c>
      <c r="P502" s="67" t="str">
        <f t="shared" si="39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36"/>
        <v/>
      </c>
      <c r="K503" s="60"/>
      <c r="L503" s="223"/>
      <c r="M503" s="64" t="str">
        <f t="shared" si="37"/>
        <v/>
      </c>
      <c r="N503" s="65">
        <f t="shared" si="38"/>
        <v>0</v>
      </c>
      <c r="O503" s="66" t="str">
        <f>+IFERROR(VLOOKUP(LEFT(E503,4),Tabla3[[COD]:[PROCESO]],4,FALSE),"")</f>
        <v/>
      </c>
      <c r="P503" s="67" t="str">
        <f t="shared" si="39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36"/>
        <v/>
      </c>
      <c r="K504" s="60"/>
      <c r="L504" s="223"/>
      <c r="M504" s="64" t="str">
        <f t="shared" si="37"/>
        <v/>
      </c>
      <c r="N504" s="65">
        <f t="shared" si="38"/>
        <v>0</v>
      </c>
      <c r="O504" s="66" t="str">
        <f>+IFERROR(VLOOKUP(LEFT(E504,4),Tabla3[[COD]:[PROCESO]],4,FALSE),"")</f>
        <v/>
      </c>
      <c r="P504" s="67" t="str">
        <f t="shared" si="39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36"/>
        <v/>
      </c>
      <c r="K505" s="60"/>
      <c r="L505" s="223"/>
      <c r="M505" s="64" t="str">
        <f t="shared" si="37"/>
        <v/>
      </c>
      <c r="N505" s="65">
        <f t="shared" si="38"/>
        <v>0</v>
      </c>
      <c r="O505" s="66" t="str">
        <f>+IFERROR(VLOOKUP(LEFT(E505,4),Tabla3[[COD]:[PROCESO]],4,FALSE),"")</f>
        <v/>
      </c>
      <c r="P505" s="67" t="str">
        <f t="shared" si="39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36"/>
        <v/>
      </c>
      <c r="K506" s="60"/>
      <c r="L506" s="223"/>
      <c r="M506" s="64" t="str">
        <f t="shared" si="37"/>
        <v/>
      </c>
      <c r="N506" s="65">
        <f t="shared" si="38"/>
        <v>0</v>
      </c>
      <c r="O506" s="66" t="str">
        <f>+IFERROR(VLOOKUP(LEFT(E506,4),Tabla3[[COD]:[PROCESO]],4,FALSE),"")</f>
        <v/>
      </c>
      <c r="P506" s="67" t="str">
        <f t="shared" si="39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36"/>
        <v/>
      </c>
      <c r="K507" s="60"/>
      <c r="L507" s="223"/>
      <c r="M507" s="64" t="str">
        <f t="shared" si="37"/>
        <v/>
      </c>
      <c r="N507" s="65">
        <f t="shared" si="38"/>
        <v>0</v>
      </c>
      <c r="O507" s="66" t="str">
        <f>+IFERROR(VLOOKUP(LEFT(E507,4),Tabla3[[COD]:[PROCESO]],4,FALSE),"")</f>
        <v/>
      </c>
      <c r="P507" s="67" t="str">
        <f t="shared" si="39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36"/>
        <v/>
      </c>
      <c r="K508" s="60"/>
      <c r="L508" s="223"/>
      <c r="M508" s="64" t="str">
        <f t="shared" si="37"/>
        <v/>
      </c>
      <c r="N508" s="65">
        <f t="shared" si="38"/>
        <v>0</v>
      </c>
      <c r="O508" s="66" t="str">
        <f>+IFERROR(VLOOKUP(LEFT(E508,4),Tabla3[[COD]:[PROCESO]],4,FALSE),"")</f>
        <v/>
      </c>
      <c r="P508" s="67" t="str">
        <f t="shared" si="39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36"/>
        <v/>
      </c>
      <c r="K509" s="60"/>
      <c r="L509" s="223"/>
      <c r="M509" s="64" t="str">
        <f t="shared" si="37"/>
        <v/>
      </c>
      <c r="N509" s="65">
        <f t="shared" si="38"/>
        <v>0</v>
      </c>
      <c r="O509" s="66" t="str">
        <f>+IFERROR(VLOOKUP(LEFT(E509,4),Tabla3[[COD]:[PROCESO]],4,FALSE),"")</f>
        <v/>
      </c>
      <c r="P509" s="67" t="str">
        <f t="shared" si="39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36"/>
        <v/>
      </c>
      <c r="K510" s="60"/>
      <c r="L510" s="223"/>
      <c r="M510" s="64" t="str">
        <f t="shared" si="37"/>
        <v/>
      </c>
      <c r="N510" s="65">
        <f t="shared" si="38"/>
        <v>0</v>
      </c>
      <c r="O510" s="66" t="str">
        <f>+IFERROR(VLOOKUP(LEFT(E510,4),Tabla3[[COD]:[PROCESO]],4,FALSE),"")</f>
        <v/>
      </c>
      <c r="P510" s="67" t="str">
        <f t="shared" si="39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36"/>
        <v/>
      </c>
      <c r="K511" s="60"/>
      <c r="L511" s="223"/>
      <c r="M511" s="64" t="str">
        <f t="shared" si="37"/>
        <v/>
      </c>
      <c r="N511" s="65">
        <f t="shared" si="38"/>
        <v>0</v>
      </c>
      <c r="O511" s="66" t="str">
        <f>+IFERROR(VLOOKUP(LEFT(E511,4),Tabla3[[COD]:[PROCESO]],4,FALSE),"")</f>
        <v/>
      </c>
      <c r="P511" s="67" t="str">
        <f t="shared" si="39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36"/>
        <v/>
      </c>
      <c r="K512" s="60"/>
      <c r="L512" s="223"/>
      <c r="M512" s="64" t="str">
        <f t="shared" si="37"/>
        <v/>
      </c>
      <c r="N512" s="65">
        <f t="shared" si="38"/>
        <v>0</v>
      </c>
      <c r="O512" s="66" t="str">
        <f>+IFERROR(VLOOKUP(LEFT(E512,4),Tabla3[[COD]:[PROCESO]],4,FALSE),"")</f>
        <v/>
      </c>
      <c r="P512" s="67" t="str">
        <f t="shared" si="39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36"/>
        <v/>
      </c>
      <c r="K513" s="60"/>
      <c r="L513" s="223"/>
      <c r="M513" s="64" t="str">
        <f t="shared" si="37"/>
        <v/>
      </c>
      <c r="N513" s="65">
        <f t="shared" si="38"/>
        <v>0</v>
      </c>
      <c r="O513" s="66" t="str">
        <f>+IFERROR(VLOOKUP(LEFT(E513,4),Tabla3[[COD]:[PROCESO]],4,FALSE),"")</f>
        <v/>
      </c>
      <c r="P513" s="67" t="str">
        <f t="shared" si="39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36"/>
        <v/>
      </c>
      <c r="K514" s="60"/>
      <c r="L514" s="223"/>
      <c r="M514" s="64" t="str">
        <f t="shared" si="37"/>
        <v/>
      </c>
      <c r="N514" s="65">
        <f t="shared" si="38"/>
        <v>0</v>
      </c>
      <c r="O514" s="66" t="str">
        <f>+IFERROR(VLOOKUP(LEFT(E514,4),Tabla3[[COD]:[PROCESO]],4,FALSE),"")</f>
        <v/>
      </c>
      <c r="P514" s="67" t="str">
        <f t="shared" si="39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ref="J515:J578" si="40">+IFERROR(P515/O515,"")</f>
        <v/>
      </c>
      <c r="K515" s="60"/>
      <c r="L515" s="223"/>
      <c r="M515" s="64" t="str">
        <f t="shared" ref="M515:M578" si="41">+IFERROR(N515*O515,"")</f>
        <v/>
      </c>
      <c r="N515" s="65">
        <f t="shared" si="38"/>
        <v>0</v>
      </c>
      <c r="O515" s="66" t="str">
        <f>+IFERROR(VLOOKUP(LEFT(E515,4),Tabla3[[COD]:[PROCESO]],4,FALSE),"")</f>
        <v/>
      </c>
      <c r="P515" s="67" t="str">
        <f t="shared" si="39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si="40"/>
        <v/>
      </c>
      <c r="K516" s="60"/>
      <c r="L516" s="223"/>
      <c r="M516" s="64" t="str">
        <f t="shared" si="41"/>
        <v/>
      </c>
      <c r="N516" s="65">
        <f t="shared" si="38"/>
        <v>0</v>
      </c>
      <c r="O516" s="66" t="str">
        <f>+IFERROR(VLOOKUP(LEFT(E516,4),Tabla3[[COD]:[PROCESO]],4,FALSE),"")</f>
        <v/>
      </c>
      <c r="P516" s="67" t="str">
        <f t="shared" si="39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40"/>
        <v/>
      </c>
      <c r="K517" s="60"/>
      <c r="L517" s="223"/>
      <c r="M517" s="64" t="str">
        <f t="shared" si="41"/>
        <v/>
      </c>
      <c r="N517" s="65">
        <f t="shared" ref="N517:N580" si="42">(H517-G517)*24</f>
        <v>0</v>
      </c>
      <c r="O517" s="66" t="str">
        <f>+IFERROR(VLOOKUP(LEFT(E517,4),Tabla3[[COD]:[PROCESO]],4,FALSE),"")</f>
        <v/>
      </c>
      <c r="P517" s="67" t="str">
        <f t="shared" ref="P517:P580" si="43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40"/>
        <v/>
      </c>
      <c r="K518" s="60"/>
      <c r="L518" s="223"/>
      <c r="M518" s="64" t="str">
        <f t="shared" si="41"/>
        <v/>
      </c>
      <c r="N518" s="65">
        <f t="shared" si="42"/>
        <v>0</v>
      </c>
      <c r="O518" s="66" t="str">
        <f>+IFERROR(VLOOKUP(LEFT(E518,4),Tabla3[[COD]:[PROCESO]],4,FALSE),"")</f>
        <v/>
      </c>
      <c r="P518" s="67" t="str">
        <f t="shared" si="43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40"/>
        <v/>
      </c>
      <c r="K519" s="60"/>
      <c r="L519" s="223"/>
      <c r="M519" s="64" t="str">
        <f t="shared" si="41"/>
        <v/>
      </c>
      <c r="N519" s="65">
        <f t="shared" si="42"/>
        <v>0</v>
      </c>
      <c r="O519" s="66" t="str">
        <f>+IFERROR(VLOOKUP(LEFT(E519,4),Tabla3[[COD]:[PROCESO]],4,FALSE),"")</f>
        <v/>
      </c>
      <c r="P519" s="67" t="str">
        <f t="shared" si="43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40"/>
        <v/>
      </c>
      <c r="K520" s="60"/>
      <c r="L520" s="223"/>
      <c r="M520" s="64" t="str">
        <f t="shared" si="41"/>
        <v/>
      </c>
      <c r="N520" s="65">
        <f t="shared" si="42"/>
        <v>0</v>
      </c>
      <c r="O520" s="66" t="str">
        <f>+IFERROR(VLOOKUP(LEFT(E520,4),Tabla3[[COD]:[PROCESO]],4,FALSE),"")</f>
        <v/>
      </c>
      <c r="P520" s="67" t="str">
        <f t="shared" si="43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40"/>
        <v/>
      </c>
      <c r="K521" s="60"/>
      <c r="L521" s="223"/>
      <c r="M521" s="64" t="str">
        <f t="shared" si="41"/>
        <v/>
      </c>
      <c r="N521" s="65">
        <f t="shared" si="42"/>
        <v>0</v>
      </c>
      <c r="O521" s="66" t="str">
        <f>+IFERROR(VLOOKUP(LEFT(E521,4),Tabla3[[COD]:[PROCESO]],4,FALSE),"")</f>
        <v/>
      </c>
      <c r="P521" s="67" t="str">
        <f t="shared" si="43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40"/>
        <v/>
      </c>
      <c r="K522" s="60"/>
      <c r="L522" s="223"/>
      <c r="M522" s="64" t="str">
        <f t="shared" si="41"/>
        <v/>
      </c>
      <c r="N522" s="65">
        <f t="shared" si="42"/>
        <v>0</v>
      </c>
      <c r="O522" s="66" t="str">
        <f>+IFERROR(VLOOKUP(LEFT(E522,4),Tabla3[[COD]:[PROCESO]],4,FALSE),"")</f>
        <v/>
      </c>
      <c r="P522" s="67" t="str">
        <f t="shared" si="43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40"/>
        <v/>
      </c>
      <c r="K523" s="60"/>
      <c r="L523" s="223"/>
      <c r="M523" s="64" t="str">
        <f t="shared" si="41"/>
        <v/>
      </c>
      <c r="N523" s="65">
        <f t="shared" si="42"/>
        <v>0</v>
      </c>
      <c r="O523" s="66" t="str">
        <f>+IFERROR(VLOOKUP(LEFT(E523,4),Tabla3[[COD]:[PROCESO]],4,FALSE),"")</f>
        <v/>
      </c>
      <c r="P523" s="67" t="str">
        <f t="shared" si="43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40"/>
        <v/>
      </c>
      <c r="K524" s="60"/>
      <c r="L524" s="223"/>
      <c r="M524" s="64" t="str">
        <f t="shared" si="41"/>
        <v/>
      </c>
      <c r="N524" s="65">
        <f t="shared" si="42"/>
        <v>0</v>
      </c>
      <c r="O524" s="66" t="str">
        <f>+IFERROR(VLOOKUP(LEFT(E524,4),Tabla3[[COD]:[PROCESO]],4,FALSE),"")</f>
        <v/>
      </c>
      <c r="P524" s="67" t="str">
        <f t="shared" si="43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40"/>
        <v/>
      </c>
      <c r="K525" s="60"/>
      <c r="L525" s="63"/>
      <c r="M525" s="64" t="str">
        <f t="shared" si="41"/>
        <v/>
      </c>
      <c r="N525" s="65">
        <f t="shared" si="42"/>
        <v>0</v>
      </c>
      <c r="O525" s="66" t="str">
        <f>+IFERROR(VLOOKUP(LEFT(E525,4),Tabla3[[COD]:[PROCESO]],4,FALSE),"")</f>
        <v/>
      </c>
      <c r="P525" s="67" t="str">
        <f t="shared" si="43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40"/>
        <v/>
      </c>
      <c r="K526" s="60"/>
      <c r="L526" s="63"/>
      <c r="M526" s="64" t="str">
        <f t="shared" si="41"/>
        <v/>
      </c>
      <c r="N526" s="65">
        <f t="shared" si="42"/>
        <v>0</v>
      </c>
      <c r="O526" s="66" t="str">
        <f>+IFERROR(VLOOKUP(LEFT(E526,4),Tabla3[[COD]:[PROCESO]],4,FALSE),"")</f>
        <v/>
      </c>
      <c r="P526" s="67" t="str">
        <f t="shared" si="43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40"/>
        <v/>
      </c>
      <c r="K527" s="60"/>
      <c r="L527" s="63"/>
      <c r="M527" s="64" t="str">
        <f t="shared" si="41"/>
        <v/>
      </c>
      <c r="N527" s="65">
        <f t="shared" si="42"/>
        <v>0</v>
      </c>
      <c r="O527" s="66" t="str">
        <f>+IFERROR(VLOOKUP(LEFT(E527,4),Tabla3[[COD]:[PROCESO]],4,FALSE),"")</f>
        <v/>
      </c>
      <c r="P527" s="67" t="str">
        <f t="shared" si="43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40"/>
        <v/>
      </c>
      <c r="K528" s="60"/>
      <c r="L528" s="63"/>
      <c r="M528" s="64" t="str">
        <f t="shared" si="41"/>
        <v/>
      </c>
      <c r="N528" s="65">
        <f t="shared" si="42"/>
        <v>0</v>
      </c>
      <c r="O528" s="66" t="str">
        <f>+IFERROR(VLOOKUP(LEFT(E528,4),Tabla3[[COD]:[PROCESO]],4,FALSE),"")</f>
        <v/>
      </c>
      <c r="P528" s="67" t="str">
        <f t="shared" si="43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40"/>
        <v/>
      </c>
      <c r="K529" s="60"/>
      <c r="L529" s="63"/>
      <c r="M529" s="64" t="str">
        <f t="shared" si="41"/>
        <v/>
      </c>
      <c r="N529" s="65">
        <f t="shared" si="42"/>
        <v>0</v>
      </c>
      <c r="O529" s="66" t="str">
        <f>+IFERROR(VLOOKUP(LEFT(E529,4),Tabla3[[COD]:[PROCESO]],4,FALSE),"")</f>
        <v/>
      </c>
      <c r="P529" s="67" t="str">
        <f t="shared" si="43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40"/>
        <v/>
      </c>
      <c r="K530" s="60"/>
      <c r="L530" s="63"/>
      <c r="M530" s="64" t="str">
        <f t="shared" si="41"/>
        <v/>
      </c>
      <c r="N530" s="65">
        <f t="shared" si="42"/>
        <v>0</v>
      </c>
      <c r="O530" s="66" t="str">
        <f>+IFERROR(VLOOKUP(LEFT(E530,4),Tabla3[[COD]:[PROCESO]],4,FALSE),"")</f>
        <v/>
      </c>
      <c r="P530" s="67" t="str">
        <f t="shared" si="43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40"/>
        <v/>
      </c>
      <c r="K531" s="60"/>
      <c r="L531" s="63"/>
      <c r="M531" s="64" t="str">
        <f t="shared" si="41"/>
        <v/>
      </c>
      <c r="N531" s="65">
        <f t="shared" si="42"/>
        <v>0</v>
      </c>
      <c r="O531" s="66" t="str">
        <f>+IFERROR(VLOOKUP(LEFT(E531,4),Tabla3[[COD]:[PROCESO]],4,FALSE),"")</f>
        <v/>
      </c>
      <c r="P531" s="67" t="str">
        <f t="shared" si="43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40"/>
        <v/>
      </c>
      <c r="K532" s="60"/>
      <c r="L532" s="63"/>
      <c r="M532" s="64" t="str">
        <f t="shared" si="41"/>
        <v/>
      </c>
      <c r="N532" s="65">
        <f t="shared" si="42"/>
        <v>0</v>
      </c>
      <c r="O532" s="66" t="str">
        <f>+IFERROR(VLOOKUP(LEFT(E532,4),Tabla3[[COD]:[PROCESO]],4,FALSE),"")</f>
        <v/>
      </c>
      <c r="P532" s="67" t="str">
        <f t="shared" si="43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40"/>
        <v/>
      </c>
      <c r="K533" s="60"/>
      <c r="L533" s="63"/>
      <c r="M533" s="64" t="str">
        <f t="shared" si="41"/>
        <v/>
      </c>
      <c r="N533" s="65">
        <f t="shared" si="42"/>
        <v>0</v>
      </c>
      <c r="O533" s="66" t="str">
        <f>+IFERROR(VLOOKUP(LEFT(E533,4),Tabla3[[COD]:[PROCESO]],4,FALSE),"")</f>
        <v/>
      </c>
      <c r="P533" s="67" t="str">
        <f t="shared" si="43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40"/>
        <v/>
      </c>
      <c r="K534" s="60"/>
      <c r="L534" s="63"/>
      <c r="M534" s="64" t="str">
        <f t="shared" si="41"/>
        <v/>
      </c>
      <c r="N534" s="65">
        <f t="shared" si="42"/>
        <v>0</v>
      </c>
      <c r="O534" s="66" t="str">
        <f>+IFERROR(VLOOKUP(LEFT(E534,4),Tabla3[[COD]:[PROCESO]],4,FALSE),"")</f>
        <v/>
      </c>
      <c r="P534" s="67" t="str">
        <f t="shared" si="43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40"/>
        <v/>
      </c>
      <c r="K535" s="60"/>
      <c r="L535" s="63"/>
      <c r="M535" s="64" t="str">
        <f t="shared" si="41"/>
        <v/>
      </c>
      <c r="N535" s="65">
        <f t="shared" si="42"/>
        <v>0</v>
      </c>
      <c r="O535" s="66" t="str">
        <f>+IFERROR(VLOOKUP(LEFT(E535,4),Tabla3[[COD]:[PROCESO]],4,FALSE),"")</f>
        <v/>
      </c>
      <c r="P535" s="67" t="str">
        <f t="shared" si="43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40"/>
        <v/>
      </c>
      <c r="K536" s="60"/>
      <c r="L536" s="63"/>
      <c r="M536" s="64" t="str">
        <f t="shared" si="41"/>
        <v/>
      </c>
      <c r="N536" s="65">
        <f t="shared" si="42"/>
        <v>0</v>
      </c>
      <c r="O536" s="66" t="str">
        <f>+IFERROR(VLOOKUP(LEFT(E536,4),Tabla3[[COD]:[PROCESO]],4,FALSE),"")</f>
        <v/>
      </c>
      <c r="P536" s="67" t="str">
        <f t="shared" si="43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40"/>
        <v/>
      </c>
      <c r="K537" s="60"/>
      <c r="L537" s="63"/>
      <c r="M537" s="64" t="str">
        <f t="shared" si="41"/>
        <v/>
      </c>
      <c r="N537" s="65">
        <f t="shared" si="42"/>
        <v>0</v>
      </c>
      <c r="O537" s="66" t="str">
        <f>+IFERROR(VLOOKUP(LEFT(E537,4),Tabla3[[COD]:[PROCESO]],4,FALSE),"")</f>
        <v/>
      </c>
      <c r="P537" s="67" t="str">
        <f t="shared" si="43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40"/>
        <v/>
      </c>
      <c r="K538" s="60"/>
      <c r="L538" s="63"/>
      <c r="M538" s="64" t="str">
        <f t="shared" si="41"/>
        <v/>
      </c>
      <c r="N538" s="65">
        <f t="shared" si="42"/>
        <v>0</v>
      </c>
      <c r="O538" s="66" t="str">
        <f>+IFERROR(VLOOKUP(LEFT(E538,4),Tabla3[[COD]:[PROCESO]],4,FALSE),"")</f>
        <v/>
      </c>
      <c r="P538" s="67" t="str">
        <f t="shared" si="43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40"/>
        <v/>
      </c>
      <c r="K539" s="60"/>
      <c r="L539" s="63"/>
      <c r="M539" s="64" t="str">
        <f t="shared" si="41"/>
        <v/>
      </c>
      <c r="N539" s="65">
        <f t="shared" si="42"/>
        <v>0</v>
      </c>
      <c r="O539" s="66" t="str">
        <f>+IFERROR(VLOOKUP(LEFT(E539,4),Tabla3[[COD]:[PROCESO]],4,FALSE),"")</f>
        <v/>
      </c>
      <c r="P539" s="67" t="str">
        <f t="shared" si="43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40"/>
        <v/>
      </c>
      <c r="K540" s="60"/>
      <c r="L540" s="63"/>
      <c r="M540" s="64" t="str">
        <f t="shared" si="41"/>
        <v/>
      </c>
      <c r="N540" s="65">
        <f t="shared" si="42"/>
        <v>0</v>
      </c>
      <c r="O540" s="66" t="str">
        <f>+IFERROR(VLOOKUP(LEFT(E540,4),Tabla3[[COD]:[PROCESO]],4,FALSE),"")</f>
        <v/>
      </c>
      <c r="P540" s="67" t="str">
        <f t="shared" si="43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40"/>
        <v/>
      </c>
      <c r="K541" s="60"/>
      <c r="L541" s="63"/>
      <c r="M541" s="64" t="str">
        <f t="shared" si="41"/>
        <v/>
      </c>
      <c r="N541" s="65">
        <f t="shared" si="42"/>
        <v>0</v>
      </c>
      <c r="O541" s="66" t="str">
        <f>+IFERROR(VLOOKUP(LEFT(E541,4),Tabla3[[COD]:[PROCESO]],4,FALSE),"")</f>
        <v/>
      </c>
      <c r="P541" s="67" t="str">
        <f t="shared" si="43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40"/>
        <v/>
      </c>
      <c r="K542" s="60"/>
      <c r="L542" s="63"/>
      <c r="M542" s="64" t="str">
        <f t="shared" si="41"/>
        <v/>
      </c>
      <c r="N542" s="65">
        <f t="shared" si="42"/>
        <v>0</v>
      </c>
      <c r="O542" s="66" t="str">
        <f>+IFERROR(VLOOKUP(LEFT(E542,4),Tabla3[[COD]:[PROCESO]],4,FALSE),"")</f>
        <v/>
      </c>
      <c r="P542" s="67" t="str">
        <f t="shared" si="43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40"/>
        <v/>
      </c>
      <c r="K543" s="60"/>
      <c r="L543" s="63"/>
      <c r="M543" s="64" t="str">
        <f t="shared" si="41"/>
        <v/>
      </c>
      <c r="N543" s="65">
        <f t="shared" si="42"/>
        <v>0</v>
      </c>
      <c r="O543" s="66" t="str">
        <f>+IFERROR(VLOOKUP(LEFT(E543,4),Tabla3[[COD]:[PROCESO]],4,FALSE),"")</f>
        <v/>
      </c>
      <c r="P543" s="67" t="str">
        <f t="shared" si="43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40"/>
        <v/>
      </c>
      <c r="K544" s="60"/>
      <c r="L544" s="63"/>
      <c r="M544" s="64" t="str">
        <f t="shared" si="41"/>
        <v/>
      </c>
      <c r="N544" s="65">
        <f t="shared" si="42"/>
        <v>0</v>
      </c>
      <c r="O544" s="66" t="str">
        <f>+IFERROR(VLOOKUP(LEFT(E544,4),Tabla3[[COD]:[PROCESO]],4,FALSE),"")</f>
        <v/>
      </c>
      <c r="P544" s="67" t="str">
        <f t="shared" si="43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40"/>
        <v/>
      </c>
      <c r="K545" s="60"/>
      <c r="L545" s="63"/>
      <c r="M545" s="64" t="str">
        <f t="shared" si="41"/>
        <v/>
      </c>
      <c r="N545" s="65">
        <f t="shared" si="42"/>
        <v>0</v>
      </c>
      <c r="O545" s="66" t="str">
        <f>+IFERROR(VLOOKUP(LEFT(E545,4),Tabla3[[COD]:[PROCESO]],4,FALSE),"")</f>
        <v/>
      </c>
      <c r="P545" s="67" t="str">
        <f t="shared" si="43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40"/>
        <v/>
      </c>
      <c r="K546" s="60"/>
      <c r="L546" s="63"/>
      <c r="M546" s="64" t="str">
        <f t="shared" si="41"/>
        <v/>
      </c>
      <c r="N546" s="65">
        <f t="shared" si="42"/>
        <v>0</v>
      </c>
      <c r="O546" s="66" t="str">
        <f>+IFERROR(VLOOKUP(LEFT(E546,4),Tabla3[[COD]:[PROCESO]],4,FALSE),"")</f>
        <v/>
      </c>
      <c r="P546" s="67" t="str">
        <f t="shared" si="43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40"/>
        <v/>
      </c>
      <c r="K547" s="60"/>
      <c r="L547" s="63"/>
      <c r="M547" s="64" t="str">
        <f t="shared" si="41"/>
        <v/>
      </c>
      <c r="N547" s="65">
        <f t="shared" si="42"/>
        <v>0</v>
      </c>
      <c r="O547" s="66" t="str">
        <f>+IFERROR(VLOOKUP(LEFT(E547,4),Tabla3[[COD]:[PROCESO]],4,FALSE),"")</f>
        <v/>
      </c>
      <c r="P547" s="67" t="str">
        <f t="shared" si="43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40"/>
        <v/>
      </c>
      <c r="K548" s="60"/>
      <c r="L548" s="63"/>
      <c r="M548" s="64" t="str">
        <f t="shared" si="41"/>
        <v/>
      </c>
      <c r="N548" s="65">
        <f t="shared" si="42"/>
        <v>0</v>
      </c>
      <c r="O548" s="66" t="str">
        <f>+IFERROR(VLOOKUP(LEFT(E548,4),Tabla3[[COD]:[PROCESO]],4,FALSE),"")</f>
        <v/>
      </c>
      <c r="P548" s="67" t="str">
        <f t="shared" si="43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40"/>
        <v/>
      </c>
      <c r="K549" s="60"/>
      <c r="L549" s="63"/>
      <c r="M549" s="64" t="str">
        <f t="shared" si="41"/>
        <v/>
      </c>
      <c r="N549" s="65">
        <f t="shared" si="42"/>
        <v>0</v>
      </c>
      <c r="O549" s="66" t="str">
        <f>+IFERROR(VLOOKUP(LEFT(E549,4),Tabla3[[COD]:[PROCESO]],4,FALSE),"")</f>
        <v/>
      </c>
      <c r="P549" s="67" t="str">
        <f t="shared" si="43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40"/>
        <v/>
      </c>
      <c r="K550" s="60"/>
      <c r="L550" s="63"/>
      <c r="M550" s="64" t="str">
        <f t="shared" si="41"/>
        <v/>
      </c>
      <c r="N550" s="65">
        <f t="shared" si="42"/>
        <v>0</v>
      </c>
      <c r="O550" s="66" t="str">
        <f>+IFERROR(VLOOKUP(LEFT(E550,4),Tabla3[[COD]:[PROCESO]],4,FALSE),"")</f>
        <v/>
      </c>
      <c r="P550" s="67" t="str">
        <f t="shared" si="43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40"/>
        <v/>
      </c>
      <c r="K551" s="60"/>
      <c r="L551" s="63"/>
      <c r="M551" s="64" t="str">
        <f t="shared" si="41"/>
        <v/>
      </c>
      <c r="N551" s="65">
        <f t="shared" si="42"/>
        <v>0</v>
      </c>
      <c r="O551" s="66" t="str">
        <f>+IFERROR(VLOOKUP(LEFT(E551,4),Tabla3[[COD]:[PROCESO]],4,FALSE),"")</f>
        <v/>
      </c>
      <c r="P551" s="67" t="str">
        <f t="shared" si="43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40"/>
        <v/>
      </c>
      <c r="K552" s="60"/>
      <c r="L552" s="63"/>
      <c r="M552" s="64" t="str">
        <f t="shared" si="41"/>
        <v/>
      </c>
      <c r="N552" s="65">
        <f t="shared" si="42"/>
        <v>0</v>
      </c>
      <c r="O552" s="66" t="str">
        <f>+IFERROR(VLOOKUP(LEFT(E552,4),Tabla3[[COD]:[PROCESO]],4,FALSE),"")</f>
        <v/>
      </c>
      <c r="P552" s="67" t="str">
        <f t="shared" si="43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40"/>
        <v/>
      </c>
      <c r="K553" s="60"/>
      <c r="L553" s="63"/>
      <c r="M553" s="64" t="str">
        <f t="shared" si="41"/>
        <v/>
      </c>
      <c r="N553" s="65">
        <f t="shared" si="42"/>
        <v>0</v>
      </c>
      <c r="O553" s="66" t="str">
        <f>+IFERROR(VLOOKUP(LEFT(E553,4),Tabla3[[COD]:[PROCESO]],4,FALSE),"")</f>
        <v/>
      </c>
      <c r="P553" s="67" t="str">
        <f t="shared" si="43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40"/>
        <v/>
      </c>
      <c r="K554" s="60"/>
      <c r="L554" s="63"/>
      <c r="M554" s="64" t="str">
        <f t="shared" si="41"/>
        <v/>
      </c>
      <c r="N554" s="65">
        <f t="shared" si="42"/>
        <v>0</v>
      </c>
      <c r="O554" s="66" t="str">
        <f>+IFERROR(VLOOKUP(LEFT(E554,4),Tabla3[[COD]:[PROCESO]],4,FALSE),"")</f>
        <v/>
      </c>
      <c r="P554" s="67" t="str">
        <f t="shared" si="43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40"/>
        <v/>
      </c>
      <c r="K555" s="60"/>
      <c r="L555" s="63"/>
      <c r="M555" s="64" t="str">
        <f t="shared" si="41"/>
        <v/>
      </c>
      <c r="N555" s="65">
        <f t="shared" si="42"/>
        <v>0</v>
      </c>
      <c r="O555" s="66" t="str">
        <f>+IFERROR(VLOOKUP(LEFT(E555,4),Tabla3[[COD]:[PROCESO]],4,FALSE),"")</f>
        <v/>
      </c>
      <c r="P555" s="67" t="str">
        <f t="shared" si="43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40"/>
        <v/>
      </c>
      <c r="K556" s="60"/>
      <c r="L556" s="63"/>
      <c r="M556" s="64" t="str">
        <f t="shared" si="41"/>
        <v/>
      </c>
      <c r="N556" s="65">
        <f t="shared" si="42"/>
        <v>0</v>
      </c>
      <c r="O556" s="66" t="str">
        <f>+IFERROR(VLOOKUP(LEFT(E556,4),Tabla3[[COD]:[PROCESO]],4,FALSE),"")</f>
        <v/>
      </c>
      <c r="P556" s="67" t="str">
        <f t="shared" si="43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40"/>
        <v/>
      </c>
      <c r="K557" s="60"/>
      <c r="L557" s="63"/>
      <c r="M557" s="64" t="str">
        <f t="shared" si="41"/>
        <v/>
      </c>
      <c r="N557" s="65">
        <f t="shared" si="42"/>
        <v>0</v>
      </c>
      <c r="O557" s="66" t="str">
        <f>+IFERROR(VLOOKUP(LEFT(E557,4),Tabla3[[COD]:[PROCESO]],4,FALSE),"")</f>
        <v/>
      </c>
      <c r="P557" s="67" t="str">
        <f t="shared" si="43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40"/>
        <v/>
      </c>
      <c r="K558" s="60"/>
      <c r="L558" s="63"/>
      <c r="M558" s="64" t="str">
        <f t="shared" si="41"/>
        <v/>
      </c>
      <c r="N558" s="65">
        <f t="shared" si="42"/>
        <v>0</v>
      </c>
      <c r="O558" s="66" t="str">
        <f>+IFERROR(VLOOKUP(LEFT(E558,4),Tabla3[[COD]:[PROCESO]],4,FALSE),"")</f>
        <v/>
      </c>
      <c r="P558" s="67" t="str">
        <f t="shared" si="43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40"/>
        <v/>
      </c>
      <c r="K559" s="60"/>
      <c r="L559" s="63"/>
      <c r="M559" s="64" t="str">
        <f t="shared" si="41"/>
        <v/>
      </c>
      <c r="N559" s="65">
        <f t="shared" si="42"/>
        <v>0</v>
      </c>
      <c r="O559" s="66" t="str">
        <f>+IFERROR(VLOOKUP(LEFT(E559,4),Tabla3[[COD]:[PROCESO]],4,FALSE),"")</f>
        <v/>
      </c>
      <c r="P559" s="67" t="str">
        <f t="shared" si="43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40"/>
        <v/>
      </c>
      <c r="K560" s="60"/>
      <c r="L560" s="63"/>
      <c r="M560" s="64" t="str">
        <f t="shared" si="41"/>
        <v/>
      </c>
      <c r="N560" s="65">
        <f t="shared" si="42"/>
        <v>0</v>
      </c>
      <c r="O560" s="66" t="str">
        <f>+IFERROR(VLOOKUP(LEFT(E560,4),Tabla3[[COD]:[PROCESO]],4,FALSE),"")</f>
        <v/>
      </c>
      <c r="P560" s="67" t="str">
        <f t="shared" si="43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40"/>
        <v/>
      </c>
      <c r="K561" s="60"/>
      <c r="L561" s="63"/>
      <c r="M561" s="64" t="str">
        <f t="shared" si="41"/>
        <v/>
      </c>
      <c r="N561" s="65">
        <f t="shared" si="42"/>
        <v>0</v>
      </c>
      <c r="O561" s="66" t="str">
        <f>+IFERROR(VLOOKUP(LEFT(E561,4),Tabla3[[COD]:[PROCESO]],4,FALSE),"")</f>
        <v/>
      </c>
      <c r="P561" s="67" t="str">
        <f t="shared" si="43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40"/>
        <v/>
      </c>
      <c r="K562" s="60"/>
      <c r="L562" s="63"/>
      <c r="M562" s="64" t="str">
        <f t="shared" si="41"/>
        <v/>
      </c>
      <c r="N562" s="65">
        <f t="shared" si="42"/>
        <v>0</v>
      </c>
      <c r="O562" s="66" t="str">
        <f>+IFERROR(VLOOKUP(LEFT(E562,4),Tabla3[[COD]:[PROCESO]],4,FALSE),"")</f>
        <v/>
      </c>
      <c r="P562" s="67" t="str">
        <f t="shared" si="43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40"/>
        <v/>
      </c>
      <c r="K563" s="60"/>
      <c r="L563" s="63"/>
      <c r="M563" s="64" t="str">
        <f t="shared" si="41"/>
        <v/>
      </c>
      <c r="N563" s="65">
        <f t="shared" si="42"/>
        <v>0</v>
      </c>
      <c r="O563" s="66" t="str">
        <f>+IFERROR(VLOOKUP(LEFT(E563,4),Tabla3[[COD]:[PROCESO]],4,FALSE),"")</f>
        <v/>
      </c>
      <c r="P563" s="67" t="str">
        <f t="shared" si="43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40"/>
        <v/>
      </c>
      <c r="K564" s="60"/>
      <c r="L564" s="63"/>
      <c r="M564" s="64" t="str">
        <f t="shared" si="41"/>
        <v/>
      </c>
      <c r="N564" s="65">
        <f t="shared" si="42"/>
        <v>0</v>
      </c>
      <c r="O564" s="66" t="str">
        <f>+IFERROR(VLOOKUP(LEFT(E564,4),Tabla3[[COD]:[PROCESO]],4,FALSE),"")</f>
        <v/>
      </c>
      <c r="P564" s="67" t="str">
        <f t="shared" si="43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40"/>
        <v/>
      </c>
      <c r="K565" s="60"/>
      <c r="L565" s="63"/>
      <c r="M565" s="64" t="str">
        <f t="shared" si="41"/>
        <v/>
      </c>
      <c r="N565" s="65">
        <f t="shared" si="42"/>
        <v>0</v>
      </c>
      <c r="O565" s="66" t="str">
        <f>+IFERROR(VLOOKUP(LEFT(E565,4),Tabla3[[COD]:[PROCESO]],4,FALSE),"")</f>
        <v/>
      </c>
      <c r="P565" s="67" t="str">
        <f t="shared" si="43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40"/>
        <v/>
      </c>
      <c r="K566" s="60"/>
      <c r="L566" s="63"/>
      <c r="M566" s="64" t="str">
        <f t="shared" si="41"/>
        <v/>
      </c>
      <c r="N566" s="65">
        <f t="shared" si="42"/>
        <v>0</v>
      </c>
      <c r="O566" s="66" t="str">
        <f>+IFERROR(VLOOKUP(LEFT(E566,4),Tabla3[[COD]:[PROCESO]],4,FALSE),"")</f>
        <v/>
      </c>
      <c r="P566" s="67" t="str">
        <f t="shared" si="43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40"/>
        <v/>
      </c>
      <c r="K567" s="60"/>
      <c r="L567" s="63"/>
      <c r="M567" s="64" t="str">
        <f t="shared" si="41"/>
        <v/>
      </c>
      <c r="N567" s="65">
        <f t="shared" si="42"/>
        <v>0</v>
      </c>
      <c r="O567" s="66" t="str">
        <f>+IFERROR(VLOOKUP(LEFT(E567,4),Tabla3[[COD]:[PROCESO]],4,FALSE),"")</f>
        <v/>
      </c>
      <c r="P567" s="67" t="str">
        <f t="shared" si="43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40"/>
        <v/>
      </c>
      <c r="K568" s="60"/>
      <c r="L568" s="63"/>
      <c r="M568" s="64" t="str">
        <f t="shared" si="41"/>
        <v/>
      </c>
      <c r="N568" s="65">
        <f t="shared" si="42"/>
        <v>0</v>
      </c>
      <c r="O568" s="66" t="str">
        <f>+IFERROR(VLOOKUP(LEFT(E568,4),Tabla3[[COD]:[PROCESO]],4,FALSE),"")</f>
        <v/>
      </c>
      <c r="P568" s="67" t="str">
        <f t="shared" si="43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40"/>
        <v/>
      </c>
      <c r="K569" s="60"/>
      <c r="L569" s="63"/>
      <c r="M569" s="64" t="str">
        <f t="shared" si="41"/>
        <v/>
      </c>
      <c r="N569" s="65">
        <f t="shared" si="42"/>
        <v>0</v>
      </c>
      <c r="O569" s="66" t="str">
        <f>+IFERROR(VLOOKUP(LEFT(E569,4),Tabla3[[COD]:[PROCESO]],4,FALSE),"")</f>
        <v/>
      </c>
      <c r="P569" s="67" t="str">
        <f t="shared" si="43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40"/>
        <v/>
      </c>
      <c r="K570" s="60"/>
      <c r="L570" s="63"/>
      <c r="M570" s="64" t="str">
        <f t="shared" si="41"/>
        <v/>
      </c>
      <c r="N570" s="65">
        <f t="shared" si="42"/>
        <v>0</v>
      </c>
      <c r="O570" s="66" t="str">
        <f>+IFERROR(VLOOKUP(LEFT(E570,4),Tabla3[[COD]:[PROCESO]],4,FALSE),"")</f>
        <v/>
      </c>
      <c r="P570" s="67" t="str">
        <f t="shared" si="43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40"/>
        <v/>
      </c>
      <c r="K571" s="60"/>
      <c r="L571" s="63"/>
      <c r="M571" s="64" t="str">
        <f t="shared" si="41"/>
        <v/>
      </c>
      <c r="N571" s="65">
        <f t="shared" si="42"/>
        <v>0</v>
      </c>
      <c r="O571" s="66" t="str">
        <f>+IFERROR(VLOOKUP(LEFT(E571,4),Tabla3[[COD]:[PROCESO]],4,FALSE),"")</f>
        <v/>
      </c>
      <c r="P571" s="67" t="str">
        <f t="shared" si="43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40"/>
        <v/>
      </c>
      <c r="K572" s="60"/>
      <c r="L572" s="63"/>
      <c r="M572" s="64" t="str">
        <f t="shared" si="41"/>
        <v/>
      </c>
      <c r="N572" s="65">
        <f t="shared" si="42"/>
        <v>0</v>
      </c>
      <c r="O572" s="66" t="str">
        <f>+IFERROR(VLOOKUP(LEFT(E572,4),Tabla3[[COD]:[PROCESO]],4,FALSE),"")</f>
        <v/>
      </c>
      <c r="P572" s="67" t="str">
        <f t="shared" si="43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40"/>
        <v/>
      </c>
      <c r="K573" s="60"/>
      <c r="L573" s="63"/>
      <c r="M573" s="64" t="str">
        <f t="shared" si="41"/>
        <v/>
      </c>
      <c r="N573" s="65">
        <f t="shared" si="42"/>
        <v>0</v>
      </c>
      <c r="O573" s="66" t="str">
        <f>+IFERROR(VLOOKUP(LEFT(E573,4),Tabla3[[COD]:[PROCESO]],4,FALSE),"")</f>
        <v/>
      </c>
      <c r="P573" s="67" t="str">
        <f t="shared" si="43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40"/>
        <v/>
      </c>
      <c r="K574" s="60"/>
      <c r="L574" s="63"/>
      <c r="M574" s="64" t="str">
        <f t="shared" si="41"/>
        <v/>
      </c>
      <c r="N574" s="65">
        <f t="shared" si="42"/>
        <v>0</v>
      </c>
      <c r="O574" s="66" t="str">
        <f>+IFERROR(VLOOKUP(LEFT(E574,4),Tabla3[[COD]:[PROCESO]],4,FALSE),"")</f>
        <v/>
      </c>
      <c r="P574" s="67" t="str">
        <f t="shared" si="43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40"/>
        <v/>
      </c>
      <c r="K575" s="60"/>
      <c r="L575" s="63"/>
      <c r="M575" s="64" t="str">
        <f t="shared" si="41"/>
        <v/>
      </c>
      <c r="N575" s="65">
        <f t="shared" si="42"/>
        <v>0</v>
      </c>
      <c r="O575" s="66" t="str">
        <f>+IFERROR(VLOOKUP(LEFT(E575,4),Tabla3[[COD]:[PROCESO]],4,FALSE),"")</f>
        <v/>
      </c>
      <c r="P575" s="67" t="str">
        <f t="shared" si="43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40"/>
        <v/>
      </c>
      <c r="K576" s="60"/>
      <c r="L576" s="63"/>
      <c r="M576" s="64" t="str">
        <f t="shared" si="41"/>
        <v/>
      </c>
      <c r="N576" s="65">
        <f t="shared" si="42"/>
        <v>0</v>
      </c>
      <c r="O576" s="66" t="str">
        <f>+IFERROR(VLOOKUP(LEFT(E576,4),Tabla3[[COD]:[PROCESO]],4,FALSE),"")</f>
        <v/>
      </c>
      <c r="P576" s="67" t="str">
        <f t="shared" si="43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40"/>
        <v/>
      </c>
      <c r="K577" s="60"/>
      <c r="L577" s="63"/>
      <c r="M577" s="64" t="str">
        <f t="shared" si="41"/>
        <v/>
      </c>
      <c r="N577" s="65">
        <f t="shared" si="42"/>
        <v>0</v>
      </c>
      <c r="O577" s="66" t="str">
        <f>+IFERROR(VLOOKUP(LEFT(E577,4),Tabla3[[COD]:[PROCESO]],4,FALSE),"")</f>
        <v/>
      </c>
      <c r="P577" s="67" t="str">
        <f t="shared" si="43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40"/>
        <v/>
      </c>
      <c r="K578" s="60"/>
      <c r="L578" s="63"/>
      <c r="M578" s="64" t="str">
        <f t="shared" si="41"/>
        <v/>
      </c>
      <c r="N578" s="65">
        <f t="shared" si="42"/>
        <v>0</v>
      </c>
      <c r="O578" s="66" t="str">
        <f>+IFERROR(VLOOKUP(LEFT(E578,4),Tabla3[[COD]:[PROCESO]],4,FALSE),"")</f>
        <v/>
      </c>
      <c r="P578" s="67" t="str">
        <f t="shared" si="43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ref="J579:J626" si="44">+IFERROR(P579/O579,"")</f>
        <v/>
      </c>
      <c r="K579" s="60"/>
      <c r="L579" s="63"/>
      <c r="M579" s="64" t="str">
        <f t="shared" ref="M579:M625" si="45">+IFERROR(N579*O579,"")</f>
        <v/>
      </c>
      <c r="N579" s="65">
        <f t="shared" si="42"/>
        <v>0</v>
      </c>
      <c r="O579" s="66" t="str">
        <f>+IFERROR(VLOOKUP(LEFT(E579,4),Tabla3[[COD]:[PROCESO]],4,FALSE),"")</f>
        <v/>
      </c>
      <c r="P579" s="67" t="str">
        <f t="shared" si="43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si="44"/>
        <v/>
      </c>
      <c r="K580" s="60"/>
      <c r="L580" s="63"/>
      <c r="M580" s="64" t="str">
        <f t="shared" si="45"/>
        <v/>
      </c>
      <c r="N580" s="65">
        <f t="shared" si="42"/>
        <v>0</v>
      </c>
      <c r="O580" s="66" t="str">
        <f>+IFERROR(VLOOKUP(LEFT(E580,4),Tabla3[[COD]:[PROCESO]],4,FALSE),"")</f>
        <v/>
      </c>
      <c r="P580" s="67" t="str">
        <f t="shared" si="43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44"/>
        <v/>
      </c>
      <c r="K581" s="60"/>
      <c r="L581" s="63"/>
      <c r="M581" s="64" t="str">
        <f t="shared" si="45"/>
        <v/>
      </c>
      <c r="N581" s="65">
        <f t="shared" ref="N581:N625" si="46">(H581-G581)*24</f>
        <v>0</v>
      </c>
      <c r="O581" s="66" t="str">
        <f>+IFERROR(VLOOKUP(LEFT(E581,4),Tabla3[[COD]:[PROCESO]],4,FALSE),"")</f>
        <v/>
      </c>
      <c r="P581" s="67" t="str">
        <f t="shared" ref="P581:P625" si="47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44"/>
        <v/>
      </c>
      <c r="K582" s="60"/>
      <c r="L582" s="63"/>
      <c r="M582" s="64" t="str">
        <f t="shared" si="45"/>
        <v/>
      </c>
      <c r="N582" s="65">
        <f t="shared" si="46"/>
        <v>0</v>
      </c>
      <c r="O582" s="66" t="str">
        <f>+IFERROR(VLOOKUP(LEFT(E582,4),Tabla3[[COD]:[PROCESO]],4,FALSE),"")</f>
        <v/>
      </c>
      <c r="P582" s="67" t="str">
        <f t="shared" si="47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44"/>
        <v/>
      </c>
      <c r="K583" s="60"/>
      <c r="L583" s="63"/>
      <c r="M583" s="64" t="str">
        <f t="shared" si="45"/>
        <v/>
      </c>
      <c r="N583" s="65">
        <f t="shared" si="46"/>
        <v>0</v>
      </c>
      <c r="O583" s="66" t="str">
        <f>+IFERROR(VLOOKUP(LEFT(E583,4),Tabla3[[COD]:[PROCESO]],4,FALSE),"")</f>
        <v/>
      </c>
      <c r="P583" s="67" t="str">
        <f t="shared" si="47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44"/>
        <v/>
      </c>
      <c r="K584" s="60"/>
      <c r="L584" s="63"/>
      <c r="M584" s="64" t="str">
        <f t="shared" si="45"/>
        <v/>
      </c>
      <c r="N584" s="65">
        <f t="shared" si="46"/>
        <v>0</v>
      </c>
      <c r="O584" s="66" t="str">
        <f>+IFERROR(VLOOKUP(LEFT(E584,4),Tabla3[[COD]:[PROCESO]],4,FALSE),"")</f>
        <v/>
      </c>
      <c r="P584" s="67" t="str">
        <f t="shared" si="47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44"/>
        <v/>
      </c>
      <c r="K585" s="60"/>
      <c r="L585" s="63"/>
      <c r="M585" s="64" t="str">
        <f t="shared" si="45"/>
        <v/>
      </c>
      <c r="N585" s="65">
        <f t="shared" si="46"/>
        <v>0</v>
      </c>
      <c r="O585" s="66" t="str">
        <f>+IFERROR(VLOOKUP(LEFT(E585,4),Tabla3[[COD]:[PROCESO]],4,FALSE),"")</f>
        <v/>
      </c>
      <c r="P585" s="67" t="str">
        <f t="shared" si="47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44"/>
        <v/>
      </c>
      <c r="K586" s="60"/>
      <c r="L586" s="63"/>
      <c r="M586" s="64" t="str">
        <f t="shared" si="45"/>
        <v/>
      </c>
      <c r="N586" s="65">
        <f t="shared" si="46"/>
        <v>0</v>
      </c>
      <c r="O586" s="66" t="str">
        <f>+IFERROR(VLOOKUP(LEFT(E586,4),Tabla3[[COD]:[PROCESO]],4,FALSE),"")</f>
        <v/>
      </c>
      <c r="P586" s="67" t="str">
        <f t="shared" si="47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44"/>
        <v/>
      </c>
      <c r="K587" s="60"/>
      <c r="L587" s="63"/>
      <c r="M587" s="64" t="str">
        <f t="shared" si="45"/>
        <v/>
      </c>
      <c r="N587" s="65">
        <f t="shared" si="46"/>
        <v>0</v>
      </c>
      <c r="O587" s="66" t="str">
        <f>+IFERROR(VLOOKUP(LEFT(E587,4),Tabla3[[COD]:[PROCESO]],4,FALSE),"")</f>
        <v/>
      </c>
      <c r="P587" s="67" t="str">
        <f t="shared" si="47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44"/>
        <v/>
      </c>
      <c r="K588" s="60"/>
      <c r="L588" s="63"/>
      <c r="M588" s="64" t="str">
        <f t="shared" si="45"/>
        <v/>
      </c>
      <c r="N588" s="65">
        <f t="shared" si="46"/>
        <v>0</v>
      </c>
      <c r="O588" s="66" t="str">
        <f>+IFERROR(VLOOKUP(LEFT(E588,4),Tabla3[[COD]:[PROCESO]],4,FALSE),"")</f>
        <v/>
      </c>
      <c r="P588" s="67" t="str">
        <f t="shared" si="47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44"/>
        <v/>
      </c>
      <c r="K589" s="60"/>
      <c r="L589" s="63"/>
      <c r="M589" s="64" t="str">
        <f t="shared" si="45"/>
        <v/>
      </c>
      <c r="N589" s="65">
        <f t="shared" si="46"/>
        <v>0</v>
      </c>
      <c r="O589" s="66" t="str">
        <f>+IFERROR(VLOOKUP(LEFT(E589,4),Tabla3[[COD]:[PROCESO]],4,FALSE),"")</f>
        <v/>
      </c>
      <c r="P589" s="67" t="str">
        <f t="shared" si="47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44"/>
        <v/>
      </c>
      <c r="K590" s="60"/>
      <c r="L590" s="63"/>
      <c r="M590" s="64" t="str">
        <f t="shared" si="45"/>
        <v/>
      </c>
      <c r="N590" s="65">
        <f t="shared" si="46"/>
        <v>0</v>
      </c>
      <c r="O590" s="66" t="str">
        <f>+IFERROR(VLOOKUP(LEFT(E590,4),Tabla3[[COD]:[PROCESO]],4,FALSE),"")</f>
        <v/>
      </c>
      <c r="P590" s="67" t="str">
        <f t="shared" si="47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44"/>
        <v/>
      </c>
      <c r="K591" s="60"/>
      <c r="L591" s="63"/>
      <c r="M591" s="64" t="str">
        <f t="shared" si="45"/>
        <v/>
      </c>
      <c r="N591" s="65">
        <f t="shared" si="46"/>
        <v>0</v>
      </c>
      <c r="O591" s="66" t="str">
        <f>+IFERROR(VLOOKUP(LEFT(E591,4),Tabla3[[COD]:[PROCESO]],4,FALSE),"")</f>
        <v/>
      </c>
      <c r="P591" s="67" t="str">
        <f t="shared" si="47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44"/>
        <v/>
      </c>
      <c r="K592" s="60"/>
      <c r="L592" s="63"/>
      <c r="M592" s="64" t="str">
        <f t="shared" si="45"/>
        <v/>
      </c>
      <c r="N592" s="65">
        <f t="shared" si="46"/>
        <v>0</v>
      </c>
      <c r="O592" s="66" t="str">
        <f>+IFERROR(VLOOKUP(LEFT(E592,4),Tabla3[[COD]:[PROCESO]],4,FALSE),"")</f>
        <v/>
      </c>
      <c r="P592" s="67" t="str">
        <f t="shared" si="47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44"/>
        <v/>
      </c>
      <c r="K593" s="60"/>
      <c r="L593" s="63"/>
      <c r="M593" s="64" t="str">
        <f t="shared" si="45"/>
        <v/>
      </c>
      <c r="N593" s="65">
        <f t="shared" si="46"/>
        <v>0</v>
      </c>
      <c r="O593" s="66" t="str">
        <f>+IFERROR(VLOOKUP(LEFT(E593,4),Tabla3[[COD]:[PROCESO]],4,FALSE),"")</f>
        <v/>
      </c>
      <c r="P593" s="67" t="str">
        <f t="shared" si="47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44"/>
        <v/>
      </c>
      <c r="K594" s="60"/>
      <c r="L594" s="63"/>
      <c r="M594" s="64" t="str">
        <f t="shared" si="45"/>
        <v/>
      </c>
      <c r="N594" s="65">
        <f t="shared" si="46"/>
        <v>0</v>
      </c>
      <c r="O594" s="66" t="str">
        <f>+IFERROR(VLOOKUP(LEFT(E594,4),Tabla3[[COD]:[PROCESO]],4,FALSE),"")</f>
        <v/>
      </c>
      <c r="P594" s="67" t="str">
        <f t="shared" si="47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44"/>
        <v/>
      </c>
      <c r="K595" s="60"/>
      <c r="L595" s="63"/>
      <c r="M595" s="64" t="str">
        <f t="shared" si="45"/>
        <v/>
      </c>
      <c r="N595" s="65">
        <f t="shared" si="46"/>
        <v>0</v>
      </c>
      <c r="O595" s="66" t="str">
        <f>+IFERROR(VLOOKUP(LEFT(E595,4),Tabla3[[COD]:[PROCESO]],4,FALSE),"")</f>
        <v/>
      </c>
      <c r="P595" s="67" t="str">
        <f t="shared" si="47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44"/>
        <v/>
      </c>
      <c r="K596" s="60"/>
      <c r="L596" s="63"/>
      <c r="M596" s="64" t="str">
        <f t="shared" si="45"/>
        <v/>
      </c>
      <c r="N596" s="65">
        <f t="shared" si="46"/>
        <v>0</v>
      </c>
      <c r="O596" s="66" t="str">
        <f>+IFERROR(VLOOKUP(LEFT(E596,4),Tabla3[[COD]:[PROCESO]],4,FALSE),"")</f>
        <v/>
      </c>
      <c r="P596" s="67" t="str">
        <f t="shared" si="47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44"/>
        <v/>
      </c>
      <c r="K597" s="60"/>
      <c r="L597" s="63"/>
      <c r="M597" s="64" t="str">
        <f t="shared" si="45"/>
        <v/>
      </c>
      <c r="N597" s="65">
        <f t="shared" si="46"/>
        <v>0</v>
      </c>
      <c r="O597" s="66" t="str">
        <f>+IFERROR(VLOOKUP(LEFT(E597,4),Tabla3[[COD]:[PROCESO]],4,FALSE),"")</f>
        <v/>
      </c>
      <c r="P597" s="67" t="str">
        <f t="shared" si="47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44"/>
        <v/>
      </c>
      <c r="K598" s="60"/>
      <c r="L598" s="63"/>
      <c r="M598" s="64" t="str">
        <f t="shared" si="45"/>
        <v/>
      </c>
      <c r="N598" s="65">
        <f t="shared" si="46"/>
        <v>0</v>
      </c>
      <c r="O598" s="66" t="str">
        <f>+IFERROR(VLOOKUP(LEFT(E598,4),Tabla3[[COD]:[PROCESO]],4,FALSE),"")</f>
        <v/>
      </c>
      <c r="P598" s="67" t="str">
        <f t="shared" si="47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44"/>
        <v/>
      </c>
      <c r="K599" s="60"/>
      <c r="L599" s="63"/>
      <c r="M599" s="64" t="str">
        <f t="shared" si="45"/>
        <v/>
      </c>
      <c r="N599" s="65">
        <f t="shared" si="46"/>
        <v>0</v>
      </c>
      <c r="O599" s="66" t="str">
        <f>+IFERROR(VLOOKUP(LEFT(E599,4),Tabla3[[COD]:[PROCESO]],4,FALSE),"")</f>
        <v/>
      </c>
      <c r="P599" s="67" t="str">
        <f t="shared" si="47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44"/>
        <v/>
      </c>
      <c r="K600" s="60"/>
      <c r="L600" s="63"/>
      <c r="M600" s="64" t="str">
        <f t="shared" si="45"/>
        <v/>
      </c>
      <c r="N600" s="65">
        <f t="shared" si="46"/>
        <v>0</v>
      </c>
      <c r="O600" s="66" t="str">
        <f>+IFERROR(VLOOKUP(LEFT(E600,4),Tabla3[[COD]:[PROCESO]],4,FALSE),"")</f>
        <v/>
      </c>
      <c r="P600" s="67" t="str">
        <f t="shared" si="47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44"/>
        <v/>
      </c>
      <c r="K601" s="60"/>
      <c r="L601" s="63"/>
      <c r="M601" s="64" t="str">
        <f t="shared" si="45"/>
        <v/>
      </c>
      <c r="N601" s="65">
        <f t="shared" si="46"/>
        <v>0</v>
      </c>
      <c r="O601" s="66" t="str">
        <f>+IFERROR(VLOOKUP(LEFT(E601,4),Tabla3[[COD]:[PROCESO]],4,FALSE),"")</f>
        <v/>
      </c>
      <c r="P601" s="67" t="str">
        <f t="shared" si="47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44"/>
        <v/>
      </c>
      <c r="K602" s="60"/>
      <c r="L602" s="63"/>
      <c r="M602" s="64" t="str">
        <f t="shared" si="45"/>
        <v/>
      </c>
      <c r="N602" s="65">
        <f t="shared" si="46"/>
        <v>0</v>
      </c>
      <c r="O602" s="66" t="str">
        <f>+IFERROR(VLOOKUP(LEFT(E602,4),Tabla3[[COD]:[PROCESO]],4,FALSE),"")</f>
        <v/>
      </c>
      <c r="P602" s="67" t="str">
        <f t="shared" si="47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44"/>
        <v/>
      </c>
      <c r="K603" s="60"/>
      <c r="L603" s="63"/>
      <c r="M603" s="64" t="str">
        <f t="shared" si="45"/>
        <v/>
      </c>
      <c r="N603" s="65">
        <f t="shared" si="46"/>
        <v>0</v>
      </c>
      <c r="O603" s="66" t="str">
        <f>+IFERROR(VLOOKUP(LEFT(E603,4),Tabla3[[COD]:[PROCESO]],4,FALSE),"")</f>
        <v/>
      </c>
      <c r="P603" s="67" t="str">
        <f t="shared" si="47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44"/>
        <v/>
      </c>
      <c r="K604" s="60"/>
      <c r="L604" s="63"/>
      <c r="M604" s="64" t="str">
        <f t="shared" si="45"/>
        <v/>
      </c>
      <c r="N604" s="65">
        <f t="shared" si="46"/>
        <v>0</v>
      </c>
      <c r="O604" s="66" t="str">
        <f>+IFERROR(VLOOKUP(LEFT(E604,4),Tabla3[[COD]:[PROCESO]],4,FALSE),"")</f>
        <v/>
      </c>
      <c r="P604" s="67" t="str">
        <f t="shared" si="47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44"/>
        <v/>
      </c>
      <c r="K605" s="60"/>
      <c r="L605" s="63"/>
      <c r="M605" s="64" t="str">
        <f t="shared" si="45"/>
        <v/>
      </c>
      <c r="N605" s="65">
        <f t="shared" si="46"/>
        <v>0</v>
      </c>
      <c r="O605" s="66" t="str">
        <f>+IFERROR(VLOOKUP(LEFT(E605,4),Tabla3[[COD]:[PROCESO]],4,FALSE),"")</f>
        <v/>
      </c>
      <c r="P605" s="67" t="str">
        <f t="shared" si="47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44"/>
        <v/>
      </c>
      <c r="K606" s="60"/>
      <c r="L606" s="63"/>
      <c r="M606" s="64" t="str">
        <f t="shared" si="45"/>
        <v/>
      </c>
      <c r="N606" s="65">
        <f t="shared" si="46"/>
        <v>0</v>
      </c>
      <c r="O606" s="66" t="str">
        <f>+IFERROR(VLOOKUP(LEFT(E606,4),Tabla3[[COD]:[PROCESO]],4,FALSE),"")</f>
        <v/>
      </c>
      <c r="P606" s="67" t="str">
        <f t="shared" si="47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44"/>
        <v/>
      </c>
      <c r="K607" s="60"/>
      <c r="L607" s="63"/>
      <c r="M607" s="64" t="str">
        <f t="shared" si="45"/>
        <v/>
      </c>
      <c r="N607" s="65">
        <f t="shared" si="46"/>
        <v>0</v>
      </c>
      <c r="O607" s="66" t="str">
        <f>+IFERROR(VLOOKUP(LEFT(E607,4),Tabla3[[COD]:[PROCESO]],4,FALSE),"")</f>
        <v/>
      </c>
      <c r="P607" s="67" t="str">
        <f t="shared" si="47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44"/>
        <v/>
      </c>
      <c r="K608" s="60"/>
      <c r="L608" s="63"/>
      <c r="M608" s="64" t="str">
        <f t="shared" si="45"/>
        <v/>
      </c>
      <c r="N608" s="65">
        <f t="shared" si="46"/>
        <v>0</v>
      </c>
      <c r="O608" s="66" t="str">
        <f>+IFERROR(VLOOKUP(LEFT(E608,4),Tabla3[[COD]:[PROCESO]],4,FALSE),"")</f>
        <v/>
      </c>
      <c r="P608" s="67" t="str">
        <f t="shared" si="47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44"/>
        <v/>
      </c>
      <c r="K609" s="60"/>
      <c r="L609" s="63"/>
      <c r="M609" s="64" t="str">
        <f t="shared" si="45"/>
        <v/>
      </c>
      <c r="N609" s="65">
        <f t="shared" si="46"/>
        <v>0</v>
      </c>
      <c r="O609" s="66" t="str">
        <f>+IFERROR(VLOOKUP(LEFT(E609,4),Tabla3[[COD]:[PROCESO]],4,FALSE),"")</f>
        <v/>
      </c>
      <c r="P609" s="67" t="str">
        <f t="shared" si="47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44"/>
        <v/>
      </c>
      <c r="K610" s="60"/>
      <c r="L610" s="63"/>
      <c r="M610" s="64" t="str">
        <f t="shared" si="45"/>
        <v/>
      </c>
      <c r="N610" s="65">
        <f t="shared" si="46"/>
        <v>0</v>
      </c>
      <c r="O610" s="66" t="str">
        <f>+IFERROR(VLOOKUP(LEFT(E610,4),Tabla3[[COD]:[PROCESO]],4,FALSE),"")</f>
        <v/>
      </c>
      <c r="P610" s="67" t="str">
        <f t="shared" si="47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44"/>
        <v/>
      </c>
      <c r="K611" s="60"/>
      <c r="L611" s="63"/>
      <c r="M611" s="64" t="str">
        <f t="shared" si="45"/>
        <v/>
      </c>
      <c r="N611" s="65">
        <f t="shared" si="46"/>
        <v>0</v>
      </c>
      <c r="O611" s="66" t="str">
        <f>+IFERROR(VLOOKUP(LEFT(E611,4),Tabla3[[COD]:[PROCESO]],4,FALSE),"")</f>
        <v/>
      </c>
      <c r="P611" s="67" t="str">
        <f t="shared" si="47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44"/>
        <v/>
      </c>
      <c r="K612" s="60"/>
      <c r="L612" s="63"/>
      <c r="M612" s="64" t="str">
        <f t="shared" si="45"/>
        <v/>
      </c>
      <c r="N612" s="65">
        <f t="shared" si="46"/>
        <v>0</v>
      </c>
      <c r="O612" s="66" t="str">
        <f>+IFERROR(VLOOKUP(LEFT(E612,4),Tabla3[[COD]:[PROCESO]],4,FALSE),"")</f>
        <v/>
      </c>
      <c r="P612" s="67" t="str">
        <f t="shared" si="47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44"/>
        <v/>
      </c>
      <c r="K613" s="60"/>
      <c r="L613" s="63"/>
      <c r="M613" s="64" t="str">
        <f t="shared" si="45"/>
        <v/>
      </c>
      <c r="N613" s="65">
        <f t="shared" si="46"/>
        <v>0</v>
      </c>
      <c r="O613" s="66" t="str">
        <f>+IFERROR(VLOOKUP(LEFT(E613,4),Tabla3[[COD]:[PROCESO]],4,FALSE),"")</f>
        <v/>
      </c>
      <c r="P613" s="67" t="str">
        <f t="shared" si="47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44"/>
        <v/>
      </c>
      <c r="K614" s="60"/>
      <c r="L614" s="63"/>
      <c r="M614" s="64" t="str">
        <f t="shared" si="45"/>
        <v/>
      </c>
      <c r="N614" s="65">
        <f t="shared" si="46"/>
        <v>0</v>
      </c>
      <c r="O614" s="66" t="str">
        <f>+IFERROR(VLOOKUP(LEFT(E614,4),Tabla3[[COD]:[PROCESO]],4,FALSE),"")</f>
        <v/>
      </c>
      <c r="P614" s="67" t="str">
        <f t="shared" si="47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44"/>
        <v/>
      </c>
      <c r="K615" s="60"/>
      <c r="L615" s="63"/>
      <c r="M615" s="64" t="str">
        <f t="shared" si="45"/>
        <v/>
      </c>
      <c r="N615" s="65">
        <f t="shared" si="46"/>
        <v>0</v>
      </c>
      <c r="O615" s="66" t="str">
        <f>+IFERROR(VLOOKUP(LEFT(E615,4),Tabla3[[COD]:[PROCESO]],4,FALSE),"")</f>
        <v/>
      </c>
      <c r="P615" s="67" t="str">
        <f t="shared" si="47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44"/>
        <v/>
      </c>
      <c r="K616" s="60"/>
      <c r="L616" s="63"/>
      <c r="M616" s="64" t="str">
        <f t="shared" si="45"/>
        <v/>
      </c>
      <c r="N616" s="65">
        <f t="shared" si="46"/>
        <v>0</v>
      </c>
      <c r="O616" s="66" t="str">
        <f>+IFERROR(VLOOKUP(LEFT(E616,4),Tabla3[[COD]:[PROCESO]],4,FALSE),"")</f>
        <v/>
      </c>
      <c r="P616" s="67" t="str">
        <f t="shared" si="47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44"/>
        <v/>
      </c>
      <c r="K617" s="60"/>
      <c r="L617" s="63"/>
      <c r="M617" s="64" t="str">
        <f t="shared" si="45"/>
        <v/>
      </c>
      <c r="N617" s="65">
        <f t="shared" si="46"/>
        <v>0</v>
      </c>
      <c r="O617" s="66" t="str">
        <f>+IFERROR(VLOOKUP(LEFT(E617,4),Tabla3[[COD]:[PROCESO]],4,FALSE),"")</f>
        <v/>
      </c>
      <c r="P617" s="67" t="str">
        <f t="shared" si="47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44"/>
        <v/>
      </c>
      <c r="K618" s="60"/>
      <c r="L618" s="63"/>
      <c r="M618" s="64" t="str">
        <f t="shared" si="45"/>
        <v/>
      </c>
      <c r="N618" s="65">
        <f t="shared" si="46"/>
        <v>0</v>
      </c>
      <c r="O618" s="66" t="str">
        <f>+IFERROR(VLOOKUP(LEFT(E618,4),Tabla3[[COD]:[PROCESO]],4,FALSE),"")</f>
        <v/>
      </c>
      <c r="P618" s="67" t="str">
        <f t="shared" si="47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44"/>
        <v/>
      </c>
      <c r="K619" s="60"/>
      <c r="L619" s="63"/>
      <c r="M619" s="64" t="str">
        <f t="shared" si="45"/>
        <v/>
      </c>
      <c r="N619" s="65">
        <f t="shared" si="46"/>
        <v>0</v>
      </c>
      <c r="O619" s="66" t="str">
        <f>+IFERROR(VLOOKUP(LEFT(E619,4),Tabla3[[COD]:[PROCESO]],4,FALSE),"")</f>
        <v/>
      </c>
      <c r="P619" s="67" t="str">
        <f t="shared" si="47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44"/>
        <v/>
      </c>
      <c r="K620" s="60"/>
      <c r="L620" s="63"/>
      <c r="M620" s="64" t="str">
        <f t="shared" si="45"/>
        <v/>
      </c>
      <c r="N620" s="65">
        <f t="shared" si="46"/>
        <v>0</v>
      </c>
      <c r="O620" s="66" t="str">
        <f>+IFERROR(VLOOKUP(LEFT(E620,4),Tabla3[[COD]:[PROCESO]],4,FALSE),"")</f>
        <v/>
      </c>
      <c r="P620" s="67" t="str">
        <f t="shared" si="47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44"/>
        <v/>
      </c>
      <c r="K621" s="60"/>
      <c r="L621" s="63"/>
      <c r="M621" s="64" t="str">
        <f t="shared" si="45"/>
        <v/>
      </c>
      <c r="N621" s="65">
        <f t="shared" si="46"/>
        <v>0</v>
      </c>
      <c r="O621" s="66" t="str">
        <f>+IFERROR(VLOOKUP(LEFT(E621,4),Tabla3[[COD]:[PROCESO]],4,FALSE),"")</f>
        <v/>
      </c>
      <c r="P621" s="67" t="str">
        <f t="shared" si="47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44"/>
        <v/>
      </c>
      <c r="K622" s="60"/>
      <c r="L622" s="63"/>
      <c r="M622" s="64" t="str">
        <f t="shared" si="45"/>
        <v/>
      </c>
      <c r="N622" s="65">
        <f t="shared" si="46"/>
        <v>0</v>
      </c>
      <c r="O622" s="66" t="str">
        <f>+IFERROR(VLOOKUP(LEFT(E622,4),Tabla3[[COD]:[PROCESO]],4,FALSE),"")</f>
        <v/>
      </c>
      <c r="P622" s="67" t="str">
        <f t="shared" si="47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44"/>
        <v/>
      </c>
      <c r="K623" s="60"/>
      <c r="L623" s="63"/>
      <c r="M623" s="64" t="str">
        <f t="shared" si="45"/>
        <v/>
      </c>
      <c r="N623" s="65">
        <f t="shared" si="46"/>
        <v>0</v>
      </c>
      <c r="O623" s="66" t="str">
        <f>+IFERROR(VLOOKUP(LEFT(E623,4),Tabla3[[COD]:[PROCESO]],4,FALSE),"")</f>
        <v/>
      </c>
      <c r="P623" s="67" t="str">
        <f t="shared" si="47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44"/>
        <v/>
      </c>
      <c r="K624" s="60"/>
      <c r="L624" s="63"/>
      <c r="M624" s="64" t="str">
        <f t="shared" si="45"/>
        <v/>
      </c>
      <c r="N624" s="65">
        <f t="shared" si="46"/>
        <v>0</v>
      </c>
      <c r="O624" s="66" t="str">
        <f>+IFERROR(VLOOKUP(LEFT(E624,4),Tabla3[[COD]:[PROCESO]],4,FALSE),"")</f>
        <v/>
      </c>
      <c r="P624" s="67" t="str">
        <f t="shared" si="47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44"/>
        <v/>
      </c>
      <c r="K625" s="60"/>
      <c r="L625" s="63"/>
      <c r="M625" s="64" t="str">
        <f t="shared" si="45"/>
        <v/>
      </c>
      <c r="N625" s="65">
        <f t="shared" si="46"/>
        <v>0</v>
      </c>
      <c r="O625" s="66" t="str">
        <f>+IFERROR(VLOOKUP(LEFT(E625,4),Tabla3[[COD]:[PROCESO]],4,FALSE),"")</f>
        <v/>
      </c>
      <c r="P625" s="67" t="str">
        <f t="shared" si="47"/>
        <v/>
      </c>
    </row>
    <row r="626" spans="2:16" s="68" customFormat="1" ht="22.75" customHeight="1" thickBot="1" x14ac:dyDescent="0.4">
      <c r="B626" s="177"/>
      <c r="C626" s="185"/>
      <c r="D626" s="178"/>
      <c r="E626" s="178"/>
      <c r="F626" s="179"/>
      <c r="G626" s="180"/>
      <c r="H626" s="181"/>
      <c r="I626" s="182" t="e">
        <f>+SUM(N2:N625)</f>
        <v>#REF!</v>
      </c>
      <c r="J626" s="168" t="str">
        <f t="shared" si="44"/>
        <v/>
      </c>
      <c r="K626" s="178"/>
      <c r="L626" s="18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phoneticPr fontId="15" type="noConversion"/>
  <conditionalFormatting sqref="J2:J1048576">
    <cfRule type="cellIs" dxfId="108" priority="1" operator="greaterThanOrEqual">
      <formula>1.25</formula>
    </cfRule>
    <cfRule type="cellIs" dxfId="107" priority="2" operator="greaterThanOrEqual">
      <formula>1</formula>
    </cfRule>
    <cfRule type="cellIs" dxfId="106" priority="3" operator="greaterThanOrEqual">
      <formula>0.6</formula>
    </cfRule>
    <cfRule type="cellIs" dxfId="105" priority="4" operator="lessThanOrEqual">
      <formula>0.6</formula>
    </cfRule>
    <cfRule type="cellIs" dxfId="104" priority="5" operator="greaterThanOrEqual">
      <formula>1</formula>
    </cfRule>
    <cfRule type="cellIs" dxfId="103" priority="6" operator="greaterThanOrEqual">
      <formula>0.6</formula>
    </cfRule>
    <cfRule type="cellIs" dxfId="102" priority="7" operator="lessThanOrEqual">
      <formula>0.59</formula>
    </cfRule>
    <cfRule type="cellIs" dxfId="101" priority="8" operator="greaterThanOrEqual">
      <formula>0.9</formula>
    </cfRule>
    <cfRule type="cellIs" dxfId="100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F447C1-2503-4B5F-B5CF-2216E42DA6B3}">
          <x14:formula1>
            <xm:f>FINCAS!$A$2:$A$73</xm:f>
          </x14:formula1>
          <xm:sqref>D2:D625</xm:sqref>
        </x14:dataValidation>
        <x14:dataValidation type="list" allowBlank="1" showInputMessage="1" showErrorMessage="1" xr:uid="{173B7FB3-8C86-4F78-BFB4-4FFEA2146D9D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DCB7-A7BD-4B9F-BE20-ECB8304CF006}">
  <sheetPr codeName="Hoja27">
    <tabColor rgb="FF00FF00"/>
  </sheetPr>
  <dimension ref="B1:P1048576"/>
  <sheetViews>
    <sheetView showGridLines="0" tabSelected="1" topLeftCell="B1" zoomScaleNormal="100" zoomScaleSheetLayoutView="100" workbookViewId="0">
      <pane ySplit="1" topLeftCell="A2" activePane="bottomLeft" state="frozen"/>
      <selection pane="bottomLeft" activeCell="H2" sqref="H2"/>
    </sheetView>
  </sheetViews>
  <sheetFormatPr baseColWidth="10" defaultColWidth="11.453125" defaultRowHeight="16.5" x14ac:dyDescent="0.45"/>
  <cols>
    <col min="1" max="1" width="0" style="56" hidden="1" customWidth="1"/>
    <col min="2" max="2" width="9.7265625" style="207" customWidth="1"/>
    <col min="3" max="3" width="13.7265625" style="74" customWidth="1"/>
    <col min="4" max="4" width="10.81640625" style="207" customWidth="1"/>
    <col min="5" max="5" width="61.26953125" style="207" customWidth="1"/>
    <col min="6" max="6" width="20.7265625" style="207" customWidth="1"/>
    <col min="7" max="7" width="13.7265625" style="207" customWidth="1"/>
    <col min="8" max="8" width="14.453125" style="216" customWidth="1"/>
    <col min="9" max="9" width="13" style="207" customWidth="1"/>
    <col min="10" max="10" width="16.26953125" style="207" customWidth="1"/>
    <col min="11" max="11" width="12.26953125" style="207" customWidth="1"/>
    <col min="12" max="12" width="24.81640625" style="217" bestFit="1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7" width="0" style="56" hidden="1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208" t="s">
        <v>485</v>
      </c>
      <c r="C2" s="58">
        <v>45964</v>
      </c>
      <c r="D2" s="59"/>
      <c r="E2" s="60" t="s">
        <v>484</v>
      </c>
      <c r="F2" s="170" t="e">
        <f>+VLOOKUP(E2,'ESTADAR V3 2025'!$D$125:$F$235,2,FALSE)</f>
        <v>#N/A</v>
      </c>
      <c r="G2" s="61">
        <v>0.86594907407407407</v>
      </c>
      <c r="H2" s="61"/>
      <c r="I2" s="172"/>
      <c r="J2" s="168" t="str">
        <f>+IFERROR(P2/O2,"")</f>
        <v/>
      </c>
      <c r="K2" s="171"/>
      <c r="L2" s="209"/>
      <c r="M2" s="64" t="str">
        <f>+IFERROR(N2*O2,"")</f>
        <v/>
      </c>
      <c r="N2" s="65">
        <f>(H2-G2)*24</f>
        <v>-20.782777777777778</v>
      </c>
      <c r="O2" s="66" t="str">
        <f>+IFERROR(VLOOKUP(LEFT(E2,4),Tabla3[[COD]:[PROCESO]],4,FALSE),"")</f>
        <v/>
      </c>
      <c r="P2" s="67">
        <f>+IFERROR(I2/N2,"")</f>
        <v>0</v>
      </c>
    </row>
    <row r="3" spans="2:16" s="68" customFormat="1" ht="22.75" customHeight="1" x14ac:dyDescent="0.35">
      <c r="B3" s="208"/>
      <c r="C3" s="58"/>
      <c r="D3" s="59"/>
      <c r="E3" s="240"/>
      <c r="F3" s="170" t="e">
        <f>+VLOOKUP(E3,'ESTADAR V3 2025'!$D$125:$F$235,2,FALSE)</f>
        <v>#N/A</v>
      </c>
      <c r="G3" s="61"/>
      <c r="H3" s="61"/>
      <c r="I3" s="59"/>
      <c r="J3" s="168" t="str">
        <f t="shared" ref="J3:J66" si="0">+IFERROR(P3/O3,"")</f>
        <v/>
      </c>
      <c r="K3" s="59"/>
      <c r="L3" s="209"/>
      <c r="M3" s="64" t="str">
        <f t="shared" ref="M3:M63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208"/>
      <c r="C4" s="58"/>
      <c r="D4" s="59"/>
      <c r="E4" s="240"/>
      <c r="F4" s="170" t="e">
        <f>+VLOOKUP(E4,'ESTADAR V3 2025'!$D$125:$F$235,2,FALSE)</f>
        <v>#N/A</v>
      </c>
      <c r="G4" s="61"/>
      <c r="H4" s="61"/>
      <c r="I4" s="59"/>
      <c r="J4" s="168" t="str">
        <f t="shared" si="0"/>
        <v/>
      </c>
      <c r="K4" s="59"/>
      <c r="L4" s="209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208"/>
      <c r="C5" s="58"/>
      <c r="D5" s="59"/>
      <c r="E5" s="240"/>
      <c r="F5" s="170" t="e">
        <f>+VLOOKUP(E5,'ESTADAR V3 2025'!$D$125:$F$235,2,FALSE)</f>
        <v>#N/A</v>
      </c>
      <c r="G5" s="61"/>
      <c r="H5" s="61"/>
      <c r="I5" s="59"/>
      <c r="J5" s="168" t="str">
        <f t="shared" si="0"/>
        <v/>
      </c>
      <c r="K5" s="59"/>
      <c r="L5" s="209"/>
      <c r="M5" s="64" t="str">
        <f t="shared" si="1"/>
        <v/>
      </c>
      <c r="N5" s="65">
        <f t="shared" ref="N5:N63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208"/>
      <c r="C6" s="58"/>
      <c r="D6" s="59"/>
      <c r="E6" s="240"/>
      <c r="F6" s="170" t="e">
        <f>+VLOOKUP(E6,'ESTADAR V3 2025'!$D$125:$F$235,2,FALSE)</f>
        <v>#N/A</v>
      </c>
      <c r="G6" s="61"/>
      <c r="H6" s="61"/>
      <c r="I6" s="59"/>
      <c r="J6" s="168" t="str">
        <f t="shared" si="0"/>
        <v/>
      </c>
      <c r="K6" s="59"/>
      <c r="L6" s="209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208"/>
      <c r="C7" s="58"/>
      <c r="D7" s="59"/>
      <c r="E7" s="240"/>
      <c r="F7" s="170" t="e">
        <f>+VLOOKUP(E7,'ESTADAR V3 2025'!$D$125:$F$235,2,FALSE)</f>
        <v>#N/A</v>
      </c>
      <c r="G7" s="61"/>
      <c r="H7" s="61"/>
      <c r="I7" s="59"/>
      <c r="J7" s="168" t="str">
        <f t="shared" si="0"/>
        <v/>
      </c>
      <c r="K7" s="59"/>
      <c r="L7" s="209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208"/>
      <c r="C8" s="58"/>
      <c r="D8" s="59"/>
      <c r="E8" s="240"/>
      <c r="F8" s="170" t="e">
        <f>+VLOOKUP(E8,'ESTADAR V3 2025'!$D$125:$F$235,2,FALSE)</f>
        <v>#N/A</v>
      </c>
      <c r="G8" s="61"/>
      <c r="H8" s="61"/>
      <c r="I8" s="59"/>
      <c r="J8" s="168" t="str">
        <f t="shared" si="0"/>
        <v/>
      </c>
      <c r="K8" s="59"/>
      <c r="L8" s="209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208"/>
      <c r="C9" s="58"/>
      <c r="D9" s="59"/>
      <c r="E9" s="240"/>
      <c r="F9" s="170" t="e">
        <f>+VLOOKUP(E9,'ESTADAR V3 2025'!$D$125:$F$235,2,FALSE)</f>
        <v>#N/A</v>
      </c>
      <c r="G9" s="61"/>
      <c r="H9" s="61"/>
      <c r="I9" s="59"/>
      <c r="J9" s="168" t="str">
        <f t="shared" si="0"/>
        <v/>
      </c>
      <c r="K9" s="59"/>
      <c r="L9" s="209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208"/>
      <c r="C10" s="58"/>
      <c r="D10" s="59"/>
      <c r="E10" s="240"/>
      <c r="F10" s="170" t="e">
        <f>+VLOOKUP(E10,'ESTADAR V3 2025'!$D$125:$F$235,2,FALSE)</f>
        <v>#N/A</v>
      </c>
      <c r="G10" s="61"/>
      <c r="H10" s="61"/>
      <c r="I10" s="59"/>
      <c r="J10" s="168" t="str">
        <f t="shared" si="0"/>
        <v/>
      </c>
      <c r="K10" s="59"/>
      <c r="L10" s="209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208"/>
      <c r="C11" s="58"/>
      <c r="D11" s="59"/>
      <c r="E11" s="240"/>
      <c r="F11" s="170" t="e">
        <f>+VLOOKUP(E11,'ESTADAR V3 2025'!$D$125:$F$235,2,FALSE)</f>
        <v>#N/A</v>
      </c>
      <c r="G11" s="61"/>
      <c r="H11" s="61"/>
      <c r="I11" s="59"/>
      <c r="J11" s="168" t="str">
        <f t="shared" si="0"/>
        <v/>
      </c>
      <c r="K11" s="59"/>
      <c r="L11" s="209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208"/>
      <c r="C12" s="58"/>
      <c r="D12" s="59"/>
      <c r="E12" s="240"/>
      <c r="F12" s="170" t="e">
        <f>+VLOOKUP(E12,'ESTADAR V3 2025'!$D$125:$F$235,2,FALSE)</f>
        <v>#N/A</v>
      </c>
      <c r="G12" s="61"/>
      <c r="H12" s="61"/>
      <c r="I12" s="59"/>
      <c r="J12" s="168" t="str">
        <f t="shared" si="0"/>
        <v/>
      </c>
      <c r="K12" s="59"/>
      <c r="L12" s="209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208"/>
      <c r="C13" s="58"/>
      <c r="D13" s="59"/>
      <c r="E13" s="240"/>
      <c r="F13" s="170" t="e">
        <f>+VLOOKUP(E13,'ESTADAR V3 2025'!$D$125:$F$235,2,FALSE)</f>
        <v>#N/A</v>
      </c>
      <c r="G13" s="61"/>
      <c r="H13" s="61"/>
      <c r="I13" s="59"/>
      <c r="J13" s="168" t="str">
        <f t="shared" si="0"/>
        <v/>
      </c>
      <c r="K13" s="59"/>
      <c r="L13" s="209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208"/>
      <c r="C14" s="58"/>
      <c r="D14" s="59"/>
      <c r="E14" s="240"/>
      <c r="F14" s="170" t="e">
        <f>+VLOOKUP(E14,'ESTADAR V3 2025'!$D$125:$F$235,2,FALSE)</f>
        <v>#N/A</v>
      </c>
      <c r="G14" s="61"/>
      <c r="H14" s="61"/>
      <c r="I14" s="59"/>
      <c r="J14" s="168" t="str">
        <f t="shared" si="0"/>
        <v/>
      </c>
      <c r="K14" s="59"/>
      <c r="L14" s="209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208"/>
      <c r="C15" s="58"/>
      <c r="D15" s="59"/>
      <c r="E15" s="240"/>
      <c r="F15" s="170" t="e">
        <f>+VLOOKUP(E15,'ESTADAR V3 2025'!$D$125:$F$235,2,FALSE)</f>
        <v>#N/A</v>
      </c>
      <c r="G15" s="61"/>
      <c r="H15" s="61"/>
      <c r="I15" s="59"/>
      <c r="J15" s="194" t="str">
        <f t="shared" si="0"/>
        <v/>
      </c>
      <c r="K15" s="59"/>
      <c r="L15" s="209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208"/>
      <c r="C16" s="58"/>
      <c r="D16" s="59"/>
      <c r="E16" s="240"/>
      <c r="F16" s="170" t="e">
        <f>+VLOOKUP(E16,'ESTADAR V3 2025'!$D$125:$F$235,2,FALSE)</f>
        <v>#N/A</v>
      </c>
      <c r="G16" s="61"/>
      <c r="H16" s="61"/>
      <c r="I16" s="59"/>
      <c r="J16" s="194" t="str">
        <f t="shared" si="0"/>
        <v/>
      </c>
      <c r="K16" s="59"/>
      <c r="L16" s="209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208"/>
      <c r="C17" s="58"/>
      <c r="D17" s="59"/>
      <c r="E17" s="240"/>
      <c r="F17" s="170" t="e">
        <f>+VLOOKUP(E17,'ESTADAR V3 2025'!$D$125:$F$235,2,FALSE)</f>
        <v>#N/A</v>
      </c>
      <c r="G17" s="61"/>
      <c r="H17" s="61"/>
      <c r="I17" s="59"/>
      <c r="J17" s="168" t="str">
        <f t="shared" si="0"/>
        <v/>
      </c>
      <c r="K17" s="59"/>
      <c r="L17" s="209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208"/>
      <c r="C18" s="58"/>
      <c r="D18" s="59"/>
      <c r="E18" s="240"/>
      <c r="F18" s="170" t="e">
        <f>+VLOOKUP(E18,'ESTADAR V3 2025'!$D$125:$F$235,2,FALSE)</f>
        <v>#N/A</v>
      </c>
      <c r="G18" s="61"/>
      <c r="H18" s="61"/>
      <c r="I18" s="59"/>
      <c r="J18" s="168" t="str">
        <f t="shared" si="0"/>
        <v/>
      </c>
      <c r="K18" s="59"/>
      <c r="L18" s="209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208"/>
      <c r="C19" s="58"/>
      <c r="D19" s="59"/>
      <c r="E19" s="240"/>
      <c r="F19" s="170" t="e">
        <f>+VLOOKUP(E19,'ESTADAR V3 2025'!$D$125:$F$235,2,FALSE)</f>
        <v>#N/A</v>
      </c>
      <c r="G19" s="61"/>
      <c r="H19" s="61"/>
      <c r="I19" s="59"/>
      <c r="J19" s="168" t="str">
        <f t="shared" si="0"/>
        <v/>
      </c>
      <c r="K19" s="59"/>
      <c r="L19" s="209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208"/>
      <c r="C20" s="58"/>
      <c r="D20" s="59"/>
      <c r="E20" s="240"/>
      <c r="F20" s="170" t="e">
        <f>+VLOOKUP(E20,'ESTADAR V3 2025'!$D$125:$F$235,2,FALSE)</f>
        <v>#N/A</v>
      </c>
      <c r="G20" s="61"/>
      <c r="H20" s="61"/>
      <c r="I20" s="59"/>
      <c r="J20" s="168" t="str">
        <f t="shared" si="0"/>
        <v/>
      </c>
      <c r="K20" s="59"/>
      <c r="L20" s="209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208"/>
      <c r="C21" s="58"/>
      <c r="D21" s="59"/>
      <c r="E21" s="240"/>
      <c r="F21" s="170" t="e">
        <f>+VLOOKUP(E21,'ESTADAR V3 2025'!$D$125:$F$235,2,FALSE)</f>
        <v>#N/A</v>
      </c>
      <c r="G21" s="61"/>
      <c r="H21" s="61"/>
      <c r="I21" s="59"/>
      <c r="J21" s="168" t="str">
        <f t="shared" si="0"/>
        <v/>
      </c>
      <c r="K21" s="59"/>
      <c r="L21" s="209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208"/>
      <c r="C22" s="58"/>
      <c r="D22" s="59"/>
      <c r="E22" s="240"/>
      <c r="F22" s="170" t="e">
        <f>+VLOOKUP(E22,'ESTADAR V3 2025'!$D$125:$F$235,2,FALSE)</f>
        <v>#N/A</v>
      </c>
      <c r="G22" s="61"/>
      <c r="H22" s="61"/>
      <c r="I22" s="59"/>
      <c r="J22" s="168" t="str">
        <f t="shared" si="0"/>
        <v/>
      </c>
      <c r="K22" s="59"/>
      <c r="L22" s="209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208"/>
      <c r="C23" s="58"/>
      <c r="D23" s="59"/>
      <c r="E23" s="240"/>
      <c r="F23" s="170" t="e">
        <f>+VLOOKUP(E23,'ESTADAR V3 2025'!$D$125:$F$235,2,FALSE)</f>
        <v>#N/A</v>
      </c>
      <c r="G23" s="61"/>
      <c r="H23" s="61"/>
      <c r="I23" s="59"/>
      <c r="J23" s="168" t="str">
        <f t="shared" si="0"/>
        <v/>
      </c>
      <c r="K23" s="59"/>
      <c r="L23" s="209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208"/>
      <c r="C24" s="58"/>
      <c r="D24" s="59"/>
      <c r="E24" s="240"/>
      <c r="F24" s="170" t="e">
        <f>+VLOOKUP(E24,'ESTADAR V3 2025'!$D$125:$F$235,2,FALSE)</f>
        <v>#N/A</v>
      </c>
      <c r="G24" s="61"/>
      <c r="H24" s="61"/>
      <c r="I24" s="59"/>
      <c r="J24" s="168" t="str">
        <f t="shared" si="0"/>
        <v/>
      </c>
      <c r="K24" s="59"/>
      <c r="L24" s="209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208"/>
      <c r="C25" s="58"/>
      <c r="D25" s="59"/>
      <c r="E25" s="240"/>
      <c r="F25" s="170" t="e">
        <f>+VLOOKUP(E25,'ESTADAR V3 2025'!$D$125:$F$235,2,FALSE)</f>
        <v>#N/A</v>
      </c>
      <c r="G25" s="250"/>
      <c r="H25" s="250"/>
      <c r="I25" s="315"/>
      <c r="J25" s="168" t="str">
        <f t="shared" si="0"/>
        <v/>
      </c>
      <c r="K25" s="315"/>
      <c r="L25" s="316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208"/>
      <c r="C26" s="58"/>
      <c r="D26" s="59"/>
      <c r="E26" s="240"/>
      <c r="F26" s="170" t="e">
        <f>+VLOOKUP(E26,'ESTADAR V3 2025'!$D$125:$F$235,2,FALSE)</f>
        <v>#N/A</v>
      </c>
      <c r="G26" s="61"/>
      <c r="H26" s="61"/>
      <c r="I26" s="59"/>
      <c r="J26" s="168" t="str">
        <f t="shared" si="0"/>
        <v/>
      </c>
      <c r="K26" s="59"/>
      <c r="L26" s="209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208"/>
      <c r="C27" s="58"/>
      <c r="D27" s="59"/>
      <c r="E27" s="240"/>
      <c r="F27" s="170" t="e">
        <f>+VLOOKUP(E27,'ESTADAR V3 2025'!$D$125:$F$235,2,FALSE)</f>
        <v>#N/A</v>
      </c>
      <c r="G27" s="61"/>
      <c r="H27" s="61"/>
      <c r="I27" s="59"/>
      <c r="J27" s="168" t="str">
        <f t="shared" si="0"/>
        <v/>
      </c>
      <c r="K27" s="59"/>
      <c r="L27" s="209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208"/>
      <c r="C28" s="58"/>
      <c r="D28" s="59"/>
      <c r="E28" s="240"/>
      <c r="F28" s="170" t="e">
        <f>+VLOOKUP(E28,'ESTADAR V3 2025'!$D$125:$F$235,2,FALSE)</f>
        <v>#N/A</v>
      </c>
      <c r="G28" s="61"/>
      <c r="H28" s="61"/>
      <c r="I28" s="59"/>
      <c r="J28" s="168" t="str">
        <f t="shared" si="0"/>
        <v/>
      </c>
      <c r="K28" s="59"/>
      <c r="L28" s="209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208"/>
      <c r="C29" s="58"/>
      <c r="D29" s="59"/>
      <c r="E29" s="240"/>
      <c r="F29" s="170" t="e">
        <f>+VLOOKUP(E29,'ESTADAR V3 2025'!$D$125:$F$235,2,FALSE)</f>
        <v>#N/A</v>
      </c>
      <c r="G29" s="61"/>
      <c r="H29" s="61"/>
      <c r="I29" s="59"/>
      <c r="J29" s="168" t="str">
        <f t="shared" si="0"/>
        <v/>
      </c>
      <c r="K29" s="59"/>
      <c r="L29" s="209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208"/>
      <c r="C30" s="58"/>
      <c r="D30" s="59"/>
      <c r="E30" s="240"/>
      <c r="F30" s="170" t="e">
        <f>+VLOOKUP(E30,'ESTADAR V3 2025'!$D$125:$F$235,2,FALSE)</f>
        <v>#N/A</v>
      </c>
      <c r="G30" s="61"/>
      <c r="H30" s="61"/>
      <c r="I30" s="59"/>
      <c r="J30" s="168" t="str">
        <f t="shared" si="0"/>
        <v/>
      </c>
      <c r="K30" s="59"/>
      <c r="L30" s="209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208"/>
      <c r="C31" s="58"/>
      <c r="D31" s="59"/>
      <c r="E31" s="240"/>
      <c r="F31" s="170" t="e">
        <f>+VLOOKUP(E31,'ESTADAR V3 2025'!$D$125:$F$235,2,FALSE)</f>
        <v>#N/A</v>
      </c>
      <c r="G31" s="61"/>
      <c r="H31" s="61"/>
      <c r="I31" s="59"/>
      <c r="J31" s="168" t="str">
        <f t="shared" si="0"/>
        <v/>
      </c>
      <c r="K31" s="59"/>
      <c r="L31" s="209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208"/>
      <c r="C32" s="58"/>
      <c r="D32" s="59"/>
      <c r="E32" s="240"/>
      <c r="F32" s="170" t="e">
        <f>+VLOOKUP(E32,'ESTADAR V3 2025'!$D$125:$F$235,2,FALSE)</f>
        <v>#N/A</v>
      </c>
      <c r="G32" s="61"/>
      <c r="H32" s="61"/>
      <c r="I32" s="59"/>
      <c r="J32" s="168" t="str">
        <f t="shared" si="0"/>
        <v/>
      </c>
      <c r="K32" s="59"/>
      <c r="L32" s="209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208"/>
      <c r="C33" s="58"/>
      <c r="D33" s="59"/>
      <c r="E33" s="240"/>
      <c r="F33" s="170" t="e">
        <f>+VLOOKUP(E33,'ESTADAR V3 2025'!$D$125:$F$235,2,FALSE)</f>
        <v>#N/A</v>
      </c>
      <c r="G33" s="61"/>
      <c r="H33" s="61"/>
      <c r="I33" s="59"/>
      <c r="J33" s="168" t="str">
        <f t="shared" si="0"/>
        <v/>
      </c>
      <c r="K33" s="59"/>
      <c r="L33" s="209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208"/>
      <c r="C34" s="58"/>
      <c r="D34" s="59"/>
      <c r="E34" s="240"/>
      <c r="F34" s="170" t="e">
        <f>+VLOOKUP(E34,'ESTADAR V3 2025'!$D$125:$F$235,2,FALSE)</f>
        <v>#N/A</v>
      </c>
      <c r="G34" s="61"/>
      <c r="H34" s="61"/>
      <c r="I34" s="59"/>
      <c r="J34" s="168" t="str">
        <f t="shared" si="0"/>
        <v/>
      </c>
      <c r="K34" s="59"/>
      <c r="L34" s="209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208"/>
      <c r="C35" s="58"/>
      <c r="D35" s="59"/>
      <c r="E35" s="240"/>
      <c r="F35" s="170" t="e">
        <f>+VLOOKUP(E35,'ESTADAR V3 2025'!$D$125:$F$235,2,FALSE)</f>
        <v>#N/A</v>
      </c>
      <c r="G35" s="61"/>
      <c r="H35" s="250"/>
      <c r="I35" s="59"/>
      <c r="J35" s="168" t="str">
        <f t="shared" si="0"/>
        <v/>
      </c>
      <c r="K35" s="59"/>
      <c r="L35" s="316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208"/>
      <c r="C36" s="58"/>
      <c r="D36" s="59"/>
      <c r="E36" s="240"/>
      <c r="F36" s="170" t="e">
        <f>+VLOOKUP(E36,'ESTADAR V3 2025'!$D$125:$F$235,2,FALSE)</f>
        <v>#N/A</v>
      </c>
      <c r="G36" s="250"/>
      <c r="H36" s="61"/>
      <c r="I36" s="59"/>
      <c r="J36" s="168" t="str">
        <f t="shared" si="0"/>
        <v/>
      </c>
      <c r="K36" s="59"/>
      <c r="L36" s="316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208"/>
      <c r="C37" s="58"/>
      <c r="D37" s="59"/>
      <c r="E37" s="240"/>
      <c r="F37" s="170" t="e">
        <f>+VLOOKUP(E37,'ESTADAR V3 2025'!$D$125:$F$235,2,FALSE)</f>
        <v>#N/A</v>
      </c>
      <c r="G37" s="61"/>
      <c r="H37" s="61"/>
      <c r="I37" s="59"/>
      <c r="J37" s="168" t="str">
        <f t="shared" si="0"/>
        <v/>
      </c>
      <c r="K37" s="59"/>
      <c r="L37" s="316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208"/>
      <c r="C38" s="58"/>
      <c r="D38" s="59"/>
      <c r="E38" s="60"/>
      <c r="F38" s="170" t="e">
        <f>+VLOOKUP(E38,'ESTADAR V3 2025'!$D$125:$F$235,2,FALSE)</f>
        <v>#N/A</v>
      </c>
      <c r="G38" s="61"/>
      <c r="H38" s="61"/>
      <c r="I38" s="59"/>
      <c r="J38" s="168" t="str">
        <f t="shared" ref="J38:J51" si="4">+IFERROR(P38/O38,"")</f>
        <v/>
      </c>
      <c r="K38" s="59"/>
      <c r="L38" s="209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208"/>
      <c r="C39" s="58"/>
      <c r="D39" s="59"/>
      <c r="E39" s="60"/>
      <c r="F39" s="170" t="e">
        <f>+VLOOKUP(E39,'ESTADAR V3 2025'!$D$125:$F$235,2,FALSE)</f>
        <v>#N/A</v>
      </c>
      <c r="G39" s="61"/>
      <c r="H39" s="61"/>
      <c r="I39" s="59"/>
      <c r="J39" s="168" t="str">
        <f t="shared" si="4"/>
        <v/>
      </c>
      <c r="K39" s="59"/>
      <c r="L39" s="209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208"/>
      <c r="C40" s="58"/>
      <c r="D40" s="59"/>
      <c r="E40" s="60"/>
      <c r="F40" s="170" t="e">
        <f>+VLOOKUP(E40,'ESTADAR V3 2025'!$D$125:$F$235,2,FALSE)</f>
        <v>#N/A</v>
      </c>
      <c r="G40" s="61"/>
      <c r="H40" s="61"/>
      <c r="I40" s="59"/>
      <c r="J40" s="168" t="str">
        <f t="shared" si="4"/>
        <v/>
      </c>
      <c r="K40" s="59"/>
      <c r="L40" s="209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208"/>
      <c r="C41" s="58"/>
      <c r="D41" s="59"/>
      <c r="E41" s="60"/>
      <c r="F41" s="170" t="e">
        <f>+VLOOKUP(E41,'ESTADAR V3 2025'!$D$125:$F$235,2,FALSE)</f>
        <v>#N/A</v>
      </c>
      <c r="G41" s="61"/>
      <c r="H41" s="61"/>
      <c r="I41" s="59"/>
      <c r="J41" s="168" t="str">
        <f t="shared" si="4"/>
        <v/>
      </c>
      <c r="K41" s="59"/>
      <c r="L41" s="209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208"/>
      <c r="C42" s="58"/>
      <c r="D42" s="59"/>
      <c r="E42" s="60"/>
      <c r="F42" s="170" t="e">
        <f>+VLOOKUP(E42,'ESTADAR V3 2025'!$D$125:$F$235,2,FALSE)</f>
        <v>#N/A</v>
      </c>
      <c r="G42" s="61"/>
      <c r="H42" s="61"/>
      <c r="I42" s="59"/>
      <c r="J42" s="168" t="str">
        <f t="shared" si="4"/>
        <v/>
      </c>
      <c r="K42" s="59"/>
      <c r="L42" s="209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208"/>
      <c r="C43" s="58"/>
      <c r="D43" s="59"/>
      <c r="E43" s="60"/>
      <c r="F43" s="170" t="e">
        <f>+VLOOKUP(E43,'ESTADAR V3 2025'!$D$125:$F$235,2,FALSE)</f>
        <v>#N/A</v>
      </c>
      <c r="G43" s="61"/>
      <c r="H43" s="61"/>
      <c r="I43" s="59"/>
      <c r="J43" s="168" t="str">
        <f t="shared" si="4"/>
        <v/>
      </c>
      <c r="K43" s="59"/>
      <c r="L43" s="209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208"/>
      <c r="C44" s="58"/>
      <c r="D44" s="59"/>
      <c r="E44" s="60"/>
      <c r="F44" s="170" t="e">
        <f>+VLOOKUP(E44,'ESTADAR V3 2025'!$D$125:$F$235,2,FALSE)</f>
        <v>#N/A</v>
      </c>
      <c r="G44" s="61"/>
      <c r="H44" s="61"/>
      <c r="I44" s="59"/>
      <c r="J44" s="168" t="str">
        <f t="shared" si="4"/>
        <v/>
      </c>
      <c r="K44" s="59"/>
      <c r="L44" s="209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208"/>
      <c r="C45" s="58"/>
      <c r="D45" s="59"/>
      <c r="E45" s="60"/>
      <c r="F45" s="170" t="e">
        <f>+VLOOKUP(E45,'ESTADAR V3 2025'!$D$125:$F$235,2,FALSE)</f>
        <v>#N/A</v>
      </c>
      <c r="G45" s="61"/>
      <c r="H45" s="61"/>
      <c r="I45" s="59"/>
      <c r="J45" s="168" t="str">
        <f t="shared" si="4"/>
        <v/>
      </c>
      <c r="K45" s="59"/>
      <c r="L45" s="209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208"/>
      <c r="C46" s="58"/>
      <c r="D46" s="59"/>
      <c r="E46" s="60"/>
      <c r="F46" s="170" t="e">
        <f>+VLOOKUP(E46,'ESTADAR V3 2025'!$D$125:$F$235,2,FALSE)</f>
        <v>#N/A</v>
      </c>
      <c r="G46" s="61"/>
      <c r="H46" s="61"/>
      <c r="I46" s="59"/>
      <c r="J46" s="168" t="str">
        <f t="shared" si="4"/>
        <v/>
      </c>
      <c r="K46" s="59"/>
      <c r="L46" s="209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208"/>
      <c r="C47" s="58"/>
      <c r="D47" s="59"/>
      <c r="E47" s="60"/>
      <c r="F47" s="170" t="e">
        <f>+VLOOKUP(E47,'ESTADAR V3 2025'!$D$125:$F$235,2,FALSE)</f>
        <v>#N/A</v>
      </c>
      <c r="G47" s="61"/>
      <c r="H47" s="61"/>
      <c r="I47" s="59"/>
      <c r="J47" s="168" t="str">
        <f t="shared" si="4"/>
        <v/>
      </c>
      <c r="K47" s="59"/>
      <c r="L47" s="209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208"/>
      <c r="C48" s="58"/>
      <c r="D48" s="59"/>
      <c r="E48" s="60"/>
      <c r="F48" s="170" t="e">
        <f>+VLOOKUP(E48,'ESTADAR V3 2025'!$D$125:$F$235,2,FALSE)</f>
        <v>#N/A</v>
      </c>
      <c r="G48" s="61"/>
      <c r="H48" s="61"/>
      <c r="I48" s="59"/>
      <c r="J48" s="168" t="str">
        <f t="shared" si="4"/>
        <v/>
      </c>
      <c r="K48" s="59"/>
      <c r="L48" s="209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208"/>
      <c r="C49" s="58"/>
      <c r="D49" s="59"/>
      <c r="E49" s="60"/>
      <c r="F49" s="170" t="e">
        <f>+VLOOKUP(E49,'ESTADAR V3 2025'!$D$125:$F$235,2,FALSE)</f>
        <v>#N/A</v>
      </c>
      <c r="G49" s="61"/>
      <c r="H49" s="61"/>
      <c r="I49" s="59"/>
      <c r="J49" s="168" t="str">
        <f t="shared" si="4"/>
        <v/>
      </c>
      <c r="K49" s="59"/>
      <c r="L49" s="209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208"/>
      <c r="C50" s="58"/>
      <c r="D50" s="59"/>
      <c r="E50" s="60"/>
      <c r="F50" s="170" t="e">
        <f>+VLOOKUP(E50,'ESTADAR V3 2025'!$D$125:$F$235,2,FALSE)</f>
        <v>#N/A</v>
      </c>
      <c r="G50" s="61"/>
      <c r="H50" s="61"/>
      <c r="I50" s="59"/>
      <c r="J50" s="168" t="str">
        <f t="shared" si="4"/>
        <v/>
      </c>
      <c r="K50" s="59"/>
      <c r="L50" s="209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208"/>
      <c r="C51" s="58"/>
      <c r="D51" s="59"/>
      <c r="E51" s="60"/>
      <c r="F51" s="170" t="e">
        <f>+VLOOKUP(E51,'ESTADAR V3 2025'!$D$125:$F$235,2,FALSE)</f>
        <v>#N/A</v>
      </c>
      <c r="G51" s="61"/>
      <c r="H51" s="61"/>
      <c r="I51" s="59"/>
      <c r="J51" s="168" t="str">
        <f t="shared" si="4"/>
        <v/>
      </c>
      <c r="K51" s="59"/>
      <c r="L51" s="209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208"/>
      <c r="C52" s="58"/>
      <c r="D52" s="59"/>
      <c r="E52" s="60"/>
      <c r="F52" s="170" t="e">
        <f>+VLOOKUP(E52,'ESTADAR V3 2025'!$D$125:$F$235,2,FALSE)</f>
        <v>#N/A</v>
      </c>
      <c r="G52" s="61"/>
      <c r="H52" s="61"/>
      <c r="I52" s="59"/>
      <c r="J52" s="168" t="str">
        <f t="shared" si="0"/>
        <v/>
      </c>
      <c r="K52" s="59"/>
      <c r="L52" s="209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208"/>
      <c r="C53" s="58"/>
      <c r="D53" s="59"/>
      <c r="E53" s="60"/>
      <c r="F53" s="170" t="e">
        <f>+VLOOKUP(E53,'ESTADAR V3 2025'!$D$125:$F$235,2,FALSE)</f>
        <v>#N/A</v>
      </c>
      <c r="G53" s="61"/>
      <c r="H53" s="61"/>
      <c r="I53" s="59"/>
      <c r="J53" s="168" t="str">
        <f t="shared" si="0"/>
        <v/>
      </c>
      <c r="K53" s="59"/>
      <c r="L53" s="209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208"/>
      <c r="C54" s="58"/>
      <c r="D54" s="59"/>
      <c r="E54" s="60"/>
      <c r="F54" s="170" t="e">
        <f>+VLOOKUP(E54,'ESTADAR V3 2025'!$D$125:$F$235,2,FALSE)</f>
        <v>#N/A</v>
      </c>
      <c r="G54" s="61"/>
      <c r="H54" s="61"/>
      <c r="I54" s="59"/>
      <c r="J54" s="168" t="str">
        <f t="shared" si="0"/>
        <v/>
      </c>
      <c r="K54" s="59"/>
      <c r="L54" s="209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208"/>
      <c r="C55" s="58"/>
      <c r="D55" s="59"/>
      <c r="E55" s="60"/>
      <c r="F55" s="170" t="e">
        <f>+VLOOKUP(E55,'ESTADAR V3 2025'!$D$125:$F$235,2,FALSE)</f>
        <v>#N/A</v>
      </c>
      <c r="G55" s="61"/>
      <c r="H55" s="61"/>
      <c r="I55" s="59"/>
      <c r="J55" s="168" t="str">
        <f t="shared" si="0"/>
        <v/>
      </c>
      <c r="K55" s="59"/>
      <c r="L55" s="209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208"/>
      <c r="C56" s="58"/>
      <c r="D56" s="59"/>
      <c r="E56" s="60"/>
      <c r="F56" s="170" t="e">
        <f>+VLOOKUP(E56,'ESTADAR V3 2025'!$D$125:$F$235,2,FALSE)</f>
        <v>#N/A</v>
      </c>
      <c r="G56" s="61"/>
      <c r="H56" s="61"/>
      <c r="I56" s="59"/>
      <c r="J56" s="168" t="str">
        <f t="shared" si="0"/>
        <v/>
      </c>
      <c r="K56" s="59"/>
      <c r="L56" s="209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208"/>
      <c r="C57" s="58"/>
      <c r="D57" s="59"/>
      <c r="E57" s="60"/>
      <c r="F57" s="170" t="e">
        <f>+VLOOKUP(E57,'ESTADAR V3 2025'!$D$125:$F$235,2,FALSE)</f>
        <v>#N/A</v>
      </c>
      <c r="G57" s="61"/>
      <c r="H57" s="61"/>
      <c r="I57" s="59"/>
      <c r="J57" s="168"/>
      <c r="K57" s="59"/>
      <c r="L57" s="209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208"/>
      <c r="C58" s="58"/>
      <c r="D58" s="59"/>
      <c r="E58" s="60"/>
      <c r="F58" s="170" t="e">
        <f>+VLOOKUP(E58,'ESTADAR V3 2025'!$D$125:$F$235,2,FALSE)</f>
        <v>#N/A</v>
      </c>
      <c r="G58" s="61"/>
      <c r="H58" s="61"/>
      <c r="I58" s="59"/>
      <c r="J58" s="168" t="str">
        <f t="shared" si="0"/>
        <v/>
      </c>
      <c r="K58" s="59"/>
      <c r="L58" s="209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208"/>
      <c r="C59" s="58"/>
      <c r="D59" s="59"/>
      <c r="E59" s="60"/>
      <c r="F59" s="170" t="e">
        <f>+VLOOKUP(E59,'ESTADAR V3 2025'!$D$125:$F$235,2,FALSE)</f>
        <v>#N/A</v>
      </c>
      <c r="G59" s="61"/>
      <c r="H59" s="61"/>
      <c r="I59" s="59"/>
      <c r="J59" s="168" t="str">
        <f t="shared" si="0"/>
        <v/>
      </c>
      <c r="K59" s="59"/>
      <c r="L59" s="209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208"/>
      <c r="C60" s="58"/>
      <c r="D60" s="59"/>
      <c r="E60" s="60"/>
      <c r="F60" s="170" t="e">
        <f>+VLOOKUP(E60,'ESTADAR V3 2025'!$D$125:$F$235,2,FALSE)</f>
        <v>#N/A</v>
      </c>
      <c r="G60" s="61"/>
      <c r="H60" s="61"/>
      <c r="I60" s="59"/>
      <c r="J60" s="168" t="str">
        <f t="shared" si="0"/>
        <v/>
      </c>
      <c r="K60" s="59"/>
      <c r="L60" s="209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208"/>
      <c r="C61" s="58"/>
      <c r="D61" s="59"/>
      <c r="E61" s="60"/>
      <c r="F61" s="170" t="e">
        <f>+VLOOKUP(E61,'ESTADAR V3 2025'!$D$125:$F$235,2,FALSE)</f>
        <v>#N/A</v>
      </c>
      <c r="G61" s="61"/>
      <c r="H61" s="61"/>
      <c r="I61" s="59"/>
      <c r="J61" s="168" t="str">
        <f t="shared" si="0"/>
        <v/>
      </c>
      <c r="K61" s="59"/>
      <c r="L61" s="209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208"/>
      <c r="C62" s="58"/>
      <c r="D62" s="59"/>
      <c r="E62" s="60"/>
      <c r="F62" s="170" t="e">
        <f>+VLOOKUP(E62,'ESTADAR V3 2025'!$D$125:$F$235,2,FALSE)</f>
        <v>#N/A</v>
      </c>
      <c r="G62" s="61"/>
      <c r="H62" s="61"/>
      <c r="I62" s="59"/>
      <c r="J62" s="168" t="str">
        <f t="shared" si="0"/>
        <v/>
      </c>
      <c r="K62" s="59"/>
      <c r="L62" s="209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208"/>
      <c r="C63" s="58"/>
      <c r="D63" s="59"/>
      <c r="E63" s="60"/>
      <c r="F63" s="170" t="e">
        <f>+VLOOKUP(E63,'ESTADAR V3 2025'!$D$125:$F$235,2,FALSE)</f>
        <v>#N/A</v>
      </c>
      <c r="G63" s="61"/>
      <c r="H63" s="61"/>
      <c r="I63" s="59"/>
      <c r="J63" s="168" t="str">
        <f t="shared" si="0"/>
        <v/>
      </c>
      <c r="K63" s="59"/>
      <c r="L63" s="209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208"/>
      <c r="C64" s="58"/>
      <c r="D64" s="59"/>
      <c r="E64" s="60"/>
      <c r="F64" s="170" t="e">
        <f>+VLOOKUP(E64,'ESTADAR V3 2025'!$D$125:$F$235,2,FALSE)</f>
        <v>#N/A</v>
      </c>
      <c r="G64" s="61"/>
      <c r="H64" s="61"/>
      <c r="I64" s="59"/>
      <c r="J64" s="168" t="str">
        <f t="shared" si="0"/>
        <v/>
      </c>
      <c r="K64" s="59"/>
      <c r="L64" s="209"/>
      <c r="M64" s="64" t="str">
        <f t="shared" ref="M64:M76" si="5">+IFERROR(N64*O64,"")</f>
        <v/>
      </c>
      <c r="N64" s="65">
        <f t="shared" ref="N64:N76" si="6"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208"/>
      <c r="C65" s="58"/>
      <c r="D65" s="59"/>
      <c r="E65" s="60"/>
      <c r="F65" s="170" t="e">
        <f>+VLOOKUP(E65,'ESTADAR V3 2025'!$D$125:$F$235,2,FALSE)</f>
        <v>#N/A</v>
      </c>
      <c r="G65" s="61"/>
      <c r="H65" s="61"/>
      <c r="I65" s="59"/>
      <c r="J65" s="168" t="str">
        <f t="shared" si="0"/>
        <v/>
      </c>
      <c r="K65" s="59"/>
      <c r="L65" s="209"/>
      <c r="M65" s="64" t="str">
        <f t="shared" si="5"/>
        <v/>
      </c>
      <c r="N65" s="65">
        <f t="shared" si="6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208"/>
      <c r="C66" s="58"/>
      <c r="D66" s="59"/>
      <c r="E66" s="60"/>
      <c r="F66" s="170" t="e">
        <f>+VLOOKUP(E66,'ESTADAR V3 2025'!$D$125:$F$235,2,FALSE)</f>
        <v>#N/A</v>
      </c>
      <c r="G66" s="61"/>
      <c r="H66" s="61"/>
      <c r="I66" s="59"/>
      <c r="J66" s="168" t="str">
        <f t="shared" si="0"/>
        <v/>
      </c>
      <c r="K66" s="59"/>
      <c r="L66" s="209"/>
      <c r="M66" s="64" t="str">
        <f t="shared" si="5"/>
        <v/>
      </c>
      <c r="N66" s="65">
        <f t="shared" si="6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208"/>
      <c r="C67" s="58"/>
      <c r="D67" s="59"/>
      <c r="E67" s="60"/>
      <c r="F67" s="170" t="e">
        <f>+VLOOKUP(E67,'ESTADAR V3 2025'!$D$125:$F$235,2,FALSE)</f>
        <v>#N/A</v>
      </c>
      <c r="G67" s="61"/>
      <c r="H67" s="61"/>
      <c r="I67" s="59"/>
      <c r="J67" s="168" t="str">
        <f t="shared" ref="J67:J130" si="7">+IFERROR(P67/O67,"")</f>
        <v/>
      </c>
      <c r="K67" s="59"/>
      <c r="L67" s="209"/>
      <c r="M67" s="64" t="str">
        <f t="shared" si="5"/>
        <v/>
      </c>
      <c r="N67" s="65">
        <f t="shared" si="6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208"/>
      <c r="C68" s="58"/>
      <c r="D68" s="59"/>
      <c r="E68" s="60"/>
      <c r="F68" s="170" t="e">
        <f>+VLOOKUP(E68,'ESTADAR V3 2025'!$D$125:$F$235,2,FALSE)</f>
        <v>#N/A</v>
      </c>
      <c r="G68" s="61"/>
      <c r="H68" s="61"/>
      <c r="I68" s="59"/>
      <c r="J68" s="168" t="str">
        <f t="shared" si="7"/>
        <v/>
      </c>
      <c r="K68" s="59"/>
      <c r="L68" s="209"/>
      <c r="M68" s="64" t="str">
        <f t="shared" si="5"/>
        <v/>
      </c>
      <c r="N68" s="65">
        <f t="shared" si="6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208"/>
      <c r="C69" s="58"/>
      <c r="D69" s="59"/>
      <c r="E69" s="60"/>
      <c r="F69" s="170" t="e">
        <f>+VLOOKUP(E69,'ESTADAR V3 2025'!$D$125:$F$235,2,FALSE)</f>
        <v>#N/A</v>
      </c>
      <c r="G69" s="61"/>
      <c r="H69" s="61"/>
      <c r="I69" s="59"/>
      <c r="J69" s="168" t="str">
        <f t="shared" si="7"/>
        <v/>
      </c>
      <c r="K69" s="59"/>
      <c r="L69" s="209"/>
      <c r="M69" s="64" t="str">
        <f t="shared" si="5"/>
        <v/>
      </c>
      <c r="N69" s="65">
        <f t="shared" si="6"/>
        <v>0</v>
      </c>
      <c r="O69" s="66" t="str">
        <f>+IFERROR(VLOOKUP(LEFT(E69,4),Tabla3[[COD]:[PROCESO]],4,FALSE),"")</f>
        <v/>
      </c>
      <c r="P69" s="67" t="str">
        <f t="shared" ref="P69:P132" si="8">+IFERROR(I69/N69,"")</f>
        <v/>
      </c>
    </row>
    <row r="70" spans="2:16" s="68" customFormat="1" ht="22.75" customHeight="1" x14ac:dyDescent="0.35">
      <c r="B70" s="208"/>
      <c r="C70" s="58"/>
      <c r="D70" s="59"/>
      <c r="E70" s="60"/>
      <c r="F70" s="170" t="e">
        <f>+VLOOKUP(E70,'ESTADAR V3 2025'!$D$125:$F$235,2,FALSE)</f>
        <v>#N/A</v>
      </c>
      <c r="G70" s="61"/>
      <c r="H70" s="61"/>
      <c r="I70" s="59"/>
      <c r="J70" s="168" t="str">
        <f t="shared" si="7"/>
        <v/>
      </c>
      <c r="K70" s="59"/>
      <c r="L70" s="209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8"/>
        <v/>
      </c>
    </row>
    <row r="71" spans="2:16" s="68" customFormat="1" ht="22.75" customHeight="1" x14ac:dyDescent="0.35">
      <c r="B71" s="208"/>
      <c r="C71" s="58"/>
      <c r="D71" s="59"/>
      <c r="E71" s="60"/>
      <c r="F71" s="170" t="e">
        <f>+VLOOKUP(E71,'ESTADAR V3 2025'!$D$125:$F$235,2,FALSE)</f>
        <v>#N/A</v>
      </c>
      <c r="G71" s="61"/>
      <c r="H71" s="61"/>
      <c r="I71" s="59"/>
      <c r="J71" s="168" t="str">
        <f t="shared" si="7"/>
        <v/>
      </c>
      <c r="K71" s="59"/>
      <c r="L71" s="209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8"/>
        <v/>
      </c>
    </row>
    <row r="72" spans="2:16" s="68" customFormat="1" ht="22.75" customHeight="1" x14ac:dyDescent="0.35">
      <c r="B72" s="208"/>
      <c r="C72" s="58"/>
      <c r="D72" s="59"/>
      <c r="E72" s="60"/>
      <c r="F72" s="170" t="e">
        <f>+VLOOKUP(E72,'ESTADAR V3 2025'!$D$125:$F$235,2,FALSE)</f>
        <v>#N/A</v>
      </c>
      <c r="G72" s="61"/>
      <c r="H72" s="61"/>
      <c r="I72" s="59"/>
      <c r="J72" s="168" t="str">
        <f t="shared" si="7"/>
        <v/>
      </c>
      <c r="K72" s="59"/>
      <c r="L72" s="209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8"/>
        <v/>
      </c>
    </row>
    <row r="73" spans="2:16" s="68" customFormat="1" ht="22.75" customHeight="1" x14ac:dyDescent="0.35">
      <c r="B73" s="208"/>
      <c r="C73" s="58"/>
      <c r="D73" s="59"/>
      <c r="E73" s="60"/>
      <c r="F73" s="170" t="e">
        <f>+VLOOKUP(E73,'ESTADAR V3 2025'!$D$125:$F$235,2,FALSE)</f>
        <v>#N/A</v>
      </c>
      <c r="G73" s="61"/>
      <c r="H73" s="61"/>
      <c r="I73" s="59"/>
      <c r="J73" s="168" t="str">
        <f t="shared" si="7"/>
        <v/>
      </c>
      <c r="K73" s="59"/>
      <c r="L73" s="209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8"/>
        <v/>
      </c>
    </row>
    <row r="74" spans="2:16" s="68" customFormat="1" ht="22.75" customHeight="1" x14ac:dyDescent="0.35">
      <c r="B74" s="208"/>
      <c r="C74" s="58"/>
      <c r="D74" s="59"/>
      <c r="E74" s="60"/>
      <c r="F74" s="170" t="e">
        <f>+VLOOKUP(E74,'ESTADAR V3 2025'!$D$125:$F$235,2,FALSE)</f>
        <v>#N/A</v>
      </c>
      <c r="G74" s="61"/>
      <c r="H74" s="61"/>
      <c r="I74" s="59"/>
      <c r="J74" s="168" t="str">
        <f t="shared" si="7"/>
        <v/>
      </c>
      <c r="K74" s="59"/>
      <c r="L74" s="209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8"/>
        <v/>
      </c>
    </row>
    <row r="75" spans="2:16" s="68" customFormat="1" ht="22.75" customHeight="1" x14ac:dyDescent="0.35">
      <c r="B75" s="208"/>
      <c r="C75" s="58"/>
      <c r="D75" s="59"/>
      <c r="E75" s="60"/>
      <c r="F75" s="170" t="e">
        <f>+VLOOKUP(E75,'ESTADAR V3 2025'!$D$125:$F$235,2,FALSE)</f>
        <v>#N/A</v>
      </c>
      <c r="G75" s="61"/>
      <c r="H75" s="61"/>
      <c r="I75" s="59"/>
      <c r="J75" s="168" t="str">
        <f t="shared" si="7"/>
        <v/>
      </c>
      <c r="K75" s="59"/>
      <c r="L75" s="209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8"/>
        <v/>
      </c>
    </row>
    <row r="76" spans="2:16" s="68" customFormat="1" ht="22.75" customHeight="1" x14ac:dyDescent="0.35">
      <c r="B76" s="208"/>
      <c r="C76" s="58"/>
      <c r="D76" s="59"/>
      <c r="E76" s="60"/>
      <c r="F76" s="170" t="e">
        <f>+VLOOKUP(E76,'ESTADAR V3 2025'!$D$125:$F$235,2,FALSE)</f>
        <v>#N/A</v>
      </c>
      <c r="G76" s="61"/>
      <c r="H76" s="61"/>
      <c r="I76" s="59"/>
      <c r="J76" s="168" t="str">
        <f t="shared" si="7"/>
        <v/>
      </c>
      <c r="K76" s="59"/>
      <c r="L76" s="209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8"/>
        <v/>
      </c>
    </row>
    <row r="77" spans="2:16" s="68" customFormat="1" ht="22.75" customHeight="1" x14ac:dyDescent="0.35">
      <c r="B77" s="208"/>
      <c r="C77" s="58"/>
      <c r="D77" s="59"/>
      <c r="E77" s="60"/>
      <c r="F77" s="170" t="e">
        <f>+VLOOKUP(E77,'ESTADAR V3 2025'!$D$125:$F$235,2,FALSE)</f>
        <v>#N/A</v>
      </c>
      <c r="G77" s="61"/>
      <c r="H77" s="61"/>
      <c r="I77" s="59"/>
      <c r="J77" s="168" t="str">
        <f t="shared" si="7"/>
        <v/>
      </c>
      <c r="K77" s="59"/>
      <c r="L77" s="209"/>
      <c r="M77" s="64" t="str">
        <f t="shared" ref="M77:M130" si="9">+IFERROR(N77*O77,"")</f>
        <v/>
      </c>
      <c r="N77" s="65">
        <f t="shared" ref="N77:N132" si="10">(H77-G77)*24</f>
        <v>0</v>
      </c>
      <c r="O77" s="66" t="str">
        <f>+IFERROR(VLOOKUP(LEFT(E77,4),Tabla3[[COD]:[PROCESO]],4,FALSE),"")</f>
        <v/>
      </c>
      <c r="P77" s="67" t="str">
        <f t="shared" si="8"/>
        <v/>
      </c>
    </row>
    <row r="78" spans="2:16" s="68" customFormat="1" ht="22.75" customHeight="1" x14ac:dyDescent="0.35">
      <c r="B78" s="208"/>
      <c r="C78" s="58"/>
      <c r="D78" s="59"/>
      <c r="E78" s="60"/>
      <c r="F78" s="170" t="e">
        <f>+VLOOKUP(E78,'ESTADAR V3 2025'!$D$125:$F$235,2,FALSE)</f>
        <v>#N/A</v>
      </c>
      <c r="G78" s="61"/>
      <c r="H78" s="61"/>
      <c r="I78" s="59"/>
      <c r="J78" s="168" t="str">
        <f t="shared" si="7"/>
        <v/>
      </c>
      <c r="K78" s="59"/>
      <c r="L78" s="209"/>
      <c r="M78" s="64" t="str">
        <f t="shared" si="9"/>
        <v/>
      </c>
      <c r="N78" s="65">
        <f t="shared" si="10"/>
        <v>0</v>
      </c>
      <c r="O78" s="66" t="str">
        <f>+IFERROR(VLOOKUP(LEFT(E78,4),Tabla3[[COD]:[PROCESO]],4,FALSE),"")</f>
        <v/>
      </c>
      <c r="P78" s="67" t="str">
        <f t="shared" si="8"/>
        <v/>
      </c>
    </row>
    <row r="79" spans="2:16" s="68" customFormat="1" ht="22.75" customHeight="1" x14ac:dyDescent="0.35">
      <c r="B79" s="208"/>
      <c r="C79" s="58"/>
      <c r="D79" s="59"/>
      <c r="E79" s="60"/>
      <c r="F79" s="170" t="e">
        <f>+VLOOKUP(E79,'ESTADAR V3 2025'!$D$125:$F$235,2,FALSE)</f>
        <v>#N/A</v>
      </c>
      <c r="G79" s="61"/>
      <c r="H79" s="61"/>
      <c r="I79" s="59"/>
      <c r="J79" s="168" t="str">
        <f t="shared" si="7"/>
        <v/>
      </c>
      <c r="K79" s="59"/>
      <c r="L79" s="209"/>
      <c r="M79" s="64" t="str">
        <f t="shared" si="9"/>
        <v/>
      </c>
      <c r="N79" s="65">
        <f t="shared" si="10"/>
        <v>0</v>
      </c>
      <c r="O79" s="66" t="str">
        <f>+IFERROR(VLOOKUP(LEFT(E79,4),Tabla3[[COD]:[PROCESO]],4,FALSE),"")</f>
        <v/>
      </c>
      <c r="P79" s="67" t="str">
        <f t="shared" si="8"/>
        <v/>
      </c>
    </row>
    <row r="80" spans="2:16" s="68" customFormat="1" ht="22.75" customHeight="1" x14ac:dyDescent="0.35">
      <c r="B80" s="208"/>
      <c r="C80" s="58"/>
      <c r="D80" s="59"/>
      <c r="E80" s="60"/>
      <c r="F80" s="170" t="e">
        <f>+VLOOKUP(E80,'ESTADAR V3 2025'!$D$125:$F$235,2,FALSE)</f>
        <v>#N/A</v>
      </c>
      <c r="G80" s="61"/>
      <c r="H80" s="61"/>
      <c r="I80" s="59"/>
      <c r="J80" s="168" t="str">
        <f t="shared" si="7"/>
        <v/>
      </c>
      <c r="K80" s="59"/>
      <c r="L80" s="209"/>
      <c r="M80" s="64" t="str">
        <f t="shared" si="9"/>
        <v/>
      </c>
      <c r="N80" s="65">
        <f t="shared" si="10"/>
        <v>0</v>
      </c>
      <c r="O80" s="66" t="str">
        <f>+IFERROR(VLOOKUP(LEFT(E80,4),Tabla3[[COD]:[PROCESO]],4,FALSE),"")</f>
        <v/>
      </c>
      <c r="P80" s="67" t="str">
        <f t="shared" si="8"/>
        <v/>
      </c>
    </row>
    <row r="81" spans="2:16" s="68" customFormat="1" ht="22.75" customHeight="1" x14ac:dyDescent="0.35">
      <c r="B81" s="208"/>
      <c r="C81" s="58"/>
      <c r="D81" s="59"/>
      <c r="E81" s="60"/>
      <c r="F81" s="170" t="e">
        <f>+VLOOKUP(E81,'ESTADAR V3 2025'!$D$125:$F$235,2,FALSE)</f>
        <v>#N/A</v>
      </c>
      <c r="G81" s="61"/>
      <c r="H81" s="61"/>
      <c r="I81" s="59"/>
      <c r="J81" s="168" t="str">
        <f t="shared" si="7"/>
        <v/>
      </c>
      <c r="K81" s="59"/>
      <c r="L81" s="209"/>
      <c r="M81" s="64" t="str">
        <f t="shared" si="9"/>
        <v/>
      </c>
      <c r="N81" s="65">
        <f t="shared" si="10"/>
        <v>0</v>
      </c>
      <c r="O81" s="66" t="str">
        <f>+IFERROR(VLOOKUP(LEFT(E81,4),Tabla3[[COD]:[PROCESO]],4,FALSE),"")</f>
        <v/>
      </c>
      <c r="P81" s="67" t="str">
        <f t="shared" si="8"/>
        <v/>
      </c>
    </row>
    <row r="82" spans="2:16" s="68" customFormat="1" ht="22.75" customHeight="1" x14ac:dyDescent="0.35">
      <c r="B82" s="208"/>
      <c r="C82" s="58"/>
      <c r="D82" s="59"/>
      <c r="E82" s="60"/>
      <c r="F82" s="170" t="e">
        <f>+VLOOKUP(E82,'ESTADAR V3 2025'!$D$125:$F$235,2,FALSE)</f>
        <v>#N/A</v>
      </c>
      <c r="G82" s="61"/>
      <c r="H82" s="61"/>
      <c r="I82" s="59"/>
      <c r="J82" s="168" t="str">
        <f t="shared" si="7"/>
        <v/>
      </c>
      <c r="K82" s="59"/>
      <c r="L82" s="209"/>
      <c r="M82" s="64" t="str">
        <f t="shared" si="9"/>
        <v/>
      </c>
      <c r="N82" s="65">
        <f t="shared" si="10"/>
        <v>0</v>
      </c>
      <c r="O82" s="66" t="str">
        <f>+IFERROR(VLOOKUP(LEFT(E82,4),Tabla3[[COD]:[PROCESO]],4,FALSE),"")</f>
        <v/>
      </c>
      <c r="P82" s="67" t="str">
        <f t="shared" si="8"/>
        <v/>
      </c>
    </row>
    <row r="83" spans="2:16" s="68" customFormat="1" ht="22.75" customHeight="1" x14ac:dyDescent="0.35">
      <c r="B83" s="208"/>
      <c r="C83" s="58"/>
      <c r="D83" s="59"/>
      <c r="E83" s="60"/>
      <c r="F83" s="170" t="e">
        <f>+VLOOKUP(E83,'ESTADAR V3 2025'!$D$125:$F$235,2,FALSE)</f>
        <v>#N/A</v>
      </c>
      <c r="G83" s="61"/>
      <c r="H83" s="61"/>
      <c r="I83" s="59"/>
      <c r="J83" s="168" t="str">
        <f t="shared" si="7"/>
        <v/>
      </c>
      <c r="K83" s="59"/>
      <c r="L83" s="209"/>
      <c r="M83" s="64" t="str">
        <f t="shared" si="9"/>
        <v/>
      </c>
      <c r="N83" s="65">
        <f t="shared" si="10"/>
        <v>0</v>
      </c>
      <c r="O83" s="66" t="str">
        <f>+IFERROR(VLOOKUP(LEFT(E83,4),Tabla3[[COD]:[PROCESO]],4,FALSE),"")</f>
        <v/>
      </c>
      <c r="P83" s="67" t="str">
        <f t="shared" si="8"/>
        <v/>
      </c>
    </row>
    <row r="84" spans="2:16" s="68" customFormat="1" ht="22.75" customHeight="1" x14ac:dyDescent="0.35">
      <c r="B84" s="208"/>
      <c r="C84" s="58"/>
      <c r="D84" s="59"/>
      <c r="E84" s="60"/>
      <c r="F84" s="170" t="e">
        <f>+VLOOKUP(E84,'ESTADAR V3 2025'!$D$125:$F$235,2,FALSE)</f>
        <v>#N/A</v>
      </c>
      <c r="G84" s="61"/>
      <c r="H84" s="61"/>
      <c r="I84" s="59"/>
      <c r="J84" s="168" t="str">
        <f t="shared" si="7"/>
        <v/>
      </c>
      <c r="K84" s="59"/>
      <c r="L84" s="209"/>
      <c r="M84" s="64" t="str">
        <f t="shared" si="9"/>
        <v/>
      </c>
      <c r="N84" s="65">
        <f t="shared" si="10"/>
        <v>0</v>
      </c>
      <c r="O84" s="66" t="str">
        <f>+IFERROR(VLOOKUP(LEFT(E84,4),Tabla3[[COD]:[PROCESO]],4,FALSE),"")</f>
        <v/>
      </c>
      <c r="P84" s="67" t="str">
        <f t="shared" si="8"/>
        <v/>
      </c>
    </row>
    <row r="85" spans="2:16" s="68" customFormat="1" ht="22.75" customHeight="1" x14ac:dyDescent="0.35">
      <c r="B85" s="208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68" t="str">
        <f t="shared" si="7"/>
        <v/>
      </c>
      <c r="K85" s="59"/>
      <c r="L85" s="209"/>
      <c r="M85" s="64" t="str">
        <f t="shared" si="9"/>
        <v/>
      </c>
      <c r="N85" s="65">
        <f t="shared" si="10"/>
        <v>0</v>
      </c>
      <c r="O85" s="66" t="str">
        <f>+IFERROR(VLOOKUP(LEFT(E85,4),Tabla3[[COD]:[PROCESO]],4,FALSE),"")</f>
        <v/>
      </c>
      <c r="P85" s="67" t="str">
        <f t="shared" si="8"/>
        <v/>
      </c>
    </row>
    <row r="86" spans="2:16" s="68" customFormat="1" ht="22.75" customHeight="1" x14ac:dyDescent="0.35">
      <c r="B86" s="208"/>
      <c r="C86" s="58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68" t="str">
        <f t="shared" si="7"/>
        <v/>
      </c>
      <c r="K86" s="59"/>
      <c r="L86" s="209"/>
      <c r="M86" s="64" t="str">
        <f t="shared" si="9"/>
        <v/>
      </c>
      <c r="N86" s="65">
        <f t="shared" si="10"/>
        <v>0</v>
      </c>
      <c r="O86" s="66" t="str">
        <f>+IFERROR(VLOOKUP(LEFT(E86,4),Tabla3[[COD]:[PROCESO]],4,FALSE),"")</f>
        <v/>
      </c>
      <c r="P86" s="67" t="str">
        <f t="shared" si="8"/>
        <v/>
      </c>
    </row>
    <row r="87" spans="2:16" s="68" customFormat="1" ht="22.75" customHeight="1" x14ac:dyDescent="0.35">
      <c r="B87" s="208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68" t="str">
        <f t="shared" si="7"/>
        <v/>
      </c>
      <c r="K87" s="59"/>
      <c r="L87" s="209"/>
      <c r="M87" s="64" t="str">
        <f t="shared" si="9"/>
        <v/>
      </c>
      <c r="N87" s="65">
        <f t="shared" si="10"/>
        <v>0</v>
      </c>
      <c r="O87" s="66" t="str">
        <f>+IFERROR(VLOOKUP(LEFT(E87,4),Tabla3[[COD]:[PROCESO]],4,FALSE),"")</f>
        <v/>
      </c>
      <c r="P87" s="67" t="str">
        <f t="shared" si="8"/>
        <v/>
      </c>
    </row>
    <row r="88" spans="2:16" s="68" customFormat="1" ht="22.75" customHeight="1" x14ac:dyDescent="0.35">
      <c r="B88" s="208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68" t="str">
        <f t="shared" si="7"/>
        <v/>
      </c>
      <c r="K88" s="59"/>
      <c r="L88" s="209"/>
      <c r="M88" s="64" t="str">
        <f t="shared" si="9"/>
        <v/>
      </c>
      <c r="N88" s="65">
        <f t="shared" si="10"/>
        <v>0</v>
      </c>
      <c r="O88" s="66" t="str">
        <f>+IFERROR(VLOOKUP(LEFT(E88,4),Tabla3[[COD]:[PROCESO]],4,FALSE),"")</f>
        <v/>
      </c>
      <c r="P88" s="67" t="str">
        <f t="shared" si="8"/>
        <v/>
      </c>
    </row>
    <row r="89" spans="2:16" s="68" customFormat="1" ht="22.75" customHeight="1" x14ac:dyDescent="0.35">
      <c r="B89" s="208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68" t="str">
        <f t="shared" si="7"/>
        <v/>
      </c>
      <c r="K89" s="59"/>
      <c r="L89" s="209"/>
      <c r="M89" s="64" t="str">
        <f t="shared" si="9"/>
        <v/>
      </c>
      <c r="N89" s="65">
        <f t="shared" si="10"/>
        <v>0</v>
      </c>
      <c r="O89" s="66" t="str">
        <f>+IFERROR(VLOOKUP(LEFT(E89,4),Tabla3[[COD]:[PROCESO]],4,FALSE),"")</f>
        <v/>
      </c>
      <c r="P89" s="67" t="str">
        <f t="shared" si="8"/>
        <v/>
      </c>
    </row>
    <row r="90" spans="2:16" s="68" customFormat="1" ht="22.75" customHeight="1" x14ac:dyDescent="0.35">
      <c r="B90" s="208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68" t="str">
        <f t="shared" si="7"/>
        <v/>
      </c>
      <c r="K90" s="59"/>
      <c r="L90" s="209"/>
      <c r="M90" s="64" t="str">
        <f t="shared" si="9"/>
        <v/>
      </c>
      <c r="N90" s="65">
        <f t="shared" si="10"/>
        <v>0</v>
      </c>
      <c r="O90" s="66" t="str">
        <f>+IFERROR(VLOOKUP(LEFT(E90,4),Tabla3[[COD]:[PROCESO]],4,FALSE),"")</f>
        <v/>
      </c>
      <c r="P90" s="67" t="str">
        <f t="shared" si="8"/>
        <v/>
      </c>
    </row>
    <row r="91" spans="2:16" s="68" customFormat="1" ht="22.75" customHeight="1" x14ac:dyDescent="0.35">
      <c r="B91" s="208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68" t="str">
        <f t="shared" si="7"/>
        <v/>
      </c>
      <c r="K91" s="59"/>
      <c r="L91" s="209"/>
      <c r="M91" s="64" t="str">
        <f t="shared" si="9"/>
        <v/>
      </c>
      <c r="N91" s="65">
        <f t="shared" si="10"/>
        <v>0</v>
      </c>
      <c r="O91" s="66" t="str">
        <f>+IFERROR(VLOOKUP(LEFT(E91,4),Tabla3[[COD]:[PROCESO]],4,FALSE),"")</f>
        <v/>
      </c>
      <c r="P91" s="67" t="str">
        <f t="shared" si="8"/>
        <v/>
      </c>
    </row>
    <row r="92" spans="2:16" s="68" customFormat="1" ht="22.75" customHeight="1" x14ac:dyDescent="0.35">
      <c r="B92" s="208"/>
      <c r="C92" s="244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68" t="str">
        <f t="shared" si="7"/>
        <v/>
      </c>
      <c r="K92" s="59"/>
      <c r="L92" s="209"/>
      <c r="M92" s="64" t="str">
        <f t="shared" si="9"/>
        <v/>
      </c>
      <c r="N92" s="65">
        <f t="shared" si="10"/>
        <v>0</v>
      </c>
      <c r="O92" s="66" t="str">
        <f>+IFERROR(VLOOKUP(LEFT(E92,4),Tabla3[[COD]:[PROCESO]],4,FALSE),"")</f>
        <v/>
      </c>
      <c r="P92" s="67" t="str">
        <f t="shared" si="8"/>
        <v/>
      </c>
    </row>
    <row r="93" spans="2:16" s="68" customFormat="1" ht="22.75" customHeight="1" x14ac:dyDescent="0.35">
      <c r="B93" s="208"/>
      <c r="C93" s="58"/>
      <c r="D93" s="59"/>
      <c r="E93" s="245"/>
      <c r="F93" s="170" t="e">
        <f>+VLOOKUP(E93,'ESTADAR V3 2025'!$D$125:$F$235,2,FALSE)</f>
        <v>#N/A</v>
      </c>
      <c r="G93" s="61"/>
      <c r="H93" s="61"/>
      <c r="I93" s="59"/>
      <c r="J93" s="168" t="str">
        <f t="shared" si="7"/>
        <v/>
      </c>
      <c r="K93" s="59"/>
      <c r="L93" s="209"/>
      <c r="M93" s="64" t="str">
        <f t="shared" si="9"/>
        <v/>
      </c>
      <c r="N93" s="65">
        <f t="shared" si="10"/>
        <v>0</v>
      </c>
      <c r="O93" s="66" t="str">
        <f>+IFERROR(VLOOKUP(LEFT(E93,4),Tabla3[[COD]:[PROCESO]],4,FALSE),"")</f>
        <v/>
      </c>
      <c r="P93" s="67" t="str">
        <f t="shared" si="8"/>
        <v/>
      </c>
    </row>
    <row r="94" spans="2:16" s="68" customFormat="1" ht="22.75" customHeight="1" x14ac:dyDescent="0.35">
      <c r="B94" s="208"/>
      <c r="C94" s="58"/>
      <c r="D94" s="59"/>
      <c r="E94" s="245"/>
      <c r="F94" s="170" t="e">
        <f>+VLOOKUP(E94,'ESTADAR V3 2025'!$D$125:$F$235,2,FALSE)</f>
        <v>#N/A</v>
      </c>
      <c r="G94" s="61"/>
      <c r="H94" s="61"/>
      <c r="I94" s="59"/>
      <c r="J94" s="168" t="str">
        <f t="shared" si="7"/>
        <v/>
      </c>
      <c r="K94" s="59"/>
      <c r="L94" s="209"/>
      <c r="M94" s="64" t="str">
        <f t="shared" si="9"/>
        <v/>
      </c>
      <c r="N94" s="65">
        <f t="shared" si="10"/>
        <v>0</v>
      </c>
      <c r="O94" s="66" t="str">
        <f>+IFERROR(VLOOKUP(LEFT(E94,4),Tabla3[[COD]:[PROCESO]],4,FALSE),"")</f>
        <v/>
      </c>
      <c r="P94" s="67" t="str">
        <f t="shared" si="8"/>
        <v/>
      </c>
    </row>
    <row r="95" spans="2:16" s="68" customFormat="1" ht="22.75" customHeight="1" x14ac:dyDescent="0.35">
      <c r="B95" s="208"/>
      <c r="C95" s="58"/>
      <c r="D95" s="59"/>
      <c r="E95" s="245"/>
      <c r="F95" s="170" t="e">
        <f>+VLOOKUP(E95,'ESTADAR V3 2025'!$D$125:$F$235,2,FALSE)</f>
        <v>#N/A</v>
      </c>
      <c r="G95" s="61"/>
      <c r="H95" s="61"/>
      <c r="I95" s="59"/>
      <c r="J95" s="168" t="str">
        <f t="shared" si="7"/>
        <v/>
      </c>
      <c r="K95" s="59"/>
      <c r="L95" s="209"/>
      <c r="M95" s="64" t="str">
        <f t="shared" si="9"/>
        <v/>
      </c>
      <c r="N95" s="65">
        <f t="shared" si="10"/>
        <v>0</v>
      </c>
      <c r="O95" s="66" t="str">
        <f>+IFERROR(VLOOKUP(LEFT(E95,4),Tabla3[[COD]:[PROCESO]],4,FALSE),"")</f>
        <v/>
      </c>
      <c r="P95" s="67" t="str">
        <f t="shared" si="8"/>
        <v/>
      </c>
    </row>
    <row r="96" spans="2:16" s="68" customFormat="1" ht="22.75" customHeight="1" x14ac:dyDescent="0.35">
      <c r="B96" s="208"/>
      <c r="C96" s="58"/>
      <c r="D96" s="59"/>
      <c r="E96" s="245"/>
      <c r="F96" s="170" t="e">
        <f>+VLOOKUP(E96,'ESTADAR V3 2025'!$D$125:$F$235,2,FALSE)</f>
        <v>#N/A</v>
      </c>
      <c r="G96" s="61"/>
      <c r="H96" s="61"/>
      <c r="I96" s="59"/>
      <c r="J96" s="168" t="str">
        <f t="shared" si="7"/>
        <v/>
      </c>
      <c r="K96" s="59"/>
      <c r="L96" s="209"/>
      <c r="M96" s="64" t="str">
        <f t="shared" si="9"/>
        <v/>
      </c>
      <c r="N96" s="65">
        <f t="shared" si="10"/>
        <v>0</v>
      </c>
      <c r="O96" s="66" t="str">
        <f>+IFERROR(VLOOKUP(LEFT(E96,4),Tabla3[[COD]:[PROCESO]],4,FALSE),"")</f>
        <v/>
      </c>
      <c r="P96" s="67" t="str">
        <f t="shared" si="8"/>
        <v/>
      </c>
    </row>
    <row r="97" spans="2:16" s="68" customFormat="1" ht="22.75" customHeight="1" x14ac:dyDescent="0.35">
      <c r="B97" s="208"/>
      <c r="C97" s="58"/>
      <c r="D97" s="59"/>
      <c r="E97" s="245"/>
      <c r="F97" s="170" t="e">
        <f>+VLOOKUP(E97,'ESTADAR V3 2025'!$D$125:$F$235,2,FALSE)</f>
        <v>#N/A</v>
      </c>
      <c r="G97" s="61"/>
      <c r="H97" s="61"/>
      <c r="I97" s="59"/>
      <c r="J97" s="168" t="str">
        <f t="shared" si="7"/>
        <v/>
      </c>
      <c r="K97" s="59"/>
      <c r="L97" s="209"/>
      <c r="M97" s="64" t="str">
        <f t="shared" si="9"/>
        <v/>
      </c>
      <c r="N97" s="65">
        <f t="shared" si="10"/>
        <v>0</v>
      </c>
      <c r="O97" s="66" t="str">
        <f>+IFERROR(VLOOKUP(LEFT(E97,4),Tabla3[[COD]:[PROCESO]],4,FALSE),"")</f>
        <v/>
      </c>
      <c r="P97" s="67" t="str">
        <f t="shared" si="8"/>
        <v/>
      </c>
    </row>
    <row r="98" spans="2:16" s="68" customFormat="1" ht="22.75" customHeight="1" x14ac:dyDescent="0.35">
      <c r="B98" s="208"/>
      <c r="C98" s="58"/>
      <c r="D98" s="59"/>
      <c r="E98" s="245"/>
      <c r="F98" s="170" t="e">
        <f>+VLOOKUP(E98,'ESTADAR V3 2025'!$D$125:$F$235,2,FALSE)</f>
        <v>#N/A</v>
      </c>
      <c r="G98" s="61"/>
      <c r="H98" s="61"/>
      <c r="I98" s="59"/>
      <c r="J98" s="168" t="str">
        <f t="shared" si="7"/>
        <v/>
      </c>
      <c r="K98" s="59"/>
      <c r="L98" s="209"/>
      <c r="M98" s="64" t="str">
        <f t="shared" si="9"/>
        <v/>
      </c>
      <c r="N98" s="65">
        <f t="shared" si="10"/>
        <v>0</v>
      </c>
      <c r="O98" s="66" t="str">
        <f>+IFERROR(VLOOKUP(LEFT(E98,4),Tabla3[[COD]:[PROCESO]],4,FALSE),"")</f>
        <v/>
      </c>
      <c r="P98" s="67" t="str">
        <f t="shared" si="8"/>
        <v/>
      </c>
    </row>
    <row r="99" spans="2:16" s="68" customFormat="1" ht="22.75" customHeight="1" x14ac:dyDescent="0.35">
      <c r="B99" s="208"/>
      <c r="C99" s="58"/>
      <c r="D99" s="59"/>
      <c r="E99" s="245"/>
      <c r="F99" s="170" t="e">
        <f>+VLOOKUP(E99,'ESTADAR V3 2025'!$D$125:$F$235,2,FALSE)</f>
        <v>#N/A</v>
      </c>
      <c r="G99" s="61"/>
      <c r="H99" s="61"/>
      <c r="I99" s="59"/>
      <c r="J99" s="168" t="str">
        <f t="shared" si="7"/>
        <v/>
      </c>
      <c r="K99" s="59"/>
      <c r="L99" s="209"/>
      <c r="M99" s="64" t="str">
        <f t="shared" si="9"/>
        <v/>
      </c>
      <c r="N99" s="65">
        <f t="shared" si="10"/>
        <v>0</v>
      </c>
      <c r="O99" s="66" t="str">
        <f>+IFERROR(VLOOKUP(LEFT(E99,4),Tabla3[[COD]:[PROCESO]],4,FALSE),"")</f>
        <v/>
      </c>
      <c r="P99" s="67" t="str">
        <f t="shared" si="8"/>
        <v/>
      </c>
    </row>
    <row r="100" spans="2:16" s="68" customFormat="1" ht="22.75" customHeight="1" x14ac:dyDescent="0.35">
      <c r="B100" s="208"/>
      <c r="C100" s="58"/>
      <c r="D100" s="59"/>
      <c r="E100" s="245"/>
      <c r="F100" s="170" t="e">
        <f>+VLOOKUP(E100,'ESTADAR V3 2025'!$D$125:$F$235,2,FALSE)</f>
        <v>#N/A</v>
      </c>
      <c r="G100" s="61"/>
      <c r="H100" s="61"/>
      <c r="I100" s="59"/>
      <c r="J100" s="168" t="str">
        <f t="shared" si="7"/>
        <v/>
      </c>
      <c r="K100" s="59"/>
      <c r="L100" s="209"/>
      <c r="M100" s="64" t="str">
        <f t="shared" si="9"/>
        <v/>
      </c>
      <c r="N100" s="65">
        <f t="shared" si="10"/>
        <v>0</v>
      </c>
      <c r="O100" s="66" t="str">
        <f>+IFERROR(VLOOKUP(LEFT(E100,4),Tabla3[[COD]:[PROCESO]],4,FALSE),"")</f>
        <v/>
      </c>
      <c r="P100" s="67" t="str">
        <f t="shared" si="8"/>
        <v/>
      </c>
    </row>
    <row r="101" spans="2:16" s="68" customFormat="1" ht="22.75" customHeight="1" x14ac:dyDescent="0.35">
      <c r="B101" s="208"/>
      <c r="C101" s="58"/>
      <c r="D101" s="59"/>
      <c r="E101" s="245"/>
      <c r="F101" s="170" t="e">
        <f>+VLOOKUP(E101,'ESTADAR V3 2025'!$D$125:$F$235,2,FALSE)</f>
        <v>#N/A</v>
      </c>
      <c r="G101" s="61"/>
      <c r="H101" s="61"/>
      <c r="I101" s="59"/>
      <c r="J101" s="168" t="str">
        <f t="shared" si="7"/>
        <v/>
      </c>
      <c r="K101" s="59"/>
      <c r="L101" s="209"/>
      <c r="M101" s="64" t="str">
        <f t="shared" si="9"/>
        <v/>
      </c>
      <c r="N101" s="65">
        <f t="shared" si="10"/>
        <v>0</v>
      </c>
      <c r="O101" s="66" t="str">
        <f>+IFERROR(VLOOKUP(LEFT(E101,4),Tabla3[[COD]:[PROCESO]],4,FALSE),"")</f>
        <v/>
      </c>
      <c r="P101" s="67" t="str">
        <f t="shared" si="8"/>
        <v/>
      </c>
    </row>
    <row r="102" spans="2:16" s="68" customFormat="1" ht="22.75" customHeight="1" x14ac:dyDescent="0.35">
      <c r="B102" s="208"/>
      <c r="C102" s="58"/>
      <c r="D102" s="59"/>
      <c r="E102" s="245"/>
      <c r="F102" s="170" t="e">
        <f>+VLOOKUP(E102,'ESTADAR V3 2025'!$D$125:$F$235,2,FALSE)</f>
        <v>#N/A</v>
      </c>
      <c r="G102" s="61"/>
      <c r="H102" s="61"/>
      <c r="I102" s="59"/>
      <c r="J102" s="168" t="str">
        <f t="shared" si="7"/>
        <v/>
      </c>
      <c r="K102" s="59"/>
      <c r="L102" s="209"/>
      <c r="M102" s="64" t="str">
        <f t="shared" si="9"/>
        <v/>
      </c>
      <c r="N102" s="65">
        <f t="shared" si="10"/>
        <v>0</v>
      </c>
      <c r="O102" s="66" t="str">
        <f>+IFERROR(VLOOKUP(LEFT(E102,4),Tabla3[[COD]:[PROCESO]],4,FALSE),"")</f>
        <v/>
      </c>
      <c r="P102" s="67" t="str">
        <f t="shared" si="8"/>
        <v/>
      </c>
    </row>
    <row r="103" spans="2:16" s="68" customFormat="1" ht="22.75" customHeight="1" x14ac:dyDescent="0.35">
      <c r="B103" s="208"/>
      <c r="C103" s="58"/>
      <c r="D103" s="59"/>
      <c r="E103" s="245"/>
      <c r="F103" s="170" t="e">
        <f>+VLOOKUP(E103,'ESTADAR V3 2025'!$D$125:$F$235,2,FALSE)</f>
        <v>#N/A</v>
      </c>
      <c r="G103" s="61"/>
      <c r="H103" s="61"/>
      <c r="I103" s="59"/>
      <c r="J103" s="168" t="str">
        <f t="shared" si="7"/>
        <v/>
      </c>
      <c r="K103" s="59"/>
      <c r="L103" s="209"/>
      <c r="M103" s="64" t="str">
        <f t="shared" si="9"/>
        <v/>
      </c>
      <c r="N103" s="65">
        <f t="shared" si="10"/>
        <v>0</v>
      </c>
      <c r="O103" s="66" t="str">
        <f>+IFERROR(VLOOKUP(LEFT(E103,4),Tabla3[[COD]:[PROCESO]],4,FALSE),"")</f>
        <v/>
      </c>
      <c r="P103" s="67" t="str">
        <f t="shared" si="8"/>
        <v/>
      </c>
    </row>
    <row r="104" spans="2:16" s="68" customFormat="1" ht="22.75" customHeight="1" x14ac:dyDescent="0.35">
      <c r="B104" s="208"/>
      <c r="C104" s="58"/>
      <c r="D104" s="59"/>
      <c r="E104" s="245"/>
      <c r="F104" s="170" t="e">
        <f>+VLOOKUP(E104,'ESTADAR V3 2025'!$D$125:$F$235,2,FALSE)</f>
        <v>#N/A</v>
      </c>
      <c r="G104" s="61"/>
      <c r="H104" s="61"/>
      <c r="I104" s="59"/>
      <c r="J104" s="168" t="str">
        <f t="shared" si="7"/>
        <v/>
      </c>
      <c r="K104" s="59"/>
      <c r="L104" s="209"/>
      <c r="M104" s="64" t="str">
        <f t="shared" si="9"/>
        <v/>
      </c>
      <c r="N104" s="65">
        <f t="shared" si="10"/>
        <v>0</v>
      </c>
      <c r="O104" s="66" t="str">
        <f>+IFERROR(VLOOKUP(LEFT(E104,4),Tabla3[[COD]:[PROCESO]],4,FALSE),"")</f>
        <v/>
      </c>
      <c r="P104" s="67" t="str">
        <f t="shared" si="8"/>
        <v/>
      </c>
    </row>
    <row r="105" spans="2:16" s="68" customFormat="1" ht="22.75" customHeight="1" x14ac:dyDescent="0.35">
      <c r="B105" s="208"/>
      <c r="C105" s="58"/>
      <c r="D105" s="59"/>
      <c r="E105" s="245"/>
      <c r="F105" s="170" t="e">
        <f>+VLOOKUP(E105,'ESTADAR V3 2025'!$D$125:$F$235,2,FALSE)</f>
        <v>#N/A</v>
      </c>
      <c r="G105" s="61"/>
      <c r="H105" s="61"/>
      <c r="I105" s="59"/>
      <c r="J105" s="168" t="str">
        <f t="shared" si="7"/>
        <v/>
      </c>
      <c r="K105" s="59"/>
      <c r="L105" s="209"/>
      <c r="M105" s="64" t="str">
        <f t="shared" si="9"/>
        <v/>
      </c>
      <c r="N105" s="65">
        <f t="shared" si="10"/>
        <v>0</v>
      </c>
      <c r="O105" s="66" t="str">
        <f>+IFERROR(VLOOKUP(LEFT(E105,4),Tabla3[[COD]:[PROCESO]],4,FALSE),"")</f>
        <v/>
      </c>
      <c r="P105" s="67" t="str">
        <f t="shared" si="8"/>
        <v/>
      </c>
    </row>
    <row r="106" spans="2:16" s="68" customFormat="1" ht="22.75" customHeight="1" x14ac:dyDescent="0.35">
      <c r="B106" s="208"/>
      <c r="C106" s="58"/>
      <c r="D106" s="59"/>
      <c r="E106" s="245"/>
      <c r="F106" s="170" t="e">
        <f>+VLOOKUP(E106,'ESTADAR V3 2025'!$D$125:$F$235,2,FALSE)</f>
        <v>#N/A</v>
      </c>
      <c r="G106" s="61"/>
      <c r="H106" s="61"/>
      <c r="I106" s="59"/>
      <c r="J106" s="168" t="str">
        <f t="shared" si="7"/>
        <v/>
      </c>
      <c r="K106" s="59"/>
      <c r="L106" s="209"/>
      <c r="M106" s="64" t="str">
        <f t="shared" si="9"/>
        <v/>
      </c>
      <c r="N106" s="65">
        <f t="shared" si="10"/>
        <v>0</v>
      </c>
      <c r="O106" s="66" t="str">
        <f>+IFERROR(VLOOKUP(LEFT(E106,4),Tabla3[[COD]:[PROCESO]],4,FALSE),"")</f>
        <v/>
      </c>
      <c r="P106" s="67" t="str">
        <f t="shared" si="8"/>
        <v/>
      </c>
    </row>
    <row r="107" spans="2:16" s="68" customFormat="1" ht="22.75" customHeight="1" x14ac:dyDescent="0.35">
      <c r="B107" s="208"/>
      <c r="C107" s="58"/>
      <c r="D107" s="59"/>
      <c r="E107" s="245"/>
      <c r="F107" s="170" t="e">
        <f>+VLOOKUP(E107,'ESTADAR V3 2025'!$D$125:$F$235,2,FALSE)</f>
        <v>#N/A</v>
      </c>
      <c r="G107" s="61"/>
      <c r="H107" s="61"/>
      <c r="I107" s="59"/>
      <c r="J107" s="168" t="str">
        <f t="shared" si="7"/>
        <v/>
      </c>
      <c r="K107" s="59"/>
      <c r="L107" s="209"/>
      <c r="M107" s="64" t="str">
        <f t="shared" si="9"/>
        <v/>
      </c>
      <c r="N107" s="65">
        <f t="shared" si="10"/>
        <v>0</v>
      </c>
      <c r="O107" s="66" t="str">
        <f>+IFERROR(VLOOKUP(LEFT(E107,4),Tabla3[[COD]:[PROCESO]],4,FALSE),"")</f>
        <v/>
      </c>
      <c r="P107" s="67" t="str">
        <f t="shared" si="8"/>
        <v/>
      </c>
    </row>
    <row r="108" spans="2:16" s="68" customFormat="1" ht="22.75" customHeight="1" x14ac:dyDescent="0.35">
      <c r="B108" s="208"/>
      <c r="C108" s="58"/>
      <c r="D108" s="59"/>
      <c r="E108" s="245"/>
      <c r="F108" s="170" t="e">
        <f>+VLOOKUP(E108,'ESTADAR V3 2025'!$D$125:$F$235,2,FALSE)</f>
        <v>#N/A</v>
      </c>
      <c r="G108" s="61"/>
      <c r="H108" s="61"/>
      <c r="I108" s="59"/>
      <c r="J108" s="168" t="str">
        <f t="shared" si="7"/>
        <v/>
      </c>
      <c r="K108" s="59"/>
      <c r="L108" s="209"/>
      <c r="M108" s="64" t="str">
        <f t="shared" si="9"/>
        <v/>
      </c>
      <c r="N108" s="65">
        <f t="shared" si="10"/>
        <v>0</v>
      </c>
      <c r="O108" s="66" t="str">
        <f>+IFERROR(VLOOKUP(LEFT(E108,4),Tabla3[[COD]:[PROCESO]],4,FALSE),"")</f>
        <v/>
      </c>
      <c r="P108" s="67" t="str">
        <f t="shared" si="8"/>
        <v/>
      </c>
    </row>
    <row r="109" spans="2:16" s="68" customFormat="1" ht="22.75" customHeight="1" x14ac:dyDescent="0.35">
      <c r="B109" s="208"/>
      <c r="C109" s="58"/>
      <c r="D109" s="59"/>
      <c r="E109" s="245"/>
      <c r="F109" s="170" t="e">
        <f>+VLOOKUP(E109,'ESTADAR V3 2025'!$D$125:$F$235,2,FALSE)</f>
        <v>#N/A</v>
      </c>
      <c r="G109" s="61"/>
      <c r="H109" s="61"/>
      <c r="I109" s="59"/>
      <c r="J109" s="168" t="str">
        <f t="shared" si="7"/>
        <v/>
      </c>
      <c r="K109" s="59"/>
      <c r="L109" s="209"/>
      <c r="M109" s="64" t="str">
        <f t="shared" si="9"/>
        <v/>
      </c>
      <c r="N109" s="65">
        <f t="shared" si="10"/>
        <v>0</v>
      </c>
      <c r="O109" s="66" t="str">
        <f>+IFERROR(VLOOKUP(LEFT(E109,4),Tabla3[[COD]:[PROCESO]],4,FALSE),"")</f>
        <v/>
      </c>
      <c r="P109" s="67" t="str">
        <f t="shared" si="8"/>
        <v/>
      </c>
    </row>
    <row r="110" spans="2:16" s="68" customFormat="1" ht="22.75" customHeight="1" x14ac:dyDescent="0.35">
      <c r="B110" s="208"/>
      <c r="C110" s="58"/>
      <c r="D110" s="59"/>
      <c r="E110" s="245"/>
      <c r="F110" s="170" t="e">
        <f>+VLOOKUP(E110,'ESTADAR V3 2025'!$D$125:$F$235,2,FALSE)</f>
        <v>#N/A</v>
      </c>
      <c r="G110" s="61"/>
      <c r="H110" s="61"/>
      <c r="I110" s="59"/>
      <c r="J110" s="168" t="str">
        <f t="shared" si="7"/>
        <v/>
      </c>
      <c r="K110" s="59"/>
      <c r="L110" s="209"/>
      <c r="M110" s="64" t="str">
        <f t="shared" si="9"/>
        <v/>
      </c>
      <c r="N110" s="65">
        <f t="shared" si="10"/>
        <v>0</v>
      </c>
      <c r="O110" s="66" t="str">
        <f>+IFERROR(VLOOKUP(LEFT(E110,4),Tabla3[[COD]:[PROCESO]],4,FALSE),"")</f>
        <v/>
      </c>
      <c r="P110" s="67" t="str">
        <f t="shared" si="8"/>
        <v/>
      </c>
    </row>
    <row r="111" spans="2:16" s="68" customFormat="1" ht="22.75" customHeight="1" x14ac:dyDescent="0.35">
      <c r="B111" s="208"/>
      <c r="C111" s="58"/>
      <c r="D111" s="59"/>
      <c r="E111" s="245"/>
      <c r="F111" s="170" t="e">
        <f>+VLOOKUP(E111,'ESTADAR V3 2025'!$D$125:$F$235,2,FALSE)</f>
        <v>#N/A</v>
      </c>
      <c r="G111" s="61"/>
      <c r="H111" s="61"/>
      <c r="I111" s="59"/>
      <c r="J111" s="168" t="str">
        <f t="shared" si="7"/>
        <v/>
      </c>
      <c r="K111" s="59"/>
      <c r="L111" s="209"/>
      <c r="M111" s="64" t="str">
        <f t="shared" si="9"/>
        <v/>
      </c>
      <c r="N111" s="65">
        <f t="shared" si="10"/>
        <v>0</v>
      </c>
      <c r="O111" s="66" t="str">
        <f>+IFERROR(VLOOKUP(LEFT(E111,4),Tabla3[[COD]:[PROCESO]],4,FALSE),"")</f>
        <v/>
      </c>
      <c r="P111" s="67" t="str">
        <f t="shared" si="8"/>
        <v/>
      </c>
    </row>
    <row r="112" spans="2:16" s="68" customFormat="1" ht="22.75" customHeight="1" x14ac:dyDescent="0.35">
      <c r="B112" s="208"/>
      <c r="C112" s="58"/>
      <c r="D112" s="59"/>
      <c r="E112" s="245"/>
      <c r="F112" s="170" t="e">
        <f>+VLOOKUP(E112,'ESTADAR V3 2025'!$D$125:$F$235,2,FALSE)</f>
        <v>#N/A</v>
      </c>
      <c r="G112" s="61"/>
      <c r="H112" s="61"/>
      <c r="I112" s="59"/>
      <c r="J112" s="168" t="str">
        <f t="shared" si="7"/>
        <v/>
      </c>
      <c r="K112" s="59"/>
      <c r="L112" s="209"/>
      <c r="M112" s="64" t="str">
        <f t="shared" si="9"/>
        <v/>
      </c>
      <c r="N112" s="65">
        <f t="shared" si="10"/>
        <v>0</v>
      </c>
      <c r="O112" s="66" t="str">
        <f>+IFERROR(VLOOKUP(LEFT(E112,4),Tabla3[[COD]:[PROCESO]],4,FALSE),"")</f>
        <v/>
      </c>
      <c r="P112" s="67" t="str">
        <f t="shared" si="8"/>
        <v/>
      </c>
    </row>
    <row r="113" spans="2:16" s="68" customFormat="1" ht="22.75" customHeight="1" x14ac:dyDescent="0.35">
      <c r="B113" s="208"/>
      <c r="C113" s="58"/>
      <c r="D113" s="59"/>
      <c r="E113" s="245"/>
      <c r="F113" s="170" t="e">
        <f>+VLOOKUP(E113,'ESTADAR V3 2025'!$D$125:$F$235,2,FALSE)</f>
        <v>#N/A</v>
      </c>
      <c r="G113" s="61"/>
      <c r="H113" s="61"/>
      <c r="I113" s="59"/>
      <c r="J113" s="168" t="str">
        <f t="shared" si="7"/>
        <v/>
      </c>
      <c r="K113" s="59"/>
      <c r="L113" s="209"/>
      <c r="M113" s="64" t="str">
        <f t="shared" si="9"/>
        <v/>
      </c>
      <c r="N113" s="65">
        <f t="shared" si="10"/>
        <v>0</v>
      </c>
      <c r="O113" s="66" t="str">
        <f>+IFERROR(VLOOKUP(LEFT(E113,4),Tabla3[[COD]:[PROCESO]],4,FALSE),"")</f>
        <v/>
      </c>
      <c r="P113" s="67" t="str">
        <f t="shared" si="8"/>
        <v/>
      </c>
    </row>
    <row r="114" spans="2:16" s="68" customFormat="1" ht="22.75" customHeight="1" x14ac:dyDescent="0.35">
      <c r="B114" s="208"/>
      <c r="C114" s="58"/>
      <c r="D114" s="59"/>
      <c r="E114" s="245"/>
      <c r="F114" s="170" t="e">
        <f>+VLOOKUP(E114,'ESTADAR V3 2025'!$D$125:$F$235,2,FALSE)</f>
        <v>#N/A</v>
      </c>
      <c r="G114" s="61"/>
      <c r="H114" s="61"/>
      <c r="I114" s="59"/>
      <c r="J114" s="168" t="str">
        <f t="shared" si="7"/>
        <v/>
      </c>
      <c r="K114" s="59"/>
      <c r="L114" s="209"/>
      <c r="M114" s="64" t="str">
        <f t="shared" si="9"/>
        <v/>
      </c>
      <c r="N114" s="65">
        <f t="shared" si="10"/>
        <v>0</v>
      </c>
      <c r="O114" s="66" t="str">
        <f>+IFERROR(VLOOKUP(LEFT(E114,4),Tabla3[[COD]:[PROCESO]],4,FALSE),"")</f>
        <v/>
      </c>
      <c r="P114" s="67" t="str">
        <f t="shared" si="8"/>
        <v/>
      </c>
    </row>
    <row r="115" spans="2:16" s="68" customFormat="1" ht="22.75" customHeight="1" x14ac:dyDescent="0.35">
      <c r="B115" s="208"/>
      <c r="C115" s="58"/>
      <c r="D115" s="59"/>
      <c r="E115" s="245"/>
      <c r="F115" s="170" t="e">
        <f>+VLOOKUP(E115,'ESTADAR V3 2025'!$D$125:$F$235,2,FALSE)</f>
        <v>#N/A</v>
      </c>
      <c r="G115" s="61"/>
      <c r="H115" s="61"/>
      <c r="I115" s="59"/>
      <c r="J115" s="168" t="str">
        <f t="shared" si="7"/>
        <v/>
      </c>
      <c r="K115" s="59"/>
      <c r="L115" s="209"/>
      <c r="M115" s="64" t="str">
        <f t="shared" si="9"/>
        <v/>
      </c>
      <c r="N115" s="65">
        <f t="shared" si="10"/>
        <v>0</v>
      </c>
      <c r="O115" s="66" t="str">
        <f>+IFERROR(VLOOKUP(LEFT(E115,4),Tabla3[[COD]:[PROCESO]],4,FALSE),"")</f>
        <v/>
      </c>
      <c r="P115" s="67" t="str">
        <f t="shared" si="8"/>
        <v/>
      </c>
    </row>
    <row r="116" spans="2:16" s="68" customFormat="1" ht="22.75" customHeight="1" x14ac:dyDescent="0.35">
      <c r="B116" s="208"/>
      <c r="C116" s="58"/>
      <c r="D116" s="59"/>
      <c r="E116" s="245"/>
      <c r="F116" s="170" t="e">
        <f>+VLOOKUP(E116,'ESTADAR V3 2025'!$D$125:$F$235,2,FALSE)</f>
        <v>#N/A</v>
      </c>
      <c r="G116" s="61"/>
      <c r="H116" s="61"/>
      <c r="I116" s="59"/>
      <c r="J116" s="168" t="str">
        <f t="shared" si="7"/>
        <v/>
      </c>
      <c r="K116" s="59"/>
      <c r="L116" s="209"/>
      <c r="M116" s="64" t="str">
        <f t="shared" si="9"/>
        <v/>
      </c>
      <c r="N116" s="65">
        <f t="shared" si="10"/>
        <v>0</v>
      </c>
      <c r="O116" s="66" t="str">
        <f>+IFERROR(VLOOKUP(LEFT(E116,4),Tabla3[[COD]:[PROCESO]],4,FALSE),"")</f>
        <v/>
      </c>
      <c r="P116" s="67" t="str">
        <f t="shared" si="8"/>
        <v/>
      </c>
    </row>
    <row r="117" spans="2:16" s="68" customFormat="1" ht="22.75" customHeight="1" x14ac:dyDescent="0.35">
      <c r="B117" s="208"/>
      <c r="C117" s="58"/>
      <c r="D117" s="59"/>
      <c r="E117" s="245"/>
      <c r="F117" s="170" t="e">
        <f>+VLOOKUP(E117,'ESTADAR V3 2025'!$D$125:$F$235,2,FALSE)</f>
        <v>#N/A</v>
      </c>
      <c r="G117" s="61"/>
      <c r="H117" s="61"/>
      <c r="I117" s="59"/>
      <c r="J117" s="168" t="str">
        <f t="shared" si="7"/>
        <v/>
      </c>
      <c r="K117" s="59"/>
      <c r="L117" s="209"/>
      <c r="M117" s="64" t="str">
        <f t="shared" si="9"/>
        <v/>
      </c>
      <c r="N117" s="65">
        <f t="shared" si="10"/>
        <v>0</v>
      </c>
      <c r="O117" s="66" t="str">
        <f>+IFERROR(VLOOKUP(LEFT(E117,4),Tabla3[[COD]:[PROCESO]],4,FALSE),"")</f>
        <v/>
      </c>
      <c r="P117" s="67" t="str">
        <f t="shared" si="8"/>
        <v/>
      </c>
    </row>
    <row r="118" spans="2:16" s="68" customFormat="1" ht="22.75" customHeight="1" x14ac:dyDescent="0.35">
      <c r="B118" s="208"/>
      <c r="C118" s="58"/>
      <c r="D118" s="59"/>
      <c r="E118" s="245"/>
      <c r="F118" s="170" t="e">
        <f>+VLOOKUP(E118,'ESTADAR V3 2025'!$D$125:$F$235,2,FALSE)</f>
        <v>#N/A</v>
      </c>
      <c r="G118" s="61"/>
      <c r="H118" s="61"/>
      <c r="I118" s="59"/>
      <c r="J118" s="168" t="str">
        <f t="shared" si="7"/>
        <v/>
      </c>
      <c r="K118" s="59"/>
      <c r="L118" s="209"/>
      <c r="M118" s="64" t="str">
        <f t="shared" si="9"/>
        <v/>
      </c>
      <c r="N118" s="65">
        <f t="shared" si="10"/>
        <v>0</v>
      </c>
      <c r="O118" s="66" t="str">
        <f>+IFERROR(VLOOKUP(LEFT(E118,4),Tabla3[[COD]:[PROCESO]],4,FALSE),"")</f>
        <v/>
      </c>
      <c r="P118" s="67" t="str">
        <f t="shared" si="8"/>
        <v/>
      </c>
    </row>
    <row r="119" spans="2:16" s="68" customFormat="1" ht="22.75" customHeight="1" x14ac:dyDescent="0.35">
      <c r="B119" s="208"/>
      <c r="C119" s="58"/>
      <c r="D119" s="59"/>
      <c r="E119" s="245"/>
      <c r="F119" s="170" t="e">
        <f>+VLOOKUP(E119,'ESTADAR V3 2025'!$D$125:$F$235,2,FALSE)</f>
        <v>#N/A</v>
      </c>
      <c r="G119" s="61"/>
      <c r="H119" s="61"/>
      <c r="I119" s="59"/>
      <c r="J119" s="168" t="str">
        <f t="shared" si="7"/>
        <v/>
      </c>
      <c r="K119" s="59"/>
      <c r="L119" s="209"/>
      <c r="M119" s="64" t="str">
        <f t="shared" si="9"/>
        <v/>
      </c>
      <c r="N119" s="65">
        <f t="shared" si="10"/>
        <v>0</v>
      </c>
      <c r="O119" s="66" t="str">
        <f>+IFERROR(VLOOKUP(LEFT(E119,4),Tabla3[[COD]:[PROCESO]],4,FALSE),"")</f>
        <v/>
      </c>
      <c r="P119" s="67" t="str">
        <f t="shared" si="8"/>
        <v/>
      </c>
    </row>
    <row r="120" spans="2:16" s="68" customFormat="1" ht="22.75" customHeight="1" x14ac:dyDescent="0.35">
      <c r="B120" s="208"/>
      <c r="C120" s="58"/>
      <c r="D120" s="59"/>
      <c r="E120" s="245"/>
      <c r="F120" s="170" t="e">
        <f>+VLOOKUP(E120,'ESTADAR V3 2025'!$D$125:$F$235,2,FALSE)</f>
        <v>#N/A</v>
      </c>
      <c r="G120" s="61"/>
      <c r="H120" s="61"/>
      <c r="I120" s="59"/>
      <c r="J120" s="168" t="str">
        <f t="shared" si="7"/>
        <v/>
      </c>
      <c r="K120" s="59"/>
      <c r="L120" s="209"/>
      <c r="M120" s="64" t="str">
        <f t="shared" si="9"/>
        <v/>
      </c>
      <c r="N120" s="65">
        <f t="shared" si="10"/>
        <v>0</v>
      </c>
      <c r="O120" s="66" t="str">
        <f>+IFERROR(VLOOKUP(LEFT(E120,4),Tabla3[[COD]:[PROCESO]],4,FALSE),"")</f>
        <v/>
      </c>
      <c r="P120" s="67" t="str">
        <f t="shared" si="8"/>
        <v/>
      </c>
    </row>
    <row r="121" spans="2:16" s="68" customFormat="1" ht="22.75" customHeight="1" x14ac:dyDescent="0.35">
      <c r="B121" s="208"/>
      <c r="C121" s="58"/>
      <c r="D121" s="59"/>
      <c r="E121" s="245"/>
      <c r="F121" s="170" t="e">
        <f>+VLOOKUP(E121,'ESTADAR V3 2025'!$D$125:$F$235,2,FALSE)</f>
        <v>#N/A</v>
      </c>
      <c r="G121" s="61"/>
      <c r="H121" s="61"/>
      <c r="I121" s="59"/>
      <c r="J121" s="168" t="str">
        <f t="shared" si="7"/>
        <v/>
      </c>
      <c r="K121" s="59"/>
      <c r="L121" s="209"/>
      <c r="M121" s="64" t="str">
        <f t="shared" si="9"/>
        <v/>
      </c>
      <c r="N121" s="65">
        <f t="shared" si="10"/>
        <v>0</v>
      </c>
      <c r="O121" s="66" t="str">
        <f>+IFERROR(VLOOKUP(LEFT(E121,4),Tabla3[[COD]:[PROCESO]],4,FALSE),"")</f>
        <v/>
      </c>
      <c r="P121" s="67" t="str">
        <f t="shared" si="8"/>
        <v/>
      </c>
    </row>
    <row r="122" spans="2:16" s="68" customFormat="1" ht="22.75" customHeight="1" x14ac:dyDescent="0.35">
      <c r="B122" s="208"/>
      <c r="C122" s="58"/>
      <c r="D122" s="59"/>
      <c r="E122" s="245"/>
      <c r="F122" s="170" t="e">
        <f>+VLOOKUP(E122,'ESTADAR V3 2025'!$D$125:$F$235,2,FALSE)</f>
        <v>#N/A</v>
      </c>
      <c r="G122" s="61"/>
      <c r="H122" s="61"/>
      <c r="I122" s="59"/>
      <c r="J122" s="168" t="str">
        <f t="shared" si="7"/>
        <v/>
      </c>
      <c r="K122" s="59"/>
      <c r="L122" s="209"/>
      <c r="M122" s="64" t="str">
        <f t="shared" si="9"/>
        <v/>
      </c>
      <c r="N122" s="65">
        <f t="shared" si="10"/>
        <v>0</v>
      </c>
      <c r="O122" s="66" t="str">
        <f>+IFERROR(VLOOKUP(LEFT(E122,4),Tabla3[[COD]:[PROCESO]],4,FALSE),"")</f>
        <v/>
      </c>
      <c r="P122" s="67" t="str">
        <f t="shared" si="8"/>
        <v/>
      </c>
    </row>
    <row r="123" spans="2:16" s="68" customFormat="1" ht="22.75" customHeight="1" x14ac:dyDescent="0.35">
      <c r="B123" s="208"/>
      <c r="C123" s="58"/>
      <c r="D123" s="59"/>
      <c r="E123" s="245"/>
      <c r="F123" s="170" t="e">
        <f>+VLOOKUP(E123,'ESTADAR V3 2025'!$D$125:$F$235,2,FALSE)</f>
        <v>#N/A</v>
      </c>
      <c r="G123" s="61"/>
      <c r="H123" s="61"/>
      <c r="I123" s="59"/>
      <c r="J123" s="168" t="str">
        <f t="shared" si="7"/>
        <v/>
      </c>
      <c r="K123" s="241"/>
      <c r="L123" s="317"/>
      <c r="M123" s="64" t="str">
        <f t="shared" si="9"/>
        <v/>
      </c>
      <c r="N123" s="65">
        <f t="shared" si="10"/>
        <v>0</v>
      </c>
      <c r="O123" s="66" t="str">
        <f>+IFERROR(VLOOKUP(LEFT(E123,4),Tabla3[[COD]:[PROCESO]],4,FALSE),"")</f>
        <v/>
      </c>
      <c r="P123" s="67" t="str">
        <f t="shared" si="8"/>
        <v/>
      </c>
    </row>
    <row r="124" spans="2:16" s="68" customFormat="1" ht="22.75" customHeight="1" x14ac:dyDescent="0.35">
      <c r="B124" s="208"/>
      <c r="C124" s="58"/>
      <c r="D124" s="59"/>
      <c r="E124" s="245"/>
      <c r="F124" s="170" t="e">
        <f>+VLOOKUP(E124,'ESTADAR V3 2025'!$D$125:$F$235,2,FALSE)</f>
        <v>#N/A</v>
      </c>
      <c r="G124" s="61"/>
      <c r="H124" s="61"/>
      <c r="I124" s="59"/>
      <c r="J124" s="168" t="str">
        <f t="shared" si="7"/>
        <v/>
      </c>
      <c r="K124" s="59"/>
      <c r="L124" s="209"/>
      <c r="M124" s="64" t="str">
        <f t="shared" si="9"/>
        <v/>
      </c>
      <c r="N124" s="65">
        <f t="shared" si="10"/>
        <v>0</v>
      </c>
      <c r="O124" s="66" t="str">
        <f>+IFERROR(VLOOKUP(LEFT(E124,4),Tabla3[[COD]:[PROCESO]],4,FALSE),"")</f>
        <v/>
      </c>
      <c r="P124" s="67" t="str">
        <f t="shared" si="8"/>
        <v/>
      </c>
    </row>
    <row r="125" spans="2:16" s="68" customFormat="1" ht="22.75" customHeight="1" x14ac:dyDescent="0.35">
      <c r="B125" s="208"/>
      <c r="C125" s="58"/>
      <c r="D125" s="59"/>
      <c r="E125" s="245"/>
      <c r="F125" s="170" t="e">
        <f>+VLOOKUP(E125,'ESTADAR V3 2025'!$D$125:$F$235,2,FALSE)</f>
        <v>#N/A</v>
      </c>
      <c r="G125" s="61"/>
      <c r="H125" s="61"/>
      <c r="I125" s="59"/>
      <c r="J125" s="168" t="str">
        <f t="shared" si="7"/>
        <v/>
      </c>
      <c r="K125" s="59"/>
      <c r="L125" s="209"/>
      <c r="M125" s="64" t="str">
        <f t="shared" si="9"/>
        <v/>
      </c>
      <c r="N125" s="65">
        <f t="shared" si="10"/>
        <v>0</v>
      </c>
      <c r="O125" s="66" t="str">
        <f>+IFERROR(VLOOKUP(LEFT(E125,4),Tabla3[[COD]:[PROCESO]],4,FALSE),"")</f>
        <v/>
      </c>
      <c r="P125" s="67" t="str">
        <f t="shared" si="8"/>
        <v/>
      </c>
    </row>
    <row r="126" spans="2:16" s="68" customFormat="1" ht="22.75" customHeight="1" x14ac:dyDescent="0.35">
      <c r="B126" s="208"/>
      <c r="C126" s="58"/>
      <c r="D126" s="59"/>
      <c r="E126" s="245"/>
      <c r="F126" s="170" t="e">
        <f>+VLOOKUP(E126,'ESTADAR V3 2025'!$D$125:$F$235,2,FALSE)</f>
        <v>#N/A</v>
      </c>
      <c r="G126" s="61"/>
      <c r="H126" s="61"/>
      <c r="I126" s="59"/>
      <c r="J126" s="168" t="str">
        <f t="shared" si="7"/>
        <v/>
      </c>
      <c r="K126" s="59"/>
      <c r="L126" s="209"/>
      <c r="M126" s="64" t="str">
        <f t="shared" si="9"/>
        <v/>
      </c>
      <c r="N126" s="65">
        <f t="shared" si="10"/>
        <v>0</v>
      </c>
      <c r="O126" s="66" t="str">
        <f>+IFERROR(VLOOKUP(LEFT(E126,4),Tabla3[[COD]:[PROCESO]],4,FALSE),"")</f>
        <v/>
      </c>
      <c r="P126" s="67" t="str">
        <f t="shared" si="8"/>
        <v/>
      </c>
    </row>
    <row r="127" spans="2:16" s="68" customFormat="1" ht="22.75" customHeight="1" x14ac:dyDescent="0.35">
      <c r="B127" s="208"/>
      <c r="C127" s="58"/>
      <c r="D127" s="59"/>
      <c r="E127" s="245"/>
      <c r="F127" s="170" t="e">
        <f>+VLOOKUP(E127,'ESTADAR V3 2025'!$D$125:$F$235,2,FALSE)</f>
        <v>#N/A</v>
      </c>
      <c r="G127" s="61"/>
      <c r="H127" s="61"/>
      <c r="I127" s="59"/>
      <c r="J127" s="168" t="str">
        <f t="shared" si="7"/>
        <v/>
      </c>
      <c r="K127" s="59"/>
      <c r="L127" s="209"/>
      <c r="M127" s="64" t="str">
        <f t="shared" si="9"/>
        <v/>
      </c>
      <c r="N127" s="65">
        <f t="shared" si="10"/>
        <v>0</v>
      </c>
      <c r="O127" s="66" t="str">
        <f>+IFERROR(VLOOKUP(LEFT(E127,4),Tabla3[[COD]:[PROCESO]],4,FALSE),"")</f>
        <v/>
      </c>
      <c r="P127" s="67" t="str">
        <f t="shared" si="8"/>
        <v/>
      </c>
    </row>
    <row r="128" spans="2:16" s="68" customFormat="1" ht="22.75" customHeight="1" x14ac:dyDescent="0.35">
      <c r="B128" s="208"/>
      <c r="C128" s="58"/>
      <c r="D128" s="59"/>
      <c r="E128" s="245"/>
      <c r="F128" s="170" t="e">
        <f>+VLOOKUP(E128,'ESTADAR V3 2025'!$D$125:$F$235,2,FALSE)</f>
        <v>#N/A</v>
      </c>
      <c r="G128" s="61"/>
      <c r="H128" s="61"/>
      <c r="I128" s="59"/>
      <c r="J128" s="168" t="str">
        <f t="shared" si="7"/>
        <v/>
      </c>
      <c r="K128" s="59"/>
      <c r="L128" s="209"/>
      <c r="M128" s="64" t="str">
        <f t="shared" si="9"/>
        <v/>
      </c>
      <c r="N128" s="65">
        <f t="shared" si="10"/>
        <v>0</v>
      </c>
      <c r="O128" s="66" t="str">
        <f>+IFERROR(VLOOKUP(LEFT(E128,4),Tabla3[[COD]:[PROCESO]],4,FALSE),"")</f>
        <v/>
      </c>
      <c r="P128" s="67" t="str">
        <f t="shared" si="8"/>
        <v/>
      </c>
    </row>
    <row r="129" spans="2:16" s="68" customFormat="1" ht="22.75" customHeight="1" x14ac:dyDescent="0.35">
      <c r="B129" s="208"/>
      <c r="C129" s="58"/>
      <c r="D129" s="59"/>
      <c r="E129" s="245"/>
      <c r="F129" s="170" t="e">
        <f>+VLOOKUP(E129,'ESTADAR V3 2025'!$D$125:$F$235,2,FALSE)</f>
        <v>#N/A</v>
      </c>
      <c r="G129" s="61"/>
      <c r="H129" s="61"/>
      <c r="I129" s="59"/>
      <c r="J129" s="168" t="str">
        <f t="shared" si="7"/>
        <v/>
      </c>
      <c r="K129" s="59"/>
      <c r="L129" s="209"/>
      <c r="M129" s="64" t="str">
        <f t="shared" si="9"/>
        <v/>
      </c>
      <c r="N129" s="65">
        <f t="shared" si="10"/>
        <v>0</v>
      </c>
      <c r="O129" s="66" t="str">
        <f>+IFERROR(VLOOKUP(LEFT(E129,4),Tabla3[[COD]:[PROCESO]],4,FALSE),"")</f>
        <v/>
      </c>
      <c r="P129" s="67" t="str">
        <f t="shared" si="8"/>
        <v/>
      </c>
    </row>
    <row r="130" spans="2:16" s="68" customFormat="1" ht="22.75" customHeight="1" x14ac:dyDescent="0.35">
      <c r="B130" s="208"/>
      <c r="C130" s="58"/>
      <c r="D130" s="59"/>
      <c r="E130" s="245"/>
      <c r="F130" s="170" t="e">
        <f>+VLOOKUP(E130,'ESTADAR V3 2025'!$D$125:$F$235,2,FALSE)</f>
        <v>#N/A</v>
      </c>
      <c r="G130" s="61"/>
      <c r="H130" s="61"/>
      <c r="I130" s="59"/>
      <c r="J130" s="168" t="str">
        <f t="shared" si="7"/>
        <v/>
      </c>
      <c r="K130" s="59"/>
      <c r="L130" s="209"/>
      <c r="M130" s="64" t="str">
        <f t="shared" si="9"/>
        <v/>
      </c>
      <c r="N130" s="65">
        <f t="shared" si="10"/>
        <v>0</v>
      </c>
      <c r="O130" s="66" t="str">
        <f>+IFERROR(VLOOKUP(LEFT(E130,4),Tabla3[[COD]:[PROCESO]],4,FALSE),"")</f>
        <v/>
      </c>
      <c r="P130" s="67" t="str">
        <f t="shared" si="8"/>
        <v/>
      </c>
    </row>
    <row r="131" spans="2:16" s="68" customFormat="1" ht="22.75" customHeight="1" x14ac:dyDescent="0.35">
      <c r="B131" s="208"/>
      <c r="C131" s="58"/>
      <c r="D131" s="59"/>
      <c r="E131" s="245"/>
      <c r="F131" s="170" t="e">
        <f>+VLOOKUP(E131,'ESTADAR V3 2025'!$D$125:$F$235,2,FALSE)</f>
        <v>#N/A</v>
      </c>
      <c r="G131" s="61"/>
      <c r="H131" s="61"/>
      <c r="I131" s="59"/>
      <c r="J131" s="168" t="str">
        <f t="shared" ref="J131:J194" si="11">+IFERROR(P131/O131,"")</f>
        <v/>
      </c>
      <c r="K131" s="59"/>
      <c r="L131" s="209"/>
      <c r="M131" s="64" t="str">
        <f t="shared" ref="M131:M194" si="12">+IFERROR(N131*O131,"")</f>
        <v/>
      </c>
      <c r="N131" s="65">
        <f t="shared" si="10"/>
        <v>0</v>
      </c>
      <c r="O131" s="66" t="str">
        <f>+IFERROR(VLOOKUP(LEFT(E131,4),Tabla3[[COD]:[PROCESO]],4,FALSE),"")</f>
        <v/>
      </c>
      <c r="P131" s="67" t="str">
        <f t="shared" si="8"/>
        <v/>
      </c>
    </row>
    <row r="132" spans="2:16" s="68" customFormat="1" ht="22.75" customHeight="1" x14ac:dyDescent="0.35">
      <c r="B132" s="208"/>
      <c r="C132" s="58"/>
      <c r="D132" s="59"/>
      <c r="E132" s="245"/>
      <c r="F132" s="170" t="e">
        <f>+VLOOKUP(E132,'ESTADAR V3 2025'!$D$125:$F$235,2,FALSE)</f>
        <v>#N/A</v>
      </c>
      <c r="G132" s="61"/>
      <c r="H132" s="61"/>
      <c r="I132" s="59"/>
      <c r="J132" s="168" t="str">
        <f t="shared" si="11"/>
        <v/>
      </c>
      <c r="K132" s="59"/>
      <c r="L132" s="209"/>
      <c r="M132" s="64" t="str">
        <f t="shared" si="12"/>
        <v/>
      </c>
      <c r="N132" s="65">
        <f t="shared" si="10"/>
        <v>0</v>
      </c>
      <c r="O132" s="66" t="str">
        <f>+IFERROR(VLOOKUP(LEFT(E132,4),Tabla3[[COD]:[PROCESO]],4,FALSE),"")</f>
        <v/>
      </c>
      <c r="P132" s="67" t="str">
        <f t="shared" si="8"/>
        <v/>
      </c>
    </row>
    <row r="133" spans="2:16" s="68" customFormat="1" ht="22.75" customHeight="1" x14ac:dyDescent="0.35">
      <c r="B133" s="208"/>
      <c r="C133" s="58"/>
      <c r="D133" s="59"/>
      <c r="E133" s="245"/>
      <c r="F133" s="170" t="e">
        <f>+VLOOKUP(E133,'ESTADAR V3 2025'!$D$125:$F$235,2,FALSE)</f>
        <v>#N/A</v>
      </c>
      <c r="G133" s="61"/>
      <c r="H133" s="61"/>
      <c r="I133" s="59"/>
      <c r="J133" s="168" t="str">
        <f t="shared" si="11"/>
        <v/>
      </c>
      <c r="K133" s="59"/>
      <c r="L133" s="209"/>
      <c r="M133" s="64" t="str">
        <f t="shared" si="12"/>
        <v/>
      </c>
      <c r="N133" s="65">
        <f t="shared" ref="N133:N196" si="13">(H133-G133)*24</f>
        <v>0</v>
      </c>
      <c r="O133" s="66" t="str">
        <f>+IFERROR(VLOOKUP(LEFT(E133,4),Tabla3[[COD]:[PROCESO]],4,FALSE),"")</f>
        <v/>
      </c>
      <c r="P133" s="67" t="str">
        <f t="shared" ref="P133:P196" si="14">+IFERROR(I133/N133,"")</f>
        <v/>
      </c>
    </row>
    <row r="134" spans="2:16" s="68" customFormat="1" ht="22.75" customHeight="1" x14ac:dyDescent="0.35">
      <c r="B134" s="208"/>
      <c r="C134" s="58"/>
      <c r="D134" s="59"/>
      <c r="E134" s="245"/>
      <c r="F134" s="170" t="e">
        <f>+VLOOKUP(E134,'ESTADAR V3 2025'!$D$125:$F$235,2,FALSE)</f>
        <v>#N/A</v>
      </c>
      <c r="G134" s="61"/>
      <c r="H134" s="61"/>
      <c r="I134" s="59"/>
      <c r="J134" s="168" t="str">
        <f t="shared" si="11"/>
        <v/>
      </c>
      <c r="K134" s="59"/>
      <c r="L134" s="209"/>
      <c r="M134" s="64" t="str">
        <f t="shared" si="12"/>
        <v/>
      </c>
      <c r="N134" s="65">
        <f t="shared" si="13"/>
        <v>0</v>
      </c>
      <c r="O134" s="66" t="str">
        <f>+IFERROR(VLOOKUP(LEFT(E134,4),Tabla3[[COD]:[PROCESO]],4,FALSE),"")</f>
        <v/>
      </c>
      <c r="P134" s="67" t="str">
        <f t="shared" si="14"/>
        <v/>
      </c>
    </row>
    <row r="135" spans="2:16" s="68" customFormat="1" ht="22.75" customHeight="1" x14ac:dyDescent="0.35">
      <c r="B135" s="208"/>
      <c r="C135" s="58"/>
      <c r="D135" s="59"/>
      <c r="E135" s="245"/>
      <c r="F135" s="170" t="e">
        <f>+VLOOKUP(E135,'ESTADAR V3 2025'!$D$125:$F$235,2,FALSE)</f>
        <v>#N/A</v>
      </c>
      <c r="G135" s="61"/>
      <c r="H135" s="61"/>
      <c r="I135" s="59"/>
      <c r="J135" s="168" t="str">
        <f t="shared" si="11"/>
        <v/>
      </c>
      <c r="K135" s="59"/>
      <c r="L135" s="209"/>
      <c r="M135" s="64" t="str">
        <f t="shared" si="12"/>
        <v/>
      </c>
      <c r="N135" s="65">
        <f t="shared" si="13"/>
        <v>0</v>
      </c>
      <c r="O135" s="66" t="str">
        <f>+IFERROR(VLOOKUP(LEFT(E135,4),Tabla3[[COD]:[PROCESO]],4,FALSE),"")</f>
        <v/>
      </c>
      <c r="P135" s="67" t="str">
        <f t="shared" si="14"/>
        <v/>
      </c>
    </row>
    <row r="136" spans="2:16" s="68" customFormat="1" ht="22.75" customHeight="1" x14ac:dyDescent="0.35">
      <c r="B136" s="208"/>
      <c r="C136" s="58"/>
      <c r="D136" s="59"/>
      <c r="E136" s="245"/>
      <c r="F136" s="170" t="e">
        <f>+VLOOKUP(E136,'ESTADAR V3 2025'!$D$125:$F$235,2,FALSE)</f>
        <v>#N/A</v>
      </c>
      <c r="G136" s="61"/>
      <c r="H136" s="61"/>
      <c r="I136" s="59"/>
      <c r="J136" s="168" t="str">
        <f t="shared" si="11"/>
        <v/>
      </c>
      <c r="K136" s="59"/>
      <c r="L136" s="209"/>
      <c r="M136" s="64" t="str">
        <f t="shared" si="12"/>
        <v/>
      </c>
      <c r="N136" s="65">
        <f t="shared" si="13"/>
        <v>0</v>
      </c>
      <c r="O136" s="66" t="str">
        <f>+IFERROR(VLOOKUP(LEFT(E136,4),Tabla3[[COD]:[PROCESO]],4,FALSE),"")</f>
        <v/>
      </c>
      <c r="P136" s="67" t="str">
        <f t="shared" si="14"/>
        <v/>
      </c>
    </row>
    <row r="137" spans="2:16" s="68" customFormat="1" ht="22.75" customHeight="1" x14ac:dyDescent="0.35">
      <c r="B137" s="208"/>
      <c r="C137" s="58"/>
      <c r="D137" s="59"/>
      <c r="E137" s="245"/>
      <c r="F137" s="170" t="e">
        <f>+VLOOKUP(E137,'ESTADAR V3 2025'!$D$125:$F$235,2,FALSE)</f>
        <v>#N/A</v>
      </c>
      <c r="G137" s="61"/>
      <c r="H137" s="61"/>
      <c r="I137" s="59"/>
      <c r="J137" s="168" t="str">
        <f t="shared" si="11"/>
        <v/>
      </c>
      <c r="K137" s="59"/>
      <c r="L137" s="209"/>
      <c r="M137" s="64" t="str">
        <f t="shared" si="12"/>
        <v/>
      </c>
      <c r="N137" s="65">
        <f t="shared" si="13"/>
        <v>0</v>
      </c>
      <c r="O137" s="66" t="str">
        <f>+IFERROR(VLOOKUP(LEFT(E137,4),Tabla3[[COD]:[PROCESO]],4,FALSE),"")</f>
        <v/>
      </c>
      <c r="P137" s="67" t="str">
        <f t="shared" si="14"/>
        <v/>
      </c>
    </row>
    <row r="138" spans="2:16" s="68" customFormat="1" ht="22.75" customHeight="1" x14ac:dyDescent="0.35">
      <c r="B138" s="208"/>
      <c r="C138" s="58"/>
      <c r="D138" s="59"/>
      <c r="E138" s="245"/>
      <c r="F138" s="170" t="e">
        <f>+VLOOKUP(E138,'ESTADAR V3 2025'!$D$125:$F$235,2,FALSE)</f>
        <v>#N/A</v>
      </c>
      <c r="G138" s="61"/>
      <c r="H138" s="61"/>
      <c r="I138" s="59"/>
      <c r="J138" s="168" t="str">
        <f t="shared" si="11"/>
        <v/>
      </c>
      <c r="K138" s="59"/>
      <c r="L138" s="209"/>
      <c r="M138" s="64" t="str">
        <f t="shared" si="12"/>
        <v/>
      </c>
      <c r="N138" s="65">
        <f t="shared" si="13"/>
        <v>0</v>
      </c>
      <c r="O138" s="66" t="str">
        <f>+IFERROR(VLOOKUP(LEFT(E138,4),Tabla3[[COD]:[PROCESO]],4,FALSE),"")</f>
        <v/>
      </c>
      <c r="P138" s="67" t="str">
        <f t="shared" si="14"/>
        <v/>
      </c>
    </row>
    <row r="139" spans="2:16" s="68" customFormat="1" ht="22.75" customHeight="1" x14ac:dyDescent="0.35">
      <c r="B139" s="208"/>
      <c r="C139" s="58"/>
      <c r="D139" s="59"/>
      <c r="E139" s="245"/>
      <c r="F139" s="170" t="e">
        <f>+VLOOKUP(E139,'ESTADAR V3 2025'!$D$125:$F$235,2,FALSE)</f>
        <v>#N/A</v>
      </c>
      <c r="G139" s="61"/>
      <c r="H139" s="61"/>
      <c r="I139" s="59"/>
      <c r="J139" s="168" t="str">
        <f t="shared" si="11"/>
        <v/>
      </c>
      <c r="K139" s="59"/>
      <c r="L139" s="209"/>
      <c r="M139" s="64" t="str">
        <f t="shared" si="12"/>
        <v/>
      </c>
      <c r="N139" s="65">
        <f t="shared" si="13"/>
        <v>0</v>
      </c>
      <c r="O139" s="66" t="str">
        <f>+IFERROR(VLOOKUP(LEFT(E139,4),Tabla3[[COD]:[PROCESO]],4,FALSE),"")</f>
        <v/>
      </c>
      <c r="P139" s="67" t="str">
        <f t="shared" si="14"/>
        <v/>
      </c>
    </row>
    <row r="140" spans="2:16" s="68" customFormat="1" ht="22.75" customHeight="1" x14ac:dyDescent="0.35">
      <c r="B140" s="208"/>
      <c r="C140" s="58"/>
      <c r="D140" s="59"/>
      <c r="E140" s="245"/>
      <c r="F140" s="170" t="e">
        <f>+VLOOKUP(E140,'ESTADAR V3 2025'!$D$125:$F$235,2,FALSE)</f>
        <v>#N/A</v>
      </c>
      <c r="G140" s="61"/>
      <c r="H140" s="61"/>
      <c r="I140" s="59"/>
      <c r="J140" s="168" t="str">
        <f t="shared" si="11"/>
        <v/>
      </c>
      <c r="K140" s="59"/>
      <c r="L140" s="209"/>
      <c r="M140" s="64" t="str">
        <f t="shared" si="12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4"/>
        <v/>
      </c>
    </row>
    <row r="141" spans="2:16" s="68" customFormat="1" ht="22.75" customHeight="1" x14ac:dyDescent="0.35">
      <c r="B141" s="208"/>
      <c r="C141" s="58"/>
      <c r="D141" s="59"/>
      <c r="E141" s="245"/>
      <c r="F141" s="170" t="e">
        <f>+VLOOKUP(E141,'ESTADAR V3 2025'!$D$125:$F$235,2,FALSE)</f>
        <v>#N/A</v>
      </c>
      <c r="G141" s="61"/>
      <c r="H141" s="61"/>
      <c r="I141" s="59"/>
      <c r="J141" s="168" t="str">
        <f t="shared" si="11"/>
        <v/>
      </c>
      <c r="K141" s="59"/>
      <c r="L141" s="209"/>
      <c r="M141" s="64" t="str">
        <f t="shared" si="12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4"/>
        <v/>
      </c>
    </row>
    <row r="142" spans="2:16" s="68" customFormat="1" ht="22.75" customHeight="1" x14ac:dyDescent="0.35">
      <c r="B142" s="208"/>
      <c r="C142" s="58"/>
      <c r="D142" s="59"/>
      <c r="E142" s="245"/>
      <c r="F142" s="170" t="e">
        <f>+VLOOKUP(E142,'ESTADAR V3 2025'!$D$125:$F$235,2,FALSE)</f>
        <v>#N/A</v>
      </c>
      <c r="G142" s="61"/>
      <c r="H142" s="61"/>
      <c r="I142" s="59"/>
      <c r="J142" s="168" t="str">
        <f t="shared" si="11"/>
        <v/>
      </c>
      <c r="K142" s="59"/>
      <c r="L142" s="209"/>
      <c r="M142" s="64" t="str">
        <f t="shared" si="12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4"/>
        <v/>
      </c>
    </row>
    <row r="143" spans="2:16" s="68" customFormat="1" ht="22.75" customHeight="1" x14ac:dyDescent="0.35">
      <c r="B143" s="208"/>
      <c r="C143" s="58"/>
      <c r="D143" s="59"/>
      <c r="E143" s="245"/>
      <c r="F143" s="170" t="e">
        <f>+VLOOKUP(E143,'ESTADAR V3 2025'!$D$125:$F$235,2,FALSE)</f>
        <v>#N/A</v>
      </c>
      <c r="G143" s="61"/>
      <c r="H143" s="61"/>
      <c r="I143" s="59"/>
      <c r="J143" s="168" t="str">
        <f t="shared" si="11"/>
        <v/>
      </c>
      <c r="K143" s="59"/>
      <c r="L143" s="209"/>
      <c r="M143" s="64" t="str">
        <f t="shared" si="12"/>
        <v/>
      </c>
      <c r="N143" s="65">
        <f t="shared" si="13"/>
        <v>0</v>
      </c>
      <c r="O143" s="66" t="str">
        <f>+IFERROR(VLOOKUP(LEFT(E143,4),Tabla3[[COD]:[PROCESO]],4,FALSE),"")</f>
        <v/>
      </c>
      <c r="P143" s="67" t="str">
        <f t="shared" si="14"/>
        <v/>
      </c>
    </row>
    <row r="144" spans="2:16" s="68" customFormat="1" ht="22.75" customHeight="1" x14ac:dyDescent="0.35">
      <c r="B144" s="208"/>
      <c r="C144" s="58"/>
      <c r="D144" s="59"/>
      <c r="E144" s="245"/>
      <c r="F144" s="170" t="e">
        <f>+VLOOKUP(E144,'ESTADAR V3 2025'!$D$125:$F$235,2,FALSE)</f>
        <v>#N/A</v>
      </c>
      <c r="G144" s="61"/>
      <c r="H144" s="61"/>
      <c r="I144" s="59"/>
      <c r="J144" s="168" t="str">
        <f t="shared" si="11"/>
        <v/>
      </c>
      <c r="K144" s="59"/>
      <c r="L144" s="317"/>
      <c r="M144" s="64" t="str">
        <f t="shared" si="12"/>
        <v/>
      </c>
      <c r="N144" s="65">
        <f t="shared" si="13"/>
        <v>0</v>
      </c>
      <c r="O144" s="66" t="str">
        <f>+IFERROR(VLOOKUP(LEFT(E144,4),Tabla3[[COD]:[PROCESO]],4,FALSE),"")</f>
        <v/>
      </c>
      <c r="P144" s="67" t="str">
        <f t="shared" si="14"/>
        <v/>
      </c>
    </row>
    <row r="145" spans="2:16" s="68" customFormat="1" ht="22.75" customHeight="1" x14ac:dyDescent="0.35">
      <c r="B145" s="208"/>
      <c r="C145" s="58"/>
      <c r="D145" s="59"/>
      <c r="E145" s="245"/>
      <c r="F145" s="170" t="e">
        <f>+VLOOKUP(E145,'ESTADAR V3 2025'!$D$125:$F$235,2,FALSE)</f>
        <v>#N/A</v>
      </c>
      <c r="G145" s="61"/>
      <c r="H145" s="61"/>
      <c r="I145" s="59"/>
      <c r="J145" s="168" t="str">
        <f t="shared" si="11"/>
        <v/>
      </c>
      <c r="K145" s="59"/>
      <c r="L145" s="317"/>
      <c r="M145" s="64" t="str">
        <f t="shared" si="12"/>
        <v/>
      </c>
      <c r="N145" s="65">
        <f t="shared" si="13"/>
        <v>0</v>
      </c>
      <c r="O145" s="66" t="str">
        <f>+IFERROR(VLOOKUP(LEFT(E145,4),Tabla3[[COD]:[PROCESO]],4,FALSE),"")</f>
        <v/>
      </c>
      <c r="P145" s="67" t="str">
        <f t="shared" si="14"/>
        <v/>
      </c>
    </row>
    <row r="146" spans="2:16" s="68" customFormat="1" ht="22.75" customHeight="1" x14ac:dyDescent="0.35">
      <c r="B146" s="208"/>
      <c r="C146" s="58"/>
      <c r="D146" s="59"/>
      <c r="E146" s="245"/>
      <c r="F146" s="170" t="e">
        <f>+VLOOKUP(E146,'ESTADAR V3 2025'!$D$125:$F$235,2,FALSE)</f>
        <v>#N/A</v>
      </c>
      <c r="G146" s="61"/>
      <c r="H146" s="61"/>
      <c r="I146" s="59"/>
      <c r="J146" s="168" t="str">
        <f t="shared" si="11"/>
        <v/>
      </c>
      <c r="K146" s="59"/>
      <c r="L146" s="317"/>
      <c r="M146" s="64" t="str">
        <f t="shared" si="12"/>
        <v/>
      </c>
      <c r="N146" s="65">
        <f t="shared" si="13"/>
        <v>0</v>
      </c>
      <c r="O146" s="66" t="str">
        <f>+IFERROR(VLOOKUP(LEFT(E146,4),Tabla3[[COD]:[PROCESO]],4,FALSE),"")</f>
        <v/>
      </c>
      <c r="P146" s="67" t="str">
        <f t="shared" si="14"/>
        <v/>
      </c>
    </row>
    <row r="147" spans="2:16" s="68" customFormat="1" ht="22.75" customHeight="1" x14ac:dyDescent="0.35">
      <c r="B147" s="208"/>
      <c r="C147" s="58"/>
      <c r="D147" s="59"/>
      <c r="E147" s="245"/>
      <c r="F147" s="170" t="e">
        <f>+VLOOKUP(E147,'ESTADAR V3 2025'!$D$125:$F$235,2,FALSE)</f>
        <v>#N/A</v>
      </c>
      <c r="G147" s="61"/>
      <c r="H147" s="61"/>
      <c r="I147" s="59"/>
      <c r="J147" s="168" t="str">
        <f t="shared" si="11"/>
        <v/>
      </c>
      <c r="K147" s="59"/>
      <c r="L147" s="317"/>
      <c r="M147" s="64" t="str">
        <f t="shared" si="12"/>
        <v/>
      </c>
      <c r="N147" s="65">
        <f t="shared" si="13"/>
        <v>0</v>
      </c>
      <c r="O147" s="66" t="str">
        <f>+IFERROR(VLOOKUP(LEFT(E147,4),Tabla3[[COD]:[PROCESO]],4,FALSE),"")</f>
        <v/>
      </c>
      <c r="P147" s="67" t="str">
        <f t="shared" si="14"/>
        <v/>
      </c>
    </row>
    <row r="148" spans="2:16" s="68" customFormat="1" ht="22.75" customHeight="1" x14ac:dyDescent="0.35">
      <c r="B148" s="208"/>
      <c r="C148" s="58"/>
      <c r="D148" s="59"/>
      <c r="E148" s="245"/>
      <c r="F148" s="170" t="e">
        <f>+VLOOKUP(E148,'ESTADAR V3 2025'!$D$125:$F$235,2,FALSE)</f>
        <v>#N/A</v>
      </c>
      <c r="G148" s="61"/>
      <c r="H148" s="61"/>
      <c r="I148" s="59"/>
      <c r="J148" s="168" t="str">
        <f t="shared" si="11"/>
        <v/>
      </c>
      <c r="K148" s="59"/>
      <c r="L148" s="317"/>
      <c r="M148" s="64" t="str">
        <f t="shared" si="12"/>
        <v/>
      </c>
      <c r="N148" s="65">
        <f t="shared" si="13"/>
        <v>0</v>
      </c>
      <c r="O148" s="66" t="str">
        <f>+IFERROR(VLOOKUP(LEFT(E148,4),Tabla3[[COD]:[PROCESO]],4,FALSE),"")</f>
        <v/>
      </c>
      <c r="P148" s="67" t="str">
        <f t="shared" si="14"/>
        <v/>
      </c>
    </row>
    <row r="149" spans="2:16" s="68" customFormat="1" ht="22.75" customHeight="1" x14ac:dyDescent="0.35">
      <c r="B149" s="208"/>
      <c r="C149" s="58"/>
      <c r="D149" s="59"/>
      <c r="E149" s="245"/>
      <c r="F149" s="170" t="e">
        <f>+VLOOKUP(E149,'ESTADAR V3 2025'!$D$125:$F$235,2,FALSE)</f>
        <v>#N/A</v>
      </c>
      <c r="G149" s="61"/>
      <c r="H149" s="61"/>
      <c r="I149" s="59"/>
      <c r="J149" s="168" t="str">
        <f t="shared" si="11"/>
        <v/>
      </c>
      <c r="K149" s="59"/>
      <c r="L149" s="317"/>
      <c r="M149" s="64" t="str">
        <f t="shared" si="12"/>
        <v/>
      </c>
      <c r="N149" s="65">
        <f t="shared" si="13"/>
        <v>0</v>
      </c>
      <c r="O149" s="66" t="str">
        <f>+IFERROR(VLOOKUP(LEFT(E149,4),Tabla3[[COD]:[PROCESO]],4,FALSE),"")</f>
        <v/>
      </c>
      <c r="P149" s="67" t="str">
        <f t="shared" si="14"/>
        <v/>
      </c>
    </row>
    <row r="150" spans="2:16" s="68" customFormat="1" ht="22.75" customHeight="1" x14ac:dyDescent="0.35">
      <c r="B150" s="208"/>
      <c r="C150" s="58"/>
      <c r="D150" s="59"/>
      <c r="E150" s="245"/>
      <c r="F150" s="170" t="e">
        <f>+VLOOKUP(E150,'ESTADAR V3 2025'!$D$125:$F$235,2,FALSE)</f>
        <v>#N/A</v>
      </c>
      <c r="G150" s="61"/>
      <c r="H150" s="61"/>
      <c r="I150" s="59"/>
      <c r="J150" s="168" t="str">
        <f t="shared" si="11"/>
        <v/>
      </c>
      <c r="K150" s="59"/>
      <c r="L150" s="317"/>
      <c r="M150" s="64" t="str">
        <f t="shared" si="12"/>
        <v/>
      </c>
      <c r="N150" s="65">
        <f t="shared" si="13"/>
        <v>0</v>
      </c>
      <c r="O150" s="66" t="str">
        <f>+IFERROR(VLOOKUP(LEFT(E150,4),Tabla3[[COD]:[PROCESO]],4,FALSE),"")</f>
        <v/>
      </c>
      <c r="P150" s="67" t="str">
        <f t="shared" si="14"/>
        <v/>
      </c>
    </row>
    <row r="151" spans="2:16" s="68" customFormat="1" ht="22.75" customHeight="1" x14ac:dyDescent="0.35">
      <c r="B151" s="208"/>
      <c r="C151" s="58"/>
      <c r="D151" s="59"/>
      <c r="E151" s="245"/>
      <c r="F151" s="170" t="e">
        <f>+VLOOKUP(E151,'ESTADAR V3 2025'!$D$125:$F$235,2,FALSE)</f>
        <v>#N/A</v>
      </c>
      <c r="G151" s="61"/>
      <c r="H151" s="61"/>
      <c r="I151" s="59"/>
      <c r="J151" s="168" t="str">
        <f t="shared" si="11"/>
        <v/>
      </c>
      <c r="K151" s="59"/>
      <c r="L151" s="317"/>
      <c r="M151" s="64" t="str">
        <f t="shared" si="12"/>
        <v/>
      </c>
      <c r="N151" s="65">
        <f t="shared" si="13"/>
        <v>0</v>
      </c>
      <c r="O151" s="66" t="str">
        <f>+IFERROR(VLOOKUP(LEFT(E151,4),Tabla3[[COD]:[PROCESO]],4,FALSE),"")</f>
        <v/>
      </c>
      <c r="P151" s="67" t="str">
        <f t="shared" si="14"/>
        <v/>
      </c>
    </row>
    <row r="152" spans="2:16" s="68" customFormat="1" ht="22.75" customHeight="1" x14ac:dyDescent="0.35">
      <c r="B152" s="208"/>
      <c r="C152" s="58"/>
      <c r="D152" s="59"/>
      <c r="E152" s="245"/>
      <c r="F152" s="170" t="e">
        <f>+VLOOKUP(E152,'ESTADAR V3 2025'!$D$125:$F$235,2,FALSE)</f>
        <v>#N/A</v>
      </c>
      <c r="G152" s="61"/>
      <c r="H152" s="61"/>
      <c r="I152" s="59"/>
      <c r="J152" s="168" t="str">
        <f t="shared" si="11"/>
        <v/>
      </c>
      <c r="K152" s="59"/>
      <c r="L152" s="317"/>
      <c r="M152" s="64" t="str">
        <f t="shared" si="12"/>
        <v/>
      </c>
      <c r="N152" s="65">
        <f t="shared" si="13"/>
        <v>0</v>
      </c>
      <c r="O152" s="66" t="str">
        <f>+IFERROR(VLOOKUP(LEFT(E152,4),Tabla3[[COD]:[PROCESO]],4,FALSE),"")</f>
        <v/>
      </c>
      <c r="P152" s="67" t="str">
        <f t="shared" si="14"/>
        <v/>
      </c>
    </row>
    <row r="153" spans="2:16" s="68" customFormat="1" ht="22.75" customHeight="1" x14ac:dyDescent="0.35">
      <c r="B153" s="208"/>
      <c r="C153" s="58"/>
      <c r="D153" s="59"/>
      <c r="E153" s="245"/>
      <c r="F153" s="170" t="e">
        <f>+VLOOKUP(E153,'ESTADAR V3 2025'!$D$125:$F$235,2,FALSE)</f>
        <v>#N/A</v>
      </c>
      <c r="G153" s="61"/>
      <c r="H153" s="61"/>
      <c r="I153" s="59"/>
      <c r="J153" s="168" t="str">
        <f t="shared" si="11"/>
        <v/>
      </c>
      <c r="K153" s="59"/>
      <c r="L153" s="317"/>
      <c r="M153" s="64" t="str">
        <f t="shared" si="12"/>
        <v/>
      </c>
      <c r="N153" s="65">
        <f t="shared" si="13"/>
        <v>0</v>
      </c>
      <c r="O153" s="66" t="str">
        <f>+IFERROR(VLOOKUP(LEFT(E153,4),Tabla3[[COD]:[PROCESO]],4,FALSE),"")</f>
        <v/>
      </c>
      <c r="P153" s="67" t="str">
        <f t="shared" si="14"/>
        <v/>
      </c>
    </row>
    <row r="154" spans="2:16" s="68" customFormat="1" ht="22.75" customHeight="1" x14ac:dyDescent="0.35">
      <c r="B154" s="208"/>
      <c r="C154" s="58"/>
      <c r="D154" s="59"/>
      <c r="E154" s="245"/>
      <c r="F154" s="170" t="e">
        <f>+VLOOKUP(E154,'ESTADAR V3 2025'!$D$125:$F$235,2,FALSE)</f>
        <v>#N/A</v>
      </c>
      <c r="G154" s="61"/>
      <c r="H154" s="61"/>
      <c r="I154" s="59"/>
      <c r="J154" s="168" t="str">
        <f t="shared" si="11"/>
        <v/>
      </c>
      <c r="K154" s="59"/>
      <c r="L154" s="317"/>
      <c r="M154" s="64" t="str">
        <f t="shared" si="12"/>
        <v/>
      </c>
      <c r="N154" s="65">
        <f t="shared" si="13"/>
        <v>0</v>
      </c>
      <c r="O154" s="66" t="str">
        <f>+IFERROR(VLOOKUP(LEFT(E154,4),Tabla3[[COD]:[PROCESO]],4,FALSE),"")</f>
        <v/>
      </c>
      <c r="P154" s="67" t="str">
        <f t="shared" si="14"/>
        <v/>
      </c>
    </row>
    <row r="155" spans="2:16" s="68" customFormat="1" ht="22.75" customHeight="1" x14ac:dyDescent="0.35">
      <c r="B155" s="208"/>
      <c r="C155" s="58"/>
      <c r="D155" s="59"/>
      <c r="E155" s="245"/>
      <c r="F155" s="170" t="e">
        <f>+VLOOKUP(E155,'ESTADAR V3 2025'!$D$125:$F$235,2,FALSE)</f>
        <v>#N/A</v>
      </c>
      <c r="G155" s="61"/>
      <c r="H155" s="61"/>
      <c r="I155" s="59"/>
      <c r="J155" s="168" t="str">
        <f t="shared" si="11"/>
        <v/>
      </c>
      <c r="K155" s="59"/>
      <c r="L155" s="317"/>
      <c r="M155" s="64" t="str">
        <f t="shared" si="12"/>
        <v/>
      </c>
      <c r="N155" s="65">
        <f t="shared" si="13"/>
        <v>0</v>
      </c>
      <c r="O155" s="66" t="str">
        <f>+IFERROR(VLOOKUP(LEFT(E155,4),Tabla3[[COD]:[PROCESO]],4,FALSE),"")</f>
        <v/>
      </c>
      <c r="P155" s="67" t="str">
        <f t="shared" si="14"/>
        <v/>
      </c>
    </row>
    <row r="156" spans="2:16" s="68" customFormat="1" ht="22.75" customHeight="1" x14ac:dyDescent="0.35">
      <c r="B156" s="208"/>
      <c r="C156" s="58"/>
      <c r="D156" s="59"/>
      <c r="E156" s="245"/>
      <c r="F156" s="170" t="e">
        <f>+VLOOKUP(E156,'ESTADAR V3 2025'!$D$125:$F$235,2,FALSE)</f>
        <v>#N/A</v>
      </c>
      <c r="G156" s="61"/>
      <c r="H156" s="61"/>
      <c r="I156" s="59"/>
      <c r="J156" s="168" t="str">
        <f t="shared" si="11"/>
        <v/>
      </c>
      <c r="K156" s="59"/>
      <c r="L156" s="317"/>
      <c r="M156" s="64" t="str">
        <f t="shared" si="12"/>
        <v/>
      </c>
      <c r="N156" s="65">
        <f t="shared" si="13"/>
        <v>0</v>
      </c>
      <c r="O156" s="66" t="str">
        <f>+IFERROR(VLOOKUP(LEFT(E156,4),Tabla3[[COD]:[PROCESO]],4,FALSE),"")</f>
        <v/>
      </c>
      <c r="P156" s="67" t="str">
        <f t="shared" si="14"/>
        <v/>
      </c>
    </row>
    <row r="157" spans="2:16" s="68" customFormat="1" ht="22.75" customHeight="1" x14ac:dyDescent="0.35">
      <c r="B157" s="208"/>
      <c r="C157" s="58"/>
      <c r="D157" s="59"/>
      <c r="E157" s="245"/>
      <c r="F157" s="170" t="e">
        <f>+VLOOKUP(E157,'ESTADAR V3 2025'!$D$125:$F$235,2,FALSE)</f>
        <v>#N/A</v>
      </c>
      <c r="G157" s="61"/>
      <c r="H157" s="61"/>
      <c r="I157" s="59"/>
      <c r="J157" s="168" t="str">
        <f t="shared" si="11"/>
        <v/>
      </c>
      <c r="K157" s="59"/>
      <c r="L157" s="317"/>
      <c r="M157" s="64" t="str">
        <f t="shared" si="12"/>
        <v/>
      </c>
      <c r="N157" s="65">
        <f t="shared" si="13"/>
        <v>0</v>
      </c>
      <c r="O157" s="66" t="str">
        <f>+IFERROR(VLOOKUP(LEFT(E157,4),Tabla3[[COD]:[PROCESO]],4,FALSE),"")</f>
        <v/>
      </c>
      <c r="P157" s="67" t="str">
        <f t="shared" si="14"/>
        <v/>
      </c>
    </row>
    <row r="158" spans="2:16" s="68" customFormat="1" ht="22.75" customHeight="1" x14ac:dyDescent="0.35">
      <c r="B158" s="208"/>
      <c r="C158" s="58"/>
      <c r="D158" s="59"/>
      <c r="E158" s="245"/>
      <c r="F158" s="170" t="e">
        <f>+VLOOKUP(E158,'ESTADAR V3 2025'!$D$125:$F$235,2,FALSE)</f>
        <v>#N/A</v>
      </c>
      <c r="G158" s="61"/>
      <c r="H158" s="61"/>
      <c r="I158" s="59"/>
      <c r="J158" s="168" t="str">
        <f t="shared" si="11"/>
        <v/>
      </c>
      <c r="K158" s="59"/>
      <c r="L158" s="317"/>
      <c r="M158" s="64" t="str">
        <f t="shared" si="12"/>
        <v/>
      </c>
      <c r="N158" s="65">
        <f t="shared" si="13"/>
        <v>0</v>
      </c>
      <c r="O158" s="66" t="str">
        <f>+IFERROR(VLOOKUP(LEFT(E158,4),Tabla3[[COD]:[PROCESO]],4,FALSE),"")</f>
        <v/>
      </c>
      <c r="P158" s="67" t="str">
        <f t="shared" si="14"/>
        <v/>
      </c>
    </row>
    <row r="159" spans="2:16" s="68" customFormat="1" ht="22.75" customHeight="1" x14ac:dyDescent="0.35">
      <c r="B159" s="208"/>
      <c r="C159" s="58"/>
      <c r="D159" s="59"/>
      <c r="E159" s="245"/>
      <c r="F159" s="170" t="e">
        <f>+VLOOKUP(E159,'ESTADAR V3 2025'!$D$125:$F$235,2,FALSE)</f>
        <v>#N/A</v>
      </c>
      <c r="G159" s="61"/>
      <c r="H159" s="61"/>
      <c r="I159" s="59"/>
      <c r="J159" s="168" t="str">
        <f t="shared" si="11"/>
        <v/>
      </c>
      <c r="K159" s="59"/>
      <c r="L159" s="317"/>
      <c r="M159" s="64" t="str">
        <f t="shared" si="12"/>
        <v/>
      </c>
      <c r="N159" s="65">
        <f t="shared" si="13"/>
        <v>0</v>
      </c>
      <c r="O159" s="66" t="str">
        <f>+IFERROR(VLOOKUP(LEFT(E159,4),Tabla3[[COD]:[PROCESO]],4,FALSE),"")</f>
        <v/>
      </c>
      <c r="P159" s="67" t="str">
        <f t="shared" si="14"/>
        <v/>
      </c>
    </row>
    <row r="160" spans="2:16" s="68" customFormat="1" ht="22.75" customHeight="1" x14ac:dyDescent="0.35">
      <c r="B160" s="208"/>
      <c r="C160" s="58"/>
      <c r="D160" s="59"/>
      <c r="E160" s="245"/>
      <c r="F160" s="170" t="e">
        <f>+VLOOKUP(E160,'ESTADAR V3 2025'!$D$125:$F$235,2,FALSE)</f>
        <v>#N/A</v>
      </c>
      <c r="G160" s="61"/>
      <c r="H160" s="61"/>
      <c r="I160" s="59"/>
      <c r="J160" s="168" t="str">
        <f t="shared" si="11"/>
        <v/>
      </c>
      <c r="K160" s="59"/>
      <c r="L160" s="317"/>
      <c r="M160" s="64" t="str">
        <f t="shared" si="12"/>
        <v/>
      </c>
      <c r="N160" s="65">
        <f t="shared" si="13"/>
        <v>0</v>
      </c>
      <c r="O160" s="66" t="str">
        <f>+IFERROR(VLOOKUP(LEFT(E160,4),Tabla3[[COD]:[PROCESO]],4,FALSE),"")</f>
        <v/>
      </c>
      <c r="P160" s="67" t="str">
        <f t="shared" si="14"/>
        <v/>
      </c>
    </row>
    <row r="161" spans="2:16" s="68" customFormat="1" ht="22.75" customHeight="1" x14ac:dyDescent="0.35">
      <c r="B161" s="208"/>
      <c r="C161" s="58"/>
      <c r="D161" s="59"/>
      <c r="E161" s="245"/>
      <c r="F161" s="170" t="e">
        <f>+VLOOKUP(E161,'ESTADAR V3 2025'!$D$125:$F$235,2,FALSE)</f>
        <v>#N/A</v>
      </c>
      <c r="G161" s="61"/>
      <c r="H161" s="61"/>
      <c r="I161" s="59"/>
      <c r="J161" s="168" t="str">
        <f t="shared" si="11"/>
        <v/>
      </c>
      <c r="K161" s="59"/>
      <c r="L161" s="317"/>
      <c r="M161" s="64" t="str">
        <f t="shared" si="12"/>
        <v/>
      </c>
      <c r="N161" s="65">
        <f t="shared" si="13"/>
        <v>0</v>
      </c>
      <c r="O161" s="66" t="str">
        <f>+IFERROR(VLOOKUP(LEFT(E161,4),Tabla3[[COD]:[PROCESO]],4,FALSE),"")</f>
        <v/>
      </c>
      <c r="P161" s="67" t="str">
        <f t="shared" si="14"/>
        <v/>
      </c>
    </row>
    <row r="162" spans="2:16" s="68" customFormat="1" ht="22.75" customHeight="1" x14ac:dyDescent="0.35">
      <c r="B162" s="208"/>
      <c r="C162" s="58"/>
      <c r="D162" s="59"/>
      <c r="E162" s="245"/>
      <c r="F162" s="170" t="e">
        <f>+VLOOKUP(E162,'ESTADAR V3 2025'!$D$125:$F$235,2,FALSE)</f>
        <v>#N/A</v>
      </c>
      <c r="G162" s="61"/>
      <c r="H162" s="61"/>
      <c r="I162" s="59"/>
      <c r="J162" s="168" t="str">
        <f t="shared" si="11"/>
        <v/>
      </c>
      <c r="K162" s="59"/>
      <c r="L162" s="317"/>
      <c r="M162" s="64" t="str">
        <f t="shared" si="12"/>
        <v/>
      </c>
      <c r="N162" s="65">
        <f t="shared" si="13"/>
        <v>0</v>
      </c>
      <c r="O162" s="66" t="str">
        <f>+IFERROR(VLOOKUP(LEFT(E162,4),Tabla3[[COD]:[PROCESO]],4,FALSE),"")</f>
        <v/>
      </c>
      <c r="P162" s="67" t="str">
        <f t="shared" si="14"/>
        <v/>
      </c>
    </row>
    <row r="163" spans="2:16" s="68" customFormat="1" ht="22.75" customHeight="1" x14ac:dyDescent="0.35">
      <c r="B163" s="208"/>
      <c r="C163" s="58"/>
      <c r="D163" s="59"/>
      <c r="E163" s="59"/>
      <c r="F163" s="170" t="e">
        <f>+VLOOKUP(E163,'ESTADAR V3 2025'!$D$125:$F$235,2,FALSE)</f>
        <v>#N/A</v>
      </c>
      <c r="G163" s="61"/>
      <c r="H163" s="61"/>
      <c r="I163" s="59"/>
      <c r="J163" s="168" t="str">
        <f t="shared" si="11"/>
        <v/>
      </c>
      <c r="K163" s="59"/>
      <c r="L163" s="63"/>
      <c r="M163" s="64" t="str">
        <f t="shared" si="12"/>
        <v/>
      </c>
      <c r="N163" s="65">
        <f t="shared" si="13"/>
        <v>0</v>
      </c>
      <c r="O163" s="66" t="str">
        <f>+IFERROR(VLOOKUP(LEFT(E163,4),Tabla3[[COD]:[PROCESO]],4,FALSE),"")</f>
        <v/>
      </c>
      <c r="P163" s="67" t="str">
        <f t="shared" si="14"/>
        <v/>
      </c>
    </row>
    <row r="164" spans="2:16" s="68" customFormat="1" ht="22.75" customHeight="1" x14ac:dyDescent="0.35">
      <c r="B164" s="208"/>
      <c r="C164" s="58"/>
      <c r="D164" s="59"/>
      <c r="E164" s="59"/>
      <c r="F164" s="170" t="e">
        <f>+VLOOKUP(E164,'ESTADAR V3 2025'!$D$125:$F$235,2,FALSE)</f>
        <v>#N/A</v>
      </c>
      <c r="G164" s="61"/>
      <c r="H164" s="61"/>
      <c r="I164" s="59"/>
      <c r="J164" s="168" t="str">
        <f t="shared" si="11"/>
        <v/>
      </c>
      <c r="K164" s="59"/>
      <c r="L164" s="209"/>
      <c r="M164" s="64" t="str">
        <f t="shared" si="12"/>
        <v/>
      </c>
      <c r="N164" s="65">
        <f t="shared" si="13"/>
        <v>0</v>
      </c>
      <c r="O164" s="66" t="str">
        <f>+IFERROR(VLOOKUP(LEFT(E164,4),Tabla3[[COD]:[PROCESO]],4,FALSE),"")</f>
        <v/>
      </c>
      <c r="P164" s="67" t="str">
        <f t="shared" si="14"/>
        <v/>
      </c>
    </row>
    <row r="165" spans="2:16" s="68" customFormat="1" ht="22.75" customHeight="1" x14ac:dyDescent="0.35">
      <c r="B165" s="208"/>
      <c r="C165" s="58"/>
      <c r="D165" s="59"/>
      <c r="E165" s="59"/>
      <c r="F165" s="170" t="e">
        <f>+VLOOKUP(E165,'ESTADAR V3 2025'!$D$125:$F$235,2,FALSE)</f>
        <v>#N/A</v>
      </c>
      <c r="G165" s="61"/>
      <c r="H165" s="61"/>
      <c r="I165" s="59"/>
      <c r="J165" s="168" t="str">
        <f t="shared" si="11"/>
        <v/>
      </c>
      <c r="K165" s="59"/>
      <c r="L165" s="209"/>
      <c r="M165" s="64" t="str">
        <f t="shared" si="12"/>
        <v/>
      </c>
      <c r="N165" s="65">
        <f t="shared" si="13"/>
        <v>0</v>
      </c>
      <c r="O165" s="66" t="str">
        <f>+IFERROR(VLOOKUP(LEFT(E165,4),Tabla3[[COD]:[PROCESO]],4,FALSE),"")</f>
        <v/>
      </c>
      <c r="P165" s="67" t="str">
        <f t="shared" si="14"/>
        <v/>
      </c>
    </row>
    <row r="166" spans="2:16" s="68" customFormat="1" ht="22.75" customHeight="1" x14ac:dyDescent="0.35">
      <c r="B166" s="208"/>
      <c r="C166" s="58"/>
      <c r="D166" s="59"/>
      <c r="E166" s="59"/>
      <c r="F166" s="170" t="e">
        <f>+VLOOKUP(E166,'ESTADAR V3 2025'!$D$125:$F$235,2,FALSE)</f>
        <v>#N/A</v>
      </c>
      <c r="G166" s="61"/>
      <c r="H166" s="61"/>
      <c r="I166" s="59"/>
      <c r="J166" s="168" t="str">
        <f t="shared" si="11"/>
        <v/>
      </c>
      <c r="K166" s="59"/>
      <c r="L166" s="63"/>
      <c r="M166" s="64" t="str">
        <f t="shared" si="12"/>
        <v/>
      </c>
      <c r="N166" s="65">
        <f t="shared" si="13"/>
        <v>0</v>
      </c>
      <c r="O166" s="66" t="str">
        <f>+IFERROR(VLOOKUP(LEFT(E166,4),Tabla3[[COD]:[PROCESO]],4,FALSE),"")</f>
        <v/>
      </c>
      <c r="P166" s="67" t="str">
        <f t="shared" si="14"/>
        <v/>
      </c>
    </row>
    <row r="167" spans="2:16" s="68" customFormat="1" ht="22.75" customHeight="1" x14ac:dyDescent="0.35">
      <c r="B167" s="208"/>
      <c r="C167" s="58"/>
      <c r="D167" s="59"/>
      <c r="E167" s="59"/>
      <c r="F167" s="170" t="e">
        <f>+VLOOKUP(E167,'ESTADAR V3 2025'!$D$125:$F$235,2,FALSE)</f>
        <v>#N/A</v>
      </c>
      <c r="G167" s="61"/>
      <c r="H167" s="61"/>
      <c r="I167" s="59"/>
      <c r="J167" s="194" t="str">
        <f t="shared" si="11"/>
        <v/>
      </c>
      <c r="K167" s="59"/>
      <c r="L167" s="63"/>
      <c r="M167" s="64" t="str">
        <f t="shared" si="12"/>
        <v/>
      </c>
      <c r="N167" s="65">
        <f t="shared" si="13"/>
        <v>0</v>
      </c>
      <c r="O167" s="66" t="str">
        <f>+IFERROR(VLOOKUP(LEFT(E167,4),Tabla3[[COD]:[PROCESO]],4,FALSE),"")</f>
        <v/>
      </c>
      <c r="P167" s="67" t="str">
        <f t="shared" si="14"/>
        <v/>
      </c>
    </row>
    <row r="168" spans="2:16" s="68" customFormat="1" ht="22.75" customHeight="1" x14ac:dyDescent="0.35">
      <c r="B168" s="208"/>
      <c r="C168" s="58"/>
      <c r="D168" s="59"/>
      <c r="E168" s="59"/>
      <c r="F168" s="170" t="e">
        <f>+VLOOKUP(E168,'ESTADAR V3 2025'!$D$125:$F$235,2,FALSE)</f>
        <v>#N/A</v>
      </c>
      <c r="G168" s="61"/>
      <c r="H168" s="61"/>
      <c r="I168" s="59"/>
      <c r="J168" s="168" t="str">
        <f t="shared" si="11"/>
        <v/>
      </c>
      <c r="K168" s="59"/>
      <c r="L168" s="63"/>
      <c r="M168" s="64" t="str">
        <f t="shared" si="12"/>
        <v/>
      </c>
      <c r="N168" s="65">
        <f t="shared" si="13"/>
        <v>0</v>
      </c>
      <c r="O168" s="66" t="str">
        <f>+IFERROR(VLOOKUP(LEFT(E168,4),Tabla3[[COD]:[PROCESO]],4,FALSE),"")</f>
        <v/>
      </c>
      <c r="P168" s="67" t="str">
        <f t="shared" si="14"/>
        <v/>
      </c>
    </row>
    <row r="169" spans="2:16" s="68" customFormat="1" ht="22.75" customHeight="1" x14ac:dyDescent="0.35">
      <c r="B169" s="208"/>
      <c r="C169" s="58"/>
      <c r="D169" s="59"/>
      <c r="E169" s="59"/>
      <c r="F169" s="170" t="e">
        <f>+VLOOKUP(E169,'ESTADAR V3 2025'!$D$125:$F$235,2,FALSE)</f>
        <v>#N/A</v>
      </c>
      <c r="G169" s="61"/>
      <c r="H169" s="61"/>
      <c r="I169" s="59"/>
      <c r="J169" s="168" t="str">
        <f t="shared" si="11"/>
        <v/>
      </c>
      <c r="K169" s="59"/>
      <c r="L169" s="63"/>
      <c r="M169" s="64" t="str">
        <f t="shared" si="12"/>
        <v/>
      </c>
      <c r="N169" s="65">
        <f t="shared" si="13"/>
        <v>0</v>
      </c>
      <c r="O169" s="66" t="str">
        <f>+IFERROR(VLOOKUP(LEFT(E169,4),Tabla3[[COD]:[PROCESO]],4,FALSE),"")</f>
        <v/>
      </c>
      <c r="P169" s="67" t="str">
        <f t="shared" si="14"/>
        <v/>
      </c>
    </row>
    <row r="170" spans="2:16" s="68" customFormat="1" ht="22.75" customHeight="1" x14ac:dyDescent="0.35">
      <c r="B170" s="208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68" t="str">
        <f t="shared" si="11"/>
        <v/>
      </c>
      <c r="K170" s="59"/>
      <c r="L170" s="209"/>
      <c r="M170" s="64" t="str">
        <f t="shared" si="12"/>
        <v/>
      </c>
      <c r="N170" s="65">
        <f t="shared" si="13"/>
        <v>0</v>
      </c>
      <c r="O170" s="66" t="str">
        <f>+IFERROR(VLOOKUP(LEFT(E170,4),Tabla3[[COD]:[PROCESO]],4,FALSE),"")</f>
        <v/>
      </c>
      <c r="P170" s="67" t="str">
        <f t="shared" si="14"/>
        <v/>
      </c>
    </row>
    <row r="171" spans="2:16" s="68" customFormat="1" ht="22.75" customHeight="1" x14ac:dyDescent="0.35">
      <c r="B171" s="208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68" t="str">
        <f t="shared" si="11"/>
        <v/>
      </c>
      <c r="K171" s="59"/>
      <c r="L171" s="209"/>
      <c r="M171" s="64" t="str">
        <f t="shared" si="12"/>
        <v/>
      </c>
      <c r="N171" s="65">
        <f t="shared" si="13"/>
        <v>0</v>
      </c>
      <c r="O171" s="66" t="str">
        <f>+IFERROR(VLOOKUP(LEFT(E171,4),Tabla3[[COD]:[PROCESO]],4,FALSE),"")</f>
        <v/>
      </c>
      <c r="P171" s="67" t="str">
        <f t="shared" si="14"/>
        <v/>
      </c>
    </row>
    <row r="172" spans="2:16" s="68" customFormat="1" ht="22.75" customHeight="1" x14ac:dyDescent="0.35">
      <c r="B172" s="208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68" t="str">
        <f t="shared" si="11"/>
        <v/>
      </c>
      <c r="K172" s="59"/>
      <c r="L172" s="209"/>
      <c r="M172" s="64" t="str">
        <f t="shared" si="12"/>
        <v/>
      </c>
      <c r="N172" s="65">
        <f t="shared" si="13"/>
        <v>0</v>
      </c>
      <c r="O172" s="66" t="str">
        <f>+IFERROR(VLOOKUP(LEFT(E172,4),Tabla3[[COD]:[PROCESO]],4,FALSE),"")</f>
        <v/>
      </c>
      <c r="P172" s="67" t="str">
        <f t="shared" si="14"/>
        <v/>
      </c>
    </row>
    <row r="173" spans="2:16" s="68" customFormat="1" ht="22.75" customHeight="1" x14ac:dyDescent="0.35">
      <c r="B173" s="208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68" t="str">
        <f t="shared" si="11"/>
        <v/>
      </c>
      <c r="K173" s="59"/>
      <c r="L173" s="209"/>
      <c r="M173" s="64" t="str">
        <f t="shared" si="12"/>
        <v/>
      </c>
      <c r="N173" s="65">
        <f t="shared" si="13"/>
        <v>0</v>
      </c>
      <c r="O173" s="66" t="str">
        <f>+IFERROR(VLOOKUP(LEFT(E173,4),Tabla3[[COD]:[PROCESO]],4,FALSE),"")</f>
        <v/>
      </c>
      <c r="P173" s="67" t="str">
        <f t="shared" si="14"/>
        <v/>
      </c>
    </row>
    <row r="174" spans="2:16" s="68" customFormat="1" ht="22.75" customHeight="1" x14ac:dyDescent="0.35">
      <c r="B174" s="208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68" t="str">
        <f t="shared" si="11"/>
        <v/>
      </c>
      <c r="K174" s="59"/>
      <c r="L174" s="209"/>
      <c r="M174" s="64" t="str">
        <f t="shared" si="12"/>
        <v/>
      </c>
      <c r="N174" s="65">
        <f t="shared" si="13"/>
        <v>0</v>
      </c>
      <c r="O174" s="66" t="str">
        <f>+IFERROR(VLOOKUP(LEFT(E174,4),Tabla3[[COD]:[PROCESO]],4,FALSE),"")</f>
        <v/>
      </c>
      <c r="P174" s="67" t="str">
        <f t="shared" si="14"/>
        <v/>
      </c>
    </row>
    <row r="175" spans="2:16" s="68" customFormat="1" ht="22.75" customHeight="1" x14ac:dyDescent="0.35">
      <c r="B175" s="208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68" t="str">
        <f t="shared" si="11"/>
        <v/>
      </c>
      <c r="K175" s="59"/>
      <c r="L175" s="209"/>
      <c r="M175" s="64" t="str">
        <f t="shared" si="12"/>
        <v/>
      </c>
      <c r="N175" s="65">
        <f t="shared" si="13"/>
        <v>0</v>
      </c>
      <c r="O175" s="66" t="str">
        <f>+IFERROR(VLOOKUP(LEFT(E175,4),Tabla3[[COD]:[PROCESO]],4,FALSE),"")</f>
        <v/>
      </c>
      <c r="P175" s="67" t="str">
        <f t="shared" si="14"/>
        <v/>
      </c>
    </row>
    <row r="176" spans="2:16" s="68" customFormat="1" ht="22.75" customHeight="1" x14ac:dyDescent="0.35">
      <c r="B176" s="208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68" t="str">
        <f t="shared" si="11"/>
        <v/>
      </c>
      <c r="K176" s="59"/>
      <c r="L176" s="209"/>
      <c r="M176" s="64" t="str">
        <f t="shared" si="12"/>
        <v/>
      </c>
      <c r="N176" s="65">
        <f t="shared" si="13"/>
        <v>0</v>
      </c>
      <c r="O176" s="66" t="str">
        <f>+IFERROR(VLOOKUP(LEFT(E176,4),Tabla3[[COD]:[PROCESO]],4,FALSE),"")</f>
        <v/>
      </c>
      <c r="P176" s="67" t="str">
        <f t="shared" si="14"/>
        <v/>
      </c>
    </row>
    <row r="177" spans="2:16" s="68" customFormat="1" ht="22.75" customHeight="1" x14ac:dyDescent="0.35">
      <c r="B177" s="208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68" t="str">
        <f t="shared" si="11"/>
        <v/>
      </c>
      <c r="K177" s="59"/>
      <c r="L177" s="209"/>
      <c r="M177" s="64" t="str">
        <f t="shared" si="12"/>
        <v/>
      </c>
      <c r="N177" s="65">
        <f t="shared" si="13"/>
        <v>0</v>
      </c>
      <c r="O177" s="66" t="str">
        <f>+IFERROR(VLOOKUP(LEFT(E177,4),Tabla3[[COD]:[PROCESO]],4,FALSE),"")</f>
        <v/>
      </c>
      <c r="P177" s="67" t="str">
        <f t="shared" si="14"/>
        <v/>
      </c>
    </row>
    <row r="178" spans="2:16" s="68" customFormat="1" ht="22.75" customHeight="1" x14ac:dyDescent="0.35">
      <c r="B178" s="208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68" t="str">
        <f t="shared" si="11"/>
        <v/>
      </c>
      <c r="K178" s="59"/>
      <c r="L178" s="209"/>
      <c r="M178" s="64" t="str">
        <f t="shared" si="12"/>
        <v/>
      </c>
      <c r="N178" s="65">
        <f t="shared" si="13"/>
        <v>0</v>
      </c>
      <c r="O178" s="66" t="str">
        <f>+IFERROR(VLOOKUP(LEFT(E178,4),Tabla3[[COD]:[PROCESO]],4,FALSE),"")</f>
        <v/>
      </c>
      <c r="P178" s="67" t="str">
        <f t="shared" si="14"/>
        <v/>
      </c>
    </row>
    <row r="179" spans="2:16" s="68" customFormat="1" ht="22.75" customHeight="1" x14ac:dyDescent="0.35">
      <c r="B179" s="208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68" t="str">
        <f t="shared" si="11"/>
        <v/>
      </c>
      <c r="K179" s="59"/>
      <c r="L179" s="209"/>
      <c r="M179" s="64" t="str">
        <f t="shared" si="12"/>
        <v/>
      </c>
      <c r="N179" s="65">
        <f t="shared" si="13"/>
        <v>0</v>
      </c>
      <c r="O179" s="66" t="str">
        <f>+IFERROR(VLOOKUP(LEFT(E179,4),Tabla3[[COD]:[PROCESO]],4,FALSE),"")</f>
        <v/>
      </c>
      <c r="P179" s="67" t="str">
        <f t="shared" si="14"/>
        <v/>
      </c>
    </row>
    <row r="180" spans="2:16" s="68" customFormat="1" ht="22.75" customHeight="1" x14ac:dyDescent="0.35">
      <c r="B180" s="208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68" t="str">
        <f t="shared" si="11"/>
        <v/>
      </c>
      <c r="K180" s="59"/>
      <c r="L180" s="209"/>
      <c r="M180" s="64" t="str">
        <f t="shared" si="12"/>
        <v/>
      </c>
      <c r="N180" s="65">
        <f t="shared" si="13"/>
        <v>0</v>
      </c>
      <c r="O180" s="66" t="str">
        <f>+IFERROR(VLOOKUP(LEFT(E180,4),Tabla3[[COD]:[PROCESO]],4,FALSE),"")</f>
        <v/>
      </c>
      <c r="P180" s="67" t="str">
        <f t="shared" si="14"/>
        <v/>
      </c>
    </row>
    <row r="181" spans="2:16" s="68" customFormat="1" ht="22.75" customHeight="1" x14ac:dyDescent="0.35">
      <c r="B181" s="208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68" t="str">
        <f t="shared" si="11"/>
        <v/>
      </c>
      <c r="K181" s="59"/>
      <c r="L181" s="209"/>
      <c r="M181" s="64" t="str">
        <f t="shared" si="12"/>
        <v/>
      </c>
      <c r="N181" s="65">
        <f t="shared" si="13"/>
        <v>0</v>
      </c>
      <c r="O181" s="66" t="str">
        <f>+IFERROR(VLOOKUP(LEFT(E181,4),Tabla3[[COD]:[PROCESO]],4,FALSE),"")</f>
        <v/>
      </c>
      <c r="P181" s="67" t="str">
        <f t="shared" si="14"/>
        <v/>
      </c>
    </row>
    <row r="182" spans="2:16" s="68" customFormat="1" ht="22.75" customHeight="1" x14ac:dyDescent="0.35">
      <c r="B182" s="208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68" t="str">
        <f t="shared" si="11"/>
        <v/>
      </c>
      <c r="K182" s="59"/>
      <c r="L182" s="209"/>
      <c r="M182" s="64" t="str">
        <f t="shared" si="12"/>
        <v/>
      </c>
      <c r="N182" s="65">
        <f t="shared" si="13"/>
        <v>0</v>
      </c>
      <c r="O182" s="66" t="str">
        <f>+IFERROR(VLOOKUP(LEFT(E182,4),Tabla3[[COD]:[PROCESO]],4,FALSE),"")</f>
        <v/>
      </c>
      <c r="P182" s="67" t="str">
        <f t="shared" si="14"/>
        <v/>
      </c>
    </row>
    <row r="183" spans="2:16" s="68" customFormat="1" ht="22.75" customHeight="1" x14ac:dyDescent="0.35">
      <c r="B183" s="208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68" t="str">
        <f t="shared" si="11"/>
        <v/>
      </c>
      <c r="K183" s="59"/>
      <c r="L183" s="209"/>
      <c r="M183" s="64" t="str">
        <f t="shared" si="12"/>
        <v/>
      </c>
      <c r="N183" s="65">
        <f t="shared" si="13"/>
        <v>0</v>
      </c>
      <c r="O183" s="66" t="str">
        <f>+IFERROR(VLOOKUP(LEFT(E183,4),Tabla3[[COD]:[PROCESO]],4,FALSE),"")</f>
        <v/>
      </c>
      <c r="P183" s="67" t="str">
        <f t="shared" si="14"/>
        <v/>
      </c>
    </row>
    <row r="184" spans="2:16" s="68" customFormat="1" ht="22.75" customHeight="1" x14ac:dyDescent="0.35">
      <c r="B184" s="208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68" t="str">
        <f t="shared" si="11"/>
        <v/>
      </c>
      <c r="K184" s="59"/>
      <c r="L184" s="209"/>
      <c r="M184" s="64" t="str">
        <f t="shared" si="12"/>
        <v/>
      </c>
      <c r="N184" s="65">
        <f t="shared" si="13"/>
        <v>0</v>
      </c>
      <c r="O184" s="66" t="str">
        <f>+IFERROR(VLOOKUP(LEFT(E184,4),Tabla3[[COD]:[PROCESO]],4,FALSE),"")</f>
        <v/>
      </c>
      <c r="P184" s="67" t="str">
        <f t="shared" si="14"/>
        <v/>
      </c>
    </row>
    <row r="185" spans="2:16" s="68" customFormat="1" ht="22.75" customHeight="1" x14ac:dyDescent="0.35">
      <c r="B185" s="208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68" t="str">
        <f t="shared" si="11"/>
        <v/>
      </c>
      <c r="K185" s="59"/>
      <c r="L185" s="209"/>
      <c r="M185" s="64" t="str">
        <f t="shared" si="12"/>
        <v/>
      </c>
      <c r="N185" s="65">
        <f t="shared" si="13"/>
        <v>0</v>
      </c>
      <c r="O185" s="66" t="str">
        <f>+IFERROR(VLOOKUP(LEFT(E185,4),Tabla3[[COD]:[PROCESO]],4,FALSE),"")</f>
        <v/>
      </c>
      <c r="P185" s="67" t="str">
        <f t="shared" si="14"/>
        <v/>
      </c>
    </row>
    <row r="186" spans="2:16" s="68" customFormat="1" ht="22.75" customHeight="1" x14ac:dyDescent="0.35">
      <c r="B186" s="208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68" t="str">
        <f t="shared" si="11"/>
        <v/>
      </c>
      <c r="K186" s="59"/>
      <c r="L186" s="209"/>
      <c r="M186" s="64" t="str">
        <f t="shared" si="12"/>
        <v/>
      </c>
      <c r="N186" s="65">
        <f t="shared" si="13"/>
        <v>0</v>
      </c>
      <c r="O186" s="66" t="str">
        <f>+IFERROR(VLOOKUP(LEFT(E186,4),Tabla3[[COD]:[PROCESO]],4,FALSE),"")</f>
        <v/>
      </c>
      <c r="P186" s="67" t="str">
        <f t="shared" si="14"/>
        <v/>
      </c>
    </row>
    <row r="187" spans="2:16" s="68" customFormat="1" ht="22.75" customHeight="1" x14ac:dyDescent="0.35">
      <c r="B187" s="208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68" t="str">
        <f t="shared" si="11"/>
        <v/>
      </c>
      <c r="K187" s="59"/>
      <c r="L187" s="209"/>
      <c r="M187" s="64" t="str">
        <f t="shared" si="12"/>
        <v/>
      </c>
      <c r="N187" s="65">
        <f t="shared" si="13"/>
        <v>0</v>
      </c>
      <c r="O187" s="66" t="str">
        <f>+IFERROR(VLOOKUP(LEFT(E187,4),Tabla3[[COD]:[PROCESO]],4,FALSE),"")</f>
        <v/>
      </c>
      <c r="P187" s="67" t="str">
        <f t="shared" si="14"/>
        <v/>
      </c>
    </row>
    <row r="188" spans="2:16" s="68" customFormat="1" ht="22.75" customHeight="1" x14ac:dyDescent="0.35">
      <c r="B188" s="208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68" t="str">
        <f t="shared" si="11"/>
        <v/>
      </c>
      <c r="K188" s="59"/>
      <c r="L188" s="209"/>
      <c r="M188" s="64" t="str">
        <f t="shared" si="12"/>
        <v/>
      </c>
      <c r="N188" s="65">
        <f t="shared" si="13"/>
        <v>0</v>
      </c>
      <c r="O188" s="66" t="str">
        <f>+IFERROR(VLOOKUP(LEFT(E188,4),Tabla3[[COD]:[PROCESO]],4,FALSE),"")</f>
        <v/>
      </c>
      <c r="P188" s="67" t="str">
        <f t="shared" si="14"/>
        <v/>
      </c>
    </row>
    <row r="189" spans="2:16" s="68" customFormat="1" ht="22.75" customHeight="1" x14ac:dyDescent="0.35">
      <c r="B189" s="208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68" t="str">
        <f t="shared" si="11"/>
        <v/>
      </c>
      <c r="K189" s="59"/>
      <c r="L189" s="209"/>
      <c r="M189" s="64" t="str">
        <f t="shared" si="12"/>
        <v/>
      </c>
      <c r="N189" s="65">
        <f t="shared" si="13"/>
        <v>0</v>
      </c>
      <c r="O189" s="66" t="str">
        <f>+IFERROR(VLOOKUP(LEFT(E189,4),Tabla3[[COD]:[PROCESO]],4,FALSE),"")</f>
        <v/>
      </c>
      <c r="P189" s="67" t="str">
        <f t="shared" si="14"/>
        <v/>
      </c>
    </row>
    <row r="190" spans="2:16" s="68" customFormat="1" ht="22.75" customHeight="1" x14ac:dyDescent="0.35">
      <c r="B190" s="208"/>
      <c r="C190" s="58"/>
      <c r="D190" s="59"/>
      <c r="E190" s="296"/>
      <c r="F190" s="170" t="e">
        <f>+VLOOKUP(E190,'ESTADAR V3 2025'!$D$125:$F$235,2,FALSE)</f>
        <v>#N/A</v>
      </c>
      <c r="G190" s="61"/>
      <c r="H190" s="61"/>
      <c r="I190" s="59"/>
      <c r="J190" s="168" t="str">
        <f t="shared" si="11"/>
        <v/>
      </c>
      <c r="K190" s="59"/>
      <c r="L190" s="318"/>
      <c r="M190" s="64" t="str">
        <f t="shared" si="12"/>
        <v/>
      </c>
      <c r="N190" s="65">
        <f t="shared" si="13"/>
        <v>0</v>
      </c>
      <c r="O190" s="66" t="str">
        <f>+IFERROR(VLOOKUP(LEFT(E190,4),Tabla3[[COD]:[PROCESO]],4,FALSE),"")</f>
        <v/>
      </c>
      <c r="P190" s="67" t="str">
        <f t="shared" si="14"/>
        <v/>
      </c>
    </row>
    <row r="191" spans="2:16" s="68" customFormat="1" ht="22.75" customHeight="1" x14ac:dyDescent="0.35">
      <c r="B191" s="208"/>
      <c r="C191" s="58"/>
      <c r="D191" s="59"/>
      <c r="E191" s="296"/>
      <c r="F191" s="170" t="e">
        <f>+VLOOKUP(E191,'ESTADAR V3 2025'!$D$125:$F$235,2,FALSE)</f>
        <v>#N/A</v>
      </c>
      <c r="G191" s="61"/>
      <c r="H191" s="61"/>
      <c r="I191" s="59"/>
      <c r="J191" s="168" t="str">
        <f t="shared" si="11"/>
        <v/>
      </c>
      <c r="K191" s="59"/>
      <c r="L191" s="318"/>
      <c r="M191" s="64" t="str">
        <f t="shared" si="12"/>
        <v/>
      </c>
      <c r="N191" s="65">
        <f t="shared" si="13"/>
        <v>0</v>
      </c>
      <c r="O191" s="66" t="str">
        <f>+IFERROR(VLOOKUP(LEFT(E191,4),Tabla3[[COD]:[PROCESO]],4,FALSE),"")</f>
        <v/>
      </c>
      <c r="P191" s="67" t="str">
        <f t="shared" si="14"/>
        <v/>
      </c>
    </row>
    <row r="192" spans="2:16" s="68" customFormat="1" ht="22.75" customHeight="1" x14ac:dyDescent="0.35">
      <c r="B192" s="208"/>
      <c r="C192" s="58"/>
      <c r="D192" s="59"/>
      <c r="E192" s="296"/>
      <c r="F192" s="170" t="e">
        <f>+VLOOKUP(E192,'ESTADAR V3 2025'!$D$125:$F$235,2,FALSE)</f>
        <v>#N/A</v>
      </c>
      <c r="G192" s="61"/>
      <c r="H192" s="61"/>
      <c r="I192" s="59"/>
      <c r="J192" s="168" t="str">
        <f t="shared" si="11"/>
        <v/>
      </c>
      <c r="K192" s="59"/>
      <c r="L192" s="318"/>
      <c r="M192" s="64" t="str">
        <f t="shared" si="12"/>
        <v/>
      </c>
      <c r="N192" s="65">
        <f t="shared" si="13"/>
        <v>0</v>
      </c>
      <c r="O192" s="66" t="str">
        <f>+IFERROR(VLOOKUP(LEFT(E192,4),Tabla3[[COD]:[PROCESO]],4,FALSE),"")</f>
        <v/>
      </c>
      <c r="P192" s="67" t="str">
        <f t="shared" si="14"/>
        <v/>
      </c>
    </row>
    <row r="193" spans="2:16" s="68" customFormat="1" ht="22.75" customHeight="1" x14ac:dyDescent="0.35">
      <c r="B193" s="208"/>
      <c r="C193" s="58"/>
      <c r="D193" s="59"/>
      <c r="E193" s="296"/>
      <c r="F193" s="170" t="e">
        <f>+VLOOKUP(E193,'ESTADAR V3 2025'!$D$125:$F$235,2,FALSE)</f>
        <v>#N/A</v>
      </c>
      <c r="G193" s="61"/>
      <c r="H193" s="61"/>
      <c r="I193" s="59"/>
      <c r="J193" s="168" t="str">
        <f t="shared" si="11"/>
        <v/>
      </c>
      <c r="K193" s="59"/>
      <c r="L193" s="318"/>
      <c r="M193" s="64" t="str">
        <f t="shared" si="12"/>
        <v/>
      </c>
      <c r="N193" s="65">
        <f t="shared" si="13"/>
        <v>0</v>
      </c>
      <c r="O193" s="66" t="str">
        <f>+IFERROR(VLOOKUP(LEFT(E193,4),Tabla3[[COD]:[PROCESO]],4,FALSE),"")</f>
        <v/>
      </c>
      <c r="P193" s="67" t="str">
        <f t="shared" si="14"/>
        <v/>
      </c>
    </row>
    <row r="194" spans="2:16" s="68" customFormat="1" ht="22.75" customHeight="1" x14ac:dyDescent="0.35">
      <c r="B194" s="208"/>
      <c r="C194" s="58"/>
      <c r="D194" s="59"/>
      <c r="E194" s="296"/>
      <c r="F194" s="170" t="e">
        <f>+VLOOKUP(E194,'ESTADAR V3 2025'!$D$125:$F$235,2,FALSE)</f>
        <v>#N/A</v>
      </c>
      <c r="G194" s="61"/>
      <c r="H194" s="61"/>
      <c r="I194" s="59"/>
      <c r="J194" s="168" t="str">
        <f t="shared" si="11"/>
        <v/>
      </c>
      <c r="K194" s="59"/>
      <c r="L194" s="318"/>
      <c r="M194" s="64" t="str">
        <f t="shared" si="12"/>
        <v/>
      </c>
      <c r="N194" s="65">
        <f t="shared" si="13"/>
        <v>0</v>
      </c>
      <c r="O194" s="66" t="str">
        <f>+IFERROR(VLOOKUP(LEFT(E194,4),Tabla3[[COD]:[PROCESO]],4,FALSE),"")</f>
        <v/>
      </c>
      <c r="P194" s="67" t="str">
        <f t="shared" si="14"/>
        <v/>
      </c>
    </row>
    <row r="195" spans="2:16" s="68" customFormat="1" ht="22.75" customHeight="1" x14ac:dyDescent="0.35">
      <c r="B195" s="208"/>
      <c r="C195" s="58"/>
      <c r="D195" s="59"/>
      <c r="E195" s="296"/>
      <c r="F195" s="170" t="e">
        <f>+VLOOKUP(E195,'ESTADAR V3 2025'!$D$125:$F$235,2,FALSE)</f>
        <v>#N/A</v>
      </c>
      <c r="G195" s="61"/>
      <c r="H195" s="61"/>
      <c r="I195" s="59"/>
      <c r="J195" s="168" t="str">
        <f t="shared" ref="J195:J254" si="15">+IFERROR(P195/O195,"")</f>
        <v/>
      </c>
      <c r="K195" s="59"/>
      <c r="L195" s="318"/>
      <c r="M195" s="64" t="str">
        <f t="shared" ref="M195:M254" si="16">+IFERROR(N195*O195,"")</f>
        <v/>
      </c>
      <c r="N195" s="65">
        <f t="shared" si="13"/>
        <v>0</v>
      </c>
      <c r="O195" s="66" t="str">
        <f>+IFERROR(VLOOKUP(LEFT(E195,4),Tabla3[[COD]:[PROCESO]],4,FALSE),"")</f>
        <v/>
      </c>
      <c r="P195" s="67" t="str">
        <f t="shared" si="14"/>
        <v/>
      </c>
    </row>
    <row r="196" spans="2:16" s="68" customFormat="1" ht="22.75" customHeight="1" x14ac:dyDescent="0.35">
      <c r="B196" s="208"/>
      <c r="C196" s="58"/>
      <c r="D196" s="59"/>
      <c r="E196" s="296"/>
      <c r="F196" s="170" t="e">
        <f>+VLOOKUP(E196,'ESTADAR V3 2025'!$D$125:$F$235,2,FALSE)</f>
        <v>#N/A</v>
      </c>
      <c r="G196" s="61"/>
      <c r="H196" s="61"/>
      <c r="I196" s="59"/>
      <c r="J196" s="168" t="str">
        <f t="shared" si="15"/>
        <v/>
      </c>
      <c r="K196" s="59"/>
      <c r="L196" s="318"/>
      <c r="M196" s="64" t="str">
        <f t="shared" si="16"/>
        <v/>
      </c>
      <c r="N196" s="65">
        <f t="shared" si="13"/>
        <v>0</v>
      </c>
      <c r="O196" s="66" t="str">
        <f>+IFERROR(VLOOKUP(LEFT(E196,4),Tabla3[[COD]:[PROCESO]],4,FALSE),"")</f>
        <v/>
      </c>
      <c r="P196" s="67" t="str">
        <f t="shared" si="14"/>
        <v/>
      </c>
    </row>
    <row r="197" spans="2:16" s="68" customFormat="1" ht="22.75" customHeight="1" x14ac:dyDescent="0.35">
      <c r="B197" s="208"/>
      <c r="C197" s="58"/>
      <c r="D197" s="59"/>
      <c r="E197" s="296"/>
      <c r="F197" s="170" t="e">
        <f>+VLOOKUP(E197,'ESTADAR V3 2025'!$D$125:$F$235,2,FALSE)</f>
        <v>#N/A</v>
      </c>
      <c r="G197" s="61"/>
      <c r="H197" s="61"/>
      <c r="I197" s="59"/>
      <c r="J197" s="168" t="str">
        <f t="shared" si="15"/>
        <v/>
      </c>
      <c r="K197" s="59"/>
      <c r="L197" s="318"/>
      <c r="M197" s="64" t="str">
        <f t="shared" si="16"/>
        <v/>
      </c>
      <c r="N197" s="65">
        <f t="shared" ref="N197:N256" si="17">(H197-G197)*24</f>
        <v>0</v>
      </c>
      <c r="O197" s="66" t="str">
        <f>+IFERROR(VLOOKUP(LEFT(E197,4),Tabla3[[COD]:[PROCESO]],4,FALSE),"")</f>
        <v/>
      </c>
      <c r="P197" s="67" t="str">
        <f t="shared" ref="P197:P256" si="18">+IFERROR(I197/N197,"")</f>
        <v/>
      </c>
    </row>
    <row r="198" spans="2:16" s="68" customFormat="1" ht="22.75" customHeight="1" x14ac:dyDescent="0.35">
      <c r="B198" s="208"/>
      <c r="C198" s="58"/>
      <c r="D198" s="59"/>
      <c r="E198" s="296"/>
      <c r="F198" s="170" t="e">
        <f>+VLOOKUP(E198,'ESTADAR V3 2025'!$D$125:$F$235,2,FALSE)</f>
        <v>#N/A</v>
      </c>
      <c r="G198" s="61"/>
      <c r="H198" s="61"/>
      <c r="I198" s="59"/>
      <c r="J198" s="168" t="str">
        <f t="shared" si="15"/>
        <v/>
      </c>
      <c r="K198" s="59"/>
      <c r="L198" s="318"/>
      <c r="M198" s="64" t="str">
        <f t="shared" si="16"/>
        <v/>
      </c>
      <c r="N198" s="65">
        <f t="shared" si="17"/>
        <v>0</v>
      </c>
      <c r="O198" s="66" t="str">
        <f>+IFERROR(VLOOKUP(LEFT(E198,4),Tabla3[[COD]:[PROCESO]],4,FALSE),"")</f>
        <v/>
      </c>
      <c r="P198" s="67" t="str">
        <f t="shared" si="18"/>
        <v/>
      </c>
    </row>
    <row r="199" spans="2:16" s="68" customFormat="1" ht="22.75" customHeight="1" x14ac:dyDescent="0.35">
      <c r="B199" s="208"/>
      <c r="C199" s="58"/>
      <c r="D199" s="59"/>
      <c r="E199" s="296"/>
      <c r="F199" s="170" t="e">
        <f>+VLOOKUP(E199,'ESTADAR V3 2025'!$D$125:$F$235,2,FALSE)</f>
        <v>#N/A</v>
      </c>
      <c r="G199" s="61"/>
      <c r="H199" s="61"/>
      <c r="I199" s="59"/>
      <c r="J199" s="168" t="str">
        <f t="shared" si="15"/>
        <v/>
      </c>
      <c r="K199" s="59"/>
      <c r="L199" s="318"/>
      <c r="M199" s="64" t="str">
        <f t="shared" si="16"/>
        <v/>
      </c>
      <c r="N199" s="65">
        <f t="shared" si="17"/>
        <v>0</v>
      </c>
      <c r="O199" s="66" t="str">
        <f>+IFERROR(VLOOKUP(LEFT(E199,4),Tabla3[[COD]:[PROCESO]],4,FALSE),"")</f>
        <v/>
      </c>
      <c r="P199" s="67" t="str">
        <f t="shared" si="18"/>
        <v/>
      </c>
    </row>
    <row r="200" spans="2:16" s="68" customFormat="1" ht="22.75" customHeight="1" x14ac:dyDescent="0.35">
      <c r="B200" s="208"/>
      <c r="C200" s="58"/>
      <c r="D200" s="59"/>
      <c r="E200" s="296"/>
      <c r="F200" s="170" t="e">
        <f>+VLOOKUP(E200,'ESTADAR V3 2025'!$D$125:$F$235,2,FALSE)</f>
        <v>#N/A</v>
      </c>
      <c r="G200" s="61"/>
      <c r="H200" s="61"/>
      <c r="I200" s="59"/>
      <c r="J200" s="168" t="str">
        <f t="shared" si="15"/>
        <v/>
      </c>
      <c r="K200" s="59"/>
      <c r="L200" s="318"/>
      <c r="M200" s="64" t="str">
        <f t="shared" si="16"/>
        <v/>
      </c>
      <c r="N200" s="65">
        <f t="shared" si="17"/>
        <v>0</v>
      </c>
      <c r="O200" s="66" t="str">
        <f>+IFERROR(VLOOKUP(LEFT(E200,4),Tabla3[[COD]:[PROCESO]],4,FALSE),"")</f>
        <v/>
      </c>
      <c r="P200" s="67" t="str">
        <f t="shared" si="18"/>
        <v/>
      </c>
    </row>
    <row r="201" spans="2:16" s="68" customFormat="1" ht="22.75" customHeight="1" x14ac:dyDescent="0.35">
      <c r="B201" s="208"/>
      <c r="C201" s="58"/>
      <c r="D201" s="59"/>
      <c r="E201" s="296"/>
      <c r="F201" s="170" t="e">
        <f>+VLOOKUP(E201,'ESTADAR V3 2025'!$D$125:$F$235,2,FALSE)</f>
        <v>#N/A</v>
      </c>
      <c r="G201" s="61"/>
      <c r="H201" s="61"/>
      <c r="I201" s="59"/>
      <c r="J201" s="168" t="str">
        <f t="shared" si="15"/>
        <v/>
      </c>
      <c r="K201" s="59"/>
      <c r="L201" s="318"/>
      <c r="M201" s="64" t="str">
        <f t="shared" si="16"/>
        <v/>
      </c>
      <c r="N201" s="65">
        <f t="shared" si="17"/>
        <v>0</v>
      </c>
      <c r="O201" s="66" t="str">
        <f>+IFERROR(VLOOKUP(LEFT(E201,4),Tabla3[[COD]:[PROCESO]],4,FALSE),"")</f>
        <v/>
      </c>
      <c r="P201" s="67" t="str">
        <f t="shared" si="18"/>
        <v/>
      </c>
    </row>
    <row r="202" spans="2:16" s="68" customFormat="1" ht="22.75" customHeight="1" x14ac:dyDescent="0.35">
      <c r="B202" s="208"/>
      <c r="C202" s="58"/>
      <c r="D202" s="59"/>
      <c r="E202" s="296"/>
      <c r="F202" s="170" t="e">
        <f>+VLOOKUP(E202,'ESTADAR V3 2025'!$D$125:$F$235,2,FALSE)</f>
        <v>#N/A</v>
      </c>
      <c r="G202" s="61"/>
      <c r="H202" s="61"/>
      <c r="I202" s="59"/>
      <c r="J202" s="168" t="str">
        <f t="shared" si="15"/>
        <v/>
      </c>
      <c r="K202" s="59"/>
      <c r="L202" s="318"/>
      <c r="M202" s="64" t="str">
        <f t="shared" si="16"/>
        <v/>
      </c>
      <c r="N202" s="65">
        <f t="shared" si="17"/>
        <v>0</v>
      </c>
      <c r="O202" s="66" t="str">
        <f>+IFERROR(VLOOKUP(LEFT(E202,4),Tabla3[[COD]:[PROCESO]],4,FALSE),"")</f>
        <v/>
      </c>
      <c r="P202" s="67" t="str">
        <f t="shared" si="18"/>
        <v/>
      </c>
    </row>
    <row r="203" spans="2:16" s="68" customFormat="1" ht="22.75" customHeight="1" x14ac:dyDescent="0.35">
      <c r="B203" s="208"/>
      <c r="C203" s="58"/>
      <c r="D203" s="59"/>
      <c r="E203" s="296"/>
      <c r="F203" s="170" t="e">
        <f>+VLOOKUP(E203,'ESTADAR V3 2025'!$D$125:$F$235,2,FALSE)</f>
        <v>#N/A</v>
      </c>
      <c r="G203" s="61"/>
      <c r="H203" s="61"/>
      <c r="I203" s="59"/>
      <c r="J203" s="168" t="str">
        <f t="shared" si="15"/>
        <v/>
      </c>
      <c r="K203" s="59"/>
      <c r="L203" s="318"/>
      <c r="M203" s="64" t="str">
        <f t="shared" si="16"/>
        <v/>
      </c>
      <c r="N203" s="65">
        <f t="shared" si="17"/>
        <v>0</v>
      </c>
      <c r="O203" s="66" t="str">
        <f>+IFERROR(VLOOKUP(LEFT(E203,4),Tabla3[[COD]:[PROCESO]],4,FALSE),"")</f>
        <v/>
      </c>
      <c r="P203" s="67" t="str">
        <f t="shared" si="18"/>
        <v/>
      </c>
    </row>
    <row r="204" spans="2:16" s="68" customFormat="1" ht="22.75" customHeight="1" x14ac:dyDescent="0.35">
      <c r="B204" s="208"/>
      <c r="C204" s="58"/>
      <c r="D204" s="59"/>
      <c r="E204" s="296"/>
      <c r="F204" s="170" t="e">
        <f>+VLOOKUP(E204,'ESTADAR V3 2025'!$D$125:$F$235,2,FALSE)</f>
        <v>#N/A</v>
      </c>
      <c r="G204" s="61"/>
      <c r="H204" s="61"/>
      <c r="I204" s="59"/>
      <c r="J204" s="168" t="str">
        <f t="shared" si="15"/>
        <v/>
      </c>
      <c r="K204" s="59"/>
      <c r="L204" s="318"/>
      <c r="M204" s="64" t="str">
        <f t="shared" si="16"/>
        <v/>
      </c>
      <c r="N204" s="65">
        <f t="shared" si="17"/>
        <v>0</v>
      </c>
      <c r="O204" s="66" t="str">
        <f>+IFERROR(VLOOKUP(LEFT(E204,4),Tabla3[[COD]:[PROCESO]],4,FALSE),"")</f>
        <v/>
      </c>
      <c r="P204" s="67" t="str">
        <f t="shared" si="18"/>
        <v/>
      </c>
    </row>
    <row r="205" spans="2:16" s="68" customFormat="1" ht="22.75" customHeight="1" x14ac:dyDescent="0.35">
      <c r="B205" s="208"/>
      <c r="C205" s="58"/>
      <c r="D205" s="59"/>
      <c r="E205" s="296"/>
      <c r="F205" s="170" t="e">
        <f>+VLOOKUP(E205,'ESTADAR V3 2025'!$D$125:$F$235,2,FALSE)</f>
        <v>#N/A</v>
      </c>
      <c r="G205" s="61"/>
      <c r="H205" s="61"/>
      <c r="I205" s="59"/>
      <c r="J205" s="168" t="str">
        <f t="shared" si="15"/>
        <v/>
      </c>
      <c r="K205" s="59"/>
      <c r="L205" s="318"/>
      <c r="M205" s="64" t="str">
        <f t="shared" si="16"/>
        <v/>
      </c>
      <c r="N205" s="65">
        <f t="shared" si="17"/>
        <v>0</v>
      </c>
      <c r="O205" s="66" t="str">
        <f>+IFERROR(VLOOKUP(LEFT(E205,4),Tabla3[[COD]:[PROCESO]],4,FALSE),"")</f>
        <v/>
      </c>
      <c r="P205" s="67" t="str">
        <f t="shared" si="18"/>
        <v/>
      </c>
    </row>
    <row r="206" spans="2:16" s="68" customFormat="1" ht="22.75" customHeight="1" x14ac:dyDescent="0.35">
      <c r="B206" s="208"/>
      <c r="C206" s="58"/>
      <c r="D206" s="59"/>
      <c r="E206" s="296"/>
      <c r="F206" s="170" t="e">
        <f>+VLOOKUP(E206,'ESTADAR V3 2025'!$D$125:$F$235,2,FALSE)</f>
        <v>#N/A</v>
      </c>
      <c r="G206" s="61"/>
      <c r="H206" s="61"/>
      <c r="I206" s="59"/>
      <c r="J206" s="168" t="str">
        <f t="shared" si="15"/>
        <v/>
      </c>
      <c r="K206" s="59"/>
      <c r="L206" s="318"/>
      <c r="M206" s="64" t="str">
        <f t="shared" si="16"/>
        <v/>
      </c>
      <c r="N206" s="65">
        <f t="shared" si="17"/>
        <v>0</v>
      </c>
      <c r="O206" s="66" t="str">
        <f>+IFERROR(VLOOKUP(LEFT(E206,4),Tabla3[[COD]:[PROCESO]],4,FALSE),"")</f>
        <v/>
      </c>
      <c r="P206" s="67" t="str">
        <f t="shared" si="18"/>
        <v/>
      </c>
    </row>
    <row r="207" spans="2:16" s="68" customFormat="1" ht="22.5" customHeight="1" x14ac:dyDescent="0.35">
      <c r="B207" s="208"/>
      <c r="C207" s="58"/>
      <c r="D207" s="59"/>
      <c r="E207" s="296"/>
      <c r="F207" s="170" t="e">
        <f>+VLOOKUP(E207,'ESTADAR V3 2025'!$D$125:$F$235,2,FALSE)</f>
        <v>#N/A</v>
      </c>
      <c r="G207" s="61"/>
      <c r="H207" s="61"/>
      <c r="I207" s="59"/>
      <c r="J207" s="168" t="str">
        <f t="shared" si="15"/>
        <v/>
      </c>
      <c r="K207" s="59"/>
      <c r="L207" s="318"/>
      <c r="M207" s="64" t="str">
        <f t="shared" si="16"/>
        <v/>
      </c>
      <c r="N207" s="65">
        <f t="shared" si="17"/>
        <v>0</v>
      </c>
      <c r="O207" s="66" t="str">
        <f>+IFERROR(VLOOKUP(LEFT(E207,4),Tabla3[[COD]:[PROCESO]],4,FALSE),"")</f>
        <v/>
      </c>
      <c r="P207" s="67" t="str">
        <f t="shared" si="18"/>
        <v/>
      </c>
    </row>
    <row r="208" spans="2:16" s="68" customFormat="1" ht="22.75" customHeight="1" x14ac:dyDescent="0.35">
      <c r="B208" s="208"/>
      <c r="C208" s="58"/>
      <c r="D208" s="59"/>
      <c r="E208" s="296"/>
      <c r="F208" s="170" t="e">
        <f>+VLOOKUP(E208,'ESTADAR V3 2025'!$D$125:$F$235,2,FALSE)</f>
        <v>#N/A</v>
      </c>
      <c r="G208" s="61"/>
      <c r="H208" s="61"/>
      <c r="I208" s="59"/>
      <c r="J208" s="168" t="str">
        <f t="shared" si="15"/>
        <v/>
      </c>
      <c r="K208" s="59"/>
      <c r="L208" s="318"/>
      <c r="M208" s="64" t="str">
        <f t="shared" si="16"/>
        <v/>
      </c>
      <c r="N208" s="65">
        <f t="shared" si="17"/>
        <v>0</v>
      </c>
      <c r="O208" s="66" t="str">
        <f>+IFERROR(VLOOKUP(LEFT(E208,4),Tabla3[[COD]:[PROCESO]],4,FALSE),"")</f>
        <v/>
      </c>
      <c r="P208" s="67" t="str">
        <f t="shared" si="18"/>
        <v/>
      </c>
    </row>
    <row r="209" spans="2:16" s="68" customFormat="1" ht="22.75" customHeight="1" x14ac:dyDescent="0.35">
      <c r="B209" s="208"/>
      <c r="C209" s="58"/>
      <c r="D209" s="59"/>
      <c r="E209" s="296"/>
      <c r="F209" s="170" t="e">
        <f>+VLOOKUP(E209,'ESTADAR V3 2025'!$D$125:$F$235,2,FALSE)</f>
        <v>#N/A</v>
      </c>
      <c r="G209" s="61"/>
      <c r="H209" s="61"/>
      <c r="I209" s="59"/>
      <c r="J209" s="168" t="str">
        <f t="shared" si="15"/>
        <v/>
      </c>
      <c r="K209" s="59"/>
      <c r="L209" s="209"/>
      <c r="M209" s="64" t="str">
        <f t="shared" si="16"/>
        <v/>
      </c>
      <c r="N209" s="65">
        <f t="shared" si="17"/>
        <v>0</v>
      </c>
      <c r="O209" s="66" t="str">
        <f>+IFERROR(VLOOKUP(LEFT(E209,4),Tabla3[[COD]:[PROCESO]],4,FALSE),"")</f>
        <v/>
      </c>
      <c r="P209" s="67" t="str">
        <f t="shared" si="18"/>
        <v/>
      </c>
    </row>
    <row r="210" spans="2:16" s="68" customFormat="1" ht="22.75" customHeight="1" x14ac:dyDescent="0.35">
      <c r="B210" s="208"/>
      <c r="C210" s="58"/>
      <c r="D210" s="59"/>
      <c r="E210" s="296"/>
      <c r="F210" s="170" t="e">
        <f>+VLOOKUP(E210,'ESTADAR V3 2025'!$D$125:$F$235,2,FALSE)</f>
        <v>#N/A</v>
      </c>
      <c r="G210" s="61"/>
      <c r="H210" s="61"/>
      <c r="I210" s="59"/>
      <c r="J210" s="168" t="str">
        <f t="shared" si="15"/>
        <v/>
      </c>
      <c r="K210" s="59"/>
      <c r="L210" s="209"/>
      <c r="M210" s="64" t="str">
        <f t="shared" si="16"/>
        <v/>
      </c>
      <c r="N210" s="65">
        <f t="shared" si="17"/>
        <v>0</v>
      </c>
      <c r="O210" s="66" t="str">
        <f>+IFERROR(VLOOKUP(LEFT(E210,4),Tabla3[[COD]:[PROCESO]],4,FALSE),"")</f>
        <v/>
      </c>
      <c r="P210" s="67" t="str">
        <f t="shared" si="18"/>
        <v/>
      </c>
    </row>
    <row r="211" spans="2:16" s="68" customFormat="1" ht="22.75" customHeight="1" x14ac:dyDescent="0.35">
      <c r="B211" s="208"/>
      <c r="C211" s="58"/>
      <c r="D211" s="59"/>
      <c r="E211" s="296"/>
      <c r="F211" s="170" t="e">
        <f>+VLOOKUP(E211,'ESTADAR V3 2025'!$D$125:$F$235,2,FALSE)</f>
        <v>#N/A</v>
      </c>
      <c r="G211" s="61"/>
      <c r="H211" s="61"/>
      <c r="I211" s="59"/>
      <c r="J211" s="168" t="str">
        <f t="shared" si="15"/>
        <v/>
      </c>
      <c r="K211" s="59"/>
      <c r="L211" s="209"/>
      <c r="M211" s="64" t="str">
        <f t="shared" si="16"/>
        <v/>
      </c>
      <c r="N211" s="65">
        <f t="shared" si="17"/>
        <v>0</v>
      </c>
      <c r="O211" s="66" t="str">
        <f>+IFERROR(VLOOKUP(LEFT(E211,4),Tabla3[[COD]:[PROCESO]],4,FALSE),"")</f>
        <v/>
      </c>
      <c r="P211" s="67" t="str">
        <f t="shared" si="18"/>
        <v/>
      </c>
    </row>
    <row r="212" spans="2:16" s="68" customFormat="1" ht="22.75" customHeight="1" x14ac:dyDescent="0.35">
      <c r="B212" s="208"/>
      <c r="C212" s="58"/>
      <c r="D212" s="59"/>
      <c r="E212" s="296"/>
      <c r="F212" s="170" t="e">
        <f>+VLOOKUP(E212,'ESTADAR V3 2025'!$D$125:$F$235,2,FALSE)</f>
        <v>#N/A</v>
      </c>
      <c r="G212" s="61"/>
      <c r="H212" s="61"/>
      <c r="I212" s="59"/>
      <c r="J212" s="168" t="str">
        <f t="shared" si="15"/>
        <v/>
      </c>
      <c r="K212" s="59"/>
      <c r="L212" s="209"/>
      <c r="M212" s="64" t="str">
        <f t="shared" si="16"/>
        <v/>
      </c>
      <c r="N212" s="65">
        <f t="shared" si="17"/>
        <v>0</v>
      </c>
      <c r="O212" s="66" t="str">
        <f>+IFERROR(VLOOKUP(LEFT(E212,4),Tabla3[[COD]:[PROCESO]],4,FALSE),"")</f>
        <v/>
      </c>
      <c r="P212" s="67" t="str">
        <f t="shared" si="18"/>
        <v/>
      </c>
    </row>
    <row r="213" spans="2:16" s="68" customFormat="1" ht="22.75" customHeight="1" x14ac:dyDescent="0.35">
      <c r="B213" s="208"/>
      <c r="C213" s="58"/>
      <c r="D213" s="59"/>
      <c r="E213" s="296"/>
      <c r="F213" s="170" t="e">
        <f>+VLOOKUP(E213,'ESTADAR V3 2025'!$D$125:$F$235,2,FALSE)</f>
        <v>#N/A</v>
      </c>
      <c r="G213" s="61"/>
      <c r="H213" s="61"/>
      <c r="I213" s="59"/>
      <c r="J213" s="168" t="str">
        <f t="shared" si="15"/>
        <v/>
      </c>
      <c r="K213" s="59"/>
      <c r="L213" s="209"/>
      <c r="M213" s="64" t="str">
        <f t="shared" si="16"/>
        <v/>
      </c>
      <c r="N213" s="65">
        <f t="shared" si="17"/>
        <v>0</v>
      </c>
      <c r="O213" s="66" t="str">
        <f>+IFERROR(VLOOKUP(LEFT(E213,4),Tabla3[[COD]:[PROCESO]],4,FALSE),"")</f>
        <v/>
      </c>
      <c r="P213" s="67" t="str">
        <f t="shared" si="18"/>
        <v/>
      </c>
    </row>
    <row r="214" spans="2:16" s="68" customFormat="1" ht="22.75" customHeight="1" x14ac:dyDescent="0.35">
      <c r="B214" s="208"/>
      <c r="C214" s="58"/>
      <c r="D214" s="59"/>
      <c r="E214" s="296"/>
      <c r="F214" s="170" t="e">
        <f>+VLOOKUP(E214,'ESTADAR V3 2025'!$D$125:$F$235,2,FALSE)</f>
        <v>#N/A</v>
      </c>
      <c r="G214" s="61"/>
      <c r="H214" s="61"/>
      <c r="I214" s="59"/>
      <c r="J214" s="168" t="str">
        <f t="shared" si="15"/>
        <v/>
      </c>
      <c r="K214" s="59"/>
      <c r="L214" s="209"/>
      <c r="M214" s="64" t="str">
        <f t="shared" si="16"/>
        <v/>
      </c>
      <c r="N214" s="65">
        <f t="shared" si="17"/>
        <v>0</v>
      </c>
      <c r="O214" s="66" t="str">
        <f>+IFERROR(VLOOKUP(LEFT(E214,4),Tabla3[[COD]:[PROCESO]],4,FALSE),"")</f>
        <v/>
      </c>
      <c r="P214" s="67" t="str">
        <f t="shared" si="18"/>
        <v/>
      </c>
    </row>
    <row r="215" spans="2:16" s="68" customFormat="1" ht="22.75" customHeight="1" x14ac:dyDescent="0.35">
      <c r="B215" s="208"/>
      <c r="C215" s="58"/>
      <c r="D215" s="59"/>
      <c r="E215" s="296"/>
      <c r="F215" s="170" t="e">
        <f>+VLOOKUP(E215,'ESTADAR V3 2025'!$D$125:$F$235,2,FALSE)</f>
        <v>#N/A</v>
      </c>
      <c r="G215" s="61"/>
      <c r="H215" s="61"/>
      <c r="I215" s="59"/>
      <c r="J215" s="168" t="str">
        <f t="shared" si="15"/>
        <v/>
      </c>
      <c r="K215" s="59"/>
      <c r="L215" s="209"/>
      <c r="M215" s="64" t="str">
        <f t="shared" si="16"/>
        <v/>
      </c>
      <c r="N215" s="65">
        <f t="shared" si="17"/>
        <v>0</v>
      </c>
      <c r="O215" s="66" t="str">
        <f>+IFERROR(VLOOKUP(LEFT(E215,4),Tabla3[[COD]:[PROCESO]],4,FALSE),"")</f>
        <v/>
      </c>
      <c r="P215" s="67" t="str">
        <f t="shared" si="18"/>
        <v/>
      </c>
    </row>
    <row r="216" spans="2:16" s="68" customFormat="1" ht="22.75" customHeight="1" x14ac:dyDescent="0.35">
      <c r="B216" s="208"/>
      <c r="C216" s="58"/>
      <c r="D216" s="59"/>
      <c r="E216" s="296"/>
      <c r="F216" s="170" t="e">
        <f>+VLOOKUP(E216,'ESTADAR V3 2025'!$D$125:$F$235,2,FALSE)</f>
        <v>#N/A</v>
      </c>
      <c r="G216" s="61"/>
      <c r="H216" s="61"/>
      <c r="I216" s="59"/>
      <c r="J216" s="168" t="str">
        <f t="shared" si="15"/>
        <v/>
      </c>
      <c r="K216" s="59"/>
      <c r="L216" s="209"/>
      <c r="M216" s="64" t="str">
        <f t="shared" si="16"/>
        <v/>
      </c>
      <c r="N216" s="65">
        <f t="shared" si="17"/>
        <v>0</v>
      </c>
      <c r="O216" s="66" t="str">
        <f>+IFERROR(VLOOKUP(LEFT(E216,4),Tabla3[[COD]:[PROCESO]],4,FALSE),"")</f>
        <v/>
      </c>
      <c r="P216" s="67" t="str">
        <f t="shared" si="18"/>
        <v/>
      </c>
    </row>
    <row r="217" spans="2:16" s="68" customFormat="1" ht="22.75" customHeight="1" x14ac:dyDescent="0.35">
      <c r="B217" s="208"/>
      <c r="C217" s="58"/>
      <c r="D217" s="59"/>
      <c r="E217" s="296"/>
      <c r="F217" s="170" t="e">
        <f>+VLOOKUP(E217,'ESTADAR V3 2025'!$D$125:$F$235,2,FALSE)</f>
        <v>#N/A</v>
      </c>
      <c r="G217" s="61"/>
      <c r="H217" s="61"/>
      <c r="I217" s="59"/>
      <c r="J217" s="168" t="str">
        <f t="shared" si="15"/>
        <v/>
      </c>
      <c r="K217" s="59"/>
      <c r="L217" s="209"/>
      <c r="M217" s="64" t="str">
        <f t="shared" si="16"/>
        <v/>
      </c>
      <c r="N217" s="65">
        <f t="shared" si="17"/>
        <v>0</v>
      </c>
      <c r="O217" s="66" t="str">
        <f>+IFERROR(VLOOKUP(LEFT(E217,4),Tabla3[[COD]:[PROCESO]],4,FALSE),"")</f>
        <v/>
      </c>
      <c r="P217" s="67" t="str">
        <f t="shared" si="18"/>
        <v/>
      </c>
    </row>
    <row r="218" spans="2:16" s="68" customFormat="1" ht="22.75" customHeight="1" x14ac:dyDescent="0.35">
      <c r="B218" s="208"/>
      <c r="C218" s="58"/>
      <c r="D218" s="59"/>
      <c r="E218" s="296"/>
      <c r="F218" s="170" t="e">
        <f>+VLOOKUP(E218,'ESTADAR V3 2025'!$D$125:$F$235,2,FALSE)</f>
        <v>#N/A</v>
      </c>
      <c r="G218" s="61"/>
      <c r="H218" s="61"/>
      <c r="I218" s="59"/>
      <c r="J218" s="168" t="str">
        <f t="shared" si="15"/>
        <v/>
      </c>
      <c r="K218" s="59"/>
      <c r="L218" s="209"/>
      <c r="M218" s="64" t="str">
        <f t="shared" si="16"/>
        <v/>
      </c>
      <c r="N218" s="65">
        <f t="shared" si="17"/>
        <v>0</v>
      </c>
      <c r="O218" s="66" t="str">
        <f>+IFERROR(VLOOKUP(LEFT(E218,4),Tabla3[[COD]:[PROCESO]],4,FALSE),"")</f>
        <v/>
      </c>
      <c r="P218" s="67" t="str">
        <f t="shared" si="18"/>
        <v/>
      </c>
    </row>
    <row r="219" spans="2:16" s="68" customFormat="1" ht="22.75" customHeight="1" x14ac:dyDescent="0.35">
      <c r="B219" s="208"/>
      <c r="C219" s="58"/>
      <c r="D219" s="59"/>
      <c r="E219" s="296"/>
      <c r="F219" s="170" t="e">
        <f>+VLOOKUP(E219,'ESTADAR V3 2025'!$D$125:$F$235,2,FALSE)</f>
        <v>#N/A</v>
      </c>
      <c r="G219" s="61"/>
      <c r="H219" s="61"/>
      <c r="I219" s="59"/>
      <c r="J219" s="168" t="str">
        <f t="shared" si="15"/>
        <v/>
      </c>
      <c r="K219" s="59"/>
      <c r="L219" s="209"/>
      <c r="M219" s="64" t="str">
        <f t="shared" si="16"/>
        <v/>
      </c>
      <c r="N219" s="65">
        <f t="shared" si="17"/>
        <v>0</v>
      </c>
      <c r="O219" s="66" t="str">
        <f>+IFERROR(VLOOKUP(LEFT(E219,4),Tabla3[[COD]:[PROCESO]],4,FALSE),"")</f>
        <v/>
      </c>
      <c r="P219" s="67" t="str">
        <f t="shared" si="18"/>
        <v/>
      </c>
    </row>
    <row r="220" spans="2:16" s="68" customFormat="1" ht="22.75" customHeight="1" x14ac:dyDescent="0.35">
      <c r="B220" s="208"/>
      <c r="C220" s="58"/>
      <c r="D220" s="59"/>
      <c r="E220" s="296"/>
      <c r="F220" s="170" t="e">
        <f>+VLOOKUP(E220,'ESTADAR V3 2025'!$D$125:$F$235,2,FALSE)</f>
        <v>#N/A</v>
      </c>
      <c r="G220" s="61"/>
      <c r="H220" s="61"/>
      <c r="I220" s="59"/>
      <c r="J220" s="168" t="str">
        <f t="shared" si="15"/>
        <v/>
      </c>
      <c r="K220" s="59"/>
      <c r="L220" s="209"/>
      <c r="M220" s="64" t="str">
        <f t="shared" si="16"/>
        <v/>
      </c>
      <c r="N220" s="65">
        <f t="shared" si="17"/>
        <v>0</v>
      </c>
      <c r="O220" s="66" t="str">
        <f>+IFERROR(VLOOKUP(LEFT(E220,4),Tabla3[[COD]:[PROCESO]],4,FALSE),"")</f>
        <v/>
      </c>
      <c r="P220" s="67" t="str">
        <f t="shared" si="18"/>
        <v/>
      </c>
    </row>
    <row r="221" spans="2:16" s="68" customFormat="1" ht="22.75" customHeight="1" x14ac:dyDescent="0.35">
      <c r="B221" s="208"/>
      <c r="C221" s="58"/>
      <c r="D221" s="59"/>
      <c r="E221" s="296"/>
      <c r="F221" s="170" t="e">
        <f>+VLOOKUP(E221,'ESTADAR V3 2025'!$D$125:$F$235,2,FALSE)</f>
        <v>#N/A</v>
      </c>
      <c r="G221" s="61"/>
      <c r="H221" s="61"/>
      <c r="I221" s="59"/>
      <c r="J221" s="168" t="str">
        <f t="shared" si="15"/>
        <v/>
      </c>
      <c r="K221" s="59"/>
      <c r="L221" s="209"/>
      <c r="M221" s="64" t="str">
        <f t="shared" si="16"/>
        <v/>
      </c>
      <c r="N221" s="65">
        <f t="shared" si="17"/>
        <v>0</v>
      </c>
      <c r="O221" s="66" t="str">
        <f>+IFERROR(VLOOKUP(LEFT(E221,4),Tabla3[[COD]:[PROCESO]],4,FALSE),"")</f>
        <v/>
      </c>
      <c r="P221" s="67" t="str">
        <f t="shared" si="18"/>
        <v/>
      </c>
    </row>
    <row r="222" spans="2:16" s="68" customFormat="1" ht="22.75" customHeight="1" x14ac:dyDescent="0.35">
      <c r="B222" s="208"/>
      <c r="C222" s="58"/>
      <c r="D222" s="59"/>
      <c r="E222" s="296"/>
      <c r="F222" s="170" t="e">
        <f>+VLOOKUP(E222,'ESTADAR V3 2025'!$D$125:$F$235,2,FALSE)</f>
        <v>#N/A</v>
      </c>
      <c r="G222" s="61"/>
      <c r="H222" s="61"/>
      <c r="I222" s="59"/>
      <c r="J222" s="168" t="str">
        <f t="shared" si="15"/>
        <v/>
      </c>
      <c r="K222" s="59"/>
      <c r="L222" s="209"/>
      <c r="M222" s="64" t="str">
        <f t="shared" si="16"/>
        <v/>
      </c>
      <c r="N222" s="65">
        <f t="shared" si="17"/>
        <v>0</v>
      </c>
      <c r="O222" s="66" t="str">
        <f>+IFERROR(VLOOKUP(LEFT(E222,4),Tabla3[[COD]:[PROCESO]],4,FALSE),"")</f>
        <v/>
      </c>
      <c r="P222" s="67" t="str">
        <f t="shared" si="18"/>
        <v/>
      </c>
    </row>
    <row r="223" spans="2:16" s="68" customFormat="1" ht="22.75" customHeight="1" x14ac:dyDescent="0.35">
      <c r="B223" s="208"/>
      <c r="C223" s="58"/>
      <c r="D223" s="59"/>
      <c r="E223" s="296"/>
      <c r="F223" s="170" t="e">
        <f>+VLOOKUP(E223,'ESTADAR V3 2025'!$D$125:$F$235,2,FALSE)</f>
        <v>#N/A</v>
      </c>
      <c r="G223" s="61"/>
      <c r="H223" s="61"/>
      <c r="I223" s="59"/>
      <c r="J223" s="168" t="str">
        <f t="shared" si="15"/>
        <v/>
      </c>
      <c r="K223" s="59"/>
      <c r="L223" s="209"/>
      <c r="M223" s="64" t="str">
        <f t="shared" si="16"/>
        <v/>
      </c>
      <c r="N223" s="65">
        <f t="shared" si="17"/>
        <v>0</v>
      </c>
      <c r="O223" s="66" t="str">
        <f>+IFERROR(VLOOKUP(LEFT(E223,4),Tabla3[[COD]:[PROCESO]],4,FALSE),"")</f>
        <v/>
      </c>
      <c r="P223" s="67" t="str">
        <f t="shared" si="18"/>
        <v/>
      </c>
    </row>
    <row r="224" spans="2:16" s="68" customFormat="1" ht="22.75" customHeight="1" x14ac:dyDescent="0.35">
      <c r="B224" s="208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168" t="str">
        <f t="shared" si="15"/>
        <v/>
      </c>
      <c r="K224" s="59"/>
      <c r="L224" s="209"/>
      <c r="M224" s="64" t="str">
        <f t="shared" si="16"/>
        <v/>
      </c>
      <c r="N224" s="65">
        <f t="shared" si="17"/>
        <v>0</v>
      </c>
      <c r="O224" s="66" t="str">
        <f>+IFERROR(VLOOKUP(LEFT(E224,4),Tabla3[[COD]:[PROCESO]],4,FALSE),"")</f>
        <v/>
      </c>
      <c r="P224" s="67" t="str">
        <f t="shared" si="18"/>
        <v/>
      </c>
    </row>
    <row r="225" spans="2:16" s="68" customFormat="1" ht="22.75" customHeight="1" x14ac:dyDescent="0.35">
      <c r="B225" s="208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168" t="str">
        <f t="shared" si="15"/>
        <v/>
      </c>
      <c r="K225" s="59"/>
      <c r="L225" s="209"/>
      <c r="M225" s="64" t="str">
        <f t="shared" si="16"/>
        <v/>
      </c>
      <c r="N225" s="65">
        <f t="shared" si="17"/>
        <v>0</v>
      </c>
      <c r="O225" s="66" t="str">
        <f>+IFERROR(VLOOKUP(LEFT(E225,4),Tabla3[[COD]:[PROCESO]],4,FALSE),"")</f>
        <v/>
      </c>
      <c r="P225" s="67" t="str">
        <f t="shared" si="18"/>
        <v/>
      </c>
    </row>
    <row r="226" spans="2:16" s="68" customFormat="1" ht="22.75" customHeight="1" x14ac:dyDescent="0.35">
      <c r="B226" s="208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168" t="str">
        <f t="shared" si="15"/>
        <v/>
      </c>
      <c r="K226" s="59"/>
      <c r="L226" s="209"/>
      <c r="M226" s="64" t="str">
        <f t="shared" si="16"/>
        <v/>
      </c>
      <c r="N226" s="65">
        <f t="shared" si="17"/>
        <v>0</v>
      </c>
      <c r="O226" s="66" t="str">
        <f>+IFERROR(VLOOKUP(LEFT(E226,4),Tabla3[[COD]:[PROCESO]],4,FALSE),"")</f>
        <v/>
      </c>
      <c r="P226" s="67" t="str">
        <f t="shared" si="18"/>
        <v/>
      </c>
    </row>
    <row r="227" spans="2:16" s="68" customFormat="1" ht="22.75" customHeight="1" x14ac:dyDescent="0.35">
      <c r="B227" s="208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168" t="str">
        <f t="shared" si="15"/>
        <v/>
      </c>
      <c r="K227" s="59"/>
      <c r="L227" s="209"/>
      <c r="M227" s="64" t="str">
        <f t="shared" si="16"/>
        <v/>
      </c>
      <c r="N227" s="65">
        <f t="shared" si="17"/>
        <v>0</v>
      </c>
      <c r="O227" s="66" t="str">
        <f>+IFERROR(VLOOKUP(LEFT(E227,4),Tabla3[[COD]:[PROCESO]],4,FALSE),"")</f>
        <v/>
      </c>
      <c r="P227" s="67" t="str">
        <f t="shared" si="18"/>
        <v/>
      </c>
    </row>
    <row r="228" spans="2:16" s="68" customFormat="1" ht="22.75" customHeight="1" x14ac:dyDescent="0.35">
      <c r="B228" s="208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168" t="str">
        <f t="shared" si="15"/>
        <v/>
      </c>
      <c r="K228" s="59"/>
      <c r="L228" s="209"/>
      <c r="M228" s="64" t="str">
        <f t="shared" si="16"/>
        <v/>
      </c>
      <c r="N228" s="65">
        <f t="shared" si="17"/>
        <v>0</v>
      </c>
      <c r="O228" s="66" t="str">
        <f>+IFERROR(VLOOKUP(LEFT(E228,4),Tabla3[[COD]:[PROCESO]],4,FALSE),"")</f>
        <v/>
      </c>
      <c r="P228" s="67" t="str">
        <f t="shared" si="18"/>
        <v/>
      </c>
    </row>
    <row r="229" spans="2:16" s="68" customFormat="1" ht="22.75" customHeight="1" x14ac:dyDescent="0.35">
      <c r="B229" s="208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168" t="str">
        <f t="shared" si="15"/>
        <v/>
      </c>
      <c r="K229" s="59"/>
      <c r="L229" s="209"/>
      <c r="M229" s="64" t="str">
        <f t="shared" si="16"/>
        <v/>
      </c>
      <c r="N229" s="65">
        <f t="shared" si="17"/>
        <v>0</v>
      </c>
      <c r="O229" s="66" t="str">
        <f>+IFERROR(VLOOKUP(LEFT(E229,4),Tabla3[[COD]:[PROCESO]],4,FALSE),"")</f>
        <v/>
      </c>
      <c r="P229" s="67" t="str">
        <f t="shared" si="18"/>
        <v/>
      </c>
    </row>
    <row r="230" spans="2:16" s="68" customFormat="1" ht="22.75" customHeight="1" x14ac:dyDescent="0.35">
      <c r="B230" s="208"/>
      <c r="C230" s="58"/>
      <c r="D230" s="59"/>
      <c r="E230" s="59"/>
      <c r="F230" s="170" t="e">
        <f>+VLOOKUP(E230,'ESTADAR V3 2025'!$D$125:$F$235,2,FALSE)</f>
        <v>#N/A</v>
      </c>
      <c r="G230" s="61"/>
      <c r="H230" s="61"/>
      <c r="I230" s="59"/>
      <c r="J230" s="168" t="str">
        <f t="shared" si="15"/>
        <v/>
      </c>
      <c r="K230" s="59"/>
      <c r="L230" s="209"/>
      <c r="M230" s="64" t="str">
        <f t="shared" si="16"/>
        <v/>
      </c>
      <c r="N230" s="65">
        <f t="shared" si="17"/>
        <v>0</v>
      </c>
      <c r="O230" s="66" t="str">
        <f>+IFERROR(VLOOKUP(LEFT(E230,4),Tabla3[[COD]:[PROCESO]],4,FALSE),"")</f>
        <v/>
      </c>
      <c r="P230" s="67" t="str">
        <f t="shared" si="18"/>
        <v/>
      </c>
    </row>
    <row r="231" spans="2:16" s="68" customFormat="1" ht="22.75" customHeight="1" x14ac:dyDescent="0.35">
      <c r="B231" s="208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168" t="str">
        <f t="shared" si="15"/>
        <v/>
      </c>
      <c r="K231" s="59"/>
      <c r="L231" s="209"/>
      <c r="M231" s="64" t="str">
        <f t="shared" si="16"/>
        <v/>
      </c>
      <c r="N231" s="65">
        <f t="shared" si="17"/>
        <v>0</v>
      </c>
      <c r="O231" s="66" t="str">
        <f>+IFERROR(VLOOKUP(LEFT(E231,4),Tabla3[[COD]:[PROCESO]],4,FALSE),"")</f>
        <v/>
      </c>
      <c r="P231" s="67" t="str">
        <f t="shared" si="18"/>
        <v/>
      </c>
    </row>
    <row r="232" spans="2:16" s="68" customFormat="1" ht="22.75" customHeight="1" x14ac:dyDescent="0.35">
      <c r="B232" s="208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168" t="str">
        <f t="shared" si="15"/>
        <v/>
      </c>
      <c r="K232" s="59"/>
      <c r="L232" s="209"/>
      <c r="M232" s="64" t="str">
        <f t="shared" si="16"/>
        <v/>
      </c>
      <c r="N232" s="65">
        <f t="shared" si="17"/>
        <v>0</v>
      </c>
      <c r="O232" s="66" t="str">
        <f>+IFERROR(VLOOKUP(LEFT(E232,4),Tabla3[[COD]:[PROCESO]],4,FALSE),"")</f>
        <v/>
      </c>
      <c r="P232" s="67" t="str">
        <f t="shared" si="18"/>
        <v/>
      </c>
    </row>
    <row r="233" spans="2:16" s="68" customFormat="1" ht="22.75" customHeight="1" x14ac:dyDescent="0.35">
      <c r="B233" s="208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168" t="str">
        <f t="shared" si="15"/>
        <v/>
      </c>
      <c r="K233" s="59"/>
      <c r="L233" s="209"/>
      <c r="M233" s="64" t="str">
        <f t="shared" si="16"/>
        <v/>
      </c>
      <c r="N233" s="65">
        <f t="shared" si="17"/>
        <v>0</v>
      </c>
      <c r="O233" s="66" t="str">
        <f>+IFERROR(VLOOKUP(LEFT(E233,4),Tabla3[[COD]:[PROCESO]],4,FALSE),"")</f>
        <v/>
      </c>
      <c r="P233" s="67" t="str">
        <f t="shared" si="18"/>
        <v/>
      </c>
    </row>
    <row r="234" spans="2:16" s="68" customFormat="1" ht="22.75" customHeight="1" x14ac:dyDescent="0.35">
      <c r="B234" s="208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168" t="str">
        <f t="shared" si="15"/>
        <v/>
      </c>
      <c r="K234" s="59"/>
      <c r="L234" s="209"/>
      <c r="M234" s="64" t="str">
        <f t="shared" si="16"/>
        <v/>
      </c>
      <c r="N234" s="65">
        <f t="shared" si="17"/>
        <v>0</v>
      </c>
      <c r="O234" s="66" t="str">
        <f>+IFERROR(VLOOKUP(LEFT(E234,4),Tabla3[[COD]:[PROCESO]],4,FALSE),"")</f>
        <v/>
      </c>
      <c r="P234" s="67" t="str">
        <f t="shared" si="18"/>
        <v/>
      </c>
    </row>
    <row r="235" spans="2:16" s="68" customFormat="1" ht="22.75" customHeight="1" x14ac:dyDescent="0.35">
      <c r="B235" s="208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168" t="str">
        <f t="shared" si="15"/>
        <v/>
      </c>
      <c r="K235" s="59"/>
      <c r="L235" s="209"/>
      <c r="M235" s="64" t="str">
        <f t="shared" si="16"/>
        <v/>
      </c>
      <c r="N235" s="65">
        <f t="shared" si="17"/>
        <v>0</v>
      </c>
      <c r="O235" s="66" t="str">
        <f>+IFERROR(VLOOKUP(LEFT(E235,4),Tabla3[[COD]:[PROCESO]],4,FALSE),"")</f>
        <v/>
      </c>
      <c r="P235" s="67" t="str">
        <f t="shared" si="18"/>
        <v/>
      </c>
    </row>
    <row r="236" spans="2:16" s="68" customFormat="1" ht="22.75" customHeight="1" x14ac:dyDescent="0.35">
      <c r="B236" s="208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168" t="str">
        <f t="shared" si="15"/>
        <v/>
      </c>
      <c r="K236" s="59"/>
      <c r="L236" s="209"/>
      <c r="M236" s="64" t="str">
        <f t="shared" si="16"/>
        <v/>
      </c>
      <c r="N236" s="65">
        <f t="shared" si="17"/>
        <v>0</v>
      </c>
      <c r="O236" s="66" t="str">
        <f>+IFERROR(VLOOKUP(LEFT(E236,4),Tabla3[[COD]:[PROCESO]],4,FALSE),"")</f>
        <v/>
      </c>
      <c r="P236" s="67" t="str">
        <f t="shared" si="18"/>
        <v/>
      </c>
    </row>
    <row r="237" spans="2:16" s="68" customFormat="1" ht="22.75" customHeight="1" x14ac:dyDescent="0.35">
      <c r="B237" s="208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168" t="str">
        <f t="shared" si="15"/>
        <v/>
      </c>
      <c r="K237" s="59"/>
      <c r="L237" s="209"/>
      <c r="M237" s="64" t="str">
        <f t="shared" si="16"/>
        <v/>
      </c>
      <c r="N237" s="65">
        <f t="shared" si="17"/>
        <v>0</v>
      </c>
      <c r="O237" s="66" t="str">
        <f>+IFERROR(VLOOKUP(LEFT(E237,4),Tabla3[[COD]:[PROCESO]],4,FALSE),"")</f>
        <v/>
      </c>
      <c r="P237" s="67" t="str">
        <f t="shared" si="18"/>
        <v/>
      </c>
    </row>
    <row r="238" spans="2:16" s="68" customFormat="1" ht="22.75" customHeight="1" x14ac:dyDescent="0.35">
      <c r="B238" s="208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168" t="str">
        <f t="shared" si="15"/>
        <v/>
      </c>
      <c r="K238" s="59"/>
      <c r="L238" s="209"/>
      <c r="M238" s="64" t="str">
        <f t="shared" si="16"/>
        <v/>
      </c>
      <c r="N238" s="65">
        <f t="shared" si="17"/>
        <v>0</v>
      </c>
      <c r="O238" s="66" t="str">
        <f>+IFERROR(VLOOKUP(LEFT(E238,4),Tabla3[[COD]:[PROCESO]],4,FALSE),"")</f>
        <v/>
      </c>
      <c r="P238" s="67" t="str">
        <f t="shared" si="18"/>
        <v/>
      </c>
    </row>
    <row r="239" spans="2:16" s="68" customFormat="1" ht="22.75" customHeight="1" x14ac:dyDescent="0.35">
      <c r="B239" s="208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168" t="str">
        <f t="shared" si="15"/>
        <v/>
      </c>
      <c r="K239" s="59"/>
      <c r="L239" s="209"/>
      <c r="M239" s="64" t="str">
        <f t="shared" si="16"/>
        <v/>
      </c>
      <c r="N239" s="65">
        <f t="shared" si="17"/>
        <v>0</v>
      </c>
      <c r="O239" s="66" t="str">
        <f>+IFERROR(VLOOKUP(LEFT(E239,4),Tabla3[[COD]:[PROCESO]],4,FALSE),"")</f>
        <v/>
      </c>
      <c r="P239" s="67" t="str">
        <f t="shared" si="18"/>
        <v/>
      </c>
    </row>
    <row r="240" spans="2:16" s="68" customFormat="1" ht="22.75" customHeight="1" x14ac:dyDescent="0.35">
      <c r="B240" s="208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168" t="str">
        <f t="shared" si="15"/>
        <v/>
      </c>
      <c r="K240" s="59"/>
      <c r="L240" s="209"/>
      <c r="M240" s="64" t="str">
        <f t="shared" si="16"/>
        <v/>
      </c>
      <c r="N240" s="65">
        <f t="shared" si="17"/>
        <v>0</v>
      </c>
      <c r="O240" s="66" t="str">
        <f>+IFERROR(VLOOKUP(LEFT(E240,4),Tabla3[[COD]:[PROCESO]],4,FALSE),"")</f>
        <v/>
      </c>
      <c r="P240" s="67" t="str">
        <f t="shared" si="18"/>
        <v/>
      </c>
    </row>
    <row r="241" spans="2:16" s="68" customFormat="1" ht="22.75" customHeight="1" x14ac:dyDescent="0.35">
      <c r="B241" s="208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168" t="str">
        <f t="shared" si="15"/>
        <v/>
      </c>
      <c r="K241" s="59"/>
      <c r="L241" s="209"/>
      <c r="M241" s="64" t="str">
        <f t="shared" si="16"/>
        <v/>
      </c>
      <c r="N241" s="65">
        <f t="shared" si="17"/>
        <v>0</v>
      </c>
      <c r="O241" s="66" t="str">
        <f>+IFERROR(VLOOKUP(LEFT(E241,4),Tabla3[[COD]:[PROCESO]],4,FALSE),"")</f>
        <v/>
      </c>
      <c r="P241" s="67" t="str">
        <f t="shared" si="18"/>
        <v/>
      </c>
    </row>
    <row r="242" spans="2:16" s="68" customFormat="1" ht="22.75" customHeight="1" x14ac:dyDescent="0.35">
      <c r="B242" s="208"/>
      <c r="C242" s="58"/>
      <c r="D242" s="59"/>
      <c r="E242" s="59"/>
      <c r="F242" s="170" t="e">
        <f>+VLOOKUP(E242,'ESTADAR V3 2025'!$D$125:$F$235,2,FALSE)</f>
        <v>#N/A</v>
      </c>
      <c r="G242" s="61"/>
      <c r="H242" s="61"/>
      <c r="I242" s="59"/>
      <c r="J242" s="168" t="str">
        <f t="shared" si="15"/>
        <v/>
      </c>
      <c r="K242" s="59"/>
      <c r="L242" s="319"/>
      <c r="M242" s="64" t="str">
        <f t="shared" si="16"/>
        <v/>
      </c>
      <c r="N242" s="65">
        <f t="shared" si="17"/>
        <v>0</v>
      </c>
      <c r="O242" s="66" t="str">
        <f>+IFERROR(VLOOKUP(LEFT(E242,4),Tabla3[[COD]:[PROCESO]],4,FALSE),"")</f>
        <v/>
      </c>
      <c r="P242" s="67" t="str">
        <f t="shared" si="18"/>
        <v/>
      </c>
    </row>
    <row r="243" spans="2:16" s="68" customFormat="1" ht="22.75" customHeight="1" x14ac:dyDescent="0.35">
      <c r="B243" s="208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168" t="str">
        <f t="shared" si="15"/>
        <v/>
      </c>
      <c r="K243" s="59"/>
      <c r="L243" s="209"/>
      <c r="M243" s="64" t="str">
        <f t="shared" si="16"/>
        <v/>
      </c>
      <c r="N243" s="65">
        <f t="shared" si="17"/>
        <v>0</v>
      </c>
      <c r="O243" s="66" t="str">
        <f>+IFERROR(VLOOKUP(LEFT(E243,4),Tabla3[[COD]:[PROCESO]],4,FALSE),"")</f>
        <v/>
      </c>
      <c r="P243" s="67" t="str">
        <f t="shared" si="18"/>
        <v/>
      </c>
    </row>
    <row r="244" spans="2:16" s="68" customFormat="1" ht="22.75" customHeight="1" x14ac:dyDescent="0.35">
      <c r="B244" s="208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168" t="str">
        <f t="shared" si="15"/>
        <v/>
      </c>
      <c r="K244" s="59"/>
      <c r="L244" s="319"/>
      <c r="M244" s="64" t="str">
        <f t="shared" si="16"/>
        <v/>
      </c>
      <c r="N244" s="65">
        <f t="shared" si="17"/>
        <v>0</v>
      </c>
      <c r="O244" s="66" t="str">
        <f>+IFERROR(VLOOKUP(LEFT(E244,4),Tabla3[[COD]:[PROCESO]],4,FALSE),"")</f>
        <v/>
      </c>
      <c r="P244" s="67" t="str">
        <f t="shared" si="18"/>
        <v/>
      </c>
    </row>
    <row r="245" spans="2:16" s="68" customFormat="1" ht="22.75" customHeight="1" x14ac:dyDescent="0.35">
      <c r="B245" s="208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168" t="str">
        <f t="shared" si="15"/>
        <v/>
      </c>
      <c r="K245" s="59"/>
      <c r="L245" s="319"/>
      <c r="M245" s="64" t="str">
        <f t="shared" si="16"/>
        <v/>
      </c>
      <c r="N245" s="65">
        <f t="shared" si="17"/>
        <v>0</v>
      </c>
      <c r="O245" s="66" t="str">
        <f>+IFERROR(VLOOKUP(LEFT(E245,4),Tabla3[[COD]:[PROCESO]],4,FALSE),"")</f>
        <v/>
      </c>
      <c r="P245" s="67" t="str">
        <f t="shared" si="18"/>
        <v/>
      </c>
    </row>
    <row r="246" spans="2:16" s="68" customFormat="1" ht="22.75" customHeight="1" x14ac:dyDescent="0.35">
      <c r="B246" s="208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168" t="str">
        <f t="shared" si="15"/>
        <v/>
      </c>
      <c r="K246" s="59"/>
      <c r="L246" s="319"/>
      <c r="M246" s="64" t="str">
        <f t="shared" si="16"/>
        <v/>
      </c>
      <c r="N246" s="65">
        <f t="shared" si="17"/>
        <v>0</v>
      </c>
      <c r="O246" s="66" t="str">
        <f>+IFERROR(VLOOKUP(LEFT(E246,4),Tabla3[[COD]:[PROCESO]],4,FALSE),"")</f>
        <v/>
      </c>
      <c r="P246" s="67" t="str">
        <f t="shared" si="18"/>
        <v/>
      </c>
    </row>
    <row r="247" spans="2:16" s="68" customFormat="1" ht="22.75" customHeight="1" x14ac:dyDescent="0.35">
      <c r="B247" s="208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168" t="str">
        <f t="shared" si="15"/>
        <v/>
      </c>
      <c r="K247" s="59"/>
      <c r="L247" s="209"/>
      <c r="M247" s="64" t="str">
        <f t="shared" si="16"/>
        <v/>
      </c>
      <c r="N247" s="65">
        <f t="shared" si="17"/>
        <v>0</v>
      </c>
      <c r="O247" s="66" t="str">
        <f>+IFERROR(VLOOKUP(LEFT(E247,4),Tabla3[[COD]:[PROCESO]],4,FALSE),"")</f>
        <v/>
      </c>
      <c r="P247" s="67" t="str">
        <f t="shared" si="18"/>
        <v/>
      </c>
    </row>
    <row r="248" spans="2:16" s="68" customFormat="1" ht="22.75" customHeight="1" x14ac:dyDescent="0.35">
      <c r="B248" s="208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168" t="str">
        <f t="shared" si="15"/>
        <v/>
      </c>
      <c r="K248" s="59"/>
      <c r="L248" s="209"/>
      <c r="M248" s="64" t="str">
        <f t="shared" si="16"/>
        <v/>
      </c>
      <c r="N248" s="65">
        <f t="shared" si="17"/>
        <v>0</v>
      </c>
      <c r="O248" s="66" t="str">
        <f>+IFERROR(VLOOKUP(LEFT(E248,4),Tabla3[[COD]:[PROCESO]],4,FALSE),"")</f>
        <v/>
      </c>
      <c r="P248" s="67" t="str">
        <f t="shared" si="18"/>
        <v/>
      </c>
    </row>
    <row r="249" spans="2:16" s="68" customFormat="1" ht="22.75" customHeight="1" x14ac:dyDescent="0.35">
      <c r="B249" s="208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168" t="str">
        <f t="shared" si="15"/>
        <v/>
      </c>
      <c r="K249" s="59"/>
      <c r="L249" s="209"/>
      <c r="M249" s="64" t="str">
        <f t="shared" si="16"/>
        <v/>
      </c>
      <c r="N249" s="65">
        <f t="shared" si="17"/>
        <v>0</v>
      </c>
      <c r="O249" s="66" t="str">
        <f>+IFERROR(VLOOKUP(LEFT(E249,4),Tabla3[[COD]:[PROCESO]],4,FALSE),"")</f>
        <v/>
      </c>
      <c r="P249" s="67" t="str">
        <f t="shared" si="18"/>
        <v/>
      </c>
    </row>
    <row r="250" spans="2:16" s="68" customFormat="1" ht="22.75" customHeight="1" x14ac:dyDescent="0.35">
      <c r="B250" s="208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168" t="str">
        <f t="shared" si="15"/>
        <v/>
      </c>
      <c r="K250" s="59"/>
      <c r="L250" s="209"/>
      <c r="M250" s="64" t="str">
        <f t="shared" si="16"/>
        <v/>
      </c>
      <c r="N250" s="65">
        <f t="shared" si="17"/>
        <v>0</v>
      </c>
      <c r="O250" s="66" t="str">
        <f>+IFERROR(VLOOKUP(LEFT(E250,4),Tabla3[[COD]:[PROCESO]],4,FALSE),"")</f>
        <v/>
      </c>
      <c r="P250" s="67" t="str">
        <f t="shared" si="18"/>
        <v/>
      </c>
    </row>
    <row r="251" spans="2:16" s="68" customFormat="1" ht="22.75" customHeight="1" x14ac:dyDescent="0.35">
      <c r="B251" s="208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168" t="str">
        <f t="shared" si="15"/>
        <v/>
      </c>
      <c r="K251" s="59"/>
      <c r="L251" s="209"/>
      <c r="M251" s="64" t="str">
        <f t="shared" si="16"/>
        <v/>
      </c>
      <c r="N251" s="65">
        <f t="shared" si="17"/>
        <v>0</v>
      </c>
      <c r="O251" s="66" t="str">
        <f>+IFERROR(VLOOKUP(LEFT(E251,4),Tabla3[[COD]:[PROCESO]],4,FALSE),"")</f>
        <v/>
      </c>
      <c r="P251" s="67" t="str">
        <f t="shared" si="18"/>
        <v/>
      </c>
    </row>
    <row r="252" spans="2:16" s="68" customFormat="1" ht="22.75" customHeight="1" x14ac:dyDescent="0.35">
      <c r="B252" s="208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168" t="str">
        <f t="shared" si="15"/>
        <v/>
      </c>
      <c r="K252" s="59"/>
      <c r="L252" s="209"/>
      <c r="M252" s="64" t="str">
        <f t="shared" si="16"/>
        <v/>
      </c>
      <c r="N252" s="65">
        <f t="shared" si="17"/>
        <v>0</v>
      </c>
      <c r="O252" s="66" t="str">
        <f>+IFERROR(VLOOKUP(LEFT(E252,4),Tabla3[[COD]:[PROCESO]],4,FALSE),"")</f>
        <v/>
      </c>
      <c r="P252" s="67" t="str">
        <f t="shared" si="18"/>
        <v/>
      </c>
    </row>
    <row r="253" spans="2:16" s="68" customFormat="1" ht="22.75" customHeight="1" x14ac:dyDescent="0.35">
      <c r="B253" s="208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168" t="str">
        <f t="shared" si="15"/>
        <v/>
      </c>
      <c r="K253" s="59"/>
      <c r="L253" s="209"/>
      <c r="M253" s="64" t="str">
        <f t="shared" si="16"/>
        <v/>
      </c>
      <c r="N253" s="65">
        <f t="shared" si="17"/>
        <v>0</v>
      </c>
      <c r="O253" s="66" t="str">
        <f>+IFERROR(VLOOKUP(LEFT(E253,4),Tabla3[[COD]:[PROCESO]],4,FALSE),"")</f>
        <v/>
      </c>
      <c r="P253" s="67" t="str">
        <f t="shared" si="18"/>
        <v/>
      </c>
    </row>
    <row r="254" spans="2:16" s="68" customFormat="1" ht="22.75" customHeight="1" x14ac:dyDescent="0.35">
      <c r="B254" s="208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168" t="str">
        <f t="shared" si="15"/>
        <v/>
      </c>
      <c r="K254" s="59"/>
      <c r="L254" s="209"/>
      <c r="M254" s="64" t="str">
        <f t="shared" si="16"/>
        <v/>
      </c>
      <c r="N254" s="65">
        <f t="shared" si="17"/>
        <v>0</v>
      </c>
      <c r="O254" s="66" t="str">
        <f>+IFERROR(VLOOKUP(LEFT(E254,4),Tabla3[[COD]:[PROCESO]],4,FALSE),"")</f>
        <v/>
      </c>
      <c r="P254" s="67" t="str">
        <f t="shared" si="18"/>
        <v/>
      </c>
    </row>
    <row r="255" spans="2:16" s="68" customFormat="1" ht="22.75" customHeight="1" x14ac:dyDescent="0.35">
      <c r="B255" s="208"/>
      <c r="C255" s="58"/>
      <c r="D255" s="59"/>
      <c r="E255" s="59"/>
      <c r="F255" s="170" t="e">
        <f>+VLOOKUP(E255,'ESTADAR V3 2025'!$D$125:$F$235,2,FALSE)</f>
        <v>#N/A</v>
      </c>
      <c r="G255" s="61"/>
      <c r="H255" s="61"/>
      <c r="I255" s="59"/>
      <c r="J255" s="168" t="str">
        <f t="shared" ref="J255:J318" si="19">+IFERROR(P255/O255,"")</f>
        <v/>
      </c>
      <c r="K255" s="59"/>
      <c r="L255" s="209"/>
      <c r="M255" s="64" t="str">
        <f t="shared" ref="M255:M318" si="20">+IFERROR(N255*O255,"")</f>
        <v/>
      </c>
      <c r="N255" s="65">
        <f t="shared" si="17"/>
        <v>0</v>
      </c>
      <c r="O255" s="66" t="str">
        <f>+IFERROR(VLOOKUP(LEFT(E255,4),Tabla3[[COD]:[PROCESO]],4,FALSE),"")</f>
        <v/>
      </c>
      <c r="P255" s="67" t="str">
        <f t="shared" si="18"/>
        <v/>
      </c>
    </row>
    <row r="256" spans="2:16" s="68" customFormat="1" ht="22.75" customHeight="1" x14ac:dyDescent="0.35">
      <c r="B256" s="208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168" t="str">
        <f t="shared" si="19"/>
        <v/>
      </c>
      <c r="K256" s="59"/>
      <c r="L256" s="209"/>
      <c r="M256" s="64" t="str">
        <f t="shared" si="20"/>
        <v/>
      </c>
      <c r="N256" s="65">
        <f t="shared" si="17"/>
        <v>0</v>
      </c>
      <c r="O256" s="66" t="str">
        <f>+IFERROR(VLOOKUP(LEFT(E256,4),Tabla3[[COD]:[PROCESO]],4,FALSE),"")</f>
        <v/>
      </c>
      <c r="P256" s="67" t="str">
        <f t="shared" si="18"/>
        <v/>
      </c>
    </row>
    <row r="257" spans="2:16" s="68" customFormat="1" ht="22.75" customHeight="1" x14ac:dyDescent="0.35">
      <c r="B257" s="208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168" t="str">
        <f t="shared" si="19"/>
        <v/>
      </c>
      <c r="K257" s="59"/>
      <c r="L257" s="209"/>
      <c r="M257" s="64" t="str">
        <f t="shared" si="20"/>
        <v/>
      </c>
      <c r="N257" s="65">
        <f t="shared" ref="N257:N320" si="21">(H257-G257)*24</f>
        <v>0</v>
      </c>
      <c r="O257" s="66" t="str">
        <f>+IFERROR(VLOOKUP(LEFT(E257,4),Tabla3[[COD]:[PROCESO]],4,FALSE),"")</f>
        <v/>
      </c>
      <c r="P257" s="67" t="str">
        <f t="shared" ref="P257:P320" si="22">+IFERROR(I257/N257,"")</f>
        <v/>
      </c>
    </row>
    <row r="258" spans="2:16" s="68" customFormat="1" ht="22.75" customHeight="1" x14ac:dyDescent="0.35">
      <c r="B258" s="208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168" t="str">
        <f t="shared" si="19"/>
        <v/>
      </c>
      <c r="K258" s="59"/>
      <c r="L258" s="209"/>
      <c r="M258" s="64" t="str">
        <f t="shared" si="20"/>
        <v/>
      </c>
      <c r="N258" s="65">
        <f t="shared" si="21"/>
        <v>0</v>
      </c>
      <c r="O258" s="66" t="str">
        <f>+IFERROR(VLOOKUP(LEFT(E258,4),Tabla3[[COD]:[PROCESO]],4,FALSE),"")</f>
        <v/>
      </c>
      <c r="P258" s="67" t="str">
        <f t="shared" si="22"/>
        <v/>
      </c>
    </row>
    <row r="259" spans="2:16" s="68" customFormat="1" ht="22.75" customHeight="1" x14ac:dyDescent="0.35">
      <c r="B259" s="208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168" t="str">
        <f t="shared" si="19"/>
        <v/>
      </c>
      <c r="K259" s="59"/>
      <c r="L259" s="209"/>
      <c r="M259" s="64" t="str">
        <f t="shared" si="20"/>
        <v/>
      </c>
      <c r="N259" s="65">
        <f t="shared" si="21"/>
        <v>0</v>
      </c>
      <c r="O259" s="66" t="str">
        <f>+IFERROR(VLOOKUP(LEFT(E259,4),Tabla3[[COD]:[PROCESO]],4,FALSE),"")</f>
        <v/>
      </c>
      <c r="P259" s="67" t="str">
        <f t="shared" si="22"/>
        <v/>
      </c>
    </row>
    <row r="260" spans="2:16" s="68" customFormat="1" ht="22.75" customHeight="1" x14ac:dyDescent="0.35">
      <c r="B260" s="208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168" t="str">
        <f t="shared" si="19"/>
        <v/>
      </c>
      <c r="K260" s="59"/>
      <c r="L260" s="209"/>
      <c r="M260" s="64" t="str">
        <f t="shared" si="20"/>
        <v/>
      </c>
      <c r="N260" s="65">
        <f t="shared" si="21"/>
        <v>0</v>
      </c>
      <c r="O260" s="66" t="str">
        <f>+IFERROR(VLOOKUP(LEFT(E260,4),Tabla3[[COD]:[PROCESO]],4,FALSE),"")</f>
        <v/>
      </c>
      <c r="P260" s="67" t="str">
        <f t="shared" si="22"/>
        <v/>
      </c>
    </row>
    <row r="261" spans="2:16" s="68" customFormat="1" ht="22.75" customHeight="1" x14ac:dyDescent="0.35">
      <c r="B261" s="208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168" t="str">
        <f t="shared" si="19"/>
        <v/>
      </c>
      <c r="K261" s="59"/>
      <c r="L261" s="209"/>
      <c r="M261" s="64" t="str">
        <f t="shared" si="20"/>
        <v/>
      </c>
      <c r="N261" s="65">
        <f t="shared" si="21"/>
        <v>0</v>
      </c>
      <c r="O261" s="66" t="str">
        <f>+IFERROR(VLOOKUP(LEFT(E261,4),Tabla3[[COD]:[PROCESO]],4,FALSE),"")</f>
        <v/>
      </c>
      <c r="P261" s="67" t="str">
        <f t="shared" si="22"/>
        <v/>
      </c>
    </row>
    <row r="262" spans="2:16" s="68" customFormat="1" ht="22.75" customHeight="1" x14ac:dyDescent="0.35">
      <c r="B262" s="208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168" t="str">
        <f t="shared" si="19"/>
        <v/>
      </c>
      <c r="K262" s="59"/>
      <c r="L262" s="209"/>
      <c r="M262" s="64" t="str">
        <f t="shared" si="20"/>
        <v/>
      </c>
      <c r="N262" s="65">
        <f t="shared" si="21"/>
        <v>0</v>
      </c>
      <c r="O262" s="66" t="str">
        <f>+IFERROR(VLOOKUP(LEFT(E262,4),Tabla3[[COD]:[PROCESO]],4,FALSE),"")</f>
        <v/>
      </c>
      <c r="P262" s="67" t="str">
        <f t="shared" si="22"/>
        <v/>
      </c>
    </row>
    <row r="263" spans="2:16" s="68" customFormat="1" ht="22.75" customHeight="1" x14ac:dyDescent="0.35">
      <c r="B263" s="208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168" t="str">
        <f t="shared" si="19"/>
        <v/>
      </c>
      <c r="K263" s="59"/>
      <c r="L263" s="209"/>
      <c r="M263" s="64" t="str">
        <f t="shared" si="20"/>
        <v/>
      </c>
      <c r="N263" s="65">
        <f t="shared" si="21"/>
        <v>0</v>
      </c>
      <c r="O263" s="66" t="str">
        <f>+IFERROR(VLOOKUP(LEFT(E263,4),Tabla3[[COD]:[PROCESO]],4,FALSE),"")</f>
        <v/>
      </c>
      <c r="P263" s="67" t="str">
        <f t="shared" si="22"/>
        <v/>
      </c>
    </row>
    <row r="264" spans="2:16" s="68" customFormat="1" ht="22.75" customHeight="1" x14ac:dyDescent="0.35">
      <c r="B264" s="208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168" t="str">
        <f t="shared" si="19"/>
        <v/>
      </c>
      <c r="K264" s="59"/>
      <c r="L264" s="209"/>
      <c r="M264" s="64" t="str">
        <f t="shared" si="20"/>
        <v/>
      </c>
      <c r="N264" s="65">
        <f t="shared" si="21"/>
        <v>0</v>
      </c>
      <c r="O264" s="66" t="str">
        <f>+IFERROR(VLOOKUP(LEFT(E264,4),Tabla3[[COD]:[PROCESO]],4,FALSE),"")</f>
        <v/>
      </c>
      <c r="P264" s="67" t="str">
        <f t="shared" si="22"/>
        <v/>
      </c>
    </row>
    <row r="265" spans="2:16" s="68" customFormat="1" ht="22.75" customHeight="1" x14ac:dyDescent="0.35">
      <c r="B265" s="208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168" t="str">
        <f t="shared" si="19"/>
        <v/>
      </c>
      <c r="K265" s="59"/>
      <c r="L265" s="209"/>
      <c r="M265" s="64" t="str">
        <f t="shared" si="20"/>
        <v/>
      </c>
      <c r="N265" s="65">
        <f t="shared" si="21"/>
        <v>0</v>
      </c>
      <c r="O265" s="66" t="str">
        <f>+IFERROR(VLOOKUP(LEFT(E265,4),Tabla3[[COD]:[PROCESO]],4,FALSE),"")</f>
        <v/>
      </c>
      <c r="P265" s="67" t="str">
        <f t="shared" si="22"/>
        <v/>
      </c>
    </row>
    <row r="266" spans="2:16" s="68" customFormat="1" ht="22.75" customHeight="1" x14ac:dyDescent="0.35">
      <c r="B266" s="208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168" t="str">
        <f t="shared" si="19"/>
        <v/>
      </c>
      <c r="K266" s="59"/>
      <c r="L266" s="209"/>
      <c r="M266" s="64" t="str">
        <f t="shared" si="20"/>
        <v/>
      </c>
      <c r="N266" s="65">
        <f t="shared" si="21"/>
        <v>0</v>
      </c>
      <c r="O266" s="66" t="str">
        <f>+IFERROR(VLOOKUP(LEFT(E266,4),Tabla3[[COD]:[PROCESO]],4,FALSE),"")</f>
        <v/>
      </c>
      <c r="P266" s="67" t="str">
        <f t="shared" si="22"/>
        <v/>
      </c>
    </row>
    <row r="267" spans="2:16" s="68" customFormat="1" ht="22.75" customHeight="1" x14ac:dyDescent="0.35">
      <c r="B267" s="208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168" t="str">
        <f t="shared" si="19"/>
        <v/>
      </c>
      <c r="K267" s="59"/>
      <c r="L267" s="209"/>
      <c r="M267" s="64" t="str">
        <f t="shared" si="20"/>
        <v/>
      </c>
      <c r="N267" s="65">
        <f t="shared" si="21"/>
        <v>0</v>
      </c>
      <c r="O267" s="66" t="str">
        <f>+IFERROR(VLOOKUP(LEFT(E267,4),Tabla3[[COD]:[PROCESO]],4,FALSE),"")</f>
        <v/>
      </c>
      <c r="P267" s="67" t="str">
        <f t="shared" si="22"/>
        <v/>
      </c>
    </row>
    <row r="268" spans="2:16" s="68" customFormat="1" ht="22.75" customHeight="1" x14ac:dyDescent="0.35">
      <c r="B268" s="208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168" t="str">
        <f t="shared" si="19"/>
        <v/>
      </c>
      <c r="K268" s="59"/>
      <c r="L268" s="209"/>
      <c r="M268" s="64" t="str">
        <f t="shared" si="20"/>
        <v/>
      </c>
      <c r="N268" s="65">
        <f t="shared" si="21"/>
        <v>0</v>
      </c>
      <c r="O268" s="66" t="str">
        <f>+IFERROR(VLOOKUP(LEFT(E268,4),Tabla3[[COD]:[PROCESO]],4,FALSE),"")</f>
        <v/>
      </c>
      <c r="P268" s="67" t="str">
        <f t="shared" si="22"/>
        <v/>
      </c>
    </row>
    <row r="269" spans="2:16" s="68" customFormat="1" ht="22.75" customHeight="1" x14ac:dyDescent="0.35">
      <c r="B269" s="208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168" t="str">
        <f t="shared" si="19"/>
        <v/>
      </c>
      <c r="K269" s="59"/>
      <c r="L269" s="209"/>
      <c r="M269" s="64" t="str">
        <f t="shared" si="20"/>
        <v/>
      </c>
      <c r="N269" s="65">
        <f t="shared" si="21"/>
        <v>0</v>
      </c>
      <c r="O269" s="66" t="str">
        <f>+IFERROR(VLOOKUP(LEFT(E269,4),Tabla3[[COD]:[PROCESO]],4,FALSE),"")</f>
        <v/>
      </c>
      <c r="P269" s="67" t="str">
        <f t="shared" si="22"/>
        <v/>
      </c>
    </row>
    <row r="270" spans="2:16" s="68" customFormat="1" ht="22.75" customHeight="1" x14ac:dyDescent="0.35">
      <c r="B270" s="208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168" t="str">
        <f t="shared" si="19"/>
        <v/>
      </c>
      <c r="K270" s="59"/>
      <c r="L270" s="209"/>
      <c r="M270" s="64" t="str">
        <f t="shared" si="20"/>
        <v/>
      </c>
      <c r="N270" s="65">
        <f t="shared" si="21"/>
        <v>0</v>
      </c>
      <c r="O270" s="66" t="str">
        <f>+IFERROR(VLOOKUP(LEFT(E270,4),Tabla3[[COD]:[PROCESO]],4,FALSE),"")</f>
        <v/>
      </c>
      <c r="P270" s="67" t="str">
        <f t="shared" si="22"/>
        <v/>
      </c>
    </row>
    <row r="271" spans="2:16" s="68" customFormat="1" ht="22.75" customHeight="1" x14ac:dyDescent="0.35">
      <c r="B271" s="208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168" t="str">
        <f t="shared" si="19"/>
        <v/>
      </c>
      <c r="K271" s="59"/>
      <c r="L271" s="209"/>
      <c r="M271" s="64" t="str">
        <f t="shared" si="20"/>
        <v/>
      </c>
      <c r="N271" s="65">
        <f t="shared" si="21"/>
        <v>0</v>
      </c>
      <c r="O271" s="66" t="str">
        <f>+IFERROR(VLOOKUP(LEFT(E271,4),Tabla3[[COD]:[PROCESO]],4,FALSE),"")</f>
        <v/>
      </c>
      <c r="P271" s="67" t="str">
        <f t="shared" si="22"/>
        <v/>
      </c>
    </row>
    <row r="272" spans="2:16" s="68" customFormat="1" ht="22.75" customHeight="1" x14ac:dyDescent="0.35">
      <c r="B272" s="208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168" t="str">
        <f t="shared" si="19"/>
        <v/>
      </c>
      <c r="K272" s="59"/>
      <c r="L272" s="209"/>
      <c r="M272" s="64" t="str">
        <f t="shared" si="20"/>
        <v/>
      </c>
      <c r="N272" s="65">
        <f t="shared" si="21"/>
        <v>0</v>
      </c>
      <c r="O272" s="66" t="str">
        <f>+IFERROR(VLOOKUP(LEFT(E272,4),Tabla3[[COD]:[PROCESO]],4,FALSE),"")</f>
        <v/>
      </c>
      <c r="P272" s="67" t="str">
        <f t="shared" si="22"/>
        <v/>
      </c>
    </row>
    <row r="273" spans="2:16" s="68" customFormat="1" ht="22.75" customHeight="1" x14ac:dyDescent="0.35">
      <c r="B273" s="208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168" t="str">
        <f t="shared" si="19"/>
        <v/>
      </c>
      <c r="K273" s="59"/>
      <c r="L273" s="209"/>
      <c r="M273" s="64" t="str">
        <f t="shared" si="20"/>
        <v/>
      </c>
      <c r="N273" s="65">
        <f t="shared" si="21"/>
        <v>0</v>
      </c>
      <c r="O273" s="66" t="str">
        <f>+IFERROR(VLOOKUP(LEFT(E273,4),Tabla3[[COD]:[PROCESO]],4,FALSE),"")</f>
        <v/>
      </c>
      <c r="P273" s="67" t="str">
        <f t="shared" si="22"/>
        <v/>
      </c>
    </row>
    <row r="274" spans="2:16" s="68" customFormat="1" ht="22.75" customHeight="1" x14ac:dyDescent="0.35">
      <c r="B274" s="208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168" t="str">
        <f t="shared" si="19"/>
        <v/>
      </c>
      <c r="K274" s="59"/>
      <c r="L274" s="209"/>
      <c r="M274" s="64" t="str">
        <f t="shared" si="20"/>
        <v/>
      </c>
      <c r="N274" s="65">
        <f t="shared" si="21"/>
        <v>0</v>
      </c>
      <c r="O274" s="66" t="str">
        <f>+IFERROR(VLOOKUP(LEFT(E274,4),Tabla3[[COD]:[PROCESO]],4,FALSE),"")</f>
        <v/>
      </c>
      <c r="P274" s="67" t="str">
        <f t="shared" si="22"/>
        <v/>
      </c>
    </row>
    <row r="275" spans="2:16" s="68" customFormat="1" ht="22.75" customHeight="1" x14ac:dyDescent="0.35">
      <c r="B275" s="208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168" t="str">
        <f t="shared" si="19"/>
        <v/>
      </c>
      <c r="K275" s="59"/>
      <c r="L275" s="209"/>
      <c r="M275" s="64" t="str">
        <f t="shared" si="20"/>
        <v/>
      </c>
      <c r="N275" s="65">
        <f t="shared" si="21"/>
        <v>0</v>
      </c>
      <c r="O275" s="66" t="str">
        <f>+IFERROR(VLOOKUP(LEFT(E275,4),Tabla3[[COD]:[PROCESO]],4,FALSE),"")</f>
        <v/>
      </c>
      <c r="P275" s="67" t="str">
        <f t="shared" si="22"/>
        <v/>
      </c>
    </row>
    <row r="276" spans="2:16" s="68" customFormat="1" ht="22.75" customHeight="1" x14ac:dyDescent="0.35">
      <c r="B276" s="208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168" t="str">
        <f t="shared" si="19"/>
        <v/>
      </c>
      <c r="K276" s="59"/>
      <c r="L276" s="209"/>
      <c r="M276" s="64" t="str">
        <f t="shared" si="20"/>
        <v/>
      </c>
      <c r="N276" s="65">
        <f t="shared" si="21"/>
        <v>0</v>
      </c>
      <c r="O276" s="66" t="str">
        <f>+IFERROR(VLOOKUP(LEFT(E276,4),Tabla3[[COD]:[PROCESO]],4,FALSE),"")</f>
        <v/>
      </c>
      <c r="P276" s="67" t="str">
        <f t="shared" si="22"/>
        <v/>
      </c>
    </row>
    <row r="277" spans="2:16" s="68" customFormat="1" ht="22.75" customHeight="1" x14ac:dyDescent="0.35">
      <c r="B277" s="208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168" t="str">
        <f t="shared" si="19"/>
        <v/>
      </c>
      <c r="K277" s="59"/>
      <c r="L277" s="209"/>
      <c r="M277" s="64" t="str">
        <f t="shared" si="20"/>
        <v/>
      </c>
      <c r="N277" s="65">
        <f t="shared" si="21"/>
        <v>0</v>
      </c>
      <c r="O277" s="66" t="str">
        <f>+IFERROR(VLOOKUP(LEFT(E277,4),Tabla3[[COD]:[PROCESO]],4,FALSE),"")</f>
        <v/>
      </c>
      <c r="P277" s="67" t="str">
        <f t="shared" si="22"/>
        <v/>
      </c>
    </row>
    <row r="278" spans="2:16" s="68" customFormat="1" ht="22.75" customHeight="1" x14ac:dyDescent="0.35">
      <c r="B278" s="208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168" t="str">
        <f t="shared" si="19"/>
        <v/>
      </c>
      <c r="K278" s="59"/>
      <c r="L278" s="209"/>
      <c r="M278" s="64" t="str">
        <f t="shared" si="20"/>
        <v/>
      </c>
      <c r="N278" s="65">
        <f t="shared" si="21"/>
        <v>0</v>
      </c>
      <c r="O278" s="66" t="str">
        <f>+IFERROR(VLOOKUP(LEFT(E278,4),Tabla3[[COD]:[PROCESO]],4,FALSE),"")</f>
        <v/>
      </c>
      <c r="P278" s="67" t="str">
        <f t="shared" si="22"/>
        <v/>
      </c>
    </row>
    <row r="279" spans="2:16" s="68" customFormat="1" ht="22.75" customHeight="1" x14ac:dyDescent="0.35">
      <c r="B279" s="208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168" t="str">
        <f t="shared" si="19"/>
        <v/>
      </c>
      <c r="K279" s="59"/>
      <c r="L279" s="209"/>
      <c r="M279" s="64" t="str">
        <f t="shared" si="20"/>
        <v/>
      </c>
      <c r="N279" s="65">
        <f t="shared" si="21"/>
        <v>0</v>
      </c>
      <c r="O279" s="66" t="str">
        <f>+IFERROR(VLOOKUP(LEFT(E279,4),Tabla3[[COD]:[PROCESO]],4,FALSE),"")</f>
        <v/>
      </c>
      <c r="P279" s="67" t="str">
        <f t="shared" si="22"/>
        <v/>
      </c>
    </row>
    <row r="280" spans="2:16" s="68" customFormat="1" ht="22.75" customHeight="1" x14ac:dyDescent="0.35">
      <c r="B280" s="208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168" t="str">
        <f t="shared" si="19"/>
        <v/>
      </c>
      <c r="K280" s="59"/>
      <c r="L280" s="209"/>
      <c r="M280" s="64" t="str">
        <f t="shared" si="20"/>
        <v/>
      </c>
      <c r="N280" s="65">
        <f t="shared" si="21"/>
        <v>0</v>
      </c>
      <c r="O280" s="66" t="str">
        <f>+IFERROR(VLOOKUP(LEFT(E280,4),Tabla3[[COD]:[PROCESO]],4,FALSE),"")</f>
        <v/>
      </c>
      <c r="P280" s="67" t="str">
        <f t="shared" si="22"/>
        <v/>
      </c>
    </row>
    <row r="281" spans="2:16" s="68" customFormat="1" ht="22.75" customHeight="1" x14ac:dyDescent="0.35">
      <c r="B281" s="208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168" t="str">
        <f t="shared" si="19"/>
        <v/>
      </c>
      <c r="K281" s="59"/>
      <c r="L281" s="209"/>
      <c r="M281" s="64" t="str">
        <f t="shared" si="20"/>
        <v/>
      </c>
      <c r="N281" s="65">
        <f t="shared" si="21"/>
        <v>0</v>
      </c>
      <c r="O281" s="66" t="str">
        <f>+IFERROR(VLOOKUP(LEFT(E281,4),Tabla3[[COD]:[PROCESO]],4,FALSE),"")</f>
        <v/>
      </c>
      <c r="P281" s="67" t="str">
        <f t="shared" si="22"/>
        <v/>
      </c>
    </row>
    <row r="282" spans="2:16" s="68" customFormat="1" ht="22.75" customHeight="1" x14ac:dyDescent="0.35">
      <c r="B282" s="208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168" t="str">
        <f t="shared" si="19"/>
        <v/>
      </c>
      <c r="K282" s="59"/>
      <c r="L282" s="209"/>
      <c r="M282" s="64" t="str">
        <f t="shared" si="20"/>
        <v/>
      </c>
      <c r="N282" s="65">
        <f t="shared" si="21"/>
        <v>0</v>
      </c>
      <c r="O282" s="66" t="str">
        <f>+IFERROR(VLOOKUP(LEFT(E282,4),Tabla3[[COD]:[PROCESO]],4,FALSE),"")</f>
        <v/>
      </c>
      <c r="P282" s="67" t="str">
        <f t="shared" si="22"/>
        <v/>
      </c>
    </row>
    <row r="283" spans="2:16" s="68" customFormat="1" ht="22.75" customHeight="1" x14ac:dyDescent="0.35">
      <c r="B283" s="208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168" t="str">
        <f t="shared" si="19"/>
        <v/>
      </c>
      <c r="K283" s="59"/>
      <c r="L283" s="209"/>
      <c r="M283" s="64" t="str">
        <f t="shared" si="20"/>
        <v/>
      </c>
      <c r="N283" s="65">
        <f t="shared" si="21"/>
        <v>0</v>
      </c>
      <c r="O283" s="66" t="str">
        <f>+IFERROR(VLOOKUP(LEFT(E283,4),Tabla3[[COD]:[PROCESO]],4,FALSE),"")</f>
        <v/>
      </c>
      <c r="P283" s="67" t="str">
        <f t="shared" si="22"/>
        <v/>
      </c>
    </row>
    <row r="284" spans="2:16" s="68" customFormat="1" ht="22.75" customHeight="1" x14ac:dyDescent="0.35">
      <c r="B284" s="208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168" t="str">
        <f t="shared" si="19"/>
        <v/>
      </c>
      <c r="K284" s="59"/>
      <c r="L284" s="209"/>
      <c r="M284" s="64" t="str">
        <f t="shared" si="20"/>
        <v/>
      </c>
      <c r="N284" s="65">
        <f t="shared" si="21"/>
        <v>0</v>
      </c>
      <c r="O284" s="66" t="str">
        <f>+IFERROR(VLOOKUP(LEFT(E284,4),Tabla3[[COD]:[PROCESO]],4,FALSE),"")</f>
        <v/>
      </c>
      <c r="P284" s="67" t="str">
        <f t="shared" si="22"/>
        <v/>
      </c>
    </row>
    <row r="285" spans="2:16" s="68" customFormat="1" ht="22.75" customHeight="1" x14ac:dyDescent="0.35">
      <c r="B285" s="208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168" t="str">
        <f t="shared" si="19"/>
        <v/>
      </c>
      <c r="K285" s="59"/>
      <c r="L285" s="209"/>
      <c r="M285" s="64" t="str">
        <f t="shared" si="20"/>
        <v/>
      </c>
      <c r="N285" s="65">
        <f t="shared" si="21"/>
        <v>0</v>
      </c>
      <c r="O285" s="66" t="str">
        <f>+IFERROR(VLOOKUP(LEFT(E285,4),Tabla3[[COD]:[PROCESO]],4,FALSE),"")</f>
        <v/>
      </c>
      <c r="P285" s="67" t="str">
        <f t="shared" si="22"/>
        <v/>
      </c>
    </row>
    <row r="286" spans="2:16" s="68" customFormat="1" ht="22.75" customHeight="1" x14ac:dyDescent="0.35">
      <c r="B286" s="208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168" t="str">
        <f t="shared" si="19"/>
        <v/>
      </c>
      <c r="K286" s="59"/>
      <c r="L286" s="209"/>
      <c r="M286" s="64" t="str">
        <f t="shared" si="20"/>
        <v/>
      </c>
      <c r="N286" s="65">
        <f t="shared" si="21"/>
        <v>0</v>
      </c>
      <c r="O286" s="66" t="str">
        <f>+IFERROR(VLOOKUP(LEFT(E286,4),Tabla3[[COD]:[PROCESO]],4,FALSE),"")</f>
        <v/>
      </c>
      <c r="P286" s="67" t="str">
        <f t="shared" si="22"/>
        <v/>
      </c>
    </row>
    <row r="287" spans="2:16" s="68" customFormat="1" ht="22.75" customHeight="1" x14ac:dyDescent="0.35">
      <c r="B287" s="208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168" t="str">
        <f t="shared" si="19"/>
        <v/>
      </c>
      <c r="K287" s="59"/>
      <c r="L287" s="209"/>
      <c r="M287" s="64" t="str">
        <f t="shared" si="20"/>
        <v/>
      </c>
      <c r="N287" s="65">
        <f t="shared" si="21"/>
        <v>0</v>
      </c>
      <c r="O287" s="66" t="str">
        <f>+IFERROR(VLOOKUP(LEFT(E287,4),Tabla3[[COD]:[PROCESO]],4,FALSE),"")</f>
        <v/>
      </c>
      <c r="P287" s="67" t="str">
        <f t="shared" si="22"/>
        <v/>
      </c>
    </row>
    <row r="288" spans="2:16" s="68" customFormat="1" ht="22.75" customHeight="1" x14ac:dyDescent="0.35">
      <c r="B288" s="208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168" t="str">
        <f t="shared" si="19"/>
        <v/>
      </c>
      <c r="K288" s="59"/>
      <c r="L288" s="209"/>
      <c r="M288" s="64" t="str">
        <f t="shared" si="20"/>
        <v/>
      </c>
      <c r="N288" s="65">
        <f t="shared" si="21"/>
        <v>0</v>
      </c>
      <c r="O288" s="66" t="str">
        <f>+IFERROR(VLOOKUP(LEFT(E288,4),Tabla3[[COD]:[PROCESO]],4,FALSE),"")</f>
        <v/>
      </c>
      <c r="P288" s="67" t="str">
        <f t="shared" si="22"/>
        <v/>
      </c>
    </row>
    <row r="289" spans="2:16" s="68" customFormat="1" ht="22.75" customHeight="1" x14ac:dyDescent="0.35">
      <c r="B289" s="208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168" t="str">
        <f t="shared" si="19"/>
        <v/>
      </c>
      <c r="K289" s="59"/>
      <c r="L289" s="209"/>
      <c r="M289" s="64" t="str">
        <f t="shared" si="20"/>
        <v/>
      </c>
      <c r="N289" s="65">
        <f t="shared" si="21"/>
        <v>0</v>
      </c>
      <c r="O289" s="66" t="str">
        <f>+IFERROR(VLOOKUP(LEFT(E289,4),Tabla3[[COD]:[PROCESO]],4,FALSE),"")</f>
        <v/>
      </c>
      <c r="P289" s="67" t="str">
        <f t="shared" si="22"/>
        <v/>
      </c>
    </row>
    <row r="290" spans="2:16" s="68" customFormat="1" ht="22.75" customHeight="1" x14ac:dyDescent="0.35">
      <c r="B290" s="208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168" t="str">
        <f t="shared" si="19"/>
        <v/>
      </c>
      <c r="K290" s="59"/>
      <c r="L290" s="209"/>
      <c r="M290" s="64" t="str">
        <f t="shared" si="20"/>
        <v/>
      </c>
      <c r="N290" s="65">
        <f t="shared" si="21"/>
        <v>0</v>
      </c>
      <c r="O290" s="66" t="str">
        <f>+IFERROR(VLOOKUP(LEFT(E290,4),Tabla3[[COD]:[PROCESO]],4,FALSE),"")</f>
        <v/>
      </c>
      <c r="P290" s="67" t="str">
        <f t="shared" si="22"/>
        <v/>
      </c>
    </row>
    <row r="291" spans="2:16" s="68" customFormat="1" ht="22.75" customHeight="1" x14ac:dyDescent="0.35">
      <c r="B291" s="208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168" t="str">
        <f t="shared" si="19"/>
        <v/>
      </c>
      <c r="K291" s="59"/>
      <c r="L291" s="209"/>
      <c r="M291" s="64" t="str">
        <f t="shared" si="20"/>
        <v/>
      </c>
      <c r="N291" s="65">
        <f t="shared" si="21"/>
        <v>0</v>
      </c>
      <c r="O291" s="66" t="str">
        <f>+IFERROR(VLOOKUP(LEFT(E291,4),Tabla3[[COD]:[PROCESO]],4,FALSE),"")</f>
        <v/>
      </c>
      <c r="P291" s="67" t="str">
        <f t="shared" si="22"/>
        <v/>
      </c>
    </row>
    <row r="292" spans="2:16" s="68" customFormat="1" ht="22.75" customHeight="1" x14ac:dyDescent="0.35">
      <c r="B292" s="208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168" t="str">
        <f t="shared" si="19"/>
        <v/>
      </c>
      <c r="K292" s="59"/>
      <c r="L292" s="209"/>
      <c r="M292" s="64" t="str">
        <f t="shared" si="20"/>
        <v/>
      </c>
      <c r="N292" s="65">
        <f t="shared" si="21"/>
        <v>0</v>
      </c>
      <c r="O292" s="66" t="str">
        <f>+IFERROR(VLOOKUP(LEFT(E292,4),Tabla3[[COD]:[PROCESO]],4,FALSE),"")</f>
        <v/>
      </c>
      <c r="P292" s="67" t="str">
        <f t="shared" si="22"/>
        <v/>
      </c>
    </row>
    <row r="293" spans="2:16" s="68" customFormat="1" ht="22.75" customHeight="1" x14ac:dyDescent="0.35">
      <c r="B293" s="208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168" t="str">
        <f t="shared" si="19"/>
        <v/>
      </c>
      <c r="K293" s="59"/>
      <c r="L293" s="209"/>
      <c r="M293" s="64" t="str">
        <f t="shared" si="20"/>
        <v/>
      </c>
      <c r="N293" s="65">
        <f t="shared" si="21"/>
        <v>0</v>
      </c>
      <c r="O293" s="66" t="str">
        <f>+IFERROR(VLOOKUP(LEFT(E293,4),Tabla3[[COD]:[PROCESO]],4,FALSE),"")</f>
        <v/>
      </c>
      <c r="P293" s="67" t="str">
        <f t="shared" si="22"/>
        <v/>
      </c>
    </row>
    <row r="294" spans="2:16" s="68" customFormat="1" ht="22.75" customHeight="1" x14ac:dyDescent="0.35">
      <c r="B294" s="208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168" t="str">
        <f t="shared" si="19"/>
        <v/>
      </c>
      <c r="K294" s="59"/>
      <c r="L294" s="209"/>
      <c r="M294" s="64" t="str">
        <f t="shared" si="20"/>
        <v/>
      </c>
      <c r="N294" s="65">
        <f t="shared" si="21"/>
        <v>0</v>
      </c>
      <c r="O294" s="66" t="str">
        <f>+IFERROR(VLOOKUP(LEFT(E294,4),Tabla3[[COD]:[PROCESO]],4,FALSE),"")</f>
        <v/>
      </c>
      <c r="P294" s="67" t="str">
        <f t="shared" si="22"/>
        <v/>
      </c>
    </row>
    <row r="295" spans="2:16" s="68" customFormat="1" ht="22.75" customHeight="1" x14ac:dyDescent="0.35">
      <c r="B295" s="208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168" t="str">
        <f t="shared" si="19"/>
        <v/>
      </c>
      <c r="K295" s="59"/>
      <c r="L295" s="209"/>
      <c r="M295" s="64" t="str">
        <f t="shared" si="20"/>
        <v/>
      </c>
      <c r="N295" s="65">
        <f t="shared" si="21"/>
        <v>0</v>
      </c>
      <c r="O295" s="66" t="str">
        <f>+IFERROR(VLOOKUP(LEFT(E295,4),Tabla3[[COD]:[PROCESO]],4,FALSE),"")</f>
        <v/>
      </c>
      <c r="P295" s="67" t="str">
        <f t="shared" si="22"/>
        <v/>
      </c>
    </row>
    <row r="296" spans="2:16" s="68" customFormat="1" ht="22.75" customHeight="1" x14ac:dyDescent="0.35">
      <c r="B296" s="208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168" t="str">
        <f t="shared" si="19"/>
        <v/>
      </c>
      <c r="K296" s="59"/>
      <c r="L296" s="209"/>
      <c r="M296" s="64" t="str">
        <f t="shared" si="20"/>
        <v/>
      </c>
      <c r="N296" s="65">
        <f t="shared" si="21"/>
        <v>0</v>
      </c>
      <c r="O296" s="66" t="str">
        <f>+IFERROR(VLOOKUP(LEFT(E296,4),Tabla3[[COD]:[PROCESO]],4,FALSE),"")</f>
        <v/>
      </c>
      <c r="P296" s="67" t="str">
        <f t="shared" si="22"/>
        <v/>
      </c>
    </row>
    <row r="297" spans="2:16" s="68" customFormat="1" ht="22.75" customHeight="1" x14ac:dyDescent="0.35">
      <c r="B297" s="208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168" t="str">
        <f t="shared" si="19"/>
        <v/>
      </c>
      <c r="K297" s="59"/>
      <c r="L297" s="209"/>
      <c r="M297" s="64" t="str">
        <f t="shared" si="20"/>
        <v/>
      </c>
      <c r="N297" s="65">
        <f t="shared" si="21"/>
        <v>0</v>
      </c>
      <c r="O297" s="66" t="str">
        <f>+IFERROR(VLOOKUP(LEFT(E297,4),Tabla3[[COD]:[PROCESO]],4,FALSE),"")</f>
        <v/>
      </c>
      <c r="P297" s="67" t="str">
        <f t="shared" si="22"/>
        <v/>
      </c>
    </row>
    <row r="298" spans="2:16" s="68" customFormat="1" ht="22.75" customHeight="1" x14ac:dyDescent="0.35">
      <c r="B298" s="208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168" t="str">
        <f t="shared" si="19"/>
        <v/>
      </c>
      <c r="K298" s="59"/>
      <c r="L298" s="209"/>
      <c r="M298" s="64" t="str">
        <f t="shared" si="20"/>
        <v/>
      </c>
      <c r="N298" s="65">
        <f t="shared" si="21"/>
        <v>0</v>
      </c>
      <c r="O298" s="66" t="str">
        <f>+IFERROR(VLOOKUP(LEFT(E298,4),Tabla3[[COD]:[PROCESO]],4,FALSE),"")</f>
        <v/>
      </c>
      <c r="P298" s="67" t="str">
        <f t="shared" si="22"/>
        <v/>
      </c>
    </row>
    <row r="299" spans="2:16" s="68" customFormat="1" ht="22.75" customHeight="1" x14ac:dyDescent="0.35">
      <c r="B299" s="208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168" t="str">
        <f t="shared" si="19"/>
        <v/>
      </c>
      <c r="K299" s="59"/>
      <c r="L299" s="209"/>
      <c r="M299" s="64" t="str">
        <f t="shared" si="20"/>
        <v/>
      </c>
      <c r="N299" s="65">
        <f t="shared" si="21"/>
        <v>0</v>
      </c>
      <c r="O299" s="66" t="str">
        <f>+IFERROR(VLOOKUP(LEFT(E299,4),Tabla3[[COD]:[PROCESO]],4,FALSE),"")</f>
        <v/>
      </c>
      <c r="P299" s="67" t="str">
        <f t="shared" si="22"/>
        <v/>
      </c>
    </row>
    <row r="300" spans="2:16" s="68" customFormat="1" ht="22.75" customHeight="1" x14ac:dyDescent="0.35">
      <c r="B300" s="208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168" t="str">
        <f t="shared" si="19"/>
        <v/>
      </c>
      <c r="K300" s="59"/>
      <c r="L300" s="209"/>
      <c r="M300" s="64" t="str">
        <f t="shared" si="20"/>
        <v/>
      </c>
      <c r="N300" s="65">
        <f t="shared" si="21"/>
        <v>0</v>
      </c>
      <c r="O300" s="66" t="str">
        <f>+IFERROR(VLOOKUP(LEFT(E300,4),Tabla3[[COD]:[PROCESO]],4,FALSE),"")</f>
        <v/>
      </c>
      <c r="P300" s="67" t="str">
        <f t="shared" si="22"/>
        <v/>
      </c>
    </row>
    <row r="301" spans="2:16" s="68" customFormat="1" ht="22.75" customHeight="1" x14ac:dyDescent="0.35">
      <c r="B301" s="208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168" t="str">
        <f t="shared" si="19"/>
        <v/>
      </c>
      <c r="K301" s="59"/>
      <c r="L301" s="209"/>
      <c r="M301" s="64" t="str">
        <f t="shared" si="20"/>
        <v/>
      </c>
      <c r="N301" s="65">
        <f t="shared" si="21"/>
        <v>0</v>
      </c>
      <c r="O301" s="66" t="str">
        <f>+IFERROR(VLOOKUP(LEFT(E301,4),Tabla3[[COD]:[PROCESO]],4,FALSE),"")</f>
        <v/>
      </c>
      <c r="P301" s="67" t="str">
        <f t="shared" si="22"/>
        <v/>
      </c>
    </row>
    <row r="302" spans="2:16" s="68" customFormat="1" ht="22.75" customHeight="1" x14ac:dyDescent="0.35">
      <c r="B302" s="208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168" t="str">
        <f t="shared" si="19"/>
        <v/>
      </c>
      <c r="K302" s="59"/>
      <c r="L302" s="209"/>
      <c r="M302" s="64" t="str">
        <f t="shared" si="20"/>
        <v/>
      </c>
      <c r="N302" s="65">
        <f t="shared" si="21"/>
        <v>0</v>
      </c>
      <c r="O302" s="66" t="str">
        <f>+IFERROR(VLOOKUP(LEFT(E302,4),Tabla3[[COD]:[PROCESO]],4,FALSE),"")</f>
        <v/>
      </c>
      <c r="P302" s="67" t="str">
        <f t="shared" si="22"/>
        <v/>
      </c>
    </row>
    <row r="303" spans="2:16" s="68" customFormat="1" ht="22.75" customHeight="1" x14ac:dyDescent="0.35">
      <c r="B303" s="208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168" t="str">
        <f t="shared" si="19"/>
        <v/>
      </c>
      <c r="K303" s="59"/>
      <c r="L303" s="209"/>
      <c r="M303" s="64" t="str">
        <f t="shared" si="20"/>
        <v/>
      </c>
      <c r="N303" s="65">
        <f t="shared" si="21"/>
        <v>0</v>
      </c>
      <c r="O303" s="66" t="str">
        <f>+IFERROR(VLOOKUP(LEFT(E303,4),Tabla3[[COD]:[PROCESO]],4,FALSE),"")</f>
        <v/>
      </c>
      <c r="P303" s="67" t="str">
        <f t="shared" si="22"/>
        <v/>
      </c>
    </row>
    <row r="304" spans="2:16" s="68" customFormat="1" ht="22.75" customHeight="1" x14ac:dyDescent="0.35">
      <c r="B304" s="208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168" t="str">
        <f t="shared" si="19"/>
        <v/>
      </c>
      <c r="K304" s="59"/>
      <c r="L304" s="209"/>
      <c r="M304" s="64" t="str">
        <f t="shared" si="20"/>
        <v/>
      </c>
      <c r="N304" s="65">
        <f t="shared" si="21"/>
        <v>0</v>
      </c>
      <c r="O304" s="66" t="str">
        <f>+IFERROR(VLOOKUP(LEFT(E304,4),Tabla3[[COD]:[PROCESO]],4,FALSE),"")</f>
        <v/>
      </c>
      <c r="P304" s="67" t="str">
        <f t="shared" si="22"/>
        <v/>
      </c>
    </row>
    <row r="305" spans="2:16" s="68" customFormat="1" ht="22.75" customHeight="1" x14ac:dyDescent="0.35">
      <c r="B305" s="208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168" t="str">
        <f t="shared" si="19"/>
        <v/>
      </c>
      <c r="K305" s="59"/>
      <c r="L305" s="209"/>
      <c r="M305" s="64" t="str">
        <f t="shared" si="20"/>
        <v/>
      </c>
      <c r="N305" s="65">
        <f t="shared" si="21"/>
        <v>0</v>
      </c>
      <c r="O305" s="66" t="str">
        <f>+IFERROR(VLOOKUP(LEFT(E305,4),Tabla3[[COD]:[PROCESO]],4,FALSE),"")</f>
        <v/>
      </c>
      <c r="P305" s="67" t="str">
        <f t="shared" si="22"/>
        <v/>
      </c>
    </row>
    <row r="306" spans="2:16" s="68" customFormat="1" ht="22.75" customHeight="1" x14ac:dyDescent="0.35">
      <c r="B306" s="208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168" t="str">
        <f t="shared" si="19"/>
        <v/>
      </c>
      <c r="K306" s="59"/>
      <c r="L306" s="209"/>
      <c r="M306" s="64" t="str">
        <f t="shared" si="20"/>
        <v/>
      </c>
      <c r="N306" s="65">
        <f t="shared" si="21"/>
        <v>0</v>
      </c>
      <c r="O306" s="66" t="str">
        <f>+IFERROR(VLOOKUP(LEFT(E306,4),Tabla3[[COD]:[PROCESO]],4,FALSE),"")</f>
        <v/>
      </c>
      <c r="P306" s="67" t="str">
        <f t="shared" si="22"/>
        <v/>
      </c>
    </row>
    <row r="307" spans="2:16" s="68" customFormat="1" ht="22.75" customHeight="1" x14ac:dyDescent="0.35">
      <c r="B307" s="208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168" t="str">
        <f t="shared" si="19"/>
        <v/>
      </c>
      <c r="K307" s="59"/>
      <c r="L307" s="209"/>
      <c r="M307" s="64" t="str">
        <f t="shared" si="20"/>
        <v/>
      </c>
      <c r="N307" s="65">
        <f t="shared" si="21"/>
        <v>0</v>
      </c>
      <c r="O307" s="66" t="str">
        <f>+IFERROR(VLOOKUP(LEFT(E307,4),Tabla3[[COD]:[PROCESO]],4,FALSE),"")</f>
        <v/>
      </c>
      <c r="P307" s="67" t="str">
        <f t="shared" si="22"/>
        <v/>
      </c>
    </row>
    <row r="308" spans="2:16" s="68" customFormat="1" ht="22.75" customHeight="1" x14ac:dyDescent="0.35">
      <c r="B308" s="208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168" t="str">
        <f t="shared" si="19"/>
        <v/>
      </c>
      <c r="K308" s="59"/>
      <c r="L308" s="209"/>
      <c r="M308" s="64" t="str">
        <f t="shared" si="20"/>
        <v/>
      </c>
      <c r="N308" s="65">
        <f t="shared" si="21"/>
        <v>0</v>
      </c>
      <c r="O308" s="66" t="str">
        <f>+IFERROR(VLOOKUP(LEFT(E308,4),Tabla3[[COD]:[PROCESO]],4,FALSE),"")</f>
        <v/>
      </c>
      <c r="P308" s="67" t="str">
        <f t="shared" si="22"/>
        <v/>
      </c>
    </row>
    <row r="309" spans="2:16" s="68" customFormat="1" ht="22.75" customHeight="1" x14ac:dyDescent="0.35">
      <c r="B309" s="208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168" t="str">
        <f t="shared" si="19"/>
        <v/>
      </c>
      <c r="K309" s="59"/>
      <c r="L309" s="209"/>
      <c r="M309" s="64" t="str">
        <f t="shared" si="20"/>
        <v/>
      </c>
      <c r="N309" s="65">
        <f t="shared" si="21"/>
        <v>0</v>
      </c>
      <c r="O309" s="66" t="str">
        <f>+IFERROR(VLOOKUP(LEFT(E309,4),Tabla3[[COD]:[PROCESO]],4,FALSE),"")</f>
        <v/>
      </c>
      <c r="P309" s="67" t="str">
        <f t="shared" si="22"/>
        <v/>
      </c>
    </row>
    <row r="310" spans="2:16" s="68" customFormat="1" ht="22.75" customHeight="1" x14ac:dyDescent="0.35">
      <c r="B310" s="208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168" t="str">
        <f t="shared" si="19"/>
        <v/>
      </c>
      <c r="K310" s="59"/>
      <c r="L310" s="209"/>
      <c r="M310" s="64" t="str">
        <f t="shared" si="20"/>
        <v/>
      </c>
      <c r="N310" s="65">
        <f t="shared" si="21"/>
        <v>0</v>
      </c>
      <c r="O310" s="66" t="str">
        <f>+IFERROR(VLOOKUP(LEFT(E310,4),Tabla3[[COD]:[PROCESO]],4,FALSE),"")</f>
        <v/>
      </c>
      <c r="P310" s="67" t="str">
        <f t="shared" si="22"/>
        <v/>
      </c>
    </row>
    <row r="311" spans="2:16" s="68" customFormat="1" ht="22.75" customHeight="1" x14ac:dyDescent="0.35">
      <c r="B311" s="208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168" t="str">
        <f t="shared" si="19"/>
        <v/>
      </c>
      <c r="K311" s="59"/>
      <c r="L311" s="209"/>
      <c r="M311" s="64" t="str">
        <f t="shared" si="20"/>
        <v/>
      </c>
      <c r="N311" s="65">
        <f t="shared" si="21"/>
        <v>0</v>
      </c>
      <c r="O311" s="66" t="str">
        <f>+IFERROR(VLOOKUP(LEFT(E311,4),Tabla3[[COD]:[PROCESO]],4,FALSE),"")</f>
        <v/>
      </c>
      <c r="P311" s="67" t="str">
        <f t="shared" si="22"/>
        <v/>
      </c>
    </row>
    <row r="312" spans="2:16" s="68" customFormat="1" ht="22.75" customHeight="1" x14ac:dyDescent="0.35">
      <c r="B312" s="208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168" t="str">
        <f t="shared" si="19"/>
        <v/>
      </c>
      <c r="K312" s="59"/>
      <c r="L312" s="209"/>
      <c r="M312" s="64" t="str">
        <f t="shared" si="20"/>
        <v/>
      </c>
      <c r="N312" s="65">
        <f t="shared" si="21"/>
        <v>0</v>
      </c>
      <c r="O312" s="66" t="str">
        <f>+IFERROR(VLOOKUP(LEFT(E312,4),Tabla3[[COD]:[PROCESO]],4,FALSE),"")</f>
        <v/>
      </c>
      <c r="P312" s="67" t="str">
        <f t="shared" si="22"/>
        <v/>
      </c>
    </row>
    <row r="313" spans="2:16" s="68" customFormat="1" ht="22.75" customHeight="1" x14ac:dyDescent="0.35">
      <c r="B313" s="208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168" t="str">
        <f t="shared" si="19"/>
        <v/>
      </c>
      <c r="K313" s="59"/>
      <c r="L313" s="209"/>
      <c r="M313" s="64" t="str">
        <f t="shared" si="20"/>
        <v/>
      </c>
      <c r="N313" s="65">
        <f t="shared" si="21"/>
        <v>0</v>
      </c>
      <c r="O313" s="66" t="str">
        <f>+IFERROR(VLOOKUP(LEFT(E313,4),Tabla3[[COD]:[PROCESO]],4,FALSE),"")</f>
        <v/>
      </c>
      <c r="P313" s="67" t="str">
        <f t="shared" si="22"/>
        <v/>
      </c>
    </row>
    <row r="314" spans="2:16" s="68" customFormat="1" ht="22.75" customHeight="1" x14ac:dyDescent="0.35">
      <c r="B314" s="208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168" t="str">
        <f t="shared" si="19"/>
        <v/>
      </c>
      <c r="K314" s="59"/>
      <c r="L314" s="209"/>
      <c r="M314" s="64" t="str">
        <f t="shared" si="20"/>
        <v/>
      </c>
      <c r="N314" s="65">
        <f t="shared" si="21"/>
        <v>0</v>
      </c>
      <c r="O314" s="66" t="str">
        <f>+IFERROR(VLOOKUP(LEFT(E314,4),Tabla3[[COD]:[PROCESO]],4,FALSE),"")</f>
        <v/>
      </c>
      <c r="P314" s="67" t="str">
        <f t="shared" si="22"/>
        <v/>
      </c>
    </row>
    <row r="315" spans="2:16" s="68" customFormat="1" ht="22.75" customHeight="1" x14ac:dyDescent="0.35">
      <c r="B315" s="208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168" t="str">
        <f t="shared" si="19"/>
        <v/>
      </c>
      <c r="K315" s="59"/>
      <c r="L315" s="209"/>
      <c r="M315" s="64" t="str">
        <f t="shared" si="20"/>
        <v/>
      </c>
      <c r="N315" s="65">
        <f t="shared" si="21"/>
        <v>0</v>
      </c>
      <c r="O315" s="66" t="str">
        <f>+IFERROR(VLOOKUP(LEFT(E315,4),Tabla3[[COD]:[PROCESO]],4,FALSE),"")</f>
        <v/>
      </c>
      <c r="P315" s="67" t="str">
        <f t="shared" si="22"/>
        <v/>
      </c>
    </row>
    <row r="316" spans="2:16" s="68" customFormat="1" ht="22.75" customHeight="1" x14ac:dyDescent="0.35">
      <c r="B316" s="208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168" t="str">
        <f t="shared" si="19"/>
        <v/>
      </c>
      <c r="K316" s="59"/>
      <c r="L316" s="209"/>
      <c r="M316" s="64" t="str">
        <f t="shared" si="20"/>
        <v/>
      </c>
      <c r="N316" s="65">
        <f t="shared" si="21"/>
        <v>0</v>
      </c>
      <c r="O316" s="66" t="str">
        <f>+IFERROR(VLOOKUP(LEFT(E316,4),Tabla3[[COD]:[PROCESO]],4,FALSE),"")</f>
        <v/>
      </c>
      <c r="P316" s="67" t="str">
        <f t="shared" si="22"/>
        <v/>
      </c>
    </row>
    <row r="317" spans="2:16" s="68" customFormat="1" ht="22.75" customHeight="1" x14ac:dyDescent="0.35">
      <c r="B317" s="208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168" t="str">
        <f t="shared" si="19"/>
        <v/>
      </c>
      <c r="K317" s="59"/>
      <c r="L317" s="209"/>
      <c r="M317" s="64" t="str">
        <f t="shared" si="20"/>
        <v/>
      </c>
      <c r="N317" s="65">
        <f t="shared" si="21"/>
        <v>0</v>
      </c>
      <c r="O317" s="66" t="str">
        <f>+IFERROR(VLOOKUP(LEFT(E317,4),Tabla3[[COD]:[PROCESO]],4,FALSE),"")</f>
        <v/>
      </c>
      <c r="P317" s="67" t="str">
        <f t="shared" si="22"/>
        <v/>
      </c>
    </row>
    <row r="318" spans="2:16" s="68" customFormat="1" ht="22.75" customHeight="1" x14ac:dyDescent="0.35">
      <c r="B318" s="208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168" t="str">
        <f t="shared" si="19"/>
        <v/>
      </c>
      <c r="K318" s="59"/>
      <c r="L318" s="209"/>
      <c r="M318" s="64" t="str">
        <f t="shared" si="20"/>
        <v/>
      </c>
      <c r="N318" s="65">
        <f t="shared" si="21"/>
        <v>0</v>
      </c>
      <c r="O318" s="66" t="str">
        <f>+IFERROR(VLOOKUP(LEFT(E318,4),Tabla3[[COD]:[PROCESO]],4,FALSE),"")</f>
        <v/>
      </c>
      <c r="P318" s="67" t="str">
        <f t="shared" si="22"/>
        <v/>
      </c>
    </row>
    <row r="319" spans="2:16" s="68" customFormat="1" ht="22.75" customHeight="1" x14ac:dyDescent="0.35">
      <c r="B319" s="208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168" t="str">
        <f t="shared" ref="J319:J382" si="23">+IFERROR(P319/O319,"")</f>
        <v/>
      </c>
      <c r="K319" s="59"/>
      <c r="L319" s="209"/>
      <c r="M319" s="64" t="str">
        <f t="shared" ref="M319:M382" si="24">+IFERROR(N319*O319,"")</f>
        <v/>
      </c>
      <c r="N319" s="65">
        <f t="shared" si="21"/>
        <v>0</v>
      </c>
      <c r="O319" s="66" t="str">
        <f>+IFERROR(VLOOKUP(LEFT(E319,4),Tabla3[[COD]:[PROCESO]],4,FALSE),"")</f>
        <v/>
      </c>
      <c r="P319" s="67" t="str">
        <f t="shared" si="22"/>
        <v/>
      </c>
    </row>
    <row r="320" spans="2:16" s="68" customFormat="1" ht="22.75" customHeight="1" x14ac:dyDescent="0.35">
      <c r="B320" s="208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168" t="str">
        <f t="shared" si="23"/>
        <v/>
      </c>
      <c r="K320" s="59"/>
      <c r="L320" s="209"/>
      <c r="M320" s="64" t="str">
        <f t="shared" si="24"/>
        <v/>
      </c>
      <c r="N320" s="65">
        <f t="shared" si="21"/>
        <v>0</v>
      </c>
      <c r="O320" s="66" t="str">
        <f>+IFERROR(VLOOKUP(LEFT(E320,4),Tabla3[[COD]:[PROCESO]],4,FALSE),"")</f>
        <v/>
      </c>
      <c r="P320" s="67" t="str">
        <f t="shared" si="22"/>
        <v/>
      </c>
    </row>
    <row r="321" spans="2:16" s="68" customFormat="1" ht="22.75" customHeight="1" x14ac:dyDescent="0.35">
      <c r="B321" s="208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168" t="str">
        <f t="shared" si="23"/>
        <v/>
      </c>
      <c r="K321" s="59"/>
      <c r="L321" s="209"/>
      <c r="M321" s="64" t="str">
        <f t="shared" si="24"/>
        <v/>
      </c>
      <c r="N321" s="65">
        <f t="shared" ref="N321:N384" si="25">(H321-G321)*24</f>
        <v>0</v>
      </c>
      <c r="O321" s="66" t="str">
        <f>+IFERROR(VLOOKUP(LEFT(E321,4),Tabla3[[COD]:[PROCESO]],4,FALSE),"")</f>
        <v/>
      </c>
      <c r="P321" s="67" t="str">
        <f t="shared" ref="P321:P384" si="26">+IFERROR(I321/N321,"")</f>
        <v/>
      </c>
    </row>
    <row r="322" spans="2:16" s="68" customFormat="1" ht="22.75" customHeight="1" x14ac:dyDescent="0.35">
      <c r="B322" s="208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168" t="str">
        <f t="shared" si="23"/>
        <v/>
      </c>
      <c r="K322" s="59"/>
      <c r="L322" s="209"/>
      <c r="M322" s="64" t="str">
        <f t="shared" si="24"/>
        <v/>
      </c>
      <c r="N322" s="65">
        <f t="shared" si="25"/>
        <v>0</v>
      </c>
      <c r="O322" s="66" t="str">
        <f>+IFERROR(VLOOKUP(LEFT(E322,4),Tabla3[[COD]:[PROCESO]],4,FALSE),"")</f>
        <v/>
      </c>
      <c r="P322" s="67" t="str">
        <f t="shared" si="26"/>
        <v/>
      </c>
    </row>
    <row r="323" spans="2:16" s="68" customFormat="1" ht="22.75" customHeight="1" x14ac:dyDescent="0.35">
      <c r="B323" s="208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168" t="str">
        <f t="shared" si="23"/>
        <v/>
      </c>
      <c r="K323" s="59"/>
      <c r="L323" s="209"/>
      <c r="M323" s="64" t="str">
        <f t="shared" si="24"/>
        <v/>
      </c>
      <c r="N323" s="65">
        <f t="shared" si="25"/>
        <v>0</v>
      </c>
      <c r="O323" s="66" t="str">
        <f>+IFERROR(VLOOKUP(LEFT(E323,4),Tabla3[[COD]:[PROCESO]],4,FALSE),"")</f>
        <v/>
      </c>
      <c r="P323" s="67" t="str">
        <f t="shared" si="26"/>
        <v/>
      </c>
    </row>
    <row r="324" spans="2:16" s="68" customFormat="1" ht="22.75" customHeight="1" x14ac:dyDescent="0.35">
      <c r="B324" s="208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168" t="str">
        <f t="shared" si="23"/>
        <v/>
      </c>
      <c r="K324" s="59"/>
      <c r="L324" s="209"/>
      <c r="M324" s="64" t="str">
        <f t="shared" si="24"/>
        <v/>
      </c>
      <c r="N324" s="65">
        <f t="shared" si="25"/>
        <v>0</v>
      </c>
      <c r="O324" s="66" t="str">
        <f>+IFERROR(VLOOKUP(LEFT(E324,4),Tabla3[[COD]:[PROCESO]],4,FALSE),"")</f>
        <v/>
      </c>
      <c r="P324" s="67" t="str">
        <f t="shared" si="26"/>
        <v/>
      </c>
    </row>
    <row r="325" spans="2:16" s="68" customFormat="1" ht="22.75" customHeight="1" x14ac:dyDescent="0.35">
      <c r="B325" s="208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168" t="str">
        <f t="shared" si="23"/>
        <v/>
      </c>
      <c r="K325" s="59"/>
      <c r="L325" s="209"/>
      <c r="M325" s="64" t="str">
        <f t="shared" si="24"/>
        <v/>
      </c>
      <c r="N325" s="65">
        <f t="shared" si="25"/>
        <v>0</v>
      </c>
      <c r="O325" s="66" t="str">
        <f>+IFERROR(VLOOKUP(LEFT(E325,4),Tabla3[[COD]:[PROCESO]],4,FALSE),"")</f>
        <v/>
      </c>
      <c r="P325" s="67" t="str">
        <f t="shared" si="26"/>
        <v/>
      </c>
    </row>
    <row r="326" spans="2:16" s="68" customFormat="1" ht="22.75" customHeight="1" x14ac:dyDescent="0.35">
      <c r="B326" s="208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168" t="str">
        <f t="shared" si="23"/>
        <v/>
      </c>
      <c r="K326" s="59"/>
      <c r="L326" s="209"/>
      <c r="M326" s="64" t="str">
        <f t="shared" si="24"/>
        <v/>
      </c>
      <c r="N326" s="65">
        <f t="shared" si="25"/>
        <v>0</v>
      </c>
      <c r="O326" s="66" t="str">
        <f>+IFERROR(VLOOKUP(LEFT(E326,4),Tabla3[[COD]:[PROCESO]],4,FALSE),"")</f>
        <v/>
      </c>
      <c r="P326" s="67" t="str">
        <f t="shared" si="26"/>
        <v/>
      </c>
    </row>
    <row r="327" spans="2:16" s="68" customFormat="1" ht="22.75" customHeight="1" x14ac:dyDescent="0.35">
      <c r="B327" s="208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168" t="str">
        <f t="shared" si="23"/>
        <v/>
      </c>
      <c r="K327" s="59"/>
      <c r="L327" s="209"/>
      <c r="M327" s="64" t="str">
        <f t="shared" si="24"/>
        <v/>
      </c>
      <c r="N327" s="65">
        <f t="shared" si="25"/>
        <v>0</v>
      </c>
      <c r="O327" s="66" t="str">
        <f>+IFERROR(VLOOKUP(LEFT(E327,4),Tabla3[[COD]:[PROCESO]],4,FALSE),"")</f>
        <v/>
      </c>
      <c r="P327" s="67" t="str">
        <f t="shared" si="26"/>
        <v/>
      </c>
    </row>
    <row r="328" spans="2:16" s="68" customFormat="1" ht="22.75" customHeight="1" x14ac:dyDescent="0.35">
      <c r="B328" s="208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168" t="str">
        <f t="shared" si="23"/>
        <v/>
      </c>
      <c r="K328" s="59"/>
      <c r="L328" s="209"/>
      <c r="M328" s="64" t="str">
        <f t="shared" si="24"/>
        <v/>
      </c>
      <c r="N328" s="65">
        <f t="shared" si="25"/>
        <v>0</v>
      </c>
      <c r="O328" s="66" t="str">
        <f>+IFERROR(VLOOKUP(LEFT(E328,4),Tabla3[[COD]:[PROCESO]],4,FALSE),"")</f>
        <v/>
      </c>
      <c r="P328" s="67" t="str">
        <f t="shared" si="26"/>
        <v/>
      </c>
    </row>
    <row r="329" spans="2:16" s="68" customFormat="1" ht="22.75" customHeight="1" x14ac:dyDescent="0.35">
      <c r="B329" s="208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168" t="str">
        <f t="shared" si="23"/>
        <v/>
      </c>
      <c r="K329" s="59"/>
      <c r="L329" s="209"/>
      <c r="M329" s="64" t="str">
        <f t="shared" si="24"/>
        <v/>
      </c>
      <c r="N329" s="65">
        <f t="shared" si="25"/>
        <v>0</v>
      </c>
      <c r="O329" s="66" t="str">
        <f>+IFERROR(VLOOKUP(LEFT(E329,4),Tabla3[[COD]:[PROCESO]],4,FALSE),"")</f>
        <v/>
      </c>
      <c r="P329" s="67" t="str">
        <f t="shared" si="26"/>
        <v/>
      </c>
    </row>
    <row r="330" spans="2:16" s="68" customFormat="1" ht="22.75" customHeight="1" x14ac:dyDescent="0.35">
      <c r="B330" s="208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168" t="str">
        <f t="shared" si="23"/>
        <v/>
      </c>
      <c r="K330" s="59"/>
      <c r="L330" s="209"/>
      <c r="M330" s="64" t="str">
        <f t="shared" si="24"/>
        <v/>
      </c>
      <c r="N330" s="65">
        <f t="shared" si="25"/>
        <v>0</v>
      </c>
      <c r="O330" s="66" t="str">
        <f>+IFERROR(VLOOKUP(LEFT(E330,4),Tabla3[[COD]:[PROCESO]],4,FALSE),"")</f>
        <v/>
      </c>
      <c r="P330" s="67" t="str">
        <f t="shared" si="26"/>
        <v/>
      </c>
    </row>
    <row r="331" spans="2:16" s="68" customFormat="1" ht="22.75" customHeight="1" x14ac:dyDescent="0.35">
      <c r="B331" s="208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168" t="str">
        <f t="shared" si="23"/>
        <v/>
      </c>
      <c r="K331" s="59"/>
      <c r="L331" s="209"/>
      <c r="M331" s="64" t="str">
        <f t="shared" si="24"/>
        <v/>
      </c>
      <c r="N331" s="65">
        <f t="shared" si="25"/>
        <v>0</v>
      </c>
      <c r="O331" s="66" t="str">
        <f>+IFERROR(VLOOKUP(LEFT(E331,4),Tabla3[[COD]:[PROCESO]],4,FALSE),"")</f>
        <v/>
      </c>
      <c r="P331" s="67" t="str">
        <f t="shared" si="26"/>
        <v/>
      </c>
    </row>
    <row r="332" spans="2:16" s="68" customFormat="1" ht="22.75" customHeight="1" x14ac:dyDescent="0.35">
      <c r="B332" s="208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168" t="str">
        <f t="shared" si="23"/>
        <v/>
      </c>
      <c r="K332" s="59"/>
      <c r="L332" s="209"/>
      <c r="M332" s="64" t="str">
        <f t="shared" si="24"/>
        <v/>
      </c>
      <c r="N332" s="65">
        <f t="shared" si="25"/>
        <v>0</v>
      </c>
      <c r="O332" s="66" t="str">
        <f>+IFERROR(VLOOKUP(LEFT(E332,4),Tabla3[[COD]:[PROCESO]],4,FALSE),"")</f>
        <v/>
      </c>
      <c r="P332" s="67" t="str">
        <f t="shared" si="26"/>
        <v/>
      </c>
    </row>
    <row r="333" spans="2:16" s="68" customFormat="1" ht="22.75" customHeight="1" x14ac:dyDescent="0.35">
      <c r="B333" s="208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168" t="str">
        <f t="shared" si="23"/>
        <v/>
      </c>
      <c r="K333" s="59"/>
      <c r="L333" s="209"/>
      <c r="M333" s="64" t="str">
        <f t="shared" si="24"/>
        <v/>
      </c>
      <c r="N333" s="65">
        <f t="shared" si="25"/>
        <v>0</v>
      </c>
      <c r="O333" s="66" t="str">
        <f>+IFERROR(VLOOKUP(LEFT(E333,4),Tabla3[[COD]:[PROCESO]],4,FALSE),"")</f>
        <v/>
      </c>
      <c r="P333" s="67" t="str">
        <f t="shared" si="26"/>
        <v/>
      </c>
    </row>
    <row r="334" spans="2:16" s="68" customFormat="1" ht="22.75" customHeight="1" x14ac:dyDescent="0.35">
      <c r="B334" s="208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168" t="str">
        <f t="shared" si="23"/>
        <v/>
      </c>
      <c r="K334" s="59"/>
      <c r="L334" s="209"/>
      <c r="M334" s="64" t="str">
        <f t="shared" si="24"/>
        <v/>
      </c>
      <c r="N334" s="65">
        <f t="shared" si="25"/>
        <v>0</v>
      </c>
      <c r="O334" s="66" t="str">
        <f>+IFERROR(VLOOKUP(LEFT(E334,4),Tabla3[[COD]:[PROCESO]],4,FALSE),"")</f>
        <v/>
      </c>
      <c r="P334" s="67" t="str">
        <f t="shared" si="26"/>
        <v/>
      </c>
    </row>
    <row r="335" spans="2:16" s="68" customFormat="1" ht="22.75" customHeight="1" x14ac:dyDescent="0.35">
      <c r="B335" s="208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168" t="str">
        <f t="shared" si="23"/>
        <v/>
      </c>
      <c r="K335" s="59"/>
      <c r="L335" s="209"/>
      <c r="M335" s="64" t="str">
        <f t="shared" si="24"/>
        <v/>
      </c>
      <c r="N335" s="65">
        <f t="shared" si="25"/>
        <v>0</v>
      </c>
      <c r="O335" s="66" t="str">
        <f>+IFERROR(VLOOKUP(LEFT(E335,4),Tabla3[[COD]:[PROCESO]],4,FALSE),"")</f>
        <v/>
      </c>
      <c r="P335" s="67" t="str">
        <f t="shared" si="26"/>
        <v/>
      </c>
    </row>
    <row r="336" spans="2:16" s="68" customFormat="1" ht="22.75" customHeight="1" x14ac:dyDescent="0.35">
      <c r="B336" s="208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168" t="str">
        <f t="shared" si="23"/>
        <v/>
      </c>
      <c r="K336" s="59"/>
      <c r="L336" s="209"/>
      <c r="M336" s="64" t="str">
        <f t="shared" si="24"/>
        <v/>
      </c>
      <c r="N336" s="65">
        <f t="shared" si="25"/>
        <v>0</v>
      </c>
      <c r="O336" s="66" t="str">
        <f>+IFERROR(VLOOKUP(LEFT(E336,4),Tabla3[[COD]:[PROCESO]],4,FALSE),"")</f>
        <v/>
      </c>
      <c r="P336" s="67" t="str">
        <f t="shared" si="26"/>
        <v/>
      </c>
    </row>
    <row r="337" spans="2:16" s="68" customFormat="1" ht="22.75" customHeight="1" x14ac:dyDescent="0.35">
      <c r="B337" s="208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168" t="str">
        <f t="shared" si="23"/>
        <v/>
      </c>
      <c r="K337" s="59"/>
      <c r="L337" s="209"/>
      <c r="M337" s="64" t="str">
        <f t="shared" si="24"/>
        <v/>
      </c>
      <c r="N337" s="65">
        <f t="shared" si="25"/>
        <v>0</v>
      </c>
      <c r="O337" s="66" t="str">
        <f>+IFERROR(VLOOKUP(LEFT(E337,4),Tabla3[[COD]:[PROCESO]],4,FALSE),"")</f>
        <v/>
      </c>
      <c r="P337" s="67" t="str">
        <f t="shared" si="26"/>
        <v/>
      </c>
    </row>
    <row r="338" spans="2:16" s="68" customFormat="1" ht="22.75" customHeight="1" x14ac:dyDescent="0.35">
      <c r="B338" s="208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168" t="str">
        <f t="shared" si="23"/>
        <v/>
      </c>
      <c r="K338" s="59"/>
      <c r="L338" s="209"/>
      <c r="M338" s="64" t="str">
        <f t="shared" si="24"/>
        <v/>
      </c>
      <c r="N338" s="65">
        <f t="shared" si="25"/>
        <v>0</v>
      </c>
      <c r="O338" s="66" t="str">
        <f>+IFERROR(VLOOKUP(LEFT(E338,4),Tabla3[[COD]:[PROCESO]],4,FALSE),"")</f>
        <v/>
      </c>
      <c r="P338" s="67" t="str">
        <f t="shared" si="26"/>
        <v/>
      </c>
    </row>
    <row r="339" spans="2:16" s="68" customFormat="1" ht="22.75" customHeight="1" x14ac:dyDescent="0.35">
      <c r="B339" s="208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168" t="str">
        <f t="shared" si="23"/>
        <v/>
      </c>
      <c r="K339" s="59"/>
      <c r="L339" s="209"/>
      <c r="M339" s="64" t="str">
        <f t="shared" si="24"/>
        <v/>
      </c>
      <c r="N339" s="65">
        <f t="shared" si="25"/>
        <v>0</v>
      </c>
      <c r="O339" s="66" t="str">
        <f>+IFERROR(VLOOKUP(LEFT(E339,4),Tabla3[[COD]:[PROCESO]],4,FALSE),"")</f>
        <v/>
      </c>
      <c r="P339" s="67" t="str">
        <f t="shared" si="26"/>
        <v/>
      </c>
    </row>
    <row r="340" spans="2:16" s="68" customFormat="1" ht="22.75" customHeight="1" x14ac:dyDescent="0.35">
      <c r="B340" s="208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168" t="str">
        <f t="shared" si="23"/>
        <v/>
      </c>
      <c r="K340" s="59"/>
      <c r="L340" s="209"/>
      <c r="M340" s="64" t="str">
        <f t="shared" si="24"/>
        <v/>
      </c>
      <c r="N340" s="65">
        <f t="shared" si="25"/>
        <v>0</v>
      </c>
      <c r="O340" s="66" t="str">
        <f>+IFERROR(VLOOKUP(LEFT(E340,4),Tabla3[[COD]:[PROCESO]],4,FALSE),"")</f>
        <v/>
      </c>
      <c r="P340" s="67" t="str">
        <f t="shared" si="26"/>
        <v/>
      </c>
    </row>
    <row r="341" spans="2:16" s="68" customFormat="1" ht="22.75" customHeight="1" x14ac:dyDescent="0.35">
      <c r="B341" s="208"/>
      <c r="C341" s="58"/>
      <c r="D341" s="59"/>
      <c r="E341" s="59"/>
      <c r="F341" s="170" t="e">
        <f>+VLOOKUP(E341,'ESTADAR V3 2025'!$D$125:$F$235,2,FALSE)</f>
        <v>#N/A</v>
      </c>
      <c r="G341" s="61"/>
      <c r="H341" s="61"/>
      <c r="I341" s="59"/>
      <c r="J341" s="168" t="str">
        <f t="shared" si="23"/>
        <v/>
      </c>
      <c r="K341" s="59"/>
      <c r="L341" s="209"/>
      <c r="M341" s="64" t="str">
        <f t="shared" si="24"/>
        <v/>
      </c>
      <c r="N341" s="65">
        <f t="shared" si="25"/>
        <v>0</v>
      </c>
      <c r="O341" s="66" t="str">
        <f>+IFERROR(VLOOKUP(LEFT(E341,4),Tabla3[[COD]:[PROCESO]],4,FALSE),"")</f>
        <v/>
      </c>
      <c r="P341" s="67" t="str">
        <f t="shared" si="26"/>
        <v/>
      </c>
    </row>
    <row r="342" spans="2:16" s="68" customFormat="1" ht="22.75" customHeight="1" x14ac:dyDescent="0.35">
      <c r="B342" s="208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168" t="str">
        <f t="shared" si="23"/>
        <v/>
      </c>
      <c r="K342" s="59"/>
      <c r="L342" s="209"/>
      <c r="M342" s="64" t="str">
        <f t="shared" si="24"/>
        <v/>
      </c>
      <c r="N342" s="65">
        <f t="shared" si="25"/>
        <v>0</v>
      </c>
      <c r="O342" s="66" t="str">
        <f>+IFERROR(VLOOKUP(LEFT(E342,4),Tabla3[[COD]:[PROCESO]],4,FALSE),"")</f>
        <v/>
      </c>
      <c r="P342" s="67" t="str">
        <f t="shared" si="26"/>
        <v/>
      </c>
    </row>
    <row r="343" spans="2:16" s="68" customFormat="1" ht="22.75" customHeight="1" x14ac:dyDescent="0.35">
      <c r="B343" s="208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168" t="str">
        <f t="shared" si="23"/>
        <v/>
      </c>
      <c r="K343" s="59"/>
      <c r="L343" s="209"/>
      <c r="M343" s="64" t="str">
        <f t="shared" si="24"/>
        <v/>
      </c>
      <c r="N343" s="65">
        <f t="shared" si="25"/>
        <v>0</v>
      </c>
      <c r="O343" s="66" t="str">
        <f>+IFERROR(VLOOKUP(LEFT(E343,4),Tabla3[[COD]:[PROCESO]],4,FALSE),"")</f>
        <v/>
      </c>
      <c r="P343" s="67" t="str">
        <f t="shared" si="26"/>
        <v/>
      </c>
    </row>
    <row r="344" spans="2:16" s="68" customFormat="1" ht="22.75" customHeight="1" x14ac:dyDescent="0.35">
      <c r="B344" s="208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168" t="str">
        <f t="shared" si="23"/>
        <v/>
      </c>
      <c r="K344" s="59"/>
      <c r="L344" s="209"/>
      <c r="M344" s="64" t="str">
        <f t="shared" si="24"/>
        <v/>
      </c>
      <c r="N344" s="65">
        <f t="shared" si="25"/>
        <v>0</v>
      </c>
      <c r="O344" s="66" t="str">
        <f>+IFERROR(VLOOKUP(LEFT(E344,4),Tabla3[[COD]:[PROCESO]],4,FALSE),"")</f>
        <v/>
      </c>
      <c r="P344" s="67" t="str">
        <f t="shared" si="26"/>
        <v/>
      </c>
    </row>
    <row r="345" spans="2:16" s="68" customFormat="1" ht="22.75" customHeight="1" x14ac:dyDescent="0.35">
      <c r="B345" s="208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168" t="str">
        <f t="shared" si="23"/>
        <v/>
      </c>
      <c r="K345" s="59"/>
      <c r="L345" s="209"/>
      <c r="M345" s="64" t="str">
        <f t="shared" si="24"/>
        <v/>
      </c>
      <c r="N345" s="65">
        <f t="shared" si="25"/>
        <v>0</v>
      </c>
      <c r="O345" s="66" t="str">
        <f>+IFERROR(VLOOKUP(LEFT(E345,4),Tabla3[[COD]:[PROCESO]],4,FALSE),"")</f>
        <v/>
      </c>
      <c r="P345" s="67" t="str">
        <f t="shared" si="26"/>
        <v/>
      </c>
    </row>
    <row r="346" spans="2:16" s="68" customFormat="1" ht="22.75" customHeight="1" x14ac:dyDescent="0.35">
      <c r="B346" s="208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168" t="str">
        <f t="shared" si="23"/>
        <v/>
      </c>
      <c r="K346" s="59"/>
      <c r="L346" s="209"/>
      <c r="M346" s="64" t="str">
        <f t="shared" si="24"/>
        <v/>
      </c>
      <c r="N346" s="65">
        <f t="shared" si="25"/>
        <v>0</v>
      </c>
      <c r="O346" s="66" t="str">
        <f>+IFERROR(VLOOKUP(LEFT(E346,4),Tabla3[[COD]:[PROCESO]],4,FALSE),"")</f>
        <v/>
      </c>
      <c r="P346" s="67" t="str">
        <f t="shared" si="26"/>
        <v/>
      </c>
    </row>
    <row r="347" spans="2:16" s="68" customFormat="1" ht="22.75" customHeight="1" x14ac:dyDescent="0.35">
      <c r="B347" s="208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168" t="str">
        <f t="shared" si="23"/>
        <v/>
      </c>
      <c r="K347" s="59"/>
      <c r="L347" s="209"/>
      <c r="M347" s="64" t="str">
        <f t="shared" si="24"/>
        <v/>
      </c>
      <c r="N347" s="65">
        <f t="shared" si="25"/>
        <v>0</v>
      </c>
      <c r="O347" s="66" t="str">
        <f>+IFERROR(VLOOKUP(LEFT(E347,4),Tabla3[[COD]:[PROCESO]],4,FALSE),"")</f>
        <v/>
      </c>
      <c r="P347" s="67" t="str">
        <f t="shared" si="26"/>
        <v/>
      </c>
    </row>
    <row r="348" spans="2:16" s="68" customFormat="1" ht="22.75" customHeight="1" x14ac:dyDescent="0.35">
      <c r="B348" s="208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168" t="str">
        <f t="shared" si="23"/>
        <v/>
      </c>
      <c r="K348" s="59"/>
      <c r="L348" s="209"/>
      <c r="M348" s="64" t="str">
        <f t="shared" si="24"/>
        <v/>
      </c>
      <c r="N348" s="65">
        <f t="shared" si="25"/>
        <v>0</v>
      </c>
      <c r="O348" s="66" t="str">
        <f>+IFERROR(VLOOKUP(LEFT(E348,4),Tabla3[[COD]:[PROCESO]],4,FALSE),"")</f>
        <v/>
      </c>
      <c r="P348" s="67" t="str">
        <f t="shared" si="26"/>
        <v/>
      </c>
    </row>
    <row r="349" spans="2:16" s="68" customFormat="1" ht="22.75" customHeight="1" x14ac:dyDescent="0.35">
      <c r="B349" s="208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168" t="str">
        <f t="shared" si="23"/>
        <v/>
      </c>
      <c r="K349" s="59"/>
      <c r="L349" s="209"/>
      <c r="M349" s="64" t="str">
        <f t="shared" si="24"/>
        <v/>
      </c>
      <c r="N349" s="65">
        <f t="shared" si="25"/>
        <v>0</v>
      </c>
      <c r="O349" s="66" t="str">
        <f>+IFERROR(VLOOKUP(LEFT(E349,4),Tabla3[[COD]:[PROCESO]],4,FALSE),"")</f>
        <v/>
      </c>
      <c r="P349" s="67" t="str">
        <f t="shared" si="26"/>
        <v/>
      </c>
    </row>
    <row r="350" spans="2:16" s="68" customFormat="1" ht="22.75" customHeight="1" x14ac:dyDescent="0.35">
      <c r="B350" s="208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168" t="str">
        <f t="shared" si="23"/>
        <v/>
      </c>
      <c r="K350" s="59"/>
      <c r="L350" s="209"/>
      <c r="M350" s="64" t="str">
        <f t="shared" si="24"/>
        <v/>
      </c>
      <c r="N350" s="65">
        <f t="shared" si="25"/>
        <v>0</v>
      </c>
      <c r="O350" s="66" t="str">
        <f>+IFERROR(VLOOKUP(LEFT(E350,4),Tabla3[[COD]:[PROCESO]],4,FALSE),"")</f>
        <v/>
      </c>
      <c r="P350" s="67" t="str">
        <f t="shared" si="26"/>
        <v/>
      </c>
    </row>
    <row r="351" spans="2:16" s="68" customFormat="1" ht="22.75" customHeight="1" x14ac:dyDescent="0.35">
      <c r="B351" s="208"/>
      <c r="C351" s="58"/>
      <c r="D351" s="59"/>
      <c r="E351" s="59"/>
      <c r="F351" s="170" t="e">
        <f>+VLOOKUP(E351,'ESTADAR V3 2025'!$D$125:$F$235,2,FALSE)</f>
        <v>#N/A</v>
      </c>
      <c r="G351" s="61"/>
      <c r="H351" s="61"/>
      <c r="I351" s="59"/>
      <c r="J351" s="168" t="str">
        <f t="shared" si="23"/>
        <v/>
      </c>
      <c r="K351" s="59"/>
      <c r="L351" s="209"/>
      <c r="M351" s="64" t="str">
        <f t="shared" si="24"/>
        <v/>
      </c>
      <c r="N351" s="65">
        <f t="shared" si="25"/>
        <v>0</v>
      </c>
      <c r="O351" s="66" t="str">
        <f>+IFERROR(VLOOKUP(LEFT(E351,4),Tabla3[[COD]:[PROCESO]],4,FALSE),"")</f>
        <v/>
      </c>
      <c r="P351" s="67" t="str">
        <f t="shared" si="26"/>
        <v/>
      </c>
    </row>
    <row r="352" spans="2:16" s="68" customFormat="1" ht="22.75" customHeight="1" x14ac:dyDescent="0.35">
      <c r="B352" s="208"/>
      <c r="C352" s="58"/>
      <c r="D352" s="59"/>
      <c r="E352" s="59"/>
      <c r="F352" s="170" t="e">
        <f>+VLOOKUP(E352,'ESTADAR V3 2025'!$D$125:$F$235,2,FALSE)</f>
        <v>#N/A</v>
      </c>
      <c r="G352" s="61"/>
      <c r="H352" s="61"/>
      <c r="I352" s="59"/>
      <c r="J352" s="168" t="str">
        <f t="shared" si="23"/>
        <v/>
      </c>
      <c r="K352" s="59"/>
      <c r="L352" s="209"/>
      <c r="M352" s="64" t="str">
        <f t="shared" si="24"/>
        <v/>
      </c>
      <c r="N352" s="65">
        <f t="shared" si="25"/>
        <v>0</v>
      </c>
      <c r="O352" s="66" t="str">
        <f>+IFERROR(VLOOKUP(LEFT(E352,4),Tabla3[[COD]:[PROCESO]],4,FALSE),"")</f>
        <v/>
      </c>
      <c r="P352" s="67" t="str">
        <f t="shared" si="26"/>
        <v/>
      </c>
    </row>
    <row r="353" spans="2:16" s="68" customFormat="1" ht="22.75" customHeight="1" x14ac:dyDescent="0.35">
      <c r="B353" s="208"/>
      <c r="C353" s="58"/>
      <c r="D353" s="59"/>
      <c r="E353" s="59"/>
      <c r="F353" s="170" t="e">
        <f>+VLOOKUP(E353,'ESTADAR V3 2025'!$D$125:$F$235,2,FALSE)</f>
        <v>#N/A</v>
      </c>
      <c r="G353" s="61"/>
      <c r="H353" s="61"/>
      <c r="I353" s="59"/>
      <c r="J353" s="168" t="str">
        <f t="shared" si="23"/>
        <v/>
      </c>
      <c r="K353" s="59"/>
      <c r="L353" s="209"/>
      <c r="M353" s="64" t="str">
        <f t="shared" si="24"/>
        <v/>
      </c>
      <c r="N353" s="65">
        <f t="shared" si="25"/>
        <v>0</v>
      </c>
      <c r="O353" s="66" t="str">
        <f>+IFERROR(VLOOKUP(LEFT(E353,4),Tabla3[[COD]:[PROCESO]],4,FALSE),"")</f>
        <v/>
      </c>
      <c r="P353" s="67" t="str">
        <f t="shared" si="26"/>
        <v/>
      </c>
    </row>
    <row r="354" spans="2:16" s="68" customFormat="1" ht="22.75" customHeight="1" x14ac:dyDescent="0.35">
      <c r="B354" s="208"/>
      <c r="C354" s="58"/>
      <c r="D354" s="59"/>
      <c r="E354" s="59"/>
      <c r="F354" s="170" t="e">
        <f>+VLOOKUP(E354,'ESTADAR V3 2025'!$D$125:$F$235,2,FALSE)</f>
        <v>#N/A</v>
      </c>
      <c r="G354" s="61"/>
      <c r="H354" s="61"/>
      <c r="I354" s="59"/>
      <c r="J354" s="168" t="str">
        <f t="shared" si="23"/>
        <v/>
      </c>
      <c r="K354" s="59"/>
      <c r="L354" s="209"/>
      <c r="M354" s="64" t="str">
        <f t="shared" si="24"/>
        <v/>
      </c>
      <c r="N354" s="65">
        <f t="shared" si="25"/>
        <v>0</v>
      </c>
      <c r="O354" s="66" t="str">
        <f>+IFERROR(VLOOKUP(LEFT(E354,4),Tabla3[[COD]:[PROCESO]],4,FALSE),"")</f>
        <v/>
      </c>
      <c r="P354" s="67" t="str">
        <f t="shared" si="26"/>
        <v/>
      </c>
    </row>
    <row r="355" spans="2:16" s="68" customFormat="1" ht="22.75" customHeight="1" x14ac:dyDescent="0.35">
      <c r="B355" s="208"/>
      <c r="C355" s="58"/>
      <c r="D355" s="59"/>
      <c r="E355" s="59"/>
      <c r="F355" s="170" t="e">
        <f>+VLOOKUP(E355,'ESTADAR V3 2025'!$D$125:$F$235,2,FALSE)</f>
        <v>#N/A</v>
      </c>
      <c r="G355" s="61"/>
      <c r="H355" s="61"/>
      <c r="I355" s="59"/>
      <c r="J355" s="168" t="str">
        <f t="shared" si="23"/>
        <v/>
      </c>
      <c r="K355" s="59"/>
      <c r="L355" s="209"/>
      <c r="M355" s="64" t="str">
        <f t="shared" si="24"/>
        <v/>
      </c>
      <c r="N355" s="65">
        <f t="shared" si="25"/>
        <v>0</v>
      </c>
      <c r="O355" s="66" t="str">
        <f>+IFERROR(VLOOKUP(LEFT(E355,4),Tabla3[[COD]:[PROCESO]],4,FALSE),"")</f>
        <v/>
      </c>
      <c r="P355" s="67" t="str">
        <f t="shared" si="26"/>
        <v/>
      </c>
    </row>
    <row r="356" spans="2:16" s="68" customFormat="1" ht="22.75" customHeight="1" x14ac:dyDescent="0.35">
      <c r="B356" s="208"/>
      <c r="C356" s="58"/>
      <c r="D356" s="59"/>
      <c r="E356" s="59"/>
      <c r="F356" s="170" t="e">
        <f>+VLOOKUP(E356,'ESTADAR V3 2025'!$D$125:$F$235,2,FALSE)</f>
        <v>#N/A</v>
      </c>
      <c r="G356" s="61"/>
      <c r="H356" s="61"/>
      <c r="I356" s="59"/>
      <c r="J356" s="168" t="str">
        <f t="shared" si="23"/>
        <v/>
      </c>
      <c r="K356" s="59"/>
      <c r="L356" s="209"/>
      <c r="M356" s="64" t="str">
        <f t="shared" si="24"/>
        <v/>
      </c>
      <c r="N356" s="65">
        <f t="shared" si="25"/>
        <v>0</v>
      </c>
      <c r="O356" s="66" t="str">
        <f>+IFERROR(VLOOKUP(LEFT(E356,4),Tabla3[[COD]:[PROCESO]],4,FALSE),"")</f>
        <v/>
      </c>
      <c r="P356" s="67" t="str">
        <f t="shared" si="26"/>
        <v/>
      </c>
    </row>
    <row r="357" spans="2:16" s="68" customFormat="1" ht="22.75" customHeight="1" x14ac:dyDescent="0.35">
      <c r="B357" s="208"/>
      <c r="C357" s="58"/>
      <c r="D357" s="59"/>
      <c r="E357" s="59"/>
      <c r="F357" s="170" t="e">
        <f>+VLOOKUP(E357,'ESTADAR V3 2025'!$D$125:$F$235,2,FALSE)</f>
        <v>#N/A</v>
      </c>
      <c r="G357" s="61"/>
      <c r="H357" s="61"/>
      <c r="I357" s="59"/>
      <c r="J357" s="168" t="str">
        <f t="shared" si="23"/>
        <v/>
      </c>
      <c r="K357" s="59"/>
      <c r="L357" s="209"/>
      <c r="M357" s="64" t="str">
        <f t="shared" si="24"/>
        <v/>
      </c>
      <c r="N357" s="65">
        <f t="shared" si="25"/>
        <v>0</v>
      </c>
      <c r="O357" s="66" t="str">
        <f>+IFERROR(VLOOKUP(LEFT(E357,4),Tabla3[[COD]:[PROCESO]],4,FALSE),"")</f>
        <v/>
      </c>
      <c r="P357" s="67" t="str">
        <f t="shared" si="26"/>
        <v/>
      </c>
    </row>
    <row r="358" spans="2:16" s="68" customFormat="1" ht="22.75" customHeight="1" x14ac:dyDescent="0.35">
      <c r="B358" s="208"/>
      <c r="C358" s="58"/>
      <c r="D358" s="59"/>
      <c r="E358" s="59"/>
      <c r="F358" s="170" t="e">
        <f>+VLOOKUP(E358,'ESTADAR V3 2025'!$D$125:$F$235,2,FALSE)</f>
        <v>#N/A</v>
      </c>
      <c r="G358" s="61"/>
      <c r="H358" s="61"/>
      <c r="I358" s="59"/>
      <c r="J358" s="168" t="str">
        <f t="shared" si="23"/>
        <v/>
      </c>
      <c r="K358" s="59"/>
      <c r="L358" s="209"/>
      <c r="M358" s="64" t="str">
        <f t="shared" si="24"/>
        <v/>
      </c>
      <c r="N358" s="65">
        <f t="shared" si="25"/>
        <v>0</v>
      </c>
      <c r="O358" s="66" t="str">
        <f>+IFERROR(VLOOKUP(LEFT(E358,4),Tabla3[[COD]:[PROCESO]],4,FALSE),"")</f>
        <v/>
      </c>
      <c r="P358" s="67" t="str">
        <f t="shared" si="26"/>
        <v/>
      </c>
    </row>
    <row r="359" spans="2:16" s="68" customFormat="1" ht="22.75" customHeight="1" x14ac:dyDescent="0.35">
      <c r="B359" s="208"/>
      <c r="C359" s="58"/>
      <c r="D359" s="59"/>
      <c r="E359" s="59"/>
      <c r="F359" s="170" t="e">
        <f>+VLOOKUP(E359,'ESTADAR V3 2025'!$D$125:$F$235,2,FALSE)</f>
        <v>#N/A</v>
      </c>
      <c r="G359" s="61"/>
      <c r="H359" s="61"/>
      <c r="I359" s="59"/>
      <c r="J359" s="168" t="str">
        <f t="shared" si="23"/>
        <v/>
      </c>
      <c r="K359" s="59"/>
      <c r="L359" s="209"/>
      <c r="M359" s="64" t="str">
        <f t="shared" si="24"/>
        <v/>
      </c>
      <c r="N359" s="65">
        <f t="shared" si="25"/>
        <v>0</v>
      </c>
      <c r="O359" s="66" t="str">
        <f>+IFERROR(VLOOKUP(LEFT(E359,4),Tabla3[[COD]:[PROCESO]],4,FALSE),"")</f>
        <v/>
      </c>
      <c r="P359" s="67" t="str">
        <f t="shared" si="26"/>
        <v/>
      </c>
    </row>
    <row r="360" spans="2:16" s="68" customFormat="1" ht="22.75" customHeight="1" x14ac:dyDescent="0.35">
      <c r="B360" s="208"/>
      <c r="C360" s="58"/>
      <c r="D360" s="59"/>
      <c r="E360" s="59"/>
      <c r="F360" s="170" t="e">
        <f>+VLOOKUP(E360,'ESTADAR V3 2025'!$D$125:$F$235,2,FALSE)</f>
        <v>#N/A</v>
      </c>
      <c r="G360" s="61"/>
      <c r="H360" s="61"/>
      <c r="I360" s="59"/>
      <c r="J360" s="168" t="str">
        <f t="shared" si="23"/>
        <v/>
      </c>
      <c r="K360" s="59"/>
      <c r="L360" s="209"/>
      <c r="M360" s="64" t="str">
        <f t="shared" si="24"/>
        <v/>
      </c>
      <c r="N360" s="65">
        <f t="shared" si="25"/>
        <v>0</v>
      </c>
      <c r="O360" s="66" t="str">
        <f>+IFERROR(VLOOKUP(LEFT(E360,4),Tabla3[[COD]:[PROCESO]],4,FALSE),"")</f>
        <v/>
      </c>
      <c r="P360" s="67" t="str">
        <f t="shared" si="26"/>
        <v/>
      </c>
    </row>
    <row r="361" spans="2:16" s="68" customFormat="1" ht="22.75" customHeight="1" x14ac:dyDescent="0.35">
      <c r="B361" s="208"/>
      <c r="C361" s="58"/>
      <c r="D361" s="59"/>
      <c r="E361" s="59"/>
      <c r="F361" s="170" t="e">
        <f>+VLOOKUP(E361,'ESTADAR V3 2025'!$D$125:$F$235,2,FALSE)</f>
        <v>#N/A</v>
      </c>
      <c r="G361" s="61"/>
      <c r="H361" s="61"/>
      <c r="I361" s="59"/>
      <c r="J361" s="168" t="str">
        <f t="shared" si="23"/>
        <v/>
      </c>
      <c r="K361" s="59"/>
      <c r="L361" s="209"/>
      <c r="M361" s="64" t="str">
        <f t="shared" si="24"/>
        <v/>
      </c>
      <c r="N361" s="65">
        <f t="shared" si="25"/>
        <v>0</v>
      </c>
      <c r="O361" s="66" t="str">
        <f>+IFERROR(VLOOKUP(LEFT(E361,4),Tabla3[[COD]:[PROCESO]],4,FALSE),"")</f>
        <v/>
      </c>
      <c r="P361" s="67" t="str">
        <f t="shared" si="26"/>
        <v/>
      </c>
    </row>
    <row r="362" spans="2:16" s="68" customFormat="1" ht="22.75" customHeight="1" x14ac:dyDescent="0.35">
      <c r="B362" s="208"/>
      <c r="C362" s="58"/>
      <c r="D362" s="59"/>
      <c r="E362" s="59"/>
      <c r="F362" s="170" t="e">
        <f>+VLOOKUP(E362,'ESTADAR V3 2025'!$D$125:$F$235,2,FALSE)</f>
        <v>#N/A</v>
      </c>
      <c r="G362" s="61"/>
      <c r="H362" s="61"/>
      <c r="I362" s="59"/>
      <c r="J362" s="168" t="str">
        <f t="shared" si="23"/>
        <v/>
      </c>
      <c r="K362" s="59"/>
      <c r="L362" s="209"/>
      <c r="M362" s="64" t="str">
        <f t="shared" si="24"/>
        <v/>
      </c>
      <c r="N362" s="65">
        <f t="shared" si="25"/>
        <v>0</v>
      </c>
      <c r="O362" s="66" t="str">
        <f>+IFERROR(VLOOKUP(LEFT(E362,4),Tabla3[[COD]:[PROCESO]],4,FALSE),"")</f>
        <v/>
      </c>
      <c r="P362" s="67" t="str">
        <f t="shared" si="26"/>
        <v/>
      </c>
    </row>
    <row r="363" spans="2:16" s="68" customFormat="1" ht="22.75" customHeight="1" x14ac:dyDescent="0.35">
      <c r="B363" s="208"/>
      <c r="C363" s="58"/>
      <c r="D363" s="59"/>
      <c r="E363" s="59"/>
      <c r="F363" s="170" t="e">
        <f>+VLOOKUP(E363,'ESTADAR V3 2025'!$D$125:$F$235,2,FALSE)</f>
        <v>#N/A</v>
      </c>
      <c r="G363" s="61"/>
      <c r="H363" s="61"/>
      <c r="I363" s="59"/>
      <c r="J363" s="168" t="str">
        <f t="shared" si="23"/>
        <v/>
      </c>
      <c r="K363" s="59"/>
      <c r="L363" s="209"/>
      <c r="M363" s="64" t="str">
        <f t="shared" si="24"/>
        <v/>
      </c>
      <c r="N363" s="65">
        <f t="shared" si="25"/>
        <v>0</v>
      </c>
      <c r="O363" s="66" t="str">
        <f>+IFERROR(VLOOKUP(LEFT(E363,4),Tabla3[[COD]:[PROCESO]],4,FALSE),"")</f>
        <v/>
      </c>
      <c r="P363" s="67" t="str">
        <f t="shared" si="26"/>
        <v/>
      </c>
    </row>
    <row r="364" spans="2:16" s="68" customFormat="1" ht="22.75" customHeight="1" x14ac:dyDescent="0.35">
      <c r="B364" s="208"/>
      <c r="C364" s="58"/>
      <c r="D364" s="59"/>
      <c r="E364" s="59"/>
      <c r="F364" s="170" t="e">
        <f>+VLOOKUP(E364,'ESTADAR V3 2025'!$D$125:$F$235,2,FALSE)</f>
        <v>#N/A</v>
      </c>
      <c r="G364" s="61"/>
      <c r="H364" s="61"/>
      <c r="I364" s="59"/>
      <c r="J364" s="168" t="str">
        <f t="shared" si="23"/>
        <v/>
      </c>
      <c r="K364" s="59"/>
      <c r="L364" s="209"/>
      <c r="M364" s="64" t="str">
        <f t="shared" si="24"/>
        <v/>
      </c>
      <c r="N364" s="65">
        <f t="shared" si="25"/>
        <v>0</v>
      </c>
      <c r="O364" s="66" t="str">
        <f>+IFERROR(VLOOKUP(LEFT(E364,4),Tabla3[[COD]:[PROCESO]],4,FALSE),"")</f>
        <v/>
      </c>
      <c r="P364" s="67" t="str">
        <f t="shared" si="26"/>
        <v/>
      </c>
    </row>
    <row r="365" spans="2:16" s="68" customFormat="1" ht="22.75" customHeight="1" x14ac:dyDescent="0.35">
      <c r="B365" s="208"/>
      <c r="C365" s="58"/>
      <c r="D365" s="59"/>
      <c r="E365" s="59"/>
      <c r="F365" s="170" t="e">
        <f>+VLOOKUP(E365,'ESTADAR V3 2025'!$D$125:$F$235,2,FALSE)</f>
        <v>#N/A</v>
      </c>
      <c r="G365" s="61"/>
      <c r="H365" s="61"/>
      <c r="I365" s="59"/>
      <c r="J365" s="168" t="str">
        <f t="shared" si="23"/>
        <v/>
      </c>
      <c r="K365" s="59"/>
      <c r="L365" s="209"/>
      <c r="M365" s="64" t="str">
        <f t="shared" si="24"/>
        <v/>
      </c>
      <c r="N365" s="65">
        <f t="shared" si="25"/>
        <v>0</v>
      </c>
      <c r="O365" s="66" t="str">
        <f>+IFERROR(VLOOKUP(LEFT(E365,4),Tabla3[[COD]:[PROCESO]],4,FALSE),"")</f>
        <v/>
      </c>
      <c r="P365" s="67" t="str">
        <f t="shared" si="26"/>
        <v/>
      </c>
    </row>
    <row r="366" spans="2:16" s="68" customFormat="1" ht="22.75" customHeight="1" x14ac:dyDescent="0.35">
      <c r="B366" s="208"/>
      <c r="C366" s="58"/>
      <c r="D366" s="59"/>
      <c r="E366" s="59"/>
      <c r="F366" s="170" t="e">
        <f>+VLOOKUP(E366,'ESTADAR V3 2025'!$D$125:$F$235,2,FALSE)</f>
        <v>#N/A</v>
      </c>
      <c r="G366" s="61"/>
      <c r="H366" s="61"/>
      <c r="I366" s="59"/>
      <c r="J366" s="168" t="str">
        <f t="shared" si="23"/>
        <v/>
      </c>
      <c r="K366" s="59"/>
      <c r="L366" s="209"/>
      <c r="M366" s="64" t="str">
        <f t="shared" si="24"/>
        <v/>
      </c>
      <c r="N366" s="65">
        <f t="shared" si="25"/>
        <v>0</v>
      </c>
      <c r="O366" s="66" t="str">
        <f>+IFERROR(VLOOKUP(LEFT(E366,4),Tabla3[[COD]:[PROCESO]],4,FALSE),"")</f>
        <v/>
      </c>
      <c r="P366" s="67" t="str">
        <f t="shared" si="26"/>
        <v/>
      </c>
    </row>
    <row r="367" spans="2:16" s="68" customFormat="1" ht="22.75" customHeight="1" x14ac:dyDescent="0.35">
      <c r="B367" s="208"/>
      <c r="C367" s="58"/>
      <c r="D367" s="59"/>
      <c r="E367" s="59"/>
      <c r="F367" s="170" t="e">
        <f>+VLOOKUP(E367,'ESTADAR V3 2025'!$D$125:$F$235,2,FALSE)</f>
        <v>#N/A</v>
      </c>
      <c r="G367" s="61"/>
      <c r="H367" s="61"/>
      <c r="I367" s="59"/>
      <c r="J367" s="168" t="str">
        <f t="shared" si="23"/>
        <v/>
      </c>
      <c r="K367" s="59"/>
      <c r="L367" s="209"/>
      <c r="M367" s="64" t="str">
        <f t="shared" si="24"/>
        <v/>
      </c>
      <c r="N367" s="65">
        <f t="shared" si="25"/>
        <v>0</v>
      </c>
      <c r="O367" s="66" t="str">
        <f>+IFERROR(VLOOKUP(LEFT(E367,4),Tabla3[[COD]:[PROCESO]],4,FALSE),"")</f>
        <v/>
      </c>
      <c r="P367" s="67" t="str">
        <f t="shared" si="26"/>
        <v/>
      </c>
    </row>
    <row r="368" spans="2:16" s="68" customFormat="1" ht="22.75" customHeight="1" x14ac:dyDescent="0.35">
      <c r="B368" s="208"/>
      <c r="C368" s="58"/>
      <c r="D368" s="59"/>
      <c r="E368" s="59"/>
      <c r="F368" s="170" t="e">
        <f>+VLOOKUP(E368,'ESTADAR V3 2025'!$D$125:$F$235,2,FALSE)</f>
        <v>#N/A</v>
      </c>
      <c r="G368" s="61"/>
      <c r="H368" s="61"/>
      <c r="I368" s="59"/>
      <c r="J368" s="168" t="str">
        <f t="shared" si="23"/>
        <v/>
      </c>
      <c r="K368" s="59"/>
      <c r="L368" s="209"/>
      <c r="M368" s="64" t="str">
        <f t="shared" si="24"/>
        <v/>
      </c>
      <c r="N368" s="65">
        <f t="shared" si="25"/>
        <v>0</v>
      </c>
      <c r="O368" s="66" t="str">
        <f>+IFERROR(VLOOKUP(LEFT(E368,4),Tabla3[[COD]:[PROCESO]],4,FALSE),"")</f>
        <v/>
      </c>
      <c r="P368" s="67" t="str">
        <f t="shared" si="26"/>
        <v/>
      </c>
    </row>
    <row r="369" spans="2:16" s="68" customFormat="1" ht="22.75" customHeight="1" x14ac:dyDescent="0.35">
      <c r="B369" s="208"/>
      <c r="C369" s="58"/>
      <c r="D369" s="59"/>
      <c r="E369" s="59"/>
      <c r="F369" s="170" t="e">
        <f>+VLOOKUP(E369,'ESTADAR V3 2025'!$D$125:$F$235,2,FALSE)</f>
        <v>#N/A</v>
      </c>
      <c r="G369" s="61"/>
      <c r="H369" s="61"/>
      <c r="I369" s="59"/>
      <c r="J369" s="168" t="str">
        <f t="shared" si="23"/>
        <v/>
      </c>
      <c r="K369" s="59"/>
      <c r="L369" s="209"/>
      <c r="M369" s="64" t="str">
        <f t="shared" si="24"/>
        <v/>
      </c>
      <c r="N369" s="65">
        <f t="shared" si="25"/>
        <v>0</v>
      </c>
      <c r="O369" s="66" t="str">
        <f>+IFERROR(VLOOKUP(LEFT(E369,4),Tabla3[[COD]:[PROCESO]],4,FALSE),"")</f>
        <v/>
      </c>
      <c r="P369" s="67" t="str">
        <f t="shared" si="26"/>
        <v/>
      </c>
    </row>
    <row r="370" spans="2:16" s="68" customFormat="1" ht="22.75" customHeight="1" x14ac:dyDescent="0.35">
      <c r="B370" s="208"/>
      <c r="C370" s="58"/>
      <c r="D370" s="59"/>
      <c r="E370" s="59"/>
      <c r="F370" s="170" t="e">
        <f>+VLOOKUP(E370,'ESTADAR V3 2025'!$D$125:$F$235,2,FALSE)</f>
        <v>#N/A</v>
      </c>
      <c r="G370" s="61"/>
      <c r="H370" s="61"/>
      <c r="I370" s="59"/>
      <c r="J370" s="168" t="str">
        <f t="shared" si="23"/>
        <v/>
      </c>
      <c r="K370" s="59"/>
      <c r="L370" s="209"/>
      <c r="M370" s="64" t="str">
        <f t="shared" si="24"/>
        <v/>
      </c>
      <c r="N370" s="65">
        <f t="shared" si="25"/>
        <v>0</v>
      </c>
      <c r="O370" s="66" t="str">
        <f>+IFERROR(VLOOKUP(LEFT(E370,4),Tabla3[[COD]:[PROCESO]],4,FALSE),"")</f>
        <v/>
      </c>
      <c r="P370" s="67" t="str">
        <f t="shared" si="26"/>
        <v/>
      </c>
    </row>
    <row r="371" spans="2:16" s="68" customFormat="1" ht="22.75" customHeight="1" x14ac:dyDescent="0.35">
      <c r="B371" s="208"/>
      <c r="C371" s="58"/>
      <c r="D371" s="59"/>
      <c r="E371" s="59"/>
      <c r="F371" s="170" t="e">
        <f>+VLOOKUP(E371,'ESTADAR V3 2025'!$D$125:$F$235,2,FALSE)</f>
        <v>#N/A</v>
      </c>
      <c r="G371" s="61"/>
      <c r="H371" s="61"/>
      <c r="I371" s="59"/>
      <c r="J371" s="168" t="str">
        <f t="shared" si="23"/>
        <v/>
      </c>
      <c r="K371" s="59"/>
      <c r="L371" s="209"/>
      <c r="M371" s="64" t="str">
        <f t="shared" si="24"/>
        <v/>
      </c>
      <c r="N371" s="65">
        <f t="shared" si="25"/>
        <v>0</v>
      </c>
      <c r="O371" s="66" t="str">
        <f>+IFERROR(VLOOKUP(LEFT(E371,4),Tabla3[[COD]:[PROCESO]],4,FALSE),"")</f>
        <v/>
      </c>
      <c r="P371" s="67" t="str">
        <f t="shared" si="26"/>
        <v/>
      </c>
    </row>
    <row r="372" spans="2:16" s="68" customFormat="1" ht="22.75" customHeight="1" x14ac:dyDescent="0.35">
      <c r="B372" s="208"/>
      <c r="C372" s="58"/>
      <c r="D372" s="59"/>
      <c r="E372" s="59"/>
      <c r="F372" s="170" t="e">
        <f>+VLOOKUP(E372,'ESTADAR V3 2025'!$D$125:$F$235,2,FALSE)</f>
        <v>#N/A</v>
      </c>
      <c r="G372" s="61"/>
      <c r="H372" s="61"/>
      <c r="I372" s="59"/>
      <c r="J372" s="168" t="str">
        <f t="shared" si="23"/>
        <v/>
      </c>
      <c r="K372" s="59"/>
      <c r="L372" s="209"/>
      <c r="M372" s="64" t="str">
        <f t="shared" si="24"/>
        <v/>
      </c>
      <c r="N372" s="65">
        <f t="shared" si="25"/>
        <v>0</v>
      </c>
      <c r="O372" s="66" t="str">
        <f>+IFERROR(VLOOKUP(LEFT(E372,4),Tabla3[[COD]:[PROCESO]],4,FALSE),"")</f>
        <v/>
      </c>
      <c r="P372" s="67" t="str">
        <f t="shared" si="26"/>
        <v/>
      </c>
    </row>
    <row r="373" spans="2:16" s="68" customFormat="1" ht="22.75" customHeight="1" x14ac:dyDescent="0.35">
      <c r="B373" s="208"/>
      <c r="C373" s="58"/>
      <c r="D373" s="59"/>
      <c r="E373" s="59"/>
      <c r="F373" s="170" t="e">
        <f>+VLOOKUP(E373,'ESTADAR V3 2025'!$D$125:$F$235,2,FALSE)</f>
        <v>#N/A</v>
      </c>
      <c r="G373" s="61"/>
      <c r="H373" s="61"/>
      <c r="I373" s="59"/>
      <c r="J373" s="168" t="str">
        <f t="shared" si="23"/>
        <v/>
      </c>
      <c r="K373" s="59"/>
      <c r="L373" s="209"/>
      <c r="M373" s="64" t="str">
        <f t="shared" si="24"/>
        <v/>
      </c>
      <c r="N373" s="65">
        <f t="shared" si="25"/>
        <v>0</v>
      </c>
      <c r="O373" s="66" t="str">
        <f>+IFERROR(VLOOKUP(LEFT(E373,4),Tabla3[[COD]:[PROCESO]],4,FALSE),"")</f>
        <v/>
      </c>
      <c r="P373" s="67" t="str">
        <f t="shared" si="26"/>
        <v/>
      </c>
    </row>
    <row r="374" spans="2:16" s="68" customFormat="1" ht="22.75" customHeight="1" x14ac:dyDescent="0.35">
      <c r="B374" s="208"/>
      <c r="C374" s="58"/>
      <c r="D374" s="59"/>
      <c r="E374" s="59"/>
      <c r="F374" s="170" t="e">
        <f>+VLOOKUP(E374,'ESTADAR V3 2025'!$D$125:$F$235,2,FALSE)</f>
        <v>#N/A</v>
      </c>
      <c r="G374" s="61"/>
      <c r="H374" s="61"/>
      <c r="I374" s="59"/>
      <c r="J374" s="168" t="str">
        <f t="shared" si="23"/>
        <v/>
      </c>
      <c r="K374" s="59"/>
      <c r="L374" s="209"/>
      <c r="M374" s="64" t="str">
        <f t="shared" si="24"/>
        <v/>
      </c>
      <c r="N374" s="65">
        <f t="shared" si="25"/>
        <v>0</v>
      </c>
      <c r="O374" s="66" t="str">
        <f>+IFERROR(VLOOKUP(LEFT(E374,4),Tabla3[[COD]:[PROCESO]],4,FALSE),"")</f>
        <v/>
      </c>
      <c r="P374" s="67" t="str">
        <f t="shared" si="26"/>
        <v/>
      </c>
    </row>
    <row r="375" spans="2:16" s="68" customFormat="1" ht="22.75" customHeight="1" x14ac:dyDescent="0.35">
      <c r="B375" s="208"/>
      <c r="C375" s="58"/>
      <c r="D375" s="59"/>
      <c r="E375" s="59"/>
      <c r="F375" s="170" t="e">
        <f>+VLOOKUP(E375,'ESTADAR V3 2025'!$D$125:$F$235,2,FALSE)</f>
        <v>#N/A</v>
      </c>
      <c r="G375" s="61"/>
      <c r="H375" s="61"/>
      <c r="I375" s="59"/>
      <c r="J375" s="168" t="str">
        <f t="shared" si="23"/>
        <v/>
      </c>
      <c r="K375" s="59"/>
      <c r="L375" s="209"/>
      <c r="M375" s="64" t="str">
        <f t="shared" si="24"/>
        <v/>
      </c>
      <c r="N375" s="65">
        <f t="shared" si="25"/>
        <v>0</v>
      </c>
      <c r="O375" s="66" t="str">
        <f>+IFERROR(VLOOKUP(LEFT(E375,4),Tabla3[[COD]:[PROCESO]],4,FALSE),"")</f>
        <v/>
      </c>
      <c r="P375" s="67" t="str">
        <f t="shared" si="26"/>
        <v/>
      </c>
    </row>
    <row r="376" spans="2:16" s="68" customFormat="1" ht="22.75" customHeight="1" x14ac:dyDescent="0.35">
      <c r="B376" s="208"/>
      <c r="C376" s="58"/>
      <c r="D376" s="59"/>
      <c r="E376" s="59"/>
      <c r="F376" s="170" t="e">
        <f>+VLOOKUP(E376,'ESTADAR V3 2025'!$D$125:$F$235,2,FALSE)</f>
        <v>#N/A</v>
      </c>
      <c r="G376" s="61"/>
      <c r="H376" s="61"/>
      <c r="I376" s="59"/>
      <c r="J376" s="168" t="str">
        <f t="shared" si="23"/>
        <v/>
      </c>
      <c r="K376" s="59"/>
      <c r="L376" s="209"/>
      <c r="M376" s="64" t="str">
        <f t="shared" si="24"/>
        <v/>
      </c>
      <c r="N376" s="65">
        <f t="shared" si="25"/>
        <v>0</v>
      </c>
      <c r="O376" s="66" t="str">
        <f>+IFERROR(VLOOKUP(LEFT(E376,4),Tabla3[[COD]:[PROCESO]],4,FALSE),"")</f>
        <v/>
      </c>
      <c r="P376" s="67" t="str">
        <f t="shared" si="26"/>
        <v/>
      </c>
    </row>
    <row r="377" spans="2:16" s="68" customFormat="1" ht="22.75" customHeight="1" x14ac:dyDescent="0.35">
      <c r="B377" s="208"/>
      <c r="C377" s="58"/>
      <c r="D377" s="59"/>
      <c r="E377" s="59"/>
      <c r="F377" s="170" t="e">
        <f>+VLOOKUP(E377,'ESTADAR V3 2025'!$D$125:$F$235,2,FALSE)</f>
        <v>#N/A</v>
      </c>
      <c r="G377" s="61"/>
      <c r="H377" s="61"/>
      <c r="I377" s="59"/>
      <c r="J377" s="168" t="str">
        <f t="shared" si="23"/>
        <v/>
      </c>
      <c r="K377" s="59"/>
      <c r="L377" s="209"/>
      <c r="M377" s="64" t="str">
        <f t="shared" si="24"/>
        <v/>
      </c>
      <c r="N377" s="65">
        <f t="shared" si="25"/>
        <v>0</v>
      </c>
      <c r="O377" s="66" t="str">
        <f>+IFERROR(VLOOKUP(LEFT(E377,4),Tabla3[[COD]:[PROCESO]],4,FALSE),"")</f>
        <v/>
      </c>
      <c r="P377" s="67" t="str">
        <f t="shared" si="26"/>
        <v/>
      </c>
    </row>
    <row r="378" spans="2:16" s="68" customFormat="1" ht="22.75" customHeight="1" x14ac:dyDescent="0.35">
      <c r="B378" s="208"/>
      <c r="C378" s="58"/>
      <c r="D378" s="59"/>
      <c r="E378" s="59"/>
      <c r="F378" s="170" t="e">
        <f>+VLOOKUP(E378,'ESTADAR V3 2025'!$D$125:$F$235,2,FALSE)</f>
        <v>#N/A</v>
      </c>
      <c r="G378" s="61"/>
      <c r="H378" s="61"/>
      <c r="I378" s="59"/>
      <c r="J378" s="168" t="str">
        <f t="shared" si="23"/>
        <v/>
      </c>
      <c r="K378" s="59"/>
      <c r="L378" s="209"/>
      <c r="M378" s="64" t="str">
        <f t="shared" si="24"/>
        <v/>
      </c>
      <c r="N378" s="65">
        <f t="shared" si="25"/>
        <v>0</v>
      </c>
      <c r="O378" s="66" t="str">
        <f>+IFERROR(VLOOKUP(LEFT(E378,4),Tabla3[[COD]:[PROCESO]],4,FALSE),"")</f>
        <v/>
      </c>
      <c r="P378" s="67" t="str">
        <f t="shared" si="26"/>
        <v/>
      </c>
    </row>
    <row r="379" spans="2:16" s="68" customFormat="1" ht="22.75" customHeight="1" x14ac:dyDescent="0.35">
      <c r="B379" s="208"/>
      <c r="C379" s="58"/>
      <c r="D379" s="59"/>
      <c r="E379" s="59"/>
      <c r="F379" s="170" t="e">
        <f>+VLOOKUP(E379,'ESTADAR V3 2025'!$D$125:$F$235,2,FALSE)</f>
        <v>#N/A</v>
      </c>
      <c r="G379" s="61"/>
      <c r="H379" s="61"/>
      <c r="I379" s="59"/>
      <c r="J379" s="62" t="str">
        <f t="shared" si="23"/>
        <v/>
      </c>
      <c r="K379" s="59"/>
      <c r="L379" s="209"/>
      <c r="M379" s="64" t="str">
        <f t="shared" si="24"/>
        <v/>
      </c>
      <c r="N379" s="65">
        <f t="shared" si="25"/>
        <v>0</v>
      </c>
      <c r="O379" s="66" t="str">
        <f>+IFERROR(VLOOKUP(LEFT(E379,4),Tabla3[[COD]:[PROCESO]],4,FALSE),"")</f>
        <v/>
      </c>
      <c r="P379" s="67" t="str">
        <f t="shared" si="26"/>
        <v/>
      </c>
    </row>
    <row r="380" spans="2:16" s="68" customFormat="1" ht="22.75" customHeight="1" x14ac:dyDescent="0.35">
      <c r="B380" s="208"/>
      <c r="C380" s="58"/>
      <c r="D380" s="59"/>
      <c r="E380" s="59"/>
      <c r="F380" s="170" t="e">
        <f>+VLOOKUP(E380,'ESTADAR V3 2025'!$D$125:$F$235,2,FALSE)</f>
        <v>#N/A</v>
      </c>
      <c r="G380" s="61"/>
      <c r="H380" s="61"/>
      <c r="I380" s="59"/>
      <c r="J380" s="62" t="str">
        <f t="shared" si="23"/>
        <v/>
      </c>
      <c r="K380" s="59"/>
      <c r="L380" s="209"/>
      <c r="M380" s="64" t="str">
        <f t="shared" si="24"/>
        <v/>
      </c>
      <c r="N380" s="65">
        <f t="shared" si="25"/>
        <v>0</v>
      </c>
      <c r="O380" s="66" t="str">
        <f>+IFERROR(VLOOKUP(LEFT(E380,4),Tabla3[[COD]:[PROCESO]],4,FALSE),"")</f>
        <v/>
      </c>
      <c r="P380" s="67" t="str">
        <f t="shared" si="26"/>
        <v/>
      </c>
    </row>
    <row r="381" spans="2:16" s="68" customFormat="1" ht="22.75" customHeight="1" x14ac:dyDescent="0.35">
      <c r="B381" s="208"/>
      <c r="C381" s="58"/>
      <c r="D381" s="59"/>
      <c r="E381" s="59"/>
      <c r="F381" s="170" t="e">
        <f>+VLOOKUP(E381,'ESTADAR V3 2025'!$D$125:$F$235,2,FALSE)</f>
        <v>#N/A</v>
      </c>
      <c r="G381" s="61"/>
      <c r="H381" s="61"/>
      <c r="I381" s="59"/>
      <c r="J381" s="62" t="str">
        <f t="shared" si="23"/>
        <v/>
      </c>
      <c r="K381" s="59"/>
      <c r="L381" s="209"/>
      <c r="M381" s="64" t="str">
        <f t="shared" si="24"/>
        <v/>
      </c>
      <c r="N381" s="65">
        <f t="shared" si="25"/>
        <v>0</v>
      </c>
      <c r="O381" s="66" t="str">
        <f>+IFERROR(VLOOKUP(LEFT(E381,4),Tabla3[[COD]:[PROCESO]],4,FALSE),"")</f>
        <v/>
      </c>
      <c r="P381" s="67" t="str">
        <f t="shared" si="26"/>
        <v/>
      </c>
    </row>
    <row r="382" spans="2:16" s="68" customFormat="1" ht="22.75" customHeight="1" x14ac:dyDescent="0.35">
      <c r="B382" s="208"/>
      <c r="C382" s="58"/>
      <c r="D382" s="59"/>
      <c r="E382" s="59"/>
      <c r="F382" s="170" t="e">
        <f>+VLOOKUP(E382,'ESTADAR V3 2025'!$D$125:$F$235,2,FALSE)</f>
        <v>#N/A</v>
      </c>
      <c r="G382" s="61"/>
      <c r="H382" s="61"/>
      <c r="I382" s="59"/>
      <c r="J382" s="62" t="str">
        <f t="shared" si="23"/>
        <v/>
      </c>
      <c r="K382" s="59"/>
      <c r="L382" s="209"/>
      <c r="M382" s="64" t="str">
        <f t="shared" si="24"/>
        <v/>
      </c>
      <c r="N382" s="65">
        <f t="shared" si="25"/>
        <v>0</v>
      </c>
      <c r="O382" s="66" t="str">
        <f>+IFERROR(VLOOKUP(LEFT(E382,4),Tabla3[[COD]:[PROCESO]],4,FALSE),"")</f>
        <v/>
      </c>
      <c r="P382" s="67" t="str">
        <f t="shared" si="26"/>
        <v/>
      </c>
    </row>
    <row r="383" spans="2:16" s="68" customFormat="1" ht="22.75" customHeight="1" x14ac:dyDescent="0.35">
      <c r="B383" s="208"/>
      <c r="C383" s="58"/>
      <c r="D383" s="59"/>
      <c r="E383" s="59"/>
      <c r="F383" s="170" t="e">
        <f>+VLOOKUP(E383,'ESTADAR V3 2025'!$D$125:$F$235,2,FALSE)</f>
        <v>#N/A</v>
      </c>
      <c r="G383" s="61"/>
      <c r="H383" s="61"/>
      <c r="I383" s="59"/>
      <c r="J383" s="62" t="str">
        <f t="shared" ref="J383:J446" si="27">+IFERROR(P383/O383,"")</f>
        <v/>
      </c>
      <c r="K383" s="59"/>
      <c r="L383" s="209"/>
      <c r="M383" s="64" t="str">
        <f t="shared" ref="M383:M446" si="28">+IFERROR(N383*O383,"")</f>
        <v/>
      </c>
      <c r="N383" s="65">
        <f t="shared" si="25"/>
        <v>0</v>
      </c>
      <c r="O383" s="66" t="str">
        <f>+IFERROR(VLOOKUP(LEFT(E383,4),Tabla3[[COD]:[PROCESO]],4,FALSE),"")</f>
        <v/>
      </c>
      <c r="P383" s="67" t="str">
        <f t="shared" si="26"/>
        <v/>
      </c>
    </row>
    <row r="384" spans="2:16" s="68" customFormat="1" ht="22.75" customHeight="1" x14ac:dyDescent="0.35">
      <c r="B384" s="208"/>
      <c r="C384" s="58"/>
      <c r="D384" s="59"/>
      <c r="E384" s="59"/>
      <c r="F384" s="170" t="e">
        <f>+VLOOKUP(E384,'ESTADAR V3 2025'!$D$125:$F$235,2,FALSE)</f>
        <v>#N/A</v>
      </c>
      <c r="G384" s="61"/>
      <c r="H384" s="61"/>
      <c r="I384" s="59"/>
      <c r="J384" s="62" t="str">
        <f t="shared" si="27"/>
        <v/>
      </c>
      <c r="K384" s="59"/>
      <c r="L384" s="209"/>
      <c r="M384" s="64" t="str">
        <f t="shared" si="28"/>
        <v/>
      </c>
      <c r="N384" s="65">
        <f t="shared" si="25"/>
        <v>0</v>
      </c>
      <c r="O384" s="66" t="str">
        <f>+IFERROR(VLOOKUP(LEFT(E384,4),Tabla3[[COD]:[PROCESO]],4,FALSE),"")</f>
        <v/>
      </c>
      <c r="P384" s="67" t="str">
        <f t="shared" si="26"/>
        <v/>
      </c>
    </row>
    <row r="385" spans="2:16" s="68" customFormat="1" ht="22.75" customHeight="1" x14ac:dyDescent="0.35">
      <c r="B385" s="208"/>
      <c r="C385" s="58"/>
      <c r="D385" s="59"/>
      <c r="E385" s="59"/>
      <c r="F385" s="170" t="e">
        <f>+VLOOKUP(E385,'ESTADAR V3 2025'!$D$125:$F$235,2,FALSE)</f>
        <v>#N/A</v>
      </c>
      <c r="G385" s="61"/>
      <c r="H385" s="61"/>
      <c r="I385" s="59"/>
      <c r="J385" s="62" t="str">
        <f t="shared" si="27"/>
        <v/>
      </c>
      <c r="K385" s="59"/>
      <c r="L385" s="209"/>
      <c r="M385" s="64" t="str">
        <f t="shared" si="28"/>
        <v/>
      </c>
      <c r="N385" s="65">
        <f t="shared" ref="N385:N448" si="29">(H385-G385)*24</f>
        <v>0</v>
      </c>
      <c r="O385" s="66" t="str">
        <f>+IFERROR(VLOOKUP(LEFT(E385,4),Tabla3[[COD]:[PROCESO]],4,FALSE),"")</f>
        <v/>
      </c>
      <c r="P385" s="67" t="str">
        <f t="shared" ref="P385:P448" si="30">+IFERROR(I385/N385,"")</f>
        <v/>
      </c>
    </row>
    <row r="386" spans="2:16" s="68" customFormat="1" ht="22.75" customHeight="1" x14ac:dyDescent="0.35">
      <c r="B386" s="208"/>
      <c r="C386" s="58"/>
      <c r="D386" s="59"/>
      <c r="E386" s="59"/>
      <c r="F386" s="170" t="e">
        <f>+VLOOKUP(E386,'ESTADAR V3 2025'!$D$125:$F$235,2,FALSE)</f>
        <v>#N/A</v>
      </c>
      <c r="G386" s="61"/>
      <c r="H386" s="61"/>
      <c r="I386" s="59"/>
      <c r="J386" s="62" t="str">
        <f t="shared" si="27"/>
        <v/>
      </c>
      <c r="K386" s="59"/>
      <c r="L386" s="209"/>
      <c r="M386" s="64" t="str">
        <f t="shared" si="28"/>
        <v/>
      </c>
      <c r="N386" s="65">
        <f t="shared" si="29"/>
        <v>0</v>
      </c>
      <c r="O386" s="66" t="str">
        <f>+IFERROR(VLOOKUP(LEFT(E386,4),Tabla3[[COD]:[PROCESO]],4,FALSE),"")</f>
        <v/>
      </c>
      <c r="P386" s="67" t="str">
        <f t="shared" si="30"/>
        <v/>
      </c>
    </row>
    <row r="387" spans="2:16" s="68" customFormat="1" ht="22.75" customHeight="1" x14ac:dyDescent="0.35">
      <c r="B387" s="208"/>
      <c r="C387" s="58"/>
      <c r="D387" s="59"/>
      <c r="E387" s="59"/>
      <c r="F387" s="170" t="e">
        <f>+VLOOKUP(E387,'ESTADAR V3 2025'!$D$125:$F$235,2,FALSE)</f>
        <v>#N/A</v>
      </c>
      <c r="G387" s="61"/>
      <c r="H387" s="61"/>
      <c r="I387" s="59"/>
      <c r="J387" s="62" t="str">
        <f t="shared" si="27"/>
        <v/>
      </c>
      <c r="K387" s="59"/>
      <c r="L387" s="209"/>
      <c r="M387" s="64" t="str">
        <f t="shared" si="28"/>
        <v/>
      </c>
      <c r="N387" s="65">
        <f t="shared" si="29"/>
        <v>0</v>
      </c>
      <c r="O387" s="66" t="str">
        <f>+IFERROR(VLOOKUP(LEFT(E387,4),Tabla3[[COD]:[PROCESO]],4,FALSE),"")</f>
        <v/>
      </c>
      <c r="P387" s="67" t="str">
        <f t="shared" si="30"/>
        <v/>
      </c>
    </row>
    <row r="388" spans="2:16" s="68" customFormat="1" ht="22.75" customHeight="1" x14ac:dyDescent="0.35">
      <c r="B388" s="208"/>
      <c r="C388" s="58"/>
      <c r="D388" s="59"/>
      <c r="E388" s="59"/>
      <c r="F388" s="170" t="e">
        <f>+VLOOKUP(E388,'ESTADAR V3 2025'!$D$125:$F$235,2,FALSE)</f>
        <v>#N/A</v>
      </c>
      <c r="G388" s="61"/>
      <c r="H388" s="61"/>
      <c r="I388" s="59"/>
      <c r="J388" s="62" t="str">
        <f t="shared" si="27"/>
        <v/>
      </c>
      <c r="K388" s="59"/>
      <c r="L388" s="209"/>
      <c r="M388" s="64" t="str">
        <f t="shared" si="28"/>
        <v/>
      </c>
      <c r="N388" s="65">
        <f t="shared" si="29"/>
        <v>0</v>
      </c>
      <c r="O388" s="66" t="str">
        <f>+IFERROR(VLOOKUP(LEFT(E388,4),Tabla3[[COD]:[PROCESO]],4,FALSE),"")</f>
        <v/>
      </c>
      <c r="P388" s="67" t="str">
        <f t="shared" si="30"/>
        <v/>
      </c>
    </row>
    <row r="389" spans="2:16" s="68" customFormat="1" ht="22.75" customHeight="1" x14ac:dyDescent="0.35">
      <c r="B389" s="208"/>
      <c r="C389" s="58"/>
      <c r="D389" s="59"/>
      <c r="E389" s="59"/>
      <c r="F389" s="170" t="e">
        <f>+VLOOKUP(E389,'ESTADAR V3 2025'!$D$125:$F$235,2,FALSE)</f>
        <v>#N/A</v>
      </c>
      <c r="G389" s="61"/>
      <c r="H389" s="61"/>
      <c r="I389" s="59"/>
      <c r="J389" s="62" t="str">
        <f t="shared" si="27"/>
        <v/>
      </c>
      <c r="K389" s="59"/>
      <c r="L389" s="209"/>
      <c r="M389" s="64" t="str">
        <f t="shared" si="28"/>
        <v/>
      </c>
      <c r="N389" s="65">
        <f t="shared" si="29"/>
        <v>0</v>
      </c>
      <c r="O389" s="66" t="str">
        <f>+IFERROR(VLOOKUP(LEFT(E389,4),Tabla3[[COD]:[PROCESO]],4,FALSE),"")</f>
        <v/>
      </c>
      <c r="P389" s="67" t="str">
        <f t="shared" si="30"/>
        <v/>
      </c>
    </row>
    <row r="390" spans="2:16" s="68" customFormat="1" ht="22.75" customHeight="1" x14ac:dyDescent="0.35">
      <c r="B390" s="208"/>
      <c r="C390" s="58"/>
      <c r="D390" s="59"/>
      <c r="E390" s="59"/>
      <c r="F390" s="170" t="e">
        <f>+VLOOKUP(E390,'ESTADAR V3 2025'!$D$125:$F$235,2,FALSE)</f>
        <v>#N/A</v>
      </c>
      <c r="G390" s="61"/>
      <c r="H390" s="61"/>
      <c r="I390" s="59"/>
      <c r="J390" s="62" t="str">
        <f t="shared" si="27"/>
        <v/>
      </c>
      <c r="K390" s="59"/>
      <c r="L390" s="209"/>
      <c r="M390" s="64" t="str">
        <f t="shared" si="28"/>
        <v/>
      </c>
      <c r="N390" s="65">
        <f t="shared" si="29"/>
        <v>0</v>
      </c>
      <c r="O390" s="66" t="str">
        <f>+IFERROR(VLOOKUP(LEFT(E390,4),Tabla3[[COD]:[PROCESO]],4,FALSE),"")</f>
        <v/>
      </c>
      <c r="P390" s="67" t="str">
        <f t="shared" si="30"/>
        <v/>
      </c>
    </row>
    <row r="391" spans="2:16" s="68" customFormat="1" ht="22.75" customHeight="1" x14ac:dyDescent="0.35">
      <c r="B391" s="208"/>
      <c r="C391" s="58"/>
      <c r="D391" s="59"/>
      <c r="E391" s="59"/>
      <c r="F391" s="170" t="e">
        <f>+VLOOKUP(E391,'ESTADAR V3 2025'!$D$125:$F$235,2,FALSE)</f>
        <v>#N/A</v>
      </c>
      <c r="G391" s="61"/>
      <c r="H391" s="61"/>
      <c r="I391" s="59"/>
      <c r="J391" s="62" t="str">
        <f t="shared" si="27"/>
        <v/>
      </c>
      <c r="K391" s="59"/>
      <c r="L391" s="209"/>
      <c r="M391" s="64" t="str">
        <f t="shared" si="28"/>
        <v/>
      </c>
      <c r="N391" s="65">
        <f t="shared" si="29"/>
        <v>0</v>
      </c>
      <c r="O391" s="66" t="str">
        <f>+IFERROR(VLOOKUP(LEFT(E391,4),Tabla3[[COD]:[PROCESO]],4,FALSE),"")</f>
        <v/>
      </c>
      <c r="P391" s="67" t="str">
        <f t="shared" si="30"/>
        <v/>
      </c>
    </row>
    <row r="392" spans="2:16" s="68" customFormat="1" ht="22.75" customHeight="1" x14ac:dyDescent="0.35">
      <c r="B392" s="208"/>
      <c r="C392" s="58"/>
      <c r="D392" s="59"/>
      <c r="E392" s="59"/>
      <c r="F392" s="170" t="e">
        <f>+VLOOKUP(E392,'ESTADAR V3 2025'!$D$125:$F$235,2,FALSE)</f>
        <v>#N/A</v>
      </c>
      <c r="G392" s="61"/>
      <c r="H392" s="61"/>
      <c r="I392" s="59"/>
      <c r="J392" s="62" t="str">
        <f t="shared" si="27"/>
        <v/>
      </c>
      <c r="K392" s="59"/>
      <c r="L392" s="209"/>
      <c r="M392" s="64" t="str">
        <f t="shared" si="28"/>
        <v/>
      </c>
      <c r="N392" s="65">
        <f t="shared" si="29"/>
        <v>0</v>
      </c>
      <c r="O392" s="66" t="str">
        <f>+IFERROR(VLOOKUP(LEFT(E392,4),Tabla3[[COD]:[PROCESO]],4,FALSE),"")</f>
        <v/>
      </c>
      <c r="P392" s="67" t="str">
        <f t="shared" si="30"/>
        <v/>
      </c>
    </row>
    <row r="393" spans="2:16" s="68" customFormat="1" ht="22.75" customHeight="1" x14ac:dyDescent="0.35">
      <c r="B393" s="208"/>
      <c r="C393" s="58"/>
      <c r="D393" s="59"/>
      <c r="E393" s="59"/>
      <c r="F393" s="170" t="e">
        <f>+VLOOKUP(E393,'ESTADAR V3 2025'!$D$125:$F$235,2,FALSE)</f>
        <v>#N/A</v>
      </c>
      <c r="G393" s="61"/>
      <c r="H393" s="61"/>
      <c r="I393" s="59"/>
      <c r="J393" s="62" t="str">
        <f t="shared" si="27"/>
        <v/>
      </c>
      <c r="K393" s="59"/>
      <c r="L393" s="209"/>
      <c r="M393" s="64" t="str">
        <f t="shared" si="28"/>
        <v/>
      </c>
      <c r="N393" s="65">
        <f t="shared" si="29"/>
        <v>0</v>
      </c>
      <c r="O393" s="66" t="str">
        <f>+IFERROR(VLOOKUP(LEFT(E393,4),Tabla3[[COD]:[PROCESO]],4,FALSE),"")</f>
        <v/>
      </c>
      <c r="P393" s="67" t="str">
        <f t="shared" si="30"/>
        <v/>
      </c>
    </row>
    <row r="394" spans="2:16" s="68" customFormat="1" ht="22.75" customHeight="1" x14ac:dyDescent="0.35">
      <c r="B394" s="208"/>
      <c r="C394" s="58"/>
      <c r="D394" s="59"/>
      <c r="E394" s="59"/>
      <c r="F394" s="170" t="e">
        <f>+VLOOKUP(E394,'ESTADAR V3 2025'!$D$125:$F$235,2,FALSE)</f>
        <v>#N/A</v>
      </c>
      <c r="G394" s="61"/>
      <c r="H394" s="61"/>
      <c r="I394" s="59"/>
      <c r="J394" s="62" t="str">
        <f t="shared" si="27"/>
        <v/>
      </c>
      <c r="K394" s="59"/>
      <c r="L394" s="209"/>
      <c r="M394" s="64" t="str">
        <f t="shared" si="28"/>
        <v/>
      </c>
      <c r="N394" s="65">
        <f t="shared" si="29"/>
        <v>0</v>
      </c>
      <c r="O394" s="66" t="str">
        <f>+IFERROR(VLOOKUP(LEFT(E394,4),Tabla3[[COD]:[PROCESO]],4,FALSE),"")</f>
        <v/>
      </c>
      <c r="P394" s="67" t="str">
        <f t="shared" si="30"/>
        <v/>
      </c>
    </row>
    <row r="395" spans="2:16" s="68" customFormat="1" ht="22.75" customHeight="1" x14ac:dyDescent="0.35">
      <c r="B395" s="208"/>
      <c r="C395" s="58"/>
      <c r="D395" s="59"/>
      <c r="E395" s="59"/>
      <c r="F395" s="170" t="e">
        <f>+VLOOKUP(E395,'ESTADAR V3 2025'!$D$125:$F$235,2,FALSE)</f>
        <v>#N/A</v>
      </c>
      <c r="G395" s="61"/>
      <c r="H395" s="61"/>
      <c r="I395" s="59"/>
      <c r="J395" s="62" t="str">
        <f t="shared" si="27"/>
        <v/>
      </c>
      <c r="K395" s="59"/>
      <c r="L395" s="209"/>
      <c r="M395" s="64" t="str">
        <f t="shared" si="28"/>
        <v/>
      </c>
      <c r="N395" s="65">
        <f t="shared" si="29"/>
        <v>0</v>
      </c>
      <c r="O395" s="66" t="str">
        <f>+IFERROR(VLOOKUP(LEFT(E395,4),Tabla3[[COD]:[PROCESO]],4,FALSE),"")</f>
        <v/>
      </c>
      <c r="P395" s="67" t="str">
        <f t="shared" si="30"/>
        <v/>
      </c>
    </row>
    <row r="396" spans="2:16" s="68" customFormat="1" ht="22.75" customHeight="1" x14ac:dyDescent="0.35">
      <c r="B396" s="208"/>
      <c r="C396" s="58"/>
      <c r="D396" s="59"/>
      <c r="E396" s="59"/>
      <c r="F396" s="170" t="e">
        <f>+VLOOKUP(E396,'ESTADAR V3 2025'!$D$125:$F$235,2,FALSE)</f>
        <v>#N/A</v>
      </c>
      <c r="G396" s="61"/>
      <c r="H396" s="61"/>
      <c r="I396" s="59"/>
      <c r="J396" s="62" t="str">
        <f t="shared" si="27"/>
        <v/>
      </c>
      <c r="K396" s="59"/>
      <c r="L396" s="209"/>
      <c r="M396" s="64" t="str">
        <f t="shared" si="28"/>
        <v/>
      </c>
      <c r="N396" s="65">
        <f t="shared" si="29"/>
        <v>0</v>
      </c>
      <c r="O396" s="66" t="str">
        <f>+IFERROR(VLOOKUP(LEFT(E396,4),Tabla3[[COD]:[PROCESO]],4,FALSE),"")</f>
        <v/>
      </c>
      <c r="P396" s="67" t="str">
        <f t="shared" si="30"/>
        <v/>
      </c>
    </row>
    <row r="397" spans="2:16" s="68" customFormat="1" ht="22.75" customHeight="1" x14ac:dyDescent="0.35">
      <c r="B397" s="208"/>
      <c r="C397" s="58"/>
      <c r="D397" s="59"/>
      <c r="E397" s="59"/>
      <c r="F397" s="170" t="e">
        <f>+VLOOKUP(E397,'ESTADAR V3 2025'!$D$125:$F$235,2,FALSE)</f>
        <v>#N/A</v>
      </c>
      <c r="G397" s="61"/>
      <c r="H397" s="61"/>
      <c r="I397" s="59"/>
      <c r="J397" s="62" t="str">
        <f t="shared" si="27"/>
        <v/>
      </c>
      <c r="K397" s="59"/>
      <c r="L397" s="209"/>
      <c r="M397" s="64" t="str">
        <f t="shared" si="28"/>
        <v/>
      </c>
      <c r="N397" s="65">
        <f t="shared" si="29"/>
        <v>0</v>
      </c>
      <c r="O397" s="66" t="str">
        <f>+IFERROR(VLOOKUP(LEFT(E397,4),Tabla3[[COD]:[PROCESO]],4,FALSE),"")</f>
        <v/>
      </c>
      <c r="P397" s="67" t="str">
        <f t="shared" si="30"/>
        <v/>
      </c>
    </row>
    <row r="398" spans="2:16" s="68" customFormat="1" ht="22.75" customHeight="1" x14ac:dyDescent="0.35">
      <c r="B398" s="208"/>
      <c r="C398" s="58"/>
      <c r="D398" s="59"/>
      <c r="E398" s="59"/>
      <c r="F398" s="170" t="e">
        <f>+VLOOKUP(E398,'ESTADAR V3 2025'!$D$125:$F$235,2,FALSE)</f>
        <v>#N/A</v>
      </c>
      <c r="G398" s="61"/>
      <c r="H398" s="61"/>
      <c r="I398" s="59"/>
      <c r="J398" s="62" t="str">
        <f t="shared" si="27"/>
        <v/>
      </c>
      <c r="K398" s="59"/>
      <c r="L398" s="209"/>
      <c r="M398" s="64" t="str">
        <f t="shared" si="28"/>
        <v/>
      </c>
      <c r="N398" s="65">
        <f t="shared" si="29"/>
        <v>0</v>
      </c>
      <c r="O398" s="66" t="str">
        <f>+IFERROR(VLOOKUP(LEFT(E398,4),Tabla3[[COD]:[PROCESO]],4,FALSE),"")</f>
        <v/>
      </c>
      <c r="P398" s="67" t="str">
        <f t="shared" si="30"/>
        <v/>
      </c>
    </row>
    <row r="399" spans="2:16" s="68" customFormat="1" ht="22.75" customHeight="1" x14ac:dyDescent="0.35">
      <c r="B399" s="208"/>
      <c r="C399" s="58"/>
      <c r="D399" s="59"/>
      <c r="E399" s="59"/>
      <c r="F399" s="170" t="e">
        <f>+VLOOKUP(E399,'ESTADAR V3 2025'!$D$125:$F$235,2,FALSE)</f>
        <v>#N/A</v>
      </c>
      <c r="G399" s="61"/>
      <c r="H399" s="61"/>
      <c r="I399" s="59"/>
      <c r="J399" s="62" t="str">
        <f t="shared" si="27"/>
        <v/>
      </c>
      <c r="K399" s="59"/>
      <c r="L399" s="209"/>
      <c r="M399" s="64" t="str">
        <f t="shared" si="28"/>
        <v/>
      </c>
      <c r="N399" s="65">
        <f t="shared" si="29"/>
        <v>0</v>
      </c>
      <c r="O399" s="66" t="str">
        <f>+IFERROR(VLOOKUP(LEFT(E399,4),Tabla3[[COD]:[PROCESO]],4,FALSE),"")</f>
        <v/>
      </c>
      <c r="P399" s="67" t="str">
        <f t="shared" si="30"/>
        <v/>
      </c>
    </row>
    <row r="400" spans="2:16" s="68" customFormat="1" ht="22.75" customHeight="1" x14ac:dyDescent="0.35">
      <c r="B400" s="208"/>
      <c r="C400" s="58"/>
      <c r="D400" s="59"/>
      <c r="E400" s="59"/>
      <c r="F400" s="170" t="e">
        <f>+VLOOKUP(E400,'ESTADAR V3 2025'!$D$125:$F$235,2,FALSE)</f>
        <v>#N/A</v>
      </c>
      <c r="G400" s="61"/>
      <c r="H400" s="61"/>
      <c r="I400" s="59"/>
      <c r="J400" s="62" t="str">
        <f t="shared" si="27"/>
        <v/>
      </c>
      <c r="K400" s="59"/>
      <c r="L400" s="209"/>
      <c r="M400" s="64" t="str">
        <f t="shared" si="28"/>
        <v/>
      </c>
      <c r="N400" s="65">
        <f t="shared" si="29"/>
        <v>0</v>
      </c>
      <c r="O400" s="66" t="str">
        <f>+IFERROR(VLOOKUP(LEFT(E400,4),Tabla3[[COD]:[PROCESO]],4,FALSE),"")</f>
        <v/>
      </c>
      <c r="P400" s="67" t="str">
        <f t="shared" si="30"/>
        <v/>
      </c>
    </row>
    <row r="401" spans="2:16" s="68" customFormat="1" ht="22.75" customHeight="1" x14ac:dyDescent="0.35">
      <c r="B401" s="208"/>
      <c r="C401" s="58"/>
      <c r="D401" s="59"/>
      <c r="E401" s="59"/>
      <c r="F401" s="170" t="e">
        <f>+VLOOKUP(E401,'ESTADAR V3 2025'!$D$125:$F$235,2,FALSE)</f>
        <v>#N/A</v>
      </c>
      <c r="G401" s="61"/>
      <c r="H401" s="61"/>
      <c r="I401" s="59"/>
      <c r="J401" s="62" t="str">
        <f t="shared" si="27"/>
        <v/>
      </c>
      <c r="K401" s="59"/>
      <c r="L401" s="209"/>
      <c r="M401" s="64" t="str">
        <f t="shared" si="28"/>
        <v/>
      </c>
      <c r="N401" s="65">
        <f t="shared" si="29"/>
        <v>0</v>
      </c>
      <c r="O401" s="66" t="str">
        <f>+IFERROR(VLOOKUP(LEFT(E401,4),Tabla3[[COD]:[PROCESO]],4,FALSE),"")</f>
        <v/>
      </c>
      <c r="P401" s="67" t="str">
        <f t="shared" si="30"/>
        <v/>
      </c>
    </row>
    <row r="402" spans="2:16" s="68" customFormat="1" ht="22.75" customHeight="1" x14ac:dyDescent="0.35">
      <c r="B402" s="208"/>
      <c r="C402" s="58"/>
      <c r="D402" s="59"/>
      <c r="E402" s="59"/>
      <c r="F402" s="170" t="e">
        <f>+VLOOKUP(E402,'ESTADAR V3 2025'!$D$125:$F$235,2,FALSE)</f>
        <v>#N/A</v>
      </c>
      <c r="G402" s="61"/>
      <c r="H402" s="61"/>
      <c r="I402" s="59"/>
      <c r="J402" s="62" t="str">
        <f t="shared" si="27"/>
        <v/>
      </c>
      <c r="K402" s="59"/>
      <c r="L402" s="209"/>
      <c r="M402" s="64" t="str">
        <f t="shared" si="28"/>
        <v/>
      </c>
      <c r="N402" s="65">
        <f t="shared" si="29"/>
        <v>0</v>
      </c>
      <c r="O402" s="66" t="str">
        <f>+IFERROR(VLOOKUP(LEFT(E402,4),Tabla3[[COD]:[PROCESO]],4,FALSE),"")</f>
        <v/>
      </c>
      <c r="P402" s="67" t="str">
        <f t="shared" si="30"/>
        <v/>
      </c>
    </row>
    <row r="403" spans="2:16" s="68" customFormat="1" ht="22.75" customHeight="1" x14ac:dyDescent="0.35">
      <c r="B403" s="208"/>
      <c r="C403" s="58"/>
      <c r="D403" s="59"/>
      <c r="E403" s="59"/>
      <c r="F403" s="170" t="e">
        <f>+VLOOKUP(E403,'ESTADAR V3 2025'!$D$125:$F$235,2,FALSE)</f>
        <v>#N/A</v>
      </c>
      <c r="G403" s="61"/>
      <c r="H403" s="61"/>
      <c r="I403" s="59"/>
      <c r="J403" s="62" t="str">
        <f t="shared" si="27"/>
        <v/>
      </c>
      <c r="K403" s="59"/>
      <c r="L403" s="209"/>
      <c r="M403" s="64" t="str">
        <f t="shared" si="28"/>
        <v/>
      </c>
      <c r="N403" s="65">
        <f t="shared" si="29"/>
        <v>0</v>
      </c>
      <c r="O403" s="66" t="str">
        <f>+IFERROR(VLOOKUP(LEFT(E403,4),Tabla3[[COD]:[PROCESO]],4,FALSE),"")</f>
        <v/>
      </c>
      <c r="P403" s="67" t="str">
        <f t="shared" si="30"/>
        <v/>
      </c>
    </row>
    <row r="404" spans="2:16" s="68" customFormat="1" ht="22.75" customHeight="1" x14ac:dyDescent="0.35">
      <c r="B404" s="208"/>
      <c r="C404" s="58"/>
      <c r="D404" s="59"/>
      <c r="E404" s="59"/>
      <c r="F404" s="170" t="e">
        <f>+VLOOKUP(E404,'ESTADAR V3 2025'!$D$125:$F$235,2,FALSE)</f>
        <v>#N/A</v>
      </c>
      <c r="G404" s="61"/>
      <c r="H404" s="61"/>
      <c r="I404" s="59"/>
      <c r="J404" s="62" t="str">
        <f t="shared" si="27"/>
        <v/>
      </c>
      <c r="K404" s="59"/>
      <c r="L404" s="209"/>
      <c r="M404" s="64" t="str">
        <f t="shared" si="28"/>
        <v/>
      </c>
      <c r="N404" s="65">
        <f t="shared" si="29"/>
        <v>0</v>
      </c>
      <c r="O404" s="66" t="str">
        <f>+IFERROR(VLOOKUP(LEFT(E404,4),Tabla3[[COD]:[PROCESO]],4,FALSE),"")</f>
        <v/>
      </c>
      <c r="P404" s="67" t="str">
        <f t="shared" si="30"/>
        <v/>
      </c>
    </row>
    <row r="405" spans="2:16" s="68" customFormat="1" ht="22.75" customHeight="1" x14ac:dyDescent="0.35">
      <c r="B405" s="208"/>
      <c r="C405" s="58"/>
      <c r="D405" s="59"/>
      <c r="E405" s="59"/>
      <c r="F405" s="170" t="e">
        <f>+VLOOKUP(E405,'ESTADAR V3 2025'!$D$125:$F$235,2,FALSE)</f>
        <v>#N/A</v>
      </c>
      <c r="G405" s="61"/>
      <c r="H405" s="61"/>
      <c r="I405" s="59"/>
      <c r="J405" s="62" t="str">
        <f t="shared" si="27"/>
        <v/>
      </c>
      <c r="K405" s="59"/>
      <c r="L405" s="209"/>
      <c r="M405" s="64" t="str">
        <f t="shared" si="28"/>
        <v/>
      </c>
      <c r="N405" s="65">
        <f t="shared" si="29"/>
        <v>0</v>
      </c>
      <c r="O405" s="66" t="str">
        <f>+IFERROR(VLOOKUP(LEFT(E405,4),Tabla3[[COD]:[PROCESO]],4,FALSE),"")</f>
        <v/>
      </c>
      <c r="P405" s="67" t="str">
        <f t="shared" si="30"/>
        <v/>
      </c>
    </row>
    <row r="406" spans="2:16" s="68" customFormat="1" ht="22.75" customHeight="1" x14ac:dyDescent="0.35">
      <c r="B406" s="208"/>
      <c r="C406" s="58"/>
      <c r="D406" s="59"/>
      <c r="E406" s="59"/>
      <c r="F406" s="170" t="e">
        <f>+VLOOKUP(E406,'ESTADAR V3 2025'!$D$125:$F$235,2,FALSE)</f>
        <v>#N/A</v>
      </c>
      <c r="G406" s="61"/>
      <c r="H406" s="61"/>
      <c r="I406" s="59"/>
      <c r="J406" s="62" t="str">
        <f t="shared" si="27"/>
        <v/>
      </c>
      <c r="K406" s="59"/>
      <c r="L406" s="209"/>
      <c r="M406" s="64" t="str">
        <f t="shared" si="28"/>
        <v/>
      </c>
      <c r="N406" s="65">
        <f t="shared" si="29"/>
        <v>0</v>
      </c>
      <c r="O406" s="66" t="str">
        <f>+IFERROR(VLOOKUP(LEFT(E406,4),Tabla3[[COD]:[PROCESO]],4,FALSE),"")</f>
        <v/>
      </c>
      <c r="P406" s="67" t="str">
        <f t="shared" si="30"/>
        <v/>
      </c>
    </row>
    <row r="407" spans="2:16" s="68" customFormat="1" ht="22.75" customHeight="1" x14ac:dyDescent="0.35">
      <c r="B407" s="208"/>
      <c r="C407" s="58"/>
      <c r="D407" s="59"/>
      <c r="E407" s="59"/>
      <c r="F407" s="170" t="e">
        <f>+VLOOKUP(E407,'ESTADAR V3 2025'!$D$125:$F$235,2,FALSE)</f>
        <v>#N/A</v>
      </c>
      <c r="G407" s="61"/>
      <c r="H407" s="61"/>
      <c r="I407" s="59"/>
      <c r="J407" s="62" t="str">
        <f t="shared" si="27"/>
        <v/>
      </c>
      <c r="K407" s="59"/>
      <c r="L407" s="209"/>
      <c r="M407" s="64" t="str">
        <f t="shared" si="28"/>
        <v/>
      </c>
      <c r="N407" s="65">
        <f t="shared" si="29"/>
        <v>0</v>
      </c>
      <c r="O407" s="66" t="str">
        <f>+IFERROR(VLOOKUP(LEFT(E407,4),Tabla3[[COD]:[PROCESO]],4,FALSE),"")</f>
        <v/>
      </c>
      <c r="P407" s="67" t="str">
        <f t="shared" si="30"/>
        <v/>
      </c>
    </row>
    <row r="408" spans="2:16" s="68" customFormat="1" ht="22.75" customHeight="1" x14ac:dyDescent="0.35">
      <c r="B408" s="208"/>
      <c r="C408" s="58"/>
      <c r="D408" s="59"/>
      <c r="E408" s="59"/>
      <c r="F408" s="170" t="e">
        <f>+VLOOKUP(E408,'ESTADAR V3 2025'!$D$125:$F$235,2,FALSE)</f>
        <v>#N/A</v>
      </c>
      <c r="G408" s="61"/>
      <c r="H408" s="61"/>
      <c r="I408" s="59"/>
      <c r="J408" s="62" t="str">
        <f t="shared" si="27"/>
        <v/>
      </c>
      <c r="K408" s="59"/>
      <c r="L408" s="209"/>
      <c r="M408" s="64" t="str">
        <f t="shared" si="28"/>
        <v/>
      </c>
      <c r="N408" s="65">
        <f t="shared" si="29"/>
        <v>0</v>
      </c>
      <c r="O408" s="66" t="str">
        <f>+IFERROR(VLOOKUP(LEFT(E408,4),Tabla3[[COD]:[PROCESO]],4,FALSE),"")</f>
        <v/>
      </c>
      <c r="P408" s="67" t="str">
        <f t="shared" si="30"/>
        <v/>
      </c>
    </row>
    <row r="409" spans="2:16" s="68" customFormat="1" ht="22.75" customHeight="1" x14ac:dyDescent="0.35">
      <c r="B409" s="208"/>
      <c r="C409" s="58"/>
      <c r="D409" s="59"/>
      <c r="E409" s="59"/>
      <c r="F409" s="170" t="e">
        <f>+VLOOKUP(E409,'ESTADAR V3 2025'!$D$125:$F$235,2,FALSE)</f>
        <v>#N/A</v>
      </c>
      <c r="G409" s="61"/>
      <c r="H409" s="61"/>
      <c r="I409" s="59"/>
      <c r="J409" s="62" t="str">
        <f t="shared" si="27"/>
        <v/>
      </c>
      <c r="K409" s="59"/>
      <c r="L409" s="209"/>
      <c r="M409" s="64" t="str">
        <f t="shared" si="28"/>
        <v/>
      </c>
      <c r="N409" s="65">
        <f t="shared" si="29"/>
        <v>0</v>
      </c>
      <c r="O409" s="66" t="str">
        <f>+IFERROR(VLOOKUP(LEFT(E409,4),Tabla3[[COD]:[PROCESO]],4,FALSE),"")</f>
        <v/>
      </c>
      <c r="P409" s="67" t="str">
        <f t="shared" si="30"/>
        <v/>
      </c>
    </row>
    <row r="410" spans="2:16" s="68" customFormat="1" ht="22.75" customHeight="1" x14ac:dyDescent="0.35">
      <c r="B410" s="208"/>
      <c r="C410" s="58"/>
      <c r="D410" s="59"/>
      <c r="E410" s="59"/>
      <c r="F410" s="170" t="e">
        <f>+VLOOKUP(E410,'ESTADAR V3 2025'!$D$125:$F$235,2,FALSE)</f>
        <v>#N/A</v>
      </c>
      <c r="G410" s="61"/>
      <c r="H410" s="61"/>
      <c r="I410" s="59"/>
      <c r="J410" s="62" t="str">
        <f t="shared" si="27"/>
        <v/>
      </c>
      <c r="K410" s="59"/>
      <c r="L410" s="209"/>
      <c r="M410" s="64" t="str">
        <f t="shared" si="28"/>
        <v/>
      </c>
      <c r="N410" s="65">
        <f t="shared" si="29"/>
        <v>0</v>
      </c>
      <c r="O410" s="66" t="str">
        <f>+IFERROR(VLOOKUP(LEFT(E410,4),Tabla3[[COD]:[PROCESO]],4,FALSE),"")</f>
        <v/>
      </c>
      <c r="P410" s="67" t="str">
        <f t="shared" si="30"/>
        <v/>
      </c>
    </row>
    <row r="411" spans="2:16" s="68" customFormat="1" ht="22.75" customHeight="1" x14ac:dyDescent="0.35">
      <c r="B411" s="208"/>
      <c r="C411" s="58"/>
      <c r="D411" s="59"/>
      <c r="E411" s="59"/>
      <c r="F411" s="170" t="e">
        <f>+VLOOKUP(E411,'ESTADAR V3 2025'!$D$125:$F$235,2,FALSE)</f>
        <v>#N/A</v>
      </c>
      <c r="G411" s="61"/>
      <c r="H411" s="61"/>
      <c r="I411" s="59"/>
      <c r="J411" s="62" t="str">
        <f t="shared" si="27"/>
        <v/>
      </c>
      <c r="K411" s="59"/>
      <c r="L411" s="209"/>
      <c r="M411" s="64" t="str">
        <f t="shared" si="28"/>
        <v/>
      </c>
      <c r="N411" s="65">
        <f t="shared" si="29"/>
        <v>0</v>
      </c>
      <c r="O411" s="66" t="str">
        <f>+IFERROR(VLOOKUP(LEFT(E411,4),Tabla3[[COD]:[PROCESO]],4,FALSE),"")</f>
        <v/>
      </c>
      <c r="P411" s="67" t="str">
        <f t="shared" si="30"/>
        <v/>
      </c>
    </row>
    <row r="412" spans="2:16" s="68" customFormat="1" ht="22.75" customHeight="1" x14ac:dyDescent="0.35">
      <c r="B412" s="208"/>
      <c r="C412" s="58"/>
      <c r="D412" s="59"/>
      <c r="E412" s="59"/>
      <c r="F412" s="170" t="e">
        <f>+VLOOKUP(E412,'ESTADAR V3 2025'!$D$125:$F$235,2,FALSE)</f>
        <v>#N/A</v>
      </c>
      <c r="G412" s="61"/>
      <c r="H412" s="61"/>
      <c r="I412" s="59"/>
      <c r="J412" s="62" t="str">
        <f t="shared" si="27"/>
        <v/>
      </c>
      <c r="K412" s="59"/>
      <c r="L412" s="209"/>
      <c r="M412" s="64" t="str">
        <f t="shared" si="28"/>
        <v/>
      </c>
      <c r="N412" s="65">
        <f t="shared" si="29"/>
        <v>0</v>
      </c>
      <c r="O412" s="66" t="str">
        <f>+IFERROR(VLOOKUP(LEFT(E412,4),Tabla3[[COD]:[PROCESO]],4,FALSE),"")</f>
        <v/>
      </c>
      <c r="P412" s="67" t="str">
        <f t="shared" si="30"/>
        <v/>
      </c>
    </row>
    <row r="413" spans="2:16" s="68" customFormat="1" ht="22.75" customHeight="1" x14ac:dyDescent="0.35">
      <c r="B413" s="208"/>
      <c r="C413" s="58"/>
      <c r="D413" s="59"/>
      <c r="E413" s="59"/>
      <c r="F413" s="170" t="e">
        <f>+VLOOKUP(E413,'ESTADAR V3 2025'!$D$125:$F$235,2,FALSE)</f>
        <v>#N/A</v>
      </c>
      <c r="G413" s="61"/>
      <c r="H413" s="61"/>
      <c r="I413" s="59"/>
      <c r="J413" s="62" t="str">
        <f t="shared" si="27"/>
        <v/>
      </c>
      <c r="K413" s="59"/>
      <c r="L413" s="209"/>
      <c r="M413" s="64" t="str">
        <f t="shared" si="28"/>
        <v/>
      </c>
      <c r="N413" s="65">
        <f t="shared" si="29"/>
        <v>0</v>
      </c>
      <c r="O413" s="66" t="str">
        <f>+IFERROR(VLOOKUP(LEFT(E413,4),Tabla3[[COD]:[PROCESO]],4,FALSE),"")</f>
        <v/>
      </c>
      <c r="P413" s="67" t="str">
        <f t="shared" si="30"/>
        <v/>
      </c>
    </row>
    <row r="414" spans="2:16" s="68" customFormat="1" ht="22.75" customHeight="1" x14ac:dyDescent="0.35">
      <c r="B414" s="208"/>
      <c r="C414" s="58"/>
      <c r="D414" s="59"/>
      <c r="E414" s="59"/>
      <c r="F414" s="170" t="e">
        <f>+VLOOKUP(E414,'ESTADAR V3 2025'!$D$125:$F$235,2,FALSE)</f>
        <v>#N/A</v>
      </c>
      <c r="G414" s="61"/>
      <c r="H414" s="61"/>
      <c r="I414" s="59"/>
      <c r="J414" s="62" t="str">
        <f t="shared" si="27"/>
        <v/>
      </c>
      <c r="K414" s="59"/>
      <c r="L414" s="209"/>
      <c r="M414" s="64" t="str">
        <f t="shared" si="28"/>
        <v/>
      </c>
      <c r="N414" s="65">
        <f t="shared" si="29"/>
        <v>0</v>
      </c>
      <c r="O414" s="66" t="str">
        <f>+IFERROR(VLOOKUP(LEFT(E414,4),Tabla3[[COD]:[PROCESO]],4,FALSE),"")</f>
        <v/>
      </c>
      <c r="P414" s="67" t="str">
        <f t="shared" si="30"/>
        <v/>
      </c>
    </row>
    <row r="415" spans="2:16" s="68" customFormat="1" ht="22.75" customHeight="1" x14ac:dyDescent="0.35">
      <c r="B415" s="208"/>
      <c r="C415" s="58"/>
      <c r="D415" s="59"/>
      <c r="E415" s="59"/>
      <c r="F415" s="170" t="e">
        <f>+VLOOKUP(E415,'ESTADAR V3 2025'!$D$125:$F$235,2,FALSE)</f>
        <v>#N/A</v>
      </c>
      <c r="G415" s="61"/>
      <c r="H415" s="61"/>
      <c r="I415" s="59"/>
      <c r="J415" s="62" t="str">
        <f t="shared" si="27"/>
        <v/>
      </c>
      <c r="K415" s="59"/>
      <c r="L415" s="209"/>
      <c r="M415" s="64" t="str">
        <f t="shared" si="28"/>
        <v/>
      </c>
      <c r="N415" s="65">
        <f t="shared" si="29"/>
        <v>0</v>
      </c>
      <c r="O415" s="66" t="str">
        <f>+IFERROR(VLOOKUP(LEFT(E415,4),Tabla3[[COD]:[PROCESO]],4,FALSE),"")</f>
        <v/>
      </c>
      <c r="P415" s="67" t="str">
        <f t="shared" si="30"/>
        <v/>
      </c>
    </row>
    <row r="416" spans="2:16" s="68" customFormat="1" ht="22.75" customHeight="1" x14ac:dyDescent="0.35">
      <c r="B416" s="208"/>
      <c r="C416" s="58"/>
      <c r="D416" s="59"/>
      <c r="E416" s="59"/>
      <c r="F416" s="170" t="e">
        <f>+VLOOKUP(E416,'ESTADAR V3 2025'!$D$125:$F$235,2,FALSE)</f>
        <v>#N/A</v>
      </c>
      <c r="G416" s="61"/>
      <c r="H416" s="61"/>
      <c r="I416" s="59"/>
      <c r="J416" s="62" t="str">
        <f t="shared" si="27"/>
        <v/>
      </c>
      <c r="K416" s="59"/>
      <c r="L416" s="209"/>
      <c r="M416" s="64" t="str">
        <f t="shared" si="28"/>
        <v/>
      </c>
      <c r="N416" s="65">
        <f t="shared" si="29"/>
        <v>0</v>
      </c>
      <c r="O416" s="66" t="str">
        <f>+IFERROR(VLOOKUP(LEFT(E416,4),Tabla3[[COD]:[PROCESO]],4,FALSE),"")</f>
        <v/>
      </c>
      <c r="P416" s="67" t="str">
        <f t="shared" si="30"/>
        <v/>
      </c>
    </row>
    <row r="417" spans="2:16" s="68" customFormat="1" ht="22.75" customHeight="1" x14ac:dyDescent="0.35">
      <c r="B417" s="208"/>
      <c r="C417" s="58"/>
      <c r="D417" s="59"/>
      <c r="E417" s="59"/>
      <c r="F417" s="170" t="e">
        <f>+VLOOKUP(E417,'ESTADAR V3 2025'!$D$125:$F$235,2,FALSE)</f>
        <v>#N/A</v>
      </c>
      <c r="G417" s="61"/>
      <c r="H417" s="61"/>
      <c r="I417" s="59"/>
      <c r="J417" s="62" t="str">
        <f t="shared" si="27"/>
        <v/>
      </c>
      <c r="K417" s="59"/>
      <c r="L417" s="209"/>
      <c r="M417" s="64" t="str">
        <f t="shared" si="28"/>
        <v/>
      </c>
      <c r="N417" s="65">
        <f t="shared" si="29"/>
        <v>0</v>
      </c>
      <c r="O417" s="66" t="str">
        <f>+IFERROR(VLOOKUP(LEFT(E417,4),Tabla3[[COD]:[PROCESO]],4,FALSE),"")</f>
        <v/>
      </c>
      <c r="P417" s="67" t="str">
        <f t="shared" si="30"/>
        <v/>
      </c>
    </row>
    <row r="418" spans="2:16" s="68" customFormat="1" ht="22.75" customHeight="1" x14ac:dyDescent="0.35">
      <c r="B418" s="208"/>
      <c r="C418" s="58"/>
      <c r="D418" s="59"/>
      <c r="E418" s="59"/>
      <c r="F418" s="170" t="e">
        <f>+VLOOKUP(E418,'ESTADAR V3 2025'!$D$125:$F$235,2,FALSE)</f>
        <v>#N/A</v>
      </c>
      <c r="G418" s="61"/>
      <c r="H418" s="61"/>
      <c r="I418" s="59"/>
      <c r="J418" s="62" t="str">
        <f t="shared" si="27"/>
        <v/>
      </c>
      <c r="K418" s="59"/>
      <c r="L418" s="209"/>
      <c r="M418" s="64" t="str">
        <f t="shared" si="28"/>
        <v/>
      </c>
      <c r="N418" s="65">
        <f t="shared" si="29"/>
        <v>0</v>
      </c>
      <c r="O418" s="66" t="str">
        <f>+IFERROR(VLOOKUP(LEFT(E418,4),Tabla3[[COD]:[PROCESO]],4,FALSE),"")</f>
        <v/>
      </c>
      <c r="P418" s="67" t="str">
        <f t="shared" si="30"/>
        <v/>
      </c>
    </row>
    <row r="419" spans="2:16" s="68" customFormat="1" ht="22.75" customHeight="1" x14ac:dyDescent="0.35">
      <c r="B419" s="208"/>
      <c r="C419" s="58"/>
      <c r="D419" s="59"/>
      <c r="E419" s="59"/>
      <c r="F419" s="170" t="e">
        <f>+VLOOKUP(E419,'ESTADAR V3 2025'!$D$125:$F$235,2,FALSE)</f>
        <v>#N/A</v>
      </c>
      <c r="G419" s="61"/>
      <c r="H419" s="61"/>
      <c r="I419" s="59"/>
      <c r="J419" s="62" t="str">
        <f t="shared" si="27"/>
        <v/>
      </c>
      <c r="K419" s="59"/>
      <c r="L419" s="209"/>
      <c r="M419" s="64" t="str">
        <f t="shared" si="28"/>
        <v/>
      </c>
      <c r="N419" s="65">
        <f t="shared" si="29"/>
        <v>0</v>
      </c>
      <c r="O419" s="66" t="str">
        <f>+IFERROR(VLOOKUP(LEFT(E419,4),Tabla3[[COD]:[PROCESO]],4,FALSE),"")</f>
        <v/>
      </c>
      <c r="P419" s="67" t="str">
        <f t="shared" si="30"/>
        <v/>
      </c>
    </row>
    <row r="420" spans="2:16" s="68" customFormat="1" ht="22.75" customHeight="1" x14ac:dyDescent="0.35">
      <c r="B420" s="208"/>
      <c r="C420" s="58"/>
      <c r="D420" s="59"/>
      <c r="E420" s="59"/>
      <c r="F420" s="170" t="e">
        <f>+VLOOKUP(E420,'ESTADAR V3 2025'!$D$125:$F$235,2,FALSE)</f>
        <v>#N/A</v>
      </c>
      <c r="G420" s="61"/>
      <c r="H420" s="61"/>
      <c r="I420" s="59"/>
      <c r="J420" s="62" t="str">
        <f t="shared" si="27"/>
        <v/>
      </c>
      <c r="K420" s="59"/>
      <c r="L420" s="209"/>
      <c r="M420" s="64" t="str">
        <f t="shared" si="28"/>
        <v/>
      </c>
      <c r="N420" s="65">
        <f t="shared" si="29"/>
        <v>0</v>
      </c>
      <c r="O420" s="66" t="str">
        <f>+IFERROR(VLOOKUP(LEFT(E420,4),Tabla3[[COD]:[PROCESO]],4,FALSE),"")</f>
        <v/>
      </c>
      <c r="P420" s="67" t="str">
        <f t="shared" si="30"/>
        <v/>
      </c>
    </row>
    <row r="421" spans="2:16" s="68" customFormat="1" ht="22.75" customHeight="1" x14ac:dyDescent="0.35">
      <c r="B421" s="208"/>
      <c r="C421" s="58"/>
      <c r="D421" s="59"/>
      <c r="E421" s="59"/>
      <c r="F421" s="170" t="e">
        <f>+VLOOKUP(E421,'ESTADAR V3 2025'!$D$125:$F$235,2,FALSE)</f>
        <v>#N/A</v>
      </c>
      <c r="G421" s="61"/>
      <c r="H421" s="61"/>
      <c r="I421" s="59"/>
      <c r="J421" s="62" t="str">
        <f t="shared" si="27"/>
        <v/>
      </c>
      <c r="K421" s="59"/>
      <c r="L421" s="209"/>
      <c r="M421" s="64" t="str">
        <f t="shared" si="28"/>
        <v/>
      </c>
      <c r="N421" s="65">
        <f t="shared" si="29"/>
        <v>0</v>
      </c>
      <c r="O421" s="66" t="str">
        <f>+IFERROR(VLOOKUP(LEFT(E421,4),Tabla3[[COD]:[PROCESO]],4,FALSE),"")</f>
        <v/>
      </c>
      <c r="P421" s="67" t="str">
        <f t="shared" si="30"/>
        <v/>
      </c>
    </row>
    <row r="422" spans="2:16" s="68" customFormat="1" ht="22.75" customHeight="1" x14ac:dyDescent="0.35">
      <c r="B422" s="208"/>
      <c r="C422" s="58"/>
      <c r="D422" s="59"/>
      <c r="E422" s="59"/>
      <c r="F422" s="170" t="e">
        <f>+VLOOKUP(E422,'ESTADAR V3 2025'!$D$125:$F$235,2,FALSE)</f>
        <v>#N/A</v>
      </c>
      <c r="G422" s="61"/>
      <c r="H422" s="61"/>
      <c r="I422" s="59"/>
      <c r="J422" s="62" t="str">
        <f t="shared" si="27"/>
        <v/>
      </c>
      <c r="K422" s="59"/>
      <c r="L422" s="209"/>
      <c r="M422" s="64" t="str">
        <f t="shared" si="28"/>
        <v/>
      </c>
      <c r="N422" s="65">
        <f t="shared" si="29"/>
        <v>0</v>
      </c>
      <c r="O422" s="66" t="str">
        <f>+IFERROR(VLOOKUP(LEFT(E422,4),Tabla3[[COD]:[PROCESO]],4,FALSE),"")</f>
        <v/>
      </c>
      <c r="P422" s="67" t="str">
        <f t="shared" si="30"/>
        <v/>
      </c>
    </row>
    <row r="423" spans="2:16" s="68" customFormat="1" ht="22.75" customHeight="1" x14ac:dyDescent="0.35">
      <c r="B423" s="208"/>
      <c r="C423" s="58"/>
      <c r="D423" s="59"/>
      <c r="E423" s="59"/>
      <c r="F423" s="170" t="e">
        <f>+VLOOKUP(E423,'ESTADAR V3 2025'!$D$125:$F$235,2,FALSE)</f>
        <v>#N/A</v>
      </c>
      <c r="G423" s="61"/>
      <c r="H423" s="61"/>
      <c r="I423" s="59"/>
      <c r="J423" s="62" t="str">
        <f t="shared" si="27"/>
        <v/>
      </c>
      <c r="K423" s="59"/>
      <c r="L423" s="209"/>
      <c r="M423" s="64" t="str">
        <f t="shared" si="28"/>
        <v/>
      </c>
      <c r="N423" s="65">
        <f t="shared" si="29"/>
        <v>0</v>
      </c>
      <c r="O423" s="66" t="str">
        <f>+IFERROR(VLOOKUP(LEFT(E423,4),Tabla3[[COD]:[PROCESO]],4,FALSE),"")</f>
        <v/>
      </c>
      <c r="P423" s="67" t="str">
        <f t="shared" si="30"/>
        <v/>
      </c>
    </row>
    <row r="424" spans="2:16" s="68" customFormat="1" ht="22.75" customHeight="1" x14ac:dyDescent="0.35">
      <c r="B424" s="208"/>
      <c r="C424" s="58"/>
      <c r="D424" s="59"/>
      <c r="E424" s="59"/>
      <c r="F424" s="170" t="e">
        <f>+VLOOKUP(E424,'ESTADAR V3 2025'!$D$125:$F$235,2,FALSE)</f>
        <v>#N/A</v>
      </c>
      <c r="G424" s="61"/>
      <c r="H424" s="61"/>
      <c r="I424" s="59"/>
      <c r="J424" s="62" t="str">
        <f t="shared" si="27"/>
        <v/>
      </c>
      <c r="K424" s="59"/>
      <c r="L424" s="209"/>
      <c r="M424" s="64" t="str">
        <f t="shared" si="28"/>
        <v/>
      </c>
      <c r="N424" s="65">
        <f t="shared" si="29"/>
        <v>0</v>
      </c>
      <c r="O424" s="66" t="str">
        <f>+IFERROR(VLOOKUP(LEFT(E424,4),Tabla3[[COD]:[PROCESO]],4,FALSE),"")</f>
        <v/>
      </c>
      <c r="P424" s="67" t="str">
        <f t="shared" si="30"/>
        <v/>
      </c>
    </row>
    <row r="425" spans="2:16" s="68" customFormat="1" ht="22.75" customHeight="1" x14ac:dyDescent="0.35">
      <c r="B425" s="208"/>
      <c r="C425" s="58"/>
      <c r="D425" s="59"/>
      <c r="E425" s="59"/>
      <c r="F425" s="170" t="e">
        <f>+VLOOKUP(E425,'ESTADAR V3 2025'!$D$125:$F$235,2,FALSE)</f>
        <v>#N/A</v>
      </c>
      <c r="G425" s="61"/>
      <c r="H425" s="61"/>
      <c r="I425" s="59"/>
      <c r="J425" s="62" t="str">
        <f t="shared" si="27"/>
        <v/>
      </c>
      <c r="K425" s="59"/>
      <c r="L425" s="209"/>
      <c r="M425" s="64" t="str">
        <f t="shared" si="28"/>
        <v/>
      </c>
      <c r="N425" s="65">
        <f t="shared" si="29"/>
        <v>0</v>
      </c>
      <c r="O425" s="66" t="str">
        <f>+IFERROR(VLOOKUP(LEFT(E425,4),Tabla3[[COD]:[PROCESO]],4,FALSE),"")</f>
        <v/>
      </c>
      <c r="P425" s="67" t="str">
        <f t="shared" si="30"/>
        <v/>
      </c>
    </row>
    <row r="426" spans="2:16" s="68" customFormat="1" ht="22.75" customHeight="1" x14ac:dyDescent="0.35">
      <c r="B426" s="208"/>
      <c r="C426" s="58"/>
      <c r="D426" s="59"/>
      <c r="E426" s="59"/>
      <c r="F426" s="170" t="e">
        <f>+VLOOKUP(E426,'ESTADAR V3 2025'!$D$125:$F$235,2,FALSE)</f>
        <v>#N/A</v>
      </c>
      <c r="G426" s="61"/>
      <c r="H426" s="61"/>
      <c r="I426" s="59"/>
      <c r="J426" s="62" t="str">
        <f t="shared" si="27"/>
        <v/>
      </c>
      <c r="K426" s="59"/>
      <c r="L426" s="209"/>
      <c r="M426" s="64" t="str">
        <f t="shared" si="28"/>
        <v/>
      </c>
      <c r="N426" s="65">
        <f t="shared" si="29"/>
        <v>0</v>
      </c>
      <c r="O426" s="66" t="str">
        <f>+IFERROR(VLOOKUP(LEFT(E426,4),Tabla3[[COD]:[PROCESO]],4,FALSE),"")</f>
        <v/>
      </c>
      <c r="P426" s="67" t="str">
        <f t="shared" si="30"/>
        <v/>
      </c>
    </row>
    <row r="427" spans="2:16" s="68" customFormat="1" ht="22.75" customHeight="1" x14ac:dyDescent="0.35">
      <c r="B427" s="208"/>
      <c r="C427" s="58"/>
      <c r="D427" s="59"/>
      <c r="E427" s="59"/>
      <c r="F427" s="170" t="e">
        <f>+VLOOKUP(E427,'ESTADAR V3 2025'!$D$125:$F$235,2,FALSE)</f>
        <v>#N/A</v>
      </c>
      <c r="G427" s="61"/>
      <c r="H427" s="61"/>
      <c r="I427" s="59"/>
      <c r="J427" s="62" t="str">
        <f t="shared" si="27"/>
        <v/>
      </c>
      <c r="K427" s="59"/>
      <c r="L427" s="209"/>
      <c r="M427" s="64" t="str">
        <f t="shared" si="28"/>
        <v/>
      </c>
      <c r="N427" s="65">
        <f t="shared" si="29"/>
        <v>0</v>
      </c>
      <c r="O427" s="66" t="str">
        <f>+IFERROR(VLOOKUP(LEFT(E427,4),Tabla3[[COD]:[PROCESO]],4,FALSE),"")</f>
        <v/>
      </c>
      <c r="P427" s="67" t="str">
        <f t="shared" si="30"/>
        <v/>
      </c>
    </row>
    <row r="428" spans="2:16" s="68" customFormat="1" ht="22.75" customHeight="1" x14ac:dyDescent="0.35">
      <c r="B428" s="208"/>
      <c r="C428" s="58"/>
      <c r="D428" s="59"/>
      <c r="E428" s="59"/>
      <c r="F428" s="170" t="e">
        <f>+VLOOKUP(E428,'ESTADAR V3 2025'!$D$125:$F$235,2,FALSE)</f>
        <v>#N/A</v>
      </c>
      <c r="G428" s="61"/>
      <c r="H428" s="61"/>
      <c r="I428" s="59"/>
      <c r="J428" s="62" t="str">
        <f t="shared" si="27"/>
        <v/>
      </c>
      <c r="K428" s="59"/>
      <c r="L428" s="209"/>
      <c r="M428" s="64" t="str">
        <f t="shared" si="28"/>
        <v/>
      </c>
      <c r="N428" s="65">
        <f t="shared" si="29"/>
        <v>0</v>
      </c>
      <c r="O428" s="66" t="str">
        <f>+IFERROR(VLOOKUP(LEFT(E428,4),Tabla3[[COD]:[PROCESO]],4,FALSE),"")</f>
        <v/>
      </c>
      <c r="P428" s="67" t="str">
        <f t="shared" si="30"/>
        <v/>
      </c>
    </row>
    <row r="429" spans="2:16" s="68" customFormat="1" ht="22.75" customHeight="1" x14ac:dyDescent="0.35">
      <c r="B429" s="208"/>
      <c r="C429" s="58"/>
      <c r="D429" s="59"/>
      <c r="E429" s="59"/>
      <c r="F429" s="170" t="e">
        <f>+VLOOKUP(E429,'ESTADAR V3 2025'!$D$125:$F$235,2,FALSE)</f>
        <v>#N/A</v>
      </c>
      <c r="G429" s="61"/>
      <c r="H429" s="61"/>
      <c r="I429" s="59"/>
      <c r="J429" s="62" t="str">
        <f t="shared" si="27"/>
        <v/>
      </c>
      <c r="K429" s="59"/>
      <c r="L429" s="209"/>
      <c r="M429" s="64" t="str">
        <f t="shared" si="28"/>
        <v/>
      </c>
      <c r="N429" s="65">
        <f t="shared" si="29"/>
        <v>0</v>
      </c>
      <c r="O429" s="66" t="str">
        <f>+IFERROR(VLOOKUP(LEFT(E429,4),Tabla3[[COD]:[PROCESO]],4,FALSE),"")</f>
        <v/>
      </c>
      <c r="P429" s="67" t="str">
        <f t="shared" si="30"/>
        <v/>
      </c>
    </row>
    <row r="430" spans="2:16" s="68" customFormat="1" ht="22.75" customHeight="1" x14ac:dyDescent="0.35">
      <c r="B430" s="208"/>
      <c r="C430" s="58"/>
      <c r="D430" s="59"/>
      <c r="E430" s="59"/>
      <c r="F430" s="170" t="e">
        <f>+VLOOKUP(E430,'ESTADAR V3 2025'!$D$125:$F$235,2,FALSE)</f>
        <v>#N/A</v>
      </c>
      <c r="G430" s="61"/>
      <c r="H430" s="61"/>
      <c r="I430" s="59"/>
      <c r="J430" s="62" t="str">
        <f t="shared" si="27"/>
        <v/>
      </c>
      <c r="K430" s="59"/>
      <c r="L430" s="209"/>
      <c r="M430" s="64" t="str">
        <f t="shared" si="28"/>
        <v/>
      </c>
      <c r="N430" s="65">
        <f t="shared" si="29"/>
        <v>0</v>
      </c>
      <c r="O430" s="66" t="str">
        <f>+IFERROR(VLOOKUP(LEFT(E430,4),Tabla3[[COD]:[PROCESO]],4,FALSE),"")</f>
        <v/>
      </c>
      <c r="P430" s="67" t="str">
        <f t="shared" si="30"/>
        <v/>
      </c>
    </row>
    <row r="431" spans="2:16" s="68" customFormat="1" ht="22.75" customHeight="1" x14ac:dyDescent="0.35">
      <c r="B431" s="208"/>
      <c r="C431" s="58"/>
      <c r="D431" s="59"/>
      <c r="E431" s="59"/>
      <c r="F431" s="170" t="e">
        <f>+VLOOKUP(E431,'ESTADAR V3 2025'!$D$125:$F$235,2,FALSE)</f>
        <v>#N/A</v>
      </c>
      <c r="G431" s="61"/>
      <c r="H431" s="61"/>
      <c r="I431" s="59"/>
      <c r="J431" s="62" t="str">
        <f t="shared" si="27"/>
        <v/>
      </c>
      <c r="K431" s="59"/>
      <c r="L431" s="209"/>
      <c r="M431" s="64" t="str">
        <f t="shared" si="28"/>
        <v/>
      </c>
      <c r="N431" s="65">
        <f t="shared" si="29"/>
        <v>0</v>
      </c>
      <c r="O431" s="66" t="str">
        <f>+IFERROR(VLOOKUP(LEFT(E431,4),Tabla3[[COD]:[PROCESO]],4,FALSE),"")</f>
        <v/>
      </c>
      <c r="P431" s="67" t="str">
        <f t="shared" si="30"/>
        <v/>
      </c>
    </row>
    <row r="432" spans="2:16" s="68" customFormat="1" ht="22.75" customHeight="1" x14ac:dyDescent="0.35">
      <c r="B432" s="208"/>
      <c r="C432" s="58"/>
      <c r="D432" s="59"/>
      <c r="E432" s="59"/>
      <c r="F432" s="170" t="e">
        <f>+VLOOKUP(E432,'ESTADAR V3 2025'!$D$125:$F$235,2,FALSE)</f>
        <v>#N/A</v>
      </c>
      <c r="G432" s="61"/>
      <c r="H432" s="61"/>
      <c r="I432" s="59"/>
      <c r="J432" s="62" t="str">
        <f t="shared" si="27"/>
        <v/>
      </c>
      <c r="K432" s="59"/>
      <c r="L432" s="209"/>
      <c r="M432" s="64" t="str">
        <f t="shared" si="28"/>
        <v/>
      </c>
      <c r="N432" s="65">
        <f t="shared" si="29"/>
        <v>0</v>
      </c>
      <c r="O432" s="66" t="str">
        <f>+IFERROR(VLOOKUP(LEFT(E432,4),Tabla3[[COD]:[PROCESO]],4,FALSE),"")</f>
        <v/>
      </c>
      <c r="P432" s="67" t="str">
        <f t="shared" si="30"/>
        <v/>
      </c>
    </row>
    <row r="433" spans="2:16" s="68" customFormat="1" ht="22.75" customHeight="1" x14ac:dyDescent="0.35">
      <c r="B433" s="208"/>
      <c r="C433" s="58"/>
      <c r="D433" s="59"/>
      <c r="E433" s="59"/>
      <c r="F433" s="170" t="e">
        <f>+VLOOKUP(E433,'ESTADAR V3 2025'!$D$125:$F$235,2,FALSE)</f>
        <v>#N/A</v>
      </c>
      <c r="G433" s="61"/>
      <c r="H433" s="61"/>
      <c r="I433" s="59"/>
      <c r="J433" s="62" t="str">
        <f t="shared" si="27"/>
        <v/>
      </c>
      <c r="K433" s="59"/>
      <c r="L433" s="209"/>
      <c r="M433" s="64" t="str">
        <f t="shared" si="28"/>
        <v/>
      </c>
      <c r="N433" s="65">
        <f t="shared" si="29"/>
        <v>0</v>
      </c>
      <c r="O433" s="66" t="str">
        <f>+IFERROR(VLOOKUP(LEFT(E433,4),Tabla3[[COD]:[PROCESO]],4,FALSE),"")</f>
        <v/>
      </c>
      <c r="P433" s="67" t="str">
        <f t="shared" si="30"/>
        <v/>
      </c>
    </row>
    <row r="434" spans="2:16" s="68" customFormat="1" ht="22.75" customHeight="1" x14ac:dyDescent="0.35">
      <c r="B434" s="208"/>
      <c r="C434" s="58"/>
      <c r="D434" s="59"/>
      <c r="E434" s="59"/>
      <c r="F434" s="170" t="e">
        <f>+VLOOKUP(E434,'ESTADAR V3 2025'!$D$125:$F$235,2,FALSE)</f>
        <v>#N/A</v>
      </c>
      <c r="G434" s="61"/>
      <c r="H434" s="61"/>
      <c r="I434" s="59"/>
      <c r="J434" s="62" t="str">
        <f t="shared" si="27"/>
        <v/>
      </c>
      <c r="K434" s="59"/>
      <c r="L434" s="209"/>
      <c r="M434" s="64" t="str">
        <f t="shared" si="28"/>
        <v/>
      </c>
      <c r="N434" s="65">
        <f t="shared" si="29"/>
        <v>0</v>
      </c>
      <c r="O434" s="66" t="str">
        <f>+IFERROR(VLOOKUP(LEFT(E434,4),Tabla3[[COD]:[PROCESO]],4,FALSE),"")</f>
        <v/>
      </c>
      <c r="P434" s="67" t="str">
        <f t="shared" si="30"/>
        <v/>
      </c>
    </row>
    <row r="435" spans="2:16" s="68" customFormat="1" ht="22.75" customHeight="1" x14ac:dyDescent="0.35">
      <c r="B435" s="208"/>
      <c r="C435" s="58"/>
      <c r="D435" s="59"/>
      <c r="E435" s="59"/>
      <c r="F435" s="170" t="e">
        <f>+VLOOKUP(E435,'ESTADAR V3 2025'!$D$125:$F$235,2,FALSE)</f>
        <v>#N/A</v>
      </c>
      <c r="G435" s="61"/>
      <c r="H435" s="61"/>
      <c r="I435" s="59"/>
      <c r="J435" s="62" t="str">
        <f t="shared" si="27"/>
        <v/>
      </c>
      <c r="K435" s="59"/>
      <c r="L435" s="209"/>
      <c r="M435" s="64" t="str">
        <f t="shared" si="28"/>
        <v/>
      </c>
      <c r="N435" s="65">
        <f t="shared" si="29"/>
        <v>0</v>
      </c>
      <c r="O435" s="66" t="str">
        <f>+IFERROR(VLOOKUP(LEFT(E435,4),Tabla3[[COD]:[PROCESO]],4,FALSE),"")</f>
        <v/>
      </c>
      <c r="P435" s="67" t="str">
        <f t="shared" si="30"/>
        <v/>
      </c>
    </row>
    <row r="436" spans="2:16" s="68" customFormat="1" ht="22.75" customHeight="1" x14ac:dyDescent="0.35">
      <c r="B436" s="208"/>
      <c r="C436" s="58"/>
      <c r="D436" s="59"/>
      <c r="E436" s="59"/>
      <c r="F436" s="170" t="e">
        <f>+VLOOKUP(E436,'ESTADAR V3 2025'!$D$125:$F$235,2,FALSE)</f>
        <v>#N/A</v>
      </c>
      <c r="G436" s="61"/>
      <c r="H436" s="61"/>
      <c r="I436" s="59"/>
      <c r="J436" s="62" t="str">
        <f t="shared" si="27"/>
        <v/>
      </c>
      <c r="K436" s="59"/>
      <c r="L436" s="209"/>
      <c r="M436" s="64" t="str">
        <f t="shared" si="28"/>
        <v/>
      </c>
      <c r="N436" s="65">
        <f t="shared" si="29"/>
        <v>0</v>
      </c>
      <c r="O436" s="66" t="str">
        <f>+IFERROR(VLOOKUP(LEFT(E436,4),Tabla3[[COD]:[PROCESO]],4,FALSE),"")</f>
        <v/>
      </c>
      <c r="P436" s="67" t="str">
        <f t="shared" si="30"/>
        <v/>
      </c>
    </row>
    <row r="437" spans="2:16" s="68" customFormat="1" ht="22.75" customHeight="1" x14ac:dyDescent="0.35">
      <c r="B437" s="208"/>
      <c r="C437" s="58"/>
      <c r="D437" s="59"/>
      <c r="E437" s="59"/>
      <c r="F437" s="170" t="e">
        <f>+VLOOKUP(E437,'ESTADAR V3 2025'!$D$125:$F$235,2,FALSE)</f>
        <v>#N/A</v>
      </c>
      <c r="G437" s="61"/>
      <c r="H437" s="61"/>
      <c r="I437" s="59"/>
      <c r="J437" s="62" t="str">
        <f t="shared" si="27"/>
        <v/>
      </c>
      <c r="K437" s="59"/>
      <c r="L437" s="209"/>
      <c r="M437" s="64" t="str">
        <f t="shared" si="28"/>
        <v/>
      </c>
      <c r="N437" s="65">
        <f t="shared" si="29"/>
        <v>0</v>
      </c>
      <c r="O437" s="66" t="str">
        <f>+IFERROR(VLOOKUP(LEFT(E437,4),Tabla3[[COD]:[PROCESO]],4,FALSE),"")</f>
        <v/>
      </c>
      <c r="P437" s="67" t="str">
        <f t="shared" si="30"/>
        <v/>
      </c>
    </row>
    <row r="438" spans="2:16" s="68" customFormat="1" ht="22.75" customHeight="1" x14ac:dyDescent="0.35">
      <c r="B438" s="208"/>
      <c r="C438" s="58"/>
      <c r="D438" s="59"/>
      <c r="E438" s="59"/>
      <c r="F438" s="170" t="e">
        <f>+VLOOKUP(E438,'ESTADAR V3 2025'!$D$125:$F$235,2,FALSE)</f>
        <v>#N/A</v>
      </c>
      <c r="G438" s="61"/>
      <c r="H438" s="61"/>
      <c r="I438" s="59"/>
      <c r="J438" s="62" t="str">
        <f t="shared" si="27"/>
        <v/>
      </c>
      <c r="K438" s="59"/>
      <c r="L438" s="209"/>
      <c r="M438" s="64" t="str">
        <f t="shared" si="28"/>
        <v/>
      </c>
      <c r="N438" s="65">
        <f t="shared" si="29"/>
        <v>0</v>
      </c>
      <c r="O438" s="66" t="str">
        <f>+IFERROR(VLOOKUP(LEFT(E438,4),Tabla3[[COD]:[PROCESO]],4,FALSE),"")</f>
        <v/>
      </c>
      <c r="P438" s="67" t="str">
        <f t="shared" si="30"/>
        <v/>
      </c>
    </row>
    <row r="439" spans="2:16" s="68" customFormat="1" ht="22.75" customHeight="1" x14ac:dyDescent="0.35">
      <c r="B439" s="208"/>
      <c r="C439" s="58"/>
      <c r="D439" s="59"/>
      <c r="E439" s="59"/>
      <c r="F439" s="170" t="e">
        <f>+VLOOKUP(E439,'ESTADAR V3 2025'!$D$125:$F$235,2,FALSE)</f>
        <v>#N/A</v>
      </c>
      <c r="G439" s="61"/>
      <c r="H439" s="61"/>
      <c r="I439" s="59"/>
      <c r="J439" s="62" t="str">
        <f t="shared" si="27"/>
        <v/>
      </c>
      <c r="K439" s="59"/>
      <c r="L439" s="209"/>
      <c r="M439" s="64" t="str">
        <f t="shared" si="28"/>
        <v/>
      </c>
      <c r="N439" s="65">
        <f t="shared" si="29"/>
        <v>0</v>
      </c>
      <c r="O439" s="66" t="str">
        <f>+IFERROR(VLOOKUP(LEFT(E439,4),Tabla3[[COD]:[PROCESO]],4,FALSE),"")</f>
        <v/>
      </c>
      <c r="P439" s="67" t="str">
        <f t="shared" si="30"/>
        <v/>
      </c>
    </row>
    <row r="440" spans="2:16" s="68" customFormat="1" ht="22.75" customHeight="1" x14ac:dyDescent="0.35">
      <c r="B440" s="208"/>
      <c r="C440" s="58"/>
      <c r="D440" s="59"/>
      <c r="E440" s="59"/>
      <c r="F440" s="170" t="e">
        <f>+VLOOKUP(E440,'ESTADAR V3 2025'!$D$125:$F$235,2,FALSE)</f>
        <v>#N/A</v>
      </c>
      <c r="G440" s="61"/>
      <c r="H440" s="61"/>
      <c r="I440" s="59"/>
      <c r="J440" s="62" t="str">
        <f t="shared" si="27"/>
        <v/>
      </c>
      <c r="K440" s="59"/>
      <c r="L440" s="209"/>
      <c r="M440" s="64" t="str">
        <f t="shared" si="28"/>
        <v/>
      </c>
      <c r="N440" s="65">
        <f t="shared" si="29"/>
        <v>0</v>
      </c>
      <c r="O440" s="66" t="str">
        <f>+IFERROR(VLOOKUP(LEFT(E440,4),Tabla3[[COD]:[PROCESO]],4,FALSE),"")</f>
        <v/>
      </c>
      <c r="P440" s="67" t="str">
        <f t="shared" si="30"/>
        <v/>
      </c>
    </row>
    <row r="441" spans="2:16" s="68" customFormat="1" ht="22.75" customHeight="1" x14ac:dyDescent="0.35">
      <c r="B441" s="208"/>
      <c r="C441" s="58"/>
      <c r="D441" s="59"/>
      <c r="E441" s="59"/>
      <c r="F441" s="170" t="e">
        <f>+VLOOKUP(E441,'ESTADAR V3 2025'!$D$125:$F$235,2,FALSE)</f>
        <v>#N/A</v>
      </c>
      <c r="G441" s="61"/>
      <c r="H441" s="61"/>
      <c r="I441" s="59"/>
      <c r="J441" s="62" t="str">
        <f t="shared" si="27"/>
        <v/>
      </c>
      <c r="K441" s="59"/>
      <c r="L441" s="209"/>
      <c r="M441" s="64" t="str">
        <f t="shared" si="28"/>
        <v/>
      </c>
      <c r="N441" s="65">
        <f t="shared" si="29"/>
        <v>0</v>
      </c>
      <c r="O441" s="66" t="str">
        <f>+IFERROR(VLOOKUP(LEFT(E441,4),Tabla3[[COD]:[PROCESO]],4,FALSE),"")</f>
        <v/>
      </c>
      <c r="P441" s="67" t="str">
        <f t="shared" si="30"/>
        <v/>
      </c>
    </row>
    <row r="442" spans="2:16" s="68" customFormat="1" ht="22.75" customHeight="1" x14ac:dyDescent="0.35">
      <c r="B442" s="208"/>
      <c r="C442" s="58"/>
      <c r="D442" s="59"/>
      <c r="E442" s="59"/>
      <c r="F442" s="170" t="e">
        <f>+VLOOKUP(E442,'ESTADAR V3 2025'!$D$125:$F$235,2,FALSE)</f>
        <v>#N/A</v>
      </c>
      <c r="G442" s="61"/>
      <c r="H442" s="61"/>
      <c r="I442" s="59"/>
      <c r="J442" s="62" t="str">
        <f t="shared" si="27"/>
        <v/>
      </c>
      <c r="K442" s="59"/>
      <c r="L442" s="209"/>
      <c r="M442" s="64" t="str">
        <f t="shared" si="28"/>
        <v/>
      </c>
      <c r="N442" s="65">
        <f t="shared" si="29"/>
        <v>0</v>
      </c>
      <c r="O442" s="66" t="str">
        <f>+IFERROR(VLOOKUP(LEFT(E442,4),Tabla3[[COD]:[PROCESO]],4,FALSE),"")</f>
        <v/>
      </c>
      <c r="P442" s="67" t="str">
        <f t="shared" si="30"/>
        <v/>
      </c>
    </row>
    <row r="443" spans="2:16" s="68" customFormat="1" ht="22.75" customHeight="1" x14ac:dyDescent="0.35">
      <c r="B443" s="208"/>
      <c r="C443" s="58"/>
      <c r="D443" s="59"/>
      <c r="E443" s="59"/>
      <c r="F443" s="170" t="e">
        <f>+VLOOKUP(E443,'ESTADAR V3 2025'!$D$125:$F$235,2,FALSE)</f>
        <v>#N/A</v>
      </c>
      <c r="G443" s="61"/>
      <c r="H443" s="61"/>
      <c r="I443" s="59"/>
      <c r="J443" s="62" t="str">
        <f t="shared" si="27"/>
        <v/>
      </c>
      <c r="K443" s="59"/>
      <c r="L443" s="209"/>
      <c r="M443" s="64" t="str">
        <f t="shared" si="28"/>
        <v/>
      </c>
      <c r="N443" s="65">
        <f t="shared" si="29"/>
        <v>0</v>
      </c>
      <c r="O443" s="66" t="str">
        <f>+IFERROR(VLOOKUP(LEFT(E443,4),Tabla3[[COD]:[PROCESO]],4,FALSE),"")</f>
        <v/>
      </c>
      <c r="P443" s="67" t="str">
        <f t="shared" si="30"/>
        <v/>
      </c>
    </row>
    <row r="444" spans="2:16" s="68" customFormat="1" ht="22.75" customHeight="1" x14ac:dyDescent="0.35">
      <c r="B444" s="208"/>
      <c r="C444" s="58"/>
      <c r="D444" s="59"/>
      <c r="E444" s="59"/>
      <c r="F444" s="170" t="e">
        <f>+VLOOKUP(E444,'ESTADAR V3 2025'!$D$125:$F$235,2,FALSE)</f>
        <v>#N/A</v>
      </c>
      <c r="G444" s="61"/>
      <c r="H444" s="61"/>
      <c r="I444" s="59"/>
      <c r="J444" s="62" t="str">
        <f t="shared" si="27"/>
        <v/>
      </c>
      <c r="K444" s="59"/>
      <c r="L444" s="209"/>
      <c r="M444" s="64" t="str">
        <f t="shared" si="28"/>
        <v/>
      </c>
      <c r="N444" s="65">
        <f t="shared" si="29"/>
        <v>0</v>
      </c>
      <c r="O444" s="66" t="str">
        <f>+IFERROR(VLOOKUP(LEFT(E444,4),Tabla3[[COD]:[PROCESO]],4,FALSE),"")</f>
        <v/>
      </c>
      <c r="P444" s="67" t="str">
        <f t="shared" si="30"/>
        <v/>
      </c>
    </row>
    <row r="445" spans="2:16" s="68" customFormat="1" ht="22.75" customHeight="1" x14ac:dyDescent="0.35">
      <c r="B445" s="208"/>
      <c r="C445" s="58"/>
      <c r="D445" s="59"/>
      <c r="E445" s="59"/>
      <c r="F445" s="170" t="e">
        <f>+VLOOKUP(E445,'ESTADAR V3 2025'!$D$125:$F$235,2,FALSE)</f>
        <v>#N/A</v>
      </c>
      <c r="G445" s="61"/>
      <c r="H445" s="61"/>
      <c r="I445" s="59"/>
      <c r="J445" s="62" t="str">
        <f t="shared" si="27"/>
        <v/>
      </c>
      <c r="K445" s="59"/>
      <c r="L445" s="209"/>
      <c r="M445" s="64" t="str">
        <f t="shared" si="28"/>
        <v/>
      </c>
      <c r="N445" s="65">
        <f t="shared" si="29"/>
        <v>0</v>
      </c>
      <c r="O445" s="66" t="str">
        <f>+IFERROR(VLOOKUP(LEFT(E445,4),Tabla3[[COD]:[PROCESO]],4,FALSE),"")</f>
        <v/>
      </c>
      <c r="P445" s="67" t="str">
        <f t="shared" si="30"/>
        <v/>
      </c>
    </row>
    <row r="446" spans="2:16" s="68" customFormat="1" ht="22.75" customHeight="1" x14ac:dyDescent="0.35">
      <c r="B446" s="208"/>
      <c r="C446" s="58"/>
      <c r="D446" s="59"/>
      <c r="E446" s="59"/>
      <c r="F446" s="170" t="e">
        <f>+VLOOKUP(E446,'ESTADAR V3 2025'!$D$125:$F$235,2,FALSE)</f>
        <v>#N/A</v>
      </c>
      <c r="G446" s="61"/>
      <c r="H446" s="61"/>
      <c r="I446" s="59"/>
      <c r="J446" s="62" t="str">
        <f t="shared" si="27"/>
        <v/>
      </c>
      <c r="K446" s="59"/>
      <c r="L446" s="209"/>
      <c r="M446" s="64" t="str">
        <f t="shared" si="28"/>
        <v/>
      </c>
      <c r="N446" s="65">
        <f t="shared" si="29"/>
        <v>0</v>
      </c>
      <c r="O446" s="66" t="str">
        <f>+IFERROR(VLOOKUP(LEFT(E446,4),Tabla3[[COD]:[PROCESO]],4,FALSE),"")</f>
        <v/>
      </c>
      <c r="P446" s="67" t="str">
        <f t="shared" si="30"/>
        <v/>
      </c>
    </row>
    <row r="447" spans="2:16" s="68" customFormat="1" ht="22.75" customHeight="1" x14ac:dyDescent="0.35">
      <c r="B447" s="208"/>
      <c r="C447" s="58"/>
      <c r="D447" s="59"/>
      <c r="E447" s="59"/>
      <c r="F447" s="170" t="e">
        <f>+VLOOKUP(E447,'ESTADAR V3 2025'!$D$125:$F$235,2,FALSE)</f>
        <v>#N/A</v>
      </c>
      <c r="G447" s="61"/>
      <c r="H447" s="61"/>
      <c r="I447" s="59"/>
      <c r="J447" s="62" t="str">
        <f t="shared" ref="J447:J510" si="31">+IFERROR(P447/O447,"")</f>
        <v/>
      </c>
      <c r="K447" s="59"/>
      <c r="L447" s="209"/>
      <c r="M447" s="64" t="str">
        <f t="shared" ref="M447:M510" si="32">+IFERROR(N447*O447,"")</f>
        <v/>
      </c>
      <c r="N447" s="65">
        <f t="shared" si="29"/>
        <v>0</v>
      </c>
      <c r="O447" s="66" t="str">
        <f>+IFERROR(VLOOKUP(LEFT(E447,4),Tabla3[[COD]:[PROCESO]],4,FALSE),"")</f>
        <v/>
      </c>
      <c r="P447" s="67" t="str">
        <f t="shared" si="30"/>
        <v/>
      </c>
    </row>
    <row r="448" spans="2:16" s="68" customFormat="1" ht="22.75" customHeight="1" x14ac:dyDescent="0.35">
      <c r="B448" s="208"/>
      <c r="C448" s="58"/>
      <c r="D448" s="59"/>
      <c r="E448" s="59"/>
      <c r="F448" s="170" t="e">
        <f>+VLOOKUP(E448,'ESTADAR V3 2025'!$D$125:$F$235,2,FALSE)</f>
        <v>#N/A</v>
      </c>
      <c r="G448" s="61"/>
      <c r="H448" s="61"/>
      <c r="I448" s="59"/>
      <c r="J448" s="62" t="str">
        <f t="shared" si="31"/>
        <v/>
      </c>
      <c r="K448" s="59"/>
      <c r="L448" s="209"/>
      <c r="M448" s="64" t="str">
        <f t="shared" si="32"/>
        <v/>
      </c>
      <c r="N448" s="65">
        <f t="shared" si="29"/>
        <v>0</v>
      </c>
      <c r="O448" s="66" t="str">
        <f>+IFERROR(VLOOKUP(LEFT(E448,4),Tabla3[[COD]:[PROCESO]],4,FALSE),"")</f>
        <v/>
      </c>
      <c r="P448" s="67" t="str">
        <f t="shared" si="30"/>
        <v/>
      </c>
    </row>
    <row r="449" spans="2:16" s="68" customFormat="1" ht="22.75" customHeight="1" x14ac:dyDescent="0.35">
      <c r="B449" s="208"/>
      <c r="C449" s="58"/>
      <c r="D449" s="59"/>
      <c r="E449" s="59"/>
      <c r="F449" s="170" t="e">
        <f>+VLOOKUP(E449,'ESTADAR V3 2025'!$D$125:$F$235,2,FALSE)</f>
        <v>#N/A</v>
      </c>
      <c r="G449" s="61"/>
      <c r="H449" s="61"/>
      <c r="I449" s="59"/>
      <c r="J449" s="62" t="str">
        <f t="shared" si="31"/>
        <v/>
      </c>
      <c r="K449" s="59"/>
      <c r="L449" s="209"/>
      <c r="M449" s="64" t="str">
        <f t="shared" si="32"/>
        <v/>
      </c>
      <c r="N449" s="65">
        <f t="shared" ref="N449:N512" si="33">(H449-G449)*24</f>
        <v>0</v>
      </c>
      <c r="O449" s="66" t="str">
        <f>+IFERROR(VLOOKUP(LEFT(E449,4),Tabla3[[COD]:[PROCESO]],4,FALSE),"")</f>
        <v/>
      </c>
      <c r="P449" s="67" t="str">
        <f t="shared" ref="P449:P512" si="34">+IFERROR(I449/N449,"")</f>
        <v/>
      </c>
    </row>
    <row r="450" spans="2:16" s="68" customFormat="1" ht="22.75" customHeight="1" x14ac:dyDescent="0.35">
      <c r="B450" s="208"/>
      <c r="C450" s="58"/>
      <c r="D450" s="59"/>
      <c r="E450" s="59"/>
      <c r="F450" s="170" t="e">
        <f>+VLOOKUP(E450,'ESTADAR V3 2025'!$D$125:$F$235,2,FALSE)</f>
        <v>#N/A</v>
      </c>
      <c r="G450" s="61"/>
      <c r="H450" s="61"/>
      <c r="I450" s="59"/>
      <c r="J450" s="62" t="str">
        <f t="shared" si="31"/>
        <v/>
      </c>
      <c r="K450" s="59"/>
      <c r="L450" s="209"/>
      <c r="M450" s="64" t="str">
        <f t="shared" si="32"/>
        <v/>
      </c>
      <c r="N450" s="65">
        <f t="shared" si="33"/>
        <v>0</v>
      </c>
      <c r="O450" s="66" t="str">
        <f>+IFERROR(VLOOKUP(LEFT(E450,4),Tabla3[[COD]:[PROCESO]],4,FALSE),"")</f>
        <v/>
      </c>
      <c r="P450" s="67" t="str">
        <f t="shared" si="34"/>
        <v/>
      </c>
    </row>
    <row r="451" spans="2:16" s="68" customFormat="1" ht="22.75" customHeight="1" x14ac:dyDescent="0.35">
      <c r="B451" s="208"/>
      <c r="C451" s="58"/>
      <c r="D451" s="59"/>
      <c r="E451" s="59"/>
      <c r="F451" s="170" t="e">
        <f>+VLOOKUP(E451,'ESTADAR V3 2025'!$D$125:$F$235,2,FALSE)</f>
        <v>#N/A</v>
      </c>
      <c r="G451" s="61"/>
      <c r="H451" s="61"/>
      <c r="I451" s="59"/>
      <c r="J451" s="62" t="str">
        <f t="shared" si="31"/>
        <v/>
      </c>
      <c r="K451" s="59"/>
      <c r="L451" s="209"/>
      <c r="M451" s="64" t="str">
        <f t="shared" si="32"/>
        <v/>
      </c>
      <c r="N451" s="65">
        <f t="shared" si="33"/>
        <v>0</v>
      </c>
      <c r="O451" s="66" t="str">
        <f>+IFERROR(VLOOKUP(LEFT(E451,4),Tabla3[[COD]:[PROCESO]],4,FALSE),"")</f>
        <v/>
      </c>
      <c r="P451" s="67" t="str">
        <f t="shared" si="34"/>
        <v/>
      </c>
    </row>
    <row r="452" spans="2:16" s="68" customFormat="1" ht="22.75" customHeight="1" x14ac:dyDescent="0.35">
      <c r="B452" s="208"/>
      <c r="C452" s="58"/>
      <c r="D452" s="59"/>
      <c r="E452" s="59"/>
      <c r="F452" s="170" t="e">
        <f>+VLOOKUP(E452,'ESTADAR V3 2025'!$D$125:$F$235,2,FALSE)</f>
        <v>#N/A</v>
      </c>
      <c r="G452" s="61"/>
      <c r="H452" s="61"/>
      <c r="I452" s="59"/>
      <c r="J452" s="62" t="str">
        <f t="shared" si="31"/>
        <v/>
      </c>
      <c r="K452" s="59"/>
      <c r="L452" s="209"/>
      <c r="M452" s="64" t="str">
        <f t="shared" si="32"/>
        <v/>
      </c>
      <c r="N452" s="65">
        <f t="shared" si="33"/>
        <v>0</v>
      </c>
      <c r="O452" s="66" t="str">
        <f>+IFERROR(VLOOKUP(LEFT(E452,4),Tabla3[[COD]:[PROCESO]],4,FALSE),"")</f>
        <v/>
      </c>
      <c r="P452" s="67" t="str">
        <f t="shared" si="34"/>
        <v/>
      </c>
    </row>
    <row r="453" spans="2:16" s="68" customFormat="1" ht="22.75" customHeight="1" x14ac:dyDescent="0.35">
      <c r="B453" s="208"/>
      <c r="C453" s="58"/>
      <c r="D453" s="59"/>
      <c r="E453" s="59"/>
      <c r="F453" s="170" t="e">
        <f>+VLOOKUP(E453,'ESTADAR V3 2025'!$D$125:$F$235,2,FALSE)</f>
        <v>#N/A</v>
      </c>
      <c r="G453" s="61"/>
      <c r="H453" s="61"/>
      <c r="I453" s="59"/>
      <c r="J453" s="62" t="str">
        <f t="shared" si="31"/>
        <v/>
      </c>
      <c r="K453" s="59"/>
      <c r="L453" s="209"/>
      <c r="M453" s="64" t="str">
        <f t="shared" si="32"/>
        <v/>
      </c>
      <c r="N453" s="65">
        <f t="shared" si="33"/>
        <v>0</v>
      </c>
      <c r="O453" s="66" t="str">
        <f>+IFERROR(VLOOKUP(LEFT(E453,4),Tabla3[[COD]:[PROCESO]],4,FALSE),"")</f>
        <v/>
      </c>
      <c r="P453" s="67" t="str">
        <f t="shared" si="34"/>
        <v/>
      </c>
    </row>
    <row r="454" spans="2:16" s="68" customFormat="1" ht="22.75" customHeight="1" x14ac:dyDescent="0.35">
      <c r="B454" s="208"/>
      <c r="C454" s="58"/>
      <c r="D454" s="59"/>
      <c r="E454" s="59"/>
      <c r="F454" s="170" t="e">
        <f>+VLOOKUP(E454,'ESTADAR V3 2025'!$D$125:$F$235,2,FALSE)</f>
        <v>#N/A</v>
      </c>
      <c r="G454" s="61"/>
      <c r="H454" s="61"/>
      <c r="I454" s="59"/>
      <c r="J454" s="62" t="str">
        <f t="shared" si="31"/>
        <v/>
      </c>
      <c r="K454" s="59"/>
      <c r="L454" s="209"/>
      <c r="M454" s="64" t="str">
        <f t="shared" si="32"/>
        <v/>
      </c>
      <c r="N454" s="65">
        <f t="shared" si="33"/>
        <v>0</v>
      </c>
      <c r="O454" s="66" t="str">
        <f>+IFERROR(VLOOKUP(LEFT(E454,4),Tabla3[[COD]:[PROCESO]],4,FALSE),"")</f>
        <v/>
      </c>
      <c r="P454" s="67" t="str">
        <f t="shared" si="34"/>
        <v/>
      </c>
    </row>
    <row r="455" spans="2:16" s="68" customFormat="1" ht="22.75" customHeight="1" x14ac:dyDescent="0.35">
      <c r="B455" s="208"/>
      <c r="C455" s="58"/>
      <c r="D455" s="59"/>
      <c r="E455" s="59"/>
      <c r="F455" s="170" t="e">
        <f>+VLOOKUP(E455,'ESTADAR V3 2025'!$D$125:$F$235,2,FALSE)</f>
        <v>#N/A</v>
      </c>
      <c r="G455" s="61"/>
      <c r="H455" s="61"/>
      <c r="I455" s="59"/>
      <c r="J455" s="62" t="str">
        <f t="shared" si="31"/>
        <v/>
      </c>
      <c r="K455" s="59"/>
      <c r="L455" s="209"/>
      <c r="M455" s="64" t="str">
        <f t="shared" si="32"/>
        <v/>
      </c>
      <c r="N455" s="65">
        <f t="shared" si="33"/>
        <v>0</v>
      </c>
      <c r="O455" s="66" t="str">
        <f>+IFERROR(VLOOKUP(LEFT(E455,4),Tabla3[[COD]:[PROCESO]],4,FALSE),"")</f>
        <v/>
      </c>
      <c r="P455" s="67" t="str">
        <f t="shared" si="34"/>
        <v/>
      </c>
    </row>
    <row r="456" spans="2:16" s="68" customFormat="1" ht="22.75" customHeight="1" x14ac:dyDescent="0.35">
      <c r="B456" s="208"/>
      <c r="C456" s="58"/>
      <c r="D456" s="59"/>
      <c r="E456" s="59"/>
      <c r="F456" s="170" t="e">
        <f>+VLOOKUP(E456,'ESTADAR V3 2025'!$D$125:$F$235,2,FALSE)</f>
        <v>#N/A</v>
      </c>
      <c r="G456" s="61"/>
      <c r="H456" s="61"/>
      <c r="I456" s="59"/>
      <c r="J456" s="62" t="str">
        <f t="shared" si="31"/>
        <v/>
      </c>
      <c r="K456" s="59"/>
      <c r="L456" s="209"/>
      <c r="M456" s="64" t="str">
        <f t="shared" si="32"/>
        <v/>
      </c>
      <c r="N456" s="65">
        <f t="shared" si="33"/>
        <v>0</v>
      </c>
      <c r="O456" s="66" t="str">
        <f>+IFERROR(VLOOKUP(LEFT(E456,4),Tabla3[[COD]:[PROCESO]],4,FALSE),"")</f>
        <v/>
      </c>
      <c r="P456" s="67" t="str">
        <f t="shared" si="34"/>
        <v/>
      </c>
    </row>
    <row r="457" spans="2:16" s="68" customFormat="1" ht="22.75" customHeight="1" x14ac:dyDescent="0.35">
      <c r="B457" s="208"/>
      <c r="C457" s="58"/>
      <c r="D457" s="59"/>
      <c r="E457" s="59"/>
      <c r="F457" s="170" t="e">
        <f>+VLOOKUP(E457,'ESTADAR V3 2025'!$D$125:$F$235,2,FALSE)</f>
        <v>#N/A</v>
      </c>
      <c r="G457" s="61"/>
      <c r="H457" s="61"/>
      <c r="I457" s="59"/>
      <c r="J457" s="62" t="str">
        <f t="shared" si="31"/>
        <v/>
      </c>
      <c r="K457" s="59"/>
      <c r="L457" s="209"/>
      <c r="M457" s="64" t="str">
        <f t="shared" si="32"/>
        <v/>
      </c>
      <c r="N457" s="65">
        <f t="shared" si="33"/>
        <v>0</v>
      </c>
      <c r="O457" s="66" t="str">
        <f>+IFERROR(VLOOKUP(LEFT(E457,4),Tabla3[[COD]:[PROCESO]],4,FALSE),"")</f>
        <v/>
      </c>
      <c r="P457" s="67" t="str">
        <f t="shared" si="34"/>
        <v/>
      </c>
    </row>
    <row r="458" spans="2:16" s="68" customFormat="1" ht="22.75" customHeight="1" x14ac:dyDescent="0.35">
      <c r="B458" s="208"/>
      <c r="C458" s="58"/>
      <c r="D458" s="59"/>
      <c r="E458" s="59"/>
      <c r="F458" s="170" t="e">
        <f>+VLOOKUP(E458,'ESTADAR V3 2025'!$D$125:$F$235,2,FALSE)</f>
        <v>#N/A</v>
      </c>
      <c r="G458" s="61"/>
      <c r="H458" s="61"/>
      <c r="I458" s="59"/>
      <c r="J458" s="62" t="str">
        <f t="shared" si="31"/>
        <v/>
      </c>
      <c r="K458" s="59"/>
      <c r="L458" s="209"/>
      <c r="M458" s="64" t="str">
        <f t="shared" si="32"/>
        <v/>
      </c>
      <c r="N458" s="65">
        <f t="shared" si="33"/>
        <v>0</v>
      </c>
      <c r="O458" s="66" t="str">
        <f>+IFERROR(VLOOKUP(LEFT(E458,4),Tabla3[[COD]:[PROCESO]],4,FALSE),"")</f>
        <v/>
      </c>
      <c r="P458" s="67" t="str">
        <f t="shared" si="34"/>
        <v/>
      </c>
    </row>
    <row r="459" spans="2:16" s="68" customFormat="1" ht="22.75" customHeight="1" x14ac:dyDescent="0.35">
      <c r="B459" s="208"/>
      <c r="C459" s="58"/>
      <c r="D459" s="59"/>
      <c r="E459" s="59"/>
      <c r="F459" s="170" t="e">
        <f>+VLOOKUP(E459,'ESTADAR V3 2025'!$D$125:$F$235,2,FALSE)</f>
        <v>#N/A</v>
      </c>
      <c r="G459" s="61"/>
      <c r="H459" s="61"/>
      <c r="I459" s="59"/>
      <c r="J459" s="62" t="str">
        <f t="shared" si="31"/>
        <v/>
      </c>
      <c r="K459" s="59"/>
      <c r="L459" s="209"/>
      <c r="M459" s="64" t="str">
        <f t="shared" si="32"/>
        <v/>
      </c>
      <c r="N459" s="65">
        <f t="shared" si="33"/>
        <v>0</v>
      </c>
      <c r="O459" s="66" t="str">
        <f>+IFERROR(VLOOKUP(LEFT(E459,4),Tabla3[[COD]:[PROCESO]],4,FALSE),"")</f>
        <v/>
      </c>
      <c r="P459" s="67" t="str">
        <f t="shared" si="34"/>
        <v/>
      </c>
    </row>
    <row r="460" spans="2:16" s="68" customFormat="1" ht="22.75" customHeight="1" x14ac:dyDescent="0.35">
      <c r="B460" s="208"/>
      <c r="C460" s="58"/>
      <c r="D460" s="59"/>
      <c r="E460" s="59"/>
      <c r="F460" s="170" t="e">
        <f>+VLOOKUP(E460,'ESTADAR V3 2025'!$D$125:$F$235,2,FALSE)</f>
        <v>#N/A</v>
      </c>
      <c r="G460" s="61"/>
      <c r="H460" s="61"/>
      <c r="I460" s="59"/>
      <c r="J460" s="62" t="str">
        <f t="shared" si="31"/>
        <v/>
      </c>
      <c r="K460" s="59"/>
      <c r="L460" s="209"/>
      <c r="M460" s="64" t="str">
        <f t="shared" si="32"/>
        <v/>
      </c>
      <c r="N460" s="65">
        <f t="shared" si="33"/>
        <v>0</v>
      </c>
      <c r="O460" s="66" t="str">
        <f>+IFERROR(VLOOKUP(LEFT(E460,4),Tabla3[[COD]:[PROCESO]],4,FALSE),"")</f>
        <v/>
      </c>
      <c r="P460" s="67" t="str">
        <f t="shared" si="34"/>
        <v/>
      </c>
    </row>
    <row r="461" spans="2:16" s="68" customFormat="1" ht="22.75" customHeight="1" x14ac:dyDescent="0.35">
      <c r="B461" s="208"/>
      <c r="C461" s="58"/>
      <c r="D461" s="59"/>
      <c r="E461" s="59"/>
      <c r="F461" s="170" t="e">
        <f>+VLOOKUP(E461,'ESTADAR V3 2025'!$D$125:$F$235,2,FALSE)</f>
        <v>#N/A</v>
      </c>
      <c r="G461" s="61"/>
      <c r="H461" s="61"/>
      <c r="I461" s="59"/>
      <c r="J461" s="62" t="str">
        <f t="shared" si="31"/>
        <v/>
      </c>
      <c r="K461" s="59"/>
      <c r="L461" s="209"/>
      <c r="M461" s="64" t="str">
        <f t="shared" si="32"/>
        <v/>
      </c>
      <c r="N461" s="65">
        <f t="shared" si="33"/>
        <v>0</v>
      </c>
      <c r="O461" s="66" t="str">
        <f>+IFERROR(VLOOKUP(LEFT(E461,4),Tabla3[[COD]:[PROCESO]],4,FALSE),"")</f>
        <v/>
      </c>
      <c r="P461" s="67" t="str">
        <f t="shared" si="34"/>
        <v/>
      </c>
    </row>
    <row r="462" spans="2:16" s="68" customFormat="1" ht="22.75" customHeight="1" x14ac:dyDescent="0.35">
      <c r="B462" s="208"/>
      <c r="C462" s="58"/>
      <c r="D462" s="59"/>
      <c r="E462" s="59"/>
      <c r="F462" s="170" t="e">
        <f>+VLOOKUP(E462,'ESTADAR V3 2025'!$D$125:$F$235,2,FALSE)</f>
        <v>#N/A</v>
      </c>
      <c r="G462" s="61"/>
      <c r="H462" s="61"/>
      <c r="I462" s="59"/>
      <c r="J462" s="62" t="str">
        <f t="shared" si="31"/>
        <v/>
      </c>
      <c r="K462" s="59"/>
      <c r="L462" s="209"/>
      <c r="M462" s="64" t="str">
        <f t="shared" si="32"/>
        <v/>
      </c>
      <c r="N462" s="65">
        <f t="shared" si="33"/>
        <v>0</v>
      </c>
      <c r="O462" s="66" t="str">
        <f>+IFERROR(VLOOKUP(LEFT(E462,4),Tabla3[[COD]:[PROCESO]],4,FALSE),"")</f>
        <v/>
      </c>
      <c r="P462" s="67" t="str">
        <f t="shared" si="34"/>
        <v/>
      </c>
    </row>
    <row r="463" spans="2:16" s="68" customFormat="1" ht="22.75" customHeight="1" x14ac:dyDescent="0.35">
      <c r="B463" s="208"/>
      <c r="C463" s="58"/>
      <c r="D463" s="59"/>
      <c r="E463" s="59"/>
      <c r="F463" s="170" t="e">
        <f>+VLOOKUP(E463,'ESTADAR V3 2025'!$D$125:$F$235,2,FALSE)</f>
        <v>#N/A</v>
      </c>
      <c r="G463" s="61"/>
      <c r="H463" s="61"/>
      <c r="I463" s="59"/>
      <c r="J463" s="62" t="str">
        <f t="shared" si="31"/>
        <v/>
      </c>
      <c r="K463" s="59"/>
      <c r="L463" s="209"/>
      <c r="M463" s="64" t="str">
        <f t="shared" si="32"/>
        <v/>
      </c>
      <c r="N463" s="65">
        <f t="shared" si="33"/>
        <v>0</v>
      </c>
      <c r="O463" s="66" t="str">
        <f>+IFERROR(VLOOKUP(LEFT(E463,4),Tabla3[[COD]:[PROCESO]],4,FALSE),"")</f>
        <v/>
      </c>
      <c r="P463" s="67" t="str">
        <f t="shared" si="34"/>
        <v/>
      </c>
    </row>
    <row r="464" spans="2:16" s="68" customFormat="1" ht="22.75" customHeight="1" x14ac:dyDescent="0.35">
      <c r="B464" s="208"/>
      <c r="C464" s="58"/>
      <c r="D464" s="59"/>
      <c r="E464" s="59"/>
      <c r="F464" s="170" t="e">
        <f>+VLOOKUP(E464,'ESTADAR V3 2025'!$D$125:$F$235,2,FALSE)</f>
        <v>#N/A</v>
      </c>
      <c r="G464" s="61"/>
      <c r="H464" s="61"/>
      <c r="I464" s="59"/>
      <c r="J464" s="62" t="str">
        <f t="shared" si="31"/>
        <v/>
      </c>
      <c r="K464" s="59"/>
      <c r="L464" s="209"/>
      <c r="M464" s="64" t="str">
        <f t="shared" si="32"/>
        <v/>
      </c>
      <c r="N464" s="65">
        <f t="shared" si="33"/>
        <v>0</v>
      </c>
      <c r="O464" s="66" t="str">
        <f>+IFERROR(VLOOKUP(LEFT(E464,4),Tabla3[[COD]:[PROCESO]],4,FALSE),"")</f>
        <v/>
      </c>
      <c r="P464" s="67" t="str">
        <f t="shared" si="34"/>
        <v/>
      </c>
    </row>
    <row r="465" spans="2:16" s="68" customFormat="1" ht="22.75" customHeight="1" x14ac:dyDescent="0.35">
      <c r="B465" s="208"/>
      <c r="C465" s="58"/>
      <c r="D465" s="59"/>
      <c r="E465" s="59"/>
      <c r="F465" s="170" t="e">
        <f>+VLOOKUP(E465,'ESTADAR V3 2025'!$D$125:$F$235,2,FALSE)</f>
        <v>#N/A</v>
      </c>
      <c r="G465" s="61"/>
      <c r="H465" s="61"/>
      <c r="I465" s="59"/>
      <c r="J465" s="62" t="str">
        <f t="shared" si="31"/>
        <v/>
      </c>
      <c r="K465" s="59"/>
      <c r="L465" s="209"/>
      <c r="M465" s="64" t="str">
        <f t="shared" si="32"/>
        <v/>
      </c>
      <c r="N465" s="65">
        <f t="shared" si="33"/>
        <v>0</v>
      </c>
      <c r="O465" s="66" t="str">
        <f>+IFERROR(VLOOKUP(LEFT(E465,4),Tabla3[[COD]:[PROCESO]],4,FALSE),"")</f>
        <v/>
      </c>
      <c r="P465" s="67" t="str">
        <f t="shared" si="34"/>
        <v/>
      </c>
    </row>
    <row r="466" spans="2:16" s="68" customFormat="1" ht="22.75" customHeight="1" x14ac:dyDescent="0.35">
      <c r="B466" s="208"/>
      <c r="C466" s="58"/>
      <c r="D466" s="59"/>
      <c r="E466" s="59"/>
      <c r="F466" s="170" t="e">
        <f>+VLOOKUP(E466,'ESTADAR V3 2025'!$D$125:$F$235,2,FALSE)</f>
        <v>#N/A</v>
      </c>
      <c r="G466" s="61"/>
      <c r="H466" s="61"/>
      <c r="I466" s="59"/>
      <c r="J466" s="62" t="str">
        <f t="shared" si="31"/>
        <v/>
      </c>
      <c r="K466" s="59"/>
      <c r="L466" s="209"/>
      <c r="M466" s="64" t="str">
        <f t="shared" si="32"/>
        <v/>
      </c>
      <c r="N466" s="65">
        <f t="shared" si="33"/>
        <v>0</v>
      </c>
      <c r="O466" s="66" t="str">
        <f>+IFERROR(VLOOKUP(LEFT(E466,4),Tabla3[[COD]:[PROCESO]],4,FALSE),"")</f>
        <v/>
      </c>
      <c r="P466" s="67" t="str">
        <f t="shared" si="34"/>
        <v/>
      </c>
    </row>
    <row r="467" spans="2:16" s="68" customFormat="1" ht="22.75" customHeight="1" x14ac:dyDescent="0.35">
      <c r="B467" s="208"/>
      <c r="C467" s="58"/>
      <c r="D467" s="59"/>
      <c r="E467" s="59"/>
      <c r="F467" s="170" t="e">
        <f>+VLOOKUP(E467,'ESTADAR V3 2025'!$D$125:$F$235,2,FALSE)</f>
        <v>#N/A</v>
      </c>
      <c r="G467" s="61"/>
      <c r="H467" s="61"/>
      <c r="I467" s="59"/>
      <c r="J467" s="62" t="str">
        <f t="shared" si="31"/>
        <v/>
      </c>
      <c r="K467" s="59"/>
      <c r="L467" s="209"/>
      <c r="M467" s="64" t="str">
        <f t="shared" si="32"/>
        <v/>
      </c>
      <c r="N467" s="65">
        <f t="shared" si="33"/>
        <v>0</v>
      </c>
      <c r="O467" s="66" t="str">
        <f>+IFERROR(VLOOKUP(LEFT(E467,4),Tabla3[[COD]:[PROCESO]],4,FALSE),"")</f>
        <v/>
      </c>
      <c r="P467" s="67" t="str">
        <f t="shared" si="34"/>
        <v/>
      </c>
    </row>
    <row r="468" spans="2:16" s="68" customFormat="1" ht="22.75" customHeight="1" x14ac:dyDescent="0.35">
      <c r="B468" s="208"/>
      <c r="C468" s="58"/>
      <c r="D468" s="59"/>
      <c r="E468" s="59"/>
      <c r="F468" s="170" t="e">
        <f>+VLOOKUP(E468,'ESTADAR V3 2025'!$D$125:$F$235,2,FALSE)</f>
        <v>#N/A</v>
      </c>
      <c r="G468" s="61"/>
      <c r="H468" s="61"/>
      <c r="I468" s="59"/>
      <c r="J468" s="62" t="str">
        <f t="shared" si="31"/>
        <v/>
      </c>
      <c r="K468" s="59"/>
      <c r="L468" s="209"/>
      <c r="M468" s="64" t="str">
        <f t="shared" si="32"/>
        <v/>
      </c>
      <c r="N468" s="65">
        <f t="shared" si="33"/>
        <v>0</v>
      </c>
      <c r="O468" s="66" t="str">
        <f>+IFERROR(VLOOKUP(LEFT(E468,4),Tabla3[[COD]:[PROCESO]],4,FALSE),"")</f>
        <v/>
      </c>
      <c r="P468" s="67" t="str">
        <f t="shared" si="34"/>
        <v/>
      </c>
    </row>
    <row r="469" spans="2:16" s="68" customFormat="1" ht="22.75" customHeight="1" x14ac:dyDescent="0.35">
      <c r="B469" s="208"/>
      <c r="C469" s="58"/>
      <c r="D469" s="59"/>
      <c r="E469" s="59"/>
      <c r="F469" s="170" t="e">
        <f>+VLOOKUP(E469,'ESTADAR V3 2025'!$D$125:$F$235,2,FALSE)</f>
        <v>#N/A</v>
      </c>
      <c r="G469" s="61"/>
      <c r="H469" s="61"/>
      <c r="I469" s="59"/>
      <c r="J469" s="62" t="str">
        <f t="shared" si="31"/>
        <v/>
      </c>
      <c r="K469" s="59"/>
      <c r="L469" s="209"/>
      <c r="M469" s="64" t="str">
        <f t="shared" si="32"/>
        <v/>
      </c>
      <c r="N469" s="65">
        <f t="shared" si="33"/>
        <v>0</v>
      </c>
      <c r="O469" s="66" t="str">
        <f>+IFERROR(VLOOKUP(LEFT(E469,4),Tabla3[[COD]:[PROCESO]],4,FALSE),"")</f>
        <v/>
      </c>
      <c r="P469" s="67" t="str">
        <f t="shared" si="34"/>
        <v/>
      </c>
    </row>
    <row r="470" spans="2:16" s="68" customFormat="1" ht="22.75" customHeight="1" x14ac:dyDescent="0.35">
      <c r="B470" s="208"/>
      <c r="C470" s="58"/>
      <c r="D470" s="59"/>
      <c r="E470" s="59"/>
      <c r="F470" s="170" t="e">
        <f>+VLOOKUP(E470,'ESTADAR V3 2025'!$D$125:$F$235,2,FALSE)</f>
        <v>#N/A</v>
      </c>
      <c r="G470" s="61"/>
      <c r="H470" s="61"/>
      <c r="I470" s="59"/>
      <c r="J470" s="62" t="str">
        <f t="shared" si="31"/>
        <v/>
      </c>
      <c r="K470" s="59"/>
      <c r="L470" s="209"/>
      <c r="M470" s="64" t="str">
        <f t="shared" si="32"/>
        <v/>
      </c>
      <c r="N470" s="65">
        <f t="shared" si="33"/>
        <v>0</v>
      </c>
      <c r="O470" s="66" t="str">
        <f>+IFERROR(VLOOKUP(LEFT(E470,4),Tabla3[[COD]:[PROCESO]],4,FALSE),"")</f>
        <v/>
      </c>
      <c r="P470" s="67" t="str">
        <f t="shared" si="34"/>
        <v/>
      </c>
    </row>
    <row r="471" spans="2:16" s="68" customFormat="1" ht="22.75" customHeight="1" x14ac:dyDescent="0.35">
      <c r="B471" s="208"/>
      <c r="C471" s="58"/>
      <c r="D471" s="59"/>
      <c r="E471" s="59"/>
      <c r="F471" s="170" t="e">
        <f>+VLOOKUP(E471,'ESTADAR V3 2025'!$D$125:$F$235,2,FALSE)</f>
        <v>#N/A</v>
      </c>
      <c r="G471" s="61"/>
      <c r="H471" s="61"/>
      <c r="I471" s="59"/>
      <c r="J471" s="62" t="str">
        <f t="shared" si="31"/>
        <v/>
      </c>
      <c r="K471" s="59"/>
      <c r="L471" s="209"/>
      <c r="M471" s="64" t="str">
        <f t="shared" si="32"/>
        <v/>
      </c>
      <c r="N471" s="65">
        <f t="shared" si="33"/>
        <v>0</v>
      </c>
      <c r="O471" s="66" t="str">
        <f>+IFERROR(VLOOKUP(LEFT(E471,4),Tabla3[[COD]:[PROCESO]],4,FALSE),"")</f>
        <v/>
      </c>
      <c r="P471" s="67" t="str">
        <f t="shared" si="34"/>
        <v/>
      </c>
    </row>
    <row r="472" spans="2:16" s="68" customFormat="1" ht="22.75" customHeight="1" x14ac:dyDescent="0.35">
      <c r="B472" s="208"/>
      <c r="C472" s="58"/>
      <c r="D472" s="59"/>
      <c r="E472" s="59"/>
      <c r="F472" s="170" t="e">
        <f>+VLOOKUP(E472,'ESTADAR V3 2025'!$D$125:$F$235,2,FALSE)</f>
        <v>#N/A</v>
      </c>
      <c r="G472" s="61"/>
      <c r="H472" s="61"/>
      <c r="I472" s="59"/>
      <c r="J472" s="62" t="str">
        <f t="shared" si="31"/>
        <v/>
      </c>
      <c r="K472" s="59"/>
      <c r="L472" s="209"/>
      <c r="M472" s="64" t="str">
        <f t="shared" si="32"/>
        <v/>
      </c>
      <c r="N472" s="65">
        <f t="shared" si="33"/>
        <v>0</v>
      </c>
      <c r="O472" s="66" t="str">
        <f>+IFERROR(VLOOKUP(LEFT(E472,4),Tabla3[[COD]:[PROCESO]],4,FALSE),"")</f>
        <v/>
      </c>
      <c r="P472" s="67" t="str">
        <f t="shared" si="34"/>
        <v/>
      </c>
    </row>
    <row r="473" spans="2:16" s="68" customFormat="1" ht="22.75" customHeight="1" x14ac:dyDescent="0.35">
      <c r="B473" s="208"/>
      <c r="C473" s="58"/>
      <c r="D473" s="59"/>
      <c r="E473" s="59"/>
      <c r="F473" s="170" t="e">
        <f>+VLOOKUP(E473,'ESTADAR V3 2025'!$D$125:$F$235,2,FALSE)</f>
        <v>#N/A</v>
      </c>
      <c r="G473" s="61"/>
      <c r="H473" s="61"/>
      <c r="I473" s="59"/>
      <c r="J473" s="62" t="str">
        <f t="shared" si="31"/>
        <v/>
      </c>
      <c r="K473" s="59"/>
      <c r="L473" s="209"/>
      <c r="M473" s="64" t="str">
        <f t="shared" si="32"/>
        <v/>
      </c>
      <c r="N473" s="65">
        <f t="shared" si="33"/>
        <v>0</v>
      </c>
      <c r="O473" s="66" t="str">
        <f>+IFERROR(VLOOKUP(LEFT(E473,4),Tabla3[[COD]:[PROCESO]],4,FALSE),"")</f>
        <v/>
      </c>
      <c r="P473" s="67" t="str">
        <f t="shared" si="34"/>
        <v/>
      </c>
    </row>
    <row r="474" spans="2:16" s="68" customFormat="1" ht="22.75" customHeight="1" x14ac:dyDescent="0.35">
      <c r="B474" s="208"/>
      <c r="C474" s="58"/>
      <c r="D474" s="59"/>
      <c r="E474" s="59"/>
      <c r="F474" s="170" t="e">
        <f>+VLOOKUP(E474,'ESTADAR V3 2025'!$D$125:$F$235,2,FALSE)</f>
        <v>#N/A</v>
      </c>
      <c r="G474" s="61"/>
      <c r="H474" s="61"/>
      <c r="I474" s="59"/>
      <c r="J474" s="62" t="str">
        <f t="shared" si="31"/>
        <v/>
      </c>
      <c r="K474" s="59"/>
      <c r="L474" s="209"/>
      <c r="M474" s="64" t="str">
        <f t="shared" si="32"/>
        <v/>
      </c>
      <c r="N474" s="65">
        <f t="shared" si="33"/>
        <v>0</v>
      </c>
      <c r="O474" s="66" t="str">
        <f>+IFERROR(VLOOKUP(LEFT(E474,4),Tabla3[[COD]:[PROCESO]],4,FALSE),"")</f>
        <v/>
      </c>
      <c r="P474" s="67" t="str">
        <f t="shared" si="34"/>
        <v/>
      </c>
    </row>
    <row r="475" spans="2:16" s="68" customFormat="1" ht="22.75" customHeight="1" x14ac:dyDescent="0.35">
      <c r="B475" s="208"/>
      <c r="C475" s="58"/>
      <c r="D475" s="59"/>
      <c r="E475" s="59"/>
      <c r="F475" s="170" t="e">
        <f>+VLOOKUP(E475,'ESTADAR V3 2025'!$D$125:$F$235,2,FALSE)</f>
        <v>#N/A</v>
      </c>
      <c r="G475" s="61"/>
      <c r="H475" s="61"/>
      <c r="I475" s="59"/>
      <c r="J475" s="62" t="str">
        <f t="shared" si="31"/>
        <v/>
      </c>
      <c r="K475" s="59"/>
      <c r="L475" s="209"/>
      <c r="M475" s="64" t="str">
        <f t="shared" si="32"/>
        <v/>
      </c>
      <c r="N475" s="65">
        <f t="shared" si="33"/>
        <v>0</v>
      </c>
      <c r="O475" s="66" t="str">
        <f>+IFERROR(VLOOKUP(LEFT(E475,4),Tabla3[[COD]:[PROCESO]],4,FALSE),"")</f>
        <v/>
      </c>
      <c r="P475" s="67" t="str">
        <f t="shared" si="34"/>
        <v/>
      </c>
    </row>
    <row r="476" spans="2:16" s="68" customFormat="1" ht="22.75" customHeight="1" x14ac:dyDescent="0.35">
      <c r="B476" s="208"/>
      <c r="C476" s="58"/>
      <c r="D476" s="59"/>
      <c r="E476" s="59"/>
      <c r="F476" s="170" t="e">
        <f>+VLOOKUP(E476,'ESTADAR V3 2025'!$D$125:$F$235,2,FALSE)</f>
        <v>#N/A</v>
      </c>
      <c r="G476" s="61"/>
      <c r="H476" s="61"/>
      <c r="I476" s="59"/>
      <c r="J476" s="62" t="str">
        <f t="shared" si="31"/>
        <v/>
      </c>
      <c r="K476" s="59"/>
      <c r="L476" s="209"/>
      <c r="M476" s="64" t="str">
        <f t="shared" si="32"/>
        <v/>
      </c>
      <c r="N476" s="65">
        <f t="shared" si="33"/>
        <v>0</v>
      </c>
      <c r="O476" s="66" t="str">
        <f>+IFERROR(VLOOKUP(LEFT(E476,4),Tabla3[[COD]:[PROCESO]],4,FALSE),"")</f>
        <v/>
      </c>
      <c r="P476" s="67" t="str">
        <f t="shared" si="34"/>
        <v/>
      </c>
    </row>
    <row r="477" spans="2:16" s="68" customFormat="1" ht="22.75" customHeight="1" x14ac:dyDescent="0.35">
      <c r="B477" s="208"/>
      <c r="C477" s="58"/>
      <c r="D477" s="59"/>
      <c r="E477" s="59"/>
      <c r="F477" s="170" t="e">
        <f>+VLOOKUP(E477,'ESTADAR V3 2025'!$D$125:$F$235,2,FALSE)</f>
        <v>#N/A</v>
      </c>
      <c r="G477" s="61"/>
      <c r="H477" s="61"/>
      <c r="I477" s="59"/>
      <c r="J477" s="62" t="str">
        <f t="shared" si="31"/>
        <v/>
      </c>
      <c r="K477" s="59"/>
      <c r="L477" s="209"/>
      <c r="M477" s="64" t="str">
        <f t="shared" si="32"/>
        <v/>
      </c>
      <c r="N477" s="65">
        <f t="shared" si="33"/>
        <v>0</v>
      </c>
      <c r="O477" s="66" t="str">
        <f>+IFERROR(VLOOKUP(LEFT(E477,4),Tabla3[[COD]:[PROCESO]],4,FALSE),"")</f>
        <v/>
      </c>
      <c r="P477" s="67" t="str">
        <f t="shared" si="34"/>
        <v/>
      </c>
    </row>
    <row r="478" spans="2:16" s="68" customFormat="1" ht="22.75" customHeight="1" x14ac:dyDescent="0.35">
      <c r="B478" s="208"/>
      <c r="C478" s="58"/>
      <c r="D478" s="59"/>
      <c r="E478" s="59"/>
      <c r="F478" s="170" t="e">
        <f>+VLOOKUP(E478,'ESTADAR V3 2025'!$D$125:$F$235,2,FALSE)</f>
        <v>#N/A</v>
      </c>
      <c r="G478" s="61"/>
      <c r="H478" s="61"/>
      <c r="I478" s="59"/>
      <c r="J478" s="62" t="str">
        <f t="shared" si="31"/>
        <v/>
      </c>
      <c r="K478" s="59"/>
      <c r="L478" s="209"/>
      <c r="M478" s="64" t="str">
        <f t="shared" si="32"/>
        <v/>
      </c>
      <c r="N478" s="65">
        <f t="shared" si="33"/>
        <v>0</v>
      </c>
      <c r="O478" s="66" t="str">
        <f>+IFERROR(VLOOKUP(LEFT(E478,4),Tabla3[[COD]:[PROCESO]],4,FALSE),"")</f>
        <v/>
      </c>
      <c r="P478" s="67" t="str">
        <f t="shared" si="34"/>
        <v/>
      </c>
    </row>
    <row r="479" spans="2:16" s="68" customFormat="1" ht="22.75" customHeight="1" x14ac:dyDescent="0.35">
      <c r="B479" s="208"/>
      <c r="C479" s="58"/>
      <c r="D479" s="59"/>
      <c r="E479" s="59"/>
      <c r="F479" s="170" t="e">
        <f>+VLOOKUP(E479,'ESTADAR V3 2025'!$D$125:$F$235,2,FALSE)</f>
        <v>#N/A</v>
      </c>
      <c r="G479" s="61"/>
      <c r="H479" s="61"/>
      <c r="I479" s="59"/>
      <c r="J479" s="62" t="str">
        <f t="shared" si="31"/>
        <v/>
      </c>
      <c r="K479" s="59"/>
      <c r="L479" s="209"/>
      <c r="M479" s="64" t="str">
        <f t="shared" si="32"/>
        <v/>
      </c>
      <c r="N479" s="65">
        <f t="shared" si="33"/>
        <v>0</v>
      </c>
      <c r="O479" s="66" t="str">
        <f>+IFERROR(VLOOKUP(LEFT(E479,4),Tabla3[[COD]:[PROCESO]],4,FALSE),"")</f>
        <v/>
      </c>
      <c r="P479" s="67" t="str">
        <f t="shared" si="34"/>
        <v/>
      </c>
    </row>
    <row r="480" spans="2:16" s="68" customFormat="1" ht="22.75" customHeight="1" x14ac:dyDescent="0.35">
      <c r="B480" s="208"/>
      <c r="C480" s="58"/>
      <c r="D480" s="59"/>
      <c r="E480" s="59"/>
      <c r="F480" s="170" t="e">
        <f>+VLOOKUP(E480,'ESTADAR V3 2025'!$D$125:$F$235,2,FALSE)</f>
        <v>#N/A</v>
      </c>
      <c r="G480" s="61"/>
      <c r="H480" s="61"/>
      <c r="I480" s="59"/>
      <c r="J480" s="62" t="str">
        <f t="shared" si="31"/>
        <v/>
      </c>
      <c r="K480" s="59"/>
      <c r="L480" s="209"/>
      <c r="M480" s="64" t="str">
        <f t="shared" si="32"/>
        <v/>
      </c>
      <c r="N480" s="65">
        <f t="shared" si="33"/>
        <v>0</v>
      </c>
      <c r="O480" s="66" t="str">
        <f>+IFERROR(VLOOKUP(LEFT(E480,4),Tabla3[[COD]:[PROCESO]],4,FALSE),"")</f>
        <v/>
      </c>
      <c r="P480" s="67" t="str">
        <f t="shared" si="34"/>
        <v/>
      </c>
    </row>
    <row r="481" spans="2:16" s="68" customFormat="1" ht="22.75" customHeight="1" x14ac:dyDescent="0.35">
      <c r="B481" s="208"/>
      <c r="C481" s="58"/>
      <c r="D481" s="59"/>
      <c r="E481" s="59"/>
      <c r="F481" s="170" t="e">
        <f>+VLOOKUP(E481,'ESTADAR V3 2025'!$D$125:$F$235,2,FALSE)</f>
        <v>#N/A</v>
      </c>
      <c r="G481" s="61"/>
      <c r="H481" s="61"/>
      <c r="I481" s="59"/>
      <c r="J481" s="62" t="str">
        <f t="shared" si="31"/>
        <v/>
      </c>
      <c r="K481" s="59"/>
      <c r="L481" s="209"/>
      <c r="M481" s="64" t="str">
        <f t="shared" si="32"/>
        <v/>
      </c>
      <c r="N481" s="65">
        <f t="shared" si="33"/>
        <v>0</v>
      </c>
      <c r="O481" s="66" t="str">
        <f>+IFERROR(VLOOKUP(LEFT(E481,4),Tabla3[[COD]:[PROCESO]],4,FALSE),"")</f>
        <v/>
      </c>
      <c r="P481" s="67" t="str">
        <f t="shared" si="34"/>
        <v/>
      </c>
    </row>
    <row r="482" spans="2:16" s="68" customFormat="1" ht="22.75" customHeight="1" x14ac:dyDescent="0.35">
      <c r="B482" s="208"/>
      <c r="C482" s="58"/>
      <c r="D482" s="59"/>
      <c r="E482" s="59"/>
      <c r="F482" s="170" t="e">
        <f>+VLOOKUP(E482,'ESTADAR V3 2025'!$D$125:$F$235,2,FALSE)</f>
        <v>#N/A</v>
      </c>
      <c r="G482" s="61"/>
      <c r="H482" s="61"/>
      <c r="I482" s="59"/>
      <c r="J482" s="62" t="str">
        <f t="shared" si="31"/>
        <v/>
      </c>
      <c r="K482" s="59"/>
      <c r="L482" s="209"/>
      <c r="M482" s="64" t="str">
        <f t="shared" si="32"/>
        <v/>
      </c>
      <c r="N482" s="65">
        <f t="shared" si="33"/>
        <v>0</v>
      </c>
      <c r="O482" s="66" t="str">
        <f>+IFERROR(VLOOKUP(LEFT(E482,4),Tabla3[[COD]:[PROCESO]],4,FALSE),"")</f>
        <v/>
      </c>
      <c r="P482" s="67" t="str">
        <f t="shared" si="34"/>
        <v/>
      </c>
    </row>
    <row r="483" spans="2:16" s="68" customFormat="1" ht="22.75" customHeight="1" x14ac:dyDescent="0.35">
      <c r="B483" s="208"/>
      <c r="C483" s="58"/>
      <c r="D483" s="59"/>
      <c r="E483" s="59"/>
      <c r="F483" s="170" t="e">
        <f>+VLOOKUP(E483,'ESTADAR V3 2025'!$D$125:$F$235,2,FALSE)</f>
        <v>#N/A</v>
      </c>
      <c r="G483" s="61"/>
      <c r="H483" s="61"/>
      <c r="I483" s="59"/>
      <c r="J483" s="62" t="str">
        <f t="shared" si="31"/>
        <v/>
      </c>
      <c r="K483" s="59"/>
      <c r="L483" s="209"/>
      <c r="M483" s="64" t="str">
        <f t="shared" si="32"/>
        <v/>
      </c>
      <c r="N483" s="65">
        <f t="shared" si="33"/>
        <v>0</v>
      </c>
      <c r="O483" s="66" t="str">
        <f>+IFERROR(VLOOKUP(LEFT(E483,4),Tabla3[[COD]:[PROCESO]],4,FALSE),"")</f>
        <v/>
      </c>
      <c r="P483" s="67" t="str">
        <f t="shared" si="34"/>
        <v/>
      </c>
    </row>
    <row r="484" spans="2:16" s="68" customFormat="1" ht="22.75" customHeight="1" x14ac:dyDescent="0.35">
      <c r="B484" s="208"/>
      <c r="C484" s="58"/>
      <c r="D484" s="59"/>
      <c r="E484" s="59"/>
      <c r="F484" s="170" t="e">
        <f>+VLOOKUP(E484,'ESTADAR V3 2025'!$D$125:$F$235,2,FALSE)</f>
        <v>#N/A</v>
      </c>
      <c r="G484" s="61"/>
      <c r="H484" s="61"/>
      <c r="I484" s="59"/>
      <c r="J484" s="62" t="str">
        <f t="shared" si="31"/>
        <v/>
      </c>
      <c r="K484" s="59"/>
      <c r="L484" s="209"/>
      <c r="M484" s="64" t="str">
        <f t="shared" si="32"/>
        <v/>
      </c>
      <c r="N484" s="65">
        <f t="shared" si="33"/>
        <v>0</v>
      </c>
      <c r="O484" s="66" t="str">
        <f>+IFERROR(VLOOKUP(LEFT(E484,4),Tabla3[[COD]:[PROCESO]],4,FALSE),"")</f>
        <v/>
      </c>
      <c r="P484" s="67" t="str">
        <f t="shared" si="34"/>
        <v/>
      </c>
    </row>
    <row r="485" spans="2:16" s="68" customFormat="1" ht="22.75" customHeight="1" x14ac:dyDescent="0.35">
      <c r="B485" s="208"/>
      <c r="C485" s="58"/>
      <c r="D485" s="59"/>
      <c r="E485" s="59"/>
      <c r="F485" s="170" t="e">
        <f>+VLOOKUP(E485,'ESTADAR V3 2025'!$D$125:$F$235,2,FALSE)</f>
        <v>#N/A</v>
      </c>
      <c r="G485" s="61"/>
      <c r="H485" s="61"/>
      <c r="I485" s="59"/>
      <c r="J485" s="62" t="str">
        <f t="shared" si="31"/>
        <v/>
      </c>
      <c r="K485" s="59"/>
      <c r="L485" s="209"/>
      <c r="M485" s="64" t="str">
        <f t="shared" si="32"/>
        <v/>
      </c>
      <c r="N485" s="65">
        <f t="shared" si="33"/>
        <v>0</v>
      </c>
      <c r="O485" s="66" t="str">
        <f>+IFERROR(VLOOKUP(LEFT(E485,4),Tabla3[[COD]:[PROCESO]],4,FALSE),"")</f>
        <v/>
      </c>
      <c r="P485" s="67" t="str">
        <f t="shared" si="34"/>
        <v/>
      </c>
    </row>
    <row r="486" spans="2:16" s="68" customFormat="1" ht="22.75" customHeight="1" x14ac:dyDescent="0.35">
      <c r="B486" s="208"/>
      <c r="C486" s="58"/>
      <c r="D486" s="59"/>
      <c r="E486" s="59"/>
      <c r="F486" s="170" t="e">
        <f>+VLOOKUP(E486,'ESTADAR V3 2025'!$D$125:$F$235,2,FALSE)</f>
        <v>#N/A</v>
      </c>
      <c r="G486" s="61"/>
      <c r="H486" s="61"/>
      <c r="I486" s="59"/>
      <c r="J486" s="62" t="str">
        <f t="shared" si="31"/>
        <v/>
      </c>
      <c r="K486" s="59"/>
      <c r="L486" s="209"/>
      <c r="M486" s="64" t="str">
        <f t="shared" si="32"/>
        <v/>
      </c>
      <c r="N486" s="65">
        <f t="shared" si="33"/>
        <v>0</v>
      </c>
      <c r="O486" s="66" t="str">
        <f>+IFERROR(VLOOKUP(LEFT(E486,4),Tabla3[[COD]:[PROCESO]],4,FALSE),"")</f>
        <v/>
      </c>
      <c r="P486" s="67" t="str">
        <f t="shared" si="34"/>
        <v/>
      </c>
    </row>
    <row r="487" spans="2:16" s="68" customFormat="1" ht="22.75" customHeight="1" x14ac:dyDescent="0.35">
      <c r="B487" s="208"/>
      <c r="C487" s="58"/>
      <c r="D487" s="59"/>
      <c r="E487" s="59"/>
      <c r="F487" s="170" t="e">
        <f>+VLOOKUP(E487,'ESTADAR V3 2025'!$D$125:$F$235,2,FALSE)</f>
        <v>#N/A</v>
      </c>
      <c r="G487" s="61"/>
      <c r="H487" s="61"/>
      <c r="I487" s="59"/>
      <c r="J487" s="62" t="str">
        <f t="shared" si="31"/>
        <v/>
      </c>
      <c r="K487" s="59"/>
      <c r="L487" s="209"/>
      <c r="M487" s="64" t="str">
        <f t="shared" si="32"/>
        <v/>
      </c>
      <c r="N487" s="65">
        <f t="shared" si="33"/>
        <v>0</v>
      </c>
      <c r="O487" s="66" t="str">
        <f>+IFERROR(VLOOKUP(LEFT(E487,4),Tabla3[[COD]:[PROCESO]],4,FALSE),"")</f>
        <v/>
      </c>
      <c r="P487" s="67" t="str">
        <f t="shared" si="34"/>
        <v/>
      </c>
    </row>
    <row r="488" spans="2:16" s="68" customFormat="1" ht="22.75" customHeight="1" x14ac:dyDescent="0.35">
      <c r="B488" s="208"/>
      <c r="C488" s="58"/>
      <c r="D488" s="59"/>
      <c r="E488" s="59"/>
      <c r="F488" s="170" t="e">
        <f>+VLOOKUP(E488,'ESTADAR V3 2025'!$D$125:$F$235,2,FALSE)</f>
        <v>#N/A</v>
      </c>
      <c r="G488" s="61"/>
      <c r="H488" s="61"/>
      <c r="I488" s="59"/>
      <c r="J488" s="62" t="str">
        <f t="shared" si="31"/>
        <v/>
      </c>
      <c r="K488" s="59"/>
      <c r="L488" s="209"/>
      <c r="M488" s="64" t="str">
        <f t="shared" si="32"/>
        <v/>
      </c>
      <c r="N488" s="65">
        <f t="shared" si="33"/>
        <v>0</v>
      </c>
      <c r="O488" s="66" t="str">
        <f>+IFERROR(VLOOKUP(LEFT(E488,4),Tabla3[[COD]:[PROCESO]],4,FALSE),"")</f>
        <v/>
      </c>
      <c r="P488" s="67" t="str">
        <f t="shared" si="34"/>
        <v/>
      </c>
    </row>
    <row r="489" spans="2:16" s="68" customFormat="1" ht="22.75" customHeight="1" x14ac:dyDescent="0.35">
      <c r="B489" s="208"/>
      <c r="C489" s="58"/>
      <c r="D489" s="59"/>
      <c r="E489" s="59"/>
      <c r="F489" s="170" t="e">
        <f>+VLOOKUP(E489,'ESTADAR V3 2025'!$D$125:$F$235,2,FALSE)</f>
        <v>#N/A</v>
      </c>
      <c r="G489" s="61"/>
      <c r="H489" s="61"/>
      <c r="I489" s="59"/>
      <c r="J489" s="62" t="str">
        <f t="shared" si="31"/>
        <v/>
      </c>
      <c r="K489" s="59"/>
      <c r="L489" s="209"/>
      <c r="M489" s="64" t="str">
        <f t="shared" si="32"/>
        <v/>
      </c>
      <c r="N489" s="65">
        <f t="shared" si="33"/>
        <v>0</v>
      </c>
      <c r="O489" s="66" t="str">
        <f>+IFERROR(VLOOKUP(LEFT(E489,4),Tabla3[[COD]:[PROCESO]],4,FALSE),"")</f>
        <v/>
      </c>
      <c r="P489" s="67" t="str">
        <f t="shared" si="34"/>
        <v/>
      </c>
    </row>
    <row r="490" spans="2:16" s="68" customFormat="1" ht="22.75" customHeight="1" x14ac:dyDescent="0.35">
      <c r="B490" s="208"/>
      <c r="C490" s="58"/>
      <c r="D490" s="59"/>
      <c r="E490" s="59"/>
      <c r="F490" s="170" t="e">
        <f>+VLOOKUP(E490,'ESTADAR V3 2025'!$D$125:$F$235,2,FALSE)</f>
        <v>#N/A</v>
      </c>
      <c r="G490" s="61"/>
      <c r="H490" s="61"/>
      <c r="I490" s="59"/>
      <c r="J490" s="62" t="str">
        <f t="shared" si="31"/>
        <v/>
      </c>
      <c r="K490" s="59"/>
      <c r="L490" s="209"/>
      <c r="M490" s="64" t="str">
        <f t="shared" si="32"/>
        <v/>
      </c>
      <c r="N490" s="65">
        <f t="shared" si="33"/>
        <v>0</v>
      </c>
      <c r="O490" s="66" t="str">
        <f>+IFERROR(VLOOKUP(LEFT(E490,4),Tabla3[[COD]:[PROCESO]],4,FALSE),"")</f>
        <v/>
      </c>
      <c r="P490" s="67" t="str">
        <f t="shared" si="34"/>
        <v/>
      </c>
    </row>
    <row r="491" spans="2:16" s="68" customFormat="1" ht="22.75" customHeight="1" x14ac:dyDescent="0.35">
      <c r="B491" s="208"/>
      <c r="C491" s="58"/>
      <c r="D491" s="59"/>
      <c r="E491" s="59"/>
      <c r="F491" s="170" t="e">
        <f>+VLOOKUP(E491,'ESTADAR V3 2025'!$D$125:$F$235,2,FALSE)</f>
        <v>#N/A</v>
      </c>
      <c r="G491" s="61"/>
      <c r="H491" s="61"/>
      <c r="I491" s="59"/>
      <c r="J491" s="62" t="str">
        <f t="shared" si="31"/>
        <v/>
      </c>
      <c r="K491" s="59"/>
      <c r="L491" s="209"/>
      <c r="M491" s="64" t="str">
        <f t="shared" si="32"/>
        <v/>
      </c>
      <c r="N491" s="65">
        <f t="shared" si="33"/>
        <v>0</v>
      </c>
      <c r="O491" s="66" t="str">
        <f>+IFERROR(VLOOKUP(LEFT(E491,4),Tabla3[[COD]:[PROCESO]],4,FALSE),"")</f>
        <v/>
      </c>
      <c r="P491" s="67" t="str">
        <f t="shared" si="34"/>
        <v/>
      </c>
    </row>
    <row r="492" spans="2:16" s="68" customFormat="1" ht="22.75" customHeight="1" x14ac:dyDescent="0.35">
      <c r="B492" s="208"/>
      <c r="C492" s="58"/>
      <c r="D492" s="59"/>
      <c r="E492" s="59"/>
      <c r="F492" s="170" t="e">
        <f>+VLOOKUP(E492,'ESTADAR V3 2025'!$D$125:$F$235,2,FALSE)</f>
        <v>#N/A</v>
      </c>
      <c r="G492" s="61"/>
      <c r="H492" s="61"/>
      <c r="I492" s="59"/>
      <c r="J492" s="62" t="str">
        <f t="shared" si="31"/>
        <v/>
      </c>
      <c r="K492" s="59"/>
      <c r="L492" s="209"/>
      <c r="M492" s="64" t="str">
        <f t="shared" si="32"/>
        <v/>
      </c>
      <c r="N492" s="65">
        <f t="shared" si="33"/>
        <v>0</v>
      </c>
      <c r="O492" s="66" t="str">
        <f>+IFERROR(VLOOKUP(LEFT(E492,4),Tabla3[[COD]:[PROCESO]],4,FALSE),"")</f>
        <v/>
      </c>
      <c r="P492" s="67" t="str">
        <f t="shared" si="34"/>
        <v/>
      </c>
    </row>
    <row r="493" spans="2:16" s="68" customFormat="1" ht="22.75" customHeight="1" x14ac:dyDescent="0.35">
      <c r="B493" s="208"/>
      <c r="C493" s="58"/>
      <c r="D493" s="59"/>
      <c r="E493" s="59"/>
      <c r="F493" s="170" t="e">
        <f>+VLOOKUP(E493,'ESTADAR V3 2025'!$D$125:$F$235,2,FALSE)</f>
        <v>#N/A</v>
      </c>
      <c r="G493" s="61"/>
      <c r="H493" s="61"/>
      <c r="I493" s="59"/>
      <c r="J493" s="62" t="str">
        <f t="shared" si="31"/>
        <v/>
      </c>
      <c r="K493" s="59"/>
      <c r="L493" s="209"/>
      <c r="M493" s="64" t="str">
        <f t="shared" si="32"/>
        <v/>
      </c>
      <c r="N493" s="65">
        <f t="shared" si="33"/>
        <v>0</v>
      </c>
      <c r="O493" s="66" t="str">
        <f>+IFERROR(VLOOKUP(LEFT(E493,4),Tabla3[[COD]:[PROCESO]],4,FALSE),"")</f>
        <v/>
      </c>
      <c r="P493" s="67" t="str">
        <f t="shared" si="34"/>
        <v/>
      </c>
    </row>
    <row r="494" spans="2:16" s="68" customFormat="1" ht="22.75" customHeight="1" x14ac:dyDescent="0.35">
      <c r="B494" s="208"/>
      <c r="C494" s="58"/>
      <c r="D494" s="59"/>
      <c r="E494" s="59"/>
      <c r="F494" s="170" t="e">
        <f>+VLOOKUP(E494,'ESTADAR V3 2025'!$D$125:$F$235,2,FALSE)</f>
        <v>#N/A</v>
      </c>
      <c r="G494" s="61"/>
      <c r="H494" s="61"/>
      <c r="I494" s="59"/>
      <c r="J494" s="62" t="str">
        <f t="shared" si="31"/>
        <v/>
      </c>
      <c r="K494" s="59"/>
      <c r="L494" s="209"/>
      <c r="M494" s="64" t="str">
        <f t="shared" si="32"/>
        <v/>
      </c>
      <c r="N494" s="65">
        <f t="shared" si="33"/>
        <v>0</v>
      </c>
      <c r="O494" s="66" t="str">
        <f>+IFERROR(VLOOKUP(LEFT(E494,4),Tabla3[[COD]:[PROCESO]],4,FALSE),"")</f>
        <v/>
      </c>
      <c r="P494" s="67" t="str">
        <f t="shared" si="34"/>
        <v/>
      </c>
    </row>
    <row r="495" spans="2:16" s="68" customFormat="1" ht="22.75" customHeight="1" x14ac:dyDescent="0.35">
      <c r="B495" s="208"/>
      <c r="C495" s="58"/>
      <c r="D495" s="59"/>
      <c r="E495" s="59"/>
      <c r="F495" s="170" t="e">
        <f>+VLOOKUP(E495,'ESTADAR V3 2025'!$D$125:$F$235,2,FALSE)</f>
        <v>#N/A</v>
      </c>
      <c r="G495" s="61"/>
      <c r="H495" s="61"/>
      <c r="I495" s="59"/>
      <c r="J495" s="62" t="str">
        <f t="shared" si="31"/>
        <v/>
      </c>
      <c r="K495" s="59"/>
      <c r="L495" s="209"/>
      <c r="M495" s="64" t="str">
        <f t="shared" si="32"/>
        <v/>
      </c>
      <c r="N495" s="65">
        <f t="shared" si="33"/>
        <v>0</v>
      </c>
      <c r="O495" s="66" t="str">
        <f>+IFERROR(VLOOKUP(LEFT(E495,4),Tabla3[[COD]:[PROCESO]],4,FALSE),"")</f>
        <v/>
      </c>
      <c r="P495" s="67" t="str">
        <f t="shared" si="34"/>
        <v/>
      </c>
    </row>
    <row r="496" spans="2:16" s="68" customFormat="1" ht="22.75" customHeight="1" x14ac:dyDescent="0.35">
      <c r="B496" s="208"/>
      <c r="C496" s="58"/>
      <c r="D496" s="59"/>
      <c r="E496" s="59"/>
      <c r="F496" s="170" t="e">
        <f>+VLOOKUP(E496,'ESTADAR V3 2025'!$D$125:$F$235,2,FALSE)</f>
        <v>#N/A</v>
      </c>
      <c r="G496" s="61"/>
      <c r="H496" s="61"/>
      <c r="I496" s="59"/>
      <c r="J496" s="62" t="str">
        <f t="shared" si="31"/>
        <v/>
      </c>
      <c r="K496" s="59"/>
      <c r="L496" s="209"/>
      <c r="M496" s="64" t="str">
        <f t="shared" si="32"/>
        <v/>
      </c>
      <c r="N496" s="65">
        <f t="shared" si="33"/>
        <v>0</v>
      </c>
      <c r="O496" s="66" t="str">
        <f>+IFERROR(VLOOKUP(LEFT(E496,4),Tabla3[[COD]:[PROCESO]],4,FALSE),"")</f>
        <v/>
      </c>
      <c r="P496" s="67" t="str">
        <f t="shared" si="34"/>
        <v/>
      </c>
    </row>
    <row r="497" spans="2:16" s="68" customFormat="1" ht="22.75" customHeight="1" x14ac:dyDescent="0.35">
      <c r="B497" s="208"/>
      <c r="C497" s="58"/>
      <c r="D497" s="59"/>
      <c r="E497" s="59"/>
      <c r="F497" s="170" t="e">
        <f>+VLOOKUP(E497,'ESTADAR V3 2025'!$D$125:$F$235,2,FALSE)</f>
        <v>#N/A</v>
      </c>
      <c r="G497" s="61"/>
      <c r="H497" s="61"/>
      <c r="I497" s="59"/>
      <c r="J497" s="62" t="str">
        <f t="shared" si="31"/>
        <v/>
      </c>
      <c r="K497" s="59"/>
      <c r="L497" s="209"/>
      <c r="M497" s="64" t="str">
        <f t="shared" si="32"/>
        <v/>
      </c>
      <c r="N497" s="65">
        <f t="shared" si="33"/>
        <v>0</v>
      </c>
      <c r="O497" s="66" t="str">
        <f>+IFERROR(VLOOKUP(LEFT(E497,4),Tabla3[[COD]:[PROCESO]],4,FALSE),"")</f>
        <v/>
      </c>
      <c r="P497" s="67" t="str">
        <f t="shared" si="34"/>
        <v/>
      </c>
    </row>
    <row r="498" spans="2:16" s="68" customFormat="1" ht="22.75" customHeight="1" x14ac:dyDescent="0.35">
      <c r="B498" s="208"/>
      <c r="C498" s="58"/>
      <c r="D498" s="59"/>
      <c r="E498" s="59"/>
      <c r="F498" s="170" t="e">
        <f>+VLOOKUP(E498,'ESTADAR V3 2025'!$D$125:$F$235,2,FALSE)</f>
        <v>#N/A</v>
      </c>
      <c r="G498" s="61"/>
      <c r="H498" s="61"/>
      <c r="I498" s="59"/>
      <c r="J498" s="62" t="str">
        <f t="shared" si="31"/>
        <v/>
      </c>
      <c r="K498" s="59"/>
      <c r="L498" s="209"/>
      <c r="M498" s="64" t="str">
        <f t="shared" si="32"/>
        <v/>
      </c>
      <c r="N498" s="65">
        <f t="shared" si="33"/>
        <v>0</v>
      </c>
      <c r="O498" s="66" t="str">
        <f>+IFERROR(VLOOKUP(LEFT(E498,4),Tabla3[[COD]:[PROCESO]],4,FALSE),"")</f>
        <v/>
      </c>
      <c r="P498" s="67" t="str">
        <f t="shared" si="34"/>
        <v/>
      </c>
    </row>
    <row r="499" spans="2:16" s="68" customFormat="1" ht="22.75" customHeight="1" x14ac:dyDescent="0.35">
      <c r="B499" s="208"/>
      <c r="C499" s="58"/>
      <c r="D499" s="59"/>
      <c r="E499" s="59"/>
      <c r="F499" s="170" t="e">
        <f>+VLOOKUP(E499,'ESTADAR V3 2025'!$D$125:$F$235,2,FALSE)</f>
        <v>#N/A</v>
      </c>
      <c r="G499" s="61"/>
      <c r="H499" s="61"/>
      <c r="I499" s="59"/>
      <c r="J499" s="62" t="str">
        <f t="shared" si="31"/>
        <v/>
      </c>
      <c r="K499" s="59"/>
      <c r="L499" s="209"/>
      <c r="M499" s="64" t="str">
        <f t="shared" si="32"/>
        <v/>
      </c>
      <c r="N499" s="65">
        <f t="shared" si="33"/>
        <v>0</v>
      </c>
      <c r="O499" s="66" t="str">
        <f>+IFERROR(VLOOKUP(LEFT(E499,4),Tabla3[[COD]:[PROCESO]],4,FALSE),"")</f>
        <v/>
      </c>
      <c r="P499" s="67" t="str">
        <f t="shared" si="34"/>
        <v/>
      </c>
    </row>
    <row r="500" spans="2:16" s="68" customFormat="1" ht="22.75" customHeight="1" x14ac:dyDescent="0.35">
      <c r="B500" s="208"/>
      <c r="C500" s="58"/>
      <c r="D500" s="59"/>
      <c r="E500" s="59"/>
      <c r="F500" s="170" t="e">
        <f>+VLOOKUP(E500,'ESTADAR V3 2025'!$D$125:$F$235,2,FALSE)</f>
        <v>#N/A</v>
      </c>
      <c r="G500" s="61"/>
      <c r="H500" s="61"/>
      <c r="I500" s="59"/>
      <c r="J500" s="62" t="str">
        <f t="shared" si="31"/>
        <v/>
      </c>
      <c r="K500" s="59"/>
      <c r="L500" s="209"/>
      <c r="M500" s="64" t="str">
        <f t="shared" si="32"/>
        <v/>
      </c>
      <c r="N500" s="65">
        <f t="shared" si="33"/>
        <v>0</v>
      </c>
      <c r="O500" s="66" t="str">
        <f>+IFERROR(VLOOKUP(LEFT(E500,4),Tabla3[[COD]:[PROCESO]],4,FALSE),"")</f>
        <v/>
      </c>
      <c r="P500" s="67" t="str">
        <f t="shared" si="34"/>
        <v/>
      </c>
    </row>
    <row r="501" spans="2:16" s="68" customFormat="1" ht="22.75" customHeight="1" x14ac:dyDescent="0.35">
      <c r="B501" s="208"/>
      <c r="C501" s="58"/>
      <c r="D501" s="59"/>
      <c r="E501" s="59"/>
      <c r="F501" s="170" t="e">
        <f>+VLOOKUP(E501,'ESTADAR V3 2025'!$D$125:$F$235,2,FALSE)</f>
        <v>#N/A</v>
      </c>
      <c r="G501" s="61"/>
      <c r="H501" s="61"/>
      <c r="I501" s="59"/>
      <c r="J501" s="62" t="str">
        <f t="shared" si="31"/>
        <v/>
      </c>
      <c r="K501" s="59"/>
      <c r="L501" s="209"/>
      <c r="M501" s="64" t="str">
        <f t="shared" si="32"/>
        <v/>
      </c>
      <c r="N501" s="65">
        <f t="shared" si="33"/>
        <v>0</v>
      </c>
      <c r="O501" s="66" t="str">
        <f>+IFERROR(VLOOKUP(LEFT(E501,4),Tabla3[[COD]:[PROCESO]],4,FALSE),"")</f>
        <v/>
      </c>
      <c r="P501" s="67" t="str">
        <f t="shared" si="34"/>
        <v/>
      </c>
    </row>
    <row r="502" spans="2:16" s="68" customFormat="1" ht="22.75" customHeight="1" x14ac:dyDescent="0.35">
      <c r="B502" s="208"/>
      <c r="C502" s="58"/>
      <c r="D502" s="59"/>
      <c r="E502" s="59"/>
      <c r="F502" s="170" t="e">
        <f>+VLOOKUP(E502,'ESTADAR V3 2025'!$D$125:$F$235,2,FALSE)</f>
        <v>#N/A</v>
      </c>
      <c r="G502" s="61"/>
      <c r="H502" s="61"/>
      <c r="I502" s="59"/>
      <c r="J502" s="62" t="str">
        <f t="shared" si="31"/>
        <v/>
      </c>
      <c r="K502" s="59"/>
      <c r="L502" s="209"/>
      <c r="M502" s="64" t="str">
        <f t="shared" si="32"/>
        <v/>
      </c>
      <c r="N502" s="65">
        <f t="shared" si="33"/>
        <v>0</v>
      </c>
      <c r="O502" s="66" t="str">
        <f>+IFERROR(VLOOKUP(LEFT(E502,4),Tabla3[[COD]:[PROCESO]],4,FALSE),"")</f>
        <v/>
      </c>
      <c r="P502" s="67" t="str">
        <f t="shared" si="34"/>
        <v/>
      </c>
    </row>
    <row r="503" spans="2:16" s="68" customFormat="1" ht="22.75" customHeight="1" x14ac:dyDescent="0.35">
      <c r="B503" s="208"/>
      <c r="C503" s="58"/>
      <c r="D503" s="59"/>
      <c r="E503" s="59"/>
      <c r="F503" s="170" t="e">
        <f>+VLOOKUP(E503,'ESTADAR V3 2025'!$D$125:$F$235,2,FALSE)</f>
        <v>#N/A</v>
      </c>
      <c r="G503" s="61"/>
      <c r="H503" s="61"/>
      <c r="I503" s="59"/>
      <c r="J503" s="62" t="str">
        <f t="shared" si="31"/>
        <v/>
      </c>
      <c r="K503" s="59"/>
      <c r="L503" s="209"/>
      <c r="M503" s="64" t="str">
        <f t="shared" si="32"/>
        <v/>
      </c>
      <c r="N503" s="65">
        <f t="shared" si="33"/>
        <v>0</v>
      </c>
      <c r="O503" s="66" t="str">
        <f>+IFERROR(VLOOKUP(LEFT(E503,4),Tabla3[[COD]:[PROCESO]],4,FALSE),"")</f>
        <v/>
      </c>
      <c r="P503" s="67" t="str">
        <f t="shared" si="34"/>
        <v/>
      </c>
    </row>
    <row r="504" spans="2:16" s="68" customFormat="1" ht="22.75" customHeight="1" x14ac:dyDescent="0.35">
      <c r="B504" s="208"/>
      <c r="C504" s="58"/>
      <c r="D504" s="59"/>
      <c r="E504" s="59"/>
      <c r="F504" s="170" t="e">
        <f>+VLOOKUP(E504,'ESTADAR V3 2025'!$D$125:$F$235,2,FALSE)</f>
        <v>#N/A</v>
      </c>
      <c r="G504" s="61"/>
      <c r="H504" s="61"/>
      <c r="I504" s="59"/>
      <c r="J504" s="62" t="str">
        <f t="shared" si="31"/>
        <v/>
      </c>
      <c r="K504" s="59"/>
      <c r="L504" s="209"/>
      <c r="M504" s="64" t="str">
        <f t="shared" si="32"/>
        <v/>
      </c>
      <c r="N504" s="65">
        <f t="shared" si="33"/>
        <v>0</v>
      </c>
      <c r="O504" s="66" t="str">
        <f>+IFERROR(VLOOKUP(LEFT(E504,4),Tabla3[[COD]:[PROCESO]],4,FALSE),"")</f>
        <v/>
      </c>
      <c r="P504" s="67" t="str">
        <f t="shared" si="34"/>
        <v/>
      </c>
    </row>
    <row r="505" spans="2:16" s="68" customFormat="1" ht="22.75" customHeight="1" x14ac:dyDescent="0.35">
      <c r="B505" s="208"/>
      <c r="C505" s="58"/>
      <c r="D505" s="59"/>
      <c r="E505" s="59"/>
      <c r="F505" s="170" t="e">
        <f>+VLOOKUP(E505,'ESTADAR V3 2025'!$D$125:$F$235,2,FALSE)</f>
        <v>#N/A</v>
      </c>
      <c r="G505" s="61"/>
      <c r="H505" s="61"/>
      <c r="I505" s="59"/>
      <c r="J505" s="62" t="str">
        <f t="shared" si="31"/>
        <v/>
      </c>
      <c r="K505" s="59"/>
      <c r="L505" s="209"/>
      <c r="M505" s="64" t="str">
        <f t="shared" si="32"/>
        <v/>
      </c>
      <c r="N505" s="65">
        <f t="shared" si="33"/>
        <v>0</v>
      </c>
      <c r="O505" s="66" t="str">
        <f>+IFERROR(VLOOKUP(LEFT(E505,4),Tabla3[[COD]:[PROCESO]],4,FALSE),"")</f>
        <v/>
      </c>
      <c r="P505" s="67" t="str">
        <f t="shared" si="34"/>
        <v/>
      </c>
    </row>
    <row r="506" spans="2:16" s="68" customFormat="1" ht="22.75" customHeight="1" x14ac:dyDescent="0.35">
      <c r="B506" s="208"/>
      <c r="C506" s="58"/>
      <c r="D506" s="59"/>
      <c r="E506" s="59"/>
      <c r="F506" s="170" t="e">
        <f>+VLOOKUP(E506,'ESTADAR V3 2025'!$D$125:$F$235,2,FALSE)</f>
        <v>#N/A</v>
      </c>
      <c r="G506" s="61"/>
      <c r="H506" s="61"/>
      <c r="I506" s="59"/>
      <c r="J506" s="62" t="str">
        <f t="shared" si="31"/>
        <v/>
      </c>
      <c r="K506" s="59"/>
      <c r="L506" s="209"/>
      <c r="M506" s="64" t="str">
        <f t="shared" si="32"/>
        <v/>
      </c>
      <c r="N506" s="65">
        <f t="shared" si="33"/>
        <v>0</v>
      </c>
      <c r="O506" s="66" t="str">
        <f>+IFERROR(VLOOKUP(LEFT(E506,4),Tabla3[[COD]:[PROCESO]],4,FALSE),"")</f>
        <v/>
      </c>
      <c r="P506" s="67" t="str">
        <f t="shared" si="34"/>
        <v/>
      </c>
    </row>
    <row r="507" spans="2:16" s="68" customFormat="1" ht="22.75" customHeight="1" x14ac:dyDescent="0.35">
      <c r="B507" s="208"/>
      <c r="C507" s="58"/>
      <c r="D507" s="59"/>
      <c r="E507" s="59"/>
      <c r="F507" s="170" t="e">
        <f>+VLOOKUP(E507,'ESTADAR V3 2025'!$D$125:$F$235,2,FALSE)</f>
        <v>#N/A</v>
      </c>
      <c r="G507" s="61"/>
      <c r="H507" s="61"/>
      <c r="I507" s="59"/>
      <c r="J507" s="62" t="str">
        <f t="shared" si="31"/>
        <v/>
      </c>
      <c r="K507" s="59"/>
      <c r="L507" s="209"/>
      <c r="M507" s="64" t="str">
        <f t="shared" si="32"/>
        <v/>
      </c>
      <c r="N507" s="65">
        <f t="shared" si="33"/>
        <v>0</v>
      </c>
      <c r="O507" s="66" t="str">
        <f>+IFERROR(VLOOKUP(LEFT(E507,4),Tabla3[[COD]:[PROCESO]],4,FALSE),"")</f>
        <v/>
      </c>
      <c r="P507" s="67" t="str">
        <f t="shared" si="34"/>
        <v/>
      </c>
    </row>
    <row r="508" spans="2:16" s="68" customFormat="1" ht="22.75" customHeight="1" x14ac:dyDescent="0.35">
      <c r="B508" s="208"/>
      <c r="C508" s="58"/>
      <c r="D508" s="59"/>
      <c r="E508" s="59"/>
      <c r="F508" s="170" t="e">
        <f>+VLOOKUP(E508,'ESTADAR V3 2025'!$D$125:$F$235,2,FALSE)</f>
        <v>#N/A</v>
      </c>
      <c r="G508" s="61"/>
      <c r="H508" s="61"/>
      <c r="I508" s="59"/>
      <c r="J508" s="62" t="str">
        <f t="shared" si="31"/>
        <v/>
      </c>
      <c r="K508" s="59"/>
      <c r="L508" s="209"/>
      <c r="M508" s="64" t="str">
        <f t="shared" si="32"/>
        <v/>
      </c>
      <c r="N508" s="65">
        <f t="shared" si="33"/>
        <v>0</v>
      </c>
      <c r="O508" s="66" t="str">
        <f>+IFERROR(VLOOKUP(LEFT(E508,4),Tabla3[[COD]:[PROCESO]],4,FALSE),"")</f>
        <v/>
      </c>
      <c r="P508" s="67" t="str">
        <f t="shared" si="34"/>
        <v/>
      </c>
    </row>
    <row r="509" spans="2:16" s="68" customFormat="1" ht="22.75" customHeight="1" x14ac:dyDescent="0.35">
      <c r="B509" s="208"/>
      <c r="C509" s="58"/>
      <c r="D509" s="59"/>
      <c r="E509" s="59"/>
      <c r="F509" s="170" t="e">
        <f>+VLOOKUP(E509,'ESTADAR V3 2025'!$D$125:$F$235,2,FALSE)</f>
        <v>#N/A</v>
      </c>
      <c r="G509" s="61"/>
      <c r="H509" s="61"/>
      <c r="I509" s="59"/>
      <c r="J509" s="62" t="str">
        <f t="shared" si="31"/>
        <v/>
      </c>
      <c r="K509" s="59"/>
      <c r="L509" s="209"/>
      <c r="M509" s="64" t="str">
        <f t="shared" si="32"/>
        <v/>
      </c>
      <c r="N509" s="65">
        <f t="shared" si="33"/>
        <v>0</v>
      </c>
      <c r="O509" s="66" t="str">
        <f>+IFERROR(VLOOKUP(LEFT(E509,4),Tabla3[[COD]:[PROCESO]],4,FALSE),"")</f>
        <v/>
      </c>
      <c r="P509" s="67" t="str">
        <f t="shared" si="34"/>
        <v/>
      </c>
    </row>
    <row r="510" spans="2:16" s="68" customFormat="1" ht="22.75" customHeight="1" x14ac:dyDescent="0.35">
      <c r="B510" s="208"/>
      <c r="C510" s="58"/>
      <c r="D510" s="59"/>
      <c r="E510" s="59"/>
      <c r="F510" s="170" t="e">
        <f>+VLOOKUP(E510,'ESTADAR V3 2025'!$D$125:$F$235,2,FALSE)</f>
        <v>#N/A</v>
      </c>
      <c r="G510" s="61"/>
      <c r="H510" s="61"/>
      <c r="I510" s="59"/>
      <c r="J510" s="62" t="str">
        <f t="shared" si="31"/>
        <v/>
      </c>
      <c r="K510" s="59"/>
      <c r="L510" s="209"/>
      <c r="M510" s="64" t="str">
        <f t="shared" si="32"/>
        <v/>
      </c>
      <c r="N510" s="65">
        <f t="shared" si="33"/>
        <v>0</v>
      </c>
      <c r="O510" s="66" t="str">
        <f>+IFERROR(VLOOKUP(LEFT(E510,4),Tabla3[[COD]:[PROCESO]],4,FALSE),"")</f>
        <v/>
      </c>
      <c r="P510" s="67" t="str">
        <f t="shared" si="34"/>
        <v/>
      </c>
    </row>
    <row r="511" spans="2:16" s="68" customFormat="1" ht="22.75" customHeight="1" x14ac:dyDescent="0.35">
      <c r="B511" s="208"/>
      <c r="C511" s="58"/>
      <c r="D511" s="59"/>
      <c r="E511" s="59"/>
      <c r="F511" s="170" t="e">
        <f>+VLOOKUP(E511,'ESTADAR V3 2025'!$D$125:$F$235,2,FALSE)</f>
        <v>#N/A</v>
      </c>
      <c r="G511" s="61"/>
      <c r="H511" s="61"/>
      <c r="I511" s="59"/>
      <c r="J511" s="62" t="str">
        <f t="shared" ref="J511:J574" si="35">+IFERROR(P511/O511,"")</f>
        <v/>
      </c>
      <c r="K511" s="59"/>
      <c r="L511" s="209"/>
      <c r="M511" s="64" t="str">
        <f t="shared" ref="M511:M574" si="36">+IFERROR(N511*O511,"")</f>
        <v/>
      </c>
      <c r="N511" s="65">
        <f t="shared" si="33"/>
        <v>0</v>
      </c>
      <c r="O511" s="66" t="str">
        <f>+IFERROR(VLOOKUP(LEFT(E511,4),Tabla3[[COD]:[PROCESO]],4,FALSE),"")</f>
        <v/>
      </c>
      <c r="P511" s="67" t="str">
        <f t="shared" si="34"/>
        <v/>
      </c>
    </row>
    <row r="512" spans="2:16" s="68" customFormat="1" ht="22.75" customHeight="1" x14ac:dyDescent="0.35">
      <c r="B512" s="208"/>
      <c r="C512" s="58"/>
      <c r="D512" s="59"/>
      <c r="E512" s="59"/>
      <c r="F512" s="170" t="e">
        <f>+VLOOKUP(E512,'ESTADAR V3 2025'!$D$125:$F$235,2,FALSE)</f>
        <v>#N/A</v>
      </c>
      <c r="G512" s="61"/>
      <c r="H512" s="61"/>
      <c r="I512" s="59"/>
      <c r="J512" s="62" t="str">
        <f t="shared" si="35"/>
        <v/>
      </c>
      <c r="K512" s="59"/>
      <c r="L512" s="209"/>
      <c r="M512" s="64" t="str">
        <f t="shared" si="36"/>
        <v/>
      </c>
      <c r="N512" s="65">
        <f t="shared" si="33"/>
        <v>0</v>
      </c>
      <c r="O512" s="66" t="str">
        <f>+IFERROR(VLOOKUP(LEFT(E512,4),Tabla3[[COD]:[PROCESO]],4,FALSE),"")</f>
        <v/>
      </c>
      <c r="P512" s="67" t="str">
        <f t="shared" si="34"/>
        <v/>
      </c>
    </row>
    <row r="513" spans="2:16" s="68" customFormat="1" ht="22.75" customHeight="1" x14ac:dyDescent="0.35">
      <c r="B513" s="208"/>
      <c r="C513" s="58"/>
      <c r="D513" s="59"/>
      <c r="E513" s="59"/>
      <c r="F513" s="170" t="e">
        <f>+VLOOKUP(E513,'ESTADAR V3 2025'!$D$125:$F$235,2,FALSE)</f>
        <v>#N/A</v>
      </c>
      <c r="G513" s="61"/>
      <c r="H513" s="61"/>
      <c r="I513" s="59"/>
      <c r="J513" s="62" t="str">
        <f t="shared" si="35"/>
        <v/>
      </c>
      <c r="K513" s="59"/>
      <c r="L513" s="209"/>
      <c r="M513" s="64" t="str">
        <f t="shared" si="36"/>
        <v/>
      </c>
      <c r="N513" s="65">
        <f t="shared" ref="N513:N576" si="37">(H513-G513)*24</f>
        <v>0</v>
      </c>
      <c r="O513" s="66" t="str">
        <f>+IFERROR(VLOOKUP(LEFT(E513,4),Tabla3[[COD]:[PROCESO]],4,FALSE),"")</f>
        <v/>
      </c>
      <c r="P513" s="67" t="str">
        <f t="shared" ref="P513:P576" si="38">+IFERROR(I513/N513,"")</f>
        <v/>
      </c>
    </row>
    <row r="514" spans="2:16" s="68" customFormat="1" ht="22.75" customHeight="1" x14ac:dyDescent="0.35">
      <c r="B514" s="208"/>
      <c r="C514" s="58"/>
      <c r="D514" s="59"/>
      <c r="E514" s="59"/>
      <c r="F514" s="170" t="e">
        <f>+VLOOKUP(E514,'ESTADAR V3 2025'!$D$125:$F$235,2,FALSE)</f>
        <v>#N/A</v>
      </c>
      <c r="G514" s="61"/>
      <c r="H514" s="61"/>
      <c r="I514" s="59"/>
      <c r="J514" s="62" t="str">
        <f t="shared" si="35"/>
        <v/>
      </c>
      <c r="K514" s="59"/>
      <c r="L514" s="209"/>
      <c r="M514" s="64" t="str">
        <f t="shared" si="36"/>
        <v/>
      </c>
      <c r="N514" s="65">
        <f t="shared" si="37"/>
        <v>0</v>
      </c>
      <c r="O514" s="66" t="str">
        <f>+IFERROR(VLOOKUP(LEFT(E514,4),Tabla3[[COD]:[PROCESO]],4,FALSE),"")</f>
        <v/>
      </c>
      <c r="P514" s="67" t="str">
        <f t="shared" si="38"/>
        <v/>
      </c>
    </row>
    <row r="515" spans="2:16" s="68" customFormat="1" ht="22.75" customHeight="1" x14ac:dyDescent="0.35">
      <c r="B515" s="208"/>
      <c r="C515" s="58"/>
      <c r="D515" s="59"/>
      <c r="E515" s="59"/>
      <c r="F515" s="170" t="e">
        <f>+VLOOKUP(E515,'ESTADAR V3 2025'!$D$125:$F$235,2,FALSE)</f>
        <v>#N/A</v>
      </c>
      <c r="G515" s="61"/>
      <c r="H515" s="61"/>
      <c r="I515" s="59"/>
      <c r="J515" s="62" t="str">
        <f t="shared" si="35"/>
        <v/>
      </c>
      <c r="K515" s="59"/>
      <c r="L515" s="209"/>
      <c r="M515" s="64" t="str">
        <f t="shared" si="36"/>
        <v/>
      </c>
      <c r="N515" s="65">
        <f t="shared" si="37"/>
        <v>0</v>
      </c>
      <c r="O515" s="66" t="str">
        <f>+IFERROR(VLOOKUP(LEFT(E515,4),Tabla3[[COD]:[PROCESO]],4,FALSE),"")</f>
        <v/>
      </c>
      <c r="P515" s="67" t="str">
        <f t="shared" si="38"/>
        <v/>
      </c>
    </row>
    <row r="516" spans="2:16" s="68" customFormat="1" ht="22.75" customHeight="1" x14ac:dyDescent="0.35">
      <c r="B516" s="208"/>
      <c r="C516" s="58"/>
      <c r="D516" s="59"/>
      <c r="E516" s="59"/>
      <c r="F516" s="170" t="e">
        <f>+VLOOKUP(E516,'ESTADAR V3 2025'!$D$125:$F$235,2,FALSE)</f>
        <v>#N/A</v>
      </c>
      <c r="G516" s="61"/>
      <c r="H516" s="61"/>
      <c r="I516" s="59"/>
      <c r="J516" s="62" t="str">
        <f t="shared" si="35"/>
        <v/>
      </c>
      <c r="K516" s="59"/>
      <c r="L516" s="209"/>
      <c r="M516" s="64" t="str">
        <f t="shared" si="36"/>
        <v/>
      </c>
      <c r="N516" s="65">
        <f t="shared" si="37"/>
        <v>0</v>
      </c>
      <c r="O516" s="66" t="str">
        <f>+IFERROR(VLOOKUP(LEFT(E516,4),Tabla3[[COD]:[PROCESO]],4,FALSE),"")</f>
        <v/>
      </c>
      <c r="P516" s="67" t="str">
        <f t="shared" si="38"/>
        <v/>
      </c>
    </row>
    <row r="517" spans="2:16" s="68" customFormat="1" ht="22.75" customHeight="1" x14ac:dyDescent="0.35">
      <c r="B517" s="208"/>
      <c r="C517" s="58"/>
      <c r="D517" s="59"/>
      <c r="E517" s="59"/>
      <c r="F517" s="170" t="e">
        <f>+VLOOKUP(E517,'ESTADAR V3 2025'!$D$125:$F$235,2,FALSE)</f>
        <v>#N/A</v>
      </c>
      <c r="G517" s="61"/>
      <c r="H517" s="61"/>
      <c r="I517" s="59"/>
      <c r="J517" s="62" t="str">
        <f t="shared" si="35"/>
        <v/>
      </c>
      <c r="K517" s="59"/>
      <c r="L517" s="209"/>
      <c r="M517" s="64" t="str">
        <f t="shared" si="36"/>
        <v/>
      </c>
      <c r="N517" s="65">
        <f t="shared" si="37"/>
        <v>0</v>
      </c>
      <c r="O517" s="66" t="str">
        <f>+IFERROR(VLOOKUP(LEFT(E517,4),Tabla3[[COD]:[PROCESO]],4,FALSE),"")</f>
        <v/>
      </c>
      <c r="P517" s="67" t="str">
        <f t="shared" si="38"/>
        <v/>
      </c>
    </row>
    <row r="518" spans="2:16" s="68" customFormat="1" ht="22.75" customHeight="1" x14ac:dyDescent="0.35">
      <c r="B518" s="208"/>
      <c r="C518" s="58"/>
      <c r="D518" s="59"/>
      <c r="E518" s="59"/>
      <c r="F518" s="170" t="e">
        <f>+VLOOKUP(E518,'ESTADAR V3 2025'!$D$125:$F$235,2,FALSE)</f>
        <v>#N/A</v>
      </c>
      <c r="G518" s="61"/>
      <c r="H518" s="61"/>
      <c r="I518" s="59"/>
      <c r="J518" s="62" t="str">
        <f t="shared" si="35"/>
        <v/>
      </c>
      <c r="K518" s="59"/>
      <c r="L518" s="209"/>
      <c r="M518" s="64" t="str">
        <f t="shared" si="36"/>
        <v/>
      </c>
      <c r="N518" s="65">
        <f t="shared" si="37"/>
        <v>0</v>
      </c>
      <c r="O518" s="66" t="str">
        <f>+IFERROR(VLOOKUP(LEFT(E518,4),Tabla3[[COD]:[PROCESO]],4,FALSE),"")</f>
        <v/>
      </c>
      <c r="P518" s="67" t="str">
        <f t="shared" si="38"/>
        <v/>
      </c>
    </row>
    <row r="519" spans="2:16" s="68" customFormat="1" ht="22.75" customHeight="1" x14ac:dyDescent="0.35">
      <c r="B519" s="208"/>
      <c r="C519" s="58"/>
      <c r="D519" s="59"/>
      <c r="E519" s="59"/>
      <c r="F519" s="170" t="e">
        <f>+VLOOKUP(E519,'ESTADAR V3 2025'!$D$125:$F$235,2,FALSE)</f>
        <v>#N/A</v>
      </c>
      <c r="G519" s="61"/>
      <c r="H519" s="61"/>
      <c r="I519" s="59"/>
      <c r="J519" s="62" t="str">
        <f t="shared" si="35"/>
        <v/>
      </c>
      <c r="K519" s="59"/>
      <c r="L519" s="209"/>
      <c r="M519" s="64" t="str">
        <f t="shared" si="36"/>
        <v/>
      </c>
      <c r="N519" s="65">
        <f t="shared" si="37"/>
        <v>0</v>
      </c>
      <c r="O519" s="66" t="str">
        <f>+IFERROR(VLOOKUP(LEFT(E519,4),Tabla3[[COD]:[PROCESO]],4,FALSE),"")</f>
        <v/>
      </c>
      <c r="P519" s="67" t="str">
        <f t="shared" si="38"/>
        <v/>
      </c>
    </row>
    <row r="520" spans="2:16" s="68" customFormat="1" ht="22.75" customHeight="1" x14ac:dyDescent="0.35">
      <c r="B520" s="208"/>
      <c r="C520" s="58"/>
      <c r="D520" s="59"/>
      <c r="E520" s="59"/>
      <c r="F520" s="170" t="e">
        <f>+VLOOKUP(E520,'ESTADAR V3 2025'!$D$125:$F$235,2,FALSE)</f>
        <v>#N/A</v>
      </c>
      <c r="G520" s="61"/>
      <c r="H520" s="61"/>
      <c r="I520" s="59"/>
      <c r="J520" s="62" t="str">
        <f t="shared" si="35"/>
        <v/>
      </c>
      <c r="K520" s="59"/>
      <c r="L520" s="209"/>
      <c r="M520" s="64" t="str">
        <f t="shared" si="36"/>
        <v/>
      </c>
      <c r="N520" s="65">
        <f t="shared" si="37"/>
        <v>0</v>
      </c>
      <c r="O520" s="66" t="str">
        <f>+IFERROR(VLOOKUP(LEFT(E520,4),Tabla3[[COD]:[PROCESO]],4,FALSE),"")</f>
        <v/>
      </c>
      <c r="P520" s="67" t="str">
        <f t="shared" si="38"/>
        <v/>
      </c>
    </row>
    <row r="521" spans="2:16" s="68" customFormat="1" ht="22.75" customHeight="1" x14ac:dyDescent="0.35">
      <c r="B521" s="208"/>
      <c r="C521" s="58"/>
      <c r="D521" s="59"/>
      <c r="E521" s="59"/>
      <c r="F521" s="170" t="e">
        <f>+VLOOKUP(E521,'ESTADAR V3 2025'!$D$125:$F$235,2,FALSE)</f>
        <v>#N/A</v>
      </c>
      <c r="G521" s="61"/>
      <c r="H521" s="61"/>
      <c r="I521" s="59"/>
      <c r="J521" s="62" t="str">
        <f t="shared" si="35"/>
        <v/>
      </c>
      <c r="K521" s="59"/>
      <c r="L521" s="209"/>
      <c r="M521" s="64" t="str">
        <f t="shared" si="36"/>
        <v/>
      </c>
      <c r="N521" s="65">
        <f t="shared" si="37"/>
        <v>0</v>
      </c>
      <c r="O521" s="66" t="str">
        <f>+IFERROR(VLOOKUP(LEFT(E521,4),Tabla3[[COD]:[PROCESO]],4,FALSE),"")</f>
        <v/>
      </c>
      <c r="P521" s="67" t="str">
        <f t="shared" si="38"/>
        <v/>
      </c>
    </row>
    <row r="522" spans="2:16" s="68" customFormat="1" ht="22.75" customHeight="1" x14ac:dyDescent="0.35">
      <c r="B522" s="208"/>
      <c r="C522" s="58"/>
      <c r="D522" s="59"/>
      <c r="E522" s="59"/>
      <c r="F522" s="170" t="e">
        <f>+VLOOKUP(E522,'ESTADAR V3 2025'!$D$125:$F$235,2,FALSE)</f>
        <v>#N/A</v>
      </c>
      <c r="G522" s="61"/>
      <c r="H522" s="61"/>
      <c r="I522" s="59"/>
      <c r="J522" s="62" t="str">
        <f t="shared" si="35"/>
        <v/>
      </c>
      <c r="K522" s="59"/>
      <c r="L522" s="209"/>
      <c r="M522" s="64" t="str">
        <f t="shared" si="36"/>
        <v/>
      </c>
      <c r="N522" s="65">
        <f t="shared" si="37"/>
        <v>0</v>
      </c>
      <c r="O522" s="66" t="str">
        <f>+IFERROR(VLOOKUP(LEFT(E522,4),Tabla3[[COD]:[PROCESO]],4,FALSE),"")</f>
        <v/>
      </c>
      <c r="P522" s="67" t="str">
        <f t="shared" si="38"/>
        <v/>
      </c>
    </row>
    <row r="523" spans="2:16" s="68" customFormat="1" ht="22.75" customHeight="1" x14ac:dyDescent="0.35">
      <c r="B523" s="208"/>
      <c r="C523" s="58"/>
      <c r="D523" s="59"/>
      <c r="E523" s="59"/>
      <c r="F523" s="170" t="e">
        <f>+VLOOKUP(E523,'ESTADAR V3 2025'!$D$125:$F$235,2,FALSE)</f>
        <v>#N/A</v>
      </c>
      <c r="G523" s="61"/>
      <c r="H523" s="61"/>
      <c r="I523" s="59"/>
      <c r="J523" s="62" t="str">
        <f t="shared" si="35"/>
        <v/>
      </c>
      <c r="K523" s="59"/>
      <c r="L523" s="209"/>
      <c r="M523" s="64" t="str">
        <f t="shared" si="36"/>
        <v/>
      </c>
      <c r="N523" s="65">
        <f t="shared" si="37"/>
        <v>0</v>
      </c>
      <c r="O523" s="66" t="str">
        <f>+IFERROR(VLOOKUP(LEFT(E523,4),Tabla3[[COD]:[PROCESO]],4,FALSE),"")</f>
        <v/>
      </c>
      <c r="P523" s="67" t="str">
        <f t="shared" si="38"/>
        <v/>
      </c>
    </row>
    <row r="524" spans="2:16" s="68" customFormat="1" ht="22.75" customHeight="1" x14ac:dyDescent="0.35">
      <c r="B524" s="208"/>
      <c r="C524" s="58"/>
      <c r="D524" s="59"/>
      <c r="E524" s="59"/>
      <c r="F524" s="170" t="e">
        <f>+VLOOKUP(E524,'ESTADAR V3 2025'!$D$125:$F$235,2,FALSE)</f>
        <v>#N/A</v>
      </c>
      <c r="G524" s="61"/>
      <c r="H524" s="61"/>
      <c r="I524" s="59"/>
      <c r="J524" s="62" t="str">
        <f t="shared" si="35"/>
        <v/>
      </c>
      <c r="K524" s="59"/>
      <c r="L524" s="209"/>
      <c r="M524" s="64" t="str">
        <f t="shared" si="36"/>
        <v/>
      </c>
      <c r="N524" s="65">
        <f t="shared" si="37"/>
        <v>0</v>
      </c>
      <c r="O524" s="66" t="str">
        <f>+IFERROR(VLOOKUP(LEFT(E524,4),Tabla3[[COD]:[PROCESO]],4,FALSE),"")</f>
        <v/>
      </c>
      <c r="P524" s="67" t="str">
        <f t="shared" si="38"/>
        <v/>
      </c>
    </row>
    <row r="525" spans="2:16" s="68" customFormat="1" ht="22.75" customHeight="1" x14ac:dyDescent="0.35">
      <c r="B525" s="208"/>
      <c r="C525" s="58"/>
      <c r="D525" s="59"/>
      <c r="E525" s="59"/>
      <c r="F525" s="170" t="e">
        <f>+VLOOKUP(E525,'ESTADAR V3 2025'!$D$125:$F$235,2,FALSE)</f>
        <v>#N/A</v>
      </c>
      <c r="G525" s="61"/>
      <c r="H525" s="61"/>
      <c r="I525" s="59"/>
      <c r="J525" s="62" t="str">
        <f t="shared" si="35"/>
        <v/>
      </c>
      <c r="K525" s="59"/>
      <c r="L525" s="209"/>
      <c r="M525" s="64" t="str">
        <f t="shared" si="36"/>
        <v/>
      </c>
      <c r="N525" s="65">
        <f t="shared" si="37"/>
        <v>0</v>
      </c>
      <c r="O525" s="66" t="str">
        <f>+IFERROR(VLOOKUP(LEFT(E525,4),Tabla3[[COD]:[PROCESO]],4,FALSE),"")</f>
        <v/>
      </c>
      <c r="P525" s="67" t="str">
        <f t="shared" si="38"/>
        <v/>
      </c>
    </row>
    <row r="526" spans="2:16" s="68" customFormat="1" ht="22.75" customHeight="1" x14ac:dyDescent="0.35">
      <c r="B526" s="208"/>
      <c r="C526" s="58"/>
      <c r="D526" s="59"/>
      <c r="E526" s="59"/>
      <c r="F526" s="170" t="e">
        <f>+VLOOKUP(E526,'ESTADAR V3 2025'!$D$125:$F$235,2,FALSE)</f>
        <v>#N/A</v>
      </c>
      <c r="G526" s="61"/>
      <c r="H526" s="61"/>
      <c r="I526" s="59"/>
      <c r="J526" s="62" t="str">
        <f t="shared" si="35"/>
        <v/>
      </c>
      <c r="K526" s="59"/>
      <c r="L526" s="209"/>
      <c r="M526" s="64" t="str">
        <f t="shared" si="36"/>
        <v/>
      </c>
      <c r="N526" s="65">
        <f t="shared" si="37"/>
        <v>0</v>
      </c>
      <c r="O526" s="66" t="str">
        <f>+IFERROR(VLOOKUP(LEFT(E526,4),Tabla3[[COD]:[PROCESO]],4,FALSE),"")</f>
        <v/>
      </c>
      <c r="P526" s="67" t="str">
        <f t="shared" si="38"/>
        <v/>
      </c>
    </row>
    <row r="527" spans="2:16" s="68" customFormat="1" ht="22.75" customHeight="1" x14ac:dyDescent="0.35">
      <c r="B527" s="208"/>
      <c r="C527" s="58"/>
      <c r="D527" s="59"/>
      <c r="E527" s="59"/>
      <c r="F527" s="170" t="e">
        <f>+VLOOKUP(E527,'ESTADAR V3 2025'!$D$125:$F$235,2,FALSE)</f>
        <v>#N/A</v>
      </c>
      <c r="G527" s="61"/>
      <c r="H527" s="61"/>
      <c r="I527" s="59"/>
      <c r="J527" s="62" t="str">
        <f t="shared" si="35"/>
        <v/>
      </c>
      <c r="K527" s="59"/>
      <c r="L527" s="209"/>
      <c r="M527" s="64" t="str">
        <f t="shared" si="36"/>
        <v/>
      </c>
      <c r="N527" s="65">
        <f t="shared" si="37"/>
        <v>0</v>
      </c>
      <c r="O527" s="66" t="str">
        <f>+IFERROR(VLOOKUP(LEFT(E527,4),Tabla3[[COD]:[PROCESO]],4,FALSE),"")</f>
        <v/>
      </c>
      <c r="P527" s="67" t="str">
        <f t="shared" si="38"/>
        <v/>
      </c>
    </row>
    <row r="528" spans="2:16" s="68" customFormat="1" ht="22.75" customHeight="1" x14ac:dyDescent="0.35">
      <c r="B528" s="208"/>
      <c r="C528" s="58"/>
      <c r="D528" s="59"/>
      <c r="E528" s="59"/>
      <c r="F528" s="170" t="e">
        <f>+VLOOKUP(E528,'ESTADAR V3 2025'!$D$125:$F$235,2,FALSE)</f>
        <v>#N/A</v>
      </c>
      <c r="G528" s="61"/>
      <c r="H528" s="61"/>
      <c r="I528" s="59"/>
      <c r="J528" s="62" t="str">
        <f t="shared" si="35"/>
        <v/>
      </c>
      <c r="K528" s="59"/>
      <c r="L528" s="209"/>
      <c r="M528" s="64" t="str">
        <f t="shared" si="36"/>
        <v/>
      </c>
      <c r="N528" s="65">
        <f t="shared" si="37"/>
        <v>0</v>
      </c>
      <c r="O528" s="66" t="str">
        <f>+IFERROR(VLOOKUP(LEFT(E528,4),Tabla3[[COD]:[PROCESO]],4,FALSE),"")</f>
        <v/>
      </c>
      <c r="P528" s="67" t="str">
        <f t="shared" si="38"/>
        <v/>
      </c>
    </row>
    <row r="529" spans="2:16" s="68" customFormat="1" ht="22.75" customHeight="1" x14ac:dyDescent="0.35">
      <c r="B529" s="208"/>
      <c r="C529" s="58"/>
      <c r="D529" s="59"/>
      <c r="E529" s="59"/>
      <c r="F529" s="170" t="e">
        <f>+VLOOKUP(E529,'ESTADAR V3 2025'!$D$125:$F$235,2,FALSE)</f>
        <v>#N/A</v>
      </c>
      <c r="G529" s="61"/>
      <c r="H529" s="61"/>
      <c r="I529" s="59"/>
      <c r="J529" s="62" t="str">
        <f t="shared" si="35"/>
        <v/>
      </c>
      <c r="K529" s="59"/>
      <c r="L529" s="209"/>
      <c r="M529" s="64" t="str">
        <f t="shared" si="36"/>
        <v/>
      </c>
      <c r="N529" s="65">
        <f t="shared" si="37"/>
        <v>0</v>
      </c>
      <c r="O529" s="66" t="str">
        <f>+IFERROR(VLOOKUP(LEFT(E529,4),Tabla3[[COD]:[PROCESO]],4,FALSE),"")</f>
        <v/>
      </c>
      <c r="P529" s="67" t="str">
        <f t="shared" si="38"/>
        <v/>
      </c>
    </row>
    <row r="530" spans="2:16" s="68" customFormat="1" ht="22.75" customHeight="1" x14ac:dyDescent="0.35">
      <c r="B530" s="208"/>
      <c r="C530" s="58"/>
      <c r="D530" s="59"/>
      <c r="E530" s="59"/>
      <c r="F530" s="170" t="e">
        <f>+VLOOKUP(E530,'ESTADAR V3 2025'!$D$125:$F$235,2,FALSE)</f>
        <v>#N/A</v>
      </c>
      <c r="G530" s="61"/>
      <c r="H530" s="61"/>
      <c r="I530" s="59"/>
      <c r="J530" s="62" t="str">
        <f t="shared" si="35"/>
        <v/>
      </c>
      <c r="K530" s="59"/>
      <c r="L530" s="209"/>
      <c r="M530" s="64" t="str">
        <f t="shared" si="36"/>
        <v/>
      </c>
      <c r="N530" s="65">
        <f t="shared" si="37"/>
        <v>0</v>
      </c>
      <c r="O530" s="66" t="str">
        <f>+IFERROR(VLOOKUP(LEFT(E530,4),Tabla3[[COD]:[PROCESO]],4,FALSE),"")</f>
        <v/>
      </c>
      <c r="P530" s="67" t="str">
        <f t="shared" si="38"/>
        <v/>
      </c>
    </row>
    <row r="531" spans="2:16" s="68" customFormat="1" ht="22.75" customHeight="1" x14ac:dyDescent="0.35">
      <c r="B531" s="208"/>
      <c r="C531" s="58"/>
      <c r="D531" s="59"/>
      <c r="E531" s="59"/>
      <c r="F531" s="170" t="e">
        <f>+VLOOKUP(E531,'ESTADAR V3 2025'!$D$125:$F$235,2,FALSE)</f>
        <v>#N/A</v>
      </c>
      <c r="G531" s="61"/>
      <c r="H531" s="61"/>
      <c r="I531" s="59"/>
      <c r="J531" s="62" t="str">
        <f t="shared" si="35"/>
        <v/>
      </c>
      <c r="K531" s="59"/>
      <c r="L531" s="209"/>
      <c r="M531" s="64" t="str">
        <f t="shared" si="36"/>
        <v/>
      </c>
      <c r="N531" s="65">
        <f t="shared" si="37"/>
        <v>0</v>
      </c>
      <c r="O531" s="66" t="str">
        <f>+IFERROR(VLOOKUP(LEFT(E531,4),Tabla3[[COD]:[PROCESO]],4,FALSE),"")</f>
        <v/>
      </c>
      <c r="P531" s="67" t="str">
        <f t="shared" si="38"/>
        <v/>
      </c>
    </row>
    <row r="532" spans="2:16" s="68" customFormat="1" ht="22.75" customHeight="1" x14ac:dyDescent="0.35">
      <c r="B532" s="208"/>
      <c r="C532" s="58"/>
      <c r="D532" s="59"/>
      <c r="E532" s="59"/>
      <c r="F532" s="170" t="e">
        <f>+VLOOKUP(E532,'ESTADAR V3 2025'!$D$125:$F$235,2,FALSE)</f>
        <v>#N/A</v>
      </c>
      <c r="G532" s="61"/>
      <c r="H532" s="61"/>
      <c r="I532" s="59"/>
      <c r="J532" s="62" t="str">
        <f t="shared" si="35"/>
        <v/>
      </c>
      <c r="K532" s="59"/>
      <c r="L532" s="209"/>
      <c r="M532" s="64" t="str">
        <f t="shared" si="36"/>
        <v/>
      </c>
      <c r="N532" s="65">
        <f t="shared" si="37"/>
        <v>0</v>
      </c>
      <c r="O532" s="66" t="str">
        <f>+IFERROR(VLOOKUP(LEFT(E532,4),Tabla3[[COD]:[PROCESO]],4,FALSE),"")</f>
        <v/>
      </c>
      <c r="P532" s="67" t="str">
        <f t="shared" si="38"/>
        <v/>
      </c>
    </row>
    <row r="533" spans="2:16" s="68" customFormat="1" ht="22.75" customHeight="1" x14ac:dyDescent="0.35">
      <c r="B533" s="208"/>
      <c r="C533" s="58"/>
      <c r="D533" s="59"/>
      <c r="E533" s="59"/>
      <c r="F533" s="170" t="e">
        <f>+VLOOKUP(E533,'ESTADAR V3 2025'!$D$125:$F$235,2,FALSE)</f>
        <v>#N/A</v>
      </c>
      <c r="G533" s="61"/>
      <c r="H533" s="61"/>
      <c r="I533" s="59"/>
      <c r="J533" s="62" t="str">
        <f t="shared" si="35"/>
        <v/>
      </c>
      <c r="K533" s="59"/>
      <c r="L533" s="209"/>
      <c r="M533" s="64" t="str">
        <f t="shared" si="36"/>
        <v/>
      </c>
      <c r="N533" s="65">
        <f t="shared" si="37"/>
        <v>0</v>
      </c>
      <c r="O533" s="66" t="str">
        <f>+IFERROR(VLOOKUP(LEFT(E533,4),Tabla3[[COD]:[PROCESO]],4,FALSE),"")</f>
        <v/>
      </c>
      <c r="P533" s="67" t="str">
        <f t="shared" si="38"/>
        <v/>
      </c>
    </row>
    <row r="534" spans="2:16" s="68" customFormat="1" ht="22.75" customHeight="1" x14ac:dyDescent="0.35">
      <c r="B534" s="208"/>
      <c r="C534" s="58"/>
      <c r="D534" s="59"/>
      <c r="E534" s="59"/>
      <c r="F534" s="170" t="e">
        <f>+VLOOKUP(E534,'ESTADAR V3 2025'!$D$125:$F$235,2,FALSE)</f>
        <v>#N/A</v>
      </c>
      <c r="G534" s="61"/>
      <c r="H534" s="61"/>
      <c r="I534" s="59"/>
      <c r="J534" s="62" t="str">
        <f t="shared" si="35"/>
        <v/>
      </c>
      <c r="K534" s="59"/>
      <c r="L534" s="209"/>
      <c r="M534" s="64" t="str">
        <f t="shared" si="36"/>
        <v/>
      </c>
      <c r="N534" s="65">
        <f t="shared" si="37"/>
        <v>0</v>
      </c>
      <c r="O534" s="66" t="str">
        <f>+IFERROR(VLOOKUP(LEFT(E534,4),Tabla3[[COD]:[PROCESO]],4,FALSE),"")</f>
        <v/>
      </c>
      <c r="P534" s="67" t="str">
        <f t="shared" si="38"/>
        <v/>
      </c>
    </row>
    <row r="535" spans="2:16" s="68" customFormat="1" ht="22.75" customHeight="1" x14ac:dyDescent="0.35">
      <c r="B535" s="208"/>
      <c r="C535" s="58"/>
      <c r="D535" s="59"/>
      <c r="E535" s="59"/>
      <c r="F535" s="170" t="e">
        <f>+VLOOKUP(E535,'ESTADAR V3 2025'!$D$125:$F$235,2,FALSE)</f>
        <v>#N/A</v>
      </c>
      <c r="G535" s="61"/>
      <c r="H535" s="61"/>
      <c r="I535" s="59"/>
      <c r="J535" s="62" t="str">
        <f t="shared" si="35"/>
        <v/>
      </c>
      <c r="K535" s="59"/>
      <c r="L535" s="209"/>
      <c r="M535" s="64" t="str">
        <f t="shared" si="36"/>
        <v/>
      </c>
      <c r="N535" s="65">
        <f t="shared" si="37"/>
        <v>0</v>
      </c>
      <c r="O535" s="66" t="str">
        <f>+IFERROR(VLOOKUP(LEFT(E535,4),Tabla3[[COD]:[PROCESO]],4,FALSE),"")</f>
        <v/>
      </c>
      <c r="P535" s="67" t="str">
        <f t="shared" si="38"/>
        <v/>
      </c>
    </row>
    <row r="536" spans="2:16" s="68" customFormat="1" ht="22.75" customHeight="1" x14ac:dyDescent="0.35">
      <c r="B536" s="208"/>
      <c r="C536" s="58"/>
      <c r="D536" s="59"/>
      <c r="E536" s="59"/>
      <c r="F536" s="170" t="e">
        <f>+VLOOKUP(E536,'ESTADAR V3 2025'!$D$125:$F$235,2,FALSE)</f>
        <v>#N/A</v>
      </c>
      <c r="G536" s="61"/>
      <c r="H536" s="61"/>
      <c r="I536" s="59"/>
      <c r="J536" s="62" t="str">
        <f t="shared" si="35"/>
        <v/>
      </c>
      <c r="K536" s="59"/>
      <c r="L536" s="209"/>
      <c r="M536" s="64" t="str">
        <f t="shared" si="36"/>
        <v/>
      </c>
      <c r="N536" s="65">
        <f t="shared" si="37"/>
        <v>0</v>
      </c>
      <c r="O536" s="66" t="str">
        <f>+IFERROR(VLOOKUP(LEFT(E536,4),Tabla3[[COD]:[PROCESO]],4,FALSE),"")</f>
        <v/>
      </c>
      <c r="P536" s="67" t="str">
        <f t="shared" si="38"/>
        <v/>
      </c>
    </row>
    <row r="537" spans="2:16" s="68" customFormat="1" ht="22.75" customHeight="1" x14ac:dyDescent="0.35">
      <c r="B537" s="208"/>
      <c r="C537" s="58"/>
      <c r="D537" s="59"/>
      <c r="E537" s="59"/>
      <c r="F537" s="170" t="e">
        <f>+VLOOKUP(E537,'ESTADAR V3 2025'!$D$125:$F$235,2,FALSE)</f>
        <v>#N/A</v>
      </c>
      <c r="G537" s="61"/>
      <c r="H537" s="61"/>
      <c r="I537" s="59"/>
      <c r="J537" s="62" t="str">
        <f t="shared" si="35"/>
        <v/>
      </c>
      <c r="K537" s="59"/>
      <c r="L537" s="209"/>
      <c r="M537" s="64" t="str">
        <f t="shared" si="36"/>
        <v/>
      </c>
      <c r="N537" s="65">
        <f t="shared" si="37"/>
        <v>0</v>
      </c>
      <c r="O537" s="66" t="str">
        <f>+IFERROR(VLOOKUP(LEFT(E537,4),Tabla3[[COD]:[PROCESO]],4,FALSE),"")</f>
        <v/>
      </c>
      <c r="P537" s="67" t="str">
        <f t="shared" si="38"/>
        <v/>
      </c>
    </row>
    <row r="538" spans="2:16" s="68" customFormat="1" ht="22.75" customHeight="1" x14ac:dyDescent="0.35">
      <c r="B538" s="208"/>
      <c r="C538" s="58"/>
      <c r="D538" s="59"/>
      <c r="E538" s="59"/>
      <c r="F538" s="170" t="e">
        <f>+VLOOKUP(E538,'ESTADAR V3 2025'!$D$125:$F$235,2,FALSE)</f>
        <v>#N/A</v>
      </c>
      <c r="G538" s="61"/>
      <c r="H538" s="61"/>
      <c r="I538" s="59"/>
      <c r="J538" s="62" t="str">
        <f t="shared" si="35"/>
        <v/>
      </c>
      <c r="K538" s="59"/>
      <c r="L538" s="209"/>
      <c r="M538" s="64" t="str">
        <f t="shared" si="36"/>
        <v/>
      </c>
      <c r="N538" s="65">
        <f t="shared" si="37"/>
        <v>0</v>
      </c>
      <c r="O538" s="66" t="str">
        <f>+IFERROR(VLOOKUP(LEFT(E538,4),Tabla3[[COD]:[PROCESO]],4,FALSE),"")</f>
        <v/>
      </c>
      <c r="P538" s="67" t="str">
        <f t="shared" si="38"/>
        <v/>
      </c>
    </row>
    <row r="539" spans="2:16" s="68" customFormat="1" ht="22.75" customHeight="1" x14ac:dyDescent="0.35">
      <c r="B539" s="208"/>
      <c r="C539" s="58"/>
      <c r="D539" s="59"/>
      <c r="E539" s="59"/>
      <c r="F539" s="170" t="e">
        <f>+VLOOKUP(E539,'ESTADAR V3 2025'!$D$125:$F$235,2,FALSE)</f>
        <v>#N/A</v>
      </c>
      <c r="G539" s="61"/>
      <c r="H539" s="61"/>
      <c r="I539" s="59"/>
      <c r="J539" s="62" t="str">
        <f t="shared" si="35"/>
        <v/>
      </c>
      <c r="K539" s="59"/>
      <c r="L539" s="209"/>
      <c r="M539" s="64" t="str">
        <f t="shared" si="36"/>
        <v/>
      </c>
      <c r="N539" s="65">
        <f t="shared" si="37"/>
        <v>0</v>
      </c>
      <c r="O539" s="66" t="str">
        <f>+IFERROR(VLOOKUP(LEFT(E539,4),Tabla3[[COD]:[PROCESO]],4,FALSE),"")</f>
        <v/>
      </c>
      <c r="P539" s="67" t="str">
        <f t="shared" si="38"/>
        <v/>
      </c>
    </row>
    <row r="540" spans="2:16" s="68" customFormat="1" ht="22.75" customHeight="1" x14ac:dyDescent="0.35">
      <c r="B540" s="208"/>
      <c r="C540" s="58"/>
      <c r="D540" s="59"/>
      <c r="E540" s="59"/>
      <c r="F540" s="170" t="e">
        <f>+VLOOKUP(E540,'ESTADAR V3 2025'!$D$125:$F$235,2,FALSE)</f>
        <v>#N/A</v>
      </c>
      <c r="G540" s="61"/>
      <c r="H540" s="61"/>
      <c r="I540" s="59"/>
      <c r="J540" s="62" t="str">
        <f t="shared" si="35"/>
        <v/>
      </c>
      <c r="K540" s="59"/>
      <c r="L540" s="209"/>
      <c r="M540" s="64" t="str">
        <f t="shared" si="36"/>
        <v/>
      </c>
      <c r="N540" s="65">
        <f t="shared" si="37"/>
        <v>0</v>
      </c>
      <c r="O540" s="66" t="str">
        <f>+IFERROR(VLOOKUP(LEFT(E540,4),Tabla3[[COD]:[PROCESO]],4,FALSE),"")</f>
        <v/>
      </c>
      <c r="P540" s="67" t="str">
        <f t="shared" si="38"/>
        <v/>
      </c>
    </row>
    <row r="541" spans="2:16" s="68" customFormat="1" ht="22.75" customHeight="1" x14ac:dyDescent="0.35">
      <c r="B541" s="208"/>
      <c r="C541" s="58"/>
      <c r="D541" s="59"/>
      <c r="E541" s="59"/>
      <c r="F541" s="170" t="e">
        <f>+VLOOKUP(E541,'ESTADAR V3 2025'!$D$125:$F$235,2,FALSE)</f>
        <v>#N/A</v>
      </c>
      <c r="G541" s="61"/>
      <c r="H541" s="61"/>
      <c r="I541" s="59"/>
      <c r="J541" s="62" t="str">
        <f t="shared" si="35"/>
        <v/>
      </c>
      <c r="K541" s="59"/>
      <c r="L541" s="209"/>
      <c r="M541" s="64" t="str">
        <f t="shared" si="36"/>
        <v/>
      </c>
      <c r="N541" s="65">
        <f t="shared" si="37"/>
        <v>0</v>
      </c>
      <c r="O541" s="66" t="str">
        <f>+IFERROR(VLOOKUP(LEFT(E541,4),Tabla3[[COD]:[PROCESO]],4,FALSE),"")</f>
        <v/>
      </c>
      <c r="P541" s="67" t="str">
        <f t="shared" si="38"/>
        <v/>
      </c>
    </row>
    <row r="542" spans="2:16" s="68" customFormat="1" ht="22.75" customHeight="1" x14ac:dyDescent="0.35">
      <c r="B542" s="208"/>
      <c r="C542" s="58"/>
      <c r="D542" s="59"/>
      <c r="E542" s="59"/>
      <c r="F542" s="170" t="e">
        <f>+VLOOKUP(E542,'ESTADAR V3 2025'!$D$125:$F$235,2,FALSE)</f>
        <v>#N/A</v>
      </c>
      <c r="G542" s="61"/>
      <c r="H542" s="61"/>
      <c r="I542" s="59"/>
      <c r="J542" s="62" t="str">
        <f t="shared" si="35"/>
        <v/>
      </c>
      <c r="K542" s="59"/>
      <c r="L542" s="209"/>
      <c r="M542" s="64" t="str">
        <f t="shared" si="36"/>
        <v/>
      </c>
      <c r="N542" s="65">
        <f t="shared" si="37"/>
        <v>0</v>
      </c>
      <c r="O542" s="66" t="str">
        <f>+IFERROR(VLOOKUP(LEFT(E542,4),Tabla3[[COD]:[PROCESO]],4,FALSE),"")</f>
        <v/>
      </c>
      <c r="P542" s="67" t="str">
        <f t="shared" si="38"/>
        <v/>
      </c>
    </row>
    <row r="543" spans="2:16" s="68" customFormat="1" ht="22.75" customHeight="1" x14ac:dyDescent="0.35">
      <c r="B543" s="208"/>
      <c r="C543" s="58"/>
      <c r="D543" s="59"/>
      <c r="E543" s="59"/>
      <c r="F543" s="170" t="e">
        <f>+VLOOKUP(E543,'ESTADAR V3 2025'!$D$125:$F$235,2,FALSE)</f>
        <v>#N/A</v>
      </c>
      <c r="G543" s="61"/>
      <c r="H543" s="61"/>
      <c r="I543" s="59"/>
      <c r="J543" s="62" t="str">
        <f t="shared" si="35"/>
        <v/>
      </c>
      <c r="K543" s="59"/>
      <c r="L543" s="209"/>
      <c r="M543" s="64" t="str">
        <f t="shared" si="36"/>
        <v/>
      </c>
      <c r="N543" s="65">
        <f t="shared" si="37"/>
        <v>0</v>
      </c>
      <c r="O543" s="66" t="str">
        <f>+IFERROR(VLOOKUP(LEFT(E543,4),Tabla3[[COD]:[PROCESO]],4,FALSE),"")</f>
        <v/>
      </c>
      <c r="P543" s="67" t="str">
        <f t="shared" si="38"/>
        <v/>
      </c>
    </row>
    <row r="544" spans="2:16" s="68" customFormat="1" ht="22.75" customHeight="1" x14ac:dyDescent="0.35">
      <c r="B544" s="208"/>
      <c r="C544" s="58"/>
      <c r="D544" s="59"/>
      <c r="E544" s="59"/>
      <c r="F544" s="170" t="e">
        <f>+VLOOKUP(E544,'ESTADAR V3 2025'!$D$125:$F$235,2,FALSE)</f>
        <v>#N/A</v>
      </c>
      <c r="G544" s="61"/>
      <c r="H544" s="61"/>
      <c r="I544" s="59"/>
      <c r="J544" s="62" t="str">
        <f t="shared" si="35"/>
        <v/>
      </c>
      <c r="K544" s="59"/>
      <c r="L544" s="209"/>
      <c r="M544" s="64" t="str">
        <f t="shared" si="36"/>
        <v/>
      </c>
      <c r="N544" s="65">
        <f t="shared" si="37"/>
        <v>0</v>
      </c>
      <c r="O544" s="66" t="str">
        <f>+IFERROR(VLOOKUP(LEFT(E544,4),Tabla3[[COD]:[PROCESO]],4,FALSE),"")</f>
        <v/>
      </c>
      <c r="P544" s="67" t="str">
        <f t="shared" si="38"/>
        <v/>
      </c>
    </row>
    <row r="545" spans="2:16" s="68" customFormat="1" ht="22.75" customHeight="1" x14ac:dyDescent="0.35">
      <c r="B545" s="208"/>
      <c r="C545" s="58"/>
      <c r="D545" s="59"/>
      <c r="E545" s="59"/>
      <c r="F545" s="170" t="e">
        <f>+VLOOKUP(E545,'ESTADAR V3 2025'!$D$125:$F$235,2,FALSE)</f>
        <v>#N/A</v>
      </c>
      <c r="G545" s="61"/>
      <c r="H545" s="61"/>
      <c r="I545" s="59"/>
      <c r="J545" s="62" t="str">
        <f t="shared" si="35"/>
        <v/>
      </c>
      <c r="K545" s="59"/>
      <c r="L545" s="209"/>
      <c r="M545" s="64" t="str">
        <f t="shared" si="36"/>
        <v/>
      </c>
      <c r="N545" s="65">
        <f t="shared" si="37"/>
        <v>0</v>
      </c>
      <c r="O545" s="66" t="str">
        <f>+IFERROR(VLOOKUP(LEFT(E545,4),Tabla3[[COD]:[PROCESO]],4,FALSE),"")</f>
        <v/>
      </c>
      <c r="P545" s="67" t="str">
        <f t="shared" si="38"/>
        <v/>
      </c>
    </row>
    <row r="546" spans="2:16" s="68" customFormat="1" ht="22.75" customHeight="1" x14ac:dyDescent="0.35">
      <c r="B546" s="208"/>
      <c r="C546" s="58"/>
      <c r="D546" s="59"/>
      <c r="E546" s="59"/>
      <c r="F546" s="170" t="e">
        <f>+VLOOKUP(E546,'ESTADAR V3 2025'!$D$125:$F$235,2,FALSE)</f>
        <v>#N/A</v>
      </c>
      <c r="G546" s="61"/>
      <c r="H546" s="61"/>
      <c r="I546" s="59"/>
      <c r="J546" s="62" t="str">
        <f t="shared" si="35"/>
        <v/>
      </c>
      <c r="K546" s="59"/>
      <c r="L546" s="209"/>
      <c r="M546" s="64" t="str">
        <f t="shared" si="36"/>
        <v/>
      </c>
      <c r="N546" s="65">
        <f t="shared" si="37"/>
        <v>0</v>
      </c>
      <c r="O546" s="66" t="str">
        <f>+IFERROR(VLOOKUP(LEFT(E546,4),Tabla3[[COD]:[PROCESO]],4,FALSE),"")</f>
        <v/>
      </c>
      <c r="P546" s="67" t="str">
        <f t="shared" si="38"/>
        <v/>
      </c>
    </row>
    <row r="547" spans="2:16" s="68" customFormat="1" ht="22.75" customHeight="1" x14ac:dyDescent="0.35">
      <c r="B547" s="208"/>
      <c r="C547" s="58"/>
      <c r="D547" s="59"/>
      <c r="E547" s="59"/>
      <c r="F547" s="170" t="e">
        <f>+VLOOKUP(E547,'ESTADAR V3 2025'!$D$125:$F$235,2,FALSE)</f>
        <v>#N/A</v>
      </c>
      <c r="G547" s="61"/>
      <c r="H547" s="61"/>
      <c r="I547" s="59"/>
      <c r="J547" s="62" t="str">
        <f t="shared" si="35"/>
        <v/>
      </c>
      <c r="K547" s="59"/>
      <c r="L547" s="209"/>
      <c r="M547" s="64" t="str">
        <f t="shared" si="36"/>
        <v/>
      </c>
      <c r="N547" s="65">
        <f t="shared" si="37"/>
        <v>0</v>
      </c>
      <c r="O547" s="66" t="str">
        <f>+IFERROR(VLOOKUP(LEFT(E547,4),Tabla3[[COD]:[PROCESO]],4,FALSE),"")</f>
        <v/>
      </c>
      <c r="P547" s="67" t="str">
        <f t="shared" si="38"/>
        <v/>
      </c>
    </row>
    <row r="548" spans="2:16" s="68" customFormat="1" ht="22.75" customHeight="1" x14ac:dyDescent="0.35">
      <c r="B548" s="208"/>
      <c r="C548" s="58"/>
      <c r="D548" s="59"/>
      <c r="E548" s="59"/>
      <c r="F548" s="170" t="e">
        <f>+VLOOKUP(E548,'ESTADAR V3 2025'!$D$125:$F$235,2,FALSE)</f>
        <v>#N/A</v>
      </c>
      <c r="G548" s="61"/>
      <c r="H548" s="61"/>
      <c r="I548" s="59"/>
      <c r="J548" s="62" t="str">
        <f t="shared" si="35"/>
        <v/>
      </c>
      <c r="K548" s="59"/>
      <c r="L548" s="209"/>
      <c r="M548" s="64" t="str">
        <f t="shared" si="36"/>
        <v/>
      </c>
      <c r="N548" s="65">
        <f t="shared" si="37"/>
        <v>0</v>
      </c>
      <c r="O548" s="66" t="str">
        <f>+IFERROR(VLOOKUP(LEFT(E548,4),Tabla3[[COD]:[PROCESO]],4,FALSE),"")</f>
        <v/>
      </c>
      <c r="P548" s="67" t="str">
        <f t="shared" si="38"/>
        <v/>
      </c>
    </row>
    <row r="549" spans="2:16" s="68" customFormat="1" ht="22.75" customHeight="1" x14ac:dyDescent="0.35">
      <c r="B549" s="208"/>
      <c r="C549" s="58"/>
      <c r="D549" s="59"/>
      <c r="E549" s="59"/>
      <c r="F549" s="170" t="e">
        <f>+VLOOKUP(E549,'ESTADAR V3 2025'!$D$125:$F$235,2,FALSE)</f>
        <v>#N/A</v>
      </c>
      <c r="G549" s="61"/>
      <c r="H549" s="61"/>
      <c r="I549" s="59"/>
      <c r="J549" s="62" t="str">
        <f t="shared" si="35"/>
        <v/>
      </c>
      <c r="K549" s="59"/>
      <c r="L549" s="209"/>
      <c r="M549" s="64" t="str">
        <f t="shared" si="36"/>
        <v/>
      </c>
      <c r="N549" s="65">
        <f t="shared" si="37"/>
        <v>0</v>
      </c>
      <c r="O549" s="66" t="str">
        <f>+IFERROR(VLOOKUP(LEFT(E549,4),Tabla3[[COD]:[PROCESO]],4,FALSE),"")</f>
        <v/>
      </c>
      <c r="P549" s="67" t="str">
        <f t="shared" si="38"/>
        <v/>
      </c>
    </row>
    <row r="550" spans="2:16" s="68" customFormat="1" ht="22.75" customHeight="1" x14ac:dyDescent="0.35">
      <c r="B550" s="208"/>
      <c r="C550" s="58"/>
      <c r="D550" s="59"/>
      <c r="E550" s="59"/>
      <c r="F550" s="170" t="e">
        <f>+VLOOKUP(E550,'ESTADAR V3 2025'!$D$125:$F$235,2,FALSE)</f>
        <v>#N/A</v>
      </c>
      <c r="G550" s="61"/>
      <c r="H550" s="61"/>
      <c r="I550" s="59"/>
      <c r="J550" s="62" t="str">
        <f t="shared" si="35"/>
        <v/>
      </c>
      <c r="K550" s="59"/>
      <c r="L550" s="209"/>
      <c r="M550" s="64" t="str">
        <f t="shared" si="36"/>
        <v/>
      </c>
      <c r="N550" s="65">
        <f t="shared" si="37"/>
        <v>0</v>
      </c>
      <c r="O550" s="66" t="str">
        <f>+IFERROR(VLOOKUP(LEFT(E550,4),Tabla3[[COD]:[PROCESO]],4,FALSE),"")</f>
        <v/>
      </c>
      <c r="P550" s="67" t="str">
        <f t="shared" si="38"/>
        <v/>
      </c>
    </row>
    <row r="551" spans="2:16" s="68" customFormat="1" ht="22.75" customHeight="1" x14ac:dyDescent="0.35">
      <c r="B551" s="208"/>
      <c r="C551" s="58"/>
      <c r="D551" s="59"/>
      <c r="E551" s="59"/>
      <c r="F551" s="170" t="e">
        <f>+VLOOKUP(E551,'ESTADAR V3 2025'!$D$125:$F$235,2,FALSE)</f>
        <v>#N/A</v>
      </c>
      <c r="G551" s="61"/>
      <c r="H551" s="61"/>
      <c r="I551" s="59"/>
      <c r="J551" s="62" t="str">
        <f t="shared" si="35"/>
        <v/>
      </c>
      <c r="K551" s="59"/>
      <c r="L551" s="209"/>
      <c r="M551" s="64" t="str">
        <f t="shared" si="36"/>
        <v/>
      </c>
      <c r="N551" s="65">
        <f t="shared" si="37"/>
        <v>0</v>
      </c>
      <c r="O551" s="66" t="str">
        <f>+IFERROR(VLOOKUP(LEFT(E551,4),Tabla3[[COD]:[PROCESO]],4,FALSE),"")</f>
        <v/>
      </c>
      <c r="P551" s="67" t="str">
        <f t="shared" si="38"/>
        <v/>
      </c>
    </row>
    <row r="552" spans="2:16" s="68" customFormat="1" ht="22.75" customHeight="1" x14ac:dyDescent="0.35">
      <c r="B552" s="208"/>
      <c r="C552" s="58"/>
      <c r="D552" s="59"/>
      <c r="E552" s="59"/>
      <c r="F552" s="170" t="e">
        <f>+VLOOKUP(E552,'ESTADAR V3 2025'!$D$125:$F$235,2,FALSE)</f>
        <v>#N/A</v>
      </c>
      <c r="G552" s="61"/>
      <c r="H552" s="61"/>
      <c r="I552" s="59"/>
      <c r="J552" s="62" t="str">
        <f t="shared" si="35"/>
        <v/>
      </c>
      <c r="K552" s="59"/>
      <c r="L552" s="209"/>
      <c r="M552" s="64" t="str">
        <f t="shared" si="36"/>
        <v/>
      </c>
      <c r="N552" s="65">
        <f t="shared" si="37"/>
        <v>0</v>
      </c>
      <c r="O552" s="66" t="str">
        <f>+IFERROR(VLOOKUP(LEFT(E552,4),Tabla3[[COD]:[PROCESO]],4,FALSE),"")</f>
        <v/>
      </c>
      <c r="P552" s="67" t="str">
        <f t="shared" si="38"/>
        <v/>
      </c>
    </row>
    <row r="553" spans="2:16" s="68" customFormat="1" ht="22.75" customHeight="1" x14ac:dyDescent="0.35">
      <c r="B553" s="208"/>
      <c r="C553" s="58"/>
      <c r="D553" s="59"/>
      <c r="E553" s="59"/>
      <c r="F553" s="170" t="e">
        <f>+VLOOKUP(E553,'ESTADAR V3 2025'!$D$125:$F$235,2,FALSE)</f>
        <v>#N/A</v>
      </c>
      <c r="G553" s="61"/>
      <c r="H553" s="61"/>
      <c r="I553" s="59"/>
      <c r="J553" s="62" t="str">
        <f t="shared" si="35"/>
        <v/>
      </c>
      <c r="K553" s="59"/>
      <c r="L553" s="209"/>
      <c r="M553" s="64" t="str">
        <f t="shared" si="36"/>
        <v/>
      </c>
      <c r="N553" s="65">
        <f t="shared" si="37"/>
        <v>0</v>
      </c>
      <c r="O553" s="66" t="str">
        <f>+IFERROR(VLOOKUP(LEFT(E553,4),Tabla3[[COD]:[PROCESO]],4,FALSE),"")</f>
        <v/>
      </c>
      <c r="P553" s="67" t="str">
        <f t="shared" si="38"/>
        <v/>
      </c>
    </row>
    <row r="554" spans="2:16" s="68" customFormat="1" ht="22.75" customHeight="1" x14ac:dyDescent="0.35">
      <c r="B554" s="208"/>
      <c r="C554" s="58"/>
      <c r="D554" s="59"/>
      <c r="E554" s="59"/>
      <c r="F554" s="170" t="e">
        <f>+VLOOKUP(E554,'ESTADAR V3 2025'!$D$125:$F$235,2,FALSE)</f>
        <v>#N/A</v>
      </c>
      <c r="G554" s="61"/>
      <c r="H554" s="61"/>
      <c r="I554" s="59"/>
      <c r="J554" s="62" t="str">
        <f t="shared" si="35"/>
        <v/>
      </c>
      <c r="K554" s="59"/>
      <c r="L554" s="209"/>
      <c r="M554" s="64" t="str">
        <f t="shared" si="36"/>
        <v/>
      </c>
      <c r="N554" s="65">
        <f t="shared" si="37"/>
        <v>0</v>
      </c>
      <c r="O554" s="66" t="str">
        <f>+IFERROR(VLOOKUP(LEFT(E554,4),Tabla3[[COD]:[PROCESO]],4,FALSE),"")</f>
        <v/>
      </c>
      <c r="P554" s="67" t="str">
        <f t="shared" si="38"/>
        <v/>
      </c>
    </row>
    <row r="555" spans="2:16" s="68" customFormat="1" ht="22.75" customHeight="1" x14ac:dyDescent="0.35">
      <c r="B555" s="208"/>
      <c r="C555" s="58"/>
      <c r="D555" s="59"/>
      <c r="E555" s="59"/>
      <c r="F555" s="170" t="e">
        <f>+VLOOKUP(E555,'ESTADAR V3 2025'!$D$125:$F$235,2,FALSE)</f>
        <v>#N/A</v>
      </c>
      <c r="G555" s="61"/>
      <c r="H555" s="61"/>
      <c r="I555" s="59"/>
      <c r="J555" s="62" t="str">
        <f t="shared" si="35"/>
        <v/>
      </c>
      <c r="K555" s="59"/>
      <c r="L555" s="209"/>
      <c r="M555" s="64" t="str">
        <f t="shared" si="36"/>
        <v/>
      </c>
      <c r="N555" s="65">
        <f t="shared" si="37"/>
        <v>0</v>
      </c>
      <c r="O555" s="66" t="str">
        <f>+IFERROR(VLOOKUP(LEFT(E555,4),Tabla3[[COD]:[PROCESO]],4,FALSE),"")</f>
        <v/>
      </c>
      <c r="P555" s="67" t="str">
        <f t="shared" si="38"/>
        <v/>
      </c>
    </row>
    <row r="556" spans="2:16" s="68" customFormat="1" ht="22.75" customHeight="1" x14ac:dyDescent="0.35">
      <c r="B556" s="208"/>
      <c r="C556" s="58"/>
      <c r="D556" s="59"/>
      <c r="E556" s="59"/>
      <c r="F556" s="170" t="e">
        <f>+VLOOKUP(E556,'ESTADAR V3 2025'!$D$125:$F$235,2,FALSE)</f>
        <v>#N/A</v>
      </c>
      <c r="G556" s="61"/>
      <c r="H556" s="61"/>
      <c r="I556" s="59"/>
      <c r="J556" s="62" t="str">
        <f t="shared" si="35"/>
        <v/>
      </c>
      <c r="K556" s="59"/>
      <c r="L556" s="209"/>
      <c r="M556" s="64" t="str">
        <f t="shared" si="36"/>
        <v/>
      </c>
      <c r="N556" s="65">
        <f t="shared" si="37"/>
        <v>0</v>
      </c>
      <c r="O556" s="66" t="str">
        <f>+IFERROR(VLOOKUP(LEFT(E556,4),Tabla3[[COD]:[PROCESO]],4,FALSE),"")</f>
        <v/>
      </c>
      <c r="P556" s="67" t="str">
        <f t="shared" si="38"/>
        <v/>
      </c>
    </row>
    <row r="557" spans="2:16" s="68" customFormat="1" ht="22.75" customHeight="1" x14ac:dyDescent="0.35">
      <c r="B557" s="208"/>
      <c r="C557" s="58"/>
      <c r="D557" s="59"/>
      <c r="E557" s="59"/>
      <c r="F557" s="170" t="e">
        <f>+VLOOKUP(E557,'ESTADAR V3 2025'!$D$125:$F$235,2,FALSE)</f>
        <v>#N/A</v>
      </c>
      <c r="G557" s="61"/>
      <c r="H557" s="61"/>
      <c r="I557" s="59"/>
      <c r="J557" s="62" t="str">
        <f t="shared" si="35"/>
        <v/>
      </c>
      <c r="K557" s="59"/>
      <c r="L557" s="209"/>
      <c r="M557" s="64" t="str">
        <f t="shared" si="36"/>
        <v/>
      </c>
      <c r="N557" s="65">
        <f t="shared" si="37"/>
        <v>0</v>
      </c>
      <c r="O557" s="66" t="str">
        <f>+IFERROR(VLOOKUP(LEFT(E557,4),Tabla3[[COD]:[PROCESO]],4,FALSE),"")</f>
        <v/>
      </c>
      <c r="P557" s="67" t="str">
        <f t="shared" si="38"/>
        <v/>
      </c>
    </row>
    <row r="558" spans="2:16" s="68" customFormat="1" ht="22.75" customHeight="1" x14ac:dyDescent="0.35">
      <c r="B558" s="208"/>
      <c r="C558" s="58"/>
      <c r="D558" s="59"/>
      <c r="E558" s="59"/>
      <c r="F558" s="170" t="e">
        <f>+VLOOKUP(E558,'ESTADAR V3 2025'!$D$125:$F$235,2,FALSE)</f>
        <v>#N/A</v>
      </c>
      <c r="G558" s="61"/>
      <c r="H558" s="61"/>
      <c r="I558" s="59"/>
      <c r="J558" s="62" t="str">
        <f t="shared" si="35"/>
        <v/>
      </c>
      <c r="K558" s="59"/>
      <c r="L558" s="209"/>
      <c r="M558" s="64" t="str">
        <f t="shared" si="36"/>
        <v/>
      </c>
      <c r="N558" s="65">
        <f t="shared" si="37"/>
        <v>0</v>
      </c>
      <c r="O558" s="66" t="str">
        <f>+IFERROR(VLOOKUP(LEFT(E558,4),Tabla3[[COD]:[PROCESO]],4,FALSE),"")</f>
        <v/>
      </c>
      <c r="P558" s="67" t="str">
        <f t="shared" si="38"/>
        <v/>
      </c>
    </row>
    <row r="559" spans="2:16" s="68" customFormat="1" ht="22.75" customHeight="1" x14ac:dyDescent="0.35">
      <c r="B559" s="208"/>
      <c r="C559" s="58"/>
      <c r="D559" s="59"/>
      <c r="E559" s="59"/>
      <c r="F559" s="170" t="e">
        <f>+VLOOKUP(E559,'ESTADAR V3 2025'!$D$125:$F$235,2,FALSE)</f>
        <v>#N/A</v>
      </c>
      <c r="G559" s="61"/>
      <c r="H559" s="61"/>
      <c r="I559" s="59"/>
      <c r="J559" s="62" t="str">
        <f t="shared" si="35"/>
        <v/>
      </c>
      <c r="K559" s="59"/>
      <c r="L559" s="209"/>
      <c r="M559" s="64" t="str">
        <f t="shared" si="36"/>
        <v/>
      </c>
      <c r="N559" s="65">
        <f t="shared" si="37"/>
        <v>0</v>
      </c>
      <c r="O559" s="66" t="str">
        <f>+IFERROR(VLOOKUP(LEFT(E559,4),Tabla3[[COD]:[PROCESO]],4,FALSE),"")</f>
        <v/>
      </c>
      <c r="P559" s="67" t="str">
        <f t="shared" si="38"/>
        <v/>
      </c>
    </row>
    <row r="560" spans="2:16" s="68" customFormat="1" ht="22.75" customHeight="1" x14ac:dyDescent="0.35">
      <c r="B560" s="208"/>
      <c r="C560" s="58"/>
      <c r="D560" s="59"/>
      <c r="E560" s="59"/>
      <c r="F560" s="170" t="e">
        <f>+VLOOKUP(E560,'ESTADAR V3 2025'!$D$125:$F$235,2,FALSE)</f>
        <v>#N/A</v>
      </c>
      <c r="G560" s="61"/>
      <c r="H560" s="61"/>
      <c r="I560" s="59"/>
      <c r="J560" s="62" t="str">
        <f t="shared" si="35"/>
        <v/>
      </c>
      <c r="K560" s="59"/>
      <c r="L560" s="209"/>
      <c r="M560" s="64" t="str">
        <f t="shared" si="36"/>
        <v/>
      </c>
      <c r="N560" s="65">
        <f t="shared" si="37"/>
        <v>0</v>
      </c>
      <c r="O560" s="66" t="str">
        <f>+IFERROR(VLOOKUP(LEFT(E560,4),Tabla3[[COD]:[PROCESO]],4,FALSE),"")</f>
        <v/>
      </c>
      <c r="P560" s="67" t="str">
        <f t="shared" si="38"/>
        <v/>
      </c>
    </row>
    <row r="561" spans="2:16" s="68" customFormat="1" ht="22.75" customHeight="1" x14ac:dyDescent="0.35">
      <c r="B561" s="208"/>
      <c r="C561" s="58"/>
      <c r="D561" s="59"/>
      <c r="E561" s="59"/>
      <c r="F561" s="170" t="e">
        <f>+VLOOKUP(E561,'ESTADAR V3 2025'!$D$125:$F$235,2,FALSE)</f>
        <v>#N/A</v>
      </c>
      <c r="G561" s="61"/>
      <c r="H561" s="61"/>
      <c r="I561" s="59"/>
      <c r="J561" s="62" t="str">
        <f t="shared" si="35"/>
        <v/>
      </c>
      <c r="K561" s="59"/>
      <c r="L561" s="209"/>
      <c r="M561" s="64" t="str">
        <f t="shared" si="36"/>
        <v/>
      </c>
      <c r="N561" s="65">
        <f t="shared" si="37"/>
        <v>0</v>
      </c>
      <c r="O561" s="66" t="str">
        <f>+IFERROR(VLOOKUP(LEFT(E561,4),Tabla3[[COD]:[PROCESO]],4,FALSE),"")</f>
        <v/>
      </c>
      <c r="P561" s="67" t="str">
        <f t="shared" si="38"/>
        <v/>
      </c>
    </row>
    <row r="562" spans="2:16" s="68" customFormat="1" ht="22.75" customHeight="1" x14ac:dyDescent="0.35">
      <c r="B562" s="208"/>
      <c r="C562" s="58"/>
      <c r="D562" s="59"/>
      <c r="E562" s="59"/>
      <c r="F562" s="170" t="e">
        <f>+VLOOKUP(E562,'ESTADAR V3 2025'!$D$125:$F$235,2,FALSE)</f>
        <v>#N/A</v>
      </c>
      <c r="G562" s="61"/>
      <c r="H562" s="61"/>
      <c r="I562" s="59"/>
      <c r="J562" s="62" t="str">
        <f t="shared" si="35"/>
        <v/>
      </c>
      <c r="K562" s="59"/>
      <c r="L562" s="209"/>
      <c r="M562" s="64" t="str">
        <f t="shared" si="36"/>
        <v/>
      </c>
      <c r="N562" s="65">
        <f t="shared" si="37"/>
        <v>0</v>
      </c>
      <c r="O562" s="66" t="str">
        <f>+IFERROR(VLOOKUP(LEFT(E562,4),Tabla3[[COD]:[PROCESO]],4,FALSE),"")</f>
        <v/>
      </c>
      <c r="P562" s="67" t="str">
        <f t="shared" si="38"/>
        <v/>
      </c>
    </row>
    <row r="563" spans="2:16" s="68" customFormat="1" ht="22.75" customHeight="1" x14ac:dyDescent="0.35">
      <c r="B563" s="208"/>
      <c r="C563" s="58"/>
      <c r="D563" s="59"/>
      <c r="E563" s="59"/>
      <c r="F563" s="170" t="e">
        <f>+VLOOKUP(E563,'ESTADAR V3 2025'!$D$125:$F$235,2,FALSE)</f>
        <v>#N/A</v>
      </c>
      <c r="G563" s="61"/>
      <c r="H563" s="61"/>
      <c r="I563" s="59"/>
      <c r="J563" s="62" t="str">
        <f t="shared" si="35"/>
        <v/>
      </c>
      <c r="K563" s="59"/>
      <c r="L563" s="209"/>
      <c r="M563" s="64" t="str">
        <f t="shared" si="36"/>
        <v/>
      </c>
      <c r="N563" s="65">
        <f t="shared" si="37"/>
        <v>0</v>
      </c>
      <c r="O563" s="66" t="str">
        <f>+IFERROR(VLOOKUP(LEFT(E563,4),Tabla3[[COD]:[PROCESO]],4,FALSE),"")</f>
        <v/>
      </c>
      <c r="P563" s="67" t="str">
        <f t="shared" si="38"/>
        <v/>
      </c>
    </row>
    <row r="564" spans="2:16" s="68" customFormat="1" ht="22.75" customHeight="1" x14ac:dyDescent="0.35">
      <c r="B564" s="208"/>
      <c r="C564" s="58"/>
      <c r="D564" s="59"/>
      <c r="E564" s="59"/>
      <c r="F564" s="170" t="e">
        <f>+VLOOKUP(E564,'ESTADAR V3 2025'!$D$125:$F$235,2,FALSE)</f>
        <v>#N/A</v>
      </c>
      <c r="G564" s="61"/>
      <c r="H564" s="61"/>
      <c r="I564" s="59"/>
      <c r="J564" s="62" t="str">
        <f t="shared" si="35"/>
        <v/>
      </c>
      <c r="K564" s="59"/>
      <c r="L564" s="209"/>
      <c r="M564" s="64" t="str">
        <f t="shared" si="36"/>
        <v/>
      </c>
      <c r="N564" s="65">
        <f t="shared" si="37"/>
        <v>0</v>
      </c>
      <c r="O564" s="66" t="str">
        <f>+IFERROR(VLOOKUP(LEFT(E564,4),Tabla3[[COD]:[PROCESO]],4,FALSE),"")</f>
        <v/>
      </c>
      <c r="P564" s="67" t="str">
        <f t="shared" si="38"/>
        <v/>
      </c>
    </row>
    <row r="565" spans="2:16" s="68" customFormat="1" ht="22.75" customHeight="1" x14ac:dyDescent="0.35">
      <c r="B565" s="208"/>
      <c r="C565" s="58"/>
      <c r="D565" s="59"/>
      <c r="E565" s="59"/>
      <c r="F565" s="170" t="e">
        <f>+VLOOKUP(E565,'ESTADAR V3 2025'!$D$125:$F$235,2,FALSE)</f>
        <v>#N/A</v>
      </c>
      <c r="G565" s="61"/>
      <c r="H565" s="61"/>
      <c r="I565" s="59"/>
      <c r="J565" s="62" t="str">
        <f t="shared" si="35"/>
        <v/>
      </c>
      <c r="K565" s="59"/>
      <c r="L565" s="209"/>
      <c r="M565" s="64" t="str">
        <f t="shared" si="36"/>
        <v/>
      </c>
      <c r="N565" s="65">
        <f t="shared" si="37"/>
        <v>0</v>
      </c>
      <c r="O565" s="66" t="str">
        <f>+IFERROR(VLOOKUP(LEFT(E565,4),Tabla3[[COD]:[PROCESO]],4,FALSE),"")</f>
        <v/>
      </c>
      <c r="P565" s="67" t="str">
        <f t="shared" si="38"/>
        <v/>
      </c>
    </row>
    <row r="566" spans="2:16" s="68" customFormat="1" ht="22.75" customHeight="1" x14ac:dyDescent="0.35">
      <c r="B566" s="208"/>
      <c r="C566" s="58"/>
      <c r="D566" s="59"/>
      <c r="E566" s="59"/>
      <c r="F566" s="170" t="e">
        <f>+VLOOKUP(E566,'ESTADAR V3 2025'!$D$125:$F$235,2,FALSE)</f>
        <v>#N/A</v>
      </c>
      <c r="G566" s="61"/>
      <c r="H566" s="61"/>
      <c r="I566" s="59"/>
      <c r="J566" s="62" t="str">
        <f t="shared" si="35"/>
        <v/>
      </c>
      <c r="K566" s="59"/>
      <c r="L566" s="209"/>
      <c r="M566" s="64" t="str">
        <f t="shared" si="36"/>
        <v/>
      </c>
      <c r="N566" s="65">
        <f t="shared" si="37"/>
        <v>0</v>
      </c>
      <c r="O566" s="66" t="str">
        <f>+IFERROR(VLOOKUP(LEFT(E566,4),Tabla3[[COD]:[PROCESO]],4,FALSE),"")</f>
        <v/>
      </c>
      <c r="P566" s="67" t="str">
        <f t="shared" si="38"/>
        <v/>
      </c>
    </row>
    <row r="567" spans="2:16" s="68" customFormat="1" ht="22.75" customHeight="1" x14ac:dyDescent="0.35">
      <c r="B567" s="208"/>
      <c r="C567" s="58"/>
      <c r="D567" s="59"/>
      <c r="E567" s="59"/>
      <c r="F567" s="170" t="e">
        <f>+VLOOKUP(E567,'ESTADAR V3 2025'!$D$125:$F$235,2,FALSE)</f>
        <v>#N/A</v>
      </c>
      <c r="G567" s="61"/>
      <c r="H567" s="61"/>
      <c r="I567" s="59"/>
      <c r="J567" s="62" t="str">
        <f t="shared" si="35"/>
        <v/>
      </c>
      <c r="K567" s="59"/>
      <c r="L567" s="209"/>
      <c r="M567" s="64" t="str">
        <f t="shared" si="36"/>
        <v/>
      </c>
      <c r="N567" s="65">
        <f t="shared" si="37"/>
        <v>0</v>
      </c>
      <c r="O567" s="66" t="str">
        <f>+IFERROR(VLOOKUP(LEFT(E567,4),Tabla3[[COD]:[PROCESO]],4,FALSE),"")</f>
        <v/>
      </c>
      <c r="P567" s="67" t="str">
        <f t="shared" si="38"/>
        <v/>
      </c>
    </row>
    <row r="568" spans="2:16" s="68" customFormat="1" ht="22.75" customHeight="1" x14ac:dyDescent="0.35">
      <c r="B568" s="208"/>
      <c r="C568" s="58"/>
      <c r="D568" s="59"/>
      <c r="E568" s="59"/>
      <c r="F568" s="170" t="e">
        <f>+VLOOKUP(E568,'ESTADAR V3 2025'!$D$125:$F$235,2,FALSE)</f>
        <v>#N/A</v>
      </c>
      <c r="G568" s="61"/>
      <c r="H568" s="61"/>
      <c r="I568" s="59"/>
      <c r="J568" s="62" t="str">
        <f t="shared" si="35"/>
        <v/>
      </c>
      <c r="K568" s="59"/>
      <c r="L568" s="209"/>
      <c r="M568" s="64" t="str">
        <f t="shared" si="36"/>
        <v/>
      </c>
      <c r="N568" s="65">
        <f t="shared" si="37"/>
        <v>0</v>
      </c>
      <c r="O568" s="66" t="str">
        <f>+IFERROR(VLOOKUP(LEFT(E568,4),Tabla3[[COD]:[PROCESO]],4,FALSE),"")</f>
        <v/>
      </c>
      <c r="P568" s="67" t="str">
        <f t="shared" si="38"/>
        <v/>
      </c>
    </row>
    <row r="569" spans="2:16" s="68" customFormat="1" ht="22.75" customHeight="1" x14ac:dyDescent="0.35">
      <c r="B569" s="208"/>
      <c r="C569" s="58"/>
      <c r="D569" s="59"/>
      <c r="E569" s="59"/>
      <c r="F569" s="170" t="e">
        <f>+VLOOKUP(E569,'ESTADAR V3 2025'!$D$125:$F$235,2,FALSE)</f>
        <v>#N/A</v>
      </c>
      <c r="G569" s="61"/>
      <c r="H569" s="61"/>
      <c r="I569" s="59"/>
      <c r="J569" s="62" t="str">
        <f t="shared" si="35"/>
        <v/>
      </c>
      <c r="K569" s="59"/>
      <c r="L569" s="209"/>
      <c r="M569" s="64" t="str">
        <f t="shared" si="36"/>
        <v/>
      </c>
      <c r="N569" s="65">
        <f t="shared" si="37"/>
        <v>0</v>
      </c>
      <c r="O569" s="66" t="str">
        <f>+IFERROR(VLOOKUP(LEFT(E569,4),Tabla3[[COD]:[PROCESO]],4,FALSE),"")</f>
        <v/>
      </c>
      <c r="P569" s="67" t="str">
        <f t="shared" si="38"/>
        <v/>
      </c>
    </row>
    <row r="570" spans="2:16" s="68" customFormat="1" ht="22.75" customHeight="1" x14ac:dyDescent="0.35">
      <c r="B570" s="208"/>
      <c r="C570" s="58"/>
      <c r="D570" s="59"/>
      <c r="E570" s="59"/>
      <c r="F570" s="170" t="e">
        <f>+VLOOKUP(E570,'ESTADAR V3 2025'!$D$125:$F$235,2,FALSE)</f>
        <v>#N/A</v>
      </c>
      <c r="G570" s="61"/>
      <c r="H570" s="61"/>
      <c r="I570" s="59"/>
      <c r="J570" s="62" t="str">
        <f t="shared" si="35"/>
        <v/>
      </c>
      <c r="K570" s="59"/>
      <c r="L570" s="209"/>
      <c r="M570" s="64" t="str">
        <f t="shared" si="36"/>
        <v/>
      </c>
      <c r="N570" s="65">
        <f t="shared" si="37"/>
        <v>0</v>
      </c>
      <c r="O570" s="66" t="str">
        <f>+IFERROR(VLOOKUP(LEFT(E570,4),Tabla3[[COD]:[PROCESO]],4,FALSE),"")</f>
        <v/>
      </c>
      <c r="P570" s="67" t="str">
        <f t="shared" si="38"/>
        <v/>
      </c>
    </row>
    <row r="571" spans="2:16" s="68" customFormat="1" ht="22.75" customHeight="1" x14ac:dyDescent="0.35">
      <c r="B571" s="208"/>
      <c r="C571" s="58"/>
      <c r="D571" s="59"/>
      <c r="E571" s="59"/>
      <c r="F571" s="170" t="e">
        <f>+VLOOKUP(E571,'ESTADAR V3 2025'!$D$125:$F$235,2,FALSE)</f>
        <v>#N/A</v>
      </c>
      <c r="G571" s="61"/>
      <c r="H571" s="61"/>
      <c r="I571" s="59"/>
      <c r="J571" s="62" t="str">
        <f t="shared" si="35"/>
        <v/>
      </c>
      <c r="K571" s="59"/>
      <c r="L571" s="209"/>
      <c r="M571" s="64" t="str">
        <f t="shared" si="36"/>
        <v/>
      </c>
      <c r="N571" s="65">
        <f t="shared" si="37"/>
        <v>0</v>
      </c>
      <c r="O571" s="66" t="str">
        <f>+IFERROR(VLOOKUP(LEFT(E571,4),Tabla3[[COD]:[PROCESO]],4,FALSE),"")</f>
        <v/>
      </c>
      <c r="P571" s="67" t="str">
        <f t="shared" si="38"/>
        <v/>
      </c>
    </row>
    <row r="572" spans="2:16" s="68" customFormat="1" ht="22.75" customHeight="1" x14ac:dyDescent="0.35">
      <c r="B572" s="208"/>
      <c r="C572" s="58"/>
      <c r="D572" s="59"/>
      <c r="E572" s="59"/>
      <c r="F572" s="170" t="e">
        <f>+VLOOKUP(E572,'ESTADAR V3 2025'!$D$125:$F$235,2,FALSE)</f>
        <v>#N/A</v>
      </c>
      <c r="G572" s="61"/>
      <c r="H572" s="61"/>
      <c r="I572" s="59"/>
      <c r="J572" s="62" t="str">
        <f t="shared" si="35"/>
        <v/>
      </c>
      <c r="K572" s="59"/>
      <c r="L572" s="209"/>
      <c r="M572" s="64" t="str">
        <f t="shared" si="36"/>
        <v/>
      </c>
      <c r="N572" s="65">
        <f t="shared" si="37"/>
        <v>0</v>
      </c>
      <c r="O572" s="66" t="str">
        <f>+IFERROR(VLOOKUP(LEFT(E572,4),Tabla3[[COD]:[PROCESO]],4,FALSE),"")</f>
        <v/>
      </c>
      <c r="P572" s="67" t="str">
        <f t="shared" si="38"/>
        <v/>
      </c>
    </row>
    <row r="573" spans="2:16" s="68" customFormat="1" ht="22.75" customHeight="1" x14ac:dyDescent="0.35">
      <c r="B573" s="208"/>
      <c r="C573" s="58"/>
      <c r="D573" s="59"/>
      <c r="E573" s="59"/>
      <c r="F573" s="170" t="e">
        <f>+VLOOKUP(E573,'ESTADAR V3 2025'!$D$125:$F$235,2,FALSE)</f>
        <v>#N/A</v>
      </c>
      <c r="G573" s="61"/>
      <c r="H573" s="61"/>
      <c r="I573" s="59"/>
      <c r="J573" s="62" t="str">
        <f t="shared" si="35"/>
        <v/>
      </c>
      <c r="K573" s="59"/>
      <c r="L573" s="209"/>
      <c r="M573" s="64" t="str">
        <f t="shared" si="36"/>
        <v/>
      </c>
      <c r="N573" s="65">
        <f t="shared" si="37"/>
        <v>0</v>
      </c>
      <c r="O573" s="66" t="str">
        <f>+IFERROR(VLOOKUP(LEFT(E573,4),Tabla3[[COD]:[PROCESO]],4,FALSE),"")</f>
        <v/>
      </c>
      <c r="P573" s="67" t="str">
        <f t="shared" si="38"/>
        <v/>
      </c>
    </row>
    <row r="574" spans="2:16" s="68" customFormat="1" ht="22.75" customHeight="1" x14ac:dyDescent="0.35">
      <c r="B574" s="208"/>
      <c r="C574" s="58"/>
      <c r="D574" s="59"/>
      <c r="E574" s="59"/>
      <c r="F574" s="170" t="e">
        <f>+VLOOKUP(E574,'ESTADAR V3 2025'!$D$125:$F$235,2,FALSE)</f>
        <v>#N/A</v>
      </c>
      <c r="G574" s="61"/>
      <c r="H574" s="61"/>
      <c r="I574" s="59"/>
      <c r="J574" s="62" t="str">
        <f t="shared" si="35"/>
        <v/>
      </c>
      <c r="K574" s="59"/>
      <c r="L574" s="209"/>
      <c r="M574" s="64" t="str">
        <f t="shared" si="36"/>
        <v/>
      </c>
      <c r="N574" s="65">
        <f t="shared" si="37"/>
        <v>0</v>
      </c>
      <c r="O574" s="66" t="str">
        <f>+IFERROR(VLOOKUP(LEFT(E574,4),Tabla3[[COD]:[PROCESO]],4,FALSE),"")</f>
        <v/>
      </c>
      <c r="P574" s="67" t="str">
        <f t="shared" si="38"/>
        <v/>
      </c>
    </row>
    <row r="575" spans="2:16" s="68" customFormat="1" ht="22.5" customHeight="1" x14ac:dyDescent="0.35">
      <c r="B575" s="208"/>
      <c r="C575" s="58"/>
      <c r="D575" s="59"/>
      <c r="E575" s="59"/>
      <c r="F575" s="170" t="e">
        <f>+VLOOKUP(E575,'ESTADAR V3 2025'!$D$125:$F$235,2,FALSE)</f>
        <v>#N/A</v>
      </c>
      <c r="G575" s="61"/>
      <c r="H575" s="61"/>
      <c r="I575" s="59"/>
      <c r="J575" s="62" t="str">
        <f t="shared" ref="J575:J622" si="39">+IFERROR(P575/O575,"")</f>
        <v/>
      </c>
      <c r="K575" s="59"/>
      <c r="L575" s="209"/>
      <c r="M575" s="64" t="str">
        <f t="shared" ref="M575:M621" si="40">+IFERROR(N575*O575,"")</f>
        <v/>
      </c>
      <c r="N575" s="65">
        <f t="shared" si="37"/>
        <v>0</v>
      </c>
      <c r="O575" s="66" t="str">
        <f>+IFERROR(VLOOKUP(LEFT(E575,4),Tabla3[[COD]:[PROCESO]],4,FALSE),"")</f>
        <v/>
      </c>
      <c r="P575" s="67" t="str">
        <f t="shared" si="38"/>
        <v/>
      </c>
    </row>
    <row r="576" spans="2:16" s="68" customFormat="1" ht="22.5" customHeight="1" x14ac:dyDescent="0.35">
      <c r="B576" s="208"/>
      <c r="C576" s="58"/>
      <c r="D576" s="59"/>
      <c r="E576" s="59"/>
      <c r="F576" s="170" t="e">
        <f>+VLOOKUP(E576,'ESTADAR V3 2025'!$D$125:$F$235,2,FALSE)</f>
        <v>#N/A</v>
      </c>
      <c r="G576" s="61"/>
      <c r="H576" s="61"/>
      <c r="I576" s="59"/>
      <c r="J576" s="62" t="str">
        <f t="shared" si="39"/>
        <v/>
      </c>
      <c r="K576" s="59"/>
      <c r="L576" s="209"/>
      <c r="M576" s="64" t="str">
        <f t="shared" si="40"/>
        <v/>
      </c>
      <c r="N576" s="65">
        <f t="shared" si="37"/>
        <v>0</v>
      </c>
      <c r="O576" s="66" t="str">
        <f>+IFERROR(VLOOKUP(LEFT(E576,4),Tabla3[[COD]:[PROCESO]],4,FALSE),"")</f>
        <v/>
      </c>
      <c r="P576" s="67" t="str">
        <f t="shared" si="38"/>
        <v/>
      </c>
    </row>
    <row r="577" spans="2:16" s="68" customFormat="1" ht="22.5" customHeight="1" x14ac:dyDescent="0.35">
      <c r="B577" s="208"/>
      <c r="C577" s="58"/>
      <c r="D577" s="59"/>
      <c r="E577" s="59"/>
      <c r="F577" s="170" t="e">
        <f>+VLOOKUP(E577,'ESTADAR V3 2025'!$D$125:$F$235,2,FALSE)</f>
        <v>#N/A</v>
      </c>
      <c r="G577" s="61"/>
      <c r="H577" s="61"/>
      <c r="I577" s="59"/>
      <c r="J577" s="62" t="str">
        <f t="shared" si="39"/>
        <v/>
      </c>
      <c r="K577" s="59"/>
      <c r="L577" s="209"/>
      <c r="M577" s="64" t="str">
        <f t="shared" si="40"/>
        <v/>
      </c>
      <c r="N577" s="65">
        <f t="shared" ref="N577:N621" si="41">(H577-G577)*24</f>
        <v>0</v>
      </c>
      <c r="O577" s="66" t="str">
        <f>+IFERROR(VLOOKUP(LEFT(E577,4),Tabla3[[COD]:[PROCESO]],4,FALSE),"")</f>
        <v/>
      </c>
      <c r="P577" s="67" t="str">
        <f t="shared" ref="P577:P621" si="42">+IFERROR(I577/N577,"")</f>
        <v/>
      </c>
    </row>
    <row r="578" spans="2:16" s="68" customFormat="1" ht="22.75" customHeight="1" x14ac:dyDescent="0.35">
      <c r="B578" s="208"/>
      <c r="C578" s="58"/>
      <c r="D578" s="59"/>
      <c r="E578" s="59"/>
      <c r="F578" s="170" t="e">
        <f>+VLOOKUP(E578,'ESTADAR V3 2025'!$D$125:$F$235,2,FALSE)</f>
        <v>#N/A</v>
      </c>
      <c r="G578" s="61"/>
      <c r="H578" s="61"/>
      <c r="I578" s="59"/>
      <c r="J578" s="62" t="str">
        <f t="shared" si="39"/>
        <v/>
      </c>
      <c r="K578" s="59"/>
      <c r="L578" s="209"/>
      <c r="M578" s="64" t="str">
        <f t="shared" si="40"/>
        <v/>
      </c>
      <c r="N578" s="65">
        <f t="shared" si="41"/>
        <v>0</v>
      </c>
      <c r="O578" s="66" t="str">
        <f>+IFERROR(VLOOKUP(LEFT(E578,4),Tabla3[[COD]:[PROCESO]],4,FALSE),"")</f>
        <v/>
      </c>
      <c r="P578" s="67" t="str">
        <f t="shared" si="42"/>
        <v/>
      </c>
    </row>
    <row r="579" spans="2:16" s="68" customFormat="1" ht="22.75" customHeight="1" x14ac:dyDescent="0.35">
      <c r="B579" s="208"/>
      <c r="C579" s="58"/>
      <c r="D579" s="59"/>
      <c r="E579" s="59"/>
      <c r="F579" s="170" t="e">
        <f>+VLOOKUP(E579,'ESTADAR V3 2025'!$D$125:$F$235,2,FALSE)</f>
        <v>#N/A</v>
      </c>
      <c r="G579" s="61"/>
      <c r="H579" s="61"/>
      <c r="I579" s="59"/>
      <c r="J579" s="62" t="str">
        <f t="shared" si="39"/>
        <v/>
      </c>
      <c r="K579" s="59"/>
      <c r="L579" s="209"/>
      <c r="M579" s="64" t="str">
        <f t="shared" si="40"/>
        <v/>
      </c>
      <c r="N579" s="65">
        <f t="shared" si="41"/>
        <v>0</v>
      </c>
      <c r="O579" s="66" t="str">
        <f>+IFERROR(VLOOKUP(LEFT(E579,4),Tabla3[[COD]:[PROCESO]],4,FALSE),"")</f>
        <v/>
      </c>
      <c r="P579" s="67" t="str">
        <f t="shared" si="42"/>
        <v/>
      </c>
    </row>
    <row r="580" spans="2:16" s="68" customFormat="1" ht="22.75" customHeight="1" x14ac:dyDescent="0.35">
      <c r="B580" s="208"/>
      <c r="C580" s="58"/>
      <c r="D580" s="59"/>
      <c r="E580" s="59"/>
      <c r="F580" s="170" t="e">
        <f>+VLOOKUP(E580,'ESTADAR V3 2025'!$D$125:$F$235,2,FALSE)</f>
        <v>#N/A</v>
      </c>
      <c r="G580" s="61"/>
      <c r="H580" s="61"/>
      <c r="I580" s="59"/>
      <c r="J580" s="62" t="str">
        <f t="shared" si="39"/>
        <v/>
      </c>
      <c r="K580" s="59"/>
      <c r="L580" s="209"/>
      <c r="M580" s="64" t="str">
        <f t="shared" si="40"/>
        <v/>
      </c>
      <c r="N580" s="65">
        <f t="shared" si="41"/>
        <v>0</v>
      </c>
      <c r="O580" s="66" t="str">
        <f>+IFERROR(VLOOKUP(LEFT(E580,4),Tabla3[[COD]:[PROCESO]],4,FALSE),"")</f>
        <v/>
      </c>
      <c r="P580" s="67" t="str">
        <f t="shared" si="42"/>
        <v/>
      </c>
    </row>
    <row r="581" spans="2:16" s="68" customFormat="1" ht="22.75" customHeight="1" x14ac:dyDescent="0.35">
      <c r="B581" s="208"/>
      <c r="C581" s="58"/>
      <c r="D581" s="59"/>
      <c r="E581" s="59"/>
      <c r="F581" s="170" t="e">
        <f>+VLOOKUP(E581,'ESTADAR V3 2025'!$D$125:$F$235,2,FALSE)</f>
        <v>#N/A</v>
      </c>
      <c r="G581" s="61"/>
      <c r="H581" s="61"/>
      <c r="I581" s="59"/>
      <c r="J581" s="62" t="str">
        <f t="shared" si="39"/>
        <v/>
      </c>
      <c r="K581" s="59"/>
      <c r="L581" s="209"/>
      <c r="M581" s="64" t="str">
        <f t="shared" si="40"/>
        <v/>
      </c>
      <c r="N581" s="65">
        <f t="shared" si="41"/>
        <v>0</v>
      </c>
      <c r="O581" s="66" t="str">
        <f>+IFERROR(VLOOKUP(LEFT(E581,4),Tabla3[[COD]:[PROCESO]],4,FALSE),"")</f>
        <v/>
      </c>
      <c r="P581" s="67" t="str">
        <f t="shared" si="42"/>
        <v/>
      </c>
    </row>
    <row r="582" spans="2:16" s="68" customFormat="1" ht="22.75" customHeight="1" x14ac:dyDescent="0.35">
      <c r="B582" s="208"/>
      <c r="C582" s="58"/>
      <c r="D582" s="59"/>
      <c r="E582" s="59"/>
      <c r="F582" s="170" t="e">
        <f>+VLOOKUP(E582,'ESTADAR V3 2025'!$D$125:$F$235,2,FALSE)</f>
        <v>#N/A</v>
      </c>
      <c r="G582" s="61"/>
      <c r="H582" s="61"/>
      <c r="I582" s="59"/>
      <c r="J582" s="62" t="str">
        <f t="shared" si="39"/>
        <v/>
      </c>
      <c r="K582" s="59"/>
      <c r="L582" s="209"/>
      <c r="M582" s="64" t="str">
        <f t="shared" si="40"/>
        <v/>
      </c>
      <c r="N582" s="65">
        <f t="shared" si="41"/>
        <v>0</v>
      </c>
      <c r="O582" s="66" t="str">
        <f>+IFERROR(VLOOKUP(LEFT(E582,4),Tabla3[[COD]:[PROCESO]],4,FALSE),"")</f>
        <v/>
      </c>
      <c r="P582" s="67" t="str">
        <f t="shared" si="42"/>
        <v/>
      </c>
    </row>
    <row r="583" spans="2:16" s="68" customFormat="1" ht="22.75" customHeight="1" x14ac:dyDescent="0.35">
      <c r="B583" s="208"/>
      <c r="C583" s="58"/>
      <c r="D583" s="59"/>
      <c r="E583" s="59"/>
      <c r="F583" s="170" t="e">
        <f>+VLOOKUP(E583,'ESTADAR V3 2025'!$D$125:$F$235,2,FALSE)</f>
        <v>#N/A</v>
      </c>
      <c r="G583" s="61"/>
      <c r="H583" s="61"/>
      <c r="I583" s="59"/>
      <c r="J583" s="62" t="str">
        <f t="shared" si="39"/>
        <v/>
      </c>
      <c r="K583" s="59"/>
      <c r="L583" s="209"/>
      <c r="M583" s="64" t="str">
        <f t="shared" si="40"/>
        <v/>
      </c>
      <c r="N583" s="65">
        <f t="shared" si="41"/>
        <v>0</v>
      </c>
      <c r="O583" s="66" t="str">
        <f>+IFERROR(VLOOKUP(LEFT(E583,4),Tabla3[[COD]:[PROCESO]],4,FALSE),"")</f>
        <v/>
      </c>
      <c r="P583" s="67" t="str">
        <f t="shared" si="42"/>
        <v/>
      </c>
    </row>
    <row r="584" spans="2:16" s="68" customFormat="1" ht="22.75" customHeight="1" x14ac:dyDescent="0.35">
      <c r="B584" s="208"/>
      <c r="C584" s="58"/>
      <c r="D584" s="59"/>
      <c r="E584" s="59"/>
      <c r="F584" s="170" t="e">
        <f>+VLOOKUP(E584,'ESTADAR V3 2025'!$D$125:$F$235,2,FALSE)</f>
        <v>#N/A</v>
      </c>
      <c r="G584" s="61"/>
      <c r="H584" s="61"/>
      <c r="I584" s="59"/>
      <c r="J584" s="62" t="str">
        <f t="shared" si="39"/>
        <v/>
      </c>
      <c r="K584" s="59"/>
      <c r="L584" s="209"/>
      <c r="M584" s="64" t="str">
        <f t="shared" si="40"/>
        <v/>
      </c>
      <c r="N584" s="65">
        <f t="shared" si="41"/>
        <v>0</v>
      </c>
      <c r="O584" s="66" t="str">
        <f>+IFERROR(VLOOKUP(LEFT(E584,4),Tabla3[[COD]:[PROCESO]],4,FALSE),"")</f>
        <v/>
      </c>
      <c r="P584" s="67" t="str">
        <f t="shared" si="42"/>
        <v/>
      </c>
    </row>
    <row r="585" spans="2:16" s="68" customFormat="1" ht="22.75" customHeight="1" x14ac:dyDescent="0.35">
      <c r="B585" s="208"/>
      <c r="C585" s="58"/>
      <c r="D585" s="59"/>
      <c r="E585" s="59"/>
      <c r="F585" s="170" t="e">
        <f>+VLOOKUP(E585,'ESTADAR V3 2025'!$D$125:$F$235,2,FALSE)</f>
        <v>#N/A</v>
      </c>
      <c r="G585" s="61"/>
      <c r="H585" s="61"/>
      <c r="I585" s="59"/>
      <c r="J585" s="62" t="str">
        <f t="shared" si="39"/>
        <v/>
      </c>
      <c r="K585" s="59"/>
      <c r="L585" s="209"/>
      <c r="M585" s="64" t="str">
        <f t="shared" si="40"/>
        <v/>
      </c>
      <c r="N585" s="65">
        <f t="shared" si="41"/>
        <v>0</v>
      </c>
      <c r="O585" s="66" t="str">
        <f>+IFERROR(VLOOKUP(LEFT(E585,4),Tabla3[[COD]:[PROCESO]],4,FALSE),"")</f>
        <v/>
      </c>
      <c r="P585" s="67" t="str">
        <f t="shared" si="42"/>
        <v/>
      </c>
    </row>
    <row r="586" spans="2:16" s="68" customFormat="1" ht="22.75" customHeight="1" x14ac:dyDescent="0.35">
      <c r="B586" s="208"/>
      <c r="C586" s="58"/>
      <c r="D586" s="59"/>
      <c r="E586" s="59"/>
      <c r="F586" s="170" t="e">
        <f>+VLOOKUP(E586,'ESTADAR V3 2025'!$D$125:$F$235,2,FALSE)</f>
        <v>#N/A</v>
      </c>
      <c r="G586" s="61"/>
      <c r="H586" s="61"/>
      <c r="I586" s="59"/>
      <c r="J586" s="62" t="str">
        <f t="shared" si="39"/>
        <v/>
      </c>
      <c r="K586" s="59"/>
      <c r="L586" s="209"/>
      <c r="M586" s="64" t="str">
        <f t="shared" si="40"/>
        <v/>
      </c>
      <c r="N586" s="65">
        <f t="shared" si="41"/>
        <v>0</v>
      </c>
      <c r="O586" s="66" t="str">
        <f>+IFERROR(VLOOKUP(LEFT(E586,4),Tabla3[[COD]:[PROCESO]],4,FALSE),"")</f>
        <v/>
      </c>
      <c r="P586" s="67" t="str">
        <f t="shared" si="42"/>
        <v/>
      </c>
    </row>
    <row r="587" spans="2:16" s="68" customFormat="1" ht="22.75" customHeight="1" x14ac:dyDescent="0.35">
      <c r="B587" s="208"/>
      <c r="C587" s="58"/>
      <c r="D587" s="59"/>
      <c r="E587" s="59"/>
      <c r="F587" s="170" t="e">
        <f>+VLOOKUP(E587,'ESTADAR V3 2025'!$D$125:$F$235,2,FALSE)</f>
        <v>#N/A</v>
      </c>
      <c r="G587" s="61"/>
      <c r="H587" s="61"/>
      <c r="I587" s="59"/>
      <c r="J587" s="62" t="str">
        <f t="shared" si="39"/>
        <v/>
      </c>
      <c r="K587" s="59"/>
      <c r="L587" s="209"/>
      <c r="M587" s="64" t="str">
        <f t="shared" si="40"/>
        <v/>
      </c>
      <c r="N587" s="65">
        <f t="shared" si="41"/>
        <v>0</v>
      </c>
      <c r="O587" s="66" t="str">
        <f>+IFERROR(VLOOKUP(LEFT(E587,4),Tabla3[[COD]:[PROCESO]],4,FALSE),"")</f>
        <v/>
      </c>
      <c r="P587" s="67" t="str">
        <f t="shared" si="42"/>
        <v/>
      </c>
    </row>
    <row r="588" spans="2:16" s="68" customFormat="1" ht="22.75" customHeight="1" x14ac:dyDescent="0.35">
      <c r="B588" s="208"/>
      <c r="C588" s="58"/>
      <c r="D588" s="59"/>
      <c r="E588" s="59"/>
      <c r="F588" s="170" t="e">
        <f>+VLOOKUP(E588,'ESTADAR V3 2025'!$D$125:$F$235,2,FALSE)</f>
        <v>#N/A</v>
      </c>
      <c r="G588" s="61"/>
      <c r="H588" s="61"/>
      <c r="I588" s="59"/>
      <c r="J588" s="62" t="str">
        <f t="shared" si="39"/>
        <v/>
      </c>
      <c r="K588" s="59"/>
      <c r="L588" s="209"/>
      <c r="M588" s="64" t="str">
        <f t="shared" si="40"/>
        <v/>
      </c>
      <c r="N588" s="65">
        <f t="shared" si="41"/>
        <v>0</v>
      </c>
      <c r="O588" s="66" t="str">
        <f>+IFERROR(VLOOKUP(LEFT(E588,4),Tabla3[[COD]:[PROCESO]],4,FALSE),"")</f>
        <v/>
      </c>
      <c r="P588" s="67" t="str">
        <f t="shared" si="42"/>
        <v/>
      </c>
    </row>
    <row r="589" spans="2:16" s="68" customFormat="1" ht="22.75" customHeight="1" x14ac:dyDescent="0.35">
      <c r="B589" s="208"/>
      <c r="C589" s="58"/>
      <c r="D589" s="59"/>
      <c r="E589" s="59"/>
      <c r="F589" s="170" t="e">
        <f>+VLOOKUP(E589,'ESTADAR V3 2025'!$D$125:$F$235,2,FALSE)</f>
        <v>#N/A</v>
      </c>
      <c r="G589" s="61"/>
      <c r="H589" s="61"/>
      <c r="I589" s="59"/>
      <c r="J589" s="62" t="str">
        <f t="shared" si="39"/>
        <v/>
      </c>
      <c r="K589" s="59"/>
      <c r="L589" s="209"/>
      <c r="M589" s="64" t="str">
        <f t="shared" si="40"/>
        <v/>
      </c>
      <c r="N589" s="65">
        <f t="shared" si="41"/>
        <v>0</v>
      </c>
      <c r="O589" s="66" t="str">
        <f>+IFERROR(VLOOKUP(LEFT(E589,4),Tabla3[[COD]:[PROCESO]],4,FALSE),"")</f>
        <v/>
      </c>
      <c r="P589" s="67" t="str">
        <f t="shared" si="42"/>
        <v/>
      </c>
    </row>
    <row r="590" spans="2:16" s="68" customFormat="1" ht="22.75" customHeight="1" x14ac:dyDescent="0.35">
      <c r="B590" s="208"/>
      <c r="C590" s="58"/>
      <c r="D590" s="59"/>
      <c r="E590" s="59"/>
      <c r="F590" s="170" t="e">
        <f>+VLOOKUP(E590,'ESTADAR V3 2025'!$D$125:$F$235,2,FALSE)</f>
        <v>#N/A</v>
      </c>
      <c r="G590" s="61"/>
      <c r="H590" s="61"/>
      <c r="I590" s="59"/>
      <c r="J590" s="62" t="str">
        <f t="shared" si="39"/>
        <v/>
      </c>
      <c r="K590" s="59"/>
      <c r="L590" s="209"/>
      <c r="M590" s="64" t="str">
        <f t="shared" si="40"/>
        <v/>
      </c>
      <c r="N590" s="65">
        <f t="shared" si="41"/>
        <v>0</v>
      </c>
      <c r="O590" s="66" t="str">
        <f>+IFERROR(VLOOKUP(LEFT(E590,4),Tabla3[[COD]:[PROCESO]],4,FALSE),"")</f>
        <v/>
      </c>
      <c r="P590" s="67" t="str">
        <f t="shared" si="42"/>
        <v/>
      </c>
    </row>
    <row r="591" spans="2:16" s="68" customFormat="1" ht="22.75" customHeight="1" x14ac:dyDescent="0.35">
      <c r="B591" s="208"/>
      <c r="C591" s="58"/>
      <c r="D591" s="59"/>
      <c r="E591" s="59"/>
      <c r="F591" s="170" t="e">
        <f>+VLOOKUP(E591,'ESTADAR V3 2025'!$D$125:$F$235,2,FALSE)</f>
        <v>#N/A</v>
      </c>
      <c r="G591" s="61"/>
      <c r="H591" s="61"/>
      <c r="I591" s="59"/>
      <c r="J591" s="62" t="str">
        <f t="shared" si="39"/>
        <v/>
      </c>
      <c r="K591" s="59"/>
      <c r="L591" s="209"/>
      <c r="M591" s="64" t="str">
        <f t="shared" si="40"/>
        <v/>
      </c>
      <c r="N591" s="65">
        <f t="shared" si="41"/>
        <v>0</v>
      </c>
      <c r="O591" s="66" t="str">
        <f>+IFERROR(VLOOKUP(LEFT(E591,4),Tabla3[[COD]:[PROCESO]],4,FALSE),"")</f>
        <v/>
      </c>
      <c r="P591" s="67" t="str">
        <f t="shared" si="42"/>
        <v/>
      </c>
    </row>
    <row r="592" spans="2:16" s="68" customFormat="1" ht="22.75" customHeight="1" x14ac:dyDescent="0.35">
      <c r="B592" s="208"/>
      <c r="C592" s="58"/>
      <c r="D592" s="59"/>
      <c r="E592" s="59"/>
      <c r="F592" s="170" t="e">
        <f>+VLOOKUP(E592,'ESTADAR V3 2025'!$D$125:$F$235,2,FALSE)</f>
        <v>#N/A</v>
      </c>
      <c r="G592" s="61"/>
      <c r="H592" s="61"/>
      <c r="I592" s="59"/>
      <c r="J592" s="62" t="str">
        <f t="shared" si="39"/>
        <v/>
      </c>
      <c r="K592" s="59"/>
      <c r="L592" s="209"/>
      <c r="M592" s="64" t="str">
        <f t="shared" si="40"/>
        <v/>
      </c>
      <c r="N592" s="65">
        <f t="shared" si="41"/>
        <v>0</v>
      </c>
      <c r="O592" s="66" t="str">
        <f>+IFERROR(VLOOKUP(LEFT(E592,4),Tabla3[[COD]:[PROCESO]],4,FALSE),"")</f>
        <v/>
      </c>
      <c r="P592" s="67" t="str">
        <f t="shared" si="42"/>
        <v/>
      </c>
    </row>
    <row r="593" spans="2:16" s="68" customFormat="1" ht="22.75" customHeight="1" x14ac:dyDescent="0.35">
      <c r="B593" s="208"/>
      <c r="C593" s="58"/>
      <c r="D593" s="59"/>
      <c r="E593" s="59"/>
      <c r="F593" s="170" t="e">
        <f>+VLOOKUP(E593,'ESTADAR V3 2025'!$D$125:$F$235,2,FALSE)</f>
        <v>#N/A</v>
      </c>
      <c r="G593" s="61"/>
      <c r="H593" s="61"/>
      <c r="I593" s="59"/>
      <c r="J593" s="62" t="str">
        <f t="shared" si="39"/>
        <v/>
      </c>
      <c r="K593" s="59"/>
      <c r="L593" s="209"/>
      <c r="M593" s="64" t="str">
        <f t="shared" si="40"/>
        <v/>
      </c>
      <c r="N593" s="65">
        <f t="shared" si="41"/>
        <v>0</v>
      </c>
      <c r="O593" s="66" t="str">
        <f>+IFERROR(VLOOKUP(LEFT(E593,4),Tabla3[[COD]:[PROCESO]],4,FALSE),"")</f>
        <v/>
      </c>
      <c r="P593" s="67" t="str">
        <f t="shared" si="42"/>
        <v/>
      </c>
    </row>
    <row r="594" spans="2:16" s="68" customFormat="1" ht="22.75" customHeight="1" x14ac:dyDescent="0.35">
      <c r="B594" s="208"/>
      <c r="C594" s="58"/>
      <c r="D594" s="59"/>
      <c r="E594" s="59"/>
      <c r="F594" s="170" t="e">
        <f>+VLOOKUP(E594,'ESTADAR V3 2025'!$D$125:$F$235,2,FALSE)</f>
        <v>#N/A</v>
      </c>
      <c r="G594" s="61"/>
      <c r="H594" s="61"/>
      <c r="I594" s="59"/>
      <c r="J594" s="62" t="str">
        <f t="shared" si="39"/>
        <v/>
      </c>
      <c r="K594" s="59"/>
      <c r="L594" s="209"/>
      <c r="M594" s="64" t="str">
        <f t="shared" si="40"/>
        <v/>
      </c>
      <c r="N594" s="65">
        <f t="shared" si="41"/>
        <v>0</v>
      </c>
      <c r="O594" s="66" t="str">
        <f>+IFERROR(VLOOKUP(LEFT(E594,4),Tabla3[[COD]:[PROCESO]],4,FALSE),"")</f>
        <v/>
      </c>
      <c r="P594" s="67" t="str">
        <f t="shared" si="42"/>
        <v/>
      </c>
    </row>
    <row r="595" spans="2:16" s="68" customFormat="1" ht="22.75" customHeight="1" x14ac:dyDescent="0.35">
      <c r="B595" s="208"/>
      <c r="C595" s="58"/>
      <c r="D595" s="59"/>
      <c r="E595" s="59"/>
      <c r="F595" s="170" t="e">
        <f>+VLOOKUP(E595,'ESTADAR V3 2025'!$D$125:$F$235,2,FALSE)</f>
        <v>#N/A</v>
      </c>
      <c r="G595" s="61"/>
      <c r="H595" s="61"/>
      <c r="I595" s="59"/>
      <c r="J595" s="62" t="str">
        <f t="shared" si="39"/>
        <v/>
      </c>
      <c r="K595" s="59"/>
      <c r="L595" s="209"/>
      <c r="M595" s="64" t="str">
        <f t="shared" si="40"/>
        <v/>
      </c>
      <c r="N595" s="65">
        <f t="shared" si="41"/>
        <v>0</v>
      </c>
      <c r="O595" s="66" t="str">
        <f>+IFERROR(VLOOKUP(LEFT(E595,4),Tabla3[[COD]:[PROCESO]],4,FALSE),"")</f>
        <v/>
      </c>
      <c r="P595" s="67" t="str">
        <f t="shared" si="42"/>
        <v/>
      </c>
    </row>
    <row r="596" spans="2:16" s="68" customFormat="1" ht="22.75" customHeight="1" x14ac:dyDescent="0.35">
      <c r="B596" s="208"/>
      <c r="C596" s="58"/>
      <c r="D596" s="59"/>
      <c r="E596" s="59"/>
      <c r="F596" s="170" t="e">
        <f>+VLOOKUP(E596,'ESTADAR V3 2025'!$D$125:$F$235,2,FALSE)</f>
        <v>#N/A</v>
      </c>
      <c r="G596" s="61"/>
      <c r="H596" s="61"/>
      <c r="I596" s="59"/>
      <c r="J596" s="62" t="str">
        <f t="shared" si="39"/>
        <v/>
      </c>
      <c r="K596" s="59"/>
      <c r="L596" s="209"/>
      <c r="M596" s="64" t="str">
        <f t="shared" si="40"/>
        <v/>
      </c>
      <c r="N596" s="65">
        <f t="shared" si="41"/>
        <v>0</v>
      </c>
      <c r="O596" s="66" t="str">
        <f>+IFERROR(VLOOKUP(LEFT(E596,4),Tabla3[[COD]:[PROCESO]],4,FALSE),"")</f>
        <v/>
      </c>
      <c r="P596" s="67" t="str">
        <f t="shared" si="42"/>
        <v/>
      </c>
    </row>
    <row r="597" spans="2:16" s="68" customFormat="1" ht="22.75" customHeight="1" x14ac:dyDescent="0.35">
      <c r="B597" s="208"/>
      <c r="C597" s="58"/>
      <c r="D597" s="59"/>
      <c r="E597" s="59"/>
      <c r="F597" s="170" t="e">
        <f>+VLOOKUP(E597,'ESTADAR V3 2025'!$D$125:$F$235,2,FALSE)</f>
        <v>#N/A</v>
      </c>
      <c r="G597" s="61"/>
      <c r="H597" s="61"/>
      <c r="I597" s="59"/>
      <c r="J597" s="62" t="str">
        <f t="shared" si="39"/>
        <v/>
      </c>
      <c r="K597" s="59"/>
      <c r="L597" s="209"/>
      <c r="M597" s="64" t="str">
        <f t="shared" si="40"/>
        <v/>
      </c>
      <c r="N597" s="65">
        <f t="shared" si="41"/>
        <v>0</v>
      </c>
      <c r="O597" s="66" t="str">
        <f>+IFERROR(VLOOKUP(LEFT(E597,4),Tabla3[[COD]:[PROCESO]],4,FALSE),"")</f>
        <v/>
      </c>
      <c r="P597" s="67" t="str">
        <f t="shared" si="42"/>
        <v/>
      </c>
    </row>
    <row r="598" spans="2:16" s="68" customFormat="1" ht="22.75" customHeight="1" x14ac:dyDescent="0.35">
      <c r="B598" s="208"/>
      <c r="C598" s="58"/>
      <c r="D598" s="59"/>
      <c r="E598" s="59"/>
      <c r="F598" s="170" t="e">
        <f>+VLOOKUP(E598,'ESTADAR V3 2025'!$D$125:$F$235,2,FALSE)</f>
        <v>#N/A</v>
      </c>
      <c r="G598" s="61"/>
      <c r="H598" s="61"/>
      <c r="I598" s="59"/>
      <c r="J598" s="62" t="str">
        <f t="shared" si="39"/>
        <v/>
      </c>
      <c r="K598" s="59"/>
      <c r="L598" s="209"/>
      <c r="M598" s="64" t="str">
        <f t="shared" si="40"/>
        <v/>
      </c>
      <c r="N598" s="65">
        <f t="shared" si="41"/>
        <v>0</v>
      </c>
      <c r="O598" s="66" t="str">
        <f>+IFERROR(VLOOKUP(LEFT(E598,4),Tabla3[[COD]:[PROCESO]],4,FALSE),"")</f>
        <v/>
      </c>
      <c r="P598" s="67" t="str">
        <f t="shared" si="42"/>
        <v/>
      </c>
    </row>
    <row r="599" spans="2:16" s="68" customFormat="1" ht="22.75" customHeight="1" x14ac:dyDescent="0.35">
      <c r="B599" s="208"/>
      <c r="C599" s="58"/>
      <c r="D599" s="59"/>
      <c r="E599" s="59"/>
      <c r="F599" s="170" t="e">
        <f>+VLOOKUP(E599,'ESTADAR V3 2025'!$D$125:$F$235,2,FALSE)</f>
        <v>#N/A</v>
      </c>
      <c r="G599" s="61"/>
      <c r="H599" s="61"/>
      <c r="I599" s="59"/>
      <c r="J599" s="62" t="str">
        <f t="shared" si="39"/>
        <v/>
      </c>
      <c r="K599" s="59"/>
      <c r="L599" s="209"/>
      <c r="M599" s="64" t="str">
        <f t="shared" si="40"/>
        <v/>
      </c>
      <c r="N599" s="65">
        <f t="shared" si="41"/>
        <v>0</v>
      </c>
      <c r="O599" s="66" t="str">
        <f>+IFERROR(VLOOKUP(LEFT(E599,4),Tabla3[[COD]:[PROCESO]],4,FALSE),"")</f>
        <v/>
      </c>
      <c r="P599" s="67" t="str">
        <f t="shared" si="42"/>
        <v/>
      </c>
    </row>
    <row r="600" spans="2:16" s="68" customFormat="1" ht="22.75" customHeight="1" x14ac:dyDescent="0.35">
      <c r="B600" s="208"/>
      <c r="C600" s="58"/>
      <c r="D600" s="59"/>
      <c r="E600" s="59"/>
      <c r="F600" s="170" t="e">
        <f>+VLOOKUP(E600,'ESTADAR V3 2025'!$D$125:$F$235,2,FALSE)</f>
        <v>#N/A</v>
      </c>
      <c r="G600" s="61"/>
      <c r="H600" s="61"/>
      <c r="I600" s="59"/>
      <c r="J600" s="62" t="str">
        <f t="shared" si="39"/>
        <v/>
      </c>
      <c r="K600" s="59"/>
      <c r="L600" s="209"/>
      <c r="M600" s="64" t="str">
        <f t="shared" si="40"/>
        <v/>
      </c>
      <c r="N600" s="65">
        <f t="shared" si="41"/>
        <v>0</v>
      </c>
      <c r="O600" s="66" t="str">
        <f>+IFERROR(VLOOKUP(LEFT(E600,4),Tabla3[[COD]:[PROCESO]],4,FALSE),"")</f>
        <v/>
      </c>
      <c r="P600" s="67" t="str">
        <f t="shared" si="42"/>
        <v/>
      </c>
    </row>
    <row r="601" spans="2:16" s="68" customFormat="1" ht="22.75" customHeight="1" x14ac:dyDescent="0.35">
      <c r="B601" s="208"/>
      <c r="C601" s="58"/>
      <c r="D601" s="59"/>
      <c r="E601" s="59"/>
      <c r="F601" s="170" t="e">
        <f>+VLOOKUP(E601,'ESTADAR V3 2025'!$D$125:$F$235,2,FALSE)</f>
        <v>#N/A</v>
      </c>
      <c r="G601" s="61"/>
      <c r="H601" s="61"/>
      <c r="I601" s="59"/>
      <c r="J601" s="62" t="str">
        <f t="shared" si="39"/>
        <v/>
      </c>
      <c r="K601" s="59"/>
      <c r="L601" s="209"/>
      <c r="M601" s="64" t="str">
        <f t="shared" si="40"/>
        <v/>
      </c>
      <c r="N601" s="65">
        <f t="shared" si="41"/>
        <v>0</v>
      </c>
      <c r="O601" s="66" t="str">
        <f>+IFERROR(VLOOKUP(LEFT(E601,4),Tabla3[[COD]:[PROCESO]],4,FALSE),"")</f>
        <v/>
      </c>
      <c r="P601" s="67" t="str">
        <f t="shared" si="42"/>
        <v/>
      </c>
    </row>
    <row r="602" spans="2:16" s="68" customFormat="1" ht="22.75" customHeight="1" x14ac:dyDescent="0.35">
      <c r="B602" s="208"/>
      <c r="C602" s="58"/>
      <c r="D602" s="59"/>
      <c r="E602" s="59"/>
      <c r="F602" s="170" t="e">
        <f>+VLOOKUP(E602,'ESTADAR V3 2025'!$D$125:$F$235,2,FALSE)</f>
        <v>#N/A</v>
      </c>
      <c r="G602" s="61"/>
      <c r="H602" s="61"/>
      <c r="I602" s="59"/>
      <c r="J602" s="62" t="str">
        <f t="shared" si="39"/>
        <v/>
      </c>
      <c r="K602" s="59"/>
      <c r="L602" s="209"/>
      <c r="M602" s="64" t="str">
        <f t="shared" si="40"/>
        <v/>
      </c>
      <c r="N602" s="65">
        <f t="shared" si="41"/>
        <v>0</v>
      </c>
      <c r="O602" s="66" t="str">
        <f>+IFERROR(VLOOKUP(LEFT(E602,4),Tabla3[[COD]:[PROCESO]],4,FALSE),"")</f>
        <v/>
      </c>
      <c r="P602" s="67" t="str">
        <f t="shared" si="42"/>
        <v/>
      </c>
    </row>
    <row r="603" spans="2:16" s="68" customFormat="1" ht="22.75" customHeight="1" x14ac:dyDescent="0.35">
      <c r="B603" s="208"/>
      <c r="C603" s="58"/>
      <c r="D603" s="59"/>
      <c r="E603" s="59"/>
      <c r="F603" s="170" t="e">
        <f>+VLOOKUP(E603,'ESTADAR V3 2025'!$D$125:$F$235,2,FALSE)</f>
        <v>#N/A</v>
      </c>
      <c r="G603" s="61"/>
      <c r="H603" s="61"/>
      <c r="I603" s="59"/>
      <c r="J603" s="62" t="str">
        <f t="shared" si="39"/>
        <v/>
      </c>
      <c r="K603" s="59"/>
      <c r="L603" s="209"/>
      <c r="M603" s="64" t="str">
        <f t="shared" si="40"/>
        <v/>
      </c>
      <c r="N603" s="65">
        <f t="shared" si="41"/>
        <v>0</v>
      </c>
      <c r="O603" s="66" t="str">
        <f>+IFERROR(VLOOKUP(LEFT(E603,4),Tabla3[[COD]:[PROCESO]],4,FALSE),"")</f>
        <v/>
      </c>
      <c r="P603" s="67" t="str">
        <f t="shared" si="42"/>
        <v/>
      </c>
    </row>
    <row r="604" spans="2:16" s="68" customFormat="1" ht="22.75" customHeight="1" x14ac:dyDescent="0.35">
      <c r="B604" s="208"/>
      <c r="C604" s="58"/>
      <c r="D604" s="59"/>
      <c r="E604" s="59"/>
      <c r="F604" s="170" t="e">
        <f>+VLOOKUP(E604,'ESTADAR V3 2025'!$D$125:$F$235,2,FALSE)</f>
        <v>#N/A</v>
      </c>
      <c r="G604" s="61"/>
      <c r="H604" s="61"/>
      <c r="I604" s="59"/>
      <c r="J604" s="62" t="str">
        <f t="shared" si="39"/>
        <v/>
      </c>
      <c r="K604" s="59"/>
      <c r="L604" s="209"/>
      <c r="M604" s="64" t="str">
        <f t="shared" si="40"/>
        <v/>
      </c>
      <c r="N604" s="65">
        <f t="shared" si="41"/>
        <v>0</v>
      </c>
      <c r="O604" s="66" t="str">
        <f>+IFERROR(VLOOKUP(LEFT(E604,4),Tabla3[[COD]:[PROCESO]],4,FALSE),"")</f>
        <v/>
      </c>
      <c r="P604" s="67" t="str">
        <f t="shared" si="42"/>
        <v/>
      </c>
    </row>
    <row r="605" spans="2:16" s="68" customFormat="1" ht="22.75" customHeight="1" x14ac:dyDescent="0.35">
      <c r="B605" s="208"/>
      <c r="C605" s="58"/>
      <c r="D605" s="59"/>
      <c r="E605" s="59"/>
      <c r="F605" s="170" t="e">
        <f>+VLOOKUP(E605,'ESTADAR V3 2025'!$D$125:$F$235,2,FALSE)</f>
        <v>#N/A</v>
      </c>
      <c r="G605" s="61"/>
      <c r="H605" s="61"/>
      <c r="I605" s="59"/>
      <c r="J605" s="62" t="str">
        <f t="shared" si="39"/>
        <v/>
      </c>
      <c r="K605" s="59"/>
      <c r="L605" s="209"/>
      <c r="M605" s="64" t="str">
        <f t="shared" si="40"/>
        <v/>
      </c>
      <c r="N605" s="65">
        <f t="shared" si="41"/>
        <v>0</v>
      </c>
      <c r="O605" s="66" t="str">
        <f>+IFERROR(VLOOKUP(LEFT(E605,4),Tabla3[[COD]:[PROCESO]],4,FALSE),"")</f>
        <v/>
      </c>
      <c r="P605" s="67" t="str">
        <f t="shared" si="42"/>
        <v/>
      </c>
    </row>
    <row r="606" spans="2:16" s="68" customFormat="1" ht="22.75" customHeight="1" x14ac:dyDescent="0.35">
      <c r="B606" s="208"/>
      <c r="C606" s="58"/>
      <c r="D606" s="59"/>
      <c r="E606" s="59"/>
      <c r="F606" s="170" t="e">
        <f>+VLOOKUP(E606,'ESTADAR V3 2025'!$D$125:$F$235,2,FALSE)</f>
        <v>#N/A</v>
      </c>
      <c r="G606" s="61"/>
      <c r="H606" s="61"/>
      <c r="I606" s="59"/>
      <c r="J606" s="62" t="str">
        <f t="shared" si="39"/>
        <v/>
      </c>
      <c r="K606" s="59"/>
      <c r="L606" s="209"/>
      <c r="M606" s="64" t="str">
        <f t="shared" si="40"/>
        <v/>
      </c>
      <c r="N606" s="65">
        <f t="shared" si="41"/>
        <v>0</v>
      </c>
      <c r="O606" s="66" t="str">
        <f>+IFERROR(VLOOKUP(LEFT(E606,4),Tabla3[[COD]:[PROCESO]],4,FALSE),"")</f>
        <v/>
      </c>
      <c r="P606" s="67" t="str">
        <f t="shared" si="42"/>
        <v/>
      </c>
    </row>
    <row r="607" spans="2:16" s="68" customFormat="1" ht="22.75" customHeight="1" x14ac:dyDescent="0.35">
      <c r="B607" s="208"/>
      <c r="C607" s="58"/>
      <c r="D607" s="59"/>
      <c r="E607" s="59"/>
      <c r="F607" s="170" t="e">
        <f>+VLOOKUP(E607,'ESTADAR V3 2025'!$D$125:$F$235,2,FALSE)</f>
        <v>#N/A</v>
      </c>
      <c r="G607" s="61"/>
      <c r="H607" s="61"/>
      <c r="I607" s="59"/>
      <c r="J607" s="62" t="str">
        <f t="shared" si="39"/>
        <v/>
      </c>
      <c r="K607" s="59"/>
      <c r="L607" s="209"/>
      <c r="M607" s="64" t="str">
        <f t="shared" si="40"/>
        <v/>
      </c>
      <c r="N607" s="65">
        <f t="shared" si="41"/>
        <v>0</v>
      </c>
      <c r="O607" s="66" t="str">
        <f>+IFERROR(VLOOKUP(LEFT(E607,4),Tabla3[[COD]:[PROCESO]],4,FALSE),"")</f>
        <v/>
      </c>
      <c r="P607" s="67" t="str">
        <f t="shared" si="42"/>
        <v/>
      </c>
    </row>
    <row r="608" spans="2:16" s="68" customFormat="1" ht="22.75" customHeight="1" x14ac:dyDescent="0.35">
      <c r="B608" s="208"/>
      <c r="C608" s="58"/>
      <c r="D608" s="59"/>
      <c r="E608" s="59"/>
      <c r="F608" s="170" t="e">
        <f>+VLOOKUP(E608,'ESTADAR V3 2025'!$D$125:$F$235,2,FALSE)</f>
        <v>#N/A</v>
      </c>
      <c r="G608" s="61"/>
      <c r="H608" s="61"/>
      <c r="I608" s="59"/>
      <c r="J608" s="62" t="str">
        <f t="shared" si="39"/>
        <v/>
      </c>
      <c r="K608" s="59"/>
      <c r="L608" s="209"/>
      <c r="M608" s="64" t="str">
        <f t="shared" si="40"/>
        <v/>
      </c>
      <c r="N608" s="65">
        <f t="shared" si="41"/>
        <v>0</v>
      </c>
      <c r="O608" s="66" t="str">
        <f>+IFERROR(VLOOKUP(LEFT(E608,4),Tabla3[[COD]:[PROCESO]],4,FALSE),"")</f>
        <v/>
      </c>
      <c r="P608" s="67" t="str">
        <f t="shared" si="42"/>
        <v/>
      </c>
    </row>
    <row r="609" spans="2:16" s="68" customFormat="1" ht="22.75" customHeight="1" x14ac:dyDescent="0.35">
      <c r="B609" s="208"/>
      <c r="C609" s="58"/>
      <c r="D609" s="59"/>
      <c r="E609" s="59"/>
      <c r="F609" s="170" t="e">
        <f>+VLOOKUP(E609,'ESTADAR V3 2025'!$D$125:$F$235,2,FALSE)</f>
        <v>#N/A</v>
      </c>
      <c r="G609" s="61"/>
      <c r="H609" s="61"/>
      <c r="I609" s="59"/>
      <c r="J609" s="62" t="str">
        <f t="shared" si="39"/>
        <v/>
      </c>
      <c r="K609" s="59"/>
      <c r="L609" s="209"/>
      <c r="M609" s="64" t="str">
        <f t="shared" si="40"/>
        <v/>
      </c>
      <c r="N609" s="65">
        <f t="shared" si="41"/>
        <v>0</v>
      </c>
      <c r="O609" s="66" t="str">
        <f>+IFERROR(VLOOKUP(LEFT(E609,4),Tabla3[[COD]:[PROCESO]],4,FALSE),"")</f>
        <v/>
      </c>
      <c r="P609" s="67" t="str">
        <f t="shared" si="42"/>
        <v/>
      </c>
    </row>
    <row r="610" spans="2:16" s="68" customFormat="1" ht="22.75" customHeight="1" x14ac:dyDescent="0.35">
      <c r="B610" s="208"/>
      <c r="C610" s="58"/>
      <c r="D610" s="59"/>
      <c r="E610" s="59"/>
      <c r="F610" s="170" t="e">
        <f>+VLOOKUP(E610,'ESTADAR V3 2025'!$D$125:$F$235,2,FALSE)</f>
        <v>#N/A</v>
      </c>
      <c r="G610" s="61"/>
      <c r="H610" s="61"/>
      <c r="I610" s="59"/>
      <c r="J610" s="62" t="str">
        <f t="shared" si="39"/>
        <v/>
      </c>
      <c r="K610" s="59"/>
      <c r="L610" s="209"/>
      <c r="M610" s="64" t="str">
        <f t="shared" si="40"/>
        <v/>
      </c>
      <c r="N610" s="65">
        <f t="shared" si="41"/>
        <v>0</v>
      </c>
      <c r="O610" s="66" t="str">
        <f>+IFERROR(VLOOKUP(LEFT(E610,4),Tabla3[[COD]:[PROCESO]],4,FALSE),"")</f>
        <v/>
      </c>
      <c r="P610" s="67" t="str">
        <f t="shared" si="42"/>
        <v/>
      </c>
    </row>
    <row r="611" spans="2:16" s="68" customFormat="1" ht="22.75" customHeight="1" x14ac:dyDescent="0.35">
      <c r="B611" s="208"/>
      <c r="C611" s="58"/>
      <c r="D611" s="59"/>
      <c r="E611" s="59"/>
      <c r="F611" s="170" t="e">
        <f>+VLOOKUP(E611,'ESTADAR V3 2025'!$D$125:$F$235,2,FALSE)</f>
        <v>#N/A</v>
      </c>
      <c r="G611" s="61"/>
      <c r="H611" s="61"/>
      <c r="I611" s="59"/>
      <c r="J611" s="62" t="str">
        <f t="shared" si="39"/>
        <v/>
      </c>
      <c r="K611" s="59"/>
      <c r="L611" s="209"/>
      <c r="M611" s="64" t="str">
        <f t="shared" si="40"/>
        <v/>
      </c>
      <c r="N611" s="65">
        <f t="shared" si="41"/>
        <v>0</v>
      </c>
      <c r="O611" s="66" t="str">
        <f>+IFERROR(VLOOKUP(LEFT(E611,4),Tabla3[[COD]:[PROCESO]],4,FALSE),"")</f>
        <v/>
      </c>
      <c r="P611" s="67" t="str">
        <f t="shared" si="42"/>
        <v/>
      </c>
    </row>
    <row r="612" spans="2:16" s="68" customFormat="1" ht="22.75" customHeight="1" x14ac:dyDescent="0.35">
      <c r="B612" s="208"/>
      <c r="C612" s="58"/>
      <c r="D612" s="59"/>
      <c r="E612" s="59"/>
      <c r="F612" s="170" t="e">
        <f>+VLOOKUP(E612,'ESTADAR V3 2025'!$D$125:$F$235,2,FALSE)</f>
        <v>#N/A</v>
      </c>
      <c r="G612" s="61"/>
      <c r="H612" s="61"/>
      <c r="I612" s="59"/>
      <c r="J612" s="62" t="str">
        <f t="shared" si="39"/>
        <v/>
      </c>
      <c r="K612" s="59"/>
      <c r="L612" s="209"/>
      <c r="M612" s="64" t="str">
        <f t="shared" si="40"/>
        <v/>
      </c>
      <c r="N612" s="65">
        <f t="shared" si="41"/>
        <v>0</v>
      </c>
      <c r="O612" s="66" t="str">
        <f>+IFERROR(VLOOKUP(LEFT(E612,4),Tabla3[[COD]:[PROCESO]],4,FALSE),"")</f>
        <v/>
      </c>
      <c r="P612" s="67" t="str">
        <f t="shared" si="42"/>
        <v/>
      </c>
    </row>
    <row r="613" spans="2:16" s="68" customFormat="1" ht="22.75" customHeight="1" x14ac:dyDescent="0.35">
      <c r="B613" s="208"/>
      <c r="C613" s="58"/>
      <c r="D613" s="59"/>
      <c r="E613" s="59"/>
      <c r="F613" s="170" t="e">
        <f>+VLOOKUP(E613,'ESTADAR V3 2025'!$D$125:$F$235,2,FALSE)</f>
        <v>#N/A</v>
      </c>
      <c r="G613" s="61"/>
      <c r="H613" s="61"/>
      <c r="I613" s="59"/>
      <c r="J613" s="62" t="str">
        <f t="shared" si="39"/>
        <v/>
      </c>
      <c r="K613" s="59"/>
      <c r="L613" s="209"/>
      <c r="M613" s="64" t="str">
        <f t="shared" si="40"/>
        <v/>
      </c>
      <c r="N613" s="65">
        <f t="shared" si="41"/>
        <v>0</v>
      </c>
      <c r="O613" s="66" t="str">
        <f>+IFERROR(VLOOKUP(LEFT(E613,4),Tabla3[[COD]:[PROCESO]],4,FALSE),"")</f>
        <v/>
      </c>
      <c r="P613" s="67" t="str">
        <f t="shared" si="42"/>
        <v/>
      </c>
    </row>
    <row r="614" spans="2:16" s="68" customFormat="1" ht="22.75" customHeight="1" x14ac:dyDescent="0.35">
      <c r="B614" s="208"/>
      <c r="C614" s="58"/>
      <c r="D614" s="59"/>
      <c r="E614" s="59"/>
      <c r="F614" s="170" t="e">
        <f>+VLOOKUP(E614,'ESTADAR V3 2025'!$D$125:$F$235,2,FALSE)</f>
        <v>#N/A</v>
      </c>
      <c r="G614" s="61"/>
      <c r="H614" s="61"/>
      <c r="I614" s="59"/>
      <c r="J614" s="62" t="str">
        <f t="shared" si="39"/>
        <v/>
      </c>
      <c r="K614" s="59"/>
      <c r="L614" s="209"/>
      <c r="M614" s="64" t="str">
        <f t="shared" si="40"/>
        <v/>
      </c>
      <c r="N614" s="65">
        <f t="shared" si="41"/>
        <v>0</v>
      </c>
      <c r="O614" s="66" t="str">
        <f>+IFERROR(VLOOKUP(LEFT(E614,4),Tabla3[[COD]:[PROCESO]],4,FALSE),"")</f>
        <v/>
      </c>
      <c r="P614" s="67" t="str">
        <f t="shared" si="42"/>
        <v/>
      </c>
    </row>
    <row r="615" spans="2:16" s="68" customFormat="1" ht="22.75" customHeight="1" x14ac:dyDescent="0.35">
      <c r="B615" s="208"/>
      <c r="C615" s="58"/>
      <c r="D615" s="59"/>
      <c r="E615" s="59"/>
      <c r="F615" s="170" t="e">
        <f>+VLOOKUP(E615,'ESTADAR V3 2025'!$D$125:$F$235,2,FALSE)</f>
        <v>#N/A</v>
      </c>
      <c r="G615" s="61"/>
      <c r="H615" s="61"/>
      <c r="I615" s="59"/>
      <c r="J615" s="62" t="str">
        <f t="shared" si="39"/>
        <v/>
      </c>
      <c r="K615" s="59"/>
      <c r="L615" s="209"/>
      <c r="M615" s="64" t="str">
        <f t="shared" si="40"/>
        <v/>
      </c>
      <c r="N615" s="65">
        <f t="shared" si="41"/>
        <v>0</v>
      </c>
      <c r="O615" s="66" t="str">
        <f>+IFERROR(VLOOKUP(LEFT(E615,4),Tabla3[[COD]:[PROCESO]],4,FALSE),"")</f>
        <v/>
      </c>
      <c r="P615" s="67" t="str">
        <f t="shared" si="42"/>
        <v/>
      </c>
    </row>
    <row r="616" spans="2:16" s="68" customFormat="1" ht="22.75" customHeight="1" x14ac:dyDescent="0.35">
      <c r="B616" s="208"/>
      <c r="C616" s="58"/>
      <c r="D616" s="59"/>
      <c r="E616" s="59"/>
      <c r="F616" s="170" t="e">
        <f>+VLOOKUP(E616,'ESTADAR V3 2025'!$D$125:$F$235,2,FALSE)</f>
        <v>#N/A</v>
      </c>
      <c r="G616" s="61"/>
      <c r="H616" s="61"/>
      <c r="I616" s="59"/>
      <c r="J616" s="62" t="str">
        <f t="shared" si="39"/>
        <v/>
      </c>
      <c r="K616" s="59"/>
      <c r="L616" s="209"/>
      <c r="M616" s="64" t="str">
        <f t="shared" si="40"/>
        <v/>
      </c>
      <c r="N616" s="65">
        <f t="shared" si="41"/>
        <v>0</v>
      </c>
      <c r="O616" s="66" t="str">
        <f>+IFERROR(VLOOKUP(LEFT(E616,4),Tabla3[[COD]:[PROCESO]],4,FALSE),"")</f>
        <v/>
      </c>
      <c r="P616" s="67" t="str">
        <f t="shared" si="42"/>
        <v/>
      </c>
    </row>
    <row r="617" spans="2:16" s="68" customFormat="1" ht="22.75" customHeight="1" x14ac:dyDescent="0.35">
      <c r="B617" s="208"/>
      <c r="C617" s="58"/>
      <c r="D617" s="59"/>
      <c r="E617" s="59"/>
      <c r="F617" s="170" t="e">
        <f>+VLOOKUP(E617,'ESTADAR V3 2025'!$D$125:$F$235,2,FALSE)</f>
        <v>#N/A</v>
      </c>
      <c r="G617" s="61"/>
      <c r="H617" s="61"/>
      <c r="I617" s="59"/>
      <c r="J617" s="62" t="str">
        <f t="shared" si="39"/>
        <v/>
      </c>
      <c r="K617" s="59"/>
      <c r="L617" s="209"/>
      <c r="M617" s="64" t="str">
        <f t="shared" si="40"/>
        <v/>
      </c>
      <c r="N617" s="65">
        <f t="shared" si="41"/>
        <v>0</v>
      </c>
      <c r="O617" s="66" t="str">
        <f>+IFERROR(VLOOKUP(LEFT(E617,4),Tabla3[[COD]:[PROCESO]],4,FALSE),"")</f>
        <v/>
      </c>
      <c r="P617" s="67" t="str">
        <f t="shared" si="42"/>
        <v/>
      </c>
    </row>
    <row r="618" spans="2:16" s="68" customFormat="1" ht="22.75" customHeight="1" x14ac:dyDescent="0.35">
      <c r="B618" s="208"/>
      <c r="C618" s="58"/>
      <c r="D618" s="59"/>
      <c r="E618" s="59"/>
      <c r="F618" s="170" t="e">
        <f>+VLOOKUP(E618,'ESTADAR V3 2025'!$D$125:$F$235,2,FALSE)</f>
        <v>#N/A</v>
      </c>
      <c r="G618" s="61"/>
      <c r="H618" s="61"/>
      <c r="I618" s="59"/>
      <c r="J618" s="62" t="str">
        <f t="shared" si="39"/>
        <v/>
      </c>
      <c r="K618" s="59"/>
      <c r="L618" s="209"/>
      <c r="M618" s="64" t="str">
        <f t="shared" si="40"/>
        <v/>
      </c>
      <c r="N618" s="65">
        <f t="shared" si="41"/>
        <v>0</v>
      </c>
      <c r="O618" s="66" t="str">
        <f>+IFERROR(VLOOKUP(LEFT(E618,4),Tabla3[[COD]:[PROCESO]],4,FALSE),"")</f>
        <v/>
      </c>
      <c r="P618" s="67" t="str">
        <f t="shared" si="42"/>
        <v/>
      </c>
    </row>
    <row r="619" spans="2:16" s="68" customFormat="1" ht="22.75" customHeight="1" x14ac:dyDescent="0.35">
      <c r="B619" s="208"/>
      <c r="C619" s="58"/>
      <c r="D619" s="59"/>
      <c r="E619" s="59"/>
      <c r="F619" s="170" t="e">
        <f>+VLOOKUP(E619,'ESTADAR V3 2025'!$D$125:$F$235,2,FALSE)</f>
        <v>#N/A</v>
      </c>
      <c r="G619" s="61"/>
      <c r="H619" s="61"/>
      <c r="I619" s="59"/>
      <c r="J619" s="62" t="str">
        <f t="shared" si="39"/>
        <v/>
      </c>
      <c r="K619" s="59"/>
      <c r="L619" s="209"/>
      <c r="M619" s="64" t="str">
        <f t="shared" si="40"/>
        <v/>
      </c>
      <c r="N619" s="65">
        <f t="shared" si="41"/>
        <v>0</v>
      </c>
      <c r="O619" s="66" t="str">
        <f>+IFERROR(VLOOKUP(LEFT(E619,4),Tabla3[[COD]:[PROCESO]],4,FALSE),"")</f>
        <v/>
      </c>
      <c r="P619" s="67" t="str">
        <f t="shared" si="42"/>
        <v/>
      </c>
    </row>
    <row r="620" spans="2:16" s="68" customFormat="1" ht="22.75" customHeight="1" x14ac:dyDescent="0.35">
      <c r="B620" s="208"/>
      <c r="C620" s="58"/>
      <c r="D620" s="59"/>
      <c r="E620" s="59"/>
      <c r="F620" s="170" t="e">
        <f>+VLOOKUP(E620,'ESTADAR V3 2025'!$D$125:$F$235,2,FALSE)</f>
        <v>#N/A</v>
      </c>
      <c r="G620" s="61"/>
      <c r="H620" s="61"/>
      <c r="I620" s="59"/>
      <c r="J620" s="62" t="str">
        <f t="shared" si="39"/>
        <v/>
      </c>
      <c r="K620" s="59"/>
      <c r="L620" s="209"/>
      <c r="M620" s="64" t="str">
        <f t="shared" si="40"/>
        <v/>
      </c>
      <c r="N620" s="65">
        <f t="shared" si="41"/>
        <v>0</v>
      </c>
      <c r="O620" s="66" t="str">
        <f>+IFERROR(VLOOKUP(LEFT(E620,4),Tabla3[[COD]:[PROCESO]],4,FALSE),"")</f>
        <v/>
      </c>
      <c r="P620" s="67" t="str">
        <f t="shared" si="42"/>
        <v/>
      </c>
    </row>
    <row r="621" spans="2:16" s="68" customFormat="1" ht="22.75" customHeight="1" thickBot="1" x14ac:dyDescent="0.4">
      <c r="B621" s="208"/>
      <c r="C621" s="58"/>
      <c r="D621" s="59"/>
      <c r="E621" s="59"/>
      <c r="F621" s="170" t="e">
        <f>+VLOOKUP(E621,'ESTADAR V3 2025'!$D$125:$F$235,2,FALSE)</f>
        <v>#N/A</v>
      </c>
      <c r="G621" s="61"/>
      <c r="H621" s="61"/>
      <c r="I621" s="59"/>
      <c r="J621" s="62" t="str">
        <f t="shared" si="39"/>
        <v/>
      </c>
      <c r="K621" s="59"/>
      <c r="L621" s="209"/>
      <c r="M621" s="64" t="str">
        <f t="shared" si="40"/>
        <v/>
      </c>
      <c r="N621" s="65">
        <f t="shared" si="41"/>
        <v>0</v>
      </c>
      <c r="O621" s="66" t="str">
        <f>+IFERROR(VLOOKUP(LEFT(E621,4),Tabla3[[COD]:[PROCESO]],4,FALSE),"")</f>
        <v/>
      </c>
      <c r="P621" s="67" t="str">
        <f t="shared" si="42"/>
        <v/>
      </c>
    </row>
    <row r="622" spans="2:16" s="68" customFormat="1" ht="22.75" customHeight="1" thickBot="1" x14ac:dyDescent="0.4">
      <c r="B622" s="210"/>
      <c r="C622" s="184"/>
      <c r="D622" s="206"/>
      <c r="E622" s="206"/>
      <c r="F622" s="211"/>
      <c r="G622" s="212"/>
      <c r="H622" s="213"/>
      <c r="I622" s="72">
        <f>+SUM(N2:N621)</f>
        <v>-20.782777777777778</v>
      </c>
      <c r="J622" s="62" t="str">
        <f t="shared" si="39"/>
        <v/>
      </c>
      <c r="K622" s="206"/>
      <c r="L622" s="214"/>
      <c r="M622" s="64" t="str">
        <f>+IFERROR(N622*O622,"")</f>
        <v/>
      </c>
      <c r="N622" s="65"/>
      <c r="O622" s="66" t="str">
        <f>+IFERROR(VLOOKUP(LEFT(E622,4),Tabla3[[COD]:[PROCESO]],4,FALSE),"")</f>
        <v/>
      </c>
      <c r="P622" s="67" t="str">
        <f>+IFERROR(I622/N622,"")</f>
        <v/>
      </c>
    </row>
    <row r="623" spans="2:16" x14ac:dyDescent="0.45">
      <c r="G623" s="215"/>
    </row>
    <row r="624" spans="2:16" x14ac:dyDescent="0.45">
      <c r="G624" s="215"/>
    </row>
    <row r="625" spans="7:7" x14ac:dyDescent="0.45">
      <c r="G625" s="215"/>
    </row>
    <row r="626" spans="7:7" x14ac:dyDescent="0.45">
      <c r="G626" s="215"/>
    </row>
    <row r="627" spans="7:7" x14ac:dyDescent="0.45">
      <c r="G627" s="215"/>
    </row>
    <row r="628" spans="7:7" x14ac:dyDescent="0.45">
      <c r="G628" s="215"/>
    </row>
    <row r="1048573" spans="7:7" x14ac:dyDescent="0.45">
      <c r="G1048573" s="215"/>
    </row>
    <row r="1048574" spans="7:7" x14ac:dyDescent="0.45">
      <c r="G1048574" s="215"/>
    </row>
    <row r="1048575" spans="7:7" x14ac:dyDescent="0.45">
      <c r="G1048575" s="215"/>
    </row>
    <row r="1048576" spans="7:7" x14ac:dyDescent="0.45">
      <c r="G1048576" s="215"/>
    </row>
  </sheetData>
  <sheetProtection insertRows="0" autoFilter="0"/>
  <autoFilter ref="B1:P622" xr:uid="{8166DCB7-A7BD-4B9F-BE20-ECB8304CF006}"/>
  <conditionalFormatting sqref="J2:J37 J52:J1048576">
    <cfRule type="cellIs" dxfId="99" priority="163" operator="greaterThanOrEqual">
      <formula>1.25</formula>
    </cfRule>
    <cfRule type="cellIs" dxfId="98" priority="164" operator="greaterThanOrEqual">
      <formula>1</formula>
    </cfRule>
    <cfRule type="cellIs" dxfId="97" priority="165" operator="greaterThanOrEqual">
      <formula>0.6</formula>
    </cfRule>
    <cfRule type="cellIs" dxfId="96" priority="166" operator="lessThanOrEqual">
      <formula>0.6</formula>
    </cfRule>
    <cfRule type="cellIs" dxfId="95" priority="167" operator="greaterThanOrEqual">
      <formula>1</formula>
    </cfRule>
    <cfRule type="cellIs" dxfId="94" priority="168" operator="greaterThanOrEqual">
      <formula>0.6</formula>
    </cfRule>
    <cfRule type="cellIs" dxfId="93" priority="169" operator="lessThanOrEqual">
      <formula>0.59</formula>
    </cfRule>
    <cfRule type="cellIs" dxfId="92" priority="170" operator="greaterThanOrEqual">
      <formula>0.9</formula>
    </cfRule>
    <cfRule type="cellIs" dxfId="91" priority="171" operator="greaterThanOrEqual">
      <formula>0.6</formula>
    </cfRule>
  </conditionalFormatting>
  <conditionalFormatting sqref="J38:J51">
    <cfRule type="cellIs" dxfId="90" priority="136" operator="greaterThanOrEqual">
      <formula>1.25</formula>
    </cfRule>
    <cfRule type="cellIs" dxfId="89" priority="137" operator="greaterThanOrEqual">
      <formula>1</formula>
    </cfRule>
    <cfRule type="cellIs" dxfId="88" priority="138" operator="greaterThanOrEqual">
      <formula>0.6</formula>
    </cfRule>
    <cfRule type="cellIs" dxfId="87" priority="139" operator="lessThanOrEqual">
      <formula>0.6</formula>
    </cfRule>
    <cfRule type="cellIs" dxfId="86" priority="140" operator="greaterThanOrEqual">
      <formula>1</formula>
    </cfRule>
    <cfRule type="cellIs" dxfId="85" priority="141" operator="greaterThanOrEqual">
      <formula>0.6</formula>
    </cfRule>
    <cfRule type="cellIs" dxfId="84" priority="142" operator="lessThanOrEqual">
      <formula>0.59</formula>
    </cfRule>
    <cfRule type="cellIs" dxfId="83" priority="143" operator="greaterThanOrEqual">
      <formula>0.9</formula>
    </cfRule>
    <cfRule type="cellIs" dxfId="82" priority="144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04715-CB5A-48F6-9F9A-FCA70DC863BA}">
          <x14:formula1>
            <xm:f>FINCAS!$A$2:$A$73</xm:f>
          </x14:formula1>
          <xm:sqref>D341 D351:D621</xm:sqref>
        </x14:dataValidation>
        <x14:dataValidation type="list" allowBlank="1" showInputMessage="1" showErrorMessage="1" xr:uid="{217D06E7-F7AB-461C-8B79-0147FC138115}">
          <x14:formula1>
            <xm:f>'ESTADAR V3 2025'!$D$124:$D$236</xm:f>
          </x14:formula1>
          <xm:sqref>E163 E230 E242 E255 E341 E351:E621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C930-E56E-4D0E-AFF0-A0D7ECAA8E36}">
  <sheetPr codeName="Hoja33"/>
  <dimension ref="B1:P632"/>
  <sheetViews>
    <sheetView showGridLines="0" topLeftCell="E1" zoomScaleNormal="100" zoomScaleSheetLayoutView="100" workbookViewId="0">
      <pane ySplit="1" topLeftCell="A394" activePane="bottomLeft" state="frozen"/>
      <selection pane="bottomLeft" activeCell="J403" sqref="J403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40.54296875" style="75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9" width="11.453125" style="56" customWidth="1"/>
    <col min="20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I2" s="172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7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ref="P87:P117" si="8">+IFERROR(I87/N87,"")</f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8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8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>+IFERROR(P90/O90,"")</f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8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>+IFERROR(P91/O91,"")</f>
        <v/>
      </c>
      <c r="K91" s="60"/>
      <c r="L91" s="63"/>
      <c r="M91" s="64" t="str">
        <f t="shared" ref="M91:M117" si="9">+IFERROR(N91*O91,"")</f>
        <v/>
      </c>
      <c r="N91" s="65">
        <f t="shared" ref="N91:N117" si="10">(H91-G91)*24</f>
        <v>0</v>
      </c>
      <c r="O91" s="66" t="str">
        <f>+IFERROR(VLOOKUP(LEFT(E91,4),Tabla3[[COD]:[PROCESO]],4,FALSE),"")</f>
        <v/>
      </c>
      <c r="P91" s="67" t="str">
        <f t="shared" si="8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>+IFERROR(P92/O92,"")</f>
        <v/>
      </c>
      <c r="K92" s="60"/>
      <c r="L92" s="63"/>
      <c r="M92" s="64" t="str">
        <f t="shared" si="9"/>
        <v/>
      </c>
      <c r="N92" s="65">
        <f t="shared" si="10"/>
        <v>0</v>
      </c>
      <c r="O92" s="66" t="str">
        <f>+IFERROR(VLOOKUP(LEFT(E92,4),Tabla3[[COD]:[PROCESO]],4,FALSE),"")</f>
        <v/>
      </c>
      <c r="P92" s="67" t="str">
        <f t="shared" si="8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9"/>
        <v/>
      </c>
      <c r="N93" s="65">
        <f t="shared" si="10"/>
        <v>0</v>
      </c>
      <c r="O93" s="66" t="str">
        <f>+IFERROR(VLOOKUP(LEFT(E93,4),Tabla3[[COD]:[PROCESO]],4,FALSE),"")</f>
        <v/>
      </c>
      <c r="P93" s="67" t="str">
        <f t="shared" si="8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4"/>
        <v/>
      </c>
      <c r="K94" s="60"/>
      <c r="L94" s="63"/>
      <c r="M94" s="64" t="str">
        <f t="shared" si="9"/>
        <v/>
      </c>
      <c r="N94" s="65">
        <f t="shared" si="10"/>
        <v>0</v>
      </c>
      <c r="O94" s="66" t="str">
        <f>+IFERROR(VLOOKUP(LEFT(E94,4),Tabla3[[COD]:[PROCESO]],4,FALSE),"")</f>
        <v/>
      </c>
      <c r="P94" s="67" t="str">
        <f t="shared" si="8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9"/>
        <v/>
      </c>
      <c r="N95" s="65">
        <f t="shared" si="10"/>
        <v>0</v>
      </c>
      <c r="O95" s="66" t="str">
        <f>+IFERROR(VLOOKUP(LEFT(E95,4),Tabla3[[COD]:[PROCESO]],4,FALSE),"")</f>
        <v/>
      </c>
      <c r="P95" s="67" t="str">
        <f t="shared" si="8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4"/>
        <v/>
      </c>
      <c r="K96" s="60"/>
      <c r="L96" s="63"/>
      <c r="M96" s="64" t="str">
        <f t="shared" si="9"/>
        <v/>
      </c>
      <c r="N96" s="65">
        <f t="shared" si="10"/>
        <v>0</v>
      </c>
      <c r="O96" s="66" t="str">
        <f>+IFERROR(VLOOKUP(LEFT(E96,4),Tabla3[[COD]:[PROCESO]],4,FALSE),"")</f>
        <v/>
      </c>
      <c r="P96" s="67" t="str">
        <f t="shared" si="8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9"/>
        <v/>
      </c>
      <c r="N97" s="65">
        <f t="shared" si="10"/>
        <v>0</v>
      </c>
      <c r="O97" s="66" t="str">
        <f>+IFERROR(VLOOKUP(LEFT(E97,4),Tabla3[[COD]:[PROCESO]],4,FALSE),"")</f>
        <v/>
      </c>
      <c r="P97" s="67" t="str">
        <f t="shared" si="8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9"/>
        <v/>
      </c>
      <c r="N98" s="65">
        <f t="shared" si="10"/>
        <v>0</v>
      </c>
      <c r="O98" s="66" t="str">
        <f>+IFERROR(VLOOKUP(LEFT(E98,4),Tabla3[[COD]:[PROCESO]],4,FALSE),"")</f>
        <v/>
      </c>
      <c r="P98" s="67" t="str">
        <f t="shared" si="8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9"/>
        <v/>
      </c>
      <c r="N99" s="65">
        <f t="shared" si="10"/>
        <v>0</v>
      </c>
      <c r="O99" s="66" t="str">
        <f>+IFERROR(VLOOKUP(LEFT(E99,4),Tabla3[[COD]:[PROCESO]],4,FALSE),"")</f>
        <v/>
      </c>
      <c r="P99" s="67" t="str">
        <f t="shared" si="8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9"/>
        <v/>
      </c>
      <c r="N100" s="65">
        <f t="shared" si="10"/>
        <v>0</v>
      </c>
      <c r="O100" s="66" t="str">
        <f>+IFERROR(VLOOKUP(LEFT(E100,4),Tabla3[[COD]:[PROCESO]],4,FALSE),"")</f>
        <v/>
      </c>
      <c r="P100" s="67" t="str">
        <f t="shared" si="8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9"/>
        <v/>
      </c>
      <c r="N101" s="65">
        <f t="shared" si="10"/>
        <v>0</v>
      </c>
      <c r="O101" s="66" t="str">
        <f>+IFERROR(VLOOKUP(LEFT(E101,4),Tabla3[[COD]:[PROCESO]],4,FALSE),"")</f>
        <v/>
      </c>
      <c r="P101" s="67" t="str">
        <f t="shared" si="8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9"/>
        <v/>
      </c>
      <c r="N102" s="65">
        <f t="shared" si="10"/>
        <v>0</v>
      </c>
      <c r="O102" s="66" t="str">
        <f>+IFERROR(VLOOKUP(LEFT(E102,4),Tabla3[[COD]:[PROCESO]],4,FALSE),"")</f>
        <v/>
      </c>
      <c r="P102" s="67" t="str">
        <f t="shared" si="8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9"/>
        <v/>
      </c>
      <c r="N103" s="65">
        <f t="shared" si="10"/>
        <v>0</v>
      </c>
      <c r="O103" s="66" t="str">
        <f>+IFERROR(VLOOKUP(LEFT(E103,4),Tabla3[[COD]:[PROCESO]],4,FALSE),"")</f>
        <v/>
      </c>
      <c r="P103" s="67" t="str">
        <f t="shared" si="8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9"/>
        <v/>
      </c>
      <c r="N104" s="65">
        <f t="shared" si="10"/>
        <v>0</v>
      </c>
      <c r="O104" s="66" t="str">
        <f>+IFERROR(VLOOKUP(LEFT(E104,4),Tabla3[[COD]:[PROCESO]],4,FALSE),"")</f>
        <v/>
      </c>
      <c r="P104" s="67" t="str">
        <f t="shared" si="8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9"/>
        <v/>
      </c>
      <c r="N105" s="65">
        <f t="shared" si="10"/>
        <v>0</v>
      </c>
      <c r="O105" s="66" t="str">
        <f>+IFERROR(VLOOKUP(LEFT(E105,4),Tabla3[[COD]:[PROCESO]],4,FALSE),"")</f>
        <v/>
      </c>
      <c r="P105" s="67" t="str">
        <f t="shared" si="8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9"/>
        <v/>
      </c>
      <c r="N106" s="65">
        <f t="shared" si="10"/>
        <v>0</v>
      </c>
      <c r="O106" s="66" t="str">
        <f>+IFERROR(VLOOKUP(LEFT(E106,4),Tabla3[[COD]:[PROCESO]],4,FALSE),"")</f>
        <v/>
      </c>
      <c r="P106" s="67" t="str">
        <f t="shared" si="8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9"/>
        <v/>
      </c>
      <c r="N107" s="65">
        <f t="shared" si="10"/>
        <v>0</v>
      </c>
      <c r="O107" s="66" t="str">
        <f>+IFERROR(VLOOKUP(LEFT(E107,4),Tabla3[[COD]:[PROCESO]],4,FALSE),"")</f>
        <v/>
      </c>
      <c r="P107" s="67" t="str">
        <f t="shared" si="8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9"/>
        <v/>
      </c>
      <c r="N108" s="65">
        <f t="shared" si="10"/>
        <v>0</v>
      </c>
      <c r="O108" s="66" t="str">
        <f>+IFERROR(VLOOKUP(LEFT(E108,4),Tabla3[[COD]:[PROCESO]],4,FALSE),"")</f>
        <v/>
      </c>
      <c r="P108" s="67" t="str">
        <f t="shared" si="8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9"/>
        <v/>
      </c>
      <c r="N109" s="65">
        <f t="shared" si="10"/>
        <v>0</v>
      </c>
      <c r="O109" s="66" t="str">
        <f>+IFERROR(VLOOKUP(LEFT(E109,4),Tabla3[[COD]:[PROCESO]],4,FALSE),"")</f>
        <v/>
      </c>
      <c r="P109" s="67" t="str">
        <f t="shared" si="8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9"/>
        <v/>
      </c>
      <c r="N110" s="65">
        <f t="shared" si="10"/>
        <v>0</v>
      </c>
      <c r="O110" s="66" t="str">
        <f>+IFERROR(VLOOKUP(LEFT(E110,4),Tabla3[[COD]:[PROCESO]],4,FALSE),"")</f>
        <v/>
      </c>
      <c r="P110" s="67" t="str">
        <f t="shared" si="8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9"/>
        <v/>
      </c>
      <c r="N111" s="65">
        <f t="shared" si="10"/>
        <v>0</v>
      </c>
      <c r="O111" s="66" t="str">
        <f>+IFERROR(VLOOKUP(LEFT(E111,4),Tabla3[[COD]:[PROCESO]],4,FALSE),"")</f>
        <v/>
      </c>
      <c r="P111" s="67" t="str">
        <f t="shared" si="8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9"/>
        <v/>
      </c>
      <c r="N112" s="65">
        <f t="shared" si="10"/>
        <v>0</v>
      </c>
      <c r="O112" s="66" t="str">
        <f>+IFERROR(VLOOKUP(LEFT(E112,4),Tabla3[[COD]:[PROCESO]],4,FALSE),"")</f>
        <v/>
      </c>
      <c r="P112" s="67" t="str">
        <f t="shared" si="8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9"/>
        <v/>
      </c>
      <c r="N113" s="65">
        <f t="shared" si="10"/>
        <v>0</v>
      </c>
      <c r="O113" s="66" t="str">
        <f>+IFERROR(VLOOKUP(LEFT(E113,4),Tabla3[[COD]:[PROCESO]],4,FALSE),"")</f>
        <v/>
      </c>
      <c r="P113" s="67" t="str">
        <f t="shared" si="8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9"/>
        <v/>
      </c>
      <c r="N114" s="65">
        <f t="shared" si="10"/>
        <v>0</v>
      </c>
      <c r="O114" s="66" t="str">
        <f>+IFERROR(VLOOKUP(LEFT(E114,4),Tabla3[[COD]:[PROCESO]],4,FALSE),"")</f>
        <v/>
      </c>
      <c r="P114" s="67" t="str">
        <f t="shared" si="8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9"/>
        <v/>
      </c>
      <c r="N115" s="65">
        <f t="shared" si="10"/>
        <v>0</v>
      </c>
      <c r="O115" s="66" t="str">
        <f>+IFERROR(VLOOKUP(LEFT(E115,4),Tabla3[[COD]:[PROCESO]],4,FALSE),"")</f>
        <v/>
      </c>
      <c r="P115" s="67" t="str">
        <f t="shared" si="8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9"/>
        <v/>
      </c>
      <c r="N116" s="65">
        <f t="shared" si="10"/>
        <v>0</v>
      </c>
      <c r="O116" s="66" t="str">
        <f>+IFERROR(VLOOKUP(LEFT(E116,4),Tabla3[[COD]:[PROCESO]],4,FALSE),"")</f>
        <v/>
      </c>
      <c r="P116" s="67" t="str">
        <f t="shared" si="8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9"/>
        <v/>
      </c>
      <c r="N117" s="65">
        <f t="shared" si="10"/>
        <v>0</v>
      </c>
      <c r="O117" s="66" t="str">
        <f>+IFERROR(VLOOKUP(LEFT(E117,4),Tabla3[[COD]:[PROCESO]],4,FALSE),"")</f>
        <v/>
      </c>
      <c r="P117" s="67" t="str">
        <f t="shared" si="8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>+IFERROR(P131/O131,"")</f>
        <v/>
      </c>
      <c r="K131" s="60"/>
      <c r="L131" s="63"/>
      <c r="M131" s="64" t="str">
        <f t="shared" ref="M131:M194" si="11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>+IFERROR(P132/O132,"")</f>
        <v/>
      </c>
      <c r="K132" s="60"/>
      <c r="L132" s="63"/>
      <c r="M132" s="64" t="str">
        <f t="shared" si="11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>+IFERROR(P133/O133,"")</f>
        <v/>
      </c>
      <c r="K133" s="60"/>
      <c r="L133" s="63"/>
      <c r="M133" s="64" t="str">
        <f t="shared" si="11"/>
        <v/>
      </c>
      <c r="N133" s="65">
        <f t="shared" ref="N133:N196" si="12">(H133-G133)*24</f>
        <v>0</v>
      </c>
      <c r="O133" s="66" t="str">
        <f>+IFERROR(VLOOKUP(LEFT(E133,4),Tabla3[[COD]:[PROCESO]],4,FALSE),"")</f>
        <v/>
      </c>
      <c r="P133" s="67" t="str">
        <f t="shared" ref="P133:P196" si="13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>+IFERROR(P134/O134,"")</f>
        <v/>
      </c>
      <c r="K134" s="60"/>
      <c r="L134" s="63"/>
      <c r="M134" s="64" t="str">
        <f t="shared" si="11"/>
        <v/>
      </c>
      <c r="N134" s="65">
        <f t="shared" si="12"/>
        <v>0</v>
      </c>
      <c r="O134" s="66" t="str">
        <f>+IFERROR(VLOOKUP(LEFT(E134,4),Tabla3[[COD]:[PROCESO]],4,FALSE),"")</f>
        <v/>
      </c>
      <c r="P134" s="67" t="str">
        <f t="shared" si="13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>+IFERROR(P135/O135,"")</f>
        <v/>
      </c>
      <c r="K135" s="60"/>
      <c r="L135" s="63"/>
      <c r="M135" s="64" t="str">
        <f t="shared" si="11"/>
        <v/>
      </c>
      <c r="N135" s="65">
        <f t="shared" si="12"/>
        <v>0</v>
      </c>
      <c r="O135" s="66" t="str">
        <f>+IFERROR(VLOOKUP(LEFT(E135,4),Tabla3[[COD]:[PROCESO]],4,FALSE),"")</f>
        <v/>
      </c>
      <c r="P135" s="67" t="str">
        <f t="shared" si="13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ref="J136:J194" si="14">+IFERROR(P136/O136,"")</f>
        <v/>
      </c>
      <c r="K136" s="60"/>
      <c r="L136" s="63"/>
      <c r="M136" s="64" t="str">
        <f t="shared" si="11"/>
        <v/>
      </c>
      <c r="N136" s="65">
        <f t="shared" si="12"/>
        <v>0</v>
      </c>
      <c r="O136" s="66" t="str">
        <f>+IFERROR(VLOOKUP(LEFT(E136,4),Tabla3[[COD]:[PROCESO]],4,FALSE),"")</f>
        <v/>
      </c>
      <c r="P136" s="67" t="str">
        <f t="shared" si="13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4"/>
        <v/>
      </c>
      <c r="K137" s="60"/>
      <c r="L137" s="63"/>
      <c r="M137" s="64" t="str">
        <f t="shared" si="11"/>
        <v/>
      </c>
      <c r="N137" s="65">
        <f t="shared" si="12"/>
        <v>0</v>
      </c>
      <c r="O137" s="66" t="str">
        <f>+IFERROR(VLOOKUP(LEFT(E137,4),Tabla3[[COD]:[PROCESO]],4,FALSE),"")</f>
        <v/>
      </c>
      <c r="P137" s="67" t="str">
        <f t="shared" si="13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/>
      <c r="K138" s="60"/>
      <c r="L138" s="63"/>
      <c r="M138" s="64" t="str">
        <f t="shared" si="11"/>
        <v/>
      </c>
      <c r="N138" s="65">
        <f t="shared" si="12"/>
        <v>0</v>
      </c>
      <c r="O138" s="66" t="str">
        <f>+IFERROR(VLOOKUP(LEFT(E138,4),Tabla3[[COD]:[PROCESO]],4,FALSE),"")</f>
        <v/>
      </c>
      <c r="P138" s="67" t="str">
        <f t="shared" si="13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4"/>
        <v/>
      </c>
      <c r="K139" s="60"/>
      <c r="L139" s="63"/>
      <c r="M139" s="64" t="str">
        <f t="shared" si="11"/>
        <v/>
      </c>
      <c r="N139" s="65">
        <f t="shared" si="12"/>
        <v>0</v>
      </c>
      <c r="O139" s="66" t="str">
        <f>+IFERROR(VLOOKUP(LEFT(E139,4),Tabla3[[COD]:[PROCESO]],4,FALSE),"")</f>
        <v/>
      </c>
      <c r="P139" s="67" t="str">
        <f t="shared" si="13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4"/>
        <v/>
      </c>
      <c r="K140" s="60"/>
      <c r="L140" s="63"/>
      <c r="M140" s="64" t="str">
        <f t="shared" si="11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3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4"/>
        <v/>
      </c>
      <c r="K141" s="60"/>
      <c r="L141" s="320"/>
      <c r="M141" s="64" t="str">
        <f t="shared" si="11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3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4"/>
        <v/>
      </c>
      <c r="K142" s="60"/>
      <c r="L142" s="63"/>
      <c r="M142" s="64" t="str">
        <f t="shared" si="11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3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4"/>
        <v/>
      </c>
      <c r="K143" s="60"/>
      <c r="L143" s="63"/>
      <c r="M143" s="64" t="str">
        <f t="shared" si="11"/>
        <v/>
      </c>
      <c r="N143" s="65">
        <f t="shared" si="12"/>
        <v>0</v>
      </c>
      <c r="O143" s="66" t="str">
        <f>+IFERROR(VLOOKUP(LEFT(E143,4),Tabla3[[COD]:[PROCESO]],4,FALSE),"")</f>
        <v/>
      </c>
      <c r="P143" s="67" t="str">
        <f t="shared" si="13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4"/>
        <v/>
      </c>
      <c r="K144" s="60"/>
      <c r="L144" s="320"/>
      <c r="M144" s="64" t="str">
        <f t="shared" si="11"/>
        <v/>
      </c>
      <c r="N144" s="65">
        <f t="shared" si="12"/>
        <v>0</v>
      </c>
      <c r="O144" s="66" t="str">
        <f>+IFERROR(VLOOKUP(LEFT(E144,4),Tabla3[[COD]:[PROCESO]],4,FALSE),"")</f>
        <v/>
      </c>
      <c r="P144" s="67" t="str">
        <f t="shared" si="13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4"/>
        <v/>
      </c>
      <c r="K145" s="60"/>
      <c r="L145" s="63"/>
      <c r="M145" s="64" t="str">
        <f t="shared" si="11"/>
        <v/>
      </c>
      <c r="N145" s="65">
        <f t="shared" si="12"/>
        <v>0</v>
      </c>
      <c r="O145" s="66" t="str">
        <f>+IFERROR(VLOOKUP(LEFT(E145,4),Tabla3[[COD]:[PROCESO]],4,FALSE),"")</f>
        <v/>
      </c>
      <c r="P145" s="67" t="str">
        <f t="shared" si="13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4"/>
        <v/>
      </c>
      <c r="K146" s="60"/>
      <c r="L146" s="63"/>
      <c r="M146" s="64" t="str">
        <f t="shared" si="11"/>
        <v/>
      </c>
      <c r="N146" s="65">
        <f t="shared" si="12"/>
        <v>0</v>
      </c>
      <c r="O146" s="66" t="str">
        <f>+IFERROR(VLOOKUP(LEFT(E146,4),Tabla3[[COD]:[PROCESO]],4,FALSE),"")</f>
        <v/>
      </c>
      <c r="P146" s="67" t="str">
        <f t="shared" si="13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4"/>
        <v/>
      </c>
      <c r="K147" s="60"/>
      <c r="L147" s="63"/>
      <c r="M147" s="64" t="str">
        <f t="shared" si="11"/>
        <v/>
      </c>
      <c r="N147" s="65">
        <f t="shared" si="12"/>
        <v>0</v>
      </c>
      <c r="O147" s="66" t="str">
        <f>+IFERROR(VLOOKUP(LEFT(E147,4),Tabla3[[COD]:[PROCESO]],4,FALSE),"")</f>
        <v/>
      </c>
      <c r="P147" s="67" t="str">
        <f t="shared" si="13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4"/>
        <v/>
      </c>
      <c r="K148" s="60"/>
      <c r="L148" s="63"/>
      <c r="M148" s="64" t="str">
        <f t="shared" si="11"/>
        <v/>
      </c>
      <c r="N148" s="65">
        <f t="shared" si="12"/>
        <v>0</v>
      </c>
      <c r="O148" s="66" t="str">
        <f>+IFERROR(VLOOKUP(LEFT(E148,4),Tabla3[[COD]:[PROCESO]],4,FALSE),"")</f>
        <v/>
      </c>
      <c r="P148" s="67" t="str">
        <f t="shared" si="13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4"/>
        <v/>
      </c>
      <c r="K149" s="60"/>
      <c r="L149" s="63"/>
      <c r="M149" s="64" t="str">
        <f t="shared" si="11"/>
        <v/>
      </c>
      <c r="N149" s="65">
        <f t="shared" si="12"/>
        <v>0</v>
      </c>
      <c r="O149" s="66" t="str">
        <f>+IFERROR(VLOOKUP(LEFT(E149,4),Tabla3[[COD]:[PROCESO]],4,FALSE),"")</f>
        <v/>
      </c>
      <c r="P149" s="67" t="str">
        <f t="shared" si="13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4"/>
        <v/>
      </c>
      <c r="K150" s="60"/>
      <c r="L150" s="63"/>
      <c r="M150" s="64" t="str">
        <f t="shared" si="11"/>
        <v/>
      </c>
      <c r="N150" s="65">
        <f t="shared" si="12"/>
        <v>0</v>
      </c>
      <c r="O150" s="66" t="str">
        <f>+IFERROR(VLOOKUP(LEFT(E150,4),Tabla3[[COD]:[PROCESO]],4,FALSE),"")</f>
        <v/>
      </c>
      <c r="P150" s="67" t="str">
        <f t="shared" si="13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4"/>
        <v/>
      </c>
      <c r="K151" s="60"/>
      <c r="L151" s="63"/>
      <c r="M151" s="64" t="str">
        <f t="shared" si="11"/>
        <v/>
      </c>
      <c r="N151" s="65">
        <f t="shared" si="12"/>
        <v>0</v>
      </c>
      <c r="O151" s="66" t="str">
        <f>+IFERROR(VLOOKUP(LEFT(E151,4),Tabla3[[COD]:[PROCESO]],4,FALSE),"")</f>
        <v/>
      </c>
      <c r="P151" s="67" t="str">
        <f t="shared" si="13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4"/>
        <v/>
      </c>
      <c r="K152" s="60"/>
      <c r="L152" s="63"/>
      <c r="M152" s="64" t="str">
        <f t="shared" si="11"/>
        <v/>
      </c>
      <c r="N152" s="65">
        <f t="shared" si="12"/>
        <v>0</v>
      </c>
      <c r="O152" s="66" t="str">
        <f>+IFERROR(VLOOKUP(LEFT(E152,4),Tabla3[[COD]:[PROCESO]],4,FALSE),"")</f>
        <v/>
      </c>
      <c r="P152" s="67" t="str">
        <f t="shared" si="13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4"/>
        <v/>
      </c>
      <c r="K153" s="60"/>
      <c r="L153" s="63"/>
      <c r="M153" s="64" t="str">
        <f t="shared" si="11"/>
        <v/>
      </c>
      <c r="N153" s="65">
        <f t="shared" si="12"/>
        <v>0</v>
      </c>
      <c r="O153" s="66" t="str">
        <f>+IFERROR(VLOOKUP(LEFT(E153,4),Tabla3[[COD]:[PROCESO]],4,FALSE),"")</f>
        <v/>
      </c>
      <c r="P153" s="67" t="str">
        <f t="shared" si="13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4"/>
        <v/>
      </c>
      <c r="K154" s="60"/>
      <c r="L154" s="63"/>
      <c r="M154" s="64" t="str">
        <f t="shared" si="11"/>
        <v/>
      </c>
      <c r="N154" s="65">
        <f t="shared" si="12"/>
        <v>0</v>
      </c>
      <c r="O154" s="66" t="str">
        <f>+IFERROR(VLOOKUP(LEFT(E154,4),Tabla3[[COD]:[PROCESO]],4,FALSE),"")</f>
        <v/>
      </c>
      <c r="P154" s="67" t="str">
        <f t="shared" si="13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4"/>
        <v/>
      </c>
      <c r="K155" s="60"/>
      <c r="L155" s="320"/>
      <c r="M155" s="64" t="str">
        <f t="shared" si="11"/>
        <v/>
      </c>
      <c r="N155" s="65">
        <f t="shared" si="12"/>
        <v>0</v>
      </c>
      <c r="O155" s="66" t="str">
        <f>+IFERROR(VLOOKUP(LEFT(E155,4),Tabla3[[COD]:[PROCESO]],4,FALSE),"")</f>
        <v/>
      </c>
      <c r="P155" s="67" t="str">
        <f t="shared" si="13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4"/>
        <v/>
      </c>
      <c r="K156" s="60"/>
      <c r="L156" s="63"/>
      <c r="M156" s="64" t="str">
        <f t="shared" si="11"/>
        <v/>
      </c>
      <c r="N156" s="65">
        <f t="shared" si="12"/>
        <v>0</v>
      </c>
      <c r="O156" s="66" t="str">
        <f>+IFERROR(VLOOKUP(LEFT(E156,4),Tabla3[[COD]:[PROCESO]],4,FALSE),"")</f>
        <v/>
      </c>
      <c r="P156" s="67" t="str">
        <f t="shared" si="13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4"/>
        <v/>
      </c>
      <c r="K157" s="60"/>
      <c r="L157" s="63"/>
      <c r="M157" s="64" t="str">
        <f t="shared" si="11"/>
        <v/>
      </c>
      <c r="N157" s="65">
        <f t="shared" si="12"/>
        <v>0</v>
      </c>
      <c r="O157" s="66" t="str">
        <f>+IFERROR(VLOOKUP(LEFT(E157,4),Tabla3[[COD]:[PROCESO]],4,FALSE),"")</f>
        <v/>
      </c>
      <c r="P157" s="67" t="str">
        <f t="shared" si="13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4"/>
        <v/>
      </c>
      <c r="K158" s="60"/>
      <c r="L158" s="63"/>
      <c r="M158" s="64" t="str">
        <f t="shared" si="11"/>
        <v/>
      </c>
      <c r="N158" s="65">
        <f t="shared" si="12"/>
        <v>0</v>
      </c>
      <c r="O158" s="66" t="str">
        <f>+IFERROR(VLOOKUP(LEFT(E158,4),Tabla3[[COD]:[PROCESO]],4,FALSE),"")</f>
        <v/>
      </c>
      <c r="P158" s="67" t="str">
        <f t="shared" si="13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4"/>
        <v/>
      </c>
      <c r="K159" s="60"/>
      <c r="L159" s="63"/>
      <c r="M159" s="64" t="str">
        <f t="shared" si="11"/>
        <v/>
      </c>
      <c r="N159" s="65">
        <f t="shared" si="12"/>
        <v>0</v>
      </c>
      <c r="O159" s="66" t="str">
        <f>+IFERROR(VLOOKUP(LEFT(E159,4),Tabla3[[COD]:[PROCESO]],4,FALSE),"")</f>
        <v/>
      </c>
      <c r="P159" s="67" t="str">
        <f t="shared" si="13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4"/>
        <v/>
      </c>
      <c r="K160" s="60"/>
      <c r="L160" s="63"/>
      <c r="M160" s="64" t="str">
        <f t="shared" si="11"/>
        <v/>
      </c>
      <c r="N160" s="65">
        <f t="shared" si="12"/>
        <v>0</v>
      </c>
      <c r="O160" s="66" t="str">
        <f>+IFERROR(VLOOKUP(LEFT(E160,4),Tabla3[[COD]:[PROCESO]],4,FALSE),"")</f>
        <v/>
      </c>
      <c r="P160" s="67" t="str">
        <f t="shared" si="13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4"/>
        <v/>
      </c>
      <c r="K161" s="60"/>
      <c r="L161" s="63"/>
      <c r="M161" s="64" t="str">
        <f t="shared" si="11"/>
        <v/>
      </c>
      <c r="N161" s="65">
        <f t="shared" si="12"/>
        <v>0</v>
      </c>
      <c r="O161" s="66" t="str">
        <f>+IFERROR(VLOOKUP(LEFT(E161,4),Tabla3[[COD]:[PROCESO]],4,FALSE),"")</f>
        <v/>
      </c>
      <c r="P161" s="67" t="str">
        <f t="shared" si="13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4"/>
        <v/>
      </c>
      <c r="K162" s="60"/>
      <c r="L162" s="63"/>
      <c r="M162" s="64" t="str">
        <f t="shared" si="11"/>
        <v/>
      </c>
      <c r="N162" s="65">
        <f t="shared" si="12"/>
        <v>0</v>
      </c>
      <c r="O162" s="66" t="str">
        <f>+IFERROR(VLOOKUP(LEFT(E162,4),Tabla3[[COD]:[PROCESO]],4,FALSE),"")</f>
        <v/>
      </c>
      <c r="P162" s="67" t="str">
        <f t="shared" si="13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4"/>
        <v/>
      </c>
      <c r="K163" s="60"/>
      <c r="L163" s="63"/>
      <c r="M163" s="64" t="str">
        <f t="shared" si="11"/>
        <v/>
      </c>
      <c r="N163" s="65">
        <f t="shared" si="12"/>
        <v>0</v>
      </c>
      <c r="O163" s="66" t="str">
        <f>+IFERROR(VLOOKUP(LEFT(E163,4),Tabla3[[COD]:[PROCESO]],4,FALSE),"")</f>
        <v/>
      </c>
      <c r="P163" s="67" t="str">
        <f t="shared" si="13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4"/>
        <v/>
      </c>
      <c r="K164" s="60"/>
      <c r="L164" s="63"/>
      <c r="M164" s="64" t="str">
        <f t="shared" si="11"/>
        <v/>
      </c>
      <c r="N164" s="65">
        <f t="shared" si="12"/>
        <v>0</v>
      </c>
      <c r="O164" s="66" t="str">
        <f>+IFERROR(VLOOKUP(LEFT(E164,4),Tabla3[[COD]:[PROCESO]],4,FALSE),"")</f>
        <v/>
      </c>
      <c r="P164" s="67" t="str">
        <f t="shared" si="13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4"/>
        <v/>
      </c>
      <c r="K165" s="60"/>
      <c r="L165" s="63"/>
      <c r="M165" s="64" t="str">
        <f t="shared" si="11"/>
        <v/>
      </c>
      <c r="N165" s="65">
        <f t="shared" si="12"/>
        <v>0</v>
      </c>
      <c r="O165" s="66" t="str">
        <f>+IFERROR(VLOOKUP(LEFT(E165,4),Tabla3[[COD]:[PROCESO]],4,FALSE),"")</f>
        <v/>
      </c>
      <c r="P165" s="67" t="str">
        <f t="shared" si="13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4"/>
        <v/>
      </c>
      <c r="K166" s="60"/>
      <c r="L166" s="63"/>
      <c r="M166" s="64" t="str">
        <f t="shared" si="11"/>
        <v/>
      </c>
      <c r="N166" s="65">
        <f t="shared" si="12"/>
        <v>0</v>
      </c>
      <c r="O166" s="66" t="str">
        <f>+IFERROR(VLOOKUP(LEFT(E166,4),Tabla3[[COD]:[PROCESO]],4,FALSE),"")</f>
        <v/>
      </c>
      <c r="P166" s="67" t="str">
        <f t="shared" si="13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4"/>
        <v/>
      </c>
      <c r="K167" s="60"/>
      <c r="L167" s="63"/>
      <c r="M167" s="64" t="str">
        <f t="shared" si="11"/>
        <v/>
      </c>
      <c r="N167" s="65">
        <f t="shared" si="12"/>
        <v>0</v>
      </c>
      <c r="O167" s="66" t="str">
        <f>+IFERROR(VLOOKUP(LEFT(E167,4),Tabla3[[COD]:[PROCESO]],4,FALSE),"")</f>
        <v/>
      </c>
      <c r="P167" s="67" t="str">
        <f t="shared" si="13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4"/>
        <v/>
      </c>
      <c r="K168" s="60"/>
      <c r="L168" s="63"/>
      <c r="M168" s="64" t="str">
        <f t="shared" si="11"/>
        <v/>
      </c>
      <c r="N168" s="65">
        <f t="shared" si="12"/>
        <v>0</v>
      </c>
      <c r="O168" s="66" t="str">
        <f>+IFERROR(VLOOKUP(LEFT(E168,4),Tabla3[[COD]:[PROCESO]],4,FALSE),"")</f>
        <v/>
      </c>
      <c r="P168" s="67" t="str">
        <f t="shared" si="13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4"/>
        <v/>
      </c>
      <c r="K169" s="60"/>
      <c r="L169" s="63"/>
      <c r="M169" s="64" t="str">
        <f t="shared" si="11"/>
        <v/>
      </c>
      <c r="N169" s="65">
        <f t="shared" si="12"/>
        <v>0</v>
      </c>
      <c r="O169" s="66" t="str">
        <f>+IFERROR(VLOOKUP(LEFT(E169,4),Tabla3[[COD]:[PROCESO]],4,FALSE),"")</f>
        <v/>
      </c>
      <c r="P169" s="67" t="str">
        <f t="shared" si="13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4"/>
        <v/>
      </c>
      <c r="K170" s="60"/>
      <c r="L170" s="63"/>
      <c r="M170" s="64" t="str">
        <f t="shared" si="11"/>
        <v/>
      </c>
      <c r="N170" s="65">
        <f t="shared" si="12"/>
        <v>0</v>
      </c>
      <c r="O170" s="66" t="str">
        <f>+IFERROR(VLOOKUP(LEFT(E170,4),Tabla3[[COD]:[PROCESO]],4,FALSE),"")</f>
        <v/>
      </c>
      <c r="P170" s="67" t="str">
        <f t="shared" si="13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4"/>
        <v/>
      </c>
      <c r="K171" s="60"/>
      <c r="L171" s="63"/>
      <c r="M171" s="64" t="str">
        <f t="shared" si="11"/>
        <v/>
      </c>
      <c r="N171" s="65">
        <f t="shared" si="12"/>
        <v>0</v>
      </c>
      <c r="O171" s="66" t="str">
        <f>+IFERROR(VLOOKUP(LEFT(E171,4),Tabla3[[COD]:[PROCESO]],4,FALSE),"")</f>
        <v/>
      </c>
      <c r="P171" s="67" t="str">
        <f t="shared" si="13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14"/>
        <v/>
      </c>
      <c r="K172" s="60"/>
      <c r="L172" s="63"/>
      <c r="M172" s="64" t="str">
        <f t="shared" si="11"/>
        <v/>
      </c>
      <c r="N172" s="65">
        <f t="shared" si="12"/>
        <v>0</v>
      </c>
      <c r="O172" s="66" t="str">
        <f>+IFERROR(VLOOKUP(LEFT(E172,4),Tabla3[[COD]:[PROCESO]],4,FALSE),"")</f>
        <v/>
      </c>
      <c r="P172" s="67" t="str">
        <f t="shared" si="13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14"/>
        <v/>
      </c>
      <c r="K173" s="60"/>
      <c r="L173" s="63"/>
      <c r="M173" s="64" t="str">
        <f t="shared" si="11"/>
        <v/>
      </c>
      <c r="N173" s="65">
        <f t="shared" si="12"/>
        <v>0</v>
      </c>
      <c r="O173" s="66" t="str">
        <f>+IFERROR(VLOOKUP(LEFT(E173,4),Tabla3[[COD]:[PROCESO]],4,FALSE),"")</f>
        <v/>
      </c>
      <c r="P173" s="67" t="str">
        <f t="shared" si="13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14"/>
        <v/>
      </c>
      <c r="K174" s="60"/>
      <c r="L174" s="63"/>
      <c r="M174" s="64" t="str">
        <f t="shared" si="11"/>
        <v/>
      </c>
      <c r="N174" s="65">
        <f t="shared" si="12"/>
        <v>0</v>
      </c>
      <c r="O174" s="66" t="str">
        <f>+IFERROR(VLOOKUP(LEFT(E174,4),Tabla3[[COD]:[PROCESO]],4,FALSE),"")</f>
        <v/>
      </c>
      <c r="P174" s="67" t="str">
        <f t="shared" si="13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14"/>
        <v/>
      </c>
      <c r="K175" s="60"/>
      <c r="L175" s="63"/>
      <c r="M175" s="64" t="str">
        <f t="shared" si="11"/>
        <v/>
      </c>
      <c r="N175" s="65">
        <f t="shared" si="12"/>
        <v>0</v>
      </c>
      <c r="O175" s="66" t="str">
        <f>+IFERROR(VLOOKUP(LEFT(E175,4),Tabla3[[COD]:[PROCESO]],4,FALSE),"")</f>
        <v/>
      </c>
      <c r="P175" s="67" t="str">
        <f t="shared" si="13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14"/>
        <v/>
      </c>
      <c r="K176" s="60"/>
      <c r="L176" s="63"/>
      <c r="M176" s="64" t="str">
        <f t="shared" si="11"/>
        <v/>
      </c>
      <c r="N176" s="65">
        <f t="shared" si="12"/>
        <v>0</v>
      </c>
      <c r="O176" s="66" t="str">
        <f>+IFERROR(VLOOKUP(LEFT(E176,4),Tabla3[[COD]:[PROCESO]],4,FALSE),"")</f>
        <v/>
      </c>
      <c r="P176" s="67" t="str">
        <f t="shared" si="13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14"/>
        <v/>
      </c>
      <c r="K177" s="60"/>
      <c r="L177" s="63"/>
      <c r="M177" s="64" t="str">
        <f t="shared" si="11"/>
        <v/>
      </c>
      <c r="N177" s="65">
        <f t="shared" si="12"/>
        <v>0</v>
      </c>
      <c r="O177" s="66" t="str">
        <f>+IFERROR(VLOOKUP(LEFT(E177,4),Tabla3[[COD]:[PROCESO]],4,FALSE),"")</f>
        <v/>
      </c>
      <c r="P177" s="67" t="str">
        <f t="shared" si="13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14"/>
        <v/>
      </c>
      <c r="K178" s="60"/>
      <c r="L178" s="63"/>
      <c r="M178" s="64" t="str">
        <f t="shared" si="11"/>
        <v/>
      </c>
      <c r="N178" s="65">
        <f t="shared" si="12"/>
        <v>0</v>
      </c>
      <c r="O178" s="66" t="str">
        <f>+IFERROR(VLOOKUP(LEFT(E178,4),Tabla3[[COD]:[PROCESO]],4,FALSE),"")</f>
        <v/>
      </c>
      <c r="P178" s="67" t="str">
        <f t="shared" si="13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14"/>
        <v/>
      </c>
      <c r="K179" s="60"/>
      <c r="L179" s="63"/>
      <c r="M179" s="64" t="str">
        <f t="shared" si="11"/>
        <v/>
      </c>
      <c r="N179" s="65">
        <f t="shared" si="12"/>
        <v>0</v>
      </c>
      <c r="O179" s="66" t="str">
        <f>+IFERROR(VLOOKUP(LEFT(E179,4),Tabla3[[COD]:[PROCESO]],4,FALSE),"")</f>
        <v/>
      </c>
      <c r="P179" s="67" t="str">
        <f t="shared" si="13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14"/>
        <v/>
      </c>
      <c r="K180" s="60"/>
      <c r="L180" s="63"/>
      <c r="M180" s="64" t="str">
        <f t="shared" si="11"/>
        <v/>
      </c>
      <c r="N180" s="65">
        <f t="shared" si="12"/>
        <v>0</v>
      </c>
      <c r="O180" s="66" t="str">
        <f>+IFERROR(VLOOKUP(LEFT(E180,4),Tabla3[[COD]:[PROCESO]],4,FALSE),"")</f>
        <v/>
      </c>
      <c r="P180" s="67" t="str">
        <f t="shared" si="13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14"/>
        <v/>
      </c>
      <c r="K181" s="60"/>
      <c r="L181" s="63"/>
      <c r="M181" s="64" t="str">
        <f t="shared" si="11"/>
        <v/>
      </c>
      <c r="N181" s="65">
        <f t="shared" si="12"/>
        <v>0</v>
      </c>
      <c r="O181" s="66" t="str">
        <f>+IFERROR(VLOOKUP(LEFT(E181,4),Tabla3[[COD]:[PROCESO]],4,FALSE),"")</f>
        <v/>
      </c>
      <c r="P181" s="67" t="str">
        <f t="shared" si="13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14"/>
        <v/>
      </c>
      <c r="K182" s="60"/>
      <c r="L182" s="63"/>
      <c r="M182" s="64" t="str">
        <f t="shared" si="11"/>
        <v/>
      </c>
      <c r="N182" s="65">
        <f t="shared" si="12"/>
        <v>0</v>
      </c>
      <c r="O182" s="66" t="str">
        <f>+IFERROR(VLOOKUP(LEFT(E182,4),Tabla3[[COD]:[PROCESO]],4,FALSE),"")</f>
        <v/>
      </c>
      <c r="P182" s="67" t="str">
        <f t="shared" si="13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14"/>
        <v/>
      </c>
      <c r="K183" s="60"/>
      <c r="L183" s="63"/>
      <c r="M183" s="64" t="str">
        <f t="shared" si="11"/>
        <v/>
      </c>
      <c r="N183" s="65">
        <f t="shared" si="12"/>
        <v>0</v>
      </c>
      <c r="O183" s="66" t="str">
        <f>+IFERROR(VLOOKUP(LEFT(E183,4),Tabla3[[COD]:[PROCESO]],4,FALSE),"")</f>
        <v/>
      </c>
      <c r="P183" s="67" t="str">
        <f t="shared" si="13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14"/>
        <v/>
      </c>
      <c r="K184" s="60"/>
      <c r="L184" s="63"/>
      <c r="M184" s="64" t="str">
        <f t="shared" si="11"/>
        <v/>
      </c>
      <c r="N184" s="65">
        <f t="shared" si="12"/>
        <v>0</v>
      </c>
      <c r="O184" s="66" t="str">
        <f>+IFERROR(VLOOKUP(LEFT(E184,4),Tabla3[[COD]:[PROCESO]],4,FALSE),"")</f>
        <v/>
      </c>
      <c r="P184" s="67" t="str">
        <f t="shared" si="13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14"/>
        <v/>
      </c>
      <c r="K185" s="60"/>
      <c r="L185" s="63"/>
      <c r="M185" s="64" t="str">
        <f t="shared" si="11"/>
        <v/>
      </c>
      <c r="N185" s="65">
        <f t="shared" si="12"/>
        <v>0</v>
      </c>
      <c r="O185" s="66" t="str">
        <f>+IFERROR(VLOOKUP(LEFT(E185,4),Tabla3[[COD]:[PROCESO]],4,FALSE),"")</f>
        <v/>
      </c>
      <c r="P185" s="67" t="str">
        <f t="shared" si="13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14"/>
        <v/>
      </c>
      <c r="K186" s="60"/>
      <c r="L186" s="63"/>
      <c r="M186" s="64" t="str">
        <f t="shared" si="11"/>
        <v/>
      </c>
      <c r="N186" s="65">
        <f t="shared" si="12"/>
        <v>0</v>
      </c>
      <c r="O186" s="66" t="str">
        <f>+IFERROR(VLOOKUP(LEFT(E186,4),Tabla3[[COD]:[PROCESO]],4,FALSE),"")</f>
        <v/>
      </c>
      <c r="P186" s="67" t="str">
        <f t="shared" si="13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14"/>
        <v/>
      </c>
      <c r="K187" s="60"/>
      <c r="L187" s="63"/>
      <c r="M187" s="64" t="str">
        <f t="shared" si="11"/>
        <v/>
      </c>
      <c r="N187" s="65">
        <f t="shared" si="12"/>
        <v>0</v>
      </c>
      <c r="O187" s="66" t="str">
        <f>+IFERROR(VLOOKUP(LEFT(E187,4),Tabla3[[COD]:[PROCESO]],4,FALSE),"")</f>
        <v/>
      </c>
      <c r="P187" s="67" t="str">
        <f t="shared" si="13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4"/>
        <v/>
      </c>
      <c r="K188" s="60"/>
      <c r="L188" s="63"/>
      <c r="M188" s="64" t="str">
        <f t="shared" si="11"/>
        <v/>
      </c>
      <c r="N188" s="65">
        <f t="shared" si="12"/>
        <v>0</v>
      </c>
      <c r="O188" s="66" t="str">
        <f>+IFERROR(VLOOKUP(LEFT(E188,4),Tabla3[[COD]:[PROCESO]],4,FALSE),"")</f>
        <v/>
      </c>
      <c r="P188" s="67" t="str">
        <f t="shared" si="13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4"/>
        <v/>
      </c>
      <c r="K189" s="60"/>
      <c r="L189" s="63"/>
      <c r="M189" s="64" t="str">
        <f t="shared" si="11"/>
        <v/>
      </c>
      <c r="N189" s="65">
        <f t="shared" si="12"/>
        <v>0</v>
      </c>
      <c r="O189" s="66" t="str">
        <f>+IFERROR(VLOOKUP(LEFT(E189,4),Tabla3[[COD]:[PROCESO]],4,FALSE),"")</f>
        <v/>
      </c>
      <c r="P189" s="67" t="str">
        <f t="shared" si="13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4"/>
        <v/>
      </c>
      <c r="K190" s="60"/>
      <c r="L190" s="63"/>
      <c r="M190" s="64" t="str">
        <f t="shared" si="11"/>
        <v/>
      </c>
      <c r="N190" s="65">
        <f t="shared" si="12"/>
        <v>0</v>
      </c>
      <c r="O190" s="66" t="str">
        <f>+IFERROR(VLOOKUP(LEFT(E190,4),Tabla3[[COD]:[PROCESO]],4,FALSE),"")</f>
        <v/>
      </c>
      <c r="P190" s="67" t="str">
        <f t="shared" si="13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4"/>
        <v/>
      </c>
      <c r="K191" s="60"/>
      <c r="L191" s="63"/>
      <c r="M191" s="64" t="str">
        <f t="shared" si="11"/>
        <v/>
      </c>
      <c r="N191" s="65">
        <f t="shared" si="12"/>
        <v>0</v>
      </c>
      <c r="O191" s="66" t="str">
        <f>+IFERROR(VLOOKUP(LEFT(E191,4),Tabla3[[COD]:[PROCESO]],4,FALSE),"")</f>
        <v/>
      </c>
      <c r="P191" s="67" t="str">
        <f t="shared" si="13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4"/>
        <v/>
      </c>
      <c r="K192" s="60"/>
      <c r="L192" s="63"/>
      <c r="M192" s="64" t="str">
        <f t="shared" si="11"/>
        <v/>
      </c>
      <c r="N192" s="65">
        <f t="shared" si="12"/>
        <v>0</v>
      </c>
      <c r="O192" s="66" t="str">
        <f>+IFERROR(VLOOKUP(LEFT(E192,4),Tabla3[[COD]:[PROCESO]],4,FALSE),"")</f>
        <v/>
      </c>
      <c r="P192" s="67" t="str">
        <f t="shared" si="13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4"/>
        <v/>
      </c>
      <c r="K193" s="60"/>
      <c r="L193" s="63"/>
      <c r="M193" s="64" t="str">
        <f t="shared" si="11"/>
        <v/>
      </c>
      <c r="N193" s="65">
        <f t="shared" si="12"/>
        <v>0</v>
      </c>
      <c r="O193" s="66" t="str">
        <f>+IFERROR(VLOOKUP(LEFT(E193,4),Tabla3[[COD]:[PROCESO]],4,FALSE),"")</f>
        <v/>
      </c>
      <c r="P193" s="67" t="str">
        <f t="shared" si="13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4"/>
        <v/>
      </c>
      <c r="K194" s="60"/>
      <c r="L194" s="63"/>
      <c r="M194" s="64" t="str">
        <f t="shared" si="11"/>
        <v/>
      </c>
      <c r="N194" s="65">
        <f t="shared" si="12"/>
        <v>0</v>
      </c>
      <c r="O194" s="66" t="str">
        <f>+IFERROR(VLOOKUP(LEFT(E194,4),Tabla3[[COD]:[PROCESO]],4,FALSE),"")</f>
        <v/>
      </c>
      <c r="P194" s="67" t="str">
        <f t="shared" si="13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5">+IFERROR(P195/O195,"")</f>
        <v/>
      </c>
      <c r="K195" s="60"/>
      <c r="L195" s="63"/>
      <c r="M195" s="64" t="str">
        <f t="shared" ref="M195:M258" si="16">+IFERROR(N195*O195,"")</f>
        <v/>
      </c>
      <c r="N195" s="65">
        <f t="shared" si="12"/>
        <v>0</v>
      </c>
      <c r="O195" s="66" t="str">
        <f>+IFERROR(VLOOKUP(LEFT(E195,4),Tabla3[[COD]:[PROCESO]],4,FALSE),"")</f>
        <v/>
      </c>
      <c r="P195" s="67" t="str">
        <f t="shared" si="13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5"/>
        <v/>
      </c>
      <c r="K196" s="60"/>
      <c r="L196" s="63"/>
      <c r="M196" s="64" t="str">
        <f t="shared" si="16"/>
        <v/>
      </c>
      <c r="N196" s="65">
        <f t="shared" si="12"/>
        <v>0</v>
      </c>
      <c r="O196" s="66" t="str">
        <f>+IFERROR(VLOOKUP(LEFT(E196,4),Tabla3[[COD]:[PROCESO]],4,FALSE),"")</f>
        <v/>
      </c>
      <c r="P196" s="67" t="str">
        <f t="shared" si="13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5"/>
        <v/>
      </c>
      <c r="K197" s="60"/>
      <c r="L197" s="63"/>
      <c r="M197" s="64" t="str">
        <f t="shared" si="16"/>
        <v/>
      </c>
      <c r="N197" s="65">
        <f t="shared" ref="N197:N260" si="17">(H197-G197)*24</f>
        <v>0</v>
      </c>
      <c r="O197" s="66" t="str">
        <f>+IFERROR(VLOOKUP(LEFT(E197,4),Tabla3[[COD]:[PROCESO]],4,FALSE),"")</f>
        <v/>
      </c>
      <c r="P197" s="67" t="str">
        <f t="shared" ref="P197:P260" si="18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5"/>
        <v/>
      </c>
      <c r="K198" s="60"/>
      <c r="L198" s="63"/>
      <c r="M198" s="64" t="str">
        <f t="shared" si="16"/>
        <v/>
      </c>
      <c r="N198" s="65">
        <f t="shared" si="17"/>
        <v>0</v>
      </c>
      <c r="O198" s="66" t="str">
        <f>+IFERROR(VLOOKUP(LEFT(E198,4),Tabla3[[COD]:[PROCESO]],4,FALSE),"")</f>
        <v/>
      </c>
      <c r="P198" s="67" t="str">
        <f t="shared" si="18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5"/>
        <v/>
      </c>
      <c r="K199" s="60"/>
      <c r="L199" s="63"/>
      <c r="M199" s="64" t="str">
        <f t="shared" si="16"/>
        <v/>
      </c>
      <c r="N199" s="65">
        <f t="shared" si="17"/>
        <v>0</v>
      </c>
      <c r="O199" s="66" t="str">
        <f>+IFERROR(VLOOKUP(LEFT(E199,4),Tabla3[[COD]:[PROCESO]],4,FALSE),"")</f>
        <v/>
      </c>
      <c r="P199" s="67" t="str">
        <f t="shared" si="18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5"/>
        <v/>
      </c>
      <c r="K200" s="60"/>
      <c r="L200" s="63"/>
      <c r="M200" s="64" t="str">
        <f t="shared" si="16"/>
        <v/>
      </c>
      <c r="N200" s="65">
        <f t="shared" si="17"/>
        <v>0</v>
      </c>
      <c r="O200" s="66" t="str">
        <f>+IFERROR(VLOOKUP(LEFT(E200,4),Tabla3[[COD]:[PROCESO]],4,FALSE),"")</f>
        <v/>
      </c>
      <c r="P200" s="67" t="str">
        <f t="shared" si="18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5"/>
        <v/>
      </c>
      <c r="K201" s="60"/>
      <c r="L201" s="63"/>
      <c r="M201" s="64" t="str">
        <f t="shared" si="16"/>
        <v/>
      </c>
      <c r="N201" s="65">
        <f t="shared" si="17"/>
        <v>0</v>
      </c>
      <c r="O201" s="66" t="str">
        <f>+IFERROR(VLOOKUP(LEFT(E201,4),Tabla3[[COD]:[PROCESO]],4,FALSE),"")</f>
        <v/>
      </c>
      <c r="P201" s="67" t="str">
        <f t="shared" si="18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5"/>
        <v/>
      </c>
      <c r="K202" s="60"/>
      <c r="L202" s="63"/>
      <c r="M202" s="64" t="str">
        <f t="shared" si="16"/>
        <v/>
      </c>
      <c r="N202" s="65">
        <f t="shared" si="17"/>
        <v>0</v>
      </c>
      <c r="O202" s="66" t="str">
        <f>+IFERROR(VLOOKUP(LEFT(E202,4),Tabla3[[COD]:[PROCESO]],4,FALSE),"")</f>
        <v/>
      </c>
      <c r="P202" s="67" t="str">
        <f t="shared" si="18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5"/>
        <v/>
      </c>
      <c r="K203" s="60"/>
      <c r="L203" s="63"/>
      <c r="M203" s="64" t="str">
        <f t="shared" si="16"/>
        <v/>
      </c>
      <c r="N203" s="65">
        <f t="shared" si="17"/>
        <v>0</v>
      </c>
      <c r="O203" s="66" t="str">
        <f>+IFERROR(VLOOKUP(LEFT(E203,4),Tabla3[[COD]:[PROCESO]],4,FALSE),"")</f>
        <v/>
      </c>
      <c r="P203" s="67" t="str">
        <f t="shared" si="18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5"/>
        <v/>
      </c>
      <c r="K204" s="60"/>
      <c r="L204" s="63"/>
      <c r="M204" s="64" t="str">
        <f t="shared" si="16"/>
        <v/>
      </c>
      <c r="N204" s="65">
        <f t="shared" si="17"/>
        <v>0</v>
      </c>
      <c r="O204" s="66" t="str">
        <f>+IFERROR(VLOOKUP(LEFT(E204,4),Tabla3[[COD]:[PROCESO]],4,FALSE),"")</f>
        <v/>
      </c>
      <c r="P204" s="67" t="str">
        <f t="shared" si="18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15"/>
        <v/>
      </c>
      <c r="K205" s="60"/>
      <c r="L205" s="63"/>
      <c r="M205" s="64" t="str">
        <f t="shared" si="16"/>
        <v/>
      </c>
      <c r="N205" s="65">
        <f t="shared" si="17"/>
        <v>0</v>
      </c>
      <c r="O205" s="66" t="str">
        <f>+IFERROR(VLOOKUP(LEFT(E205,4),Tabla3[[COD]:[PROCESO]],4,FALSE),"")</f>
        <v/>
      </c>
      <c r="P205" s="67" t="str">
        <f t="shared" si="18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15"/>
        <v/>
      </c>
      <c r="K206" s="60"/>
      <c r="L206" s="63"/>
      <c r="M206" s="64" t="str">
        <f t="shared" si="16"/>
        <v/>
      </c>
      <c r="N206" s="65">
        <f t="shared" si="17"/>
        <v>0</v>
      </c>
      <c r="O206" s="66" t="str">
        <f>+IFERROR(VLOOKUP(LEFT(E206,4),Tabla3[[COD]:[PROCESO]],4,FALSE),"")</f>
        <v/>
      </c>
      <c r="P206" s="67" t="str">
        <f t="shared" si="18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15"/>
        <v/>
      </c>
      <c r="K207" s="60"/>
      <c r="L207" s="63"/>
      <c r="M207" s="64" t="str">
        <f t="shared" si="16"/>
        <v/>
      </c>
      <c r="N207" s="65">
        <f t="shared" si="17"/>
        <v>0</v>
      </c>
      <c r="O207" s="66" t="str">
        <f>+IFERROR(VLOOKUP(LEFT(E207,4),Tabla3[[COD]:[PROCESO]],4,FALSE),"")</f>
        <v/>
      </c>
      <c r="P207" s="67" t="str">
        <f t="shared" si="18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15"/>
        <v/>
      </c>
      <c r="K208" s="60"/>
      <c r="L208" s="63"/>
      <c r="M208" s="64" t="str">
        <f t="shared" si="16"/>
        <v/>
      </c>
      <c r="N208" s="65">
        <f t="shared" si="17"/>
        <v>0</v>
      </c>
      <c r="O208" s="66" t="str">
        <f>+IFERROR(VLOOKUP(LEFT(E208,4),Tabla3[[COD]:[PROCESO]],4,FALSE),"")</f>
        <v/>
      </c>
      <c r="P208" s="67" t="str">
        <f t="shared" si="18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15"/>
        <v/>
      </c>
      <c r="K209" s="60"/>
      <c r="L209" s="63"/>
      <c r="M209" s="64" t="str">
        <f t="shared" si="16"/>
        <v/>
      </c>
      <c r="N209" s="65">
        <f t="shared" si="17"/>
        <v>0</v>
      </c>
      <c r="O209" s="66" t="str">
        <f>+IFERROR(VLOOKUP(LEFT(E209,4),Tabla3[[COD]:[PROCESO]],4,FALSE),"")</f>
        <v/>
      </c>
      <c r="P209" s="67" t="str">
        <f t="shared" si="18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15"/>
        <v/>
      </c>
      <c r="K210" s="60"/>
      <c r="L210" s="63"/>
      <c r="M210" s="64" t="str">
        <f t="shared" si="16"/>
        <v/>
      </c>
      <c r="N210" s="65">
        <f t="shared" si="17"/>
        <v>0</v>
      </c>
      <c r="O210" s="66" t="str">
        <f>+IFERROR(VLOOKUP(LEFT(E210,4),Tabla3[[COD]:[PROCESO]],4,FALSE),"")</f>
        <v/>
      </c>
      <c r="P210" s="67" t="str">
        <f t="shared" si="18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15"/>
        <v/>
      </c>
      <c r="K211" s="60"/>
      <c r="L211" s="63"/>
      <c r="M211" s="64" t="str">
        <f t="shared" si="16"/>
        <v/>
      </c>
      <c r="N211" s="65">
        <f t="shared" si="17"/>
        <v>0</v>
      </c>
      <c r="O211" s="66" t="str">
        <f>+IFERROR(VLOOKUP(LEFT(E211,4),Tabla3[[COD]:[PROCESO]],4,FALSE),"")</f>
        <v/>
      </c>
      <c r="P211" s="67" t="str">
        <f t="shared" si="18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15"/>
        <v/>
      </c>
      <c r="K212" s="60"/>
      <c r="L212" s="63"/>
      <c r="M212" s="64" t="str">
        <f t="shared" si="16"/>
        <v/>
      </c>
      <c r="N212" s="65">
        <f t="shared" si="17"/>
        <v>0</v>
      </c>
      <c r="O212" s="66" t="str">
        <f>+IFERROR(VLOOKUP(LEFT(E212,4),Tabla3[[COD]:[PROCESO]],4,FALSE),"")</f>
        <v/>
      </c>
      <c r="P212" s="67" t="str">
        <f t="shared" si="18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15"/>
        <v/>
      </c>
      <c r="K213" s="60"/>
      <c r="L213" s="63"/>
      <c r="M213" s="64" t="str">
        <f t="shared" si="16"/>
        <v/>
      </c>
      <c r="N213" s="65">
        <f t="shared" si="17"/>
        <v>0</v>
      </c>
      <c r="O213" s="66" t="str">
        <f>+IFERROR(VLOOKUP(LEFT(E213,4),Tabla3[[COD]:[PROCESO]],4,FALSE),"")</f>
        <v/>
      </c>
      <c r="P213" s="67" t="str">
        <f t="shared" si="18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15"/>
        <v/>
      </c>
      <c r="K214" s="60"/>
      <c r="L214" s="63"/>
      <c r="M214" s="64" t="str">
        <f t="shared" si="16"/>
        <v/>
      </c>
      <c r="N214" s="65">
        <f t="shared" si="17"/>
        <v>0</v>
      </c>
      <c r="O214" s="66" t="str">
        <f>+IFERROR(VLOOKUP(LEFT(E214,4),Tabla3[[COD]:[PROCESO]],4,FALSE),"")</f>
        <v/>
      </c>
      <c r="P214" s="67" t="str">
        <f t="shared" si="18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15"/>
        <v/>
      </c>
      <c r="K215" s="60"/>
      <c r="L215" s="63"/>
      <c r="M215" s="64" t="str">
        <f t="shared" si="16"/>
        <v/>
      </c>
      <c r="N215" s="65">
        <f t="shared" si="17"/>
        <v>0</v>
      </c>
      <c r="O215" s="66" t="str">
        <f>+IFERROR(VLOOKUP(LEFT(E215,4),Tabla3[[COD]:[PROCESO]],4,FALSE),"")</f>
        <v/>
      </c>
      <c r="P215" s="67" t="str">
        <f t="shared" si="18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15"/>
        <v/>
      </c>
      <c r="K216" s="60"/>
      <c r="L216" s="63"/>
      <c r="M216" s="64" t="str">
        <f t="shared" si="16"/>
        <v/>
      </c>
      <c r="N216" s="65">
        <f t="shared" si="17"/>
        <v>0</v>
      </c>
      <c r="O216" s="66" t="str">
        <f>+IFERROR(VLOOKUP(LEFT(E216,4),Tabla3[[COD]:[PROCESO]],4,FALSE),"")</f>
        <v/>
      </c>
      <c r="P216" s="67" t="str">
        <f t="shared" si="18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15"/>
        <v/>
      </c>
      <c r="K217" s="60"/>
      <c r="L217" s="63"/>
      <c r="M217" s="64" t="str">
        <f t="shared" si="16"/>
        <v/>
      </c>
      <c r="N217" s="65">
        <f t="shared" si="17"/>
        <v>0</v>
      </c>
      <c r="O217" s="66" t="str">
        <f>+IFERROR(VLOOKUP(LEFT(E217,4),Tabla3[[COD]:[PROCESO]],4,FALSE),"")</f>
        <v/>
      </c>
      <c r="P217" s="67" t="str">
        <f t="shared" si="18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15"/>
        <v/>
      </c>
      <c r="K218" s="60"/>
      <c r="L218" s="63"/>
      <c r="M218" s="64" t="str">
        <f t="shared" si="16"/>
        <v/>
      </c>
      <c r="N218" s="65">
        <f t="shared" si="17"/>
        <v>0</v>
      </c>
      <c r="O218" s="66" t="str">
        <f>+IFERROR(VLOOKUP(LEFT(E218,4),Tabla3[[COD]:[PROCESO]],4,FALSE),"")</f>
        <v/>
      </c>
      <c r="P218" s="67" t="str">
        <f t="shared" si="18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15"/>
        <v/>
      </c>
      <c r="K219" s="60"/>
      <c r="L219" s="63"/>
      <c r="M219" s="64" t="str">
        <f t="shared" si="16"/>
        <v/>
      </c>
      <c r="N219" s="65">
        <f t="shared" si="17"/>
        <v>0</v>
      </c>
      <c r="O219" s="66" t="str">
        <f>+IFERROR(VLOOKUP(LEFT(E219,4),Tabla3[[COD]:[PROCESO]],4,FALSE),"")</f>
        <v/>
      </c>
      <c r="P219" s="67" t="str">
        <f t="shared" si="18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15"/>
        <v/>
      </c>
      <c r="K220" s="60"/>
      <c r="L220" s="63"/>
      <c r="M220" s="64" t="str">
        <f t="shared" si="16"/>
        <v/>
      </c>
      <c r="N220" s="65">
        <f t="shared" si="17"/>
        <v>0</v>
      </c>
      <c r="O220" s="66" t="str">
        <f>+IFERROR(VLOOKUP(LEFT(E220,4),Tabla3[[COD]:[PROCESO]],4,FALSE),"")</f>
        <v/>
      </c>
      <c r="P220" s="67" t="str">
        <f t="shared" si="18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15"/>
        <v/>
      </c>
      <c r="K221" s="60"/>
      <c r="L221" s="63"/>
      <c r="M221" s="64" t="str">
        <f t="shared" si="16"/>
        <v/>
      </c>
      <c r="N221" s="65">
        <f t="shared" si="17"/>
        <v>0</v>
      </c>
      <c r="O221" s="66" t="str">
        <f>+IFERROR(VLOOKUP(LEFT(E221,4),Tabla3[[COD]:[PROCESO]],4,FALSE),"")</f>
        <v/>
      </c>
      <c r="P221" s="67" t="str">
        <f t="shared" si="18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15"/>
        <v/>
      </c>
      <c r="K222" s="60"/>
      <c r="L222" s="63"/>
      <c r="M222" s="64" t="str">
        <f t="shared" si="16"/>
        <v/>
      </c>
      <c r="N222" s="65">
        <f t="shared" si="17"/>
        <v>0</v>
      </c>
      <c r="O222" s="66" t="str">
        <f>+IFERROR(VLOOKUP(LEFT(E222,4),Tabla3[[COD]:[PROCESO]],4,FALSE),"")</f>
        <v/>
      </c>
      <c r="P222" s="67" t="str">
        <f t="shared" si="18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15"/>
        <v/>
      </c>
      <c r="K223" s="60"/>
      <c r="L223" s="63"/>
      <c r="M223" s="64" t="str">
        <f t="shared" si="16"/>
        <v/>
      </c>
      <c r="N223" s="65">
        <f t="shared" si="17"/>
        <v>0</v>
      </c>
      <c r="O223" s="66" t="str">
        <f>+IFERROR(VLOOKUP(LEFT(E223,4),Tabla3[[COD]:[PROCESO]],4,FALSE),"")</f>
        <v/>
      </c>
      <c r="P223" s="67" t="str">
        <f t="shared" si="18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15"/>
        <v/>
      </c>
      <c r="K224" s="60"/>
      <c r="L224" s="63"/>
      <c r="M224" s="64" t="str">
        <f t="shared" si="16"/>
        <v/>
      </c>
      <c r="N224" s="65">
        <f t="shared" si="17"/>
        <v>0</v>
      </c>
      <c r="O224" s="66" t="str">
        <f>+IFERROR(VLOOKUP(LEFT(E224,4),Tabla3[[COD]:[PROCESO]],4,FALSE),"")</f>
        <v/>
      </c>
      <c r="P224" s="67" t="str">
        <f t="shared" si="18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15"/>
        <v/>
      </c>
      <c r="K225" s="60"/>
      <c r="L225" s="63"/>
      <c r="M225" s="64" t="str">
        <f t="shared" si="16"/>
        <v/>
      </c>
      <c r="N225" s="65">
        <f t="shared" si="17"/>
        <v>0</v>
      </c>
      <c r="O225" s="66" t="str">
        <f>+IFERROR(VLOOKUP(LEFT(E225,4),Tabla3[[COD]:[PROCESO]],4,FALSE),"")</f>
        <v/>
      </c>
      <c r="P225" s="67" t="str">
        <f t="shared" si="18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15"/>
        <v/>
      </c>
      <c r="K226" s="60"/>
      <c r="L226" s="63"/>
      <c r="M226" s="64" t="str">
        <f t="shared" si="16"/>
        <v/>
      </c>
      <c r="N226" s="65">
        <f t="shared" si="17"/>
        <v>0</v>
      </c>
      <c r="O226" s="66" t="str">
        <f>+IFERROR(VLOOKUP(LEFT(E226,4),Tabla3[[COD]:[PROCESO]],4,FALSE),"")</f>
        <v/>
      </c>
      <c r="P226" s="67" t="str">
        <f t="shared" si="18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15"/>
        <v/>
      </c>
      <c r="K227" s="60"/>
      <c r="L227" s="63"/>
      <c r="M227" s="64" t="str">
        <f t="shared" si="16"/>
        <v/>
      </c>
      <c r="N227" s="65">
        <f t="shared" si="17"/>
        <v>0</v>
      </c>
      <c r="O227" s="66" t="str">
        <f>+IFERROR(VLOOKUP(LEFT(E227,4),Tabla3[[COD]:[PROCESO]],4,FALSE),"")</f>
        <v/>
      </c>
      <c r="P227" s="67" t="str">
        <f t="shared" si="18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15"/>
        <v/>
      </c>
      <c r="K228" s="60"/>
      <c r="L228" s="63"/>
      <c r="M228" s="64" t="str">
        <f t="shared" si="16"/>
        <v/>
      </c>
      <c r="N228" s="65">
        <f t="shared" si="17"/>
        <v>0</v>
      </c>
      <c r="O228" s="66" t="str">
        <f>+IFERROR(VLOOKUP(LEFT(E228,4),Tabla3[[COD]:[PROCESO]],4,FALSE),"")</f>
        <v/>
      </c>
      <c r="P228" s="67" t="str">
        <f t="shared" si="18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15"/>
        <v/>
      </c>
      <c r="K229" s="60"/>
      <c r="L229" s="63"/>
      <c r="M229" s="64" t="str">
        <f t="shared" si="16"/>
        <v/>
      </c>
      <c r="N229" s="65">
        <f t="shared" si="17"/>
        <v>0</v>
      </c>
      <c r="O229" s="66" t="str">
        <f>+IFERROR(VLOOKUP(LEFT(E229,4),Tabla3[[COD]:[PROCESO]],4,FALSE),"")</f>
        <v/>
      </c>
      <c r="P229" s="67" t="str">
        <f t="shared" si="18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15"/>
        <v/>
      </c>
      <c r="K230" s="60"/>
      <c r="L230" s="63"/>
      <c r="M230" s="64" t="str">
        <f t="shared" si="16"/>
        <v/>
      </c>
      <c r="N230" s="65">
        <f t="shared" si="17"/>
        <v>0</v>
      </c>
      <c r="O230" s="66" t="str">
        <f>+IFERROR(VLOOKUP(LEFT(E230,4),Tabla3[[COD]:[PROCESO]],4,FALSE),"")</f>
        <v/>
      </c>
      <c r="P230" s="67" t="str">
        <f t="shared" si="18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15"/>
        <v/>
      </c>
      <c r="K231" s="60"/>
      <c r="L231" s="63"/>
      <c r="M231" s="64" t="str">
        <f t="shared" si="16"/>
        <v/>
      </c>
      <c r="N231" s="65">
        <f t="shared" si="17"/>
        <v>0</v>
      </c>
      <c r="O231" s="66" t="str">
        <f>+IFERROR(VLOOKUP(LEFT(E231,4),Tabla3[[COD]:[PROCESO]],4,FALSE),"")</f>
        <v/>
      </c>
      <c r="P231" s="67" t="str">
        <f t="shared" si="18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15"/>
        <v/>
      </c>
      <c r="K232" s="60"/>
      <c r="L232" s="63"/>
      <c r="M232" s="64" t="str">
        <f t="shared" si="16"/>
        <v/>
      </c>
      <c r="N232" s="65">
        <f t="shared" si="17"/>
        <v>0</v>
      </c>
      <c r="O232" s="66" t="str">
        <f>+IFERROR(VLOOKUP(LEFT(E232,4),Tabla3[[COD]:[PROCESO]],4,FALSE),"")</f>
        <v/>
      </c>
      <c r="P232" s="67" t="str">
        <f t="shared" si="18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15"/>
        <v/>
      </c>
      <c r="K233" s="60"/>
      <c r="L233" s="63"/>
      <c r="M233" s="64" t="str">
        <f t="shared" si="16"/>
        <v/>
      </c>
      <c r="N233" s="65">
        <f t="shared" si="17"/>
        <v>0</v>
      </c>
      <c r="O233" s="66" t="str">
        <f>+IFERROR(VLOOKUP(LEFT(E233,4),Tabla3[[COD]:[PROCESO]],4,FALSE),"")</f>
        <v/>
      </c>
      <c r="P233" s="67" t="str">
        <f t="shared" si="18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15"/>
        <v/>
      </c>
      <c r="K234" s="60"/>
      <c r="L234" s="63"/>
      <c r="M234" s="64" t="str">
        <f t="shared" si="16"/>
        <v/>
      </c>
      <c r="N234" s="65">
        <f t="shared" si="17"/>
        <v>0</v>
      </c>
      <c r="O234" s="66" t="str">
        <f>+IFERROR(VLOOKUP(LEFT(E234,4),Tabla3[[COD]:[PROCESO]],4,FALSE),"")</f>
        <v/>
      </c>
      <c r="P234" s="67" t="str">
        <f t="shared" si="18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15"/>
        <v/>
      </c>
      <c r="K235" s="60"/>
      <c r="L235" s="63"/>
      <c r="M235" s="64" t="str">
        <f t="shared" si="16"/>
        <v/>
      </c>
      <c r="N235" s="65">
        <f t="shared" si="17"/>
        <v>0</v>
      </c>
      <c r="O235" s="66" t="str">
        <f>+IFERROR(VLOOKUP(LEFT(E235,4),Tabla3[[COD]:[PROCESO]],4,FALSE),"")</f>
        <v/>
      </c>
      <c r="P235" s="67" t="str">
        <f t="shared" si="18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15"/>
        <v/>
      </c>
      <c r="K236" s="60"/>
      <c r="L236" s="63"/>
      <c r="M236" s="64" t="str">
        <f t="shared" si="16"/>
        <v/>
      </c>
      <c r="N236" s="65">
        <f t="shared" si="17"/>
        <v>0</v>
      </c>
      <c r="O236" s="66" t="str">
        <f>+IFERROR(VLOOKUP(LEFT(E236,4),Tabla3[[COD]:[PROCESO]],4,FALSE),"")</f>
        <v/>
      </c>
      <c r="P236" s="67" t="str">
        <f t="shared" si="18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15"/>
        <v/>
      </c>
      <c r="K237" s="60"/>
      <c r="L237" s="63"/>
      <c r="M237" s="64" t="str">
        <f t="shared" si="16"/>
        <v/>
      </c>
      <c r="N237" s="65">
        <f t="shared" si="17"/>
        <v>0</v>
      </c>
      <c r="O237" s="66" t="str">
        <f>+IFERROR(VLOOKUP(LEFT(E237,4),Tabla3[[COD]:[PROCESO]],4,FALSE),"")</f>
        <v/>
      </c>
      <c r="P237" s="67" t="str">
        <f t="shared" si="18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15"/>
        <v/>
      </c>
      <c r="K238" s="60"/>
      <c r="L238" s="63"/>
      <c r="M238" s="64" t="str">
        <f t="shared" si="16"/>
        <v/>
      </c>
      <c r="N238" s="65">
        <f t="shared" si="17"/>
        <v>0</v>
      </c>
      <c r="O238" s="66" t="str">
        <f>+IFERROR(VLOOKUP(LEFT(E238,4),Tabla3[[COD]:[PROCESO]],4,FALSE),"")</f>
        <v/>
      </c>
      <c r="P238" s="67" t="str">
        <f t="shared" si="18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5"/>
        <v/>
      </c>
      <c r="K239" s="60"/>
      <c r="L239" s="63"/>
      <c r="M239" s="64" t="str">
        <f t="shared" si="16"/>
        <v/>
      </c>
      <c r="N239" s="65">
        <f t="shared" si="17"/>
        <v>0</v>
      </c>
      <c r="O239" s="66" t="str">
        <f>+IFERROR(VLOOKUP(LEFT(E239,4),Tabla3[[COD]:[PROCESO]],4,FALSE),"")</f>
        <v/>
      </c>
      <c r="P239" s="67" t="str">
        <f t="shared" si="18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5"/>
        <v/>
      </c>
      <c r="K240" s="60"/>
      <c r="L240" s="63"/>
      <c r="M240" s="64" t="str">
        <f t="shared" si="16"/>
        <v/>
      </c>
      <c r="N240" s="65">
        <f t="shared" si="17"/>
        <v>0</v>
      </c>
      <c r="O240" s="66" t="str">
        <f>+IFERROR(VLOOKUP(LEFT(E240,4),Tabla3[[COD]:[PROCESO]],4,FALSE),"")</f>
        <v/>
      </c>
      <c r="P240" s="67" t="str">
        <f t="shared" si="18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5"/>
        <v/>
      </c>
      <c r="K241" s="60"/>
      <c r="L241" s="63"/>
      <c r="M241" s="64" t="str">
        <f t="shared" si="16"/>
        <v/>
      </c>
      <c r="N241" s="65">
        <f t="shared" si="17"/>
        <v>0</v>
      </c>
      <c r="O241" s="66" t="str">
        <f>+IFERROR(VLOOKUP(LEFT(E241,4),Tabla3[[COD]:[PROCESO]],4,FALSE),"")</f>
        <v/>
      </c>
      <c r="P241" s="67" t="str">
        <f t="shared" si="18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5"/>
        <v/>
      </c>
      <c r="K242" s="60"/>
      <c r="L242" s="63"/>
      <c r="M242" s="64" t="str">
        <f t="shared" si="16"/>
        <v/>
      </c>
      <c r="N242" s="65">
        <f t="shared" si="17"/>
        <v>0</v>
      </c>
      <c r="O242" s="66" t="str">
        <f>+IFERROR(VLOOKUP(LEFT(E242,4),Tabla3[[COD]:[PROCESO]],4,FALSE),"")</f>
        <v/>
      </c>
      <c r="P242" s="67" t="str">
        <f t="shared" si="18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5"/>
        <v/>
      </c>
      <c r="K243" s="60"/>
      <c r="L243" s="63"/>
      <c r="M243" s="64" t="str">
        <f t="shared" si="16"/>
        <v/>
      </c>
      <c r="N243" s="65">
        <f t="shared" si="17"/>
        <v>0</v>
      </c>
      <c r="O243" s="66" t="str">
        <f>+IFERROR(VLOOKUP(LEFT(E243,4),Tabla3[[COD]:[PROCESO]],4,FALSE),"")</f>
        <v/>
      </c>
      <c r="P243" s="67" t="str">
        <f t="shared" si="18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5"/>
        <v/>
      </c>
      <c r="K244" s="60"/>
      <c r="L244" s="63"/>
      <c r="M244" s="64" t="str">
        <f t="shared" si="16"/>
        <v/>
      </c>
      <c r="N244" s="65">
        <f t="shared" si="17"/>
        <v>0</v>
      </c>
      <c r="O244" s="66" t="str">
        <f>+IFERROR(VLOOKUP(LEFT(E244,4),Tabla3[[COD]:[PROCESO]],4,FALSE),"")</f>
        <v/>
      </c>
      <c r="P244" s="67" t="str">
        <f t="shared" si="18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5"/>
        <v/>
      </c>
      <c r="K245" s="60"/>
      <c r="L245" s="63"/>
      <c r="M245" s="64" t="str">
        <f t="shared" si="16"/>
        <v/>
      </c>
      <c r="N245" s="65">
        <f t="shared" si="17"/>
        <v>0</v>
      </c>
      <c r="O245" s="66" t="str">
        <f>+IFERROR(VLOOKUP(LEFT(E245,4),Tabla3[[COD]:[PROCESO]],4,FALSE),"")</f>
        <v/>
      </c>
      <c r="P245" s="67" t="str">
        <f t="shared" si="18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5"/>
        <v/>
      </c>
      <c r="K246" s="60"/>
      <c r="L246" s="63"/>
      <c r="M246" s="64" t="str">
        <f t="shared" si="16"/>
        <v/>
      </c>
      <c r="N246" s="65">
        <f t="shared" si="17"/>
        <v>0</v>
      </c>
      <c r="O246" s="66" t="str">
        <f>+IFERROR(VLOOKUP(LEFT(E246,4),Tabla3[[COD]:[PROCESO]],4,FALSE),"")</f>
        <v/>
      </c>
      <c r="P246" s="67" t="str">
        <f t="shared" si="18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5"/>
        <v/>
      </c>
      <c r="K247" s="60"/>
      <c r="L247" s="63"/>
      <c r="M247" s="64" t="str">
        <f t="shared" si="16"/>
        <v/>
      </c>
      <c r="N247" s="65">
        <f t="shared" si="17"/>
        <v>0</v>
      </c>
      <c r="O247" s="66" t="str">
        <f>+IFERROR(VLOOKUP(LEFT(E247,4),Tabla3[[COD]:[PROCESO]],4,FALSE),"")</f>
        <v/>
      </c>
      <c r="P247" s="67" t="str">
        <f t="shared" si="18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5"/>
        <v/>
      </c>
      <c r="K248" s="60"/>
      <c r="L248" s="63"/>
      <c r="M248" s="64" t="str">
        <f t="shared" si="16"/>
        <v/>
      </c>
      <c r="N248" s="65">
        <f t="shared" si="17"/>
        <v>0</v>
      </c>
      <c r="O248" s="66" t="str">
        <f>+IFERROR(VLOOKUP(LEFT(E248,4),Tabla3[[COD]:[PROCESO]],4,FALSE),"")</f>
        <v/>
      </c>
      <c r="P248" s="67" t="str">
        <f t="shared" si="18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5"/>
        <v/>
      </c>
      <c r="K249" s="60"/>
      <c r="L249" s="63"/>
      <c r="M249" s="64" t="str">
        <f t="shared" si="16"/>
        <v/>
      </c>
      <c r="N249" s="65">
        <f t="shared" si="17"/>
        <v>0</v>
      </c>
      <c r="O249" s="66" t="str">
        <f>+IFERROR(VLOOKUP(LEFT(E249,4),Tabla3[[COD]:[PROCESO]],4,FALSE),"")</f>
        <v/>
      </c>
      <c r="P249" s="67" t="str">
        <f t="shared" si="18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5"/>
        <v/>
      </c>
      <c r="K250" s="60"/>
      <c r="L250" s="63"/>
      <c r="M250" s="64" t="str">
        <f t="shared" si="16"/>
        <v/>
      </c>
      <c r="N250" s="65">
        <f t="shared" si="17"/>
        <v>0</v>
      </c>
      <c r="O250" s="66" t="str">
        <f>+IFERROR(VLOOKUP(LEFT(E250,4),Tabla3[[COD]:[PROCESO]],4,FALSE),"")</f>
        <v/>
      </c>
      <c r="P250" s="67" t="str">
        <f t="shared" si="18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5"/>
        <v/>
      </c>
      <c r="K251" s="60"/>
      <c r="L251" s="63"/>
      <c r="M251" s="64" t="str">
        <f t="shared" si="16"/>
        <v/>
      </c>
      <c r="N251" s="65">
        <f t="shared" si="17"/>
        <v>0</v>
      </c>
      <c r="O251" s="66" t="str">
        <f>+IFERROR(VLOOKUP(LEFT(E251,4),Tabla3[[COD]:[PROCESO]],4,FALSE),"")</f>
        <v/>
      </c>
      <c r="P251" s="67" t="str">
        <f t="shared" si="18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5"/>
        <v/>
      </c>
      <c r="K252" s="60"/>
      <c r="L252" s="63"/>
      <c r="M252" s="64" t="str">
        <f t="shared" si="16"/>
        <v/>
      </c>
      <c r="N252" s="65">
        <f t="shared" si="17"/>
        <v>0</v>
      </c>
      <c r="O252" s="66" t="str">
        <f>+IFERROR(VLOOKUP(LEFT(E252,4),Tabla3[[COD]:[PROCESO]],4,FALSE),"")</f>
        <v/>
      </c>
      <c r="P252" s="67" t="str">
        <f t="shared" si="18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5"/>
        <v/>
      </c>
      <c r="K253" s="60"/>
      <c r="L253" s="63"/>
      <c r="M253" s="64" t="str">
        <f t="shared" si="16"/>
        <v/>
      </c>
      <c r="N253" s="65">
        <f t="shared" si="17"/>
        <v>0</v>
      </c>
      <c r="O253" s="66" t="str">
        <f>+IFERROR(VLOOKUP(LEFT(E253,4),Tabla3[[COD]:[PROCESO]],4,FALSE),"")</f>
        <v/>
      </c>
      <c r="P253" s="67" t="str">
        <f t="shared" si="18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5"/>
        <v/>
      </c>
      <c r="K254" s="60"/>
      <c r="L254" s="63"/>
      <c r="M254" s="64" t="str">
        <f t="shared" si="16"/>
        <v/>
      </c>
      <c r="N254" s="65">
        <f t="shared" si="17"/>
        <v>0</v>
      </c>
      <c r="O254" s="66" t="str">
        <f>+IFERROR(VLOOKUP(LEFT(E254,4),Tabla3[[COD]:[PROCESO]],4,FALSE),"")</f>
        <v/>
      </c>
      <c r="P254" s="67" t="str">
        <f t="shared" si="18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5"/>
        <v/>
      </c>
      <c r="K255" s="60"/>
      <c r="L255" s="63"/>
      <c r="M255" s="64" t="str">
        <f t="shared" si="16"/>
        <v/>
      </c>
      <c r="N255" s="65">
        <f t="shared" si="17"/>
        <v>0</v>
      </c>
      <c r="O255" s="66" t="str">
        <f>+IFERROR(VLOOKUP(LEFT(E255,4),Tabla3[[COD]:[PROCESO]],4,FALSE),"")</f>
        <v/>
      </c>
      <c r="P255" s="67" t="str">
        <f t="shared" si="18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5"/>
        <v/>
      </c>
      <c r="K256" s="60"/>
      <c r="L256" s="63"/>
      <c r="M256" s="64" t="str">
        <f t="shared" si="16"/>
        <v/>
      </c>
      <c r="N256" s="65">
        <f t="shared" si="17"/>
        <v>0</v>
      </c>
      <c r="O256" s="66" t="str">
        <f>+IFERROR(VLOOKUP(LEFT(E256,4),Tabla3[[COD]:[PROCESO]],4,FALSE),"")</f>
        <v/>
      </c>
      <c r="P256" s="67" t="str">
        <f t="shared" si="18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5"/>
        <v/>
      </c>
      <c r="K257" s="60"/>
      <c r="L257" s="63"/>
      <c r="M257" s="64" t="str">
        <f t="shared" si="16"/>
        <v/>
      </c>
      <c r="N257" s="65">
        <f t="shared" si="17"/>
        <v>0</v>
      </c>
      <c r="O257" s="66" t="str">
        <f>+IFERROR(VLOOKUP(LEFT(E257,4),Tabla3[[COD]:[PROCESO]],4,FALSE),"")</f>
        <v/>
      </c>
      <c r="P257" s="67" t="str">
        <f t="shared" si="18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5"/>
        <v/>
      </c>
      <c r="K258" s="60"/>
      <c r="L258" s="63"/>
      <c r="M258" s="64" t="str">
        <f t="shared" si="16"/>
        <v/>
      </c>
      <c r="N258" s="65">
        <f t="shared" si="17"/>
        <v>0</v>
      </c>
      <c r="O258" s="66" t="str">
        <f>+IFERROR(VLOOKUP(LEFT(E258,4),Tabla3[[COD]:[PROCESO]],4,FALSE),"")</f>
        <v/>
      </c>
      <c r="P258" s="67" t="str">
        <f t="shared" si="18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9">+IFERROR(P259/O259,"")</f>
        <v/>
      </c>
      <c r="K259" s="60"/>
      <c r="L259" s="63"/>
      <c r="M259" s="64" t="str">
        <f t="shared" ref="M259:M318" si="20">+IFERROR(N259*O259,"")</f>
        <v/>
      </c>
      <c r="N259" s="65">
        <f t="shared" si="17"/>
        <v>0</v>
      </c>
      <c r="O259" s="66" t="str">
        <f>+IFERROR(VLOOKUP(LEFT(E259,4),Tabla3[[COD]:[PROCESO]],4,FALSE),"")</f>
        <v/>
      </c>
      <c r="P259" s="67" t="str">
        <f t="shared" si="18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9"/>
        <v/>
      </c>
      <c r="K260" s="60"/>
      <c r="L260" s="63"/>
      <c r="M260" s="64" t="str">
        <f t="shared" si="20"/>
        <v/>
      </c>
      <c r="N260" s="65">
        <f t="shared" si="17"/>
        <v>0</v>
      </c>
      <c r="O260" s="66" t="str">
        <f>+IFERROR(VLOOKUP(LEFT(E260,4),Tabla3[[COD]:[PROCESO]],4,FALSE),"")</f>
        <v/>
      </c>
      <c r="P260" s="67" t="str">
        <f t="shared" si="18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9"/>
        <v/>
      </c>
      <c r="K261" s="60"/>
      <c r="L261" s="63"/>
      <c r="M261" s="64" t="str">
        <f t="shared" si="20"/>
        <v/>
      </c>
      <c r="N261" s="65">
        <f t="shared" ref="N261:N318" si="21">(H261-G261)*24</f>
        <v>0</v>
      </c>
      <c r="O261" s="66" t="str">
        <f>+IFERROR(VLOOKUP(LEFT(E261,4),Tabla3[[COD]:[PROCESO]],4,FALSE),"")</f>
        <v/>
      </c>
      <c r="P261" s="67" t="str">
        <f t="shared" ref="P261:P318" si="22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9"/>
        <v/>
      </c>
      <c r="K262" s="60"/>
      <c r="L262" s="63"/>
      <c r="M262" s="64" t="str">
        <f t="shared" si="20"/>
        <v/>
      </c>
      <c r="N262" s="65">
        <f t="shared" si="21"/>
        <v>0</v>
      </c>
      <c r="O262" s="66" t="str">
        <f>+IFERROR(VLOOKUP(LEFT(E262,4),Tabla3[[COD]:[PROCESO]],4,FALSE),"")</f>
        <v/>
      </c>
      <c r="P262" s="67" t="str">
        <f t="shared" si="22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9"/>
        <v/>
      </c>
      <c r="K263" s="60"/>
      <c r="L263" s="63"/>
      <c r="M263" s="64" t="str">
        <f t="shared" si="20"/>
        <v/>
      </c>
      <c r="N263" s="65">
        <f t="shared" si="21"/>
        <v>0</v>
      </c>
      <c r="O263" s="66" t="str">
        <f>+IFERROR(VLOOKUP(LEFT(E263,4),Tabla3[[COD]:[PROCESO]],4,FALSE),"")</f>
        <v/>
      </c>
      <c r="P263" s="67" t="str">
        <f t="shared" si="22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9"/>
        <v/>
      </c>
      <c r="K264" s="60"/>
      <c r="L264" s="63"/>
      <c r="M264" s="64" t="str">
        <f t="shared" si="20"/>
        <v/>
      </c>
      <c r="N264" s="65">
        <f t="shared" si="21"/>
        <v>0</v>
      </c>
      <c r="O264" s="66" t="str">
        <f>+IFERROR(VLOOKUP(LEFT(E264,4),Tabla3[[COD]:[PROCESO]],4,FALSE),"")</f>
        <v/>
      </c>
      <c r="P264" s="67" t="str">
        <f t="shared" si="22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9"/>
        <v/>
      </c>
      <c r="K265" s="60"/>
      <c r="L265" s="63"/>
      <c r="M265" s="64" t="str">
        <f t="shared" si="20"/>
        <v/>
      </c>
      <c r="N265" s="65">
        <f t="shared" si="21"/>
        <v>0</v>
      </c>
      <c r="O265" s="66" t="str">
        <f>+IFERROR(VLOOKUP(LEFT(E265,4),Tabla3[[COD]:[PROCESO]],4,FALSE),"")</f>
        <v/>
      </c>
      <c r="P265" s="67" t="str">
        <f t="shared" si="22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9"/>
        <v/>
      </c>
      <c r="K266" s="60"/>
      <c r="L266" s="63"/>
      <c r="M266" s="64" t="str">
        <f t="shared" si="20"/>
        <v/>
      </c>
      <c r="N266" s="65">
        <f t="shared" si="21"/>
        <v>0</v>
      </c>
      <c r="O266" s="66" t="str">
        <f>+IFERROR(VLOOKUP(LEFT(E266,4),Tabla3[[COD]:[PROCESO]],4,FALSE),"")</f>
        <v/>
      </c>
      <c r="P266" s="67" t="str">
        <f t="shared" si="22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9"/>
        <v/>
      </c>
      <c r="K267" s="60"/>
      <c r="L267" s="63"/>
      <c r="M267" s="64" t="str">
        <f t="shared" si="20"/>
        <v/>
      </c>
      <c r="N267" s="65">
        <f t="shared" si="21"/>
        <v>0</v>
      </c>
      <c r="O267" s="66" t="str">
        <f>+IFERROR(VLOOKUP(LEFT(E267,4),Tabla3[[COD]:[PROCESO]],4,FALSE),"")</f>
        <v/>
      </c>
      <c r="P267" s="67" t="str">
        <f t="shared" si="22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9"/>
        <v/>
      </c>
      <c r="K268" s="60"/>
      <c r="L268" s="63"/>
      <c r="M268" s="64" t="str">
        <f t="shared" si="20"/>
        <v/>
      </c>
      <c r="N268" s="65">
        <f t="shared" si="21"/>
        <v>0</v>
      </c>
      <c r="O268" s="66" t="str">
        <f>+IFERROR(VLOOKUP(LEFT(E268,4),Tabla3[[COD]:[PROCESO]],4,FALSE),"")</f>
        <v/>
      </c>
      <c r="P268" s="67" t="str">
        <f t="shared" si="22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9"/>
        <v/>
      </c>
      <c r="K269" s="60"/>
      <c r="L269" s="63"/>
      <c r="M269" s="64" t="str">
        <f t="shared" si="20"/>
        <v/>
      </c>
      <c r="N269" s="65">
        <f t="shared" si="21"/>
        <v>0</v>
      </c>
      <c r="O269" s="66" t="str">
        <f>+IFERROR(VLOOKUP(LEFT(E269,4),Tabla3[[COD]:[PROCESO]],4,FALSE),"")</f>
        <v/>
      </c>
      <c r="P269" s="67" t="str">
        <f t="shared" si="22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9"/>
        <v/>
      </c>
      <c r="K270" s="60"/>
      <c r="L270" s="63"/>
      <c r="M270" s="64" t="str">
        <f t="shared" si="20"/>
        <v/>
      </c>
      <c r="N270" s="65">
        <f t="shared" si="21"/>
        <v>0</v>
      </c>
      <c r="O270" s="66" t="str">
        <f>+IFERROR(VLOOKUP(LEFT(E270,4),Tabla3[[COD]:[PROCESO]],4,FALSE),"")</f>
        <v/>
      </c>
      <c r="P270" s="67" t="str">
        <f t="shared" si="22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9"/>
        <v/>
      </c>
      <c r="K271" s="60"/>
      <c r="L271" s="63"/>
      <c r="M271" s="64" t="str">
        <f t="shared" si="20"/>
        <v/>
      </c>
      <c r="N271" s="65">
        <f t="shared" si="21"/>
        <v>0</v>
      </c>
      <c r="O271" s="66" t="str">
        <f>+IFERROR(VLOOKUP(LEFT(E271,4),Tabla3[[COD]:[PROCESO]],4,FALSE),"")</f>
        <v/>
      </c>
      <c r="P271" s="67" t="str">
        <f t="shared" si="22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9"/>
        <v/>
      </c>
      <c r="K272" s="60"/>
      <c r="L272" s="63"/>
      <c r="M272" s="64" t="str">
        <f t="shared" si="20"/>
        <v/>
      </c>
      <c r="N272" s="65">
        <f t="shared" si="21"/>
        <v>0</v>
      </c>
      <c r="O272" s="66" t="str">
        <f>+IFERROR(VLOOKUP(LEFT(E272,4),Tabla3[[COD]:[PROCESO]],4,FALSE),"")</f>
        <v/>
      </c>
      <c r="P272" s="67" t="str">
        <f t="shared" si="22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9"/>
        <v/>
      </c>
      <c r="K273" s="60"/>
      <c r="L273" s="63"/>
      <c r="M273" s="64" t="str">
        <f t="shared" si="20"/>
        <v/>
      </c>
      <c r="N273" s="65">
        <f t="shared" si="21"/>
        <v>0</v>
      </c>
      <c r="O273" s="66" t="str">
        <f>+IFERROR(VLOOKUP(LEFT(E273,4),Tabla3[[COD]:[PROCESO]],4,FALSE),"")</f>
        <v/>
      </c>
      <c r="P273" s="67" t="str">
        <f t="shared" si="22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9"/>
        <v/>
      </c>
      <c r="K274" s="60"/>
      <c r="L274" s="63"/>
      <c r="M274" s="64" t="str">
        <f t="shared" si="20"/>
        <v/>
      </c>
      <c r="N274" s="65">
        <f t="shared" si="21"/>
        <v>0</v>
      </c>
      <c r="O274" s="66" t="str">
        <f>+IFERROR(VLOOKUP(LEFT(E274,4),Tabla3[[COD]:[PROCESO]],4,FALSE),"")</f>
        <v/>
      </c>
      <c r="P274" s="67" t="str">
        <f t="shared" si="22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9"/>
        <v/>
      </c>
      <c r="K275" s="60"/>
      <c r="L275" s="63"/>
      <c r="M275" s="64" t="str">
        <f t="shared" si="20"/>
        <v/>
      </c>
      <c r="N275" s="65">
        <f t="shared" si="21"/>
        <v>0</v>
      </c>
      <c r="O275" s="66" t="str">
        <f>+IFERROR(VLOOKUP(LEFT(E275,4),Tabla3[[COD]:[PROCESO]],4,FALSE),"")</f>
        <v/>
      </c>
      <c r="P275" s="67" t="str">
        <f t="shared" si="22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9"/>
        <v/>
      </c>
      <c r="K276" s="60"/>
      <c r="L276" s="63"/>
      <c r="M276" s="64" t="str">
        <f t="shared" si="20"/>
        <v/>
      </c>
      <c r="N276" s="65">
        <f t="shared" si="21"/>
        <v>0</v>
      </c>
      <c r="O276" s="66" t="str">
        <f>+IFERROR(VLOOKUP(LEFT(E276,4),Tabla3[[COD]:[PROCESO]],4,FALSE),"")</f>
        <v/>
      </c>
      <c r="P276" s="67" t="str">
        <f t="shared" si="22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9"/>
        <v/>
      </c>
      <c r="K277" s="60"/>
      <c r="L277" s="63"/>
      <c r="M277" s="64" t="str">
        <f t="shared" si="20"/>
        <v/>
      </c>
      <c r="N277" s="65">
        <f t="shared" si="21"/>
        <v>0</v>
      </c>
      <c r="O277" s="66" t="str">
        <f>+IFERROR(VLOOKUP(LEFT(E277,4),Tabla3[[COD]:[PROCESO]],4,FALSE),"")</f>
        <v/>
      </c>
      <c r="P277" s="67" t="str">
        <f t="shared" si="22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9"/>
        <v/>
      </c>
      <c r="K278" s="60"/>
      <c r="L278" s="63"/>
      <c r="M278" s="64" t="str">
        <f t="shared" si="20"/>
        <v/>
      </c>
      <c r="N278" s="65">
        <f t="shared" si="21"/>
        <v>0</v>
      </c>
      <c r="O278" s="66" t="str">
        <f>+IFERROR(VLOOKUP(LEFT(E278,4),Tabla3[[COD]:[PROCESO]],4,FALSE),"")</f>
        <v/>
      </c>
      <c r="P278" s="67" t="str">
        <f t="shared" si="22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9"/>
        <v/>
      </c>
      <c r="K279" s="60"/>
      <c r="L279" s="63"/>
      <c r="M279" s="64" t="str">
        <f t="shared" si="20"/>
        <v/>
      </c>
      <c r="N279" s="65">
        <f t="shared" si="21"/>
        <v>0</v>
      </c>
      <c r="O279" s="66" t="str">
        <f>+IFERROR(VLOOKUP(LEFT(E279,4),Tabla3[[COD]:[PROCESO]],4,FALSE),"")</f>
        <v/>
      </c>
      <c r="P279" s="67" t="str">
        <f t="shared" si="22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9"/>
        <v/>
      </c>
      <c r="K280" s="60"/>
      <c r="L280" s="63"/>
      <c r="M280" s="64" t="str">
        <f t="shared" si="20"/>
        <v/>
      </c>
      <c r="N280" s="65">
        <f t="shared" si="21"/>
        <v>0</v>
      </c>
      <c r="O280" s="66" t="str">
        <f>+IFERROR(VLOOKUP(LEFT(E280,4),Tabla3[[COD]:[PROCESO]],4,FALSE),"")</f>
        <v/>
      </c>
      <c r="P280" s="67" t="str">
        <f t="shared" si="22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9"/>
        <v/>
      </c>
      <c r="K281" s="60"/>
      <c r="L281" s="63"/>
      <c r="M281" s="64" t="str">
        <f t="shared" si="20"/>
        <v/>
      </c>
      <c r="N281" s="65">
        <f t="shared" si="21"/>
        <v>0</v>
      </c>
      <c r="O281" s="66" t="str">
        <f>+IFERROR(VLOOKUP(LEFT(E281,4),Tabla3[[COD]:[PROCESO]],4,FALSE),"")</f>
        <v/>
      </c>
      <c r="P281" s="67" t="str">
        <f t="shared" si="22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9"/>
        <v/>
      </c>
      <c r="K282" s="60"/>
      <c r="L282" s="63"/>
      <c r="M282" s="64" t="str">
        <f t="shared" si="20"/>
        <v/>
      </c>
      <c r="N282" s="65">
        <f t="shared" si="21"/>
        <v>0</v>
      </c>
      <c r="O282" s="66" t="str">
        <f>+IFERROR(VLOOKUP(LEFT(E282,4),Tabla3[[COD]:[PROCESO]],4,FALSE),"")</f>
        <v/>
      </c>
      <c r="P282" s="67" t="str">
        <f t="shared" si="22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9"/>
        <v/>
      </c>
      <c r="K283" s="60"/>
      <c r="L283" s="63"/>
      <c r="M283" s="64" t="str">
        <f t="shared" si="20"/>
        <v/>
      </c>
      <c r="N283" s="65">
        <f t="shared" si="21"/>
        <v>0</v>
      </c>
      <c r="O283" s="66" t="str">
        <f>+IFERROR(VLOOKUP(LEFT(E283,4),Tabla3[[COD]:[PROCESO]],4,FALSE),"")</f>
        <v/>
      </c>
      <c r="P283" s="67" t="str">
        <f t="shared" si="22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9"/>
        <v/>
      </c>
      <c r="K284" s="60"/>
      <c r="L284" s="63"/>
      <c r="M284" s="64" t="str">
        <f t="shared" si="20"/>
        <v/>
      </c>
      <c r="N284" s="65">
        <f t="shared" si="21"/>
        <v>0</v>
      </c>
      <c r="O284" s="66" t="str">
        <f>+IFERROR(VLOOKUP(LEFT(E284,4),Tabla3[[COD]:[PROCESO]],4,FALSE),"")</f>
        <v/>
      </c>
      <c r="P284" s="67" t="str">
        <f t="shared" si="22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9"/>
        <v/>
      </c>
      <c r="K285" s="60"/>
      <c r="L285" s="63"/>
      <c r="M285" s="64" t="str">
        <f t="shared" si="20"/>
        <v/>
      </c>
      <c r="N285" s="65">
        <f t="shared" si="21"/>
        <v>0</v>
      </c>
      <c r="O285" s="66" t="str">
        <f>+IFERROR(VLOOKUP(LEFT(E285,4),Tabla3[[COD]:[PROCESO]],4,FALSE),"")</f>
        <v/>
      </c>
      <c r="P285" s="67" t="str">
        <f t="shared" si="22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9"/>
        <v/>
      </c>
      <c r="K286" s="60"/>
      <c r="L286" s="63"/>
      <c r="M286" s="64" t="str">
        <f t="shared" si="20"/>
        <v/>
      </c>
      <c r="N286" s="65">
        <f t="shared" si="21"/>
        <v>0</v>
      </c>
      <c r="O286" s="66" t="str">
        <f>+IFERROR(VLOOKUP(LEFT(E286,4),Tabla3[[COD]:[PROCESO]],4,FALSE),"")</f>
        <v/>
      </c>
      <c r="P286" s="67" t="str">
        <f t="shared" si="22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9"/>
        <v/>
      </c>
      <c r="K287" s="60"/>
      <c r="L287" s="63"/>
      <c r="M287" s="64" t="str">
        <f t="shared" si="20"/>
        <v/>
      </c>
      <c r="N287" s="65">
        <f t="shared" si="21"/>
        <v>0</v>
      </c>
      <c r="O287" s="66" t="str">
        <f>+IFERROR(VLOOKUP(LEFT(E287,4),Tabla3[[COD]:[PROCESO]],4,FALSE),"")</f>
        <v/>
      </c>
      <c r="P287" s="67" t="str">
        <f t="shared" si="22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9"/>
        <v/>
      </c>
      <c r="K288" s="60"/>
      <c r="L288" s="63"/>
      <c r="M288" s="64" t="str">
        <f t="shared" si="20"/>
        <v/>
      </c>
      <c r="N288" s="65">
        <f t="shared" si="21"/>
        <v>0</v>
      </c>
      <c r="O288" s="66" t="str">
        <f>+IFERROR(VLOOKUP(LEFT(E288,4),Tabla3[[COD]:[PROCESO]],4,FALSE),"")</f>
        <v/>
      </c>
      <c r="P288" s="67" t="str">
        <f t="shared" si="22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9"/>
        <v/>
      </c>
      <c r="K289" s="60"/>
      <c r="L289" s="63"/>
      <c r="M289" s="64" t="str">
        <f t="shared" si="20"/>
        <v/>
      </c>
      <c r="N289" s="65">
        <f t="shared" si="21"/>
        <v>0</v>
      </c>
      <c r="O289" s="66" t="str">
        <f>+IFERROR(VLOOKUP(LEFT(E289,4),Tabla3[[COD]:[PROCESO]],4,FALSE),"")</f>
        <v/>
      </c>
      <c r="P289" s="67" t="str">
        <f t="shared" si="22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9"/>
        <v/>
      </c>
      <c r="K290" s="60"/>
      <c r="L290" s="63"/>
      <c r="M290" s="64" t="str">
        <f t="shared" si="20"/>
        <v/>
      </c>
      <c r="N290" s="65">
        <f t="shared" si="21"/>
        <v>0</v>
      </c>
      <c r="O290" s="66" t="str">
        <f>+IFERROR(VLOOKUP(LEFT(E290,4),Tabla3[[COD]:[PROCESO]],4,FALSE),"")</f>
        <v/>
      </c>
      <c r="P290" s="67" t="str">
        <f t="shared" si="22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9"/>
        <v/>
      </c>
      <c r="K291" s="60"/>
      <c r="L291" s="63"/>
      <c r="M291" s="64" t="str">
        <f t="shared" si="20"/>
        <v/>
      </c>
      <c r="N291" s="65">
        <f t="shared" si="21"/>
        <v>0</v>
      </c>
      <c r="O291" s="66" t="str">
        <f>+IFERROR(VLOOKUP(LEFT(E291,4),Tabla3[[COD]:[PROCESO]],4,FALSE),"")</f>
        <v/>
      </c>
      <c r="P291" s="67" t="str">
        <f t="shared" si="22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9"/>
        <v/>
      </c>
      <c r="K292" s="60"/>
      <c r="L292" s="63"/>
      <c r="M292" s="64" t="str">
        <f t="shared" si="20"/>
        <v/>
      </c>
      <c r="N292" s="65">
        <f t="shared" si="21"/>
        <v>0</v>
      </c>
      <c r="O292" s="66" t="str">
        <f>+IFERROR(VLOOKUP(LEFT(E292,4),Tabla3[[COD]:[PROCESO]],4,FALSE),"")</f>
        <v/>
      </c>
      <c r="P292" s="67" t="str">
        <f t="shared" si="22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9"/>
        <v/>
      </c>
      <c r="K293" s="60"/>
      <c r="L293" s="63"/>
      <c r="M293" s="64" t="str">
        <f t="shared" si="20"/>
        <v/>
      </c>
      <c r="N293" s="65">
        <f t="shared" si="21"/>
        <v>0</v>
      </c>
      <c r="O293" s="66" t="str">
        <f>+IFERROR(VLOOKUP(LEFT(E293,4),Tabla3[[COD]:[PROCESO]],4,FALSE),"")</f>
        <v/>
      </c>
      <c r="P293" s="67" t="str">
        <f t="shared" si="22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9"/>
        <v/>
      </c>
      <c r="K294" s="60"/>
      <c r="L294" s="63"/>
      <c r="M294" s="64" t="str">
        <f t="shared" si="20"/>
        <v/>
      </c>
      <c r="N294" s="65">
        <f t="shared" si="21"/>
        <v>0</v>
      </c>
      <c r="O294" s="66" t="str">
        <f>+IFERROR(VLOOKUP(LEFT(E294,4),Tabla3[[COD]:[PROCESO]],4,FALSE),"")</f>
        <v/>
      </c>
      <c r="P294" s="67" t="str">
        <f t="shared" si="22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9"/>
        <v/>
      </c>
      <c r="K295" s="60"/>
      <c r="L295" s="63"/>
      <c r="M295" s="64" t="str">
        <f t="shared" si="20"/>
        <v/>
      </c>
      <c r="N295" s="65">
        <f t="shared" si="21"/>
        <v>0</v>
      </c>
      <c r="O295" s="66" t="str">
        <f>+IFERROR(VLOOKUP(LEFT(E295,4),Tabla3[[COD]:[PROCESO]],4,FALSE),"")</f>
        <v/>
      </c>
      <c r="P295" s="67" t="str">
        <f t="shared" si="22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9"/>
        <v/>
      </c>
      <c r="K296" s="60"/>
      <c r="L296" s="63"/>
      <c r="M296" s="64" t="str">
        <f t="shared" si="20"/>
        <v/>
      </c>
      <c r="N296" s="65">
        <f t="shared" si="21"/>
        <v>0</v>
      </c>
      <c r="O296" s="66" t="str">
        <f>+IFERROR(VLOOKUP(LEFT(E296,4),Tabla3[[COD]:[PROCESO]],4,FALSE),"")</f>
        <v/>
      </c>
      <c r="P296" s="67" t="str">
        <f t="shared" si="22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9"/>
        <v/>
      </c>
      <c r="K297" s="60"/>
      <c r="L297" s="63"/>
      <c r="M297" s="64" t="str">
        <f t="shared" si="20"/>
        <v/>
      </c>
      <c r="N297" s="65">
        <f t="shared" si="21"/>
        <v>0</v>
      </c>
      <c r="O297" s="66" t="str">
        <f>+IFERROR(VLOOKUP(LEFT(E297,4),Tabla3[[COD]:[PROCESO]],4,FALSE),"")</f>
        <v/>
      </c>
      <c r="P297" s="67" t="str">
        <f t="shared" si="22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9"/>
        <v/>
      </c>
      <c r="K298" s="60"/>
      <c r="L298" s="63"/>
      <c r="M298" s="64" t="str">
        <f t="shared" si="20"/>
        <v/>
      </c>
      <c r="N298" s="65">
        <f t="shared" si="21"/>
        <v>0</v>
      </c>
      <c r="O298" s="66" t="str">
        <f>+IFERROR(VLOOKUP(LEFT(E298,4),Tabla3[[COD]:[PROCESO]],4,FALSE),"")</f>
        <v/>
      </c>
      <c r="P298" s="67" t="str">
        <f t="shared" si="22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9"/>
        <v/>
      </c>
      <c r="K299" s="60"/>
      <c r="L299" s="63"/>
      <c r="M299" s="64" t="str">
        <f t="shared" si="20"/>
        <v/>
      </c>
      <c r="N299" s="65">
        <f t="shared" si="21"/>
        <v>0</v>
      </c>
      <c r="O299" s="66" t="str">
        <f>+IFERROR(VLOOKUP(LEFT(E299,4),Tabla3[[COD]:[PROCESO]],4,FALSE),"")</f>
        <v/>
      </c>
      <c r="P299" s="67" t="str">
        <f t="shared" si="22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9"/>
        <v/>
      </c>
      <c r="K300" s="60"/>
      <c r="L300" s="63"/>
      <c r="M300" s="64" t="str">
        <f t="shared" si="20"/>
        <v/>
      </c>
      <c r="N300" s="65">
        <f t="shared" si="21"/>
        <v>0</v>
      </c>
      <c r="O300" s="66" t="str">
        <f>+IFERROR(VLOOKUP(LEFT(E300,4),Tabla3[[COD]:[PROCESO]],4,FALSE),"")</f>
        <v/>
      </c>
      <c r="P300" s="67" t="str">
        <f t="shared" si="22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9"/>
        <v/>
      </c>
      <c r="K301" s="60"/>
      <c r="L301" s="63"/>
      <c r="M301" s="64" t="str">
        <f t="shared" si="20"/>
        <v/>
      </c>
      <c r="N301" s="65">
        <f t="shared" si="21"/>
        <v>0</v>
      </c>
      <c r="O301" s="66" t="str">
        <f>+IFERROR(VLOOKUP(LEFT(E301,4),Tabla3[[COD]:[PROCESO]],4,FALSE),"")</f>
        <v/>
      </c>
      <c r="P301" s="67" t="str">
        <f t="shared" si="22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9"/>
        <v/>
      </c>
      <c r="K302" s="60"/>
      <c r="L302" s="63"/>
      <c r="M302" s="64" t="str">
        <f t="shared" si="20"/>
        <v/>
      </c>
      <c r="N302" s="65">
        <f t="shared" si="21"/>
        <v>0</v>
      </c>
      <c r="O302" s="66" t="str">
        <f>+IFERROR(VLOOKUP(LEFT(E302,4),Tabla3[[COD]:[PROCESO]],4,FALSE),"")</f>
        <v/>
      </c>
      <c r="P302" s="67" t="str">
        <f t="shared" si="22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9"/>
        <v/>
      </c>
      <c r="K303" s="60"/>
      <c r="L303" s="63"/>
      <c r="M303" s="64" t="str">
        <f t="shared" si="20"/>
        <v/>
      </c>
      <c r="N303" s="65">
        <f t="shared" si="21"/>
        <v>0</v>
      </c>
      <c r="O303" s="66" t="str">
        <f>+IFERROR(VLOOKUP(LEFT(E303,4),Tabla3[[COD]:[PROCESO]],4,FALSE),"")</f>
        <v/>
      </c>
      <c r="P303" s="67" t="str">
        <f t="shared" si="22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9"/>
        <v/>
      </c>
      <c r="K304" s="60"/>
      <c r="L304" s="63"/>
      <c r="M304" s="64" t="str">
        <f t="shared" si="20"/>
        <v/>
      </c>
      <c r="N304" s="65">
        <f t="shared" si="21"/>
        <v>0</v>
      </c>
      <c r="O304" s="66" t="str">
        <f>+IFERROR(VLOOKUP(LEFT(E304,4),Tabla3[[COD]:[PROCESO]],4,FALSE),"")</f>
        <v/>
      </c>
      <c r="P304" s="67" t="str">
        <f t="shared" si="22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9"/>
        <v/>
      </c>
      <c r="K305" s="60"/>
      <c r="L305" s="63"/>
      <c r="M305" s="64" t="str">
        <f t="shared" si="20"/>
        <v/>
      </c>
      <c r="N305" s="65">
        <f t="shared" si="21"/>
        <v>0</v>
      </c>
      <c r="O305" s="66" t="str">
        <f>+IFERROR(VLOOKUP(LEFT(E305,4),Tabla3[[COD]:[PROCESO]],4,FALSE),"")</f>
        <v/>
      </c>
      <c r="P305" s="67" t="str">
        <f t="shared" si="22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9"/>
        <v/>
      </c>
      <c r="K306" s="60"/>
      <c r="L306" s="63"/>
      <c r="M306" s="64" t="str">
        <f t="shared" si="20"/>
        <v/>
      </c>
      <c r="N306" s="65">
        <f t="shared" si="21"/>
        <v>0</v>
      </c>
      <c r="O306" s="66" t="str">
        <f>+IFERROR(VLOOKUP(LEFT(E306,4),Tabla3[[COD]:[PROCESO]],4,FALSE),"")</f>
        <v/>
      </c>
      <c r="P306" s="67" t="str">
        <f t="shared" si="22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9"/>
        <v/>
      </c>
      <c r="K307" s="60"/>
      <c r="L307" s="63"/>
      <c r="M307" s="64" t="str">
        <f t="shared" si="20"/>
        <v/>
      </c>
      <c r="N307" s="65">
        <f t="shared" si="21"/>
        <v>0</v>
      </c>
      <c r="O307" s="66" t="str">
        <f>+IFERROR(VLOOKUP(LEFT(E307,4),Tabla3[[COD]:[PROCESO]],4,FALSE),"")</f>
        <v/>
      </c>
      <c r="P307" s="67" t="str">
        <f t="shared" si="22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9"/>
        <v/>
      </c>
      <c r="K308" s="60"/>
      <c r="L308" s="63"/>
      <c r="M308" s="64" t="str">
        <f t="shared" si="20"/>
        <v/>
      </c>
      <c r="N308" s="65">
        <f t="shared" si="21"/>
        <v>0</v>
      </c>
      <c r="O308" s="66" t="str">
        <f>+IFERROR(VLOOKUP(LEFT(E308,4),Tabla3[[COD]:[PROCESO]],4,FALSE),"")</f>
        <v/>
      </c>
      <c r="P308" s="67" t="str">
        <f t="shared" si="22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9"/>
        <v/>
      </c>
      <c r="K309" s="60"/>
      <c r="L309" s="63"/>
      <c r="M309" s="64" t="str">
        <f t="shared" si="20"/>
        <v/>
      </c>
      <c r="N309" s="65">
        <f t="shared" si="21"/>
        <v>0</v>
      </c>
      <c r="O309" s="66" t="str">
        <f>+IFERROR(VLOOKUP(LEFT(E309,4),Tabla3[[COD]:[PROCESO]],4,FALSE),"")</f>
        <v/>
      </c>
      <c r="P309" s="67" t="str">
        <f t="shared" si="22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9"/>
        <v/>
      </c>
      <c r="K310" s="60"/>
      <c r="L310" s="63"/>
      <c r="M310" s="64" t="str">
        <f t="shared" si="20"/>
        <v/>
      </c>
      <c r="N310" s="65">
        <f t="shared" si="21"/>
        <v>0</v>
      </c>
      <c r="O310" s="66" t="str">
        <f>+IFERROR(VLOOKUP(LEFT(E310,4),Tabla3[[COD]:[PROCESO]],4,FALSE),"")</f>
        <v/>
      </c>
      <c r="P310" s="67" t="str">
        <f t="shared" si="22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9"/>
        <v/>
      </c>
      <c r="K311" s="60"/>
      <c r="L311" s="63"/>
      <c r="M311" s="64" t="str">
        <f t="shared" si="20"/>
        <v/>
      </c>
      <c r="N311" s="65">
        <f t="shared" si="21"/>
        <v>0</v>
      </c>
      <c r="O311" s="66" t="str">
        <f>+IFERROR(VLOOKUP(LEFT(E311,4),Tabla3[[COD]:[PROCESO]],4,FALSE),"")</f>
        <v/>
      </c>
      <c r="P311" s="67" t="str">
        <f t="shared" si="22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9"/>
        <v/>
      </c>
      <c r="K312" s="60"/>
      <c r="L312" s="63"/>
      <c r="M312" s="64" t="str">
        <f t="shared" si="20"/>
        <v/>
      </c>
      <c r="N312" s="65">
        <f t="shared" si="21"/>
        <v>0</v>
      </c>
      <c r="O312" s="66" t="str">
        <f>+IFERROR(VLOOKUP(LEFT(E312,4),Tabla3[[COD]:[PROCESO]],4,FALSE),"")</f>
        <v/>
      </c>
      <c r="P312" s="67" t="str">
        <f t="shared" si="22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9"/>
        <v/>
      </c>
      <c r="K313" s="60"/>
      <c r="L313" s="63"/>
      <c r="M313" s="64" t="str">
        <f t="shared" si="20"/>
        <v/>
      </c>
      <c r="N313" s="65">
        <f t="shared" si="21"/>
        <v>0</v>
      </c>
      <c r="O313" s="66" t="str">
        <f>+IFERROR(VLOOKUP(LEFT(E313,4),Tabla3[[COD]:[PROCESO]],4,FALSE),"")</f>
        <v/>
      </c>
      <c r="P313" s="67" t="str">
        <f t="shared" si="22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9"/>
        <v/>
      </c>
      <c r="K314" s="60"/>
      <c r="L314" s="63"/>
      <c r="M314" s="64" t="str">
        <f t="shared" si="20"/>
        <v/>
      </c>
      <c r="N314" s="65">
        <f t="shared" si="21"/>
        <v>0</v>
      </c>
      <c r="O314" s="66" t="str">
        <f>+IFERROR(VLOOKUP(LEFT(E314,4),Tabla3[[COD]:[PROCESO]],4,FALSE),"")</f>
        <v/>
      </c>
      <c r="P314" s="67" t="str">
        <f t="shared" si="22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9"/>
        <v/>
      </c>
      <c r="K315" s="60"/>
      <c r="L315" s="63"/>
      <c r="M315" s="64" t="str">
        <f t="shared" si="20"/>
        <v/>
      </c>
      <c r="N315" s="65">
        <f t="shared" si="21"/>
        <v>0</v>
      </c>
      <c r="O315" s="66" t="str">
        <f>+IFERROR(VLOOKUP(LEFT(E315,4),Tabla3[[COD]:[PROCESO]],4,FALSE),"")</f>
        <v/>
      </c>
      <c r="P315" s="67" t="str">
        <f t="shared" si="22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9"/>
        <v/>
      </c>
      <c r="K316" s="60"/>
      <c r="L316" s="63"/>
      <c r="M316" s="64" t="str">
        <f t="shared" si="20"/>
        <v/>
      </c>
      <c r="N316" s="65">
        <f t="shared" si="21"/>
        <v>0</v>
      </c>
      <c r="O316" s="66" t="str">
        <f>+IFERROR(VLOOKUP(LEFT(E316,4),Tabla3[[COD]:[PROCESO]],4,FALSE),"")</f>
        <v/>
      </c>
      <c r="P316" s="67" t="str">
        <f t="shared" si="22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9"/>
        <v/>
      </c>
      <c r="K317" s="60"/>
      <c r="L317" s="63"/>
      <c r="M317" s="64" t="str">
        <f t="shared" si="20"/>
        <v/>
      </c>
      <c r="N317" s="65">
        <f t="shared" si="21"/>
        <v>0</v>
      </c>
      <c r="O317" s="66" t="str">
        <f>+IFERROR(VLOOKUP(LEFT(E317,4),Tabla3[[COD]:[PROCESO]],4,FALSE),"")</f>
        <v/>
      </c>
      <c r="P317" s="67" t="str">
        <f t="shared" si="22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9"/>
        <v/>
      </c>
      <c r="K318" s="60"/>
      <c r="L318" s="63"/>
      <c r="M318" s="64" t="str">
        <f t="shared" si="20"/>
        <v/>
      </c>
      <c r="N318" s="65">
        <f t="shared" si="21"/>
        <v>0</v>
      </c>
      <c r="O318" s="66" t="str">
        <f>+IFERROR(VLOOKUP(LEFT(E318,4),Tabla3[[COD]:[PROCESO]],4,FALSE),"")</f>
        <v/>
      </c>
      <c r="P318" s="67" t="str">
        <f t="shared" si="22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>+IFERROR(P319/O319,"")</f>
        <v/>
      </c>
      <c r="K319" s="60"/>
      <c r="L319" s="63"/>
      <c r="M319" s="64" t="str">
        <f t="shared" ref="M319:M325" si="23">+IFERROR(N319*O319,"")</f>
        <v/>
      </c>
      <c r="N319" s="65">
        <f t="shared" ref="N319:N325" si="24">(H319-G319)*24</f>
        <v>0</v>
      </c>
      <c r="O319" s="66" t="str">
        <f>+IFERROR(VLOOKUP(LEFT(E319,4),Tabla3[[COD]:[PROCESO]],4,FALSE),"")</f>
        <v/>
      </c>
      <c r="P319" s="67" t="str">
        <f t="shared" ref="P319:P325" si="25">+IFERROR(I319/N319,"")</f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>+IFERROR(P320/O320,"")</f>
        <v/>
      </c>
      <c r="K320" s="60"/>
      <c r="L320" s="63"/>
      <c r="M320" s="64" t="str">
        <f t="shared" si="23"/>
        <v/>
      </c>
      <c r="N320" s="65">
        <f t="shared" si="24"/>
        <v>0</v>
      </c>
      <c r="O320" s="66" t="str">
        <f>+IFERROR(VLOOKUP(LEFT(E320,4),Tabla3[[COD]:[PROCESO]],4,FALSE),"")</f>
        <v/>
      </c>
      <c r="P320" s="67" t="str">
        <f t="shared" si="25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9"/>
        <v/>
      </c>
      <c r="K321" s="60"/>
      <c r="L321" s="63"/>
      <c r="M321" s="64" t="str">
        <f t="shared" si="23"/>
        <v/>
      </c>
      <c r="N321" s="65">
        <f t="shared" si="24"/>
        <v>0</v>
      </c>
      <c r="O321" s="66" t="str">
        <f>+IFERROR(VLOOKUP(LEFT(E321,4),Tabla3[[COD]:[PROCESO]],4,FALSE),"")</f>
        <v/>
      </c>
      <c r="P321" s="67" t="str">
        <f t="shared" si="25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9"/>
        <v/>
      </c>
      <c r="K322" s="60"/>
      <c r="L322" s="63"/>
      <c r="M322" s="64" t="str">
        <f t="shared" si="23"/>
        <v/>
      </c>
      <c r="N322" s="65">
        <f t="shared" si="24"/>
        <v>0</v>
      </c>
      <c r="O322" s="66" t="str">
        <f>+IFERROR(VLOOKUP(LEFT(E322,4),Tabla3[[COD]:[PROCESO]],4,FALSE),"")</f>
        <v/>
      </c>
      <c r="P322" s="67" t="str">
        <f t="shared" si="25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6">+IFERROR(P323/O323,"")</f>
        <v/>
      </c>
      <c r="K323" s="60"/>
      <c r="L323" s="63"/>
      <c r="M323" s="64" t="str">
        <f t="shared" si="23"/>
        <v/>
      </c>
      <c r="N323" s="65">
        <f t="shared" si="24"/>
        <v>0</v>
      </c>
      <c r="O323" s="66" t="str">
        <f>+IFERROR(VLOOKUP(LEFT(E323,4),Tabla3[[COD]:[PROCESO]],4,FALSE),"")</f>
        <v/>
      </c>
      <c r="P323" s="67" t="str">
        <f t="shared" si="25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6"/>
        <v/>
      </c>
      <c r="K324" s="60"/>
      <c r="L324" s="63"/>
      <c r="M324" s="64" t="str">
        <f t="shared" si="23"/>
        <v/>
      </c>
      <c r="N324" s="65">
        <f t="shared" si="24"/>
        <v>0</v>
      </c>
      <c r="O324" s="66" t="str">
        <f>+IFERROR(VLOOKUP(LEFT(E324,4),Tabla3[[COD]:[PROCESO]],4,FALSE),"")</f>
        <v/>
      </c>
      <c r="P324" s="67" t="str">
        <f t="shared" si="25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6"/>
        <v/>
      </c>
      <c r="K325" s="60"/>
      <c r="L325" s="63"/>
      <c r="M325" s="64" t="str">
        <f t="shared" si="23"/>
        <v/>
      </c>
      <c r="N325" s="65">
        <f t="shared" si="24"/>
        <v>0</v>
      </c>
      <c r="O325" s="66" t="str">
        <f>+IFERROR(VLOOKUP(LEFT(E325,4),Tabla3[[COD]:[PROCESO]],4,FALSE),"")</f>
        <v/>
      </c>
      <c r="P325" s="67" t="str">
        <f t="shared" si="25"/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6"/>
        <v/>
      </c>
      <c r="K326" s="60"/>
      <c r="L326" s="63"/>
      <c r="M326" s="64" t="str">
        <f t="shared" ref="M326:M386" si="27">+IFERROR(N326*O326,"")</f>
        <v/>
      </c>
      <c r="N326" s="65">
        <f t="shared" ref="N326:N388" si="28">(H326-G326)*24</f>
        <v>0</v>
      </c>
      <c r="O326" s="66" t="str">
        <f>+IFERROR(VLOOKUP(LEFT(E326,4),Tabla3[[COD]:[PROCESO]],4,FALSE),"")</f>
        <v/>
      </c>
      <c r="P326" s="67" t="str">
        <f t="shared" ref="P326:P388" si="29">+IFERROR(I326/N326,"")</f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6"/>
        <v/>
      </c>
      <c r="K327" s="60"/>
      <c r="L327" s="63"/>
      <c r="M327" s="64" t="str">
        <f t="shared" si="27"/>
        <v/>
      </c>
      <c r="N327" s="65">
        <f t="shared" si="28"/>
        <v>0</v>
      </c>
      <c r="O327" s="66" t="str">
        <f>+IFERROR(VLOOKUP(LEFT(E327,4),Tabla3[[COD]:[PROCESO]],4,FALSE),"")</f>
        <v/>
      </c>
      <c r="P327" s="67" t="str">
        <f t="shared" si="29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6"/>
        <v/>
      </c>
      <c r="K328" s="60"/>
      <c r="L328" s="63"/>
      <c r="M328" s="64" t="str">
        <f t="shared" si="27"/>
        <v/>
      </c>
      <c r="N328" s="65">
        <f t="shared" si="28"/>
        <v>0</v>
      </c>
      <c r="O328" s="66" t="str">
        <f>+IFERROR(VLOOKUP(LEFT(E328,4),Tabla3[[COD]:[PROCESO]],4,FALSE),"")</f>
        <v/>
      </c>
      <c r="P328" s="67" t="str">
        <f t="shared" si="29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6"/>
        <v/>
      </c>
      <c r="K329" s="60"/>
      <c r="L329" s="63"/>
      <c r="M329" s="64" t="str">
        <f t="shared" si="27"/>
        <v/>
      </c>
      <c r="N329" s="65">
        <f t="shared" si="28"/>
        <v>0</v>
      </c>
      <c r="O329" s="66" t="str">
        <f>+IFERROR(VLOOKUP(LEFT(E329,4),Tabla3[[COD]:[PROCESO]],4,FALSE),"")</f>
        <v/>
      </c>
      <c r="P329" s="67" t="str">
        <f t="shared" si="29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6"/>
        <v/>
      </c>
      <c r="K330" s="60"/>
      <c r="L330" s="63"/>
      <c r="M330" s="64" t="str">
        <f t="shared" si="27"/>
        <v/>
      </c>
      <c r="N330" s="65">
        <f t="shared" si="28"/>
        <v>0</v>
      </c>
      <c r="O330" s="66" t="str">
        <f>+IFERROR(VLOOKUP(LEFT(E330,4),Tabla3[[COD]:[PROCESO]],4,FALSE),"")</f>
        <v/>
      </c>
      <c r="P330" s="67" t="str">
        <f t="shared" si="29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6"/>
        <v/>
      </c>
      <c r="K331" s="60"/>
      <c r="L331" s="63"/>
      <c r="M331" s="64" t="str">
        <f t="shared" si="27"/>
        <v/>
      </c>
      <c r="N331" s="65">
        <f t="shared" si="28"/>
        <v>0</v>
      </c>
      <c r="O331" s="66" t="str">
        <f>+IFERROR(VLOOKUP(LEFT(E331,4),Tabla3[[COD]:[PROCESO]],4,FALSE),"")</f>
        <v/>
      </c>
      <c r="P331" s="67" t="str">
        <f t="shared" si="29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6"/>
        <v/>
      </c>
      <c r="K332" s="60"/>
      <c r="L332" s="63"/>
      <c r="M332" s="64" t="str">
        <f t="shared" si="27"/>
        <v/>
      </c>
      <c r="N332" s="65">
        <f t="shared" si="28"/>
        <v>0</v>
      </c>
      <c r="O332" s="66" t="str">
        <f>+IFERROR(VLOOKUP(LEFT(E332,4),Tabla3[[COD]:[PROCESO]],4,FALSE),"")</f>
        <v/>
      </c>
      <c r="P332" s="67" t="str">
        <f t="shared" si="29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6"/>
        <v/>
      </c>
      <c r="K333" s="60"/>
      <c r="L333" s="63"/>
      <c r="M333" s="64" t="str">
        <f t="shared" si="27"/>
        <v/>
      </c>
      <c r="N333" s="65">
        <f t="shared" si="28"/>
        <v>0</v>
      </c>
      <c r="O333" s="66" t="str">
        <f>+IFERROR(VLOOKUP(LEFT(E333,4),Tabla3[[COD]:[PROCESO]],4,FALSE),"")</f>
        <v/>
      </c>
      <c r="P333" s="67" t="str">
        <f t="shared" si="29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6"/>
        <v/>
      </c>
      <c r="K334" s="60"/>
      <c r="L334" s="63"/>
      <c r="M334" s="64" t="str">
        <f t="shared" si="27"/>
        <v/>
      </c>
      <c r="N334" s="65">
        <f t="shared" si="28"/>
        <v>0</v>
      </c>
      <c r="O334" s="66" t="str">
        <f>+IFERROR(VLOOKUP(LEFT(E334,4),Tabla3[[COD]:[PROCESO]],4,FALSE),"")</f>
        <v/>
      </c>
      <c r="P334" s="67" t="str">
        <f t="shared" si="29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6"/>
        <v/>
      </c>
      <c r="K335" s="60"/>
      <c r="L335" s="63"/>
      <c r="M335" s="64" t="str">
        <f t="shared" si="27"/>
        <v/>
      </c>
      <c r="N335" s="65">
        <f t="shared" si="28"/>
        <v>0</v>
      </c>
      <c r="O335" s="66" t="str">
        <f>+IFERROR(VLOOKUP(LEFT(E335,4),Tabla3[[COD]:[PROCESO]],4,FALSE),"")</f>
        <v/>
      </c>
      <c r="P335" s="67" t="str">
        <f t="shared" si="29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6"/>
        <v/>
      </c>
      <c r="K336" s="60"/>
      <c r="L336" s="63"/>
      <c r="M336" s="64" t="str">
        <f t="shared" si="27"/>
        <v/>
      </c>
      <c r="N336" s="65">
        <f t="shared" si="28"/>
        <v>0</v>
      </c>
      <c r="O336" s="66" t="str">
        <f>+IFERROR(VLOOKUP(LEFT(E336,4),Tabla3[[COD]:[PROCESO]],4,FALSE),"")</f>
        <v/>
      </c>
      <c r="P336" s="67" t="str">
        <f t="shared" si="29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6"/>
        <v/>
      </c>
      <c r="K337" s="60"/>
      <c r="L337" s="63"/>
      <c r="M337" s="64" t="str">
        <f t="shared" si="27"/>
        <v/>
      </c>
      <c r="N337" s="65">
        <f t="shared" si="28"/>
        <v>0</v>
      </c>
      <c r="O337" s="66" t="str">
        <f>+IFERROR(VLOOKUP(LEFT(E337,4),Tabla3[[COD]:[PROCESO]],4,FALSE),"")</f>
        <v/>
      </c>
      <c r="P337" s="67" t="str">
        <f t="shared" si="29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6"/>
        <v/>
      </c>
      <c r="K338" s="60"/>
      <c r="L338" s="63"/>
      <c r="M338" s="64" t="str">
        <f t="shared" si="27"/>
        <v/>
      </c>
      <c r="N338" s="65">
        <f t="shared" si="28"/>
        <v>0</v>
      </c>
      <c r="O338" s="66" t="str">
        <f>+IFERROR(VLOOKUP(LEFT(E338,4),Tabla3[[COD]:[PROCESO]],4,FALSE),"")</f>
        <v/>
      </c>
      <c r="P338" s="67" t="str">
        <f t="shared" si="29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6"/>
        <v/>
      </c>
      <c r="K339" s="60"/>
      <c r="L339" s="63"/>
      <c r="M339" s="64" t="str">
        <f t="shared" si="27"/>
        <v/>
      </c>
      <c r="N339" s="65">
        <f t="shared" si="28"/>
        <v>0</v>
      </c>
      <c r="O339" s="66" t="str">
        <f>+IFERROR(VLOOKUP(LEFT(E339,4),Tabla3[[COD]:[PROCESO]],4,FALSE),"")</f>
        <v/>
      </c>
      <c r="P339" s="67" t="str">
        <f t="shared" si="29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6"/>
        <v/>
      </c>
      <c r="K340" s="60"/>
      <c r="L340" s="63"/>
      <c r="M340" s="64" t="str">
        <f t="shared" si="27"/>
        <v/>
      </c>
      <c r="N340" s="65">
        <f t="shared" si="28"/>
        <v>0</v>
      </c>
      <c r="O340" s="66" t="str">
        <f>+IFERROR(VLOOKUP(LEFT(E340,4),Tabla3[[COD]:[PROCESO]],4,FALSE),"")</f>
        <v/>
      </c>
      <c r="P340" s="67" t="str">
        <f t="shared" si="29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6"/>
        <v/>
      </c>
      <c r="K341" s="60"/>
      <c r="L341" s="63"/>
      <c r="M341" s="64" t="str">
        <f t="shared" si="27"/>
        <v/>
      </c>
      <c r="N341" s="65">
        <f t="shared" si="28"/>
        <v>0</v>
      </c>
      <c r="O341" s="66" t="str">
        <f>+IFERROR(VLOOKUP(LEFT(E341,4),Tabla3[[COD]:[PROCESO]],4,FALSE),"")</f>
        <v/>
      </c>
      <c r="P341" s="67" t="str">
        <f t="shared" si="29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6"/>
        <v/>
      </c>
      <c r="K342" s="60"/>
      <c r="L342" s="63"/>
      <c r="M342" s="64" t="str">
        <f t="shared" si="27"/>
        <v/>
      </c>
      <c r="N342" s="65">
        <f t="shared" si="28"/>
        <v>0</v>
      </c>
      <c r="O342" s="66" t="str">
        <f>+IFERROR(VLOOKUP(LEFT(E342,4),Tabla3[[COD]:[PROCESO]],4,FALSE),"")</f>
        <v/>
      </c>
      <c r="P342" s="67" t="str">
        <f t="shared" si="29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6"/>
        <v/>
      </c>
      <c r="K343" s="60"/>
      <c r="L343" s="63"/>
      <c r="M343" s="64" t="str">
        <f t="shared" si="27"/>
        <v/>
      </c>
      <c r="N343" s="65">
        <f t="shared" si="28"/>
        <v>0</v>
      </c>
      <c r="O343" s="66" t="str">
        <f>+IFERROR(VLOOKUP(LEFT(E343,4),Tabla3[[COD]:[PROCESO]],4,FALSE),"")</f>
        <v/>
      </c>
      <c r="P343" s="67" t="str">
        <f t="shared" si="29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6"/>
        <v/>
      </c>
      <c r="K344" s="60"/>
      <c r="L344" s="63"/>
      <c r="M344" s="64" t="str">
        <f t="shared" si="27"/>
        <v/>
      </c>
      <c r="N344" s="65">
        <f t="shared" si="28"/>
        <v>0</v>
      </c>
      <c r="O344" s="66" t="str">
        <f>+IFERROR(VLOOKUP(LEFT(E344,4),Tabla3[[COD]:[PROCESO]],4,FALSE),"")</f>
        <v/>
      </c>
      <c r="P344" s="67" t="str">
        <f t="shared" si="29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6"/>
        <v/>
      </c>
      <c r="K345" s="60"/>
      <c r="L345" s="63"/>
      <c r="M345" s="64" t="str">
        <f t="shared" si="27"/>
        <v/>
      </c>
      <c r="N345" s="65">
        <f t="shared" si="28"/>
        <v>0</v>
      </c>
      <c r="O345" s="66" t="str">
        <f>+IFERROR(VLOOKUP(LEFT(E345,4),Tabla3[[COD]:[PROCESO]],4,FALSE),"")</f>
        <v/>
      </c>
      <c r="P345" s="67" t="str">
        <f t="shared" si="29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6"/>
        <v/>
      </c>
      <c r="K346" s="60"/>
      <c r="L346" s="63"/>
      <c r="M346" s="64" t="str">
        <f t="shared" si="27"/>
        <v/>
      </c>
      <c r="N346" s="65">
        <f t="shared" si="28"/>
        <v>0</v>
      </c>
      <c r="O346" s="66" t="str">
        <f>+IFERROR(VLOOKUP(LEFT(E346,4),Tabla3[[COD]:[PROCESO]],4,FALSE),"")</f>
        <v/>
      </c>
      <c r="P346" s="67" t="str">
        <f t="shared" si="29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6"/>
        <v/>
      </c>
      <c r="K347" s="60"/>
      <c r="L347" s="63"/>
      <c r="M347" s="64" t="str">
        <f t="shared" si="27"/>
        <v/>
      </c>
      <c r="N347" s="65">
        <f t="shared" si="28"/>
        <v>0</v>
      </c>
      <c r="O347" s="66" t="str">
        <f>+IFERROR(VLOOKUP(LEFT(E347,4),Tabla3[[COD]:[PROCESO]],4,FALSE),"")</f>
        <v/>
      </c>
      <c r="P347" s="67" t="str">
        <f t="shared" si="29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6"/>
        <v/>
      </c>
      <c r="K348" s="60"/>
      <c r="L348" s="63"/>
      <c r="M348" s="64" t="str">
        <f t="shared" si="27"/>
        <v/>
      </c>
      <c r="N348" s="65">
        <f t="shared" si="28"/>
        <v>0</v>
      </c>
      <c r="O348" s="66" t="str">
        <f>+IFERROR(VLOOKUP(LEFT(E348,4),Tabla3[[COD]:[PROCESO]],4,FALSE),"")</f>
        <v/>
      </c>
      <c r="P348" s="67" t="str">
        <f t="shared" si="29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6"/>
        <v/>
      </c>
      <c r="K349" s="60"/>
      <c r="L349" s="63"/>
      <c r="M349" s="64" t="str">
        <f t="shared" si="27"/>
        <v/>
      </c>
      <c r="N349" s="65">
        <f t="shared" si="28"/>
        <v>0</v>
      </c>
      <c r="O349" s="66" t="str">
        <f>+IFERROR(VLOOKUP(LEFT(E349,4),Tabla3[[COD]:[PROCESO]],4,FALSE),"")</f>
        <v/>
      </c>
      <c r="P349" s="67" t="str">
        <f t="shared" si="29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6"/>
        <v/>
      </c>
      <c r="K350" s="60"/>
      <c r="L350" s="63"/>
      <c r="M350" s="64" t="str">
        <f t="shared" si="27"/>
        <v/>
      </c>
      <c r="N350" s="65">
        <f t="shared" si="28"/>
        <v>0</v>
      </c>
      <c r="O350" s="66" t="str">
        <f>+IFERROR(VLOOKUP(LEFT(E350,4),Tabla3[[COD]:[PROCESO]],4,FALSE),"")</f>
        <v/>
      </c>
      <c r="P350" s="67" t="str">
        <f t="shared" si="29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6"/>
        <v/>
      </c>
      <c r="K351" s="60"/>
      <c r="L351" s="63"/>
      <c r="M351" s="64" t="str">
        <f t="shared" si="27"/>
        <v/>
      </c>
      <c r="N351" s="65">
        <f t="shared" si="28"/>
        <v>0</v>
      </c>
      <c r="O351" s="66" t="str">
        <f>+IFERROR(VLOOKUP(LEFT(E351,4),Tabla3[[COD]:[PROCESO]],4,FALSE),"")</f>
        <v/>
      </c>
      <c r="P351" s="67" t="str">
        <f t="shared" si="29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6"/>
        <v/>
      </c>
      <c r="K352" s="60"/>
      <c r="L352" s="63"/>
      <c r="M352" s="64" t="str">
        <f t="shared" si="27"/>
        <v/>
      </c>
      <c r="N352" s="65">
        <f t="shared" si="28"/>
        <v>0</v>
      </c>
      <c r="O352" s="66" t="str">
        <f>+IFERROR(VLOOKUP(LEFT(E352,4),Tabla3[[COD]:[PROCESO]],4,FALSE),"")</f>
        <v/>
      </c>
      <c r="P352" s="67" t="str">
        <f t="shared" si="29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6"/>
        <v/>
      </c>
      <c r="K353" s="60"/>
      <c r="L353" s="63"/>
      <c r="M353" s="64" t="str">
        <f t="shared" si="27"/>
        <v/>
      </c>
      <c r="N353" s="65">
        <f t="shared" si="28"/>
        <v>0</v>
      </c>
      <c r="O353" s="66" t="str">
        <f>+IFERROR(VLOOKUP(LEFT(E353,4),Tabla3[[COD]:[PROCESO]],4,FALSE),"")</f>
        <v/>
      </c>
      <c r="P353" s="67" t="str">
        <f t="shared" si="29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6"/>
        <v/>
      </c>
      <c r="K354" s="60"/>
      <c r="L354" s="63"/>
      <c r="M354" s="64" t="str">
        <f t="shared" si="27"/>
        <v/>
      </c>
      <c r="N354" s="65">
        <f t="shared" si="28"/>
        <v>0</v>
      </c>
      <c r="O354" s="66" t="str">
        <f>+IFERROR(VLOOKUP(LEFT(E354,4),Tabla3[[COD]:[PROCESO]],4,FALSE),"")</f>
        <v/>
      </c>
      <c r="P354" s="67" t="str">
        <f t="shared" si="29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6"/>
        <v/>
      </c>
      <c r="K355" s="60"/>
      <c r="L355" s="63"/>
      <c r="M355" s="64" t="str">
        <f t="shared" si="27"/>
        <v/>
      </c>
      <c r="N355" s="65">
        <f t="shared" si="28"/>
        <v>0</v>
      </c>
      <c r="O355" s="66" t="str">
        <f>+IFERROR(VLOOKUP(LEFT(E355,4),Tabla3[[COD]:[PROCESO]],4,FALSE),"")</f>
        <v/>
      </c>
      <c r="P355" s="67" t="str">
        <f t="shared" si="29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6"/>
        <v/>
      </c>
      <c r="K356" s="60"/>
      <c r="L356" s="63"/>
      <c r="M356" s="64" t="str">
        <f t="shared" si="27"/>
        <v/>
      </c>
      <c r="N356" s="65">
        <f t="shared" si="28"/>
        <v>0</v>
      </c>
      <c r="O356" s="66" t="str">
        <f>+IFERROR(VLOOKUP(LEFT(E356,4),Tabla3[[COD]:[PROCESO]],4,FALSE),"")</f>
        <v/>
      </c>
      <c r="P356" s="67" t="str">
        <f t="shared" si="29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6"/>
        <v/>
      </c>
      <c r="K357" s="60"/>
      <c r="L357" s="63"/>
      <c r="M357" s="64" t="str">
        <f t="shared" si="27"/>
        <v/>
      </c>
      <c r="N357" s="65">
        <f t="shared" si="28"/>
        <v>0</v>
      </c>
      <c r="O357" s="66" t="str">
        <f>+IFERROR(VLOOKUP(LEFT(E357,4),Tabla3[[COD]:[PROCESO]],4,FALSE),"")</f>
        <v/>
      </c>
      <c r="P357" s="67" t="str">
        <f t="shared" si="29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6"/>
        <v/>
      </c>
      <c r="K358" s="60"/>
      <c r="L358" s="63"/>
      <c r="M358" s="64" t="str">
        <f t="shared" si="27"/>
        <v/>
      </c>
      <c r="N358" s="65">
        <f t="shared" si="28"/>
        <v>0</v>
      </c>
      <c r="O358" s="66" t="str">
        <f>+IFERROR(VLOOKUP(LEFT(E358,4),Tabla3[[COD]:[PROCESO]],4,FALSE),"")</f>
        <v/>
      </c>
      <c r="P358" s="67" t="str">
        <f t="shared" si="29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6"/>
        <v/>
      </c>
      <c r="K359" s="60"/>
      <c r="L359" s="63"/>
      <c r="M359" s="64" t="str">
        <f t="shared" si="27"/>
        <v/>
      </c>
      <c r="N359" s="65">
        <f t="shared" si="28"/>
        <v>0</v>
      </c>
      <c r="O359" s="66" t="str">
        <f>+IFERROR(VLOOKUP(LEFT(E359,4),Tabla3[[COD]:[PROCESO]],4,FALSE),"")</f>
        <v/>
      </c>
      <c r="P359" s="67" t="str">
        <f t="shared" si="29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6"/>
        <v/>
      </c>
      <c r="K360" s="60"/>
      <c r="L360" s="63"/>
      <c r="M360" s="64" t="str">
        <f t="shared" si="27"/>
        <v/>
      </c>
      <c r="N360" s="65">
        <f t="shared" si="28"/>
        <v>0</v>
      </c>
      <c r="O360" s="66" t="str">
        <f>+IFERROR(VLOOKUP(LEFT(E360,4),Tabla3[[COD]:[PROCESO]],4,FALSE),"")</f>
        <v/>
      </c>
      <c r="P360" s="67" t="str">
        <f t="shared" si="29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6"/>
        <v/>
      </c>
      <c r="K361" s="60"/>
      <c r="L361" s="63"/>
      <c r="M361" s="64" t="str">
        <f t="shared" si="27"/>
        <v/>
      </c>
      <c r="N361" s="65">
        <f t="shared" si="28"/>
        <v>0</v>
      </c>
      <c r="O361" s="66" t="str">
        <f>+IFERROR(VLOOKUP(LEFT(E361,4),Tabla3[[COD]:[PROCESO]],4,FALSE),"")</f>
        <v/>
      </c>
      <c r="P361" s="67" t="str">
        <f t="shared" si="29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6"/>
        <v/>
      </c>
      <c r="K362" s="60"/>
      <c r="L362" s="63"/>
      <c r="M362" s="64" t="str">
        <f t="shared" si="27"/>
        <v/>
      </c>
      <c r="N362" s="65">
        <f t="shared" si="28"/>
        <v>0</v>
      </c>
      <c r="O362" s="66" t="str">
        <f>+IFERROR(VLOOKUP(LEFT(E362,4),Tabla3[[COD]:[PROCESO]],4,FALSE),"")</f>
        <v/>
      </c>
      <c r="P362" s="67" t="str">
        <f t="shared" si="29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6"/>
        <v/>
      </c>
      <c r="K363" s="60"/>
      <c r="L363" s="63"/>
      <c r="M363" s="64" t="str">
        <f t="shared" si="27"/>
        <v/>
      </c>
      <c r="N363" s="65">
        <f t="shared" si="28"/>
        <v>0</v>
      </c>
      <c r="O363" s="66" t="str">
        <f>+IFERROR(VLOOKUP(LEFT(E363,4),Tabla3[[COD]:[PROCESO]],4,FALSE),"")</f>
        <v/>
      </c>
      <c r="P363" s="67" t="str">
        <f t="shared" si="29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6"/>
        <v/>
      </c>
      <c r="K364" s="60"/>
      <c r="L364" s="63"/>
      <c r="M364" s="64" t="str">
        <f t="shared" si="27"/>
        <v/>
      </c>
      <c r="N364" s="65">
        <f t="shared" si="28"/>
        <v>0</v>
      </c>
      <c r="O364" s="66" t="str">
        <f>+IFERROR(VLOOKUP(LEFT(E364,4),Tabla3[[COD]:[PROCESO]],4,FALSE),"")</f>
        <v/>
      </c>
      <c r="P364" s="67" t="str">
        <f t="shared" si="29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6"/>
        <v/>
      </c>
      <c r="K365" s="60"/>
      <c r="L365" s="63"/>
      <c r="M365" s="64" t="str">
        <f t="shared" si="27"/>
        <v/>
      </c>
      <c r="N365" s="65">
        <f t="shared" si="28"/>
        <v>0</v>
      </c>
      <c r="O365" s="66" t="str">
        <f>+IFERROR(VLOOKUP(LEFT(E365,4),Tabla3[[COD]:[PROCESO]],4,FALSE),"")</f>
        <v/>
      </c>
      <c r="P365" s="67" t="str">
        <f t="shared" si="29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6"/>
        <v/>
      </c>
      <c r="K366" s="60"/>
      <c r="L366" s="63"/>
      <c r="M366" s="64" t="str">
        <f t="shared" si="27"/>
        <v/>
      </c>
      <c r="N366" s="65">
        <f t="shared" si="28"/>
        <v>0</v>
      </c>
      <c r="O366" s="66" t="str">
        <f>+IFERROR(VLOOKUP(LEFT(E366,4),Tabla3[[COD]:[PROCESO]],4,FALSE),"")</f>
        <v/>
      </c>
      <c r="P366" s="67" t="str">
        <f t="shared" si="29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6"/>
        <v/>
      </c>
      <c r="K367" s="60"/>
      <c r="L367" s="63"/>
      <c r="M367" s="64" t="str">
        <f t="shared" si="27"/>
        <v/>
      </c>
      <c r="N367" s="65">
        <f t="shared" si="28"/>
        <v>0</v>
      </c>
      <c r="O367" s="66" t="str">
        <f>+IFERROR(VLOOKUP(LEFT(E367,4),Tabla3[[COD]:[PROCESO]],4,FALSE),"")</f>
        <v/>
      </c>
      <c r="P367" s="67" t="str">
        <f t="shared" si="29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6"/>
        <v/>
      </c>
      <c r="K368" s="60"/>
      <c r="L368" s="63"/>
      <c r="M368" s="64" t="str">
        <f t="shared" si="27"/>
        <v/>
      </c>
      <c r="N368" s="65">
        <f t="shared" si="28"/>
        <v>0</v>
      </c>
      <c r="O368" s="66" t="str">
        <f>+IFERROR(VLOOKUP(LEFT(E368,4),Tabla3[[COD]:[PROCESO]],4,FALSE),"")</f>
        <v/>
      </c>
      <c r="P368" s="67" t="str">
        <f t="shared" si="29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6"/>
        <v/>
      </c>
      <c r="K369" s="60"/>
      <c r="L369" s="63"/>
      <c r="M369" s="64" t="str">
        <f t="shared" si="27"/>
        <v/>
      </c>
      <c r="N369" s="65">
        <f t="shared" si="28"/>
        <v>0</v>
      </c>
      <c r="O369" s="66" t="str">
        <f>+IFERROR(VLOOKUP(LEFT(E369,4),Tabla3[[COD]:[PROCESO]],4,FALSE),"")</f>
        <v/>
      </c>
      <c r="P369" s="67" t="str">
        <f t="shared" si="29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6"/>
        <v/>
      </c>
      <c r="K370" s="60"/>
      <c r="L370" s="63"/>
      <c r="M370" s="64" t="str">
        <f t="shared" si="27"/>
        <v/>
      </c>
      <c r="N370" s="65">
        <f t="shared" si="28"/>
        <v>0</v>
      </c>
      <c r="O370" s="66" t="str">
        <f>+IFERROR(VLOOKUP(LEFT(E370,4),Tabla3[[COD]:[PROCESO]],4,FALSE),"")</f>
        <v/>
      </c>
      <c r="P370" s="67" t="str">
        <f t="shared" si="29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6"/>
        <v/>
      </c>
      <c r="K371" s="60"/>
      <c r="L371" s="63"/>
      <c r="M371" s="64" t="str">
        <f t="shared" si="27"/>
        <v/>
      </c>
      <c r="N371" s="65">
        <f t="shared" si="28"/>
        <v>0</v>
      </c>
      <c r="O371" s="66" t="str">
        <f>+IFERROR(VLOOKUP(LEFT(E371,4),Tabla3[[COD]:[PROCESO]],4,FALSE),"")</f>
        <v/>
      </c>
      <c r="P371" s="67" t="str">
        <f t="shared" si="29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6"/>
        <v/>
      </c>
      <c r="K372" s="60"/>
      <c r="L372" s="63"/>
      <c r="M372" s="64" t="str">
        <f t="shared" si="27"/>
        <v/>
      </c>
      <c r="N372" s="65">
        <f t="shared" si="28"/>
        <v>0</v>
      </c>
      <c r="O372" s="66" t="str">
        <f>+IFERROR(VLOOKUP(LEFT(E372,4),Tabla3[[COD]:[PROCESO]],4,FALSE),"")</f>
        <v/>
      </c>
      <c r="P372" s="67" t="str">
        <f t="shared" si="29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6"/>
        <v/>
      </c>
      <c r="K373" s="60"/>
      <c r="L373" s="63"/>
      <c r="M373" s="64" t="str">
        <f t="shared" si="27"/>
        <v/>
      </c>
      <c r="N373" s="65">
        <f t="shared" si="28"/>
        <v>0</v>
      </c>
      <c r="O373" s="66" t="str">
        <f>+IFERROR(VLOOKUP(LEFT(E373,4),Tabla3[[COD]:[PROCESO]],4,FALSE),"")</f>
        <v/>
      </c>
      <c r="P373" s="67" t="str">
        <f t="shared" si="29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6"/>
        <v/>
      </c>
      <c r="K374" s="60"/>
      <c r="L374" s="63"/>
      <c r="M374" s="64" t="str">
        <f t="shared" si="27"/>
        <v/>
      </c>
      <c r="N374" s="65">
        <f t="shared" si="28"/>
        <v>0</v>
      </c>
      <c r="O374" s="66" t="str">
        <f>+IFERROR(VLOOKUP(LEFT(E374,4),Tabla3[[COD]:[PROCESO]],4,FALSE),"")</f>
        <v/>
      </c>
      <c r="P374" s="67" t="str">
        <f t="shared" si="29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6"/>
        <v/>
      </c>
      <c r="K375" s="60"/>
      <c r="L375" s="63"/>
      <c r="M375" s="64" t="str">
        <f t="shared" si="27"/>
        <v/>
      </c>
      <c r="N375" s="65">
        <f t="shared" si="28"/>
        <v>0</v>
      </c>
      <c r="O375" s="66" t="str">
        <f>+IFERROR(VLOOKUP(LEFT(E375,4),Tabla3[[COD]:[PROCESO]],4,FALSE),"")</f>
        <v/>
      </c>
      <c r="P375" s="67" t="str">
        <f t="shared" si="29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6"/>
        <v/>
      </c>
      <c r="K376" s="60"/>
      <c r="L376" s="63"/>
      <c r="M376" s="64" t="str">
        <f t="shared" si="27"/>
        <v/>
      </c>
      <c r="N376" s="65">
        <f t="shared" si="28"/>
        <v>0</v>
      </c>
      <c r="O376" s="66" t="str">
        <f>+IFERROR(VLOOKUP(LEFT(E376,4),Tabla3[[COD]:[PROCESO]],4,FALSE),"")</f>
        <v/>
      </c>
      <c r="P376" s="67" t="str">
        <f t="shared" si="29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6"/>
        <v/>
      </c>
      <c r="K377" s="60"/>
      <c r="L377" s="63"/>
      <c r="M377" s="64" t="str">
        <f t="shared" si="27"/>
        <v/>
      </c>
      <c r="N377" s="65">
        <f t="shared" si="28"/>
        <v>0</v>
      </c>
      <c r="O377" s="66" t="str">
        <f>+IFERROR(VLOOKUP(LEFT(E377,4),Tabla3[[COD]:[PROCESO]],4,FALSE),"")</f>
        <v/>
      </c>
      <c r="P377" s="67" t="str">
        <f t="shared" si="29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6"/>
        <v/>
      </c>
      <c r="K378" s="60"/>
      <c r="L378" s="63"/>
      <c r="M378" s="64" t="str">
        <f t="shared" si="27"/>
        <v/>
      </c>
      <c r="N378" s="65">
        <f t="shared" si="28"/>
        <v>0</v>
      </c>
      <c r="O378" s="66" t="str">
        <f>+IFERROR(VLOOKUP(LEFT(E378,4),Tabla3[[COD]:[PROCESO]],4,FALSE),"")</f>
        <v/>
      </c>
      <c r="P378" s="67" t="str">
        <f t="shared" si="29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6"/>
        <v/>
      </c>
      <c r="K379" s="60"/>
      <c r="L379" s="63"/>
      <c r="M379" s="64" t="str">
        <f t="shared" si="27"/>
        <v/>
      </c>
      <c r="N379" s="65">
        <f t="shared" si="28"/>
        <v>0</v>
      </c>
      <c r="O379" s="66" t="str">
        <f>+IFERROR(VLOOKUP(LEFT(E379,4),Tabla3[[COD]:[PROCESO]],4,FALSE),"")</f>
        <v/>
      </c>
      <c r="P379" s="67" t="str">
        <f t="shared" si="29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6"/>
        <v/>
      </c>
      <c r="K380" s="60"/>
      <c r="L380" s="63"/>
      <c r="M380" s="64" t="str">
        <f t="shared" si="27"/>
        <v/>
      </c>
      <c r="N380" s="65">
        <f t="shared" si="28"/>
        <v>0</v>
      </c>
      <c r="O380" s="66" t="str">
        <f>+IFERROR(VLOOKUP(LEFT(E380,4),Tabla3[[COD]:[PROCESO]],4,FALSE),"")</f>
        <v/>
      </c>
      <c r="P380" s="67" t="str">
        <f t="shared" si="29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6"/>
        <v/>
      </c>
      <c r="K381" s="60"/>
      <c r="L381" s="63"/>
      <c r="M381" s="64" t="str">
        <f t="shared" si="27"/>
        <v/>
      </c>
      <c r="N381" s="65">
        <f t="shared" si="28"/>
        <v>0</v>
      </c>
      <c r="O381" s="66" t="str">
        <f>+IFERROR(VLOOKUP(LEFT(E381,4),Tabla3[[COD]:[PROCESO]],4,FALSE),"")</f>
        <v/>
      </c>
      <c r="P381" s="67" t="str">
        <f t="shared" si="29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6"/>
        <v/>
      </c>
      <c r="K382" s="60"/>
      <c r="L382" s="63"/>
      <c r="M382" s="64" t="str">
        <f t="shared" si="27"/>
        <v/>
      </c>
      <c r="N382" s="65">
        <f t="shared" si="28"/>
        <v>0</v>
      </c>
      <c r="O382" s="66" t="str">
        <f>+IFERROR(VLOOKUP(LEFT(E382,4),Tabla3[[COD]:[PROCESO]],4,FALSE),"")</f>
        <v/>
      </c>
      <c r="P382" s="67" t="str">
        <f t="shared" si="29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6"/>
        <v/>
      </c>
      <c r="K383" s="60"/>
      <c r="L383" s="63"/>
      <c r="M383" s="64" t="str">
        <f t="shared" si="27"/>
        <v/>
      </c>
      <c r="N383" s="65">
        <f t="shared" si="28"/>
        <v>0</v>
      </c>
      <c r="O383" s="66" t="str">
        <f>+IFERROR(VLOOKUP(LEFT(E383,4),Tabla3[[COD]:[PROCESO]],4,FALSE),"")</f>
        <v/>
      </c>
      <c r="P383" s="67" t="str">
        <f t="shared" si="29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6"/>
        <v/>
      </c>
      <c r="K384" s="60"/>
      <c r="L384" s="63"/>
      <c r="M384" s="64" t="str">
        <f t="shared" si="27"/>
        <v/>
      </c>
      <c r="N384" s="65">
        <f t="shared" si="28"/>
        <v>0</v>
      </c>
      <c r="O384" s="66" t="str">
        <f>+IFERROR(VLOOKUP(LEFT(E384,4),Tabla3[[COD]:[PROCESO]],4,FALSE),"")</f>
        <v/>
      </c>
      <c r="P384" s="67" t="str">
        <f t="shared" si="29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6"/>
        <v/>
      </c>
      <c r="K385" s="60"/>
      <c r="L385" s="63"/>
      <c r="M385" s="64" t="str">
        <f t="shared" si="27"/>
        <v/>
      </c>
      <c r="N385" s="65">
        <f t="shared" si="28"/>
        <v>0</v>
      </c>
      <c r="O385" s="66" t="str">
        <f>+IFERROR(VLOOKUP(LEFT(E385,4),Tabla3[[COD]:[PROCESO]],4,FALSE),"")</f>
        <v/>
      </c>
      <c r="P385" s="67" t="str">
        <f t="shared" si="29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6"/>
        <v/>
      </c>
      <c r="K386" s="60"/>
      <c r="L386" s="63"/>
      <c r="M386" s="64" t="str">
        <f t="shared" si="27"/>
        <v/>
      </c>
      <c r="N386" s="65">
        <f t="shared" si="28"/>
        <v>0</v>
      </c>
      <c r="O386" s="66" t="str">
        <f>+IFERROR(VLOOKUP(LEFT(E386,4),Tabla3[[COD]:[PROCESO]],4,FALSE),"")</f>
        <v/>
      </c>
      <c r="P386" s="67" t="str">
        <f t="shared" si="29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30">+IFERROR(P387/O387,"")</f>
        <v/>
      </c>
      <c r="K387" s="60"/>
      <c r="L387" s="63"/>
      <c r="M387" s="64" t="str">
        <f t="shared" ref="M387:M450" si="31">+IFERROR(N387*O387,"")</f>
        <v/>
      </c>
      <c r="N387" s="65">
        <f t="shared" si="28"/>
        <v>0</v>
      </c>
      <c r="O387" s="66" t="str">
        <f>+IFERROR(VLOOKUP(LEFT(E387,4),Tabla3[[COD]:[PROCESO]],4,FALSE),"")</f>
        <v/>
      </c>
      <c r="P387" s="67" t="str">
        <f t="shared" si="29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30"/>
        <v/>
      </c>
      <c r="K388" s="60"/>
      <c r="L388" s="63"/>
      <c r="M388" s="64" t="str">
        <f t="shared" si="31"/>
        <v/>
      </c>
      <c r="N388" s="65">
        <f t="shared" si="28"/>
        <v>0</v>
      </c>
      <c r="O388" s="66" t="str">
        <f>+IFERROR(VLOOKUP(LEFT(E388,4),Tabla3[[COD]:[PROCESO]],4,FALSE),"")</f>
        <v/>
      </c>
      <c r="P388" s="67" t="str">
        <f t="shared" si="29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30"/>
        <v/>
      </c>
      <c r="K389" s="60"/>
      <c r="L389" s="63"/>
      <c r="M389" s="64" t="str">
        <f t="shared" si="31"/>
        <v/>
      </c>
      <c r="N389" s="65">
        <f t="shared" ref="N389:N452" si="32">(H389-G389)*24</f>
        <v>0</v>
      </c>
      <c r="O389" s="66" t="str">
        <f>+IFERROR(VLOOKUP(LEFT(E389,4),Tabla3[[COD]:[PROCESO]],4,FALSE),"")</f>
        <v/>
      </c>
      <c r="P389" s="67" t="str">
        <f t="shared" ref="P389:P452" si="33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30"/>
        <v/>
      </c>
      <c r="K390" s="60"/>
      <c r="L390" s="63"/>
      <c r="M390" s="64" t="str">
        <f t="shared" si="31"/>
        <v/>
      </c>
      <c r="N390" s="65">
        <f t="shared" si="32"/>
        <v>0</v>
      </c>
      <c r="O390" s="66" t="str">
        <f>+IFERROR(VLOOKUP(LEFT(E390,4),Tabla3[[COD]:[PROCESO]],4,FALSE),"")</f>
        <v/>
      </c>
      <c r="P390" s="67" t="str">
        <f t="shared" si="33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30"/>
        <v/>
      </c>
      <c r="K391" s="60"/>
      <c r="L391" s="63"/>
      <c r="M391" s="64" t="str">
        <f t="shared" si="31"/>
        <v/>
      </c>
      <c r="N391" s="65">
        <f t="shared" si="32"/>
        <v>0</v>
      </c>
      <c r="O391" s="66" t="str">
        <f>+IFERROR(VLOOKUP(LEFT(E391,4),Tabla3[[COD]:[PROCESO]],4,FALSE),"")</f>
        <v/>
      </c>
      <c r="P391" s="67" t="str">
        <f t="shared" si="33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30"/>
        <v/>
      </c>
      <c r="K392" s="60"/>
      <c r="L392" s="63"/>
      <c r="M392" s="64" t="str">
        <f t="shared" si="31"/>
        <v/>
      </c>
      <c r="N392" s="65">
        <f t="shared" si="32"/>
        <v>0</v>
      </c>
      <c r="O392" s="66" t="str">
        <f>+IFERROR(VLOOKUP(LEFT(E392,4),Tabla3[[COD]:[PROCESO]],4,FALSE),"")</f>
        <v/>
      </c>
      <c r="P392" s="67" t="str">
        <f t="shared" si="33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30"/>
        <v/>
      </c>
      <c r="K393" s="60"/>
      <c r="L393" s="63"/>
      <c r="M393" s="64" t="str">
        <f t="shared" si="31"/>
        <v/>
      </c>
      <c r="N393" s="65">
        <f t="shared" si="32"/>
        <v>0</v>
      </c>
      <c r="O393" s="66" t="str">
        <f>+IFERROR(VLOOKUP(LEFT(E393,4),Tabla3[[COD]:[PROCESO]],4,FALSE),"")</f>
        <v/>
      </c>
      <c r="P393" s="67" t="str">
        <f t="shared" si="33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30"/>
        <v/>
      </c>
      <c r="K394" s="60"/>
      <c r="L394" s="63"/>
      <c r="M394" s="64" t="str">
        <f t="shared" si="31"/>
        <v/>
      </c>
      <c r="N394" s="65">
        <f t="shared" si="32"/>
        <v>0</v>
      </c>
      <c r="O394" s="66" t="str">
        <f>+IFERROR(VLOOKUP(LEFT(E394,4),Tabla3[[COD]:[PROCESO]],4,FALSE),"")</f>
        <v/>
      </c>
      <c r="P394" s="67" t="str">
        <f t="shared" si="33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30"/>
        <v/>
      </c>
      <c r="K395" s="60"/>
      <c r="L395" s="63"/>
      <c r="M395" s="64" t="str">
        <f t="shared" si="31"/>
        <v/>
      </c>
      <c r="N395" s="65">
        <f t="shared" si="32"/>
        <v>0</v>
      </c>
      <c r="O395" s="66" t="str">
        <f>+IFERROR(VLOOKUP(LEFT(E395,4),Tabla3[[COD]:[PROCESO]],4,FALSE),"")</f>
        <v/>
      </c>
      <c r="P395" s="67" t="str">
        <f t="shared" si="33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30"/>
        <v/>
      </c>
      <c r="K396" s="60"/>
      <c r="L396" s="63"/>
      <c r="M396" s="64" t="str">
        <f t="shared" si="31"/>
        <v/>
      </c>
      <c r="N396" s="65">
        <f t="shared" si="32"/>
        <v>0</v>
      </c>
      <c r="O396" s="66" t="str">
        <f>+IFERROR(VLOOKUP(LEFT(E396,4),Tabla3[[COD]:[PROCESO]],4,FALSE),"")</f>
        <v/>
      </c>
      <c r="P396" s="67" t="str">
        <f t="shared" si="33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30"/>
        <v/>
      </c>
      <c r="K397" s="60"/>
      <c r="L397" s="63"/>
      <c r="M397" s="64" t="str">
        <f t="shared" si="31"/>
        <v/>
      </c>
      <c r="N397" s="65">
        <f t="shared" si="32"/>
        <v>0</v>
      </c>
      <c r="O397" s="66" t="str">
        <f>+IFERROR(VLOOKUP(LEFT(E397,4),Tabla3[[COD]:[PROCESO]],4,FALSE),"")</f>
        <v/>
      </c>
      <c r="P397" s="67" t="str">
        <f t="shared" si="33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30"/>
        <v/>
      </c>
      <c r="K398" s="60"/>
      <c r="L398" s="63"/>
      <c r="M398" s="64" t="str">
        <f t="shared" si="31"/>
        <v/>
      </c>
      <c r="N398" s="65">
        <f t="shared" si="32"/>
        <v>0</v>
      </c>
      <c r="O398" s="66" t="str">
        <f>+IFERROR(VLOOKUP(LEFT(E398,4),Tabla3[[COD]:[PROCESO]],4,FALSE),"")</f>
        <v/>
      </c>
      <c r="P398" s="67" t="str">
        <f t="shared" si="33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30"/>
        <v/>
      </c>
      <c r="K399" s="60"/>
      <c r="L399" s="63"/>
      <c r="M399" s="64" t="str">
        <f t="shared" si="31"/>
        <v/>
      </c>
      <c r="N399" s="65">
        <f t="shared" si="32"/>
        <v>0</v>
      </c>
      <c r="O399" s="66" t="str">
        <f>+IFERROR(VLOOKUP(LEFT(E399,4),Tabla3[[COD]:[PROCESO]],4,FALSE),"")</f>
        <v/>
      </c>
      <c r="P399" s="67" t="str">
        <f t="shared" si="33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30"/>
        <v/>
      </c>
      <c r="K400" s="60"/>
      <c r="L400" s="63"/>
      <c r="M400" s="64" t="str">
        <f t="shared" si="31"/>
        <v/>
      </c>
      <c r="N400" s="65">
        <f t="shared" si="32"/>
        <v>0</v>
      </c>
      <c r="O400" s="66" t="str">
        <f>+IFERROR(VLOOKUP(LEFT(E400,4),Tabla3[[COD]:[PROCESO]],4,FALSE),"")</f>
        <v/>
      </c>
      <c r="P400" s="67" t="str">
        <f t="shared" si="33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30"/>
        <v/>
      </c>
      <c r="K401" s="60"/>
      <c r="L401" s="63"/>
      <c r="M401" s="64" t="str">
        <f t="shared" si="31"/>
        <v/>
      </c>
      <c r="N401" s="65">
        <f t="shared" si="32"/>
        <v>0</v>
      </c>
      <c r="O401" s="66" t="str">
        <f>+IFERROR(VLOOKUP(LEFT(E401,4),Tabla3[[COD]:[PROCESO]],4,FALSE),"")</f>
        <v/>
      </c>
      <c r="P401" s="67" t="str">
        <f t="shared" si="33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30"/>
        <v/>
      </c>
      <c r="K402" s="60"/>
      <c r="L402" s="63"/>
      <c r="M402" s="64" t="str">
        <f t="shared" si="31"/>
        <v/>
      </c>
      <c r="N402" s="65">
        <f t="shared" si="32"/>
        <v>0</v>
      </c>
      <c r="O402" s="66" t="str">
        <f>+IFERROR(VLOOKUP(LEFT(E402,4),Tabla3[[COD]:[PROCESO]],4,FALSE),"")</f>
        <v/>
      </c>
      <c r="P402" s="67" t="str">
        <f t="shared" si="33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30"/>
        <v/>
      </c>
      <c r="K403" s="60"/>
      <c r="L403" s="63"/>
      <c r="M403" s="64" t="str">
        <f t="shared" si="31"/>
        <v/>
      </c>
      <c r="N403" s="65">
        <f t="shared" si="32"/>
        <v>0</v>
      </c>
      <c r="O403" s="66" t="str">
        <f>+IFERROR(VLOOKUP(LEFT(E403,4),Tabla3[[COD]:[PROCESO]],4,FALSE),"")</f>
        <v/>
      </c>
      <c r="P403" s="67" t="str">
        <f t="shared" si="33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30"/>
        <v/>
      </c>
      <c r="K404" s="60"/>
      <c r="L404" s="63"/>
      <c r="M404" s="64" t="str">
        <f t="shared" si="31"/>
        <v/>
      </c>
      <c r="N404" s="65">
        <f t="shared" si="32"/>
        <v>0</v>
      </c>
      <c r="O404" s="66" t="str">
        <f>+IFERROR(VLOOKUP(LEFT(E404,4),Tabla3[[COD]:[PROCESO]],4,FALSE),"")</f>
        <v/>
      </c>
      <c r="P404" s="67" t="str">
        <f t="shared" si="33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30"/>
        <v/>
      </c>
      <c r="K405" s="60"/>
      <c r="L405" s="63"/>
      <c r="M405" s="64" t="str">
        <f t="shared" si="31"/>
        <v/>
      </c>
      <c r="N405" s="65">
        <f t="shared" si="32"/>
        <v>0</v>
      </c>
      <c r="O405" s="66" t="str">
        <f>+IFERROR(VLOOKUP(LEFT(E405,4),Tabla3[[COD]:[PROCESO]],4,FALSE),"")</f>
        <v/>
      </c>
      <c r="P405" s="67" t="str">
        <f t="shared" si="33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30"/>
        <v/>
      </c>
      <c r="K406" s="60"/>
      <c r="L406" s="63"/>
      <c r="M406" s="64" t="str">
        <f t="shared" si="31"/>
        <v/>
      </c>
      <c r="N406" s="65">
        <f t="shared" si="32"/>
        <v>0</v>
      </c>
      <c r="O406" s="66" t="str">
        <f>+IFERROR(VLOOKUP(LEFT(E406,4),Tabla3[[COD]:[PROCESO]],4,FALSE),"")</f>
        <v/>
      </c>
      <c r="P406" s="67" t="str">
        <f t="shared" si="33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30"/>
        <v/>
      </c>
      <c r="K407" s="60"/>
      <c r="L407" s="63"/>
      <c r="M407" s="64" t="str">
        <f t="shared" si="31"/>
        <v/>
      </c>
      <c r="N407" s="65">
        <f t="shared" si="32"/>
        <v>0</v>
      </c>
      <c r="O407" s="66" t="str">
        <f>+IFERROR(VLOOKUP(LEFT(E407,4),Tabla3[[COD]:[PROCESO]],4,FALSE),"")</f>
        <v/>
      </c>
      <c r="P407" s="67" t="str">
        <f t="shared" si="33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30"/>
        <v/>
      </c>
      <c r="K408" s="60"/>
      <c r="L408" s="63"/>
      <c r="M408" s="64" t="str">
        <f t="shared" si="31"/>
        <v/>
      </c>
      <c r="N408" s="65">
        <f t="shared" si="32"/>
        <v>0</v>
      </c>
      <c r="O408" s="66" t="str">
        <f>+IFERROR(VLOOKUP(LEFT(E408,4),Tabla3[[COD]:[PROCESO]],4,FALSE),"")</f>
        <v/>
      </c>
      <c r="P408" s="67" t="str">
        <f t="shared" si="33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30"/>
        <v/>
      </c>
      <c r="K409" s="60"/>
      <c r="L409" s="63"/>
      <c r="M409" s="64" t="str">
        <f t="shared" si="31"/>
        <v/>
      </c>
      <c r="N409" s="65">
        <f t="shared" si="32"/>
        <v>0</v>
      </c>
      <c r="O409" s="66" t="str">
        <f>+IFERROR(VLOOKUP(LEFT(E409,4),Tabla3[[COD]:[PROCESO]],4,FALSE),"")</f>
        <v/>
      </c>
      <c r="P409" s="67" t="str">
        <f t="shared" si="33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30"/>
        <v/>
      </c>
      <c r="K410" s="60"/>
      <c r="L410" s="63"/>
      <c r="M410" s="64" t="str">
        <f t="shared" si="31"/>
        <v/>
      </c>
      <c r="N410" s="65">
        <f t="shared" si="32"/>
        <v>0</v>
      </c>
      <c r="O410" s="66" t="str">
        <f>+IFERROR(VLOOKUP(LEFT(E410,4),Tabla3[[COD]:[PROCESO]],4,FALSE),"")</f>
        <v/>
      </c>
      <c r="P410" s="67" t="str">
        <f t="shared" si="33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30"/>
        <v/>
      </c>
      <c r="K411" s="60"/>
      <c r="L411" s="63"/>
      <c r="M411" s="64" t="str">
        <f t="shared" si="31"/>
        <v/>
      </c>
      <c r="N411" s="65">
        <f t="shared" si="32"/>
        <v>0</v>
      </c>
      <c r="O411" s="66" t="str">
        <f>+IFERROR(VLOOKUP(LEFT(E411,4),Tabla3[[COD]:[PROCESO]],4,FALSE),"")</f>
        <v/>
      </c>
      <c r="P411" s="67" t="str">
        <f t="shared" si="33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30"/>
        <v/>
      </c>
      <c r="K412" s="60"/>
      <c r="L412" s="63"/>
      <c r="M412" s="64" t="str">
        <f t="shared" si="31"/>
        <v/>
      </c>
      <c r="N412" s="65">
        <f t="shared" si="32"/>
        <v>0</v>
      </c>
      <c r="O412" s="66" t="str">
        <f>+IFERROR(VLOOKUP(LEFT(E412,4),Tabla3[[COD]:[PROCESO]],4,FALSE),"")</f>
        <v/>
      </c>
      <c r="P412" s="67" t="str">
        <f t="shared" si="33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30"/>
        <v/>
      </c>
      <c r="K413" s="60"/>
      <c r="L413" s="63"/>
      <c r="M413" s="64" t="str">
        <f t="shared" si="31"/>
        <v/>
      </c>
      <c r="N413" s="65">
        <f t="shared" si="32"/>
        <v>0</v>
      </c>
      <c r="O413" s="66" t="str">
        <f>+IFERROR(VLOOKUP(LEFT(E413,4),Tabla3[[COD]:[PROCESO]],4,FALSE),"")</f>
        <v/>
      </c>
      <c r="P413" s="67" t="str">
        <f t="shared" si="33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30"/>
        <v/>
      </c>
      <c r="K414" s="60"/>
      <c r="L414" s="63"/>
      <c r="M414" s="64" t="str">
        <f t="shared" si="31"/>
        <v/>
      </c>
      <c r="N414" s="65">
        <f t="shared" si="32"/>
        <v>0</v>
      </c>
      <c r="O414" s="66" t="str">
        <f>+IFERROR(VLOOKUP(LEFT(E414,4),Tabla3[[COD]:[PROCESO]],4,FALSE),"")</f>
        <v/>
      </c>
      <c r="P414" s="67" t="str">
        <f t="shared" si="33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30"/>
        <v/>
      </c>
      <c r="K415" s="60"/>
      <c r="L415" s="63"/>
      <c r="M415" s="64" t="str">
        <f t="shared" si="31"/>
        <v/>
      </c>
      <c r="N415" s="65">
        <f t="shared" si="32"/>
        <v>0</v>
      </c>
      <c r="O415" s="66" t="str">
        <f>+IFERROR(VLOOKUP(LEFT(E415,4),Tabla3[[COD]:[PROCESO]],4,FALSE),"")</f>
        <v/>
      </c>
      <c r="P415" s="67" t="str">
        <f t="shared" si="33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30"/>
        <v/>
      </c>
      <c r="K416" s="60"/>
      <c r="L416" s="63"/>
      <c r="M416" s="64" t="str">
        <f t="shared" si="31"/>
        <v/>
      </c>
      <c r="N416" s="65">
        <f t="shared" si="32"/>
        <v>0</v>
      </c>
      <c r="O416" s="66" t="str">
        <f>+IFERROR(VLOOKUP(LEFT(E416,4),Tabla3[[COD]:[PROCESO]],4,FALSE),"")</f>
        <v/>
      </c>
      <c r="P416" s="67" t="str">
        <f t="shared" si="33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30"/>
        <v/>
      </c>
      <c r="K417" s="60"/>
      <c r="L417" s="63"/>
      <c r="M417" s="64" t="str">
        <f t="shared" si="31"/>
        <v/>
      </c>
      <c r="N417" s="65">
        <f t="shared" si="32"/>
        <v>0</v>
      </c>
      <c r="O417" s="66" t="str">
        <f>+IFERROR(VLOOKUP(LEFT(E417,4),Tabla3[[COD]:[PROCESO]],4,FALSE),"")</f>
        <v/>
      </c>
      <c r="P417" s="67" t="str">
        <f t="shared" si="33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30"/>
        <v/>
      </c>
      <c r="K418" s="60"/>
      <c r="L418" s="63"/>
      <c r="M418" s="64" t="str">
        <f t="shared" si="31"/>
        <v/>
      </c>
      <c r="N418" s="65">
        <f t="shared" si="32"/>
        <v>0</v>
      </c>
      <c r="O418" s="66" t="str">
        <f>+IFERROR(VLOOKUP(LEFT(E418,4),Tabla3[[COD]:[PROCESO]],4,FALSE),"")</f>
        <v/>
      </c>
      <c r="P418" s="67" t="str">
        <f t="shared" si="33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30"/>
        <v/>
      </c>
      <c r="K419" s="60"/>
      <c r="L419" s="63"/>
      <c r="M419" s="64" t="str">
        <f t="shared" si="31"/>
        <v/>
      </c>
      <c r="N419" s="65">
        <f t="shared" si="32"/>
        <v>0</v>
      </c>
      <c r="O419" s="66" t="str">
        <f>+IFERROR(VLOOKUP(LEFT(E419,4),Tabla3[[COD]:[PROCESO]],4,FALSE),"")</f>
        <v/>
      </c>
      <c r="P419" s="67" t="str">
        <f t="shared" si="33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30"/>
        <v/>
      </c>
      <c r="K420" s="60"/>
      <c r="L420" s="63"/>
      <c r="M420" s="64" t="str">
        <f t="shared" si="31"/>
        <v/>
      </c>
      <c r="N420" s="65">
        <f t="shared" si="32"/>
        <v>0</v>
      </c>
      <c r="O420" s="66" t="str">
        <f>+IFERROR(VLOOKUP(LEFT(E420,4),Tabla3[[COD]:[PROCESO]],4,FALSE),"")</f>
        <v/>
      </c>
      <c r="P420" s="67" t="str">
        <f t="shared" si="33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30"/>
        <v/>
      </c>
      <c r="K421" s="60"/>
      <c r="L421" s="63"/>
      <c r="M421" s="64" t="str">
        <f t="shared" si="31"/>
        <v/>
      </c>
      <c r="N421" s="65">
        <f t="shared" si="32"/>
        <v>0</v>
      </c>
      <c r="O421" s="66" t="str">
        <f>+IFERROR(VLOOKUP(LEFT(E421,4),Tabla3[[COD]:[PROCESO]],4,FALSE),"")</f>
        <v/>
      </c>
      <c r="P421" s="67" t="str">
        <f t="shared" si="33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30"/>
        <v/>
      </c>
      <c r="K422" s="60"/>
      <c r="L422" s="63"/>
      <c r="M422" s="64" t="str">
        <f t="shared" si="31"/>
        <v/>
      </c>
      <c r="N422" s="65">
        <f t="shared" si="32"/>
        <v>0</v>
      </c>
      <c r="O422" s="66" t="str">
        <f>+IFERROR(VLOOKUP(LEFT(E422,4),Tabla3[[COD]:[PROCESO]],4,FALSE),"")</f>
        <v/>
      </c>
      <c r="P422" s="67" t="str">
        <f t="shared" si="33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30"/>
        <v/>
      </c>
      <c r="K423" s="60"/>
      <c r="L423" s="63"/>
      <c r="M423" s="64" t="str">
        <f t="shared" si="31"/>
        <v/>
      </c>
      <c r="N423" s="65">
        <f t="shared" si="32"/>
        <v>0</v>
      </c>
      <c r="O423" s="66" t="str">
        <f>+IFERROR(VLOOKUP(LEFT(E423,4),Tabla3[[COD]:[PROCESO]],4,FALSE),"")</f>
        <v/>
      </c>
      <c r="P423" s="67" t="str">
        <f t="shared" si="33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30"/>
        <v/>
      </c>
      <c r="K424" s="60"/>
      <c r="L424" s="63"/>
      <c r="M424" s="64" t="str">
        <f t="shared" si="31"/>
        <v/>
      </c>
      <c r="N424" s="65">
        <f t="shared" si="32"/>
        <v>0</v>
      </c>
      <c r="O424" s="66" t="str">
        <f>+IFERROR(VLOOKUP(LEFT(E424,4),Tabla3[[COD]:[PROCESO]],4,FALSE),"")</f>
        <v/>
      </c>
      <c r="P424" s="67" t="str">
        <f t="shared" si="33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30"/>
        <v/>
      </c>
      <c r="K425" s="60"/>
      <c r="L425" s="63"/>
      <c r="M425" s="64" t="str">
        <f t="shared" si="31"/>
        <v/>
      </c>
      <c r="N425" s="65">
        <f t="shared" si="32"/>
        <v>0</v>
      </c>
      <c r="O425" s="66" t="str">
        <f>+IFERROR(VLOOKUP(LEFT(E425,4),Tabla3[[COD]:[PROCESO]],4,FALSE),"")</f>
        <v/>
      </c>
      <c r="P425" s="67" t="str">
        <f t="shared" si="33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30"/>
        <v/>
      </c>
      <c r="K426" s="60"/>
      <c r="L426" s="63"/>
      <c r="M426" s="64" t="str">
        <f t="shared" si="31"/>
        <v/>
      </c>
      <c r="N426" s="65">
        <f t="shared" si="32"/>
        <v>0</v>
      </c>
      <c r="O426" s="66" t="str">
        <f>+IFERROR(VLOOKUP(LEFT(E426,4),Tabla3[[COD]:[PROCESO]],4,FALSE),"")</f>
        <v/>
      </c>
      <c r="P426" s="67" t="str">
        <f t="shared" si="33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30"/>
        <v/>
      </c>
      <c r="K427" s="60"/>
      <c r="L427" s="63"/>
      <c r="M427" s="64" t="str">
        <f t="shared" si="31"/>
        <v/>
      </c>
      <c r="N427" s="65">
        <f t="shared" si="32"/>
        <v>0</v>
      </c>
      <c r="O427" s="66" t="str">
        <f>+IFERROR(VLOOKUP(LEFT(E427,4),Tabla3[[COD]:[PROCESO]],4,FALSE),"")</f>
        <v/>
      </c>
      <c r="P427" s="67" t="str">
        <f t="shared" si="33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30"/>
        <v/>
      </c>
      <c r="K428" s="60"/>
      <c r="L428" s="63"/>
      <c r="M428" s="64" t="str">
        <f t="shared" si="31"/>
        <v/>
      </c>
      <c r="N428" s="65">
        <f t="shared" si="32"/>
        <v>0</v>
      </c>
      <c r="O428" s="66" t="str">
        <f>+IFERROR(VLOOKUP(LEFT(E428,4),Tabla3[[COD]:[PROCESO]],4,FALSE),"")</f>
        <v/>
      </c>
      <c r="P428" s="67" t="str">
        <f t="shared" si="33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30"/>
        <v/>
      </c>
      <c r="K429" s="60"/>
      <c r="L429" s="63"/>
      <c r="M429" s="64" t="str">
        <f t="shared" si="31"/>
        <v/>
      </c>
      <c r="N429" s="65">
        <f t="shared" si="32"/>
        <v>0</v>
      </c>
      <c r="O429" s="66" t="str">
        <f>+IFERROR(VLOOKUP(LEFT(E429,4),Tabla3[[COD]:[PROCESO]],4,FALSE),"")</f>
        <v/>
      </c>
      <c r="P429" s="67" t="str">
        <f t="shared" si="33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30"/>
        <v/>
      </c>
      <c r="K430" s="60"/>
      <c r="L430" s="63"/>
      <c r="M430" s="64" t="str">
        <f t="shared" si="31"/>
        <v/>
      </c>
      <c r="N430" s="65">
        <f t="shared" si="32"/>
        <v>0</v>
      </c>
      <c r="O430" s="66" t="str">
        <f>+IFERROR(VLOOKUP(LEFT(E430,4),Tabla3[[COD]:[PROCESO]],4,FALSE),"")</f>
        <v/>
      </c>
      <c r="P430" s="67" t="str">
        <f t="shared" si="33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30"/>
        <v/>
      </c>
      <c r="K431" s="60"/>
      <c r="L431" s="63"/>
      <c r="M431" s="64" t="str">
        <f t="shared" si="31"/>
        <v/>
      </c>
      <c r="N431" s="65">
        <f t="shared" si="32"/>
        <v>0</v>
      </c>
      <c r="O431" s="66" t="str">
        <f>+IFERROR(VLOOKUP(LEFT(E431,4),Tabla3[[COD]:[PROCESO]],4,FALSE),"")</f>
        <v/>
      </c>
      <c r="P431" s="67" t="str">
        <f t="shared" si="33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30"/>
        <v/>
      </c>
      <c r="K432" s="60"/>
      <c r="L432" s="63"/>
      <c r="M432" s="64" t="str">
        <f t="shared" si="31"/>
        <v/>
      </c>
      <c r="N432" s="65">
        <f t="shared" si="32"/>
        <v>0</v>
      </c>
      <c r="O432" s="66" t="str">
        <f>+IFERROR(VLOOKUP(LEFT(E432,4),Tabla3[[COD]:[PROCESO]],4,FALSE),"")</f>
        <v/>
      </c>
      <c r="P432" s="67" t="str">
        <f t="shared" si="33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30"/>
        <v/>
      </c>
      <c r="K433" s="60"/>
      <c r="L433" s="63"/>
      <c r="M433" s="64" t="str">
        <f t="shared" si="31"/>
        <v/>
      </c>
      <c r="N433" s="65">
        <f t="shared" si="32"/>
        <v>0</v>
      </c>
      <c r="O433" s="66" t="str">
        <f>+IFERROR(VLOOKUP(LEFT(E433,4),Tabla3[[COD]:[PROCESO]],4,FALSE),"")</f>
        <v/>
      </c>
      <c r="P433" s="67" t="str">
        <f t="shared" si="33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30"/>
        <v/>
      </c>
      <c r="K434" s="60"/>
      <c r="L434" s="63"/>
      <c r="M434" s="64" t="str">
        <f t="shared" si="31"/>
        <v/>
      </c>
      <c r="N434" s="65">
        <f t="shared" si="32"/>
        <v>0</v>
      </c>
      <c r="O434" s="66" t="str">
        <f>+IFERROR(VLOOKUP(LEFT(E434,4),Tabla3[[COD]:[PROCESO]],4,FALSE),"")</f>
        <v/>
      </c>
      <c r="P434" s="67" t="str">
        <f t="shared" si="33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30"/>
        <v/>
      </c>
      <c r="K435" s="60"/>
      <c r="L435" s="63"/>
      <c r="M435" s="64" t="str">
        <f t="shared" si="31"/>
        <v/>
      </c>
      <c r="N435" s="65">
        <f t="shared" si="32"/>
        <v>0</v>
      </c>
      <c r="O435" s="66" t="str">
        <f>+IFERROR(VLOOKUP(LEFT(E435,4),Tabla3[[COD]:[PROCESO]],4,FALSE),"")</f>
        <v/>
      </c>
      <c r="P435" s="67" t="str">
        <f t="shared" si="33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30"/>
        <v/>
      </c>
      <c r="K436" s="60"/>
      <c r="L436" s="63"/>
      <c r="M436" s="64" t="str">
        <f t="shared" si="31"/>
        <v/>
      </c>
      <c r="N436" s="65">
        <f t="shared" si="32"/>
        <v>0</v>
      </c>
      <c r="O436" s="66" t="str">
        <f>+IFERROR(VLOOKUP(LEFT(E436,4),Tabla3[[COD]:[PROCESO]],4,FALSE),"")</f>
        <v/>
      </c>
      <c r="P436" s="67" t="str">
        <f t="shared" si="33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30"/>
        <v/>
      </c>
      <c r="K437" s="60"/>
      <c r="L437" s="63"/>
      <c r="M437" s="64" t="str">
        <f t="shared" si="31"/>
        <v/>
      </c>
      <c r="N437" s="65">
        <f t="shared" si="32"/>
        <v>0</v>
      </c>
      <c r="O437" s="66" t="str">
        <f>+IFERROR(VLOOKUP(LEFT(E437,4),Tabla3[[COD]:[PROCESO]],4,FALSE),"")</f>
        <v/>
      </c>
      <c r="P437" s="67" t="str">
        <f t="shared" si="33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30"/>
        <v/>
      </c>
      <c r="K438" s="60"/>
      <c r="L438" s="63"/>
      <c r="M438" s="64" t="str">
        <f t="shared" si="31"/>
        <v/>
      </c>
      <c r="N438" s="65">
        <f t="shared" si="32"/>
        <v>0</v>
      </c>
      <c r="O438" s="66" t="str">
        <f>+IFERROR(VLOOKUP(LEFT(E438,4),Tabla3[[COD]:[PROCESO]],4,FALSE),"")</f>
        <v/>
      </c>
      <c r="P438" s="67" t="str">
        <f t="shared" si="33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30"/>
        <v/>
      </c>
      <c r="K439" s="60"/>
      <c r="L439" s="63"/>
      <c r="M439" s="64" t="str">
        <f t="shared" si="31"/>
        <v/>
      </c>
      <c r="N439" s="65">
        <f t="shared" si="32"/>
        <v>0</v>
      </c>
      <c r="O439" s="66" t="str">
        <f>+IFERROR(VLOOKUP(LEFT(E439,4),Tabla3[[COD]:[PROCESO]],4,FALSE),"")</f>
        <v/>
      </c>
      <c r="P439" s="67" t="str">
        <f t="shared" si="33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30"/>
        <v/>
      </c>
      <c r="K440" s="60"/>
      <c r="L440" s="63"/>
      <c r="M440" s="64" t="str">
        <f t="shared" si="31"/>
        <v/>
      </c>
      <c r="N440" s="65">
        <f t="shared" si="32"/>
        <v>0</v>
      </c>
      <c r="O440" s="66" t="str">
        <f>+IFERROR(VLOOKUP(LEFT(E440,4),Tabla3[[COD]:[PROCESO]],4,FALSE),"")</f>
        <v/>
      </c>
      <c r="P440" s="67" t="str">
        <f t="shared" si="33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30"/>
        <v/>
      </c>
      <c r="K441" s="60"/>
      <c r="L441" s="63"/>
      <c r="M441" s="64" t="str">
        <f t="shared" si="31"/>
        <v/>
      </c>
      <c r="N441" s="65">
        <f t="shared" si="32"/>
        <v>0</v>
      </c>
      <c r="O441" s="66" t="str">
        <f>+IFERROR(VLOOKUP(LEFT(E441,4),Tabla3[[COD]:[PROCESO]],4,FALSE),"")</f>
        <v/>
      </c>
      <c r="P441" s="67" t="str">
        <f t="shared" si="33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30"/>
        <v/>
      </c>
      <c r="K442" s="60"/>
      <c r="L442" s="63"/>
      <c r="M442" s="64" t="str">
        <f t="shared" si="31"/>
        <v/>
      </c>
      <c r="N442" s="65">
        <f t="shared" si="32"/>
        <v>0</v>
      </c>
      <c r="O442" s="66" t="str">
        <f>+IFERROR(VLOOKUP(LEFT(E442,4),Tabla3[[COD]:[PROCESO]],4,FALSE),"")</f>
        <v/>
      </c>
      <c r="P442" s="67" t="str">
        <f t="shared" si="33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30"/>
        <v/>
      </c>
      <c r="K443" s="60"/>
      <c r="L443" s="63"/>
      <c r="M443" s="64" t="str">
        <f t="shared" si="31"/>
        <v/>
      </c>
      <c r="N443" s="65">
        <f t="shared" si="32"/>
        <v>0</v>
      </c>
      <c r="O443" s="66" t="str">
        <f>+IFERROR(VLOOKUP(LEFT(E443,4),Tabla3[[COD]:[PROCESO]],4,FALSE),"")</f>
        <v/>
      </c>
      <c r="P443" s="67" t="str">
        <f t="shared" si="33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30"/>
        <v/>
      </c>
      <c r="K444" s="60"/>
      <c r="L444" s="63"/>
      <c r="M444" s="64" t="str">
        <f t="shared" si="31"/>
        <v/>
      </c>
      <c r="N444" s="65">
        <f t="shared" si="32"/>
        <v>0</v>
      </c>
      <c r="O444" s="66" t="str">
        <f>+IFERROR(VLOOKUP(LEFT(E444,4),Tabla3[[COD]:[PROCESO]],4,FALSE),"")</f>
        <v/>
      </c>
      <c r="P444" s="67" t="str">
        <f t="shared" si="33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30"/>
        <v/>
      </c>
      <c r="K445" s="60"/>
      <c r="L445" s="63"/>
      <c r="M445" s="64" t="str">
        <f t="shared" si="31"/>
        <v/>
      </c>
      <c r="N445" s="65">
        <f t="shared" si="32"/>
        <v>0</v>
      </c>
      <c r="O445" s="66" t="str">
        <f>+IFERROR(VLOOKUP(LEFT(E445,4),Tabla3[[COD]:[PROCESO]],4,FALSE),"")</f>
        <v/>
      </c>
      <c r="P445" s="67" t="str">
        <f t="shared" si="33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30"/>
        <v/>
      </c>
      <c r="K446" s="60"/>
      <c r="L446" s="63"/>
      <c r="M446" s="64" t="str">
        <f t="shared" si="31"/>
        <v/>
      </c>
      <c r="N446" s="65">
        <f t="shared" si="32"/>
        <v>0</v>
      </c>
      <c r="O446" s="66" t="str">
        <f>+IFERROR(VLOOKUP(LEFT(E446,4),Tabla3[[COD]:[PROCESO]],4,FALSE),"")</f>
        <v/>
      </c>
      <c r="P446" s="67" t="str">
        <f t="shared" si="33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30"/>
        <v/>
      </c>
      <c r="K447" s="60"/>
      <c r="L447" s="63"/>
      <c r="M447" s="64" t="str">
        <f t="shared" si="31"/>
        <v/>
      </c>
      <c r="N447" s="65">
        <f t="shared" si="32"/>
        <v>0</v>
      </c>
      <c r="O447" s="66" t="str">
        <f>+IFERROR(VLOOKUP(LEFT(E447,4),Tabla3[[COD]:[PROCESO]],4,FALSE),"")</f>
        <v/>
      </c>
      <c r="P447" s="67" t="str">
        <f t="shared" si="33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30"/>
        <v/>
      </c>
      <c r="K448" s="60"/>
      <c r="L448" s="63"/>
      <c r="M448" s="64" t="str">
        <f t="shared" si="31"/>
        <v/>
      </c>
      <c r="N448" s="65">
        <f t="shared" si="32"/>
        <v>0</v>
      </c>
      <c r="O448" s="66" t="str">
        <f>+IFERROR(VLOOKUP(LEFT(E448,4),Tabla3[[COD]:[PROCESO]],4,FALSE),"")</f>
        <v/>
      </c>
      <c r="P448" s="67" t="str">
        <f t="shared" si="33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30"/>
        <v/>
      </c>
      <c r="K449" s="60"/>
      <c r="L449" s="63"/>
      <c r="M449" s="64" t="str">
        <f t="shared" si="31"/>
        <v/>
      </c>
      <c r="N449" s="65">
        <f t="shared" si="32"/>
        <v>0</v>
      </c>
      <c r="O449" s="66" t="str">
        <f>+IFERROR(VLOOKUP(LEFT(E449,4),Tabla3[[COD]:[PROCESO]],4,FALSE),"")</f>
        <v/>
      </c>
      <c r="P449" s="67" t="str">
        <f t="shared" si="33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30"/>
        <v/>
      </c>
      <c r="K450" s="60"/>
      <c r="L450" s="63"/>
      <c r="M450" s="64" t="str">
        <f t="shared" si="31"/>
        <v/>
      </c>
      <c r="N450" s="65">
        <f t="shared" si="32"/>
        <v>0</v>
      </c>
      <c r="O450" s="66" t="str">
        <f>+IFERROR(VLOOKUP(LEFT(E450,4),Tabla3[[COD]:[PROCESO]],4,FALSE),"")</f>
        <v/>
      </c>
      <c r="P450" s="67" t="str">
        <f t="shared" si="33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34">+IFERROR(P451/O451,"")</f>
        <v/>
      </c>
      <c r="K451" s="60"/>
      <c r="L451" s="63"/>
      <c r="M451" s="64" t="str">
        <f t="shared" ref="M451:M514" si="35">+IFERROR(N451*O451,"")</f>
        <v/>
      </c>
      <c r="N451" s="65">
        <f t="shared" si="32"/>
        <v>0</v>
      </c>
      <c r="O451" s="66" t="str">
        <f>+IFERROR(VLOOKUP(LEFT(E451,4),Tabla3[[COD]:[PROCESO]],4,FALSE),"")</f>
        <v/>
      </c>
      <c r="P451" s="67" t="str">
        <f t="shared" si="33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34"/>
        <v/>
      </c>
      <c r="K452" s="60"/>
      <c r="L452" s="63"/>
      <c r="M452" s="64" t="str">
        <f t="shared" si="35"/>
        <v/>
      </c>
      <c r="N452" s="65">
        <f t="shared" si="32"/>
        <v>0</v>
      </c>
      <c r="O452" s="66" t="str">
        <f>+IFERROR(VLOOKUP(LEFT(E452,4),Tabla3[[COD]:[PROCESO]],4,FALSE),"")</f>
        <v/>
      </c>
      <c r="P452" s="67" t="str">
        <f t="shared" si="33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34"/>
        <v/>
      </c>
      <c r="K453" s="60"/>
      <c r="L453" s="63"/>
      <c r="M453" s="64" t="str">
        <f t="shared" si="35"/>
        <v/>
      </c>
      <c r="N453" s="65">
        <f t="shared" ref="N453:N516" si="36">(H453-G453)*24</f>
        <v>0</v>
      </c>
      <c r="O453" s="66" t="str">
        <f>+IFERROR(VLOOKUP(LEFT(E453,4),Tabla3[[COD]:[PROCESO]],4,FALSE),"")</f>
        <v/>
      </c>
      <c r="P453" s="67" t="str">
        <f t="shared" ref="P453:P516" si="37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34"/>
        <v/>
      </c>
      <c r="K454" s="60"/>
      <c r="L454" s="63"/>
      <c r="M454" s="64" t="str">
        <f t="shared" si="35"/>
        <v/>
      </c>
      <c r="N454" s="65">
        <f t="shared" si="36"/>
        <v>0</v>
      </c>
      <c r="O454" s="66" t="str">
        <f>+IFERROR(VLOOKUP(LEFT(E454,4),Tabla3[[COD]:[PROCESO]],4,FALSE),"")</f>
        <v/>
      </c>
      <c r="P454" s="67" t="str">
        <f t="shared" si="37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34"/>
        <v/>
      </c>
      <c r="K455" s="60"/>
      <c r="L455" s="63"/>
      <c r="M455" s="64" t="str">
        <f t="shared" si="35"/>
        <v/>
      </c>
      <c r="N455" s="65">
        <f t="shared" si="36"/>
        <v>0</v>
      </c>
      <c r="O455" s="66" t="str">
        <f>+IFERROR(VLOOKUP(LEFT(E455,4),Tabla3[[COD]:[PROCESO]],4,FALSE),"")</f>
        <v/>
      </c>
      <c r="P455" s="67" t="str">
        <f t="shared" si="37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34"/>
        <v/>
      </c>
      <c r="K456" s="60"/>
      <c r="L456" s="63"/>
      <c r="M456" s="64" t="str">
        <f t="shared" si="35"/>
        <v/>
      </c>
      <c r="N456" s="65">
        <f t="shared" si="36"/>
        <v>0</v>
      </c>
      <c r="O456" s="66" t="str">
        <f>+IFERROR(VLOOKUP(LEFT(E456,4),Tabla3[[COD]:[PROCESO]],4,FALSE),"")</f>
        <v/>
      </c>
      <c r="P456" s="67" t="str">
        <f t="shared" si="37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34"/>
        <v/>
      </c>
      <c r="K457" s="60"/>
      <c r="L457" s="63"/>
      <c r="M457" s="64" t="str">
        <f t="shared" si="35"/>
        <v/>
      </c>
      <c r="N457" s="65">
        <f t="shared" si="36"/>
        <v>0</v>
      </c>
      <c r="O457" s="66" t="str">
        <f>+IFERROR(VLOOKUP(LEFT(E457,4),Tabla3[[COD]:[PROCESO]],4,FALSE),"")</f>
        <v/>
      </c>
      <c r="P457" s="67" t="str">
        <f t="shared" si="37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34"/>
        <v/>
      </c>
      <c r="K458" s="60"/>
      <c r="L458" s="63"/>
      <c r="M458" s="64" t="str">
        <f t="shared" si="35"/>
        <v/>
      </c>
      <c r="N458" s="65">
        <f t="shared" si="36"/>
        <v>0</v>
      </c>
      <c r="O458" s="66" t="str">
        <f>+IFERROR(VLOOKUP(LEFT(E458,4),Tabla3[[COD]:[PROCESO]],4,FALSE),"")</f>
        <v/>
      </c>
      <c r="P458" s="67" t="str">
        <f t="shared" si="37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34"/>
        <v/>
      </c>
      <c r="K459" s="60"/>
      <c r="L459" s="63"/>
      <c r="M459" s="64" t="str">
        <f t="shared" si="35"/>
        <v/>
      </c>
      <c r="N459" s="65">
        <f t="shared" si="36"/>
        <v>0</v>
      </c>
      <c r="O459" s="66" t="str">
        <f>+IFERROR(VLOOKUP(LEFT(E459,4),Tabla3[[COD]:[PROCESO]],4,FALSE),"")</f>
        <v/>
      </c>
      <c r="P459" s="67" t="str">
        <f t="shared" si="37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34"/>
        <v/>
      </c>
      <c r="K460" s="60"/>
      <c r="L460" s="63"/>
      <c r="M460" s="64" t="str">
        <f t="shared" si="35"/>
        <v/>
      </c>
      <c r="N460" s="65">
        <f t="shared" si="36"/>
        <v>0</v>
      </c>
      <c r="O460" s="66" t="str">
        <f>+IFERROR(VLOOKUP(LEFT(E460,4),Tabla3[[COD]:[PROCESO]],4,FALSE),"")</f>
        <v/>
      </c>
      <c r="P460" s="67" t="str">
        <f t="shared" si="37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34"/>
        <v/>
      </c>
      <c r="K461" s="60"/>
      <c r="L461" s="63"/>
      <c r="M461" s="64" t="str">
        <f t="shared" si="35"/>
        <v/>
      </c>
      <c r="N461" s="65">
        <f t="shared" si="36"/>
        <v>0</v>
      </c>
      <c r="O461" s="66" t="str">
        <f>+IFERROR(VLOOKUP(LEFT(E461,4),Tabla3[[COD]:[PROCESO]],4,FALSE),"")</f>
        <v/>
      </c>
      <c r="P461" s="67" t="str">
        <f t="shared" si="37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34"/>
        <v/>
      </c>
      <c r="K462" s="60"/>
      <c r="L462" s="63"/>
      <c r="M462" s="64" t="str">
        <f t="shared" si="35"/>
        <v/>
      </c>
      <c r="N462" s="65">
        <f t="shared" si="36"/>
        <v>0</v>
      </c>
      <c r="O462" s="66" t="str">
        <f>+IFERROR(VLOOKUP(LEFT(E462,4),Tabla3[[COD]:[PROCESO]],4,FALSE),"")</f>
        <v/>
      </c>
      <c r="P462" s="67" t="str">
        <f t="shared" si="37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34"/>
        <v/>
      </c>
      <c r="K463" s="60"/>
      <c r="L463" s="63"/>
      <c r="M463" s="64" t="str">
        <f t="shared" si="35"/>
        <v/>
      </c>
      <c r="N463" s="65">
        <f t="shared" si="36"/>
        <v>0</v>
      </c>
      <c r="O463" s="66" t="str">
        <f>+IFERROR(VLOOKUP(LEFT(E463,4),Tabla3[[COD]:[PROCESO]],4,FALSE),"")</f>
        <v/>
      </c>
      <c r="P463" s="67" t="str">
        <f t="shared" si="37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34"/>
        <v/>
      </c>
      <c r="K464" s="60"/>
      <c r="L464" s="63"/>
      <c r="M464" s="64" t="str">
        <f t="shared" si="35"/>
        <v/>
      </c>
      <c r="N464" s="65">
        <f t="shared" si="36"/>
        <v>0</v>
      </c>
      <c r="O464" s="66" t="str">
        <f>+IFERROR(VLOOKUP(LEFT(E464,4),Tabla3[[COD]:[PROCESO]],4,FALSE),"")</f>
        <v/>
      </c>
      <c r="P464" s="67" t="str">
        <f t="shared" si="37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34"/>
        <v/>
      </c>
      <c r="K465" s="60"/>
      <c r="L465" s="63"/>
      <c r="M465" s="64" t="str">
        <f t="shared" si="35"/>
        <v/>
      </c>
      <c r="N465" s="65">
        <f t="shared" si="36"/>
        <v>0</v>
      </c>
      <c r="O465" s="66" t="str">
        <f>+IFERROR(VLOOKUP(LEFT(E465,4),Tabla3[[COD]:[PROCESO]],4,FALSE),"")</f>
        <v/>
      </c>
      <c r="P465" s="67" t="str">
        <f t="shared" si="37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34"/>
        <v/>
      </c>
      <c r="K466" s="60"/>
      <c r="L466" s="63"/>
      <c r="M466" s="64" t="str">
        <f t="shared" si="35"/>
        <v/>
      </c>
      <c r="N466" s="65">
        <f t="shared" si="36"/>
        <v>0</v>
      </c>
      <c r="O466" s="66" t="str">
        <f>+IFERROR(VLOOKUP(LEFT(E466,4),Tabla3[[COD]:[PROCESO]],4,FALSE),"")</f>
        <v/>
      </c>
      <c r="P466" s="67" t="str">
        <f t="shared" si="37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34"/>
        <v/>
      </c>
      <c r="K467" s="60"/>
      <c r="L467" s="63"/>
      <c r="M467" s="64" t="str">
        <f t="shared" si="35"/>
        <v/>
      </c>
      <c r="N467" s="65">
        <f t="shared" si="36"/>
        <v>0</v>
      </c>
      <c r="O467" s="66" t="str">
        <f>+IFERROR(VLOOKUP(LEFT(E467,4),Tabla3[[COD]:[PROCESO]],4,FALSE),"")</f>
        <v/>
      </c>
      <c r="P467" s="67" t="str">
        <f t="shared" si="37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34"/>
        <v/>
      </c>
      <c r="K468" s="60"/>
      <c r="L468" s="63"/>
      <c r="M468" s="64" t="str">
        <f t="shared" si="35"/>
        <v/>
      </c>
      <c r="N468" s="65">
        <f t="shared" si="36"/>
        <v>0</v>
      </c>
      <c r="O468" s="66" t="str">
        <f>+IFERROR(VLOOKUP(LEFT(E468,4),Tabla3[[COD]:[PROCESO]],4,FALSE),"")</f>
        <v/>
      </c>
      <c r="P468" s="67" t="str">
        <f t="shared" si="37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34"/>
        <v/>
      </c>
      <c r="K469" s="60"/>
      <c r="L469" s="63"/>
      <c r="M469" s="64" t="str">
        <f t="shared" si="35"/>
        <v/>
      </c>
      <c r="N469" s="65">
        <f t="shared" si="36"/>
        <v>0</v>
      </c>
      <c r="O469" s="66" t="str">
        <f>+IFERROR(VLOOKUP(LEFT(E469,4),Tabla3[[COD]:[PROCESO]],4,FALSE),"")</f>
        <v/>
      </c>
      <c r="P469" s="67" t="str">
        <f t="shared" si="37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34"/>
        <v/>
      </c>
      <c r="K470" s="60"/>
      <c r="L470" s="63"/>
      <c r="M470" s="64" t="str">
        <f t="shared" si="35"/>
        <v/>
      </c>
      <c r="N470" s="65">
        <f t="shared" si="36"/>
        <v>0</v>
      </c>
      <c r="O470" s="66" t="str">
        <f>+IFERROR(VLOOKUP(LEFT(E470,4),Tabla3[[COD]:[PROCESO]],4,FALSE),"")</f>
        <v/>
      </c>
      <c r="P470" s="67" t="str">
        <f t="shared" si="37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34"/>
        <v/>
      </c>
      <c r="K471" s="60"/>
      <c r="L471" s="63"/>
      <c r="M471" s="64" t="str">
        <f t="shared" si="35"/>
        <v/>
      </c>
      <c r="N471" s="65">
        <f t="shared" si="36"/>
        <v>0</v>
      </c>
      <c r="O471" s="66" t="str">
        <f>+IFERROR(VLOOKUP(LEFT(E471,4),Tabla3[[COD]:[PROCESO]],4,FALSE),"")</f>
        <v/>
      </c>
      <c r="P471" s="67" t="str">
        <f t="shared" si="37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34"/>
        <v/>
      </c>
      <c r="K472" s="60"/>
      <c r="L472" s="63"/>
      <c r="M472" s="64" t="str">
        <f t="shared" si="35"/>
        <v/>
      </c>
      <c r="N472" s="65">
        <f t="shared" si="36"/>
        <v>0</v>
      </c>
      <c r="O472" s="66" t="str">
        <f>+IFERROR(VLOOKUP(LEFT(E472,4),Tabla3[[COD]:[PROCESO]],4,FALSE),"")</f>
        <v/>
      </c>
      <c r="P472" s="67" t="str">
        <f t="shared" si="37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34"/>
        <v/>
      </c>
      <c r="K473" s="60"/>
      <c r="L473" s="63"/>
      <c r="M473" s="64" t="str">
        <f t="shared" si="35"/>
        <v/>
      </c>
      <c r="N473" s="65">
        <f t="shared" si="36"/>
        <v>0</v>
      </c>
      <c r="O473" s="66" t="str">
        <f>+IFERROR(VLOOKUP(LEFT(E473,4),Tabla3[[COD]:[PROCESO]],4,FALSE),"")</f>
        <v/>
      </c>
      <c r="P473" s="67" t="str">
        <f t="shared" si="37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34"/>
        <v/>
      </c>
      <c r="K474" s="60"/>
      <c r="L474" s="63"/>
      <c r="M474" s="64" t="str">
        <f t="shared" si="35"/>
        <v/>
      </c>
      <c r="N474" s="65">
        <f t="shared" si="36"/>
        <v>0</v>
      </c>
      <c r="O474" s="66" t="str">
        <f>+IFERROR(VLOOKUP(LEFT(E474,4),Tabla3[[COD]:[PROCESO]],4,FALSE),"")</f>
        <v/>
      </c>
      <c r="P474" s="67" t="str">
        <f t="shared" si="37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34"/>
        <v/>
      </c>
      <c r="K475" s="60"/>
      <c r="L475" s="63"/>
      <c r="M475" s="64" t="str">
        <f t="shared" si="35"/>
        <v/>
      </c>
      <c r="N475" s="65">
        <f t="shared" si="36"/>
        <v>0</v>
      </c>
      <c r="O475" s="66" t="str">
        <f>+IFERROR(VLOOKUP(LEFT(E475,4),Tabla3[[COD]:[PROCESO]],4,FALSE),"")</f>
        <v/>
      </c>
      <c r="P475" s="67" t="str">
        <f t="shared" si="37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34"/>
        <v/>
      </c>
      <c r="K476" s="60"/>
      <c r="L476" s="63"/>
      <c r="M476" s="64" t="str">
        <f t="shared" si="35"/>
        <v/>
      </c>
      <c r="N476" s="65">
        <f t="shared" si="36"/>
        <v>0</v>
      </c>
      <c r="O476" s="66" t="str">
        <f>+IFERROR(VLOOKUP(LEFT(E476,4),Tabla3[[COD]:[PROCESO]],4,FALSE),"")</f>
        <v/>
      </c>
      <c r="P476" s="67" t="str">
        <f t="shared" si="37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34"/>
        <v/>
      </c>
      <c r="K477" s="60"/>
      <c r="L477" s="63"/>
      <c r="M477" s="64" t="str">
        <f t="shared" si="35"/>
        <v/>
      </c>
      <c r="N477" s="65">
        <f t="shared" si="36"/>
        <v>0</v>
      </c>
      <c r="O477" s="66" t="str">
        <f>+IFERROR(VLOOKUP(LEFT(E477,4),Tabla3[[COD]:[PROCESO]],4,FALSE),"")</f>
        <v/>
      </c>
      <c r="P477" s="67" t="str">
        <f t="shared" si="37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34"/>
        <v/>
      </c>
      <c r="K478" s="60"/>
      <c r="L478" s="63"/>
      <c r="M478" s="64" t="str">
        <f t="shared" si="35"/>
        <v/>
      </c>
      <c r="N478" s="65">
        <f t="shared" si="36"/>
        <v>0</v>
      </c>
      <c r="O478" s="66" t="str">
        <f>+IFERROR(VLOOKUP(LEFT(E478,4),Tabla3[[COD]:[PROCESO]],4,FALSE),"")</f>
        <v/>
      </c>
      <c r="P478" s="67" t="str">
        <f t="shared" si="37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34"/>
        <v/>
      </c>
      <c r="K479" s="60"/>
      <c r="L479" s="63"/>
      <c r="M479" s="64" t="str">
        <f t="shared" si="35"/>
        <v/>
      </c>
      <c r="N479" s="65">
        <f t="shared" si="36"/>
        <v>0</v>
      </c>
      <c r="O479" s="66" t="str">
        <f>+IFERROR(VLOOKUP(LEFT(E479,4),Tabla3[[COD]:[PROCESO]],4,FALSE),"")</f>
        <v/>
      </c>
      <c r="P479" s="67" t="str">
        <f t="shared" si="37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34"/>
        <v/>
      </c>
      <c r="K480" s="60"/>
      <c r="L480" s="63"/>
      <c r="M480" s="64" t="str">
        <f t="shared" si="35"/>
        <v/>
      </c>
      <c r="N480" s="65">
        <f t="shared" si="36"/>
        <v>0</v>
      </c>
      <c r="O480" s="66" t="str">
        <f>+IFERROR(VLOOKUP(LEFT(E480,4),Tabla3[[COD]:[PROCESO]],4,FALSE),"")</f>
        <v/>
      </c>
      <c r="P480" s="67" t="str">
        <f t="shared" si="37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34"/>
        <v/>
      </c>
      <c r="K481" s="60"/>
      <c r="L481" s="63"/>
      <c r="M481" s="64" t="str">
        <f t="shared" si="35"/>
        <v/>
      </c>
      <c r="N481" s="65">
        <f t="shared" si="36"/>
        <v>0</v>
      </c>
      <c r="O481" s="66" t="str">
        <f>+IFERROR(VLOOKUP(LEFT(E481,4),Tabla3[[COD]:[PROCESO]],4,FALSE),"")</f>
        <v/>
      </c>
      <c r="P481" s="67" t="str">
        <f t="shared" si="37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34"/>
        <v/>
      </c>
      <c r="K482" s="60"/>
      <c r="L482" s="63"/>
      <c r="M482" s="64" t="str">
        <f t="shared" si="35"/>
        <v/>
      </c>
      <c r="N482" s="65">
        <f t="shared" si="36"/>
        <v>0</v>
      </c>
      <c r="O482" s="66" t="str">
        <f>+IFERROR(VLOOKUP(LEFT(E482,4),Tabla3[[COD]:[PROCESO]],4,FALSE),"")</f>
        <v/>
      </c>
      <c r="P482" s="67" t="str">
        <f t="shared" si="37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34"/>
        <v/>
      </c>
      <c r="K483" s="60"/>
      <c r="L483" s="63"/>
      <c r="M483" s="64" t="str">
        <f t="shared" si="35"/>
        <v/>
      </c>
      <c r="N483" s="65">
        <f t="shared" si="36"/>
        <v>0</v>
      </c>
      <c r="O483" s="66" t="str">
        <f>+IFERROR(VLOOKUP(LEFT(E483,4),Tabla3[[COD]:[PROCESO]],4,FALSE),"")</f>
        <v/>
      </c>
      <c r="P483" s="67" t="str">
        <f t="shared" si="37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34"/>
        <v/>
      </c>
      <c r="K484" s="60"/>
      <c r="L484" s="63"/>
      <c r="M484" s="64" t="str">
        <f t="shared" si="35"/>
        <v/>
      </c>
      <c r="N484" s="65">
        <f t="shared" si="36"/>
        <v>0</v>
      </c>
      <c r="O484" s="66" t="str">
        <f>+IFERROR(VLOOKUP(LEFT(E484,4),Tabla3[[COD]:[PROCESO]],4,FALSE),"")</f>
        <v/>
      </c>
      <c r="P484" s="67" t="str">
        <f t="shared" si="37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34"/>
        <v/>
      </c>
      <c r="K485" s="60"/>
      <c r="L485" s="63"/>
      <c r="M485" s="64" t="str">
        <f t="shared" si="35"/>
        <v/>
      </c>
      <c r="N485" s="65">
        <f t="shared" si="36"/>
        <v>0</v>
      </c>
      <c r="O485" s="66" t="str">
        <f>+IFERROR(VLOOKUP(LEFT(E485,4),Tabla3[[COD]:[PROCESO]],4,FALSE),"")</f>
        <v/>
      </c>
      <c r="P485" s="67" t="str">
        <f t="shared" si="37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34"/>
        <v/>
      </c>
      <c r="K486" s="60"/>
      <c r="L486" s="63"/>
      <c r="M486" s="64" t="str">
        <f t="shared" si="35"/>
        <v/>
      </c>
      <c r="N486" s="65">
        <f t="shared" si="36"/>
        <v>0</v>
      </c>
      <c r="O486" s="66" t="str">
        <f>+IFERROR(VLOOKUP(LEFT(E486,4),Tabla3[[COD]:[PROCESO]],4,FALSE),"")</f>
        <v/>
      </c>
      <c r="P486" s="67" t="str">
        <f t="shared" si="37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34"/>
        <v/>
      </c>
      <c r="K487" s="60"/>
      <c r="L487" s="63"/>
      <c r="M487" s="64" t="str">
        <f t="shared" si="35"/>
        <v/>
      </c>
      <c r="N487" s="65">
        <f t="shared" si="36"/>
        <v>0</v>
      </c>
      <c r="O487" s="66" t="str">
        <f>+IFERROR(VLOOKUP(LEFT(E487,4),Tabla3[[COD]:[PROCESO]],4,FALSE),"")</f>
        <v/>
      </c>
      <c r="P487" s="67" t="str">
        <f t="shared" si="37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34"/>
        <v/>
      </c>
      <c r="K488" s="60"/>
      <c r="L488" s="63"/>
      <c r="M488" s="64" t="str">
        <f t="shared" si="35"/>
        <v/>
      </c>
      <c r="N488" s="65">
        <f t="shared" si="36"/>
        <v>0</v>
      </c>
      <c r="O488" s="66" t="str">
        <f>+IFERROR(VLOOKUP(LEFT(E488,4),Tabla3[[COD]:[PROCESO]],4,FALSE),"")</f>
        <v/>
      </c>
      <c r="P488" s="67" t="str">
        <f t="shared" si="37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34"/>
        <v/>
      </c>
      <c r="K489" s="60"/>
      <c r="L489" s="63"/>
      <c r="M489" s="64" t="str">
        <f t="shared" si="35"/>
        <v/>
      </c>
      <c r="N489" s="65">
        <f t="shared" si="36"/>
        <v>0</v>
      </c>
      <c r="O489" s="66" t="str">
        <f>+IFERROR(VLOOKUP(LEFT(E489,4),Tabla3[[COD]:[PROCESO]],4,FALSE),"")</f>
        <v/>
      </c>
      <c r="P489" s="67" t="str">
        <f t="shared" si="37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34"/>
        <v/>
      </c>
      <c r="K490" s="60"/>
      <c r="L490" s="63"/>
      <c r="M490" s="64" t="str">
        <f t="shared" si="35"/>
        <v/>
      </c>
      <c r="N490" s="65">
        <f t="shared" si="36"/>
        <v>0</v>
      </c>
      <c r="O490" s="66" t="str">
        <f>+IFERROR(VLOOKUP(LEFT(E490,4),Tabla3[[COD]:[PROCESO]],4,FALSE),"")</f>
        <v/>
      </c>
      <c r="P490" s="67" t="str">
        <f t="shared" si="37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34"/>
        <v/>
      </c>
      <c r="K491" s="60"/>
      <c r="L491" s="63"/>
      <c r="M491" s="64" t="str">
        <f t="shared" si="35"/>
        <v/>
      </c>
      <c r="N491" s="65">
        <f t="shared" si="36"/>
        <v>0</v>
      </c>
      <c r="O491" s="66" t="str">
        <f>+IFERROR(VLOOKUP(LEFT(E491,4),Tabla3[[COD]:[PROCESO]],4,FALSE),"")</f>
        <v/>
      </c>
      <c r="P491" s="67" t="str">
        <f t="shared" si="37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34"/>
        <v/>
      </c>
      <c r="K492" s="60"/>
      <c r="L492" s="63"/>
      <c r="M492" s="64" t="str">
        <f t="shared" si="35"/>
        <v/>
      </c>
      <c r="N492" s="65">
        <f t="shared" si="36"/>
        <v>0</v>
      </c>
      <c r="O492" s="66" t="str">
        <f>+IFERROR(VLOOKUP(LEFT(E492,4),Tabla3[[COD]:[PROCESO]],4,FALSE),"")</f>
        <v/>
      </c>
      <c r="P492" s="67" t="str">
        <f t="shared" si="37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34"/>
        <v/>
      </c>
      <c r="K493" s="60"/>
      <c r="L493" s="63"/>
      <c r="M493" s="64" t="str">
        <f t="shared" si="35"/>
        <v/>
      </c>
      <c r="N493" s="65">
        <f t="shared" si="36"/>
        <v>0</v>
      </c>
      <c r="O493" s="66" t="str">
        <f>+IFERROR(VLOOKUP(LEFT(E493,4),Tabla3[[COD]:[PROCESO]],4,FALSE),"")</f>
        <v/>
      </c>
      <c r="P493" s="67" t="str">
        <f t="shared" si="37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34"/>
        <v/>
      </c>
      <c r="K494" s="60"/>
      <c r="L494" s="63"/>
      <c r="M494" s="64" t="str">
        <f t="shared" si="35"/>
        <v/>
      </c>
      <c r="N494" s="65">
        <f t="shared" si="36"/>
        <v>0</v>
      </c>
      <c r="O494" s="66" t="str">
        <f>+IFERROR(VLOOKUP(LEFT(E494,4),Tabla3[[COD]:[PROCESO]],4,FALSE),"")</f>
        <v/>
      </c>
      <c r="P494" s="67" t="str">
        <f t="shared" si="37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34"/>
        <v/>
      </c>
      <c r="K495" s="60"/>
      <c r="L495" s="63"/>
      <c r="M495" s="64" t="str">
        <f t="shared" si="35"/>
        <v/>
      </c>
      <c r="N495" s="65">
        <f t="shared" si="36"/>
        <v>0</v>
      </c>
      <c r="O495" s="66" t="str">
        <f>+IFERROR(VLOOKUP(LEFT(E495,4),Tabla3[[COD]:[PROCESO]],4,FALSE),"")</f>
        <v/>
      </c>
      <c r="P495" s="67" t="str">
        <f t="shared" si="37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34"/>
        <v/>
      </c>
      <c r="K496" s="60"/>
      <c r="L496" s="63"/>
      <c r="M496" s="64" t="str">
        <f t="shared" si="35"/>
        <v/>
      </c>
      <c r="N496" s="65">
        <f t="shared" si="36"/>
        <v>0</v>
      </c>
      <c r="O496" s="66" t="str">
        <f>+IFERROR(VLOOKUP(LEFT(E496,4),Tabla3[[COD]:[PROCESO]],4,FALSE),"")</f>
        <v/>
      </c>
      <c r="P496" s="67" t="str">
        <f t="shared" si="37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34"/>
        <v/>
      </c>
      <c r="K497" s="60"/>
      <c r="L497" s="63"/>
      <c r="M497" s="64" t="str">
        <f t="shared" si="35"/>
        <v/>
      </c>
      <c r="N497" s="65">
        <f t="shared" si="36"/>
        <v>0</v>
      </c>
      <c r="O497" s="66" t="str">
        <f>+IFERROR(VLOOKUP(LEFT(E497,4),Tabla3[[COD]:[PROCESO]],4,FALSE),"")</f>
        <v/>
      </c>
      <c r="P497" s="67" t="str">
        <f t="shared" si="37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34"/>
        <v/>
      </c>
      <c r="K498" s="60"/>
      <c r="L498" s="63"/>
      <c r="M498" s="64" t="str">
        <f t="shared" si="35"/>
        <v/>
      </c>
      <c r="N498" s="65">
        <f t="shared" si="36"/>
        <v>0</v>
      </c>
      <c r="O498" s="66" t="str">
        <f>+IFERROR(VLOOKUP(LEFT(E498,4),Tabla3[[COD]:[PROCESO]],4,FALSE),"")</f>
        <v/>
      </c>
      <c r="P498" s="67" t="str">
        <f t="shared" si="37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34"/>
        <v/>
      </c>
      <c r="K499" s="60"/>
      <c r="L499" s="63"/>
      <c r="M499" s="64" t="str">
        <f t="shared" si="35"/>
        <v/>
      </c>
      <c r="N499" s="65">
        <f t="shared" si="36"/>
        <v>0</v>
      </c>
      <c r="O499" s="66" t="str">
        <f>+IFERROR(VLOOKUP(LEFT(E499,4),Tabla3[[COD]:[PROCESO]],4,FALSE),"")</f>
        <v/>
      </c>
      <c r="P499" s="67" t="str">
        <f t="shared" si="37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34"/>
        <v/>
      </c>
      <c r="K500" s="60"/>
      <c r="L500" s="63"/>
      <c r="M500" s="64" t="str">
        <f t="shared" si="35"/>
        <v/>
      </c>
      <c r="N500" s="65">
        <f t="shared" si="36"/>
        <v>0</v>
      </c>
      <c r="O500" s="66" t="str">
        <f>+IFERROR(VLOOKUP(LEFT(E500,4),Tabla3[[COD]:[PROCESO]],4,FALSE),"")</f>
        <v/>
      </c>
      <c r="P500" s="67" t="str">
        <f t="shared" si="37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34"/>
        <v/>
      </c>
      <c r="K501" s="60"/>
      <c r="L501" s="63"/>
      <c r="M501" s="64" t="str">
        <f t="shared" si="35"/>
        <v/>
      </c>
      <c r="N501" s="65">
        <f t="shared" si="36"/>
        <v>0</v>
      </c>
      <c r="O501" s="66" t="str">
        <f>+IFERROR(VLOOKUP(LEFT(E501,4),Tabla3[[COD]:[PROCESO]],4,FALSE),"")</f>
        <v/>
      </c>
      <c r="P501" s="67" t="str">
        <f t="shared" si="37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34"/>
        <v/>
      </c>
      <c r="K502" s="60"/>
      <c r="L502" s="63"/>
      <c r="M502" s="64" t="str">
        <f t="shared" si="35"/>
        <v/>
      </c>
      <c r="N502" s="65">
        <f t="shared" si="36"/>
        <v>0</v>
      </c>
      <c r="O502" s="66" t="str">
        <f>+IFERROR(VLOOKUP(LEFT(E502,4),Tabla3[[COD]:[PROCESO]],4,FALSE),"")</f>
        <v/>
      </c>
      <c r="P502" s="67" t="str">
        <f t="shared" si="37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34"/>
        <v/>
      </c>
      <c r="K503" s="60"/>
      <c r="L503" s="63"/>
      <c r="M503" s="64" t="str">
        <f t="shared" si="35"/>
        <v/>
      </c>
      <c r="N503" s="65">
        <f t="shared" si="36"/>
        <v>0</v>
      </c>
      <c r="O503" s="66" t="str">
        <f>+IFERROR(VLOOKUP(LEFT(E503,4),Tabla3[[COD]:[PROCESO]],4,FALSE),"")</f>
        <v/>
      </c>
      <c r="P503" s="67" t="str">
        <f t="shared" si="37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34"/>
        <v/>
      </c>
      <c r="K504" s="60"/>
      <c r="L504" s="63"/>
      <c r="M504" s="64" t="str">
        <f t="shared" si="35"/>
        <v/>
      </c>
      <c r="N504" s="65">
        <f t="shared" si="36"/>
        <v>0</v>
      </c>
      <c r="O504" s="66" t="str">
        <f>+IFERROR(VLOOKUP(LEFT(E504,4),Tabla3[[COD]:[PROCESO]],4,FALSE),"")</f>
        <v/>
      </c>
      <c r="P504" s="67" t="str">
        <f t="shared" si="37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34"/>
        <v/>
      </c>
      <c r="K505" s="60"/>
      <c r="L505" s="63"/>
      <c r="M505" s="64" t="str">
        <f t="shared" si="35"/>
        <v/>
      </c>
      <c r="N505" s="65">
        <f t="shared" si="36"/>
        <v>0</v>
      </c>
      <c r="O505" s="66" t="str">
        <f>+IFERROR(VLOOKUP(LEFT(E505,4),Tabla3[[COD]:[PROCESO]],4,FALSE),"")</f>
        <v/>
      </c>
      <c r="P505" s="67" t="str">
        <f t="shared" si="37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34"/>
        <v/>
      </c>
      <c r="K506" s="60"/>
      <c r="L506" s="63"/>
      <c r="M506" s="64" t="str">
        <f t="shared" si="35"/>
        <v/>
      </c>
      <c r="N506" s="65">
        <f t="shared" si="36"/>
        <v>0</v>
      </c>
      <c r="O506" s="66" t="str">
        <f>+IFERROR(VLOOKUP(LEFT(E506,4),Tabla3[[COD]:[PROCESO]],4,FALSE),"")</f>
        <v/>
      </c>
      <c r="P506" s="67" t="str">
        <f t="shared" si="37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34"/>
        <v/>
      </c>
      <c r="K507" s="60"/>
      <c r="L507" s="63"/>
      <c r="M507" s="64" t="str">
        <f t="shared" si="35"/>
        <v/>
      </c>
      <c r="N507" s="65">
        <f t="shared" si="36"/>
        <v>0</v>
      </c>
      <c r="O507" s="66" t="str">
        <f>+IFERROR(VLOOKUP(LEFT(E507,4),Tabla3[[COD]:[PROCESO]],4,FALSE),"")</f>
        <v/>
      </c>
      <c r="P507" s="67" t="str">
        <f t="shared" si="37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34"/>
        <v/>
      </c>
      <c r="K508" s="60"/>
      <c r="L508" s="63"/>
      <c r="M508" s="64" t="str">
        <f t="shared" si="35"/>
        <v/>
      </c>
      <c r="N508" s="65">
        <f t="shared" si="36"/>
        <v>0</v>
      </c>
      <c r="O508" s="66" t="str">
        <f>+IFERROR(VLOOKUP(LEFT(E508,4),Tabla3[[COD]:[PROCESO]],4,FALSE),"")</f>
        <v/>
      </c>
      <c r="P508" s="67" t="str">
        <f t="shared" si="37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34"/>
        <v/>
      </c>
      <c r="K509" s="60"/>
      <c r="L509" s="63"/>
      <c r="M509" s="64" t="str">
        <f t="shared" si="35"/>
        <v/>
      </c>
      <c r="N509" s="65">
        <f t="shared" si="36"/>
        <v>0</v>
      </c>
      <c r="O509" s="66" t="str">
        <f>+IFERROR(VLOOKUP(LEFT(E509,4),Tabla3[[COD]:[PROCESO]],4,FALSE),"")</f>
        <v/>
      </c>
      <c r="P509" s="67" t="str">
        <f t="shared" si="37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34"/>
        <v/>
      </c>
      <c r="K510" s="60"/>
      <c r="L510" s="63"/>
      <c r="M510" s="64" t="str">
        <f t="shared" si="35"/>
        <v/>
      </c>
      <c r="N510" s="65">
        <f t="shared" si="36"/>
        <v>0</v>
      </c>
      <c r="O510" s="66" t="str">
        <f>+IFERROR(VLOOKUP(LEFT(E510,4),Tabla3[[COD]:[PROCESO]],4,FALSE),"")</f>
        <v/>
      </c>
      <c r="P510" s="67" t="str">
        <f t="shared" si="37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34"/>
        <v/>
      </c>
      <c r="K511" s="60"/>
      <c r="L511" s="63"/>
      <c r="M511" s="64" t="str">
        <f t="shared" si="35"/>
        <v/>
      </c>
      <c r="N511" s="65">
        <f t="shared" si="36"/>
        <v>0</v>
      </c>
      <c r="O511" s="66" t="str">
        <f>+IFERROR(VLOOKUP(LEFT(E511,4),Tabla3[[COD]:[PROCESO]],4,FALSE),"")</f>
        <v/>
      </c>
      <c r="P511" s="67" t="str">
        <f t="shared" si="37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34"/>
        <v/>
      </c>
      <c r="K512" s="60"/>
      <c r="L512" s="63"/>
      <c r="M512" s="64" t="str">
        <f t="shared" si="35"/>
        <v/>
      </c>
      <c r="N512" s="65">
        <f t="shared" si="36"/>
        <v>0</v>
      </c>
      <c r="O512" s="66" t="str">
        <f>+IFERROR(VLOOKUP(LEFT(E512,4),Tabla3[[COD]:[PROCESO]],4,FALSE),"")</f>
        <v/>
      </c>
      <c r="P512" s="67" t="str">
        <f t="shared" si="37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34"/>
        <v/>
      </c>
      <c r="K513" s="60"/>
      <c r="L513" s="63"/>
      <c r="M513" s="64" t="str">
        <f t="shared" si="35"/>
        <v/>
      </c>
      <c r="N513" s="65">
        <f t="shared" si="36"/>
        <v>0</v>
      </c>
      <c r="O513" s="66" t="str">
        <f>+IFERROR(VLOOKUP(LEFT(E513,4),Tabla3[[COD]:[PROCESO]],4,FALSE),"")</f>
        <v/>
      </c>
      <c r="P513" s="67" t="str">
        <f t="shared" si="37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34"/>
        <v/>
      </c>
      <c r="K514" s="60"/>
      <c r="L514" s="63"/>
      <c r="M514" s="64" t="str">
        <f t="shared" si="35"/>
        <v/>
      </c>
      <c r="N514" s="65">
        <f t="shared" si="36"/>
        <v>0</v>
      </c>
      <c r="O514" s="66" t="str">
        <f>+IFERROR(VLOOKUP(LEFT(E514,4),Tabla3[[COD]:[PROCESO]],4,FALSE),"")</f>
        <v/>
      </c>
      <c r="P514" s="67" t="str">
        <f t="shared" si="37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8">+IFERROR(P515/O515,"")</f>
        <v/>
      </c>
      <c r="K515" s="60"/>
      <c r="L515" s="63"/>
      <c r="M515" s="64" t="str">
        <f t="shared" ref="M515:M578" si="39">+IFERROR(N515*O515,"")</f>
        <v/>
      </c>
      <c r="N515" s="65">
        <f t="shared" si="36"/>
        <v>0</v>
      </c>
      <c r="O515" s="66" t="str">
        <f>+IFERROR(VLOOKUP(LEFT(E515,4),Tabla3[[COD]:[PROCESO]],4,FALSE),"")</f>
        <v/>
      </c>
      <c r="P515" s="67" t="str">
        <f t="shared" si="37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8"/>
        <v/>
      </c>
      <c r="K516" s="60"/>
      <c r="L516" s="63"/>
      <c r="M516" s="64" t="str">
        <f t="shared" si="39"/>
        <v/>
      </c>
      <c r="N516" s="65">
        <f t="shared" si="36"/>
        <v>0</v>
      </c>
      <c r="O516" s="66" t="str">
        <f>+IFERROR(VLOOKUP(LEFT(E516,4),Tabla3[[COD]:[PROCESO]],4,FALSE),"")</f>
        <v/>
      </c>
      <c r="P516" s="67" t="str">
        <f t="shared" si="37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8"/>
        <v/>
      </c>
      <c r="K517" s="60"/>
      <c r="L517" s="63"/>
      <c r="M517" s="64" t="str">
        <f t="shared" si="39"/>
        <v/>
      </c>
      <c r="N517" s="65">
        <f t="shared" ref="N517:N580" si="40">(H517-G517)*24</f>
        <v>0</v>
      </c>
      <c r="O517" s="66" t="str">
        <f>+IFERROR(VLOOKUP(LEFT(E517,4),Tabla3[[COD]:[PROCESO]],4,FALSE),"")</f>
        <v/>
      </c>
      <c r="P517" s="67" t="str">
        <f t="shared" ref="P517:P580" si="41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8"/>
        <v/>
      </c>
      <c r="K518" s="60"/>
      <c r="L518" s="63"/>
      <c r="M518" s="64" t="str">
        <f t="shared" si="39"/>
        <v/>
      </c>
      <c r="N518" s="65">
        <f t="shared" si="40"/>
        <v>0</v>
      </c>
      <c r="O518" s="66" t="str">
        <f>+IFERROR(VLOOKUP(LEFT(E518,4),Tabla3[[COD]:[PROCESO]],4,FALSE),"")</f>
        <v/>
      </c>
      <c r="P518" s="67" t="str">
        <f t="shared" si="41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8"/>
        <v/>
      </c>
      <c r="K519" s="60"/>
      <c r="L519" s="63"/>
      <c r="M519" s="64" t="str">
        <f t="shared" si="39"/>
        <v/>
      </c>
      <c r="N519" s="65">
        <f t="shared" si="40"/>
        <v>0</v>
      </c>
      <c r="O519" s="66" t="str">
        <f>+IFERROR(VLOOKUP(LEFT(E519,4),Tabla3[[COD]:[PROCESO]],4,FALSE),"")</f>
        <v/>
      </c>
      <c r="P519" s="67" t="str">
        <f t="shared" si="41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8"/>
        <v/>
      </c>
      <c r="K520" s="60"/>
      <c r="L520" s="63"/>
      <c r="M520" s="64" t="str">
        <f t="shared" si="39"/>
        <v/>
      </c>
      <c r="N520" s="65">
        <f t="shared" si="40"/>
        <v>0</v>
      </c>
      <c r="O520" s="66" t="str">
        <f>+IFERROR(VLOOKUP(LEFT(E520,4),Tabla3[[COD]:[PROCESO]],4,FALSE),"")</f>
        <v/>
      </c>
      <c r="P520" s="67" t="str">
        <f t="shared" si="41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8"/>
        <v/>
      </c>
      <c r="K521" s="60"/>
      <c r="L521" s="63"/>
      <c r="M521" s="64" t="str">
        <f t="shared" si="39"/>
        <v/>
      </c>
      <c r="N521" s="65">
        <f t="shared" si="40"/>
        <v>0</v>
      </c>
      <c r="O521" s="66" t="str">
        <f>+IFERROR(VLOOKUP(LEFT(E521,4),Tabla3[[COD]:[PROCESO]],4,FALSE),"")</f>
        <v/>
      </c>
      <c r="P521" s="67" t="str">
        <f t="shared" si="41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8"/>
        <v/>
      </c>
      <c r="K522" s="60"/>
      <c r="L522" s="63"/>
      <c r="M522" s="64" t="str">
        <f t="shared" si="39"/>
        <v/>
      </c>
      <c r="N522" s="65">
        <f t="shared" si="40"/>
        <v>0</v>
      </c>
      <c r="O522" s="66" t="str">
        <f>+IFERROR(VLOOKUP(LEFT(E522,4),Tabla3[[COD]:[PROCESO]],4,FALSE),"")</f>
        <v/>
      </c>
      <c r="P522" s="67" t="str">
        <f t="shared" si="41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8"/>
        <v/>
      </c>
      <c r="K523" s="60"/>
      <c r="L523" s="63"/>
      <c r="M523" s="64" t="str">
        <f t="shared" si="39"/>
        <v/>
      </c>
      <c r="N523" s="65">
        <f t="shared" si="40"/>
        <v>0</v>
      </c>
      <c r="O523" s="66" t="str">
        <f>+IFERROR(VLOOKUP(LEFT(E523,4),Tabla3[[COD]:[PROCESO]],4,FALSE),"")</f>
        <v/>
      </c>
      <c r="P523" s="67" t="str">
        <f t="shared" si="41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8"/>
        <v/>
      </c>
      <c r="K524" s="60"/>
      <c r="L524" s="63"/>
      <c r="M524" s="64" t="str">
        <f t="shared" si="39"/>
        <v/>
      </c>
      <c r="N524" s="65">
        <f t="shared" si="40"/>
        <v>0</v>
      </c>
      <c r="O524" s="66" t="str">
        <f>+IFERROR(VLOOKUP(LEFT(E524,4),Tabla3[[COD]:[PROCESO]],4,FALSE),"")</f>
        <v/>
      </c>
      <c r="P524" s="67" t="str">
        <f t="shared" si="41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8"/>
        <v/>
      </c>
      <c r="K525" s="60"/>
      <c r="L525" s="63"/>
      <c r="M525" s="64" t="str">
        <f t="shared" si="39"/>
        <v/>
      </c>
      <c r="N525" s="65">
        <f t="shared" si="40"/>
        <v>0</v>
      </c>
      <c r="O525" s="66" t="str">
        <f>+IFERROR(VLOOKUP(LEFT(E525,4),Tabla3[[COD]:[PROCESO]],4,FALSE),"")</f>
        <v/>
      </c>
      <c r="P525" s="67" t="str">
        <f t="shared" si="41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8"/>
        <v/>
      </c>
      <c r="K526" s="60"/>
      <c r="L526" s="63"/>
      <c r="M526" s="64" t="str">
        <f t="shared" si="39"/>
        <v/>
      </c>
      <c r="N526" s="65">
        <f t="shared" si="40"/>
        <v>0</v>
      </c>
      <c r="O526" s="66" t="str">
        <f>+IFERROR(VLOOKUP(LEFT(E526,4),Tabla3[[COD]:[PROCESO]],4,FALSE),"")</f>
        <v/>
      </c>
      <c r="P526" s="67" t="str">
        <f t="shared" si="41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8"/>
        <v/>
      </c>
      <c r="K527" s="60"/>
      <c r="L527" s="63"/>
      <c r="M527" s="64" t="str">
        <f t="shared" si="39"/>
        <v/>
      </c>
      <c r="N527" s="65">
        <f t="shared" si="40"/>
        <v>0</v>
      </c>
      <c r="O527" s="66" t="str">
        <f>+IFERROR(VLOOKUP(LEFT(E527,4),Tabla3[[COD]:[PROCESO]],4,FALSE),"")</f>
        <v/>
      </c>
      <c r="P527" s="67" t="str">
        <f t="shared" si="41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8"/>
        <v/>
      </c>
      <c r="K528" s="60"/>
      <c r="L528" s="63"/>
      <c r="M528" s="64" t="str">
        <f t="shared" si="39"/>
        <v/>
      </c>
      <c r="N528" s="65">
        <f t="shared" si="40"/>
        <v>0</v>
      </c>
      <c r="O528" s="66" t="str">
        <f>+IFERROR(VLOOKUP(LEFT(E528,4),Tabla3[[COD]:[PROCESO]],4,FALSE),"")</f>
        <v/>
      </c>
      <c r="P528" s="67" t="str">
        <f t="shared" si="41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8"/>
        <v/>
      </c>
      <c r="K529" s="60"/>
      <c r="L529" s="63"/>
      <c r="M529" s="64" t="str">
        <f t="shared" si="39"/>
        <v/>
      </c>
      <c r="N529" s="65">
        <f t="shared" si="40"/>
        <v>0</v>
      </c>
      <c r="O529" s="66" t="str">
        <f>+IFERROR(VLOOKUP(LEFT(E529,4),Tabla3[[COD]:[PROCESO]],4,FALSE),"")</f>
        <v/>
      </c>
      <c r="P529" s="67" t="str">
        <f t="shared" si="41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8"/>
        <v/>
      </c>
      <c r="K530" s="60"/>
      <c r="L530" s="63"/>
      <c r="M530" s="64" t="str">
        <f t="shared" si="39"/>
        <v/>
      </c>
      <c r="N530" s="65">
        <f t="shared" si="40"/>
        <v>0</v>
      </c>
      <c r="O530" s="66" t="str">
        <f>+IFERROR(VLOOKUP(LEFT(E530,4),Tabla3[[COD]:[PROCESO]],4,FALSE),"")</f>
        <v/>
      </c>
      <c r="P530" s="67" t="str">
        <f t="shared" si="41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8"/>
        <v/>
      </c>
      <c r="K531" s="60"/>
      <c r="L531" s="63"/>
      <c r="M531" s="64" t="str">
        <f t="shared" si="39"/>
        <v/>
      </c>
      <c r="N531" s="65">
        <f t="shared" si="40"/>
        <v>0</v>
      </c>
      <c r="O531" s="66" t="str">
        <f>+IFERROR(VLOOKUP(LEFT(E531,4),Tabla3[[COD]:[PROCESO]],4,FALSE),"")</f>
        <v/>
      </c>
      <c r="P531" s="67" t="str">
        <f t="shared" si="41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8"/>
        <v/>
      </c>
      <c r="K532" s="60"/>
      <c r="L532" s="63"/>
      <c r="M532" s="64" t="str">
        <f t="shared" si="39"/>
        <v/>
      </c>
      <c r="N532" s="65">
        <f t="shared" si="40"/>
        <v>0</v>
      </c>
      <c r="O532" s="66" t="str">
        <f>+IFERROR(VLOOKUP(LEFT(E532,4),Tabla3[[COD]:[PROCESO]],4,FALSE),"")</f>
        <v/>
      </c>
      <c r="P532" s="67" t="str">
        <f t="shared" si="41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8"/>
        <v/>
      </c>
      <c r="K533" s="60"/>
      <c r="L533" s="63"/>
      <c r="M533" s="64" t="str">
        <f t="shared" si="39"/>
        <v/>
      </c>
      <c r="N533" s="65">
        <f t="shared" si="40"/>
        <v>0</v>
      </c>
      <c r="O533" s="66" t="str">
        <f>+IFERROR(VLOOKUP(LEFT(E533,4),Tabla3[[COD]:[PROCESO]],4,FALSE),"")</f>
        <v/>
      </c>
      <c r="P533" s="67" t="str">
        <f t="shared" si="41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8"/>
        <v/>
      </c>
      <c r="K534" s="60"/>
      <c r="L534" s="63"/>
      <c r="M534" s="64" t="str">
        <f t="shared" si="39"/>
        <v/>
      </c>
      <c r="N534" s="65">
        <f t="shared" si="40"/>
        <v>0</v>
      </c>
      <c r="O534" s="66" t="str">
        <f>+IFERROR(VLOOKUP(LEFT(E534,4),Tabla3[[COD]:[PROCESO]],4,FALSE),"")</f>
        <v/>
      </c>
      <c r="P534" s="67" t="str">
        <f t="shared" si="41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8"/>
        <v/>
      </c>
      <c r="K535" s="60"/>
      <c r="L535" s="63"/>
      <c r="M535" s="64" t="str">
        <f t="shared" si="39"/>
        <v/>
      </c>
      <c r="N535" s="65">
        <f t="shared" si="40"/>
        <v>0</v>
      </c>
      <c r="O535" s="66" t="str">
        <f>+IFERROR(VLOOKUP(LEFT(E535,4),Tabla3[[COD]:[PROCESO]],4,FALSE),"")</f>
        <v/>
      </c>
      <c r="P535" s="67" t="str">
        <f t="shared" si="41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8"/>
        <v/>
      </c>
      <c r="K536" s="60"/>
      <c r="L536" s="63"/>
      <c r="M536" s="64" t="str">
        <f t="shared" si="39"/>
        <v/>
      </c>
      <c r="N536" s="65">
        <f t="shared" si="40"/>
        <v>0</v>
      </c>
      <c r="O536" s="66" t="str">
        <f>+IFERROR(VLOOKUP(LEFT(E536,4),Tabla3[[COD]:[PROCESO]],4,FALSE),"")</f>
        <v/>
      </c>
      <c r="P536" s="67" t="str">
        <f t="shared" si="41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8"/>
        <v/>
      </c>
      <c r="K537" s="60"/>
      <c r="L537" s="63"/>
      <c r="M537" s="64" t="str">
        <f t="shared" si="39"/>
        <v/>
      </c>
      <c r="N537" s="65">
        <f t="shared" si="40"/>
        <v>0</v>
      </c>
      <c r="O537" s="66" t="str">
        <f>+IFERROR(VLOOKUP(LEFT(E537,4),Tabla3[[COD]:[PROCESO]],4,FALSE),"")</f>
        <v/>
      </c>
      <c r="P537" s="67" t="str">
        <f t="shared" si="41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8"/>
        <v/>
      </c>
      <c r="K538" s="60"/>
      <c r="L538" s="63"/>
      <c r="M538" s="64" t="str">
        <f t="shared" si="39"/>
        <v/>
      </c>
      <c r="N538" s="65">
        <f t="shared" si="40"/>
        <v>0</v>
      </c>
      <c r="O538" s="66" t="str">
        <f>+IFERROR(VLOOKUP(LEFT(E538,4),Tabla3[[COD]:[PROCESO]],4,FALSE),"")</f>
        <v/>
      </c>
      <c r="P538" s="67" t="str">
        <f t="shared" si="41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8"/>
        <v/>
      </c>
      <c r="K539" s="60"/>
      <c r="L539" s="63"/>
      <c r="M539" s="64" t="str">
        <f t="shared" si="39"/>
        <v/>
      </c>
      <c r="N539" s="65">
        <f t="shared" si="40"/>
        <v>0</v>
      </c>
      <c r="O539" s="66" t="str">
        <f>+IFERROR(VLOOKUP(LEFT(E539,4),Tabla3[[COD]:[PROCESO]],4,FALSE),"")</f>
        <v/>
      </c>
      <c r="P539" s="67" t="str">
        <f t="shared" si="41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8"/>
        <v/>
      </c>
      <c r="K540" s="60"/>
      <c r="L540" s="63"/>
      <c r="M540" s="64" t="str">
        <f t="shared" si="39"/>
        <v/>
      </c>
      <c r="N540" s="65">
        <f t="shared" si="40"/>
        <v>0</v>
      </c>
      <c r="O540" s="66" t="str">
        <f>+IFERROR(VLOOKUP(LEFT(E540,4),Tabla3[[COD]:[PROCESO]],4,FALSE),"")</f>
        <v/>
      </c>
      <c r="P540" s="67" t="str">
        <f t="shared" si="41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8"/>
        <v/>
      </c>
      <c r="K541" s="60"/>
      <c r="L541" s="63"/>
      <c r="M541" s="64" t="str">
        <f t="shared" si="39"/>
        <v/>
      </c>
      <c r="N541" s="65">
        <f t="shared" si="40"/>
        <v>0</v>
      </c>
      <c r="O541" s="66" t="str">
        <f>+IFERROR(VLOOKUP(LEFT(E541,4),Tabla3[[COD]:[PROCESO]],4,FALSE),"")</f>
        <v/>
      </c>
      <c r="P541" s="67" t="str">
        <f t="shared" si="41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8"/>
        <v/>
      </c>
      <c r="K542" s="60"/>
      <c r="L542" s="63"/>
      <c r="M542" s="64" t="str">
        <f t="shared" si="39"/>
        <v/>
      </c>
      <c r="N542" s="65">
        <f t="shared" si="40"/>
        <v>0</v>
      </c>
      <c r="O542" s="66" t="str">
        <f>+IFERROR(VLOOKUP(LEFT(E542,4),Tabla3[[COD]:[PROCESO]],4,FALSE),"")</f>
        <v/>
      </c>
      <c r="P542" s="67" t="str">
        <f t="shared" si="41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8"/>
        <v/>
      </c>
      <c r="K543" s="60"/>
      <c r="L543" s="63"/>
      <c r="M543" s="64" t="str">
        <f t="shared" si="39"/>
        <v/>
      </c>
      <c r="N543" s="65">
        <f t="shared" si="40"/>
        <v>0</v>
      </c>
      <c r="O543" s="66" t="str">
        <f>+IFERROR(VLOOKUP(LEFT(E543,4),Tabla3[[COD]:[PROCESO]],4,FALSE),"")</f>
        <v/>
      </c>
      <c r="P543" s="67" t="str">
        <f t="shared" si="41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8"/>
        <v/>
      </c>
      <c r="K544" s="60"/>
      <c r="L544" s="63"/>
      <c r="M544" s="64" t="str">
        <f t="shared" si="39"/>
        <v/>
      </c>
      <c r="N544" s="65">
        <f t="shared" si="40"/>
        <v>0</v>
      </c>
      <c r="O544" s="66" t="str">
        <f>+IFERROR(VLOOKUP(LEFT(E544,4),Tabla3[[COD]:[PROCESO]],4,FALSE),"")</f>
        <v/>
      </c>
      <c r="P544" s="67" t="str">
        <f t="shared" si="41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8"/>
        <v/>
      </c>
      <c r="K545" s="60"/>
      <c r="L545" s="63"/>
      <c r="M545" s="64" t="str">
        <f t="shared" si="39"/>
        <v/>
      </c>
      <c r="N545" s="65">
        <f t="shared" si="40"/>
        <v>0</v>
      </c>
      <c r="O545" s="66" t="str">
        <f>+IFERROR(VLOOKUP(LEFT(E545,4),Tabla3[[COD]:[PROCESO]],4,FALSE),"")</f>
        <v/>
      </c>
      <c r="P545" s="67" t="str">
        <f t="shared" si="41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8"/>
        <v/>
      </c>
      <c r="K546" s="60"/>
      <c r="L546" s="63"/>
      <c r="M546" s="64" t="str">
        <f t="shared" si="39"/>
        <v/>
      </c>
      <c r="N546" s="65">
        <f t="shared" si="40"/>
        <v>0</v>
      </c>
      <c r="O546" s="66" t="str">
        <f>+IFERROR(VLOOKUP(LEFT(E546,4),Tabla3[[COD]:[PROCESO]],4,FALSE),"")</f>
        <v/>
      </c>
      <c r="P546" s="67" t="str">
        <f t="shared" si="41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8"/>
        <v/>
      </c>
      <c r="K547" s="60"/>
      <c r="L547" s="63"/>
      <c r="M547" s="64" t="str">
        <f t="shared" si="39"/>
        <v/>
      </c>
      <c r="N547" s="65">
        <f t="shared" si="40"/>
        <v>0</v>
      </c>
      <c r="O547" s="66" t="str">
        <f>+IFERROR(VLOOKUP(LEFT(E547,4),Tabla3[[COD]:[PROCESO]],4,FALSE),"")</f>
        <v/>
      </c>
      <c r="P547" s="67" t="str">
        <f t="shared" si="41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8"/>
        <v/>
      </c>
      <c r="K548" s="60"/>
      <c r="L548" s="63"/>
      <c r="M548" s="64" t="str">
        <f t="shared" si="39"/>
        <v/>
      </c>
      <c r="N548" s="65">
        <f t="shared" si="40"/>
        <v>0</v>
      </c>
      <c r="O548" s="66" t="str">
        <f>+IFERROR(VLOOKUP(LEFT(E548,4),Tabla3[[COD]:[PROCESO]],4,FALSE),"")</f>
        <v/>
      </c>
      <c r="P548" s="67" t="str">
        <f t="shared" si="41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8"/>
        <v/>
      </c>
      <c r="K549" s="60"/>
      <c r="L549" s="63"/>
      <c r="M549" s="64" t="str">
        <f t="shared" si="39"/>
        <v/>
      </c>
      <c r="N549" s="65">
        <f t="shared" si="40"/>
        <v>0</v>
      </c>
      <c r="O549" s="66" t="str">
        <f>+IFERROR(VLOOKUP(LEFT(E549,4),Tabla3[[COD]:[PROCESO]],4,FALSE),"")</f>
        <v/>
      </c>
      <c r="P549" s="67" t="str">
        <f t="shared" si="41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8"/>
        <v/>
      </c>
      <c r="K550" s="60"/>
      <c r="L550" s="63"/>
      <c r="M550" s="64" t="str">
        <f t="shared" si="39"/>
        <v/>
      </c>
      <c r="N550" s="65">
        <f t="shared" si="40"/>
        <v>0</v>
      </c>
      <c r="O550" s="66" t="str">
        <f>+IFERROR(VLOOKUP(LEFT(E550,4),Tabla3[[COD]:[PROCESO]],4,FALSE),"")</f>
        <v/>
      </c>
      <c r="P550" s="67" t="str">
        <f t="shared" si="41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8"/>
        <v/>
      </c>
      <c r="K551" s="60"/>
      <c r="L551" s="63"/>
      <c r="M551" s="64" t="str">
        <f t="shared" si="39"/>
        <v/>
      </c>
      <c r="N551" s="65">
        <f t="shared" si="40"/>
        <v>0</v>
      </c>
      <c r="O551" s="66" t="str">
        <f>+IFERROR(VLOOKUP(LEFT(E551,4),Tabla3[[COD]:[PROCESO]],4,FALSE),"")</f>
        <v/>
      </c>
      <c r="P551" s="67" t="str">
        <f t="shared" si="41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8"/>
        <v/>
      </c>
      <c r="K552" s="60"/>
      <c r="L552" s="63"/>
      <c r="M552" s="64" t="str">
        <f t="shared" si="39"/>
        <v/>
      </c>
      <c r="N552" s="65">
        <f t="shared" si="40"/>
        <v>0</v>
      </c>
      <c r="O552" s="66" t="str">
        <f>+IFERROR(VLOOKUP(LEFT(E552,4),Tabla3[[COD]:[PROCESO]],4,FALSE),"")</f>
        <v/>
      </c>
      <c r="P552" s="67" t="str">
        <f t="shared" si="41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8"/>
        <v/>
      </c>
      <c r="K553" s="60"/>
      <c r="L553" s="63"/>
      <c r="M553" s="64" t="str">
        <f t="shared" si="39"/>
        <v/>
      </c>
      <c r="N553" s="65">
        <f t="shared" si="40"/>
        <v>0</v>
      </c>
      <c r="O553" s="66" t="str">
        <f>+IFERROR(VLOOKUP(LEFT(E553,4),Tabla3[[COD]:[PROCESO]],4,FALSE),"")</f>
        <v/>
      </c>
      <c r="P553" s="67" t="str">
        <f t="shared" si="41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8"/>
        <v/>
      </c>
      <c r="K554" s="60"/>
      <c r="L554" s="63"/>
      <c r="M554" s="64" t="str">
        <f t="shared" si="39"/>
        <v/>
      </c>
      <c r="N554" s="65">
        <f t="shared" si="40"/>
        <v>0</v>
      </c>
      <c r="O554" s="66" t="str">
        <f>+IFERROR(VLOOKUP(LEFT(E554,4),Tabla3[[COD]:[PROCESO]],4,FALSE),"")</f>
        <v/>
      </c>
      <c r="P554" s="67" t="str">
        <f t="shared" si="41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8"/>
        <v/>
      </c>
      <c r="K555" s="60"/>
      <c r="L555" s="63"/>
      <c r="M555" s="64" t="str">
        <f t="shared" si="39"/>
        <v/>
      </c>
      <c r="N555" s="65">
        <f t="shared" si="40"/>
        <v>0</v>
      </c>
      <c r="O555" s="66" t="str">
        <f>+IFERROR(VLOOKUP(LEFT(E555,4),Tabla3[[COD]:[PROCESO]],4,FALSE),"")</f>
        <v/>
      </c>
      <c r="P555" s="67" t="str">
        <f t="shared" si="41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8"/>
        <v/>
      </c>
      <c r="K556" s="60"/>
      <c r="L556" s="63"/>
      <c r="M556" s="64" t="str">
        <f t="shared" si="39"/>
        <v/>
      </c>
      <c r="N556" s="65">
        <f t="shared" si="40"/>
        <v>0</v>
      </c>
      <c r="O556" s="66" t="str">
        <f>+IFERROR(VLOOKUP(LEFT(E556,4),Tabla3[[COD]:[PROCESO]],4,FALSE),"")</f>
        <v/>
      </c>
      <c r="P556" s="67" t="str">
        <f t="shared" si="41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8"/>
        <v/>
      </c>
      <c r="K557" s="60"/>
      <c r="L557" s="63"/>
      <c r="M557" s="64" t="str">
        <f t="shared" si="39"/>
        <v/>
      </c>
      <c r="N557" s="65">
        <f t="shared" si="40"/>
        <v>0</v>
      </c>
      <c r="O557" s="66" t="str">
        <f>+IFERROR(VLOOKUP(LEFT(E557,4),Tabla3[[COD]:[PROCESO]],4,FALSE),"")</f>
        <v/>
      </c>
      <c r="P557" s="67" t="str">
        <f t="shared" si="41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8"/>
        <v/>
      </c>
      <c r="K558" s="60"/>
      <c r="L558" s="63"/>
      <c r="M558" s="64" t="str">
        <f t="shared" si="39"/>
        <v/>
      </c>
      <c r="N558" s="65">
        <f t="shared" si="40"/>
        <v>0</v>
      </c>
      <c r="O558" s="66" t="str">
        <f>+IFERROR(VLOOKUP(LEFT(E558,4),Tabla3[[COD]:[PROCESO]],4,FALSE),"")</f>
        <v/>
      </c>
      <c r="P558" s="67" t="str">
        <f t="shared" si="41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8"/>
        <v/>
      </c>
      <c r="K559" s="60"/>
      <c r="L559" s="63"/>
      <c r="M559" s="64" t="str">
        <f t="shared" si="39"/>
        <v/>
      </c>
      <c r="N559" s="65">
        <f t="shared" si="40"/>
        <v>0</v>
      </c>
      <c r="O559" s="66" t="str">
        <f>+IFERROR(VLOOKUP(LEFT(E559,4),Tabla3[[COD]:[PROCESO]],4,FALSE),"")</f>
        <v/>
      </c>
      <c r="P559" s="67" t="str">
        <f t="shared" si="41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8"/>
        <v/>
      </c>
      <c r="K560" s="60"/>
      <c r="L560" s="63"/>
      <c r="M560" s="64" t="str">
        <f t="shared" si="39"/>
        <v/>
      </c>
      <c r="N560" s="65">
        <f t="shared" si="40"/>
        <v>0</v>
      </c>
      <c r="O560" s="66" t="str">
        <f>+IFERROR(VLOOKUP(LEFT(E560,4),Tabla3[[COD]:[PROCESO]],4,FALSE),"")</f>
        <v/>
      </c>
      <c r="P560" s="67" t="str">
        <f t="shared" si="41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8"/>
        <v/>
      </c>
      <c r="K561" s="60"/>
      <c r="L561" s="63"/>
      <c r="M561" s="64" t="str">
        <f t="shared" si="39"/>
        <v/>
      </c>
      <c r="N561" s="65">
        <f t="shared" si="40"/>
        <v>0</v>
      </c>
      <c r="O561" s="66" t="str">
        <f>+IFERROR(VLOOKUP(LEFT(E561,4),Tabla3[[COD]:[PROCESO]],4,FALSE),"")</f>
        <v/>
      </c>
      <c r="P561" s="67" t="str">
        <f t="shared" si="41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8"/>
        <v/>
      </c>
      <c r="K562" s="60"/>
      <c r="L562" s="63"/>
      <c r="M562" s="64" t="str">
        <f t="shared" si="39"/>
        <v/>
      </c>
      <c r="N562" s="65">
        <f t="shared" si="40"/>
        <v>0</v>
      </c>
      <c r="O562" s="66" t="str">
        <f>+IFERROR(VLOOKUP(LEFT(E562,4),Tabla3[[COD]:[PROCESO]],4,FALSE),"")</f>
        <v/>
      </c>
      <c r="P562" s="67" t="str">
        <f t="shared" si="41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8"/>
        <v/>
      </c>
      <c r="K563" s="60"/>
      <c r="L563" s="63"/>
      <c r="M563" s="64" t="str">
        <f t="shared" si="39"/>
        <v/>
      </c>
      <c r="N563" s="65">
        <f t="shared" si="40"/>
        <v>0</v>
      </c>
      <c r="O563" s="66" t="str">
        <f>+IFERROR(VLOOKUP(LEFT(E563,4),Tabla3[[COD]:[PROCESO]],4,FALSE),"")</f>
        <v/>
      </c>
      <c r="P563" s="67" t="str">
        <f t="shared" si="41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8"/>
        <v/>
      </c>
      <c r="K564" s="60"/>
      <c r="L564" s="63"/>
      <c r="M564" s="64" t="str">
        <f t="shared" si="39"/>
        <v/>
      </c>
      <c r="N564" s="65">
        <f t="shared" si="40"/>
        <v>0</v>
      </c>
      <c r="O564" s="66" t="str">
        <f>+IFERROR(VLOOKUP(LEFT(E564,4),Tabla3[[COD]:[PROCESO]],4,FALSE),"")</f>
        <v/>
      </c>
      <c r="P564" s="67" t="str">
        <f t="shared" si="41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8"/>
        <v/>
      </c>
      <c r="K565" s="60"/>
      <c r="L565" s="63"/>
      <c r="M565" s="64" t="str">
        <f t="shared" si="39"/>
        <v/>
      </c>
      <c r="N565" s="65">
        <f t="shared" si="40"/>
        <v>0</v>
      </c>
      <c r="O565" s="66" t="str">
        <f>+IFERROR(VLOOKUP(LEFT(E565,4),Tabla3[[COD]:[PROCESO]],4,FALSE),"")</f>
        <v/>
      </c>
      <c r="P565" s="67" t="str">
        <f t="shared" si="41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8"/>
        <v/>
      </c>
      <c r="K566" s="60"/>
      <c r="L566" s="63"/>
      <c r="M566" s="64" t="str">
        <f t="shared" si="39"/>
        <v/>
      </c>
      <c r="N566" s="65">
        <f t="shared" si="40"/>
        <v>0</v>
      </c>
      <c r="O566" s="66" t="str">
        <f>+IFERROR(VLOOKUP(LEFT(E566,4),Tabla3[[COD]:[PROCESO]],4,FALSE),"")</f>
        <v/>
      </c>
      <c r="P566" s="67" t="str">
        <f t="shared" si="41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8"/>
        <v/>
      </c>
      <c r="K567" s="60"/>
      <c r="L567" s="63"/>
      <c r="M567" s="64" t="str">
        <f t="shared" si="39"/>
        <v/>
      </c>
      <c r="N567" s="65">
        <f t="shared" si="40"/>
        <v>0</v>
      </c>
      <c r="O567" s="66" t="str">
        <f>+IFERROR(VLOOKUP(LEFT(E567,4),Tabla3[[COD]:[PROCESO]],4,FALSE),"")</f>
        <v/>
      </c>
      <c r="P567" s="67" t="str">
        <f t="shared" si="41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8"/>
        <v/>
      </c>
      <c r="K568" s="60"/>
      <c r="L568" s="63"/>
      <c r="M568" s="64" t="str">
        <f t="shared" si="39"/>
        <v/>
      </c>
      <c r="N568" s="65">
        <f t="shared" si="40"/>
        <v>0</v>
      </c>
      <c r="O568" s="66" t="str">
        <f>+IFERROR(VLOOKUP(LEFT(E568,4),Tabla3[[COD]:[PROCESO]],4,FALSE),"")</f>
        <v/>
      </c>
      <c r="P568" s="67" t="str">
        <f t="shared" si="41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8"/>
        <v/>
      </c>
      <c r="K569" s="60"/>
      <c r="L569" s="63"/>
      <c r="M569" s="64" t="str">
        <f t="shared" si="39"/>
        <v/>
      </c>
      <c r="N569" s="65">
        <f t="shared" si="40"/>
        <v>0</v>
      </c>
      <c r="O569" s="66" t="str">
        <f>+IFERROR(VLOOKUP(LEFT(E569,4),Tabla3[[COD]:[PROCESO]],4,FALSE),"")</f>
        <v/>
      </c>
      <c r="P569" s="67" t="str">
        <f t="shared" si="41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8"/>
        <v/>
      </c>
      <c r="K570" s="60"/>
      <c r="L570" s="63"/>
      <c r="M570" s="64" t="str">
        <f t="shared" si="39"/>
        <v/>
      </c>
      <c r="N570" s="65">
        <f t="shared" si="40"/>
        <v>0</v>
      </c>
      <c r="O570" s="66" t="str">
        <f>+IFERROR(VLOOKUP(LEFT(E570,4),Tabla3[[COD]:[PROCESO]],4,FALSE),"")</f>
        <v/>
      </c>
      <c r="P570" s="67" t="str">
        <f t="shared" si="41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8"/>
        <v/>
      </c>
      <c r="K571" s="60"/>
      <c r="L571" s="63"/>
      <c r="M571" s="64" t="str">
        <f t="shared" si="39"/>
        <v/>
      </c>
      <c r="N571" s="65">
        <f t="shared" si="40"/>
        <v>0</v>
      </c>
      <c r="O571" s="66" t="str">
        <f>+IFERROR(VLOOKUP(LEFT(E571,4),Tabla3[[COD]:[PROCESO]],4,FALSE),"")</f>
        <v/>
      </c>
      <c r="P571" s="67" t="str">
        <f t="shared" si="41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8"/>
        <v/>
      </c>
      <c r="K572" s="60"/>
      <c r="L572" s="63"/>
      <c r="M572" s="64" t="str">
        <f t="shared" si="39"/>
        <v/>
      </c>
      <c r="N572" s="65">
        <f t="shared" si="40"/>
        <v>0</v>
      </c>
      <c r="O572" s="66" t="str">
        <f>+IFERROR(VLOOKUP(LEFT(E572,4),Tabla3[[COD]:[PROCESO]],4,FALSE),"")</f>
        <v/>
      </c>
      <c r="P572" s="67" t="str">
        <f t="shared" si="41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8"/>
        <v/>
      </c>
      <c r="K573" s="60"/>
      <c r="L573" s="63"/>
      <c r="M573" s="64" t="str">
        <f t="shared" si="39"/>
        <v/>
      </c>
      <c r="N573" s="65">
        <f t="shared" si="40"/>
        <v>0</v>
      </c>
      <c r="O573" s="66" t="str">
        <f>+IFERROR(VLOOKUP(LEFT(E573,4),Tabla3[[COD]:[PROCESO]],4,FALSE),"")</f>
        <v/>
      </c>
      <c r="P573" s="67" t="str">
        <f t="shared" si="41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8"/>
        <v/>
      </c>
      <c r="K574" s="60"/>
      <c r="L574" s="63"/>
      <c r="M574" s="64" t="str">
        <f t="shared" si="39"/>
        <v/>
      </c>
      <c r="N574" s="65">
        <f t="shared" si="40"/>
        <v>0</v>
      </c>
      <c r="O574" s="66" t="str">
        <f>+IFERROR(VLOOKUP(LEFT(E574,4),Tabla3[[COD]:[PROCESO]],4,FALSE),"")</f>
        <v/>
      </c>
      <c r="P574" s="67" t="str">
        <f t="shared" si="41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8"/>
        <v/>
      </c>
      <c r="K575" s="60"/>
      <c r="L575" s="63"/>
      <c r="M575" s="64" t="str">
        <f t="shared" si="39"/>
        <v/>
      </c>
      <c r="N575" s="65">
        <f t="shared" si="40"/>
        <v>0</v>
      </c>
      <c r="O575" s="66" t="str">
        <f>+IFERROR(VLOOKUP(LEFT(E575,4),Tabla3[[COD]:[PROCESO]],4,FALSE),"")</f>
        <v/>
      </c>
      <c r="P575" s="67" t="str">
        <f t="shared" si="41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8"/>
        <v/>
      </c>
      <c r="K576" s="60"/>
      <c r="L576" s="63"/>
      <c r="M576" s="64" t="str">
        <f t="shared" si="39"/>
        <v/>
      </c>
      <c r="N576" s="65">
        <f t="shared" si="40"/>
        <v>0</v>
      </c>
      <c r="O576" s="66" t="str">
        <f>+IFERROR(VLOOKUP(LEFT(E576,4),Tabla3[[COD]:[PROCESO]],4,FALSE),"")</f>
        <v/>
      </c>
      <c r="P576" s="67" t="str">
        <f t="shared" si="41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8"/>
        <v/>
      </c>
      <c r="K577" s="60"/>
      <c r="L577" s="63"/>
      <c r="M577" s="64" t="str">
        <f t="shared" si="39"/>
        <v/>
      </c>
      <c r="N577" s="65">
        <f t="shared" si="40"/>
        <v>0</v>
      </c>
      <c r="O577" s="66" t="str">
        <f>+IFERROR(VLOOKUP(LEFT(E577,4),Tabla3[[COD]:[PROCESO]],4,FALSE),"")</f>
        <v/>
      </c>
      <c r="P577" s="67" t="str">
        <f t="shared" si="41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8"/>
        <v/>
      </c>
      <c r="K578" s="60"/>
      <c r="L578" s="63"/>
      <c r="M578" s="64" t="str">
        <f t="shared" si="39"/>
        <v/>
      </c>
      <c r="N578" s="65">
        <f t="shared" si="40"/>
        <v>0</v>
      </c>
      <c r="O578" s="66" t="str">
        <f>+IFERROR(VLOOKUP(LEFT(E578,4),Tabla3[[COD]:[PROCESO]],4,FALSE),"")</f>
        <v/>
      </c>
      <c r="P578" s="67" t="str">
        <f t="shared" si="41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6" si="42">+IFERROR(P579/O579,"")</f>
        <v/>
      </c>
      <c r="K579" s="60"/>
      <c r="L579" s="63"/>
      <c r="M579" s="64" t="str">
        <f t="shared" ref="M579:M625" si="43">+IFERROR(N579*O579,"")</f>
        <v/>
      </c>
      <c r="N579" s="65">
        <f t="shared" si="40"/>
        <v>0</v>
      </c>
      <c r="O579" s="66" t="str">
        <f>+IFERROR(VLOOKUP(LEFT(E579,4),Tabla3[[COD]:[PROCESO]],4,FALSE),"")</f>
        <v/>
      </c>
      <c r="P579" s="67" t="str">
        <f t="shared" si="41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42"/>
        <v/>
      </c>
      <c r="K580" s="60"/>
      <c r="L580" s="63"/>
      <c r="M580" s="64" t="str">
        <f t="shared" si="43"/>
        <v/>
      </c>
      <c r="N580" s="65">
        <f t="shared" si="40"/>
        <v>0</v>
      </c>
      <c r="O580" s="66" t="str">
        <f>+IFERROR(VLOOKUP(LEFT(E580,4),Tabla3[[COD]:[PROCESO]],4,FALSE),"")</f>
        <v/>
      </c>
      <c r="P580" s="67" t="str">
        <f t="shared" si="41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42"/>
        <v/>
      </c>
      <c r="K581" s="60"/>
      <c r="L581" s="63"/>
      <c r="M581" s="64" t="str">
        <f t="shared" si="43"/>
        <v/>
      </c>
      <c r="N581" s="65">
        <f t="shared" ref="N581:N625" si="44">(H581-G581)*24</f>
        <v>0</v>
      </c>
      <c r="O581" s="66" t="str">
        <f>+IFERROR(VLOOKUP(LEFT(E581,4),Tabla3[[COD]:[PROCESO]],4,FALSE),"")</f>
        <v/>
      </c>
      <c r="P581" s="67" t="str">
        <f t="shared" ref="P581:P625" si="45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42"/>
        <v/>
      </c>
      <c r="K582" s="60"/>
      <c r="L582" s="63"/>
      <c r="M582" s="64" t="str">
        <f t="shared" si="43"/>
        <v/>
      </c>
      <c r="N582" s="65">
        <f t="shared" si="44"/>
        <v>0</v>
      </c>
      <c r="O582" s="66" t="str">
        <f>+IFERROR(VLOOKUP(LEFT(E582,4),Tabla3[[COD]:[PROCESO]],4,FALSE),"")</f>
        <v/>
      </c>
      <c r="P582" s="67" t="str">
        <f t="shared" si="45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42"/>
        <v/>
      </c>
      <c r="K583" s="60"/>
      <c r="L583" s="63"/>
      <c r="M583" s="64" t="str">
        <f t="shared" si="43"/>
        <v/>
      </c>
      <c r="N583" s="65">
        <f t="shared" si="44"/>
        <v>0</v>
      </c>
      <c r="O583" s="66" t="str">
        <f>+IFERROR(VLOOKUP(LEFT(E583,4),Tabla3[[COD]:[PROCESO]],4,FALSE),"")</f>
        <v/>
      </c>
      <c r="P583" s="67" t="str">
        <f t="shared" si="45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42"/>
        <v/>
      </c>
      <c r="K584" s="60"/>
      <c r="L584" s="63"/>
      <c r="M584" s="64" t="str">
        <f t="shared" si="43"/>
        <v/>
      </c>
      <c r="N584" s="65">
        <f t="shared" si="44"/>
        <v>0</v>
      </c>
      <c r="O584" s="66" t="str">
        <f>+IFERROR(VLOOKUP(LEFT(E584,4),Tabla3[[COD]:[PROCESO]],4,FALSE),"")</f>
        <v/>
      </c>
      <c r="P584" s="67" t="str">
        <f t="shared" si="45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42"/>
        <v/>
      </c>
      <c r="K585" s="60"/>
      <c r="L585" s="63"/>
      <c r="M585" s="64" t="str">
        <f t="shared" si="43"/>
        <v/>
      </c>
      <c r="N585" s="65">
        <f t="shared" si="44"/>
        <v>0</v>
      </c>
      <c r="O585" s="66" t="str">
        <f>+IFERROR(VLOOKUP(LEFT(E585,4),Tabla3[[COD]:[PROCESO]],4,FALSE),"")</f>
        <v/>
      </c>
      <c r="P585" s="67" t="str">
        <f t="shared" si="45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42"/>
        <v/>
      </c>
      <c r="K586" s="60"/>
      <c r="L586" s="63"/>
      <c r="M586" s="64" t="str">
        <f t="shared" si="43"/>
        <v/>
      </c>
      <c r="N586" s="65">
        <f t="shared" si="44"/>
        <v>0</v>
      </c>
      <c r="O586" s="66" t="str">
        <f>+IFERROR(VLOOKUP(LEFT(E586,4),Tabla3[[COD]:[PROCESO]],4,FALSE),"")</f>
        <v/>
      </c>
      <c r="P586" s="67" t="str">
        <f t="shared" si="45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42"/>
        <v/>
      </c>
      <c r="K587" s="60"/>
      <c r="L587" s="63"/>
      <c r="M587" s="64" t="str">
        <f t="shared" si="43"/>
        <v/>
      </c>
      <c r="N587" s="65">
        <f t="shared" si="44"/>
        <v>0</v>
      </c>
      <c r="O587" s="66" t="str">
        <f>+IFERROR(VLOOKUP(LEFT(E587,4),Tabla3[[COD]:[PROCESO]],4,FALSE),"")</f>
        <v/>
      </c>
      <c r="P587" s="67" t="str">
        <f t="shared" si="45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42"/>
        <v/>
      </c>
      <c r="K588" s="60"/>
      <c r="L588" s="63"/>
      <c r="M588" s="64" t="str">
        <f t="shared" si="43"/>
        <v/>
      </c>
      <c r="N588" s="65">
        <f t="shared" si="44"/>
        <v>0</v>
      </c>
      <c r="O588" s="66" t="str">
        <f>+IFERROR(VLOOKUP(LEFT(E588,4),Tabla3[[COD]:[PROCESO]],4,FALSE),"")</f>
        <v/>
      </c>
      <c r="P588" s="67" t="str">
        <f t="shared" si="45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42"/>
        <v/>
      </c>
      <c r="K589" s="60"/>
      <c r="L589" s="63"/>
      <c r="M589" s="64" t="str">
        <f t="shared" si="43"/>
        <v/>
      </c>
      <c r="N589" s="65">
        <f t="shared" si="44"/>
        <v>0</v>
      </c>
      <c r="O589" s="66" t="str">
        <f>+IFERROR(VLOOKUP(LEFT(E589,4),Tabla3[[COD]:[PROCESO]],4,FALSE),"")</f>
        <v/>
      </c>
      <c r="P589" s="67" t="str">
        <f t="shared" si="45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42"/>
        <v/>
      </c>
      <c r="K590" s="60"/>
      <c r="L590" s="63"/>
      <c r="M590" s="64" t="str">
        <f t="shared" si="43"/>
        <v/>
      </c>
      <c r="N590" s="65">
        <f t="shared" si="44"/>
        <v>0</v>
      </c>
      <c r="O590" s="66" t="str">
        <f>+IFERROR(VLOOKUP(LEFT(E590,4),Tabla3[[COD]:[PROCESO]],4,FALSE),"")</f>
        <v/>
      </c>
      <c r="P590" s="67" t="str">
        <f t="shared" si="45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42"/>
        <v/>
      </c>
      <c r="K591" s="60"/>
      <c r="L591" s="63"/>
      <c r="M591" s="64" t="str">
        <f t="shared" si="43"/>
        <v/>
      </c>
      <c r="N591" s="65">
        <f t="shared" si="44"/>
        <v>0</v>
      </c>
      <c r="O591" s="66" t="str">
        <f>+IFERROR(VLOOKUP(LEFT(E591,4),Tabla3[[COD]:[PROCESO]],4,FALSE),"")</f>
        <v/>
      </c>
      <c r="P591" s="67" t="str">
        <f t="shared" si="45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42"/>
        <v/>
      </c>
      <c r="K592" s="60"/>
      <c r="L592" s="63"/>
      <c r="M592" s="64" t="str">
        <f t="shared" si="43"/>
        <v/>
      </c>
      <c r="N592" s="65">
        <f t="shared" si="44"/>
        <v>0</v>
      </c>
      <c r="O592" s="66" t="str">
        <f>+IFERROR(VLOOKUP(LEFT(E592,4),Tabla3[[COD]:[PROCESO]],4,FALSE),"")</f>
        <v/>
      </c>
      <c r="P592" s="67" t="str">
        <f t="shared" si="45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42"/>
        <v/>
      </c>
      <c r="K593" s="60"/>
      <c r="L593" s="63"/>
      <c r="M593" s="64" t="str">
        <f t="shared" si="43"/>
        <v/>
      </c>
      <c r="N593" s="65">
        <f t="shared" si="44"/>
        <v>0</v>
      </c>
      <c r="O593" s="66" t="str">
        <f>+IFERROR(VLOOKUP(LEFT(E593,4),Tabla3[[COD]:[PROCESO]],4,FALSE),"")</f>
        <v/>
      </c>
      <c r="P593" s="67" t="str">
        <f t="shared" si="45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42"/>
        <v/>
      </c>
      <c r="K594" s="60"/>
      <c r="L594" s="63"/>
      <c r="M594" s="64" t="str">
        <f t="shared" si="43"/>
        <v/>
      </c>
      <c r="N594" s="65">
        <f t="shared" si="44"/>
        <v>0</v>
      </c>
      <c r="O594" s="66" t="str">
        <f>+IFERROR(VLOOKUP(LEFT(E594,4),Tabla3[[COD]:[PROCESO]],4,FALSE),"")</f>
        <v/>
      </c>
      <c r="P594" s="67" t="str">
        <f t="shared" si="45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42"/>
        <v/>
      </c>
      <c r="K595" s="60"/>
      <c r="L595" s="63"/>
      <c r="M595" s="64" t="str">
        <f t="shared" si="43"/>
        <v/>
      </c>
      <c r="N595" s="65">
        <f t="shared" si="44"/>
        <v>0</v>
      </c>
      <c r="O595" s="66" t="str">
        <f>+IFERROR(VLOOKUP(LEFT(E595,4),Tabla3[[COD]:[PROCESO]],4,FALSE),"")</f>
        <v/>
      </c>
      <c r="P595" s="67" t="str">
        <f t="shared" si="45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42"/>
        <v/>
      </c>
      <c r="K596" s="60"/>
      <c r="L596" s="63"/>
      <c r="M596" s="64" t="str">
        <f t="shared" si="43"/>
        <v/>
      </c>
      <c r="N596" s="65">
        <f t="shared" si="44"/>
        <v>0</v>
      </c>
      <c r="O596" s="66" t="str">
        <f>+IFERROR(VLOOKUP(LEFT(E596,4),Tabla3[[COD]:[PROCESO]],4,FALSE),"")</f>
        <v/>
      </c>
      <c r="P596" s="67" t="str">
        <f t="shared" si="45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42"/>
        <v/>
      </c>
      <c r="K597" s="60"/>
      <c r="L597" s="63"/>
      <c r="M597" s="64" t="str">
        <f t="shared" si="43"/>
        <v/>
      </c>
      <c r="N597" s="65">
        <f t="shared" si="44"/>
        <v>0</v>
      </c>
      <c r="O597" s="66" t="str">
        <f>+IFERROR(VLOOKUP(LEFT(E597,4),Tabla3[[COD]:[PROCESO]],4,FALSE),"")</f>
        <v/>
      </c>
      <c r="P597" s="67" t="str">
        <f t="shared" si="45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42"/>
        <v/>
      </c>
      <c r="K598" s="60"/>
      <c r="L598" s="63"/>
      <c r="M598" s="64" t="str">
        <f t="shared" si="43"/>
        <v/>
      </c>
      <c r="N598" s="65">
        <f t="shared" si="44"/>
        <v>0</v>
      </c>
      <c r="O598" s="66" t="str">
        <f>+IFERROR(VLOOKUP(LEFT(E598,4),Tabla3[[COD]:[PROCESO]],4,FALSE),"")</f>
        <v/>
      </c>
      <c r="P598" s="67" t="str">
        <f t="shared" si="45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42"/>
        <v/>
      </c>
      <c r="K599" s="60"/>
      <c r="L599" s="63"/>
      <c r="M599" s="64" t="str">
        <f t="shared" si="43"/>
        <v/>
      </c>
      <c r="N599" s="65">
        <f t="shared" si="44"/>
        <v>0</v>
      </c>
      <c r="O599" s="66" t="str">
        <f>+IFERROR(VLOOKUP(LEFT(E599,4),Tabla3[[COD]:[PROCESO]],4,FALSE),"")</f>
        <v/>
      </c>
      <c r="P599" s="67" t="str">
        <f t="shared" si="45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42"/>
        <v/>
      </c>
      <c r="K600" s="60"/>
      <c r="L600" s="63"/>
      <c r="M600" s="64" t="str">
        <f t="shared" si="43"/>
        <v/>
      </c>
      <c r="N600" s="65">
        <f t="shared" si="44"/>
        <v>0</v>
      </c>
      <c r="O600" s="66" t="str">
        <f>+IFERROR(VLOOKUP(LEFT(E600,4),Tabla3[[COD]:[PROCESO]],4,FALSE),"")</f>
        <v/>
      </c>
      <c r="P600" s="67" t="str">
        <f t="shared" si="45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42"/>
        <v/>
      </c>
      <c r="K601" s="60"/>
      <c r="L601" s="63"/>
      <c r="M601" s="64" t="str">
        <f t="shared" si="43"/>
        <v/>
      </c>
      <c r="N601" s="65">
        <f t="shared" si="44"/>
        <v>0</v>
      </c>
      <c r="O601" s="66" t="str">
        <f>+IFERROR(VLOOKUP(LEFT(E601,4),Tabla3[[COD]:[PROCESO]],4,FALSE),"")</f>
        <v/>
      </c>
      <c r="P601" s="67" t="str">
        <f t="shared" si="45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42"/>
        <v/>
      </c>
      <c r="K602" s="60"/>
      <c r="L602" s="63"/>
      <c r="M602" s="64" t="str">
        <f t="shared" si="43"/>
        <v/>
      </c>
      <c r="N602" s="65">
        <f t="shared" si="44"/>
        <v>0</v>
      </c>
      <c r="O602" s="66" t="str">
        <f>+IFERROR(VLOOKUP(LEFT(E602,4),Tabla3[[COD]:[PROCESO]],4,FALSE),"")</f>
        <v/>
      </c>
      <c r="P602" s="67" t="str">
        <f t="shared" si="45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42"/>
        <v/>
      </c>
      <c r="K603" s="60"/>
      <c r="L603" s="63"/>
      <c r="M603" s="64" t="str">
        <f t="shared" si="43"/>
        <v/>
      </c>
      <c r="N603" s="65">
        <f t="shared" si="44"/>
        <v>0</v>
      </c>
      <c r="O603" s="66" t="str">
        <f>+IFERROR(VLOOKUP(LEFT(E603,4),Tabla3[[COD]:[PROCESO]],4,FALSE),"")</f>
        <v/>
      </c>
      <c r="P603" s="67" t="str">
        <f t="shared" si="45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42"/>
        <v/>
      </c>
      <c r="K604" s="60"/>
      <c r="L604" s="63"/>
      <c r="M604" s="64" t="str">
        <f t="shared" si="43"/>
        <v/>
      </c>
      <c r="N604" s="65">
        <f t="shared" si="44"/>
        <v>0</v>
      </c>
      <c r="O604" s="66" t="str">
        <f>+IFERROR(VLOOKUP(LEFT(E604,4),Tabla3[[COD]:[PROCESO]],4,FALSE),"")</f>
        <v/>
      </c>
      <c r="P604" s="67" t="str">
        <f t="shared" si="45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42"/>
        <v/>
      </c>
      <c r="K605" s="60"/>
      <c r="L605" s="63"/>
      <c r="M605" s="64" t="str">
        <f t="shared" si="43"/>
        <v/>
      </c>
      <c r="N605" s="65">
        <f t="shared" si="44"/>
        <v>0</v>
      </c>
      <c r="O605" s="66" t="str">
        <f>+IFERROR(VLOOKUP(LEFT(E605,4),Tabla3[[COD]:[PROCESO]],4,FALSE),"")</f>
        <v/>
      </c>
      <c r="P605" s="67" t="str">
        <f t="shared" si="45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42"/>
        <v/>
      </c>
      <c r="K606" s="60"/>
      <c r="L606" s="63"/>
      <c r="M606" s="64" t="str">
        <f t="shared" si="43"/>
        <v/>
      </c>
      <c r="N606" s="65">
        <f t="shared" si="44"/>
        <v>0</v>
      </c>
      <c r="O606" s="66" t="str">
        <f>+IFERROR(VLOOKUP(LEFT(E606,4),Tabla3[[COD]:[PROCESO]],4,FALSE),"")</f>
        <v/>
      </c>
      <c r="P606" s="67" t="str">
        <f t="shared" si="45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42"/>
        <v/>
      </c>
      <c r="K607" s="60"/>
      <c r="L607" s="63"/>
      <c r="M607" s="64" t="str">
        <f t="shared" si="43"/>
        <v/>
      </c>
      <c r="N607" s="65">
        <f t="shared" si="44"/>
        <v>0</v>
      </c>
      <c r="O607" s="66" t="str">
        <f>+IFERROR(VLOOKUP(LEFT(E607,4),Tabla3[[COD]:[PROCESO]],4,FALSE),"")</f>
        <v/>
      </c>
      <c r="P607" s="67" t="str">
        <f t="shared" si="45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42"/>
        <v/>
      </c>
      <c r="K608" s="60"/>
      <c r="L608" s="63"/>
      <c r="M608" s="64" t="str">
        <f t="shared" si="43"/>
        <v/>
      </c>
      <c r="N608" s="65">
        <f t="shared" si="44"/>
        <v>0</v>
      </c>
      <c r="O608" s="66" t="str">
        <f>+IFERROR(VLOOKUP(LEFT(E608,4),Tabla3[[COD]:[PROCESO]],4,FALSE),"")</f>
        <v/>
      </c>
      <c r="P608" s="67" t="str">
        <f t="shared" si="45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42"/>
        <v/>
      </c>
      <c r="K609" s="60"/>
      <c r="L609" s="63"/>
      <c r="M609" s="64" t="str">
        <f t="shared" si="43"/>
        <v/>
      </c>
      <c r="N609" s="65">
        <f t="shared" si="44"/>
        <v>0</v>
      </c>
      <c r="O609" s="66" t="str">
        <f>+IFERROR(VLOOKUP(LEFT(E609,4),Tabla3[[COD]:[PROCESO]],4,FALSE),"")</f>
        <v/>
      </c>
      <c r="P609" s="67" t="str">
        <f t="shared" si="45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42"/>
        <v/>
      </c>
      <c r="K610" s="60"/>
      <c r="L610" s="63"/>
      <c r="M610" s="64" t="str">
        <f t="shared" si="43"/>
        <v/>
      </c>
      <c r="N610" s="65">
        <f t="shared" si="44"/>
        <v>0</v>
      </c>
      <c r="O610" s="66" t="str">
        <f>+IFERROR(VLOOKUP(LEFT(E610,4),Tabla3[[COD]:[PROCESO]],4,FALSE),"")</f>
        <v/>
      </c>
      <c r="P610" s="67" t="str">
        <f t="shared" si="45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42"/>
        <v/>
      </c>
      <c r="K611" s="60"/>
      <c r="L611" s="63"/>
      <c r="M611" s="64" t="str">
        <f t="shared" si="43"/>
        <v/>
      </c>
      <c r="N611" s="65">
        <f t="shared" si="44"/>
        <v>0</v>
      </c>
      <c r="O611" s="66" t="str">
        <f>+IFERROR(VLOOKUP(LEFT(E611,4),Tabla3[[COD]:[PROCESO]],4,FALSE),"")</f>
        <v/>
      </c>
      <c r="P611" s="67" t="str">
        <f t="shared" si="45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42"/>
        <v/>
      </c>
      <c r="K612" s="60"/>
      <c r="L612" s="63"/>
      <c r="M612" s="64" t="str">
        <f t="shared" si="43"/>
        <v/>
      </c>
      <c r="N612" s="65">
        <f t="shared" si="44"/>
        <v>0</v>
      </c>
      <c r="O612" s="66" t="str">
        <f>+IFERROR(VLOOKUP(LEFT(E612,4),Tabla3[[COD]:[PROCESO]],4,FALSE),"")</f>
        <v/>
      </c>
      <c r="P612" s="67" t="str">
        <f t="shared" si="45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42"/>
        <v/>
      </c>
      <c r="K613" s="60"/>
      <c r="L613" s="63"/>
      <c r="M613" s="64" t="str">
        <f t="shared" si="43"/>
        <v/>
      </c>
      <c r="N613" s="65">
        <f t="shared" si="44"/>
        <v>0</v>
      </c>
      <c r="O613" s="66" t="str">
        <f>+IFERROR(VLOOKUP(LEFT(E613,4),Tabla3[[COD]:[PROCESO]],4,FALSE),"")</f>
        <v/>
      </c>
      <c r="P613" s="67" t="str">
        <f t="shared" si="45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42"/>
        <v/>
      </c>
      <c r="K614" s="60"/>
      <c r="L614" s="63"/>
      <c r="M614" s="64" t="str">
        <f t="shared" si="43"/>
        <v/>
      </c>
      <c r="N614" s="65">
        <f t="shared" si="44"/>
        <v>0</v>
      </c>
      <c r="O614" s="66" t="str">
        <f>+IFERROR(VLOOKUP(LEFT(E614,4),Tabla3[[COD]:[PROCESO]],4,FALSE),"")</f>
        <v/>
      </c>
      <c r="P614" s="67" t="str">
        <f t="shared" si="45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42"/>
        <v/>
      </c>
      <c r="K615" s="60"/>
      <c r="L615" s="63"/>
      <c r="M615" s="64" t="str">
        <f t="shared" si="43"/>
        <v/>
      </c>
      <c r="N615" s="65">
        <f t="shared" si="44"/>
        <v>0</v>
      </c>
      <c r="O615" s="66" t="str">
        <f>+IFERROR(VLOOKUP(LEFT(E615,4),Tabla3[[COD]:[PROCESO]],4,FALSE),"")</f>
        <v/>
      </c>
      <c r="P615" s="67" t="str">
        <f t="shared" si="45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42"/>
        <v/>
      </c>
      <c r="K616" s="60"/>
      <c r="L616" s="63"/>
      <c r="M616" s="64" t="str">
        <f t="shared" si="43"/>
        <v/>
      </c>
      <c r="N616" s="65">
        <f t="shared" si="44"/>
        <v>0</v>
      </c>
      <c r="O616" s="66" t="str">
        <f>+IFERROR(VLOOKUP(LEFT(E616,4),Tabla3[[COD]:[PROCESO]],4,FALSE),"")</f>
        <v/>
      </c>
      <c r="P616" s="67" t="str">
        <f t="shared" si="45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42"/>
        <v/>
      </c>
      <c r="K617" s="60"/>
      <c r="L617" s="63"/>
      <c r="M617" s="64" t="str">
        <f t="shared" si="43"/>
        <v/>
      </c>
      <c r="N617" s="65">
        <f t="shared" si="44"/>
        <v>0</v>
      </c>
      <c r="O617" s="66" t="str">
        <f>+IFERROR(VLOOKUP(LEFT(E617,4),Tabla3[[COD]:[PROCESO]],4,FALSE),"")</f>
        <v/>
      </c>
      <c r="P617" s="67" t="str">
        <f t="shared" si="45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42"/>
        <v/>
      </c>
      <c r="K618" s="60"/>
      <c r="L618" s="63"/>
      <c r="M618" s="64" t="str">
        <f t="shared" si="43"/>
        <v/>
      </c>
      <c r="N618" s="65">
        <f t="shared" si="44"/>
        <v>0</v>
      </c>
      <c r="O618" s="66" t="str">
        <f>+IFERROR(VLOOKUP(LEFT(E618,4),Tabla3[[COD]:[PROCESO]],4,FALSE),"")</f>
        <v/>
      </c>
      <c r="P618" s="67" t="str">
        <f t="shared" si="45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42"/>
        <v/>
      </c>
      <c r="K619" s="60"/>
      <c r="L619" s="63"/>
      <c r="M619" s="64" t="str">
        <f t="shared" si="43"/>
        <v/>
      </c>
      <c r="N619" s="65">
        <f t="shared" si="44"/>
        <v>0</v>
      </c>
      <c r="O619" s="66" t="str">
        <f>+IFERROR(VLOOKUP(LEFT(E619,4),Tabla3[[COD]:[PROCESO]],4,FALSE),"")</f>
        <v/>
      </c>
      <c r="P619" s="67" t="str">
        <f t="shared" si="45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42"/>
        <v/>
      </c>
      <c r="K620" s="60"/>
      <c r="L620" s="63"/>
      <c r="M620" s="64" t="str">
        <f t="shared" si="43"/>
        <v/>
      </c>
      <c r="N620" s="65">
        <f t="shared" si="44"/>
        <v>0</v>
      </c>
      <c r="O620" s="66" t="str">
        <f>+IFERROR(VLOOKUP(LEFT(E620,4),Tabla3[[COD]:[PROCESO]],4,FALSE),"")</f>
        <v/>
      </c>
      <c r="P620" s="67" t="str">
        <f t="shared" si="45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42"/>
        <v/>
      </c>
      <c r="K621" s="60"/>
      <c r="L621" s="63"/>
      <c r="M621" s="64" t="str">
        <f t="shared" si="43"/>
        <v/>
      </c>
      <c r="N621" s="65">
        <f t="shared" si="44"/>
        <v>0</v>
      </c>
      <c r="O621" s="66" t="str">
        <f>+IFERROR(VLOOKUP(LEFT(E621,4),Tabla3[[COD]:[PROCESO]],4,FALSE),"")</f>
        <v/>
      </c>
      <c r="P621" s="67" t="str">
        <f t="shared" si="45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42"/>
        <v/>
      </c>
      <c r="K622" s="60"/>
      <c r="L622" s="63"/>
      <c r="M622" s="64" t="str">
        <f t="shared" si="43"/>
        <v/>
      </c>
      <c r="N622" s="65">
        <f t="shared" si="44"/>
        <v>0</v>
      </c>
      <c r="O622" s="66" t="str">
        <f>+IFERROR(VLOOKUP(LEFT(E622,4),Tabla3[[COD]:[PROCESO]],4,FALSE),"")</f>
        <v/>
      </c>
      <c r="P622" s="67" t="str">
        <f t="shared" si="45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42"/>
        <v/>
      </c>
      <c r="K623" s="60"/>
      <c r="L623" s="63"/>
      <c r="M623" s="64" t="str">
        <f t="shared" si="43"/>
        <v/>
      </c>
      <c r="N623" s="65">
        <f t="shared" si="44"/>
        <v>0</v>
      </c>
      <c r="O623" s="66" t="str">
        <f>+IFERROR(VLOOKUP(LEFT(E623,4),Tabla3[[COD]:[PROCESO]],4,FALSE),"")</f>
        <v/>
      </c>
      <c r="P623" s="67" t="str">
        <f t="shared" si="45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42"/>
        <v/>
      </c>
      <c r="K624" s="60"/>
      <c r="L624" s="63"/>
      <c r="M624" s="64" t="str">
        <f t="shared" si="43"/>
        <v/>
      </c>
      <c r="N624" s="65">
        <f t="shared" si="44"/>
        <v>0</v>
      </c>
      <c r="O624" s="66" t="str">
        <f>+IFERROR(VLOOKUP(LEFT(E624,4),Tabla3[[COD]:[PROCESO]],4,FALSE),"")</f>
        <v/>
      </c>
      <c r="P624" s="67" t="str">
        <f t="shared" si="45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62" t="str">
        <f t="shared" si="42"/>
        <v/>
      </c>
      <c r="K625" s="60"/>
      <c r="L625" s="63"/>
      <c r="M625" s="64" t="str">
        <f t="shared" si="43"/>
        <v/>
      </c>
      <c r="N625" s="65">
        <f t="shared" si="44"/>
        <v>0</v>
      </c>
      <c r="O625" s="66" t="str">
        <f>+IFERROR(VLOOKUP(LEFT(E625,4),Tabla3[[COD]:[PROCESO]],4,FALSE),"")</f>
        <v/>
      </c>
      <c r="P625" s="67" t="str">
        <f t="shared" si="45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0</v>
      </c>
      <c r="J626" s="62" t="str">
        <f t="shared" si="42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conditionalFormatting sqref="J2:J1048576">
    <cfRule type="cellIs" dxfId="81" priority="10" operator="greaterThanOrEqual">
      <formula>1.25</formula>
    </cfRule>
    <cfRule type="cellIs" dxfId="80" priority="11" operator="greaterThanOrEqual">
      <formula>1</formula>
    </cfRule>
    <cfRule type="cellIs" dxfId="79" priority="12" operator="greaterThanOrEqual">
      <formula>0.6</formula>
    </cfRule>
    <cfRule type="cellIs" dxfId="78" priority="13" operator="lessThanOrEqual">
      <formula>0.6</formula>
    </cfRule>
    <cfRule type="cellIs" dxfId="77" priority="14" operator="greaterThanOrEqual">
      <formula>1</formula>
    </cfRule>
    <cfRule type="cellIs" dxfId="76" priority="15" operator="greaterThanOrEqual">
      <formula>0.6</formula>
    </cfRule>
    <cfRule type="cellIs" dxfId="75" priority="16" operator="lessThanOrEqual">
      <formula>0.59</formula>
    </cfRule>
    <cfRule type="cellIs" dxfId="74" priority="17" operator="greaterThanOrEqual">
      <formula>0.9</formula>
    </cfRule>
    <cfRule type="cellIs" dxfId="73" priority="18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9BB8B7-DAFC-4FD3-9165-4D6D3579F954}">
          <x14:formula1>
            <xm:f>FINCAS!$A$2:$A$73</xm:f>
          </x14:formula1>
          <xm:sqref>D2:D625</xm:sqref>
        </x14:dataValidation>
        <x14:dataValidation type="list" allowBlank="1" showInputMessage="1" showErrorMessage="1" xr:uid="{41E79890-FCF1-47BE-99C4-E348434DDC08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E62C-AB39-4977-B10A-F0CAD0899243}">
  <sheetPr codeName="Hoja29"/>
  <dimension ref="B1:P632"/>
  <sheetViews>
    <sheetView showGridLines="0" topLeftCell="F1" zoomScaleNormal="100" zoomScaleSheetLayoutView="100" workbookViewId="0">
      <pane ySplit="1" topLeftCell="A322" activePane="bottomLeft" state="frozen"/>
      <selection pane="bottomLeft" activeCell="K329" sqref="K329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4.81640625" style="75" bestFit="1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7" width="0" style="56" hidden="1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4"/>
        <v/>
      </c>
      <c r="K90" s="60"/>
      <c r="L90" s="219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4"/>
        <v/>
      </c>
      <c r="K94" s="60"/>
      <c r="L94" s="175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4"/>
        <v/>
      </c>
      <c r="K96" s="60"/>
      <c r="L96" s="14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8">+IFERROR(P131/O131,"")</f>
        <v/>
      </c>
      <c r="K131" s="60"/>
      <c r="L131" s="63"/>
      <c r="M131" s="64" t="str">
        <f t="shared" ref="M131:M194" si="9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8"/>
        <v/>
      </c>
      <c r="K132" s="60"/>
      <c r="L132" s="63"/>
      <c r="M132" s="64" t="str">
        <f t="shared" si="9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8"/>
        <v/>
      </c>
      <c r="K133" s="60"/>
      <c r="L133" s="63"/>
      <c r="M133" s="64" t="str">
        <f t="shared" si="9"/>
        <v/>
      </c>
      <c r="N133" s="65">
        <f t="shared" ref="N133:N196" si="10">(H133-G133)*24</f>
        <v>0</v>
      </c>
      <c r="O133" s="66" t="str">
        <f>+IFERROR(VLOOKUP(LEFT(E133,4),Tabla3[[COD]:[PROCESO]],4,FALSE),"")</f>
        <v/>
      </c>
      <c r="P133" s="67" t="str">
        <f t="shared" ref="P133:P196" si="11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8"/>
        <v/>
      </c>
      <c r="K140" s="60"/>
      <c r="L140" s="63"/>
      <c r="M140" s="64" t="str">
        <f t="shared" si="9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8"/>
        <v/>
      </c>
      <c r="K141" s="60"/>
      <c r="L141" s="63"/>
      <c r="M141" s="64" t="str">
        <f t="shared" si="9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8"/>
        <v/>
      </c>
      <c r="K142" s="60"/>
      <c r="L142" s="63"/>
      <c r="M142" s="64" t="str">
        <f t="shared" si="9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+VLOOKUP(#REF!,'ESTADAR V3 2025'!$D$125:$F$240,2,FALSE)</f>
        <v>#REF!</v>
      </c>
      <c r="G157" s="61"/>
      <c r="H157" s="61"/>
      <c r="I157" s="59"/>
      <c r="J157" s="168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+IFERROR(VLOOKUP(LEFT(#REF!,4),Tabla3[[COD]:[PROCESO]],4,FALSE),"")</f>
        <v/>
      </c>
      <c r="P157" s="67" t="str">
        <f t="shared" si="11"/>
        <v/>
      </c>
    </row>
    <row r="158" spans="2:16" s="68" customFormat="1" ht="22.75" customHeight="1" x14ac:dyDescent="0.35">
      <c r="B158" s="57"/>
      <c r="C158" s="58"/>
      <c r="D158" s="59"/>
      <c r="F158" s="170" t="e">
        <f>+VLOOKUP(E157,'ESTADAR V3 2025'!$D$125:$F$240,2,FALSE)</f>
        <v>#N/A</v>
      </c>
      <c r="G158" s="61"/>
      <c r="H158" s="61"/>
      <c r="I158" s="59"/>
      <c r="J158" s="168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+IFERROR(VLOOKUP(LEFT(E157,4),Tabla3[[COD]:[PROCESO]],4,FALSE),"")</f>
        <v/>
      </c>
      <c r="P158" s="67" t="str">
        <f t="shared" si="11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8"/>
        <v/>
      </c>
      <c r="K159" s="60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8"/>
        <v/>
      </c>
      <c r="K160" s="60"/>
      <c r="L160" s="221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8"/>
        <v/>
      </c>
      <c r="K161" s="60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>+IFERROR(P173/O173,"")</f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8"/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8"/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8"/>
        <v/>
      </c>
      <c r="K194" s="60"/>
      <c r="L194" s="63"/>
      <c r="M194" s="64" t="str">
        <f t="shared" si="9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2">+IFERROR(P195/O195,"")</f>
        <v/>
      </c>
      <c r="K195" s="60"/>
      <c r="L195" s="63"/>
      <c r="M195" s="64" t="str">
        <f t="shared" ref="M195:M258" si="13">+IFERROR(N195*O195,"")</f>
        <v/>
      </c>
      <c r="N195" s="65">
        <f t="shared" si="10"/>
        <v>0</v>
      </c>
      <c r="O195" s="66" t="str">
        <f>+IFERROR(VLOOKUP(LEFT(E195,4),Tabla3[[COD]:[PROCESO]],4,FALSE),"")</f>
        <v/>
      </c>
      <c r="P195" s="67" t="str">
        <f t="shared" si="11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2"/>
        <v/>
      </c>
      <c r="K196" s="60"/>
      <c r="L196" s="63"/>
      <c r="M196" s="64" t="str">
        <f t="shared" si="13"/>
        <v/>
      </c>
      <c r="N196" s="65">
        <f t="shared" si="10"/>
        <v>0</v>
      </c>
      <c r="O196" s="66" t="str">
        <f>+IFERROR(VLOOKUP(LEFT(E196,4),Tabla3[[COD]:[PROCESO]],4,FALSE),"")</f>
        <v/>
      </c>
      <c r="P196" s="67" t="str">
        <f t="shared" si="11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2"/>
        <v/>
      </c>
      <c r="K197" s="60"/>
      <c r="L197" s="63"/>
      <c r="M197" s="64" t="str">
        <f t="shared" si="13"/>
        <v/>
      </c>
      <c r="N197" s="65">
        <f t="shared" ref="N197:N260" si="14">(H197-G197)*24</f>
        <v>0</v>
      </c>
      <c r="O197" s="66" t="str">
        <f>+IFERROR(VLOOKUP(LEFT(E197,4),Tabla3[[COD]:[PROCESO]],4,FALSE),"")</f>
        <v/>
      </c>
      <c r="P197" s="67" t="str">
        <f t="shared" ref="P197:P260" si="15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62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62" t="str">
        <f t="shared" si="12"/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62" t="str">
        <f t="shared" si="12"/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62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62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62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62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62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62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62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62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62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62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62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62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62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62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62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62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62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62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62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62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62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62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62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62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62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62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62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62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62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62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62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2"/>
        <v/>
      </c>
      <c r="K258" s="60"/>
      <c r="L258" s="63"/>
      <c r="M258" s="64" t="str">
        <f t="shared" si="13"/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6">+IFERROR(P259/O259,"")</f>
        <v/>
      </c>
      <c r="K259" s="60"/>
      <c r="L259" s="63"/>
      <c r="M259" s="64" t="str">
        <f t="shared" ref="M259:M322" si="17">+IFERROR(N259*O259,"")</f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6"/>
        <v/>
      </c>
      <c r="K260" s="60"/>
      <c r="L260" s="63"/>
      <c r="M260" s="64" t="str">
        <f t="shared" si="17"/>
        <v/>
      </c>
      <c r="N260" s="65">
        <f t="shared" si="14"/>
        <v>0</v>
      </c>
      <c r="O260" s="66" t="str">
        <f>+IFERROR(VLOOKUP(LEFT(E260,4),Tabla3[[COD]:[PROCESO]],4,FALSE),"")</f>
        <v/>
      </c>
      <c r="P260" s="67" t="str">
        <f t="shared" si="15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6"/>
        <v/>
      </c>
      <c r="K261" s="60"/>
      <c r="L261" s="63"/>
      <c r="M261" s="64" t="str">
        <f t="shared" si="17"/>
        <v/>
      </c>
      <c r="N261" s="65">
        <f t="shared" ref="N261:N324" si="18">(H261-G261)*24</f>
        <v>0</v>
      </c>
      <c r="O261" s="66" t="str">
        <f>+IFERROR(VLOOKUP(LEFT(E261,4),Tabla3[[COD]:[PROCESO]],4,FALSE),"")</f>
        <v/>
      </c>
      <c r="P261" s="67" t="str">
        <f t="shared" ref="P261:P324" si="19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6"/>
        <v/>
      </c>
      <c r="K322" s="60"/>
      <c r="L322" s="63"/>
      <c r="M322" s="64" t="str">
        <f t="shared" si="17"/>
        <v/>
      </c>
      <c r="N322" s="65">
        <f t="shared" si="18"/>
        <v>0</v>
      </c>
      <c r="O322" s="66" t="str">
        <f>+IFERROR(VLOOKUP(LEFT(E322,4),Tabla3[[COD]:[PROCESO]],4,FALSE),"")</f>
        <v/>
      </c>
      <c r="P322" s="67" t="str">
        <f t="shared" si="19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0">+IFERROR(P323/O323,"")</f>
        <v/>
      </c>
      <c r="K323" s="60"/>
      <c r="L323" s="63"/>
      <c r="M323" s="64" t="str">
        <f t="shared" ref="M323:M386" si="21">+IFERROR(N323*O323,"")</f>
        <v/>
      </c>
      <c r="N323" s="65">
        <f t="shared" si="18"/>
        <v>0</v>
      </c>
      <c r="O323" s="66" t="str">
        <f>+IFERROR(VLOOKUP(LEFT(E323,4),Tabla3[[COD]:[PROCESO]],4,FALSE),"")</f>
        <v/>
      </c>
      <c r="P323" s="67" t="str">
        <f t="shared" si="19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0"/>
        <v/>
      </c>
      <c r="K324" s="60"/>
      <c r="L324" s="63"/>
      <c r="M324" s="64" t="str">
        <f t="shared" si="21"/>
        <v/>
      </c>
      <c r="N324" s="65">
        <f t="shared" si="18"/>
        <v>0</v>
      </c>
      <c r="O324" s="66" t="str">
        <f>+IFERROR(VLOOKUP(LEFT(E324,4),Tabla3[[COD]:[PROCESO]],4,FALSE),"")</f>
        <v/>
      </c>
      <c r="P324" s="67" t="str">
        <f t="shared" si="19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0"/>
        <v/>
      </c>
      <c r="K325" s="60"/>
      <c r="L325" s="63"/>
      <c r="M325" s="64" t="str">
        <f t="shared" si="21"/>
        <v/>
      </c>
      <c r="N325" s="65">
        <f t="shared" ref="N325:N388" si="22">(H325-G325)*24</f>
        <v>0</v>
      </c>
      <c r="O325" s="66" t="str">
        <f>+IFERROR(VLOOKUP(LEFT(E325,4),Tabla3[[COD]:[PROCESO]],4,FALSE),"")</f>
        <v/>
      </c>
      <c r="P325" s="67" t="str">
        <f t="shared" ref="P325:P388" si="23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0"/>
        <v/>
      </c>
      <c r="K386" s="60"/>
      <c r="L386" s="63"/>
      <c r="M386" s="64" t="str">
        <f t="shared" si="21"/>
        <v/>
      </c>
      <c r="N386" s="65">
        <f t="shared" si="22"/>
        <v>0</v>
      </c>
      <c r="O386" s="66" t="str">
        <f>+IFERROR(VLOOKUP(LEFT(E386,4),Tabla3[[COD]:[PROCESO]],4,FALSE),"")</f>
        <v/>
      </c>
      <c r="P386" s="67" t="str">
        <f t="shared" si="23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24">+IFERROR(P387/O387,"")</f>
        <v/>
      </c>
      <c r="K387" s="60"/>
      <c r="L387" s="63"/>
      <c r="M387" s="64" t="str">
        <f t="shared" ref="M387:M450" si="25">+IFERROR(N387*O387,"")</f>
        <v/>
      </c>
      <c r="N387" s="65">
        <f t="shared" si="22"/>
        <v>0</v>
      </c>
      <c r="O387" s="66" t="str">
        <f>+IFERROR(VLOOKUP(LEFT(E387,4),Tabla3[[COD]:[PROCESO]],4,FALSE),"")</f>
        <v/>
      </c>
      <c r="P387" s="67" t="str">
        <f t="shared" si="23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24"/>
        <v/>
      </c>
      <c r="K388" s="60"/>
      <c r="L388" s="63"/>
      <c r="M388" s="64" t="str">
        <f t="shared" si="25"/>
        <v/>
      </c>
      <c r="N388" s="65">
        <f t="shared" si="22"/>
        <v>0</v>
      </c>
      <c r="O388" s="66" t="str">
        <f>+IFERROR(VLOOKUP(LEFT(E388,4),Tabla3[[COD]:[PROCESO]],4,FALSE),"")</f>
        <v/>
      </c>
      <c r="P388" s="67" t="str">
        <f t="shared" si="23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24"/>
        <v/>
      </c>
      <c r="K389" s="60"/>
      <c r="L389" s="63"/>
      <c r="M389" s="64" t="str">
        <f t="shared" si="25"/>
        <v/>
      </c>
      <c r="N389" s="65">
        <f t="shared" ref="N389:N452" si="26">(H389-G389)*24</f>
        <v>0</v>
      </c>
      <c r="O389" s="66" t="str">
        <f>+IFERROR(VLOOKUP(LEFT(E389,4),Tabla3[[COD]:[PROCESO]],4,FALSE),"")</f>
        <v/>
      </c>
      <c r="P389" s="67" t="str">
        <f t="shared" ref="P389:P452" si="27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24"/>
        <v/>
      </c>
      <c r="K450" s="60"/>
      <c r="L450" s="63"/>
      <c r="M450" s="64" t="str">
        <f t="shared" si="25"/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28">+IFERROR(P451/O451,"")</f>
        <v/>
      </c>
      <c r="K451" s="60"/>
      <c r="L451" s="63"/>
      <c r="M451" s="64" t="str">
        <f t="shared" ref="M451:M514" si="29">+IFERROR(N451*O451,"")</f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28"/>
        <v/>
      </c>
      <c r="K452" s="60"/>
      <c r="L452" s="63"/>
      <c r="M452" s="64" t="str">
        <f t="shared" si="29"/>
        <v/>
      </c>
      <c r="N452" s="65">
        <f t="shared" si="26"/>
        <v>0</v>
      </c>
      <c r="O452" s="66" t="str">
        <f>+IFERROR(VLOOKUP(LEFT(E452,4),Tabla3[[COD]:[PROCESO]],4,FALSE),"")</f>
        <v/>
      </c>
      <c r="P452" s="67" t="str">
        <f t="shared" si="27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28"/>
        <v/>
      </c>
      <c r="K453" s="60"/>
      <c r="L453" s="63"/>
      <c r="M453" s="64" t="str">
        <f t="shared" si="29"/>
        <v/>
      </c>
      <c r="N453" s="65">
        <f t="shared" ref="N453:N516" si="30">(H453-G453)*24</f>
        <v>0</v>
      </c>
      <c r="O453" s="66" t="str">
        <f>+IFERROR(VLOOKUP(LEFT(E453,4),Tabla3[[COD]:[PROCESO]],4,FALSE),"")</f>
        <v/>
      </c>
      <c r="P453" s="67" t="str">
        <f t="shared" ref="P453:P516" si="31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28"/>
        <v/>
      </c>
      <c r="K514" s="60"/>
      <c r="L514" s="63"/>
      <c r="M514" s="64" t="str">
        <f t="shared" si="29"/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2">+IFERROR(P515/O515,"")</f>
        <v/>
      </c>
      <c r="K515" s="60"/>
      <c r="L515" s="63"/>
      <c r="M515" s="64" t="str">
        <f t="shared" ref="M515:M578" si="33">+IFERROR(N515*O515,"")</f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2"/>
        <v/>
      </c>
      <c r="K516" s="60"/>
      <c r="L516" s="63"/>
      <c r="M516" s="64" t="str">
        <f t="shared" si="33"/>
        <v/>
      </c>
      <c r="N516" s="65">
        <f t="shared" si="30"/>
        <v>0</v>
      </c>
      <c r="O516" s="66" t="str">
        <f>+IFERROR(VLOOKUP(LEFT(E516,4),Tabla3[[COD]:[PROCESO]],4,FALSE),"")</f>
        <v/>
      </c>
      <c r="P516" s="67" t="str">
        <f t="shared" si="31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2"/>
        <v/>
      </c>
      <c r="K517" s="60"/>
      <c r="L517" s="63"/>
      <c r="M517" s="64" t="str">
        <f t="shared" si="33"/>
        <v/>
      </c>
      <c r="N517" s="65">
        <f t="shared" ref="N517:N580" si="34">(H517-G517)*24</f>
        <v>0</v>
      </c>
      <c r="O517" s="66" t="str">
        <f>+IFERROR(VLOOKUP(LEFT(E517,4),Tabla3[[COD]:[PROCESO]],4,FALSE),"")</f>
        <v/>
      </c>
      <c r="P517" s="67" t="str">
        <f t="shared" ref="P517:P580" si="35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2"/>
        <v/>
      </c>
      <c r="K578" s="60"/>
      <c r="L578" s="63"/>
      <c r="M578" s="64" t="str">
        <f t="shared" si="33"/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6" si="36">+IFERROR(P579/O579,"")</f>
        <v/>
      </c>
      <c r="K579" s="60"/>
      <c r="L579" s="63"/>
      <c r="M579" s="64" t="str">
        <f t="shared" ref="M579:M625" si="37">+IFERROR(N579*O579,"")</f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36"/>
        <v/>
      </c>
      <c r="K580" s="60"/>
      <c r="L580" s="63"/>
      <c r="M580" s="64" t="str">
        <f t="shared" si="37"/>
        <v/>
      </c>
      <c r="N580" s="65">
        <f t="shared" si="34"/>
        <v>0</v>
      </c>
      <c r="O580" s="66" t="str">
        <f>+IFERROR(VLOOKUP(LEFT(E580,4),Tabla3[[COD]:[PROCESO]],4,FALSE),"")</f>
        <v/>
      </c>
      <c r="P580" s="67" t="str">
        <f t="shared" si="35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36"/>
        <v/>
      </c>
      <c r="K581" s="60"/>
      <c r="L581" s="63"/>
      <c r="M581" s="64" t="str">
        <f t="shared" si="37"/>
        <v/>
      </c>
      <c r="N581" s="65">
        <f t="shared" ref="N581:N625" si="38">(H581-G581)*24</f>
        <v>0</v>
      </c>
      <c r="O581" s="66" t="str">
        <f>+IFERROR(VLOOKUP(LEFT(E581,4),Tabla3[[COD]:[PROCESO]],4,FALSE),"")</f>
        <v/>
      </c>
      <c r="P581" s="67" t="str">
        <f t="shared" ref="P581:P625" si="39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238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0</v>
      </c>
      <c r="J626" s="239" t="str">
        <f t="shared" si="36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autoFilter ref="B1:P1" xr:uid="{E1CBE62C-AB39-4977-B10A-F0CAD0899243}"/>
  <conditionalFormatting sqref="J2:J1048576">
    <cfRule type="cellIs" dxfId="72" priority="1" operator="greaterThanOrEqual">
      <formula>1.25</formula>
    </cfRule>
    <cfRule type="cellIs" dxfId="71" priority="2" operator="greaterThanOrEqual">
      <formula>1</formula>
    </cfRule>
    <cfRule type="cellIs" dxfId="70" priority="3" operator="greaterThanOrEqual">
      <formula>0.6</formula>
    </cfRule>
    <cfRule type="cellIs" dxfId="69" priority="4" operator="lessThanOrEqual">
      <formula>0.6</formula>
    </cfRule>
    <cfRule type="cellIs" dxfId="68" priority="5" operator="greaterThanOrEqual">
      <formula>1</formula>
    </cfRule>
    <cfRule type="cellIs" dxfId="67" priority="6" operator="greaterThanOrEqual">
      <formula>0.6</formula>
    </cfRule>
    <cfRule type="cellIs" dxfId="66" priority="7" operator="lessThanOrEqual">
      <formula>0.59</formula>
    </cfRule>
    <cfRule type="cellIs" dxfId="65" priority="8" operator="greaterThanOrEqual">
      <formula>0.9</formula>
    </cfRule>
    <cfRule type="cellIs" dxfId="64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40A8A3-85F2-411E-B22B-B1C0B809E6C3}">
          <x14:formula1>
            <xm:f>FINCAS!$A$2:$A$73</xm:f>
          </x14:formula1>
          <xm:sqref>D2:D625</xm:sqref>
        </x14:dataValidation>
        <x14:dataValidation type="list" allowBlank="1" showInputMessage="1" showErrorMessage="1" xr:uid="{862B4201-71B1-4AA9-ABAD-EC4CD2A62F22}">
          <x14:formula1>
            <xm:f>'ESTADAR V3 2025'!$D$124:$D$237</xm:f>
          </x14:formula1>
          <xm:sqref>E159:E625 E2:E157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F21CE-A4C1-4D5B-A47F-7CE932C2511B}">
  <sheetPr codeName="Hoja34"/>
  <dimension ref="B1:P1048576"/>
  <sheetViews>
    <sheetView showGridLines="0" topLeftCell="B1" zoomScaleNormal="100" zoomScaleSheetLayoutView="100" workbookViewId="0">
      <pane ySplit="1" topLeftCell="A8" activePane="bottomLeft" state="frozen"/>
      <selection pane="bottomLeft" activeCell="D7" sqref="D7"/>
    </sheetView>
  </sheetViews>
  <sheetFormatPr baseColWidth="10" defaultColWidth="11.453125" defaultRowHeight="16.5" x14ac:dyDescent="0.45"/>
  <cols>
    <col min="1" max="1" width="0" style="187" hidden="1" customWidth="1"/>
    <col min="2" max="2" width="30.81640625" style="187" customWidth="1"/>
    <col min="3" max="3" width="18.81640625" style="74" customWidth="1"/>
    <col min="4" max="4" width="22.81640625" style="187" customWidth="1"/>
    <col min="5" max="5" width="61.26953125" style="187" customWidth="1"/>
    <col min="6" max="6" width="20.7265625" style="187" customWidth="1"/>
    <col min="7" max="7" width="13.7265625" style="187" customWidth="1"/>
    <col min="8" max="8" width="14.453125" style="189" customWidth="1"/>
    <col min="9" max="9" width="13" style="187" customWidth="1"/>
    <col min="10" max="10" width="16.26953125" style="187" customWidth="1"/>
    <col min="11" max="11" width="19" style="187" customWidth="1"/>
    <col min="12" max="12" width="95" style="190" bestFit="1" customWidth="1"/>
    <col min="13" max="13" width="9" style="187" hidden="1" customWidth="1"/>
    <col min="14" max="14" width="11.26953125" style="187" hidden="1" customWidth="1"/>
    <col min="15" max="15" width="15.453125" style="187" hidden="1" customWidth="1"/>
    <col min="16" max="16" width="12" style="187" hidden="1" customWidth="1"/>
    <col min="17" max="17" width="0" style="187" hidden="1" customWidth="1"/>
    <col min="18" max="16384" width="11.453125" style="187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188" customFormat="1" ht="22.75" customHeight="1" x14ac:dyDescent="0.35">
      <c r="B2" s="57"/>
      <c r="C2" s="58"/>
      <c r="D2" s="59"/>
      <c r="E2" s="60"/>
      <c r="F2" s="170" t="e">
        <f>+VLOOKUP(E2,'ESTADAR V3 2025'!$D$125:$F$235,2,FALSE)</f>
        <v>#N/A</v>
      </c>
      <c r="G2" s="61"/>
      <c r="H2" s="61"/>
      <c r="I2" s="172"/>
      <c r="J2" s="196" t="str">
        <f t="shared" ref="J2:J65" si="0">+IFERROR(P2/O2,"")</f>
        <v/>
      </c>
      <c r="K2" s="171"/>
      <c r="L2" s="63"/>
      <c r="M2" s="64" t="str">
        <f t="shared" ref="M2:M65" si="1">+IFERROR(N2*O2,"")</f>
        <v/>
      </c>
      <c r="N2" s="65">
        <f t="shared" ref="N2:N65" si="2">(H2-G2)*24</f>
        <v>0</v>
      </c>
      <c r="O2" s="66" t="str">
        <f>+IFERROR(VLOOKUP(LEFT(E2,4),Tabla3[[COD]:[PROCESO]],4,FALSE),"")</f>
        <v/>
      </c>
      <c r="P2" s="67" t="str">
        <f t="shared" ref="P2:P65" si="3">+IFERROR(I2/N2,"")</f>
        <v/>
      </c>
    </row>
    <row r="3" spans="2:16" s="188" customFormat="1" ht="22.75" customHeight="1" x14ac:dyDescent="0.35">
      <c r="B3" s="57"/>
      <c r="C3" s="58"/>
      <c r="D3" s="59"/>
      <c r="E3" s="60"/>
      <c r="F3" s="170" t="e">
        <f>+VLOOKUP(E3,'ESTADAR V3 2025'!$D$125:$F$235,2,FALSE)</f>
        <v>#N/A</v>
      </c>
      <c r="G3" s="61"/>
      <c r="H3" s="61"/>
      <c r="I3" s="59"/>
      <c r="J3" s="196" t="str">
        <f t="shared" si="0"/>
        <v/>
      </c>
      <c r="K3" s="60"/>
      <c r="L3" s="63"/>
      <c r="M3" s="64" t="str">
        <f t="shared" si="1"/>
        <v/>
      </c>
      <c r="N3" s="65">
        <f t="shared" si="2"/>
        <v>0</v>
      </c>
      <c r="O3" s="66" t="str">
        <f>+IFERROR(VLOOKUP(LEFT(E3,4),Tabla3[[COD]:[PROCESO]],4,FALSE),"")</f>
        <v/>
      </c>
      <c r="P3" s="67" t="str">
        <f t="shared" si="3"/>
        <v/>
      </c>
    </row>
    <row r="4" spans="2:16" s="188" customFormat="1" ht="22.75" customHeight="1" x14ac:dyDescent="0.35">
      <c r="B4" s="57"/>
      <c r="C4" s="58"/>
      <c r="D4" s="59"/>
      <c r="E4" s="60"/>
      <c r="F4" s="170" t="e">
        <f>+VLOOKUP(E4,'ESTADAR V3 2025'!$D$125:$F$235,2,FALSE)</f>
        <v>#N/A</v>
      </c>
      <c r="G4" s="61"/>
      <c r="H4" s="61"/>
      <c r="I4" s="59"/>
      <c r="J4" s="196" t="str">
        <f t="shared" si="0"/>
        <v/>
      </c>
      <c r="K4" s="60"/>
      <c r="L4" s="63"/>
      <c r="M4" s="64" t="str">
        <f t="shared" si="1"/>
        <v/>
      </c>
      <c r="N4" s="65">
        <f t="shared" si="2"/>
        <v>0</v>
      </c>
      <c r="O4" s="66" t="str">
        <f>+IFERROR(VLOOKUP(LEFT(E4,4),Tabla3[[COD]:[PROCESO]],4,FALSE),"")</f>
        <v/>
      </c>
      <c r="P4" s="67" t="str">
        <f t="shared" si="3"/>
        <v/>
      </c>
    </row>
    <row r="5" spans="2:16" s="188" customFormat="1" ht="22.75" customHeight="1" x14ac:dyDescent="0.35">
      <c r="B5" s="57"/>
      <c r="C5" s="58"/>
      <c r="D5" s="59"/>
      <c r="E5" s="60"/>
      <c r="F5" s="170" t="e">
        <f>+VLOOKUP(E5,'ESTADAR V3 2025'!$D$125:$F$235,2,FALSE)</f>
        <v>#N/A</v>
      </c>
      <c r="G5" s="61"/>
      <c r="H5" s="61"/>
      <c r="I5" s="59"/>
      <c r="J5" s="196" t="str">
        <f t="shared" si="0"/>
        <v/>
      </c>
      <c r="K5" s="60"/>
      <c r="L5" s="63"/>
      <c r="M5" s="64" t="str">
        <f t="shared" si="1"/>
        <v/>
      </c>
      <c r="N5" s="65">
        <f t="shared" si="2"/>
        <v>0</v>
      </c>
      <c r="O5" s="66" t="str">
        <f>+IFERROR(VLOOKUP(LEFT(E5,4),Tabla3[[COD]:[PROCESO]],4,FALSE),"")</f>
        <v/>
      </c>
      <c r="P5" s="67" t="str">
        <f t="shared" si="3"/>
        <v/>
      </c>
    </row>
    <row r="6" spans="2:16" s="188" customFormat="1" ht="22.75" customHeight="1" x14ac:dyDescent="0.35">
      <c r="B6" s="57"/>
      <c r="C6" s="58"/>
      <c r="D6" s="59"/>
      <c r="E6" s="60"/>
      <c r="F6" s="170" t="e">
        <f>+VLOOKUP(E6,'ESTADAR V3 2025'!$D$125:$F$235,2,FALSE)</f>
        <v>#N/A</v>
      </c>
      <c r="G6" s="61"/>
      <c r="H6" s="61"/>
      <c r="I6" s="59"/>
      <c r="J6" s="196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188" customFormat="1" ht="22.75" customHeight="1" x14ac:dyDescent="0.35">
      <c r="B7" s="57"/>
      <c r="C7" s="58"/>
      <c r="D7" s="59"/>
      <c r="E7" s="60"/>
      <c r="F7" s="170" t="e">
        <f>+VLOOKUP(E7,'ESTADAR V3 2025'!$D$125:$F$235,2,FALSE)</f>
        <v>#N/A</v>
      </c>
      <c r="G7" s="61"/>
      <c r="H7" s="61"/>
      <c r="I7" s="59"/>
      <c r="J7" s="196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188" customFormat="1" ht="22.75" customHeight="1" x14ac:dyDescent="0.35">
      <c r="B8" s="57"/>
      <c r="C8" s="58"/>
      <c r="D8" s="59"/>
      <c r="E8" s="60"/>
      <c r="F8" s="170" t="e">
        <f>+VLOOKUP(E8,'ESTADAR V3 2025'!$D$125:$F$235,2,FALSE)</f>
        <v>#N/A</v>
      </c>
      <c r="G8" s="61"/>
      <c r="H8" s="61"/>
      <c r="I8" s="59"/>
      <c r="J8" s="196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188" customFormat="1" ht="22.75" customHeight="1" x14ac:dyDescent="0.35">
      <c r="B9" s="57"/>
      <c r="C9" s="58"/>
      <c r="D9" s="59"/>
      <c r="E9" s="60"/>
      <c r="F9" s="170" t="e">
        <f>+VLOOKUP(E9,'ESTADAR V3 2025'!$D$125:$F$235,2,FALSE)</f>
        <v>#N/A</v>
      </c>
      <c r="G9" s="61"/>
      <c r="H9" s="61"/>
      <c r="I9" s="59"/>
      <c r="J9" s="196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188" customFormat="1" ht="22.75" customHeight="1" x14ac:dyDescent="0.35">
      <c r="B10" s="57"/>
      <c r="C10" s="58"/>
      <c r="D10" s="59"/>
      <c r="E10" s="60"/>
      <c r="F10" s="170" t="e">
        <f>+VLOOKUP(E10,'ESTADAR V3 2025'!$D$125:$F$235,2,FALSE)</f>
        <v>#N/A</v>
      </c>
      <c r="G10" s="61"/>
      <c r="H10" s="61"/>
      <c r="I10" s="59"/>
      <c r="J10" s="196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188" customFormat="1" ht="22.75" customHeight="1" x14ac:dyDescent="0.35">
      <c r="B11" s="57"/>
      <c r="C11" s="58"/>
      <c r="D11" s="59"/>
      <c r="E11" s="60"/>
      <c r="F11" s="170" t="e">
        <f>+VLOOKUP(E11,'ESTADAR V3 2025'!$D$125:$F$235,2,FALSE)</f>
        <v>#N/A</v>
      </c>
      <c r="G11" s="61"/>
      <c r="H11" s="61"/>
      <c r="I11" s="59"/>
      <c r="J11" s="196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188" customFormat="1" ht="22.75" customHeight="1" x14ac:dyDescent="0.35">
      <c r="B12" s="57"/>
      <c r="C12" s="58"/>
      <c r="D12" s="59"/>
      <c r="E12" s="60"/>
      <c r="F12" s="170" t="e">
        <f>+VLOOKUP(E12,'ESTADAR V3 2025'!$D$125:$F$235,2,FALSE)</f>
        <v>#N/A</v>
      </c>
      <c r="G12" s="61"/>
      <c r="H12" s="61"/>
      <c r="I12" s="59"/>
      <c r="J12" s="196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188" customFormat="1" ht="22.75" customHeight="1" x14ac:dyDescent="0.35">
      <c r="B13" s="57"/>
      <c r="C13" s="58"/>
      <c r="D13" s="59"/>
      <c r="E13" s="60"/>
      <c r="F13" s="170" t="e">
        <f>+VLOOKUP(E13,'ESTADAR V3 2025'!$D$125:$F$235,2,FALSE)</f>
        <v>#N/A</v>
      </c>
      <c r="G13" s="61"/>
      <c r="H13" s="61"/>
      <c r="I13" s="59"/>
      <c r="J13" s="196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188" customFormat="1" ht="22.75" customHeight="1" x14ac:dyDescent="0.35">
      <c r="B14" s="57"/>
      <c r="C14" s="58"/>
      <c r="D14" s="59"/>
      <c r="E14" s="60"/>
      <c r="F14" s="170" t="e">
        <f>+VLOOKUP(E14,'ESTADAR V3 2025'!$D$125:$F$235,2,FALSE)</f>
        <v>#N/A</v>
      </c>
      <c r="G14" s="61"/>
      <c r="H14" s="61"/>
      <c r="I14" s="59"/>
      <c r="J14" s="196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188" customFormat="1" ht="22.75" customHeight="1" x14ac:dyDescent="0.35">
      <c r="B15" s="57"/>
      <c r="C15" s="58"/>
      <c r="D15" s="59"/>
      <c r="E15" s="60"/>
      <c r="F15" s="170" t="e">
        <f>+VLOOKUP(E15,'ESTADAR V3 2025'!$D$125:$F$235,2,FALSE)</f>
        <v>#N/A</v>
      </c>
      <c r="G15" s="61"/>
      <c r="H15" s="61"/>
      <c r="I15" s="59"/>
      <c r="J15" s="196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188" customFormat="1" ht="21.75" customHeight="1" x14ac:dyDescent="0.35">
      <c r="B16" s="57"/>
      <c r="C16" s="58"/>
      <c r="D16" s="59"/>
      <c r="E16" s="60"/>
      <c r="F16" s="170" t="e">
        <f>+VLOOKUP(E16,'ESTADAR V3 2025'!$D$125:$F$235,2,FALSE)</f>
        <v>#N/A</v>
      </c>
      <c r="G16" s="61"/>
      <c r="H16" s="61"/>
      <c r="I16" s="59"/>
      <c r="J16" s="196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188" customFormat="1" ht="22.75" customHeight="1" x14ac:dyDescent="0.35">
      <c r="B17" s="57"/>
      <c r="C17" s="58"/>
      <c r="D17" s="59"/>
      <c r="E17" s="60"/>
      <c r="F17" s="170" t="e">
        <f>+VLOOKUP(E17,'ESTADAR V3 2025'!$D$125:$F$235,2,FALSE)</f>
        <v>#N/A</v>
      </c>
      <c r="G17" s="61"/>
      <c r="H17" s="61"/>
      <c r="I17" s="59"/>
      <c r="J17" s="196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188" customFormat="1" ht="22.75" customHeight="1" x14ac:dyDescent="0.35">
      <c r="B18" s="57"/>
      <c r="C18" s="58"/>
      <c r="D18" s="59"/>
      <c r="E18" s="60"/>
      <c r="F18" s="170" t="e">
        <f>+VLOOKUP(E18,'ESTADAR V3 2025'!$D$125:$F$235,2,FALSE)</f>
        <v>#N/A</v>
      </c>
      <c r="G18" s="61"/>
      <c r="H18" s="61"/>
      <c r="I18" s="59"/>
      <c r="J18" s="196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188" customFormat="1" ht="22.75" customHeight="1" x14ac:dyDescent="0.35">
      <c r="B19" s="57"/>
      <c r="C19" s="58"/>
      <c r="D19" s="59"/>
      <c r="E19" s="60"/>
      <c r="F19" s="170" t="e">
        <f>+VLOOKUP(E19,'ESTADAR V3 2025'!$D$125:$F$235,2,FALSE)</f>
        <v>#N/A</v>
      </c>
      <c r="G19" s="61"/>
      <c r="H19" s="61"/>
      <c r="I19" s="59"/>
      <c r="J19" s="196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188" customFormat="1" ht="22.75" customHeight="1" x14ac:dyDescent="0.35">
      <c r="B20" s="57"/>
      <c r="C20" s="58"/>
      <c r="D20" s="59"/>
      <c r="E20" s="60"/>
      <c r="F20" s="170" t="e">
        <f>+VLOOKUP(E20,'ESTADAR V3 2025'!$D$125:$F$235,2,FALSE)</f>
        <v>#N/A</v>
      </c>
      <c r="G20" s="61"/>
      <c r="H20" s="61"/>
      <c r="I20" s="59"/>
      <c r="J20" s="196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188" customFormat="1" ht="22.75" customHeight="1" x14ac:dyDescent="0.35">
      <c r="B21" s="57"/>
      <c r="C21" s="58"/>
      <c r="D21" s="59"/>
      <c r="E21" s="60"/>
      <c r="F21" s="170" t="e">
        <f>+VLOOKUP(E21,'ESTADAR V3 2025'!$D$125:$F$235,2,FALSE)</f>
        <v>#N/A</v>
      </c>
      <c r="G21" s="61"/>
      <c r="H21" s="61"/>
      <c r="I21" s="59"/>
      <c r="J21" s="196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188" customFormat="1" ht="22.75" customHeight="1" x14ac:dyDescent="0.35">
      <c r="B22" s="57"/>
      <c r="C22" s="58"/>
      <c r="D22" s="59"/>
      <c r="E22" s="60"/>
      <c r="F22" s="170" t="e">
        <f>+VLOOKUP(E22,'ESTADAR V3 2025'!$D$125:$F$235,2,FALSE)</f>
        <v>#N/A</v>
      </c>
      <c r="G22" s="61"/>
      <c r="H22" s="61"/>
      <c r="I22" s="59"/>
      <c r="J22" s="196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188" customFormat="1" ht="22.75" customHeight="1" x14ac:dyDescent="0.35">
      <c r="B23" s="57"/>
      <c r="C23" s="58"/>
      <c r="D23" s="59"/>
      <c r="E23" s="60"/>
      <c r="F23" s="170" t="e">
        <f>+VLOOKUP(E23,'ESTADAR V3 2025'!$D$125:$F$235,2,FALSE)</f>
        <v>#N/A</v>
      </c>
      <c r="G23" s="61"/>
      <c r="H23" s="61"/>
      <c r="I23" s="59"/>
      <c r="J23" s="196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188" customFormat="1" ht="22.75" customHeight="1" x14ac:dyDescent="0.35">
      <c r="B24" s="57"/>
      <c r="C24" s="58"/>
      <c r="D24" s="59"/>
      <c r="E24" s="60"/>
      <c r="F24" s="170" t="e">
        <f>+VLOOKUP(E24,'ESTADAR V3 2025'!$D$125:$F$235,2,FALSE)</f>
        <v>#N/A</v>
      </c>
      <c r="G24" s="61"/>
      <c r="H24" s="61"/>
      <c r="I24" s="59"/>
      <c r="J24" s="196" t="str">
        <f t="shared" si="0"/>
        <v/>
      </c>
      <c r="K24" s="60"/>
      <c r="L24" s="20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188" customFormat="1" ht="22.75" customHeight="1" x14ac:dyDescent="0.35">
      <c r="B25" s="57"/>
      <c r="C25" s="58"/>
      <c r="D25" s="59"/>
      <c r="E25" s="60"/>
      <c r="F25" s="170" t="e">
        <f>+VLOOKUP(E25,'ESTADAR V3 2025'!$D$125:$F$235,2,FALSE)</f>
        <v>#N/A</v>
      </c>
      <c r="G25" s="61"/>
      <c r="H25" s="61"/>
      <c r="I25" s="59"/>
      <c r="J25" s="196" t="str">
        <f t="shared" si="0"/>
        <v/>
      </c>
      <c r="K25" s="202"/>
      <c r="L25" s="205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188" customFormat="1" ht="22.75" customHeight="1" x14ac:dyDescent="0.35">
      <c r="B26" s="57"/>
      <c r="C26" s="58"/>
      <c r="D26" s="59"/>
      <c r="E26" s="60"/>
      <c r="F26" s="170" t="e">
        <f>+VLOOKUP(E26,'ESTADAR V3 2025'!$D$125:$F$235,2,FALSE)</f>
        <v>#N/A</v>
      </c>
      <c r="G26" s="61"/>
      <c r="H26" s="61"/>
      <c r="I26" s="59"/>
      <c r="J26" s="196" t="str">
        <f t="shared" si="0"/>
        <v/>
      </c>
      <c r="K26" s="202"/>
      <c r="L26" s="220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188" customFormat="1" ht="22.75" customHeight="1" x14ac:dyDescent="0.35">
      <c r="B27" s="57"/>
      <c r="C27" s="58"/>
      <c r="D27" s="59"/>
      <c r="E27" s="60"/>
      <c r="F27" s="170" t="e">
        <f>+VLOOKUP(E27,'ESTADAR V3 2025'!$D$125:$F$235,2,FALSE)</f>
        <v>#N/A</v>
      </c>
      <c r="G27" s="61"/>
      <c r="H27" s="61"/>
      <c r="I27" s="59"/>
      <c r="J27" s="196" t="str">
        <f t="shared" si="0"/>
        <v/>
      </c>
      <c r="K27" s="202"/>
      <c r="L27" s="220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188" customFormat="1" ht="22.75" customHeight="1" x14ac:dyDescent="0.35">
      <c r="B28" s="57"/>
      <c r="C28" s="58"/>
      <c r="D28" s="59"/>
      <c r="E28" s="60"/>
      <c r="F28" s="170" t="e">
        <f>+VLOOKUP(E28,'ESTADAR V3 2025'!$D$125:$F$235,2,FALSE)</f>
        <v>#N/A</v>
      </c>
      <c r="G28" s="61"/>
      <c r="H28" s="61"/>
      <c r="I28" s="59"/>
      <c r="J28" s="196" t="str">
        <f t="shared" si="0"/>
        <v/>
      </c>
      <c r="K28" s="60"/>
      <c r="L28" s="204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188" customFormat="1" ht="22.75" customHeight="1" x14ac:dyDescent="0.35">
      <c r="B29" s="57"/>
      <c r="C29" s="58"/>
      <c r="D29" s="59"/>
      <c r="E29" s="60"/>
      <c r="F29" s="170" t="e">
        <f>+VLOOKUP(E29,'ESTADAR V3 2025'!$D$125:$F$235,2,FALSE)</f>
        <v>#N/A</v>
      </c>
      <c r="G29" s="61"/>
      <c r="H29" s="61"/>
      <c r="I29" s="59"/>
      <c r="J29" s="196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188" customFormat="1" ht="22.75" customHeight="1" x14ac:dyDescent="0.35">
      <c r="B30" s="57"/>
      <c r="C30" s="58"/>
      <c r="D30" s="59"/>
      <c r="E30" s="60"/>
      <c r="F30" s="170" t="e">
        <f>+VLOOKUP(E30,'ESTADAR V3 2025'!$D$125:$F$235,2,FALSE)</f>
        <v>#N/A</v>
      </c>
      <c r="G30" s="61"/>
      <c r="H30" s="61"/>
      <c r="I30" s="59"/>
      <c r="J30" s="196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188" customFormat="1" ht="22.75" customHeight="1" x14ac:dyDescent="0.35">
      <c r="B31" s="57"/>
      <c r="C31" s="58"/>
      <c r="D31" s="59"/>
      <c r="E31" s="60"/>
      <c r="F31" s="170" t="e">
        <f>+VLOOKUP(E31,'ESTADAR V3 2025'!$D$125:$F$235,2,FALSE)</f>
        <v>#N/A</v>
      </c>
      <c r="G31" s="61"/>
      <c r="H31" s="61"/>
      <c r="I31" s="59"/>
      <c r="J31" s="196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188" customFormat="1" ht="22.75" customHeight="1" x14ac:dyDescent="0.35">
      <c r="B32" s="57"/>
      <c r="C32" s="58"/>
      <c r="D32" s="59"/>
      <c r="E32" s="60"/>
      <c r="F32" s="170" t="e">
        <f>+VLOOKUP(E32,'ESTADAR V3 2025'!$D$125:$F$235,2,FALSE)</f>
        <v>#N/A</v>
      </c>
      <c r="G32" s="61"/>
      <c r="H32" s="61"/>
      <c r="I32" s="59"/>
      <c r="J32" s="196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188" customFormat="1" ht="22.75" customHeight="1" x14ac:dyDescent="0.35">
      <c r="B33" s="57"/>
      <c r="C33" s="58"/>
      <c r="D33" s="59"/>
      <c r="E33" s="60"/>
      <c r="F33" s="170" t="e">
        <f>+VLOOKUP(E33,'ESTADAR V3 2025'!$D$125:$F$235,2,FALSE)</f>
        <v>#N/A</v>
      </c>
      <c r="G33" s="61"/>
      <c r="H33" s="61"/>
      <c r="I33" s="59"/>
      <c r="J33" s="196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188" customFormat="1" ht="22.75" customHeight="1" x14ac:dyDescent="0.35">
      <c r="B34" s="57"/>
      <c r="C34" s="58"/>
      <c r="D34" s="59"/>
      <c r="E34" s="60"/>
      <c r="F34" s="170" t="e">
        <f>+VLOOKUP(E34,'ESTADAR V3 2025'!$D$125:$F$235,2,FALSE)</f>
        <v>#N/A</v>
      </c>
      <c r="G34" s="61"/>
      <c r="H34" s="61"/>
      <c r="I34" s="59"/>
      <c r="J34" s="196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188" customFormat="1" ht="22.75" customHeight="1" x14ac:dyDescent="0.35">
      <c r="B35" s="57"/>
      <c r="C35" s="58"/>
      <c r="D35" s="59"/>
      <c r="E35" s="60"/>
      <c r="F35" s="170" t="e">
        <f>+VLOOKUP(E35,'ESTADAR V3 2025'!$D$125:$F$235,2,FALSE)</f>
        <v>#N/A</v>
      </c>
      <c r="G35" s="61"/>
      <c r="H35" s="61"/>
      <c r="I35" s="59"/>
      <c r="J35" s="196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188" customFormat="1" ht="22.75" customHeight="1" x14ac:dyDescent="0.35">
      <c r="B36" s="57"/>
      <c r="C36" s="58"/>
      <c r="D36" s="59"/>
      <c r="E36" s="60"/>
      <c r="F36" s="170" t="e">
        <f>+VLOOKUP(E36,'ESTADAR V3 2025'!$D$125:$F$235,2,FALSE)</f>
        <v>#N/A</v>
      </c>
      <c r="G36" s="61"/>
      <c r="H36" s="61"/>
      <c r="I36" s="59"/>
      <c r="J36" s="196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188" customFormat="1" ht="22.75" customHeight="1" x14ac:dyDescent="0.35">
      <c r="B37" s="57"/>
      <c r="C37" s="58"/>
      <c r="D37" s="59"/>
      <c r="E37" s="60"/>
      <c r="F37" s="170" t="e">
        <f>+VLOOKUP(E37,'ESTADAR V3 2025'!$D$125:$F$235,2,FALSE)</f>
        <v>#N/A</v>
      </c>
      <c r="G37" s="61"/>
      <c r="H37" s="61"/>
      <c r="I37" s="59"/>
      <c r="J37" s="196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188" customFormat="1" ht="22.75" customHeight="1" x14ac:dyDescent="0.35">
      <c r="B38" s="57"/>
      <c r="C38" s="58"/>
      <c r="D38" s="59"/>
      <c r="E38" s="60"/>
      <c r="F38" s="170" t="e">
        <f>+VLOOKUP(E38,'ESTADAR V3 2025'!$D$125:$F$235,2,FALSE)</f>
        <v>#N/A</v>
      </c>
      <c r="G38" s="61"/>
      <c r="H38" s="61"/>
      <c r="I38" s="59"/>
      <c r="J38" s="196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188" customFormat="1" ht="22.75" customHeight="1" x14ac:dyDescent="0.35">
      <c r="B39" s="57"/>
      <c r="C39" s="58"/>
      <c r="D39" s="59"/>
      <c r="E39" s="60"/>
      <c r="F39" s="170" t="e">
        <f>+VLOOKUP(E39,'ESTADAR V3 2025'!$D$125:$F$235,2,FALSE)</f>
        <v>#N/A</v>
      </c>
      <c r="G39" s="61"/>
      <c r="H39" s="61"/>
      <c r="I39" s="59"/>
      <c r="J39" s="196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188" customFormat="1" ht="22.75" customHeight="1" x14ac:dyDescent="0.35">
      <c r="B40" s="57"/>
      <c r="C40" s="58"/>
      <c r="D40" s="59"/>
      <c r="E40" s="60"/>
      <c r="F40" s="170" t="e">
        <f>+VLOOKUP(E40,'ESTADAR V3 2025'!$D$125:$F$235,2,FALSE)</f>
        <v>#N/A</v>
      </c>
      <c r="G40" s="61"/>
      <c r="H40" s="61"/>
      <c r="I40" s="59"/>
      <c r="J40" s="196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188" customFormat="1" ht="22.75" customHeight="1" x14ac:dyDescent="0.35">
      <c r="B41" s="57"/>
      <c r="C41" s="58"/>
      <c r="D41" s="59"/>
      <c r="E41" s="60"/>
      <c r="F41" s="170" t="e">
        <f>+VLOOKUP(E41,'ESTADAR V3 2025'!$D$125:$F$235,2,FALSE)</f>
        <v>#N/A</v>
      </c>
      <c r="G41" s="61"/>
      <c r="H41" s="61"/>
      <c r="I41" s="59"/>
      <c r="J41" s="196" t="str">
        <f>+IFERROR(P41/O41,"")</f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188" customFormat="1" ht="22.75" customHeight="1" x14ac:dyDescent="0.35">
      <c r="B42" s="57"/>
      <c r="C42" s="58"/>
      <c r="D42" s="59"/>
      <c r="E42" s="60"/>
      <c r="F42" s="170" t="e">
        <f>+VLOOKUP(E42,'ESTADAR V3 2025'!$D$125:$F$235,2,FALSE)</f>
        <v>#N/A</v>
      </c>
      <c r="G42" s="61"/>
      <c r="H42" s="61"/>
      <c r="I42" s="59"/>
      <c r="J42" s="196" t="str">
        <f>+IFERROR(P42/O42,"")</f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188" customFormat="1" ht="22.75" customHeight="1" x14ac:dyDescent="0.35">
      <c r="B43" s="57"/>
      <c r="C43" s="58"/>
      <c r="D43" s="59"/>
      <c r="E43" s="60"/>
      <c r="F43" s="170" t="e">
        <f>+VLOOKUP(E43,'ESTADAR V3 2025'!$D$125:$F$235,2,FALSE)</f>
        <v>#N/A</v>
      </c>
      <c r="G43" s="61"/>
      <c r="H43" s="61"/>
      <c r="I43" s="59"/>
      <c r="J43" s="196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188" customFormat="1" ht="22.75" customHeight="1" x14ac:dyDescent="0.35">
      <c r="B44" s="57"/>
      <c r="C44" s="58"/>
      <c r="D44" s="59"/>
      <c r="E44" s="60"/>
      <c r="F44" s="170" t="e">
        <f>+VLOOKUP(E44,'ESTADAR V3 2025'!$D$125:$F$235,2,FALSE)</f>
        <v>#N/A</v>
      </c>
      <c r="G44" s="61"/>
      <c r="H44" s="61"/>
      <c r="I44" s="59"/>
      <c r="J44" s="196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188" customFormat="1" ht="22.75" customHeight="1" x14ac:dyDescent="0.35">
      <c r="B45" s="57"/>
      <c r="C45" s="58"/>
      <c r="D45" s="59"/>
      <c r="E45" s="60"/>
      <c r="F45" s="170" t="e">
        <f>+VLOOKUP(E45,'ESTADAR V3 2025'!$D$125:$F$235,2,FALSE)</f>
        <v>#N/A</v>
      </c>
      <c r="G45" s="61"/>
      <c r="H45" s="61"/>
      <c r="I45" s="59"/>
      <c r="J45" s="196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188" customFormat="1" ht="22.75" customHeight="1" x14ac:dyDescent="0.35">
      <c r="B46" s="57"/>
      <c r="C46" s="58"/>
      <c r="D46" s="59"/>
      <c r="E46" s="60"/>
      <c r="F46" s="170" t="e">
        <f>+VLOOKUP(E46,'ESTADAR V3 2025'!$D$125:$F$235,2,FALSE)</f>
        <v>#N/A</v>
      </c>
      <c r="G46" s="61"/>
      <c r="H46" s="61"/>
      <c r="I46" s="59"/>
      <c r="J46" s="196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188" customFormat="1" ht="22.75" customHeight="1" x14ac:dyDescent="0.35">
      <c r="B47" s="57"/>
      <c r="C47" s="58"/>
      <c r="D47" s="59"/>
      <c r="E47" s="60"/>
      <c r="F47" s="170" t="e">
        <f>+VLOOKUP(E47,'ESTADAR V3 2025'!$D$125:$F$235,2,FALSE)</f>
        <v>#N/A</v>
      </c>
      <c r="G47" s="61"/>
      <c r="H47" s="61"/>
      <c r="I47" s="59"/>
      <c r="J47" s="196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188" customFormat="1" ht="22.75" customHeight="1" x14ac:dyDescent="0.35">
      <c r="B48" s="57"/>
      <c r="C48" s="58"/>
      <c r="D48" s="68"/>
      <c r="E48" s="60"/>
      <c r="F48" s="170" t="e">
        <f>+VLOOKUP(E48,'ESTADAR V3 2025'!$D$125:$F$235,2,FALSE)</f>
        <v>#N/A</v>
      </c>
      <c r="G48" s="61"/>
      <c r="H48" s="61"/>
      <c r="I48" s="59"/>
      <c r="J48" s="196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188" customFormat="1" ht="22.75" customHeight="1" x14ac:dyDescent="0.35">
      <c r="B49" s="57"/>
      <c r="C49" s="58"/>
      <c r="D49" s="59"/>
      <c r="E49" s="240"/>
      <c r="F49" s="170" t="e">
        <f>+VLOOKUP(E49,'ESTADAR V3 2025'!$D$125:$F$235,2,FALSE)</f>
        <v>#N/A</v>
      </c>
      <c r="G49" s="61"/>
      <c r="H49" s="61"/>
      <c r="I49" s="59"/>
      <c r="J49" s="196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188" customFormat="1" ht="22.75" customHeight="1" x14ac:dyDescent="0.35">
      <c r="B50" s="57"/>
      <c r="C50" s="58"/>
      <c r="D50" s="59"/>
      <c r="E50" s="60"/>
      <c r="F50" s="170" t="e">
        <f>+VLOOKUP(E50,'ESTADAR V3 2025'!$D$125:$F$235,2,FALSE)</f>
        <v>#N/A</v>
      </c>
      <c r="G50" s="61"/>
      <c r="H50" s="61"/>
      <c r="I50" s="59"/>
      <c r="J50" s="196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188" customFormat="1" ht="22.75" customHeight="1" x14ac:dyDescent="0.35">
      <c r="B51" s="57"/>
      <c r="C51" s="58"/>
      <c r="D51" s="59"/>
      <c r="E51" s="60"/>
      <c r="F51" s="170" t="e">
        <f>+VLOOKUP(E51,'ESTADAR V3 2025'!$D$125:$F$235,2,FALSE)</f>
        <v>#N/A</v>
      </c>
      <c r="G51" s="61"/>
      <c r="H51" s="61"/>
      <c r="I51" s="59"/>
      <c r="J51" s="196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188" customFormat="1" ht="22.75" customHeight="1" x14ac:dyDescent="0.35">
      <c r="B52" s="57"/>
      <c r="C52" s="58"/>
      <c r="D52" s="59"/>
      <c r="E52" s="60"/>
      <c r="F52" s="170" t="e">
        <f>+VLOOKUP(E52,'ESTADAR V3 2025'!$D$125:$F$235,2,FALSE)</f>
        <v>#N/A</v>
      </c>
      <c r="G52" s="61"/>
      <c r="H52" s="61"/>
      <c r="I52" s="59"/>
      <c r="J52" s="196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188" customFormat="1" ht="22.75" customHeight="1" x14ac:dyDescent="0.35">
      <c r="B53" s="57"/>
      <c r="C53" s="58"/>
      <c r="D53" s="59"/>
      <c r="E53" s="60"/>
      <c r="F53" s="170" t="e">
        <f>+VLOOKUP(E53,'ESTADAR V3 2025'!$D$125:$F$235,2,FALSE)</f>
        <v>#N/A</v>
      </c>
      <c r="G53" s="61"/>
      <c r="H53" s="61"/>
      <c r="I53" s="59"/>
      <c r="J53" s="196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188" customFormat="1" ht="22.75" customHeight="1" x14ac:dyDescent="0.35">
      <c r="B54" s="57"/>
      <c r="C54" s="58"/>
      <c r="D54" s="59"/>
      <c r="E54" s="60"/>
      <c r="F54" s="170" t="e">
        <f>+VLOOKUP(E54,'ESTADAR V3 2025'!$D$125:$F$235,2,FALSE)</f>
        <v>#N/A</v>
      </c>
      <c r="G54" s="61"/>
      <c r="H54" s="61"/>
      <c r="I54" s="59"/>
      <c r="J54" s="196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188" customFormat="1" ht="22.75" customHeight="1" x14ac:dyDescent="0.35">
      <c r="B55" s="57"/>
      <c r="C55" s="58"/>
      <c r="D55" s="59"/>
      <c r="E55" s="60"/>
      <c r="F55" s="170" t="e">
        <f>+VLOOKUP(E55,'ESTADAR V3 2025'!$D$125:$F$235,2,FALSE)</f>
        <v>#N/A</v>
      </c>
      <c r="G55" s="61"/>
      <c r="H55" s="61"/>
      <c r="I55" s="59"/>
      <c r="J55" s="196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188" customFormat="1" ht="22.75" customHeight="1" x14ac:dyDescent="0.35">
      <c r="B56" s="57"/>
      <c r="C56" s="58"/>
      <c r="D56" s="59"/>
      <c r="E56" s="60"/>
      <c r="F56" s="170" t="e">
        <f>+VLOOKUP(E56,'ESTADAR V3 2025'!$D$125:$F$235,2,FALSE)</f>
        <v>#N/A</v>
      </c>
      <c r="G56" s="61"/>
      <c r="H56" s="61"/>
      <c r="I56" s="59"/>
      <c r="J56" s="196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188" customFormat="1" ht="22.75" customHeight="1" x14ac:dyDescent="0.35">
      <c r="B57" s="57"/>
      <c r="C57" s="58"/>
      <c r="D57" s="59"/>
      <c r="E57" s="60"/>
      <c r="F57" s="170" t="e">
        <f>+VLOOKUP(E57,'ESTADAR V3 2025'!$D$125:$F$235,2,FALSE)</f>
        <v>#N/A</v>
      </c>
      <c r="G57" s="61"/>
      <c r="H57" s="61"/>
      <c r="I57" s="59"/>
      <c r="J57" s="196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188" customFormat="1" ht="22.75" customHeight="1" x14ac:dyDescent="0.35">
      <c r="B58" s="57"/>
      <c r="C58" s="58"/>
      <c r="D58" s="59"/>
      <c r="E58" s="60"/>
      <c r="F58" s="170" t="e">
        <f>+VLOOKUP(E58,'ESTADAR V3 2025'!$D$125:$F$235,2,FALSE)</f>
        <v>#N/A</v>
      </c>
      <c r="G58" s="61"/>
      <c r="H58" s="61"/>
      <c r="I58" s="59"/>
      <c r="J58" s="196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188" customFormat="1" ht="22.75" customHeight="1" x14ac:dyDescent="0.35">
      <c r="B59" s="57"/>
      <c r="C59" s="58"/>
      <c r="D59" s="59"/>
      <c r="E59" s="60"/>
      <c r="F59" s="170" t="e">
        <f>+VLOOKUP(E59,'ESTADAR V3 2025'!$D$125:$F$235,2,FALSE)</f>
        <v>#N/A</v>
      </c>
      <c r="G59" s="61"/>
      <c r="H59" s="61"/>
      <c r="I59" s="59"/>
      <c r="J59" s="196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188" customFormat="1" ht="22.75" customHeight="1" x14ac:dyDescent="0.35">
      <c r="B60" s="57"/>
      <c r="C60" s="58"/>
      <c r="D60" s="59"/>
      <c r="E60" s="60"/>
      <c r="F60" s="170" t="e">
        <f>+VLOOKUP(E60,'ESTADAR V3 2025'!$D$125:$F$235,2,FALSE)</f>
        <v>#N/A</v>
      </c>
      <c r="G60" s="61"/>
      <c r="H60" s="61"/>
      <c r="I60" s="59"/>
      <c r="J60" s="196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188" customFormat="1" ht="22.75" customHeight="1" x14ac:dyDescent="0.35">
      <c r="B61" s="57"/>
      <c r="C61" s="58"/>
      <c r="D61" s="59"/>
      <c r="E61" s="60"/>
      <c r="F61" s="170" t="e">
        <f>+VLOOKUP(E61,'ESTADAR V3 2025'!$D$125:$F$235,2,FALSE)</f>
        <v>#N/A</v>
      </c>
      <c r="G61" s="61"/>
      <c r="H61" s="61"/>
      <c r="I61" s="59"/>
      <c r="J61" s="196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188" customFormat="1" ht="22.75" customHeight="1" x14ac:dyDescent="0.35">
      <c r="B62" s="57"/>
      <c r="C62" s="58"/>
      <c r="D62" s="59"/>
      <c r="E62" s="60"/>
      <c r="F62" s="170" t="e">
        <f>+VLOOKUP(E62,'ESTADAR V3 2025'!$D$125:$F$235,2,FALSE)</f>
        <v>#N/A</v>
      </c>
      <c r="G62" s="61"/>
      <c r="H62" s="61"/>
      <c r="I62" s="59"/>
      <c r="J62" s="196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188" customFormat="1" ht="22.75" customHeight="1" x14ac:dyDescent="0.35">
      <c r="B63" s="57"/>
      <c r="C63" s="58"/>
      <c r="D63" s="59"/>
      <c r="E63" s="60"/>
      <c r="F63" s="170" t="e">
        <f>+VLOOKUP(E63,'ESTADAR V3 2025'!$D$125:$F$235,2,FALSE)</f>
        <v>#N/A</v>
      </c>
      <c r="G63" s="61"/>
      <c r="H63" s="61"/>
      <c r="I63" s="59"/>
      <c r="J63" s="196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188" customFormat="1" ht="22.75" customHeight="1" x14ac:dyDescent="0.35">
      <c r="B64" s="57"/>
      <c r="C64" s="58"/>
      <c r="D64" s="59"/>
      <c r="E64" s="60"/>
      <c r="F64" s="170" t="e">
        <f>+VLOOKUP(E64,'ESTADAR V3 2025'!$D$125:$F$235,2,FALSE)</f>
        <v>#N/A</v>
      </c>
      <c r="G64" s="61"/>
      <c r="H64" s="61"/>
      <c r="I64" s="59"/>
      <c r="J64" s="196" t="str">
        <f t="shared" si="0"/>
        <v/>
      </c>
      <c r="K64" s="60"/>
      <c r="L64" s="63"/>
      <c r="M64" s="64" t="str">
        <f t="shared" si="1"/>
        <v/>
      </c>
      <c r="N64" s="65">
        <f t="shared" si="2"/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188" customFormat="1" ht="22.75" customHeight="1" x14ac:dyDescent="0.35">
      <c r="B65" s="57"/>
      <c r="C65" s="58"/>
      <c r="D65" s="59"/>
      <c r="E65" s="60"/>
      <c r="F65" s="170" t="e">
        <f>+VLOOKUP(E65,'ESTADAR V3 2025'!$D$125:$F$235,2,FALSE)</f>
        <v>#N/A</v>
      </c>
      <c r="G65" s="61"/>
      <c r="H65" s="61"/>
      <c r="I65" s="59"/>
      <c r="J65" s="196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188" customFormat="1" ht="22.75" customHeight="1" x14ac:dyDescent="0.35">
      <c r="B66" s="57"/>
      <c r="C66" s="58"/>
      <c r="D66" s="59"/>
      <c r="E66" s="60"/>
      <c r="F66" s="170" t="e">
        <f>+VLOOKUP(E66,'ESTADAR V3 2025'!$D$125:$F$235,2,FALSE)</f>
        <v>#N/A</v>
      </c>
      <c r="G66" s="61"/>
      <c r="H66" s="61"/>
      <c r="I66" s="59"/>
      <c r="J66" s="196" t="str">
        <f t="shared" ref="J66:J129" si="4">+IFERROR(P66/O66,"")</f>
        <v/>
      </c>
      <c r="K66" s="60"/>
      <c r="L66" s="63"/>
      <c r="M66" s="64" t="str">
        <f t="shared" ref="M66:M129" si="5">+IFERROR(N66*O66,"")</f>
        <v/>
      </c>
      <c r="N66" s="65">
        <f t="shared" ref="N66:N129" si="6">(H66-G66)*24</f>
        <v>0</v>
      </c>
      <c r="O66" s="66" t="str">
        <f>+IFERROR(VLOOKUP(LEFT(E66,4),Tabla3[[COD]:[PROCESO]],4,FALSE),"")</f>
        <v/>
      </c>
      <c r="P66" s="67" t="str">
        <f t="shared" ref="P66:P129" si="7">+IFERROR(I66/N66,"")</f>
        <v/>
      </c>
    </row>
    <row r="67" spans="2:16" s="188" customFormat="1" ht="22.75" customHeight="1" x14ac:dyDescent="0.35">
      <c r="B67" s="57"/>
      <c r="C67" s="58"/>
      <c r="D67" s="59"/>
      <c r="E67" s="60"/>
      <c r="F67" s="170" t="e">
        <f>+VLOOKUP(E67,'ESTADAR V3 2025'!$D$125:$F$235,2,FALSE)</f>
        <v>#N/A</v>
      </c>
      <c r="G67" s="61"/>
      <c r="H67" s="61"/>
      <c r="I67" s="59"/>
      <c r="J67" s="196" t="str">
        <f t="shared" si="4"/>
        <v/>
      </c>
      <c r="K67" s="60"/>
      <c r="L67" s="63"/>
      <c r="M67" s="64" t="str">
        <f t="shared" si="5"/>
        <v/>
      </c>
      <c r="N67" s="65">
        <f t="shared" si="6"/>
        <v>0</v>
      </c>
      <c r="O67" s="66" t="str">
        <f>+IFERROR(VLOOKUP(LEFT(E67,4),Tabla3[[COD]:[PROCESO]],4,FALSE),"")</f>
        <v/>
      </c>
      <c r="P67" s="67" t="str">
        <f t="shared" si="7"/>
        <v/>
      </c>
    </row>
    <row r="68" spans="2:16" s="188" customFormat="1" ht="22.75" customHeight="1" x14ac:dyDescent="0.35">
      <c r="B68" s="57"/>
      <c r="C68" s="58"/>
      <c r="D68" s="59"/>
      <c r="E68" s="60"/>
      <c r="F68" s="170" t="e">
        <f>+VLOOKUP(E68,'ESTADAR V3 2025'!$D$125:$F$235,2,FALSE)</f>
        <v>#N/A</v>
      </c>
      <c r="G68" s="61"/>
      <c r="H68" s="61"/>
      <c r="I68" s="59"/>
      <c r="J68" s="196" t="str">
        <f t="shared" si="4"/>
        <v/>
      </c>
      <c r="K68" s="60"/>
      <c r="L68" s="63"/>
      <c r="M68" s="64" t="str">
        <f t="shared" si="5"/>
        <v/>
      </c>
      <c r="N68" s="65">
        <f t="shared" si="6"/>
        <v>0</v>
      </c>
      <c r="O68" s="66" t="str">
        <f>+IFERROR(VLOOKUP(LEFT(E68,4),Tabla3[[COD]:[PROCESO]],4,FALSE),"")</f>
        <v/>
      </c>
      <c r="P68" s="67" t="str">
        <f t="shared" si="7"/>
        <v/>
      </c>
    </row>
    <row r="69" spans="2:16" s="188" customFormat="1" ht="22.75" customHeight="1" x14ac:dyDescent="0.35">
      <c r="B69" s="57"/>
      <c r="C69" s="58"/>
      <c r="D69" s="59"/>
      <c r="E69" s="60"/>
      <c r="F69" s="170" t="e">
        <f>+VLOOKUP(E69,'ESTADAR V3 2025'!$D$125:$F$235,2,FALSE)</f>
        <v>#N/A</v>
      </c>
      <c r="G69" s="61"/>
      <c r="H69" s="61"/>
      <c r="I69" s="59"/>
      <c r="J69" s="196" t="str">
        <f t="shared" si="4"/>
        <v/>
      </c>
      <c r="K69" s="60"/>
      <c r="L69" s="63"/>
      <c r="M69" s="64" t="str">
        <f t="shared" si="5"/>
        <v/>
      </c>
      <c r="N69" s="65">
        <f t="shared" si="6"/>
        <v>0</v>
      </c>
      <c r="O69" s="66" t="str">
        <f>+IFERROR(VLOOKUP(LEFT(E69,4),Tabla3[[COD]:[PROCESO]],4,FALSE),"")</f>
        <v/>
      </c>
      <c r="P69" s="67" t="str">
        <f t="shared" si="7"/>
        <v/>
      </c>
    </row>
    <row r="70" spans="2:16" s="188" customFormat="1" ht="22.75" customHeight="1" x14ac:dyDescent="0.35">
      <c r="B70" s="57"/>
      <c r="C70" s="58"/>
      <c r="D70" s="59"/>
      <c r="E70" s="60"/>
      <c r="F70" s="170" t="e">
        <f>+VLOOKUP(E70,'ESTADAR V3 2025'!$D$125:$F$235,2,FALSE)</f>
        <v>#N/A</v>
      </c>
      <c r="G70" s="61"/>
      <c r="H70" s="61"/>
      <c r="I70" s="59"/>
      <c r="J70" s="196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188" customFormat="1" ht="22.75" customHeight="1" x14ac:dyDescent="0.35">
      <c r="B71" s="57"/>
      <c r="C71" s="58"/>
      <c r="D71" s="59"/>
      <c r="E71" s="60"/>
      <c r="F71" s="170" t="e">
        <f>+VLOOKUP(E71,'ESTADAR V3 2025'!$D$125:$F$235,2,FALSE)</f>
        <v>#N/A</v>
      </c>
      <c r="G71" s="61"/>
      <c r="H71" s="61"/>
      <c r="I71" s="59"/>
      <c r="J71" s="196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188" customFormat="1" ht="22.75" customHeight="1" x14ac:dyDescent="0.35">
      <c r="B72" s="57"/>
      <c r="C72" s="58"/>
      <c r="D72" s="59"/>
      <c r="E72" s="60"/>
      <c r="F72" s="170" t="e">
        <f>+VLOOKUP(E72,'ESTADAR V3 2025'!$D$125:$F$235,2,FALSE)</f>
        <v>#N/A</v>
      </c>
      <c r="G72" s="61"/>
      <c r="H72" s="61"/>
      <c r="I72" s="59"/>
      <c r="J72" s="196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188" customFormat="1" ht="22.75" customHeight="1" x14ac:dyDescent="0.35">
      <c r="B73" s="57"/>
      <c r="C73" s="58"/>
      <c r="D73" s="59"/>
      <c r="E73" s="60"/>
      <c r="F73" s="170" t="e">
        <f>+VLOOKUP(E73,'ESTADAR V3 2025'!$D$125:$F$235,2,FALSE)</f>
        <v>#N/A</v>
      </c>
      <c r="G73" s="61"/>
      <c r="H73" s="61"/>
      <c r="I73" s="59"/>
      <c r="J73" s="196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188" customFormat="1" ht="22.75" customHeight="1" x14ac:dyDescent="0.35">
      <c r="B74" s="57"/>
      <c r="C74" s="58"/>
      <c r="D74" s="59"/>
      <c r="E74" s="60"/>
      <c r="F74" s="170" t="e">
        <f>+VLOOKUP(E74,'ESTADAR V3 2025'!$D$125:$F$235,2,FALSE)</f>
        <v>#N/A</v>
      </c>
      <c r="G74" s="61"/>
      <c r="H74" s="61"/>
      <c r="I74" s="59"/>
      <c r="J74" s="196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188" customFormat="1" ht="22.75" customHeight="1" x14ac:dyDescent="0.35">
      <c r="B75" s="57"/>
      <c r="C75" s="58"/>
      <c r="D75" s="59"/>
      <c r="E75" s="60"/>
      <c r="F75" s="170" t="e">
        <f>+VLOOKUP(E75,'ESTADAR V3 2025'!$D$125:$F$235,2,FALSE)</f>
        <v>#N/A</v>
      </c>
      <c r="G75" s="61"/>
      <c r="H75" s="61"/>
      <c r="I75" s="59"/>
      <c r="J75" s="196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188" customFormat="1" ht="22.75" customHeight="1" x14ac:dyDescent="0.35">
      <c r="B76" s="57"/>
      <c r="C76" s="58"/>
      <c r="D76" s="59"/>
      <c r="E76" s="60"/>
      <c r="F76" s="170" t="e">
        <f>+VLOOKUP(E76,'ESTADAR V3 2025'!$D$125:$F$235,2,FALSE)</f>
        <v>#N/A</v>
      </c>
      <c r="G76" s="61"/>
      <c r="H76" s="61"/>
      <c r="I76" s="59"/>
      <c r="J76" s="196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188" customFormat="1" ht="22.75" customHeight="1" x14ac:dyDescent="0.35">
      <c r="B77" s="57"/>
      <c r="C77" s="58"/>
      <c r="D77" s="59"/>
      <c r="E77" s="60"/>
      <c r="F77" s="170" t="e">
        <f>+VLOOKUP(E77,'ESTADAR V3 2025'!$D$125:$F$235,2,FALSE)</f>
        <v>#N/A</v>
      </c>
      <c r="G77" s="61"/>
      <c r="H77" s="61"/>
      <c r="I77" s="59"/>
      <c r="J77" s="196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188" customFormat="1" ht="22.75" customHeight="1" x14ac:dyDescent="0.35">
      <c r="B78" s="57"/>
      <c r="C78" s="58"/>
      <c r="D78" s="59"/>
      <c r="E78" s="60"/>
      <c r="F78" s="170" t="e">
        <f>+VLOOKUP(E78,'ESTADAR V3 2025'!$D$125:$F$235,2,FALSE)</f>
        <v>#N/A</v>
      </c>
      <c r="G78" s="61"/>
      <c r="H78" s="61"/>
      <c r="I78" s="59"/>
      <c r="J78" s="196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188" customFormat="1" ht="22.75" customHeight="1" x14ac:dyDescent="0.35">
      <c r="B79" s="57"/>
      <c r="C79" s="58"/>
      <c r="D79" s="59"/>
      <c r="E79" s="60"/>
      <c r="F79" s="170" t="e">
        <f>+VLOOKUP(E79,'ESTADAR V3 2025'!$D$125:$F$235,2,FALSE)</f>
        <v>#N/A</v>
      </c>
      <c r="G79" s="61"/>
      <c r="H79" s="61"/>
      <c r="I79" s="59"/>
      <c r="J79" s="196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188" customFormat="1" ht="22.75" customHeight="1" x14ac:dyDescent="0.35">
      <c r="B80" s="57"/>
      <c r="C80" s="58"/>
      <c r="D80" s="59"/>
      <c r="E80" s="60"/>
      <c r="F80" s="170" t="e">
        <f>+VLOOKUP(E80,'ESTADAR V3 2025'!$D$125:$F$235,2,FALSE)</f>
        <v>#N/A</v>
      </c>
      <c r="G80" s="61"/>
      <c r="H80" s="61"/>
      <c r="I80" s="59"/>
      <c r="J80" s="196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188" customFormat="1" ht="22.75" customHeight="1" x14ac:dyDescent="0.35">
      <c r="B81" s="57"/>
      <c r="C81" s="58"/>
      <c r="D81" s="59"/>
      <c r="E81" s="60"/>
      <c r="F81" s="170" t="e">
        <f>+VLOOKUP(E81,'ESTADAR V3 2025'!$D$125:$F$235,2,FALSE)</f>
        <v>#N/A</v>
      </c>
      <c r="G81" s="61"/>
      <c r="H81" s="61"/>
      <c r="I81" s="59"/>
      <c r="J81" s="196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188" customFormat="1" ht="22.75" customHeight="1" x14ac:dyDescent="0.35">
      <c r="B82" s="57"/>
      <c r="C82" s="58"/>
      <c r="D82" s="59"/>
      <c r="E82" s="60"/>
      <c r="F82" s="170" t="e">
        <f>+VLOOKUP(E82,'ESTADAR V3 2025'!$D$125:$F$235,2,FALSE)</f>
        <v>#N/A</v>
      </c>
      <c r="G82" s="61"/>
      <c r="H82" s="61"/>
      <c r="I82" s="59"/>
      <c r="J82" s="196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188" customFormat="1" ht="22.75" customHeight="1" x14ac:dyDescent="0.35">
      <c r="B83" s="57"/>
      <c r="C83" s="58"/>
      <c r="D83" s="59"/>
      <c r="E83" s="60"/>
      <c r="F83" s="170" t="e">
        <f>+VLOOKUP(E83,'ESTADAR V3 2025'!$D$125:$F$235,2,FALSE)</f>
        <v>#N/A</v>
      </c>
      <c r="G83" s="61"/>
      <c r="H83" s="61"/>
      <c r="I83" s="59"/>
      <c r="J83" s="196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188" customFormat="1" ht="22.75" customHeight="1" x14ac:dyDescent="0.35">
      <c r="B84" s="57"/>
      <c r="C84" s="58"/>
      <c r="D84" s="59"/>
      <c r="E84" s="60"/>
      <c r="F84" s="170" t="e">
        <f>+VLOOKUP(E84,'ESTADAR V3 2025'!$D$125:$F$235,2,FALSE)</f>
        <v>#N/A</v>
      </c>
      <c r="G84" s="61"/>
      <c r="H84" s="61"/>
      <c r="I84" s="59"/>
      <c r="J84" s="196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188" customFormat="1" ht="22.75" customHeight="1" x14ac:dyDescent="0.35">
      <c r="B85" s="57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96" t="str">
        <f t="shared" si="4"/>
        <v/>
      </c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188" customFormat="1" ht="22.75" customHeight="1" x14ac:dyDescent="0.35">
      <c r="B86" s="57"/>
      <c r="C86" s="58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96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188" customFormat="1" ht="22.75" customHeight="1" x14ac:dyDescent="0.35">
      <c r="B87" s="57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96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188" customFormat="1" ht="22.75" customHeight="1" x14ac:dyDescent="0.35">
      <c r="B88" s="57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96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188" customFormat="1" ht="22.75" customHeight="1" x14ac:dyDescent="0.35">
      <c r="B89" s="57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96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188" customFormat="1" ht="22.75" customHeight="1" x14ac:dyDescent="0.35">
      <c r="B90" s="57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96" t="str">
        <f t="shared" si="4"/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188" customFormat="1" ht="22.75" customHeight="1" x14ac:dyDescent="0.35">
      <c r="B91" s="57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96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188" customFormat="1" ht="22.75" customHeight="1" x14ac:dyDescent="0.35">
      <c r="B92" s="57"/>
      <c r="C92" s="58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96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188" customFormat="1" ht="22.75" customHeight="1" x14ac:dyDescent="0.35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96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188" customFormat="1" ht="22.75" customHeight="1" x14ac:dyDescent="0.35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96" t="str">
        <f t="shared" si="4"/>
        <v/>
      </c>
      <c r="K94" s="60"/>
      <c r="L94" s="63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188" customFormat="1" ht="22.75" customHeight="1" x14ac:dyDescent="0.35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96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188" customFormat="1" ht="22.75" customHeight="1" x14ac:dyDescent="0.35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96" t="str">
        <f t="shared" si="4"/>
        <v/>
      </c>
      <c r="K96" s="60"/>
      <c r="L96" s="63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188" customFormat="1" ht="22.75" customHeight="1" x14ac:dyDescent="0.35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96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188" customFormat="1" ht="22.75" customHeight="1" x14ac:dyDescent="0.35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96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188" customFormat="1" ht="22.75" customHeight="1" x14ac:dyDescent="0.35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96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188" customFormat="1" ht="22.75" customHeight="1" x14ac:dyDescent="0.35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96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188" customFormat="1" ht="22.75" customHeight="1" x14ac:dyDescent="0.35">
      <c r="B101" s="57"/>
      <c r="C101" s="58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96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188" customFormat="1" ht="22.75" customHeight="1" x14ac:dyDescent="0.35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96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188" customFormat="1" ht="22.75" customHeight="1" x14ac:dyDescent="0.35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96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188" customFormat="1" ht="22.75" customHeight="1" x14ac:dyDescent="0.35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96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188" customFormat="1" ht="22.75" customHeight="1" x14ac:dyDescent="0.35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96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188" customFormat="1" ht="22.75" customHeight="1" x14ac:dyDescent="0.35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96" t="str">
        <f>+IFERROR(P106/O106,"")</f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188" customFormat="1" ht="22.75" customHeight="1" x14ac:dyDescent="0.35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96" t="str">
        <f>+IFERROR(P107/O107,"")</f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188" customFormat="1" ht="22.75" customHeight="1" x14ac:dyDescent="0.35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96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188" customFormat="1" ht="22.75" customHeight="1" x14ac:dyDescent="0.35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96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188" customFormat="1" ht="22.75" customHeight="1" x14ac:dyDescent="0.35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96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188" customFormat="1" ht="22.75" customHeight="1" x14ac:dyDescent="0.35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96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188" customFormat="1" ht="22.75" customHeight="1" x14ac:dyDescent="0.35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96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188" customFormat="1" ht="22.75" customHeight="1" x14ac:dyDescent="0.35">
      <c r="B113" s="57"/>
      <c r="C113" s="58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96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188" customFormat="1" ht="22.75" customHeight="1" x14ac:dyDescent="0.35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96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188" customFormat="1" ht="22.75" customHeight="1" x14ac:dyDescent="0.35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96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188" customFormat="1" ht="22.75" customHeight="1" x14ac:dyDescent="0.35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96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188" customFormat="1" ht="22.75" customHeight="1" x14ac:dyDescent="0.35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96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188" customFormat="1" ht="22.75" customHeight="1" x14ac:dyDescent="0.35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96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188" customFormat="1" ht="22.75" customHeight="1" x14ac:dyDescent="0.35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96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188" customFormat="1" ht="22.75" customHeight="1" x14ac:dyDescent="0.35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96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188" customFormat="1" ht="22.75" customHeight="1" x14ac:dyDescent="0.35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96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188" customFormat="1" ht="22.75" customHeight="1" x14ac:dyDescent="0.35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96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188" customFormat="1" ht="22.75" customHeight="1" x14ac:dyDescent="0.35">
      <c r="B123" s="57"/>
      <c r="C123" s="58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96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188" customFormat="1" ht="22.75" customHeight="1" x14ac:dyDescent="0.35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96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188" customFormat="1" ht="22.75" customHeight="1" x14ac:dyDescent="0.35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96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188" customFormat="1" ht="22.75" customHeight="1" x14ac:dyDescent="0.35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96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188" customFormat="1" ht="22.75" customHeight="1" x14ac:dyDescent="0.35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96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188" customFormat="1" ht="22.75" customHeight="1" x14ac:dyDescent="0.35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96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188" customFormat="1" ht="22.75" customHeight="1" x14ac:dyDescent="0.35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96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188" customFormat="1" ht="22.75" customHeight="1" x14ac:dyDescent="0.35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96" t="str">
        <f t="shared" ref="J130:J193" si="8">+IFERROR(P130/O130,"")</f>
        <v/>
      </c>
      <c r="K130" s="60"/>
      <c r="L130" s="63"/>
      <c r="M130" s="64" t="str">
        <f t="shared" ref="M130:M193" si="9">+IFERROR(N130*O130,"")</f>
        <v/>
      </c>
      <c r="N130" s="65">
        <f t="shared" ref="N130:N193" si="10">(H130-G130)*24</f>
        <v>0</v>
      </c>
      <c r="O130" s="66" t="str">
        <f>+IFERROR(VLOOKUP(LEFT(E130,4),Tabla3[[COD]:[PROCESO]],4,FALSE),"")</f>
        <v/>
      </c>
      <c r="P130" s="67" t="str">
        <f t="shared" ref="P130:P193" si="11">+IFERROR(I130/N130,"")</f>
        <v/>
      </c>
    </row>
    <row r="131" spans="2:16" s="188" customFormat="1" ht="22.75" customHeight="1" x14ac:dyDescent="0.35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96" t="str">
        <f t="shared" si="8"/>
        <v/>
      </c>
      <c r="K131" s="60"/>
      <c r="L131" s="63"/>
      <c r="M131" s="64" t="str">
        <f t="shared" si="9"/>
        <v/>
      </c>
      <c r="N131" s="65">
        <f t="shared" si="10"/>
        <v>0</v>
      </c>
      <c r="O131" s="66" t="str">
        <f>+IFERROR(VLOOKUP(LEFT(E131,4),Tabla3[[COD]:[PROCESO]],4,FALSE),"")</f>
        <v/>
      </c>
      <c r="P131" s="67" t="str">
        <f t="shared" si="11"/>
        <v/>
      </c>
    </row>
    <row r="132" spans="2:16" s="188" customFormat="1" ht="22.75" customHeight="1" x14ac:dyDescent="0.35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96" t="str">
        <f t="shared" si="8"/>
        <v/>
      </c>
      <c r="K132" s="60"/>
      <c r="L132" s="63"/>
      <c r="M132" s="64" t="str">
        <f t="shared" si="9"/>
        <v/>
      </c>
      <c r="N132" s="65">
        <f t="shared" si="10"/>
        <v>0</v>
      </c>
      <c r="O132" s="66" t="str">
        <f>+IFERROR(VLOOKUP(LEFT(E132,4),Tabla3[[COD]:[PROCESO]],4,FALSE),"")</f>
        <v/>
      </c>
      <c r="P132" s="67" t="str">
        <f t="shared" si="11"/>
        <v/>
      </c>
    </row>
    <row r="133" spans="2:16" s="188" customFormat="1" ht="22.75" customHeight="1" x14ac:dyDescent="0.35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96" t="str">
        <f t="shared" si="8"/>
        <v/>
      </c>
      <c r="K133" s="60"/>
      <c r="L133" s="63"/>
      <c r="M133" s="64" t="str">
        <f t="shared" si="9"/>
        <v/>
      </c>
      <c r="N133" s="65">
        <f t="shared" si="10"/>
        <v>0</v>
      </c>
      <c r="O133" s="66" t="str">
        <f>+IFERROR(VLOOKUP(LEFT(E133,4),Tabla3[[COD]:[PROCESO]],4,FALSE),"")</f>
        <v/>
      </c>
      <c r="P133" s="67" t="str">
        <f t="shared" si="11"/>
        <v/>
      </c>
    </row>
    <row r="134" spans="2:16" s="188" customFormat="1" ht="22.75" customHeight="1" x14ac:dyDescent="0.35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96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188" customFormat="1" ht="22.75" customHeight="1" x14ac:dyDescent="0.35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96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188" customFormat="1" ht="22.75" customHeight="1" x14ac:dyDescent="0.35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96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188" customFormat="1" ht="22.75" customHeight="1" x14ac:dyDescent="0.35">
      <c r="B137" s="57"/>
      <c r="C137" s="58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96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188" customFormat="1" ht="22.75" customHeight="1" x14ac:dyDescent="0.35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96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188" customFormat="1" ht="22.75" customHeight="1" x14ac:dyDescent="0.35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96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188" customFormat="1" ht="22.75" customHeight="1" x14ac:dyDescent="0.35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96" t="str">
        <f t="shared" si="8"/>
        <v/>
      </c>
      <c r="L140" s="63"/>
      <c r="M140" s="64" t="str">
        <f t="shared" si="9"/>
        <v/>
      </c>
      <c r="N140" s="65">
        <f t="shared" si="10"/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188" customFormat="1" ht="22.75" customHeight="1" x14ac:dyDescent="0.35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96" t="str">
        <f t="shared" si="8"/>
        <v/>
      </c>
      <c r="K141" s="60"/>
      <c r="L141" s="63"/>
      <c r="M141" s="64" t="str">
        <f t="shared" si="9"/>
        <v/>
      </c>
      <c r="N141" s="65">
        <f t="shared" si="10"/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188" customFormat="1" ht="22.75" customHeight="1" x14ac:dyDescent="0.35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96" t="str">
        <f t="shared" si="8"/>
        <v/>
      </c>
      <c r="K142" s="60"/>
      <c r="L142" s="63"/>
      <c r="M142" s="64" t="str">
        <f t="shared" si="9"/>
        <v/>
      </c>
      <c r="N142" s="65">
        <f t="shared" si="10"/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188" customFormat="1" ht="22.75" customHeight="1" x14ac:dyDescent="0.35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96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188" customFormat="1" ht="22.75" customHeight="1" x14ac:dyDescent="0.35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96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188" customFormat="1" ht="22.75" customHeight="1" x14ac:dyDescent="0.35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96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188" customFormat="1" ht="22.75" customHeight="1" x14ac:dyDescent="0.35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96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188" customFormat="1" ht="22.75" customHeight="1" x14ac:dyDescent="0.35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96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188" customFormat="1" ht="22.75" customHeight="1" x14ac:dyDescent="0.35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96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188" customFormat="1" ht="22.75" customHeight="1" x14ac:dyDescent="0.35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96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188" customFormat="1" ht="22.75" customHeight="1" x14ac:dyDescent="0.35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96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188" customFormat="1" ht="22.75" customHeight="1" x14ac:dyDescent="0.35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96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188" customFormat="1" ht="22.75" customHeight="1" x14ac:dyDescent="0.35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96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188" customFormat="1" ht="22.75" customHeight="1" x14ac:dyDescent="0.35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96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188" customFormat="1" ht="22.75" customHeight="1" x14ac:dyDescent="0.35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96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188" customFormat="1" ht="22.75" customHeight="1" x14ac:dyDescent="0.35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96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188" customFormat="1" ht="22.75" customHeight="1" x14ac:dyDescent="0.35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96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188" customFormat="1" ht="22.75" customHeight="1" x14ac:dyDescent="0.35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96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+IFERROR(VLOOKUP(LEFT(E157,4),Tabla3[[COD]:[PROCESO]],4,FALSE),"")</f>
        <v/>
      </c>
      <c r="P157" s="67" t="str">
        <f t="shared" si="11"/>
        <v/>
      </c>
    </row>
    <row r="158" spans="2:16" s="188" customFormat="1" ht="22.75" customHeight="1" x14ac:dyDescent="0.35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96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+IFERROR(VLOOKUP(LEFT(E158,4),Tabla3[[COD]:[PROCESO]],4,FALSE),"")</f>
        <v/>
      </c>
      <c r="P158" s="67" t="str">
        <f t="shared" si="11"/>
        <v/>
      </c>
    </row>
    <row r="159" spans="2:16" s="188" customFormat="1" ht="22.75" customHeight="1" x14ac:dyDescent="0.35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96" t="str">
        <f t="shared" si="8"/>
        <v/>
      </c>
      <c r="L159" s="60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188" customFormat="1" ht="22.75" customHeight="1" x14ac:dyDescent="0.35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96" t="str">
        <f t="shared" si="8"/>
        <v/>
      </c>
      <c r="L160" s="60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188" customFormat="1" ht="22.75" customHeight="1" x14ac:dyDescent="0.35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96" t="str">
        <f t="shared" si="8"/>
        <v/>
      </c>
      <c r="L161" s="60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188" customFormat="1" ht="22.75" customHeight="1" x14ac:dyDescent="0.35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241"/>
      <c r="J162" s="196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188" customFormat="1" ht="22.75" customHeight="1" x14ac:dyDescent="0.35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96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188" customFormat="1" ht="22.75" customHeight="1" x14ac:dyDescent="0.35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96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188" customFormat="1" ht="22.75" customHeight="1" x14ac:dyDescent="0.35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96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188" customFormat="1" ht="22.75" customHeight="1" x14ac:dyDescent="0.35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96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188" customFormat="1" ht="22.75" customHeight="1" x14ac:dyDescent="0.35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96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188" customFormat="1" ht="22.75" customHeight="1" x14ac:dyDescent="0.35">
      <c r="B168" s="57"/>
      <c r="C168" s="58"/>
      <c r="E168" s="60"/>
      <c r="F168" s="170" t="e">
        <f>+VLOOKUP(E168,'ESTADAR V3 2025'!$D$125:$F$235,2,FALSE)</f>
        <v>#N/A</v>
      </c>
      <c r="G168" s="61"/>
      <c r="H168" s="61"/>
      <c r="I168" s="59"/>
      <c r="J168" s="196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188" customFormat="1" ht="22.75" customHeight="1" x14ac:dyDescent="0.35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96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188" customFormat="1" ht="22.75" customHeight="1" x14ac:dyDescent="0.35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96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188" customFormat="1" ht="22.75" customHeight="1" x14ac:dyDescent="0.35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96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188" customFormat="1" ht="22.75" customHeight="1" x14ac:dyDescent="0.35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96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188" customFormat="1" ht="22.75" customHeight="1" x14ac:dyDescent="0.35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96" t="str">
        <f t="shared" si="8"/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188" customFormat="1" ht="22.75" customHeight="1" x14ac:dyDescent="0.35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96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188" customFormat="1" ht="22.75" customHeight="1" x14ac:dyDescent="0.35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96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188" customFormat="1" ht="22.75" customHeight="1" x14ac:dyDescent="0.35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96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188" customFormat="1" ht="22.75" customHeight="1" x14ac:dyDescent="0.35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96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188" customFormat="1" ht="22.75" customHeight="1" x14ac:dyDescent="0.35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96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188" customFormat="1" ht="22.75" customHeight="1" x14ac:dyDescent="0.35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96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188" customFormat="1" ht="22.75" customHeight="1" x14ac:dyDescent="0.35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96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188" customFormat="1" ht="22.75" customHeight="1" x14ac:dyDescent="0.35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96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188" customFormat="1" ht="22.75" customHeight="1" x14ac:dyDescent="0.35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96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188" customFormat="1" ht="22.75" customHeight="1" x14ac:dyDescent="0.35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96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188" customFormat="1" ht="22.75" customHeight="1" x14ac:dyDescent="0.35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96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188" customFormat="1" ht="22.75" customHeight="1" x14ac:dyDescent="0.35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96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188" customFormat="1" ht="22.75" customHeight="1" x14ac:dyDescent="0.35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96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188" customFormat="1" ht="22.75" customHeight="1" x14ac:dyDescent="0.35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96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188" customFormat="1" ht="22.75" customHeight="1" x14ac:dyDescent="0.35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96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188" customFormat="1" ht="22.75" customHeight="1" x14ac:dyDescent="0.35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96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188" customFormat="1" ht="22.75" customHeight="1" x14ac:dyDescent="0.35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96" t="str">
        <f>+IFERROR(P190/O190,"")</f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188" customFormat="1" ht="22.75" customHeight="1" x14ac:dyDescent="0.35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96" t="str">
        <f>+IFERROR(P191/O191,"")</f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188" customFormat="1" ht="22.75" customHeight="1" x14ac:dyDescent="0.35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96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188" customFormat="1" ht="22.75" customHeight="1" x14ac:dyDescent="0.35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96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188" customFormat="1" ht="22.75" customHeight="1" x14ac:dyDescent="0.35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96" t="str">
        <f t="shared" ref="J194:J257" si="12">+IFERROR(P194/O194,"")</f>
        <v/>
      </c>
      <c r="K194" s="60"/>
      <c r="L194" s="63"/>
      <c r="M194" s="64" t="str">
        <f t="shared" ref="M194:M257" si="13">+IFERROR(N194*O194,"")</f>
        <v/>
      </c>
      <c r="N194" s="65">
        <f t="shared" ref="N194:N257" si="14">(H194-G194)*24</f>
        <v>0</v>
      </c>
      <c r="O194" s="66" t="str">
        <f>+IFERROR(VLOOKUP(LEFT(E194,4),Tabla3[[COD]:[PROCESO]],4,FALSE),"")</f>
        <v/>
      </c>
      <c r="P194" s="67" t="str">
        <f t="shared" ref="P194:P257" si="15">+IFERROR(I194/N194,"")</f>
        <v/>
      </c>
    </row>
    <row r="195" spans="2:16" s="188" customFormat="1" ht="22.75" customHeight="1" x14ac:dyDescent="0.35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96" t="str">
        <f t="shared" si="12"/>
        <v/>
      </c>
      <c r="K195" s="60"/>
      <c r="L195" s="63"/>
      <c r="M195" s="64" t="str">
        <f t="shared" si="13"/>
        <v/>
      </c>
      <c r="N195" s="65">
        <f t="shared" si="14"/>
        <v>0</v>
      </c>
      <c r="O195" s="66" t="str">
        <f>+IFERROR(VLOOKUP(LEFT(E195,4),Tabla3[[COD]:[PROCESO]],4,FALSE),"")</f>
        <v/>
      </c>
      <c r="P195" s="67" t="str">
        <f t="shared" si="15"/>
        <v/>
      </c>
    </row>
    <row r="196" spans="2:16" s="188" customFormat="1" ht="22.75" customHeight="1" x14ac:dyDescent="0.35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96" t="str">
        <f t="shared" si="12"/>
        <v/>
      </c>
      <c r="K196" s="60"/>
      <c r="L196" s="63"/>
      <c r="M196" s="64" t="str">
        <f t="shared" si="13"/>
        <v/>
      </c>
      <c r="N196" s="65">
        <f t="shared" si="14"/>
        <v>0</v>
      </c>
      <c r="O196" s="66" t="str">
        <f>+IFERROR(VLOOKUP(LEFT(E196,4),Tabla3[[COD]:[PROCESO]],4,FALSE),"")</f>
        <v/>
      </c>
      <c r="P196" s="67" t="str">
        <f t="shared" si="15"/>
        <v/>
      </c>
    </row>
    <row r="197" spans="2:16" s="188" customFormat="1" ht="22.75" customHeight="1" x14ac:dyDescent="0.35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96" t="str">
        <f t="shared" si="12"/>
        <v/>
      </c>
      <c r="K197" s="60"/>
      <c r="L197" s="63"/>
      <c r="M197" s="64" t="str">
        <f t="shared" si="13"/>
        <v/>
      </c>
      <c r="N197" s="65">
        <f t="shared" si="14"/>
        <v>0</v>
      </c>
      <c r="O197" s="66" t="str">
        <f>+IFERROR(VLOOKUP(LEFT(E197,4),Tabla3[[COD]:[PROCESO]],4,FALSE),"")</f>
        <v/>
      </c>
      <c r="P197" s="67" t="str">
        <f t="shared" si="15"/>
        <v/>
      </c>
    </row>
    <row r="198" spans="2:16" s="188" customFormat="1" ht="22.75" customHeight="1" x14ac:dyDescent="0.35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96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188" customFormat="1" ht="22.75" customHeight="1" x14ac:dyDescent="0.35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96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188" customFormat="1" ht="22.75" customHeight="1" x14ac:dyDescent="0.35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96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188" customFormat="1" ht="22.75" customHeight="1" x14ac:dyDescent="0.35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96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188" customFormat="1" ht="22.75" customHeight="1" x14ac:dyDescent="0.35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96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188" customFormat="1" ht="22.75" customHeight="1" x14ac:dyDescent="0.35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96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188" customFormat="1" ht="22.75" customHeight="1" x14ac:dyDescent="0.35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96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188" customFormat="1" ht="22.75" customHeight="1" x14ac:dyDescent="0.35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196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188" customFormat="1" ht="22.75" customHeight="1" x14ac:dyDescent="0.35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196" t="str">
        <f>+IFERROR(P206/O206,"")</f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188" customFormat="1" ht="22.75" customHeight="1" x14ac:dyDescent="0.35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196" t="str">
        <f>+IFERROR(P207/O207,"")</f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188" customFormat="1" ht="22.75" customHeight="1" x14ac:dyDescent="0.35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196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188" customFormat="1" ht="22.75" customHeight="1" x14ac:dyDescent="0.35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196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188" customFormat="1" ht="22.75" customHeight="1" x14ac:dyDescent="0.35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196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188" customFormat="1" ht="22.75" customHeight="1" x14ac:dyDescent="0.35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196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188" customFormat="1" ht="22.75" customHeight="1" x14ac:dyDescent="0.35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196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188" customFormat="1" ht="22.75" customHeight="1" x14ac:dyDescent="0.35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196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188" customFormat="1" ht="22.75" customHeight="1" x14ac:dyDescent="0.35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196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188" customFormat="1" ht="22.75" customHeight="1" x14ac:dyDescent="0.35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196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188" customFormat="1" ht="22.75" customHeight="1" x14ac:dyDescent="0.35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196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188" customFormat="1" ht="22.75" customHeight="1" x14ac:dyDescent="0.35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196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188" customFormat="1" ht="22.75" customHeight="1" x14ac:dyDescent="0.35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196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188" customFormat="1" ht="22.75" customHeight="1" x14ac:dyDescent="0.35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196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188" customFormat="1" ht="22.75" customHeight="1" x14ac:dyDescent="0.35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196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188" customFormat="1" ht="22.75" customHeight="1" x14ac:dyDescent="0.35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196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188" customFormat="1" ht="22.75" customHeight="1" x14ac:dyDescent="0.35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196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188" customFormat="1" ht="22.75" customHeight="1" x14ac:dyDescent="0.35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196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188" customFormat="1" ht="22.75" customHeight="1" x14ac:dyDescent="0.35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196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188" customFormat="1" ht="22.75" customHeight="1" x14ac:dyDescent="0.35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196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188" customFormat="1" ht="22.75" customHeight="1" x14ac:dyDescent="0.35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196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188" customFormat="1" ht="22.75" customHeight="1" x14ac:dyDescent="0.35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196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188" customFormat="1" ht="22.75" customHeight="1" x14ac:dyDescent="0.35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196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188" customFormat="1" ht="22.75" customHeight="1" x14ac:dyDescent="0.35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196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188" customFormat="1" ht="22.75" customHeight="1" x14ac:dyDescent="0.35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196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188" customFormat="1" ht="22.75" customHeight="1" x14ac:dyDescent="0.35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196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188" customFormat="1" ht="22.75" customHeight="1" x14ac:dyDescent="0.35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196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188" customFormat="1" ht="22.75" customHeight="1" x14ac:dyDescent="0.35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196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188" customFormat="1" ht="22.75" customHeight="1" x14ac:dyDescent="0.35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196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188" customFormat="1" ht="22.75" customHeight="1" x14ac:dyDescent="0.35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196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188" customFormat="1" ht="22.75" customHeight="1" x14ac:dyDescent="0.35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196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188" customFormat="1" ht="22.75" customHeight="1" x14ac:dyDescent="0.35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196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188" customFormat="1" ht="22.75" customHeight="1" x14ac:dyDescent="0.35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196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188" customFormat="1" ht="22.75" customHeight="1" x14ac:dyDescent="0.35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196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188" customFormat="1" ht="22.75" customHeight="1" x14ac:dyDescent="0.35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196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188" customFormat="1" ht="22.75" customHeight="1" x14ac:dyDescent="0.35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196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188" customFormat="1" ht="22.75" customHeight="1" x14ac:dyDescent="0.35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196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188" customFormat="1" ht="22.75" customHeight="1" x14ac:dyDescent="0.35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196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188" customFormat="1" ht="22.75" customHeight="1" x14ac:dyDescent="0.35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196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188" customFormat="1" ht="22.75" customHeight="1" x14ac:dyDescent="0.35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196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188" customFormat="1" ht="22.75" customHeight="1" x14ac:dyDescent="0.35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196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188" customFormat="1" ht="22.75" customHeight="1" x14ac:dyDescent="0.35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196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188" customFormat="1" ht="22.75" customHeight="1" x14ac:dyDescent="0.35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196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188" customFormat="1" ht="22.75" customHeight="1" x14ac:dyDescent="0.35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196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188" customFormat="1" ht="22.75" customHeight="1" x14ac:dyDescent="0.35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196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188" customFormat="1" ht="22.75" customHeight="1" x14ac:dyDescent="0.35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196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188" customFormat="1" ht="22.75" customHeight="1" x14ac:dyDescent="0.35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196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188" customFormat="1" ht="22.75" customHeight="1" x14ac:dyDescent="0.35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196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188" customFormat="1" ht="22.75" customHeight="1" x14ac:dyDescent="0.35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196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188" customFormat="1" ht="22.75" customHeight="1" x14ac:dyDescent="0.35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196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188" customFormat="1" ht="22.75" customHeight="1" x14ac:dyDescent="0.35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196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188" customFormat="1" ht="22.75" customHeight="1" x14ac:dyDescent="0.35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196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188" customFormat="1" ht="22.75" customHeight="1" x14ac:dyDescent="0.35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196" t="str">
        <f t="shared" ref="J258:J321" si="16">+IFERROR(P258/O258,"")</f>
        <v/>
      </c>
      <c r="K258" s="60"/>
      <c r="L258" s="63"/>
      <c r="M258" s="64" t="str">
        <f t="shared" ref="M258:M321" si="17">+IFERROR(N258*O258,"")</f>
        <v/>
      </c>
      <c r="N258" s="65">
        <f t="shared" ref="N258:N321" si="18">(H258-G258)*24</f>
        <v>0</v>
      </c>
      <c r="O258" s="66" t="str">
        <f>+IFERROR(VLOOKUP(LEFT(E258,4),Tabla3[[COD]:[PROCESO]],4,FALSE),"")</f>
        <v/>
      </c>
      <c r="P258" s="67" t="str">
        <f t="shared" ref="P258:P321" si="19">+IFERROR(I258/N258,"")</f>
        <v/>
      </c>
    </row>
    <row r="259" spans="2:16" s="188" customFormat="1" ht="22.75" customHeight="1" x14ac:dyDescent="0.35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196" t="str">
        <f t="shared" si="16"/>
        <v/>
      </c>
      <c r="K259" s="60"/>
      <c r="L259" s="63"/>
      <c r="M259" s="64" t="str">
        <f t="shared" si="17"/>
        <v/>
      </c>
      <c r="N259" s="65">
        <f t="shared" si="18"/>
        <v>0</v>
      </c>
      <c r="O259" s="66" t="str">
        <f>+IFERROR(VLOOKUP(LEFT(E259,4),Tabla3[[COD]:[PROCESO]],4,FALSE),"")</f>
        <v/>
      </c>
      <c r="P259" s="67" t="str">
        <f t="shared" si="19"/>
        <v/>
      </c>
    </row>
    <row r="260" spans="2:16" s="188" customFormat="1" ht="22.75" customHeight="1" x14ac:dyDescent="0.35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196" t="str">
        <f t="shared" si="16"/>
        <v/>
      </c>
      <c r="K260" s="60"/>
      <c r="L260" s="63"/>
      <c r="M260" s="64" t="str">
        <f t="shared" si="17"/>
        <v/>
      </c>
      <c r="N260" s="65">
        <f t="shared" si="18"/>
        <v>0</v>
      </c>
      <c r="O260" s="66" t="str">
        <f>+IFERROR(VLOOKUP(LEFT(E260,4),Tabla3[[COD]:[PROCESO]],4,FALSE),"")</f>
        <v/>
      </c>
      <c r="P260" s="67" t="str">
        <f t="shared" si="19"/>
        <v/>
      </c>
    </row>
    <row r="261" spans="2:16" s="188" customFormat="1" ht="22.75" customHeight="1" x14ac:dyDescent="0.35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196" t="str">
        <f t="shared" si="16"/>
        <v/>
      </c>
      <c r="K261" s="60"/>
      <c r="L261" s="63"/>
      <c r="M261" s="64" t="str">
        <f t="shared" si="17"/>
        <v/>
      </c>
      <c r="N261" s="65">
        <f t="shared" si="18"/>
        <v>0</v>
      </c>
      <c r="O261" s="66" t="str">
        <f>+IFERROR(VLOOKUP(LEFT(E261,4),Tabla3[[COD]:[PROCESO]],4,FALSE),"")</f>
        <v/>
      </c>
      <c r="P261" s="67" t="str">
        <f t="shared" si="19"/>
        <v/>
      </c>
    </row>
    <row r="262" spans="2:16" s="188" customFormat="1" ht="22.75" customHeight="1" x14ac:dyDescent="0.35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196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188" customFormat="1" ht="22.75" customHeight="1" x14ac:dyDescent="0.35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196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188" customFormat="1" ht="22.75" customHeight="1" x14ac:dyDescent="0.35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196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188" customFormat="1" ht="22.75" customHeight="1" x14ac:dyDescent="0.35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196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188" customFormat="1" ht="22.75" customHeight="1" x14ac:dyDescent="0.35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196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188" customFormat="1" ht="22.75" customHeight="1" x14ac:dyDescent="0.35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196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188" customFormat="1" ht="22.75" customHeight="1" x14ac:dyDescent="0.35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196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188" customFormat="1" ht="22.75" customHeight="1" x14ac:dyDescent="0.35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196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188" customFormat="1" ht="22.75" customHeight="1" x14ac:dyDescent="0.35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196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188" customFormat="1" ht="22.75" customHeight="1" x14ac:dyDescent="0.35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196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188" customFormat="1" ht="22.75" customHeight="1" x14ac:dyDescent="0.35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196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188" customFormat="1" ht="22.75" customHeight="1" x14ac:dyDescent="0.35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196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188" customFormat="1" ht="22.75" customHeight="1" x14ac:dyDescent="0.35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196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188" customFormat="1" ht="22.75" customHeight="1" x14ac:dyDescent="0.35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196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188" customFormat="1" ht="22.75" customHeight="1" x14ac:dyDescent="0.35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196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188" customFormat="1" ht="22.75" customHeight="1" x14ac:dyDescent="0.35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196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188" customFormat="1" ht="22.75" customHeight="1" x14ac:dyDescent="0.35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196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188" customFormat="1" ht="22.75" customHeight="1" x14ac:dyDescent="0.35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196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188" customFormat="1" ht="22.75" customHeight="1" x14ac:dyDescent="0.35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196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188" customFormat="1" ht="22.75" customHeight="1" x14ac:dyDescent="0.35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196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188" customFormat="1" ht="22.75" customHeight="1" x14ac:dyDescent="0.35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196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188" customFormat="1" ht="22.75" customHeight="1" x14ac:dyDescent="0.35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196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188" customFormat="1" ht="22.75" customHeight="1" x14ac:dyDescent="0.35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196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188" customFormat="1" ht="22.75" customHeight="1" x14ac:dyDescent="0.35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196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188" customFormat="1" ht="22.75" customHeight="1" x14ac:dyDescent="0.35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196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188" customFormat="1" ht="22.75" customHeight="1" x14ac:dyDescent="0.35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196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188" customFormat="1" ht="22.75" customHeight="1" x14ac:dyDescent="0.35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196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188" customFormat="1" ht="22.75" customHeight="1" x14ac:dyDescent="0.35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196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188" customFormat="1" ht="22.75" customHeight="1" x14ac:dyDescent="0.35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196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188" customFormat="1" ht="22.75" customHeight="1" x14ac:dyDescent="0.35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196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188" customFormat="1" ht="22.75" customHeight="1" x14ac:dyDescent="0.35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196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188" customFormat="1" ht="22.75" customHeight="1" x14ac:dyDescent="0.35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196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188" customFormat="1" ht="22.75" customHeight="1" x14ac:dyDescent="0.35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196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188" customFormat="1" ht="22.75" customHeight="1" x14ac:dyDescent="0.35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196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188" customFormat="1" ht="22.75" customHeight="1" x14ac:dyDescent="0.35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196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188" customFormat="1" ht="22.75" customHeight="1" x14ac:dyDescent="0.35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196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188" customFormat="1" ht="22.75" customHeight="1" x14ac:dyDescent="0.35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196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188" customFormat="1" ht="22.75" customHeight="1" x14ac:dyDescent="0.35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196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188" customFormat="1" ht="22.75" customHeight="1" x14ac:dyDescent="0.35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196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188" customFormat="1" ht="22.75" customHeight="1" x14ac:dyDescent="0.35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196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188" customFormat="1" ht="22.75" customHeight="1" x14ac:dyDescent="0.35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196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188" customFormat="1" ht="22.75" customHeight="1" x14ac:dyDescent="0.35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196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188" customFormat="1" ht="22.75" customHeight="1" x14ac:dyDescent="0.35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196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188" customFormat="1" ht="22.75" customHeight="1" x14ac:dyDescent="0.35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196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188" customFormat="1" ht="22.75" customHeight="1" x14ac:dyDescent="0.35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196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188" customFormat="1" ht="22.75" customHeight="1" x14ac:dyDescent="0.35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196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188" customFormat="1" ht="22.75" customHeight="1" x14ac:dyDescent="0.35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196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188" customFormat="1" ht="22.75" customHeight="1" x14ac:dyDescent="0.35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196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188" customFormat="1" ht="22.75" customHeight="1" x14ac:dyDescent="0.35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196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188" customFormat="1" ht="22.75" customHeight="1" x14ac:dyDescent="0.35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196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188" customFormat="1" ht="22.75" customHeight="1" x14ac:dyDescent="0.35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196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188" customFormat="1" ht="22.75" customHeight="1" x14ac:dyDescent="0.35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196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188" customFormat="1" ht="22.75" customHeight="1" x14ac:dyDescent="0.35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196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188" customFormat="1" ht="22.75" customHeight="1" x14ac:dyDescent="0.35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196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188" customFormat="1" ht="22.75" customHeight="1" x14ac:dyDescent="0.35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196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188" customFormat="1" ht="22.75" customHeight="1" x14ac:dyDescent="0.35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196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188" customFormat="1" ht="22.75" customHeight="1" x14ac:dyDescent="0.35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196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188" customFormat="1" ht="22.75" customHeight="1" x14ac:dyDescent="0.35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196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188" customFormat="1" ht="22.75" customHeight="1" x14ac:dyDescent="0.35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196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188" customFormat="1" ht="22.75" customHeight="1" x14ac:dyDescent="0.35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196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188" customFormat="1" ht="22.75" customHeight="1" x14ac:dyDescent="0.35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196" t="str">
        <f t="shared" ref="J322:J385" si="20">+IFERROR(P322/O322,"")</f>
        <v/>
      </c>
      <c r="K322" s="60"/>
      <c r="L322" s="63"/>
      <c r="M322" s="64" t="str">
        <f t="shared" ref="M322:M385" si="21">+IFERROR(N322*O322,"")</f>
        <v/>
      </c>
      <c r="N322" s="65">
        <f t="shared" ref="N322:N385" si="22">(H322-G322)*24</f>
        <v>0</v>
      </c>
      <c r="O322" s="66" t="str">
        <f>+IFERROR(VLOOKUP(LEFT(E322,4),Tabla3[[COD]:[PROCESO]],4,FALSE),"")</f>
        <v/>
      </c>
      <c r="P322" s="67" t="str">
        <f t="shared" ref="P322:P385" si="23">+IFERROR(I322/N322,"")</f>
        <v/>
      </c>
    </row>
    <row r="323" spans="2:16" s="188" customFormat="1" ht="22.75" customHeight="1" x14ac:dyDescent="0.35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196" t="str">
        <f t="shared" si="20"/>
        <v/>
      </c>
      <c r="K323" s="60"/>
      <c r="L323" s="63"/>
      <c r="M323" s="64" t="str">
        <f t="shared" si="21"/>
        <v/>
      </c>
      <c r="N323" s="65">
        <f t="shared" si="22"/>
        <v>0</v>
      </c>
      <c r="O323" s="66" t="str">
        <f>+IFERROR(VLOOKUP(LEFT(E323,4),Tabla3[[COD]:[PROCESO]],4,FALSE),"")</f>
        <v/>
      </c>
      <c r="P323" s="67" t="str">
        <f t="shared" si="23"/>
        <v/>
      </c>
    </row>
    <row r="324" spans="2:16" s="188" customFormat="1" ht="22.75" customHeight="1" x14ac:dyDescent="0.35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196" t="str">
        <f t="shared" si="20"/>
        <v/>
      </c>
      <c r="K324" s="60"/>
      <c r="L324" s="63"/>
      <c r="M324" s="64" t="str">
        <f t="shared" si="21"/>
        <v/>
      </c>
      <c r="N324" s="65">
        <f t="shared" si="22"/>
        <v>0</v>
      </c>
      <c r="O324" s="66" t="str">
        <f>+IFERROR(VLOOKUP(LEFT(E324,4),Tabla3[[COD]:[PROCESO]],4,FALSE),"")</f>
        <v/>
      </c>
      <c r="P324" s="67" t="str">
        <f t="shared" si="23"/>
        <v/>
      </c>
    </row>
    <row r="325" spans="2:16" s="188" customFormat="1" ht="22.75" customHeight="1" x14ac:dyDescent="0.35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196" t="str">
        <f t="shared" si="20"/>
        <v/>
      </c>
      <c r="K325" s="60"/>
      <c r="L325" s="63"/>
      <c r="M325" s="64" t="str">
        <f t="shared" si="21"/>
        <v/>
      </c>
      <c r="N325" s="65">
        <f t="shared" si="22"/>
        <v>0</v>
      </c>
      <c r="O325" s="66" t="str">
        <f>+IFERROR(VLOOKUP(LEFT(E325,4),Tabla3[[COD]:[PROCESO]],4,FALSE),"")</f>
        <v/>
      </c>
      <c r="P325" s="67" t="str">
        <f t="shared" si="23"/>
        <v/>
      </c>
    </row>
    <row r="326" spans="2:16" s="188" customFormat="1" ht="22.75" customHeight="1" x14ac:dyDescent="0.35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196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188" customFormat="1" ht="22.75" customHeight="1" x14ac:dyDescent="0.35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196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188" customFormat="1" ht="22.75" customHeight="1" x14ac:dyDescent="0.35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196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188" customFormat="1" ht="22.75" customHeight="1" x14ac:dyDescent="0.35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196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188" customFormat="1" ht="22.75" customHeight="1" x14ac:dyDescent="0.35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196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188" customFormat="1" ht="22.75" customHeight="1" x14ac:dyDescent="0.35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196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188" customFormat="1" ht="22.75" customHeight="1" x14ac:dyDescent="0.35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196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188" customFormat="1" ht="22.75" customHeight="1" x14ac:dyDescent="0.35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196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188" customFormat="1" ht="22.75" customHeight="1" x14ac:dyDescent="0.35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196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188" customFormat="1" ht="22.75" customHeight="1" x14ac:dyDescent="0.35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196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188" customFormat="1" ht="22.75" customHeight="1" x14ac:dyDescent="0.35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196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188" customFormat="1" ht="22.75" customHeight="1" x14ac:dyDescent="0.35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196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188" customFormat="1" ht="22.75" customHeight="1" x14ac:dyDescent="0.35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196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188" customFormat="1" ht="22.75" customHeight="1" x14ac:dyDescent="0.35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196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188" customFormat="1" ht="22.75" customHeight="1" x14ac:dyDescent="0.35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196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188" customFormat="1" ht="22.75" customHeight="1" x14ac:dyDescent="0.35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196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188" customFormat="1" ht="22.75" customHeight="1" x14ac:dyDescent="0.35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196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188" customFormat="1" ht="22.75" customHeight="1" x14ac:dyDescent="0.35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196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188" customFormat="1" ht="22.75" customHeight="1" x14ac:dyDescent="0.35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196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188" customFormat="1" ht="22.75" customHeight="1" x14ac:dyDescent="0.35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196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188" customFormat="1" ht="22.75" customHeight="1" x14ac:dyDescent="0.35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196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188" customFormat="1" ht="22.75" customHeight="1" x14ac:dyDescent="0.35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196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188" customFormat="1" ht="22.75" customHeight="1" x14ac:dyDescent="0.35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196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188" customFormat="1" ht="22.75" customHeight="1" x14ac:dyDescent="0.35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196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188" customFormat="1" ht="22.75" customHeight="1" x14ac:dyDescent="0.35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196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188" customFormat="1" ht="22.75" customHeight="1" x14ac:dyDescent="0.35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196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188" customFormat="1" ht="22.75" customHeight="1" x14ac:dyDescent="0.35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196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188" customFormat="1" ht="22.75" customHeight="1" x14ac:dyDescent="0.35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196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188" customFormat="1" ht="22.75" customHeight="1" x14ac:dyDescent="0.35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196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188" customFormat="1" ht="22.75" customHeight="1" x14ac:dyDescent="0.35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196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188" customFormat="1" ht="22.75" customHeight="1" x14ac:dyDescent="0.35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196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188" customFormat="1" ht="22.75" customHeight="1" x14ac:dyDescent="0.35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196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188" customFormat="1" ht="22.75" customHeight="1" x14ac:dyDescent="0.35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196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188" customFormat="1" ht="22.75" customHeight="1" x14ac:dyDescent="0.35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196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188" customFormat="1" ht="22.75" customHeight="1" x14ac:dyDescent="0.35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196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188" customFormat="1" ht="22.75" customHeight="1" x14ac:dyDescent="0.35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196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188" customFormat="1" ht="22.75" customHeight="1" x14ac:dyDescent="0.35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196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188" customFormat="1" ht="22.75" customHeight="1" x14ac:dyDescent="0.35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196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188" customFormat="1" ht="22.75" customHeight="1" x14ac:dyDescent="0.35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196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188" customFormat="1" ht="22.75" customHeight="1" x14ac:dyDescent="0.35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196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188" customFormat="1" ht="22.75" customHeight="1" x14ac:dyDescent="0.35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196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188" customFormat="1" ht="22.75" customHeight="1" x14ac:dyDescent="0.35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196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188" customFormat="1" ht="22.75" customHeight="1" x14ac:dyDescent="0.35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196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188" customFormat="1" ht="22.75" customHeight="1" x14ac:dyDescent="0.35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196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188" customFormat="1" ht="22.75" customHeight="1" x14ac:dyDescent="0.35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196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188" customFormat="1" ht="22.75" customHeight="1" x14ac:dyDescent="0.35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196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188" customFormat="1" ht="22.75" customHeight="1" x14ac:dyDescent="0.35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196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188" customFormat="1" ht="22.75" customHeight="1" x14ac:dyDescent="0.35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196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188" customFormat="1" ht="22.75" customHeight="1" x14ac:dyDescent="0.35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196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188" customFormat="1" ht="22.75" customHeight="1" x14ac:dyDescent="0.35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196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188" customFormat="1" ht="22.75" customHeight="1" x14ac:dyDescent="0.35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196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188" customFormat="1" ht="22.75" customHeight="1" x14ac:dyDescent="0.35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196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188" customFormat="1" ht="22.75" customHeight="1" x14ac:dyDescent="0.35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196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188" customFormat="1" ht="22.75" customHeight="1" x14ac:dyDescent="0.35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196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188" customFormat="1" ht="22.75" customHeight="1" x14ac:dyDescent="0.35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196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188" customFormat="1" ht="22.75" customHeight="1" x14ac:dyDescent="0.35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196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188" customFormat="1" ht="22.75" customHeight="1" x14ac:dyDescent="0.35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196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188" customFormat="1" ht="22.75" customHeight="1" x14ac:dyDescent="0.35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196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188" customFormat="1" ht="22.75" customHeight="1" x14ac:dyDescent="0.35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196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188" customFormat="1" ht="22.75" customHeight="1" x14ac:dyDescent="0.35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196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188" customFormat="1" ht="22.75" customHeight="1" x14ac:dyDescent="0.35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196" t="str">
        <f t="shared" ref="J386:J449" si="24">+IFERROR(P386/O386,"")</f>
        <v/>
      </c>
      <c r="K386" s="60"/>
      <c r="L386" s="63"/>
      <c r="M386" s="64" t="str">
        <f t="shared" ref="M386:M449" si="25">+IFERROR(N386*O386,"")</f>
        <v/>
      </c>
      <c r="N386" s="65">
        <f t="shared" ref="N386:N449" si="26">(H386-G386)*24</f>
        <v>0</v>
      </c>
      <c r="O386" s="66" t="str">
        <f>+IFERROR(VLOOKUP(LEFT(E386,4),Tabla3[[COD]:[PROCESO]],4,FALSE),"")</f>
        <v/>
      </c>
      <c r="P386" s="67" t="str">
        <f t="shared" ref="P386:P449" si="27">+IFERROR(I386/N386,"")</f>
        <v/>
      </c>
    </row>
    <row r="387" spans="2:16" s="188" customFormat="1" ht="22.75" customHeight="1" x14ac:dyDescent="0.35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196" t="str">
        <f t="shared" si="24"/>
        <v/>
      </c>
      <c r="K387" s="60"/>
      <c r="L387" s="63"/>
      <c r="M387" s="64" t="str">
        <f t="shared" si="25"/>
        <v/>
      </c>
      <c r="N387" s="65">
        <f t="shared" si="26"/>
        <v>0</v>
      </c>
      <c r="O387" s="66" t="str">
        <f>+IFERROR(VLOOKUP(LEFT(E387,4),Tabla3[[COD]:[PROCESO]],4,FALSE),"")</f>
        <v/>
      </c>
      <c r="P387" s="67" t="str">
        <f t="shared" si="27"/>
        <v/>
      </c>
    </row>
    <row r="388" spans="2:16" s="188" customFormat="1" ht="22.75" customHeight="1" x14ac:dyDescent="0.35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196" t="str">
        <f t="shared" si="24"/>
        <v/>
      </c>
      <c r="K388" s="60"/>
      <c r="L388" s="63"/>
      <c r="M388" s="64" t="str">
        <f t="shared" si="25"/>
        <v/>
      </c>
      <c r="N388" s="65">
        <f t="shared" si="26"/>
        <v>0</v>
      </c>
      <c r="O388" s="66" t="str">
        <f>+IFERROR(VLOOKUP(LEFT(E388,4),Tabla3[[COD]:[PROCESO]],4,FALSE),"")</f>
        <v/>
      </c>
      <c r="P388" s="67" t="str">
        <f t="shared" si="27"/>
        <v/>
      </c>
    </row>
    <row r="389" spans="2:16" s="188" customFormat="1" ht="22.75" customHeight="1" x14ac:dyDescent="0.35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196" t="str">
        <f t="shared" si="24"/>
        <v/>
      </c>
      <c r="K389" s="60"/>
      <c r="L389" s="63"/>
      <c r="M389" s="64" t="str">
        <f t="shared" si="25"/>
        <v/>
      </c>
      <c r="N389" s="65">
        <f t="shared" si="26"/>
        <v>0</v>
      </c>
      <c r="O389" s="66" t="str">
        <f>+IFERROR(VLOOKUP(LEFT(E389,4),Tabla3[[COD]:[PROCESO]],4,FALSE),"")</f>
        <v/>
      </c>
      <c r="P389" s="67" t="str">
        <f t="shared" si="27"/>
        <v/>
      </c>
    </row>
    <row r="390" spans="2:16" s="188" customFormat="1" ht="22.75" customHeight="1" x14ac:dyDescent="0.35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196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188" customFormat="1" ht="22.75" customHeight="1" x14ac:dyDescent="0.35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196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188" customFormat="1" ht="22.75" customHeight="1" x14ac:dyDescent="0.35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196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188" customFormat="1" ht="22.75" customHeight="1" x14ac:dyDescent="0.35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196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188" customFormat="1" ht="22.75" customHeight="1" x14ac:dyDescent="0.35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196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188" customFormat="1" ht="22.75" customHeight="1" x14ac:dyDescent="0.35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196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188" customFormat="1" ht="22.75" customHeight="1" x14ac:dyDescent="0.35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196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188" customFormat="1" ht="22.75" customHeight="1" x14ac:dyDescent="0.35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196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188" customFormat="1" ht="22.75" customHeight="1" x14ac:dyDescent="0.35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196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188" customFormat="1" ht="22.75" customHeight="1" x14ac:dyDescent="0.35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196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188" customFormat="1" ht="22.75" customHeight="1" x14ac:dyDescent="0.35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196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188" customFormat="1" ht="22.75" customHeight="1" x14ac:dyDescent="0.35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196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188" customFormat="1" ht="22.75" customHeight="1" x14ac:dyDescent="0.35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196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188" customFormat="1" ht="22.75" customHeight="1" x14ac:dyDescent="0.35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196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188" customFormat="1" ht="22.75" customHeight="1" x14ac:dyDescent="0.35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196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188" customFormat="1" ht="22.75" customHeight="1" x14ac:dyDescent="0.35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196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188" customFormat="1" ht="22.75" customHeight="1" x14ac:dyDescent="0.35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196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188" customFormat="1" ht="22.75" customHeight="1" x14ac:dyDescent="0.35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196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188" customFormat="1" ht="22.75" customHeight="1" x14ac:dyDescent="0.35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196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188" customFormat="1" ht="22.75" customHeight="1" x14ac:dyDescent="0.35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196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188" customFormat="1" ht="22.75" customHeight="1" x14ac:dyDescent="0.35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196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188" customFormat="1" ht="22.75" customHeight="1" x14ac:dyDescent="0.35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196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188" customFormat="1" ht="22.75" customHeight="1" x14ac:dyDescent="0.35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196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188" customFormat="1" ht="22.75" customHeight="1" x14ac:dyDescent="0.35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196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188" customFormat="1" ht="22.75" customHeight="1" x14ac:dyDescent="0.35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196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188" customFormat="1" ht="22.75" customHeight="1" x14ac:dyDescent="0.35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196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188" customFormat="1" ht="22.75" customHeight="1" x14ac:dyDescent="0.35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196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188" customFormat="1" ht="22.75" customHeight="1" x14ac:dyDescent="0.35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196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188" customFormat="1" ht="22.75" customHeight="1" x14ac:dyDescent="0.35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196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188" customFormat="1" ht="22.75" customHeight="1" x14ac:dyDescent="0.35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196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188" customFormat="1" ht="22.75" customHeight="1" x14ac:dyDescent="0.35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196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188" customFormat="1" ht="22.75" customHeight="1" x14ac:dyDescent="0.35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196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188" customFormat="1" ht="22.75" customHeight="1" x14ac:dyDescent="0.35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196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188" customFormat="1" ht="22.75" customHeight="1" x14ac:dyDescent="0.35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196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188" customFormat="1" ht="22.75" customHeight="1" x14ac:dyDescent="0.35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196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188" customFormat="1" ht="22.75" customHeight="1" x14ac:dyDescent="0.35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196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188" customFormat="1" ht="22.75" customHeight="1" x14ac:dyDescent="0.35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196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188" customFormat="1" ht="22.75" customHeight="1" x14ac:dyDescent="0.35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196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188" customFormat="1" ht="22.75" customHeight="1" x14ac:dyDescent="0.35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196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188" customFormat="1" ht="22.75" customHeight="1" x14ac:dyDescent="0.35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196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188" customFormat="1" ht="22.75" customHeight="1" x14ac:dyDescent="0.35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196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188" customFormat="1" ht="22.75" customHeight="1" x14ac:dyDescent="0.35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196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188" customFormat="1" ht="22.75" customHeight="1" x14ac:dyDescent="0.35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196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188" customFormat="1" ht="22.75" customHeight="1" x14ac:dyDescent="0.35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196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188" customFormat="1" ht="22.75" customHeight="1" x14ac:dyDescent="0.35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196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188" customFormat="1" ht="22.75" customHeight="1" x14ac:dyDescent="0.35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196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188" customFormat="1" ht="22.75" customHeight="1" x14ac:dyDescent="0.35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196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188" customFormat="1" ht="22.75" customHeight="1" x14ac:dyDescent="0.35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196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188" customFormat="1" ht="22.75" customHeight="1" x14ac:dyDescent="0.35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196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188" customFormat="1" ht="22.75" customHeight="1" x14ac:dyDescent="0.35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196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188" customFormat="1" ht="22.75" customHeight="1" x14ac:dyDescent="0.35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196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188" customFormat="1" ht="22.75" customHeight="1" x14ac:dyDescent="0.35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196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188" customFormat="1" ht="22.75" customHeight="1" x14ac:dyDescent="0.35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196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188" customFormat="1" ht="22.75" customHeight="1" x14ac:dyDescent="0.35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196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188" customFormat="1" ht="22.75" customHeight="1" x14ac:dyDescent="0.35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196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188" customFormat="1" ht="22.75" customHeight="1" x14ac:dyDescent="0.35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196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188" customFormat="1" ht="22.75" customHeight="1" x14ac:dyDescent="0.35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196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188" customFormat="1" ht="22.75" customHeight="1" x14ac:dyDescent="0.35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196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188" customFormat="1" ht="22.75" customHeight="1" x14ac:dyDescent="0.35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196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188" customFormat="1" ht="22.75" customHeight="1" x14ac:dyDescent="0.35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196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188" customFormat="1" ht="22.75" customHeight="1" x14ac:dyDescent="0.35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196" t="str">
        <f t="shared" ref="J450:J513" si="28">+IFERROR(P450/O450,"")</f>
        <v/>
      </c>
      <c r="K450" s="60"/>
      <c r="L450" s="63"/>
      <c r="M450" s="64" t="str">
        <f t="shared" ref="M450:M513" si="29">+IFERROR(N450*O450,"")</f>
        <v/>
      </c>
      <c r="N450" s="65">
        <f t="shared" ref="N450:N513" si="30">(H450-G450)*24</f>
        <v>0</v>
      </c>
      <c r="O450" s="66" t="str">
        <f>+IFERROR(VLOOKUP(LEFT(E450,4),Tabla3[[COD]:[PROCESO]],4,FALSE),"")</f>
        <v/>
      </c>
      <c r="P450" s="67" t="str">
        <f t="shared" ref="P450:P513" si="31">+IFERROR(I450/N450,"")</f>
        <v/>
      </c>
    </row>
    <row r="451" spans="2:16" s="188" customFormat="1" ht="22.75" customHeight="1" x14ac:dyDescent="0.35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196" t="str">
        <f t="shared" si="28"/>
        <v/>
      </c>
      <c r="K451" s="60"/>
      <c r="L451" s="63"/>
      <c r="M451" s="64" t="str">
        <f t="shared" si="29"/>
        <v/>
      </c>
      <c r="N451" s="65">
        <f t="shared" si="30"/>
        <v>0</v>
      </c>
      <c r="O451" s="66" t="str">
        <f>+IFERROR(VLOOKUP(LEFT(E451,4),Tabla3[[COD]:[PROCESO]],4,FALSE),"")</f>
        <v/>
      </c>
      <c r="P451" s="67" t="str">
        <f t="shared" si="31"/>
        <v/>
      </c>
    </row>
    <row r="452" spans="2:16" s="188" customFormat="1" ht="22.75" customHeight="1" x14ac:dyDescent="0.35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196" t="str">
        <f t="shared" si="28"/>
        <v/>
      </c>
      <c r="K452" s="60"/>
      <c r="L452" s="63"/>
      <c r="M452" s="64" t="str">
        <f t="shared" si="29"/>
        <v/>
      </c>
      <c r="N452" s="65">
        <f t="shared" si="30"/>
        <v>0</v>
      </c>
      <c r="O452" s="66" t="str">
        <f>+IFERROR(VLOOKUP(LEFT(E452,4),Tabla3[[COD]:[PROCESO]],4,FALSE),"")</f>
        <v/>
      </c>
      <c r="P452" s="67" t="str">
        <f t="shared" si="31"/>
        <v/>
      </c>
    </row>
    <row r="453" spans="2:16" s="188" customFormat="1" ht="22.75" customHeight="1" x14ac:dyDescent="0.35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196" t="str">
        <f t="shared" si="28"/>
        <v/>
      </c>
      <c r="K453" s="60"/>
      <c r="L453" s="63"/>
      <c r="M453" s="64" t="str">
        <f t="shared" si="29"/>
        <v/>
      </c>
      <c r="N453" s="65">
        <f t="shared" si="30"/>
        <v>0</v>
      </c>
      <c r="O453" s="66" t="str">
        <f>+IFERROR(VLOOKUP(LEFT(E453,4),Tabla3[[COD]:[PROCESO]],4,FALSE),"")</f>
        <v/>
      </c>
      <c r="P453" s="67" t="str">
        <f t="shared" si="31"/>
        <v/>
      </c>
    </row>
    <row r="454" spans="2:16" s="188" customFormat="1" ht="22.75" customHeight="1" x14ac:dyDescent="0.35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196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188" customFormat="1" ht="22.75" customHeight="1" x14ac:dyDescent="0.35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196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188" customFormat="1" ht="22.75" customHeight="1" x14ac:dyDescent="0.35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196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188" customFormat="1" ht="22.75" customHeight="1" x14ac:dyDescent="0.35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196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188" customFormat="1" ht="22.75" customHeight="1" x14ac:dyDescent="0.35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196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188" customFormat="1" ht="22.75" customHeight="1" x14ac:dyDescent="0.35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196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188" customFormat="1" ht="22.75" customHeight="1" x14ac:dyDescent="0.35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196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188" customFormat="1" ht="22.75" customHeight="1" x14ac:dyDescent="0.35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196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188" customFormat="1" ht="22.75" customHeight="1" x14ac:dyDescent="0.35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196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188" customFormat="1" ht="22.75" customHeight="1" x14ac:dyDescent="0.35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196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188" customFormat="1" ht="22.75" customHeight="1" x14ac:dyDescent="0.35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196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188" customFormat="1" ht="22.75" customHeight="1" x14ac:dyDescent="0.35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196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188" customFormat="1" ht="22.75" customHeight="1" x14ac:dyDescent="0.35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196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188" customFormat="1" ht="22.75" customHeight="1" x14ac:dyDescent="0.35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196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188" customFormat="1" ht="22.75" customHeight="1" x14ac:dyDescent="0.35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196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188" customFormat="1" ht="22.75" customHeight="1" x14ac:dyDescent="0.35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196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188" customFormat="1" ht="22.75" customHeight="1" x14ac:dyDescent="0.35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196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188" customFormat="1" ht="22.75" customHeight="1" x14ac:dyDescent="0.35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196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188" customFormat="1" ht="22.75" customHeight="1" x14ac:dyDescent="0.35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196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188" customFormat="1" ht="22.75" customHeight="1" x14ac:dyDescent="0.35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196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188" customFormat="1" ht="22.75" customHeight="1" x14ac:dyDescent="0.35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196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188" customFormat="1" ht="22.75" customHeight="1" x14ac:dyDescent="0.35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196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188" customFormat="1" ht="22.75" customHeight="1" x14ac:dyDescent="0.35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196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188" customFormat="1" ht="22.75" customHeight="1" x14ac:dyDescent="0.35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196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188" customFormat="1" ht="22.75" customHeight="1" x14ac:dyDescent="0.35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196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188" customFormat="1" ht="22.75" customHeight="1" x14ac:dyDescent="0.35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196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188" customFormat="1" ht="22.75" customHeight="1" x14ac:dyDescent="0.35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196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188" customFormat="1" ht="22.75" customHeight="1" x14ac:dyDescent="0.35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196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188" customFormat="1" ht="22.75" customHeight="1" x14ac:dyDescent="0.35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196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188" customFormat="1" ht="22.75" customHeight="1" x14ac:dyDescent="0.35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196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188" customFormat="1" ht="22.75" customHeight="1" x14ac:dyDescent="0.35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196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188" customFormat="1" ht="22.75" customHeight="1" x14ac:dyDescent="0.35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196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188" customFormat="1" ht="22.75" customHeight="1" x14ac:dyDescent="0.35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196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188" customFormat="1" ht="22.75" customHeight="1" x14ac:dyDescent="0.35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196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188" customFormat="1" ht="22.75" customHeight="1" x14ac:dyDescent="0.35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196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188" customFormat="1" ht="22.75" customHeight="1" x14ac:dyDescent="0.35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196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188" customFormat="1" ht="22.75" customHeight="1" x14ac:dyDescent="0.35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196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188" customFormat="1" ht="22.75" customHeight="1" x14ac:dyDescent="0.35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196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188" customFormat="1" ht="22.75" customHeight="1" x14ac:dyDescent="0.35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196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188" customFormat="1" ht="22.75" customHeight="1" x14ac:dyDescent="0.35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196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188" customFormat="1" ht="22.75" customHeight="1" x14ac:dyDescent="0.35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196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188" customFormat="1" ht="22.75" customHeight="1" x14ac:dyDescent="0.35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196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188" customFormat="1" ht="22.75" customHeight="1" x14ac:dyDescent="0.35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196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188" customFormat="1" ht="22.75" customHeight="1" x14ac:dyDescent="0.35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196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188" customFormat="1" ht="22.75" customHeight="1" x14ac:dyDescent="0.35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196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188" customFormat="1" ht="22.75" customHeight="1" x14ac:dyDescent="0.35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196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188" customFormat="1" ht="22.75" customHeight="1" x14ac:dyDescent="0.35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196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188" customFormat="1" ht="22.75" customHeight="1" x14ac:dyDescent="0.35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196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188" customFormat="1" ht="22.75" customHeight="1" x14ac:dyDescent="0.35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196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188" customFormat="1" ht="22.75" customHeight="1" x14ac:dyDescent="0.35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196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188" customFormat="1" ht="22.75" customHeight="1" x14ac:dyDescent="0.35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196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188" customFormat="1" ht="22.75" customHeight="1" x14ac:dyDescent="0.35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196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188" customFormat="1" ht="22.75" customHeight="1" x14ac:dyDescent="0.35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196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188" customFormat="1" ht="22.75" customHeight="1" x14ac:dyDescent="0.35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196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188" customFormat="1" ht="22.75" customHeight="1" x14ac:dyDescent="0.35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196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188" customFormat="1" ht="22.75" customHeight="1" x14ac:dyDescent="0.35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196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188" customFormat="1" ht="22.75" customHeight="1" x14ac:dyDescent="0.35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196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188" customFormat="1" ht="22.75" customHeight="1" x14ac:dyDescent="0.35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196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188" customFormat="1" ht="22.75" customHeight="1" x14ac:dyDescent="0.35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196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188" customFormat="1" ht="22.75" customHeight="1" x14ac:dyDescent="0.35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196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188" customFormat="1" ht="22.75" customHeight="1" x14ac:dyDescent="0.35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196" t="str">
        <f t="shared" ref="J514:J577" si="32">+IFERROR(P514/O514,"")</f>
        <v/>
      </c>
      <c r="K514" s="60"/>
      <c r="L514" s="63"/>
      <c r="M514" s="64" t="str">
        <f t="shared" ref="M514:M577" si="33">+IFERROR(N514*O514,"")</f>
        <v/>
      </c>
      <c r="N514" s="65">
        <f t="shared" ref="N514:N577" si="34">(H514-G514)*24</f>
        <v>0</v>
      </c>
      <c r="O514" s="66" t="str">
        <f>+IFERROR(VLOOKUP(LEFT(E514,4),Tabla3[[COD]:[PROCESO]],4,FALSE),"")</f>
        <v/>
      </c>
      <c r="P514" s="67" t="str">
        <f t="shared" ref="P514:P577" si="35">+IFERROR(I514/N514,"")</f>
        <v/>
      </c>
    </row>
    <row r="515" spans="2:16" s="188" customFormat="1" ht="22.75" customHeight="1" x14ac:dyDescent="0.35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196" t="str">
        <f t="shared" si="32"/>
        <v/>
      </c>
      <c r="K515" s="60"/>
      <c r="L515" s="63"/>
      <c r="M515" s="64" t="str">
        <f t="shared" si="33"/>
        <v/>
      </c>
      <c r="N515" s="65">
        <f t="shared" si="34"/>
        <v>0</v>
      </c>
      <c r="O515" s="66" t="str">
        <f>+IFERROR(VLOOKUP(LEFT(E515,4),Tabla3[[COD]:[PROCESO]],4,FALSE),"")</f>
        <v/>
      </c>
      <c r="P515" s="67" t="str">
        <f t="shared" si="35"/>
        <v/>
      </c>
    </row>
    <row r="516" spans="2:16" s="188" customFormat="1" ht="22.75" customHeight="1" x14ac:dyDescent="0.35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196" t="str">
        <f t="shared" si="32"/>
        <v/>
      </c>
      <c r="K516" s="60"/>
      <c r="L516" s="63"/>
      <c r="M516" s="64" t="str">
        <f t="shared" si="33"/>
        <v/>
      </c>
      <c r="N516" s="65">
        <f t="shared" si="34"/>
        <v>0</v>
      </c>
      <c r="O516" s="66" t="str">
        <f>+IFERROR(VLOOKUP(LEFT(E516,4),Tabla3[[COD]:[PROCESO]],4,FALSE),"")</f>
        <v/>
      </c>
      <c r="P516" s="67" t="str">
        <f t="shared" si="35"/>
        <v/>
      </c>
    </row>
    <row r="517" spans="2:16" s="188" customFormat="1" ht="22.75" customHeight="1" x14ac:dyDescent="0.35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196" t="str">
        <f t="shared" si="32"/>
        <v/>
      </c>
      <c r="K517" s="60"/>
      <c r="L517" s="63"/>
      <c r="M517" s="64" t="str">
        <f t="shared" si="33"/>
        <v/>
      </c>
      <c r="N517" s="65">
        <f t="shared" si="34"/>
        <v>0</v>
      </c>
      <c r="O517" s="66" t="str">
        <f>+IFERROR(VLOOKUP(LEFT(E517,4),Tabla3[[COD]:[PROCESO]],4,FALSE),"")</f>
        <v/>
      </c>
      <c r="P517" s="67" t="str">
        <f t="shared" si="35"/>
        <v/>
      </c>
    </row>
    <row r="518" spans="2:16" s="188" customFormat="1" ht="22.75" customHeight="1" x14ac:dyDescent="0.35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196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188" customFormat="1" ht="22.75" customHeight="1" x14ac:dyDescent="0.35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196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188" customFormat="1" ht="22.75" customHeight="1" x14ac:dyDescent="0.35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196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188" customFormat="1" ht="22.75" customHeight="1" x14ac:dyDescent="0.35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196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188" customFormat="1" ht="22.75" customHeight="1" x14ac:dyDescent="0.35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196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188" customFormat="1" ht="22.75" customHeight="1" x14ac:dyDescent="0.35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196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188" customFormat="1" ht="22.75" customHeight="1" x14ac:dyDescent="0.35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196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188" customFormat="1" ht="22.75" customHeight="1" x14ac:dyDescent="0.35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196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188" customFormat="1" ht="22.75" customHeight="1" x14ac:dyDescent="0.35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196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188" customFormat="1" ht="22.75" customHeight="1" x14ac:dyDescent="0.35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196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188" customFormat="1" ht="22.75" customHeight="1" x14ac:dyDescent="0.35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196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188" customFormat="1" ht="22.75" customHeight="1" x14ac:dyDescent="0.35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196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188" customFormat="1" ht="22.75" customHeight="1" x14ac:dyDescent="0.35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196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188" customFormat="1" ht="22.75" customHeight="1" x14ac:dyDescent="0.35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196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188" customFormat="1" ht="22.75" customHeight="1" x14ac:dyDescent="0.35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196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188" customFormat="1" ht="22.75" customHeight="1" x14ac:dyDescent="0.35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196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188" customFormat="1" ht="22.75" customHeight="1" x14ac:dyDescent="0.35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196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188" customFormat="1" ht="22.75" customHeight="1" x14ac:dyDescent="0.35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196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188" customFormat="1" ht="22.75" customHeight="1" x14ac:dyDescent="0.35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196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188" customFormat="1" ht="22.75" customHeight="1" x14ac:dyDescent="0.35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196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188" customFormat="1" ht="22.75" customHeight="1" x14ac:dyDescent="0.35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196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188" customFormat="1" ht="22.75" customHeight="1" x14ac:dyDescent="0.35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196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188" customFormat="1" ht="22.75" customHeight="1" x14ac:dyDescent="0.35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196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188" customFormat="1" ht="22.75" customHeight="1" x14ac:dyDescent="0.35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196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188" customFormat="1" ht="22.75" customHeight="1" x14ac:dyDescent="0.35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196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188" customFormat="1" ht="22.75" customHeight="1" x14ac:dyDescent="0.35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196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188" customFormat="1" ht="22.75" customHeight="1" x14ac:dyDescent="0.35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196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188" customFormat="1" ht="22.75" customHeight="1" x14ac:dyDescent="0.35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196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188" customFormat="1" ht="22.75" customHeight="1" x14ac:dyDescent="0.35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196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188" customFormat="1" ht="22.75" customHeight="1" x14ac:dyDescent="0.35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196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188" customFormat="1" ht="22.75" customHeight="1" x14ac:dyDescent="0.35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196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188" customFormat="1" ht="22.75" customHeight="1" x14ac:dyDescent="0.35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196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188" customFormat="1" ht="22.75" customHeight="1" x14ac:dyDescent="0.35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196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188" customFormat="1" ht="22.75" customHeight="1" x14ac:dyDescent="0.35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196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188" customFormat="1" ht="22.75" customHeight="1" x14ac:dyDescent="0.35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196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188" customFormat="1" ht="22.75" customHeight="1" x14ac:dyDescent="0.35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196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188" customFormat="1" ht="22.75" customHeight="1" x14ac:dyDescent="0.35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196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188" customFormat="1" ht="22.75" customHeight="1" x14ac:dyDescent="0.35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196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188" customFormat="1" ht="22.75" customHeight="1" x14ac:dyDescent="0.35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196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188" customFormat="1" ht="22.75" customHeight="1" x14ac:dyDescent="0.35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196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188" customFormat="1" ht="22.75" customHeight="1" x14ac:dyDescent="0.35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196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188" customFormat="1" ht="22.75" customHeight="1" x14ac:dyDescent="0.35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196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188" customFormat="1" ht="22.75" customHeight="1" x14ac:dyDescent="0.35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196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188" customFormat="1" ht="22.75" customHeight="1" x14ac:dyDescent="0.35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196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188" customFormat="1" ht="22.75" customHeight="1" x14ac:dyDescent="0.35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196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188" customFormat="1" ht="22.75" customHeight="1" x14ac:dyDescent="0.35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196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188" customFormat="1" ht="22.75" customHeight="1" x14ac:dyDescent="0.35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196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188" customFormat="1" ht="22.75" customHeight="1" x14ac:dyDescent="0.35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196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188" customFormat="1" ht="22.75" customHeight="1" x14ac:dyDescent="0.35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196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188" customFormat="1" ht="22.75" customHeight="1" x14ac:dyDescent="0.35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196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188" customFormat="1" ht="22.75" customHeight="1" x14ac:dyDescent="0.35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196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188" customFormat="1" ht="22.75" customHeight="1" x14ac:dyDescent="0.35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196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188" customFormat="1" ht="22.75" customHeight="1" x14ac:dyDescent="0.35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196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188" customFormat="1" ht="22.75" customHeight="1" x14ac:dyDescent="0.35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196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188" customFormat="1" ht="22.75" customHeight="1" x14ac:dyDescent="0.35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196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188" customFormat="1" ht="22.75" customHeight="1" x14ac:dyDescent="0.35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196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188" customFormat="1" ht="22.75" customHeight="1" x14ac:dyDescent="0.35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196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188" customFormat="1" ht="22.75" customHeight="1" x14ac:dyDescent="0.35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196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188" customFormat="1" ht="22.75" customHeight="1" x14ac:dyDescent="0.35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196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188" customFormat="1" ht="22.75" customHeight="1" x14ac:dyDescent="0.35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196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188" customFormat="1" ht="22.75" customHeight="1" x14ac:dyDescent="0.35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196" t="str">
        <f t="shared" ref="J578:J626" si="36">+IFERROR(P578/O578,"")</f>
        <v/>
      </c>
      <c r="K578" s="60"/>
      <c r="L578" s="63"/>
      <c r="M578" s="64" t="str">
        <f t="shared" ref="M578:M626" si="37">+IFERROR(N578*O578,"")</f>
        <v/>
      </c>
      <c r="N578" s="65">
        <f t="shared" ref="N578:N625" si="38">(H578-G578)*24</f>
        <v>0</v>
      </c>
      <c r="O578" s="66" t="str">
        <f>+IFERROR(VLOOKUP(LEFT(E578,4),Tabla3[[COD]:[PROCESO]],4,FALSE),"")</f>
        <v/>
      </c>
      <c r="P578" s="67" t="str">
        <f t="shared" ref="P578:P626" si="39">+IFERROR(I578/N578,"")</f>
        <v/>
      </c>
    </row>
    <row r="579" spans="2:16" s="188" customFormat="1" ht="22.5" customHeight="1" x14ac:dyDescent="0.35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196" t="str">
        <f t="shared" si="36"/>
        <v/>
      </c>
      <c r="K579" s="60"/>
      <c r="L579" s="63"/>
      <c r="M579" s="64" t="str">
        <f t="shared" si="37"/>
        <v/>
      </c>
      <c r="N579" s="65">
        <f t="shared" si="38"/>
        <v>0</v>
      </c>
      <c r="O579" s="66" t="str">
        <f>+IFERROR(VLOOKUP(LEFT(E579,4),Tabla3[[COD]:[PROCESO]],4,FALSE),"")</f>
        <v/>
      </c>
      <c r="P579" s="67" t="str">
        <f t="shared" si="39"/>
        <v/>
      </c>
    </row>
    <row r="580" spans="2:16" s="188" customFormat="1" ht="22.5" customHeight="1" x14ac:dyDescent="0.35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196" t="str">
        <f t="shared" si="36"/>
        <v/>
      </c>
      <c r="K580" s="60"/>
      <c r="L580" s="63"/>
      <c r="M580" s="64" t="str">
        <f t="shared" si="37"/>
        <v/>
      </c>
      <c r="N580" s="65">
        <f t="shared" si="38"/>
        <v>0</v>
      </c>
      <c r="O580" s="66" t="str">
        <f>+IFERROR(VLOOKUP(LEFT(E580,4),Tabla3[[COD]:[PROCESO]],4,FALSE),"")</f>
        <v/>
      </c>
      <c r="P580" s="67" t="str">
        <f t="shared" si="39"/>
        <v/>
      </c>
    </row>
    <row r="581" spans="2:16" s="188" customFormat="1" ht="22.5" customHeight="1" x14ac:dyDescent="0.35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196" t="str">
        <f t="shared" si="36"/>
        <v/>
      </c>
      <c r="K581" s="60"/>
      <c r="L581" s="63"/>
      <c r="M581" s="64" t="str">
        <f t="shared" si="37"/>
        <v/>
      </c>
      <c r="N581" s="65">
        <f t="shared" si="38"/>
        <v>0</v>
      </c>
      <c r="O581" s="66" t="str">
        <f>+IFERROR(VLOOKUP(LEFT(E581,4),Tabla3[[COD]:[PROCESO]],4,FALSE),"")</f>
        <v/>
      </c>
      <c r="P581" s="67" t="str">
        <f t="shared" si="39"/>
        <v/>
      </c>
    </row>
    <row r="582" spans="2:16" s="188" customFormat="1" ht="22.75" customHeight="1" x14ac:dyDescent="0.35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196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188" customFormat="1" ht="22.75" customHeight="1" x14ac:dyDescent="0.35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196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188" customFormat="1" ht="22.75" customHeight="1" x14ac:dyDescent="0.35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196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188" customFormat="1" ht="22.75" customHeight="1" x14ac:dyDescent="0.35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196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188" customFormat="1" ht="22.75" customHeight="1" x14ac:dyDescent="0.35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196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188" customFormat="1" ht="22.75" customHeight="1" x14ac:dyDescent="0.35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196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188" customFormat="1" ht="22.75" customHeight="1" x14ac:dyDescent="0.35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196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188" customFormat="1" ht="22.75" customHeight="1" x14ac:dyDescent="0.35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196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188" customFormat="1" ht="22.75" customHeight="1" x14ac:dyDescent="0.35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196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188" customFormat="1" ht="22.75" customHeight="1" x14ac:dyDescent="0.35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196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188" customFormat="1" ht="22.75" customHeight="1" x14ac:dyDescent="0.35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196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188" customFormat="1" ht="24" customHeight="1" x14ac:dyDescent="0.35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196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188" customFormat="1" ht="22.75" customHeight="1" x14ac:dyDescent="0.35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196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188" customFormat="1" ht="22.75" customHeight="1" x14ac:dyDescent="0.35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196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188" customFormat="1" ht="22.75" customHeight="1" x14ac:dyDescent="0.35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196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188" customFormat="1" ht="22.75" customHeight="1" x14ac:dyDescent="0.35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196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188" customFormat="1" ht="22.75" customHeight="1" x14ac:dyDescent="0.35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196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188" customFormat="1" ht="22.75" customHeight="1" x14ac:dyDescent="0.35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196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188" customFormat="1" ht="22.75" customHeight="1" x14ac:dyDescent="0.35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196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188" customFormat="1" ht="22.75" customHeight="1" x14ac:dyDescent="0.35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196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188" customFormat="1" ht="22.75" customHeight="1" x14ac:dyDescent="0.35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196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188" customFormat="1" ht="22.75" customHeight="1" x14ac:dyDescent="0.35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196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188" customFormat="1" ht="22.75" customHeight="1" x14ac:dyDescent="0.35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196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188" customFormat="1" ht="22.75" customHeight="1" x14ac:dyDescent="0.35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196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188" customFormat="1" ht="22.75" customHeight="1" x14ac:dyDescent="0.35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196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188" customFormat="1" ht="22.75" customHeight="1" x14ac:dyDescent="0.35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196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188" customFormat="1" ht="22.75" customHeight="1" x14ac:dyDescent="0.35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196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188" customFormat="1" ht="22.75" customHeight="1" x14ac:dyDescent="0.35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196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188" customFormat="1" ht="22.75" customHeight="1" x14ac:dyDescent="0.35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196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188" customFormat="1" ht="22.75" customHeight="1" x14ac:dyDescent="0.35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196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188" customFormat="1" ht="22.75" customHeight="1" x14ac:dyDescent="0.35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196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188" customFormat="1" ht="22.75" customHeight="1" x14ac:dyDescent="0.35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196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188" customFormat="1" ht="22.75" customHeight="1" x14ac:dyDescent="0.35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196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188" customFormat="1" ht="22.75" customHeight="1" x14ac:dyDescent="0.35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196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188" customFormat="1" ht="22.75" customHeight="1" x14ac:dyDescent="0.35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196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188" customFormat="1" ht="22.75" customHeight="1" x14ac:dyDescent="0.35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196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188" customFormat="1" ht="22.75" customHeight="1" x14ac:dyDescent="0.35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196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188" customFormat="1" ht="22.75" customHeight="1" x14ac:dyDescent="0.35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196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188" customFormat="1" ht="22.75" customHeight="1" x14ac:dyDescent="0.35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196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188" customFormat="1" ht="22.75" customHeight="1" x14ac:dyDescent="0.35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196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188" customFormat="1" ht="22.75" customHeight="1" x14ac:dyDescent="0.35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196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188" customFormat="1" ht="22.75" customHeight="1" x14ac:dyDescent="0.35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196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188" customFormat="1" ht="22.75" customHeight="1" x14ac:dyDescent="0.35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196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188" customFormat="1" ht="22.75" customHeight="1" thickBot="1" x14ac:dyDescent="0.4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236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188" customFormat="1" ht="22.75" customHeight="1" thickBot="1" x14ac:dyDescent="0.4">
      <c r="B626" s="197"/>
      <c r="C626" s="224"/>
      <c r="D626" s="164"/>
      <c r="E626" s="164"/>
      <c r="F626" s="164"/>
      <c r="G626" s="198"/>
      <c r="H626" s="199"/>
      <c r="I626" s="200">
        <f>+SUM(N2:N625)</f>
        <v>0</v>
      </c>
      <c r="J626" s="237" t="str">
        <f t="shared" si="36"/>
        <v/>
      </c>
      <c r="K626" s="164"/>
      <c r="L626" s="201"/>
      <c r="M626" s="64" t="str">
        <f t="shared" si="37"/>
        <v/>
      </c>
      <c r="N626" s="65"/>
      <c r="O626" s="66" t="str">
        <f>+IFERROR(VLOOKUP(LEFT(E626,4),Tabla3[[COD]:[PROCESO]],4,FALSE),"")</f>
        <v/>
      </c>
      <c r="P626" s="67" t="str">
        <f t="shared" si="39"/>
        <v/>
      </c>
    </row>
    <row r="627" spans="2:16" x14ac:dyDescent="0.45">
      <c r="B627" s="56"/>
      <c r="D627" s="56"/>
      <c r="E627" s="56"/>
      <c r="F627" s="56"/>
      <c r="G627" s="80"/>
      <c r="H627" s="78"/>
      <c r="I627" s="56"/>
      <c r="J627" s="56"/>
      <c r="K627" s="56"/>
      <c r="L627" s="75"/>
      <c r="M627" s="56"/>
      <c r="N627" s="56"/>
      <c r="O627" s="56"/>
      <c r="P627" s="56"/>
    </row>
    <row r="628" spans="2:16" x14ac:dyDescent="0.45">
      <c r="B628" s="56"/>
      <c r="D628" s="56"/>
      <c r="E628" s="56"/>
      <c r="F628" s="56"/>
      <c r="G628" s="80"/>
      <c r="H628" s="78"/>
      <c r="I628" s="56"/>
      <c r="J628" s="56"/>
      <c r="K628" s="56"/>
      <c r="L628" s="75"/>
      <c r="M628" s="56"/>
      <c r="N628" s="56"/>
      <c r="O628" s="56"/>
      <c r="P628" s="56"/>
    </row>
    <row r="629" spans="2:16" x14ac:dyDescent="0.45">
      <c r="B629" s="56"/>
      <c r="D629" s="56"/>
      <c r="E629" s="56"/>
      <c r="F629" s="56"/>
      <c r="G629" s="80"/>
      <c r="H629" s="78"/>
      <c r="I629" s="56"/>
      <c r="J629" s="56"/>
      <c r="K629" s="56"/>
      <c r="L629" s="75"/>
      <c r="M629" s="56"/>
      <c r="N629" s="56"/>
      <c r="O629" s="56"/>
      <c r="P629" s="56"/>
    </row>
    <row r="630" spans="2:16" x14ac:dyDescent="0.45">
      <c r="B630" s="56"/>
      <c r="D630" s="56"/>
      <c r="E630" s="56"/>
      <c r="F630" s="56"/>
      <c r="G630" s="80"/>
      <c r="H630" s="78"/>
      <c r="I630" s="56"/>
      <c r="J630" s="56"/>
      <c r="K630" s="56"/>
      <c r="L630" s="75"/>
      <c r="M630" s="56"/>
      <c r="N630" s="56"/>
      <c r="O630" s="56"/>
      <c r="P630" s="56"/>
    </row>
    <row r="631" spans="2:16" x14ac:dyDescent="0.45">
      <c r="B631" s="56"/>
      <c r="D631" s="56"/>
      <c r="E631" s="56"/>
      <c r="F631" s="56"/>
      <c r="G631" s="80"/>
      <c r="H631" s="78"/>
      <c r="I631" s="56"/>
      <c r="J631" s="56"/>
      <c r="K631" s="56"/>
      <c r="L631" s="75"/>
      <c r="M631" s="56"/>
      <c r="N631" s="56"/>
      <c r="O631" s="56"/>
      <c r="P631" s="56"/>
    </row>
    <row r="632" spans="2:16" x14ac:dyDescent="0.45">
      <c r="B632" s="56"/>
      <c r="D632" s="56"/>
      <c r="E632" s="56"/>
      <c r="F632" s="56"/>
      <c r="G632" s="80"/>
      <c r="H632" s="78"/>
      <c r="I632" s="56"/>
      <c r="J632" s="56"/>
      <c r="K632" s="56"/>
      <c r="L632" s="75"/>
      <c r="M632" s="56"/>
      <c r="N632" s="56"/>
      <c r="O632" s="56"/>
      <c r="P632" s="56"/>
    </row>
    <row r="1048576" spans="4:4" x14ac:dyDescent="0.45">
      <c r="D1048576" s="59"/>
    </row>
  </sheetData>
  <sheetProtection insertRows="0" autoFilter="0"/>
  <autoFilter ref="B1:P626" xr:uid="{148F21CE-A4C1-4D5B-A47F-7CE932C2511B}"/>
  <conditionalFormatting sqref="L159:L161 J2:J1048576">
    <cfRule type="cellIs" dxfId="63" priority="1" operator="greaterThanOrEqual">
      <formula>1.25</formula>
    </cfRule>
    <cfRule type="cellIs" dxfId="62" priority="2" operator="greaterThanOrEqual">
      <formula>1</formula>
    </cfRule>
    <cfRule type="cellIs" dxfId="61" priority="3" operator="greaterThanOrEqual">
      <formula>0.6</formula>
    </cfRule>
    <cfRule type="cellIs" dxfId="60" priority="4" operator="lessThanOrEqual">
      <formula>0.6</formula>
    </cfRule>
    <cfRule type="cellIs" dxfId="59" priority="5" operator="greaterThanOrEqual">
      <formula>1</formula>
    </cfRule>
    <cfRule type="cellIs" dxfId="58" priority="6" operator="greaterThanOrEqual">
      <formula>0.6</formula>
    </cfRule>
    <cfRule type="cellIs" dxfId="57" priority="7" operator="lessThanOrEqual">
      <formula>0.59</formula>
    </cfRule>
    <cfRule type="cellIs" dxfId="56" priority="8" operator="greaterThanOrEqual">
      <formula>0.9</formula>
    </cfRule>
    <cfRule type="cellIs" dxfId="55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D6F42C-3202-4563-98B2-54C8822BB18A}">
          <x14:formula1>
            <xm:f>'ESTADAR V3 2025'!$D$124:$D$235</xm:f>
          </x14:formula1>
          <xm:sqref>E2:E625</xm:sqref>
        </x14:dataValidation>
        <x14:dataValidation type="list" allowBlank="1" showInputMessage="1" showErrorMessage="1" xr:uid="{F5A6D8B2-92F8-453D-8CAA-FD0DA9BAB328}">
          <x14:formula1>
            <xm:f>FINCAS!$A$2:$A$73</xm:f>
          </x14:formula1>
          <xm:sqref>D2:D47 D1048576 D49:D167 D169:D625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ACF2-B345-43F2-B8F4-AE4D2E38886B}">
  <sheetPr codeName="Hoja32"/>
  <dimension ref="B1:P632"/>
  <sheetViews>
    <sheetView showGridLines="0" topLeftCell="B1" zoomScaleNormal="100" zoomScaleSheetLayoutView="100" workbookViewId="0">
      <pane ySplit="1" topLeftCell="A2" activePane="bottomLeft" state="frozen"/>
      <selection pane="bottomLeft" activeCell="E7" sqref="E7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43" style="75" customWidth="1"/>
    <col min="13" max="13" width="11.26953125" style="56" hidden="1" customWidth="1"/>
    <col min="14" max="14" width="10" style="56" hidden="1" customWidth="1"/>
    <col min="15" max="16" width="11.453125" style="56" hidden="1" customWidth="1"/>
    <col min="17" max="17" width="12.1796875" style="56" customWidth="1"/>
    <col min="18" max="16384" width="11.453125" style="56"/>
  </cols>
  <sheetData>
    <row r="1" spans="2:16" ht="51" customHeight="1" x14ac:dyDescent="0.45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I2" s="172"/>
      <c r="J2" s="168" t="str">
        <f>+IFERROR(P2/O2,"")</f>
        <v/>
      </c>
      <c r="K2" s="171"/>
      <c r="L2" s="175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26" si="2">(H5-G5)*24</f>
        <v>0</v>
      </c>
      <c r="O5" s="66" t="str">
        <f>+IFERROR(VLOOKUP(LEFT(E5,4),Tabla3[[COD]:[PROCESO]],4,FALSE),"")</f>
        <v/>
      </c>
      <c r="P5" s="67" t="str">
        <f t="shared" ref="P5:P26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ref="N27:N90" si="4">(H27-G27)*24</f>
        <v>0</v>
      </c>
      <c r="O27" s="66" t="str">
        <f>+IFERROR(VLOOKUP(LEFT(E27,4),Tabla3[[COD]:[PROCESO]],4,FALSE),"")</f>
        <v/>
      </c>
      <c r="P27" s="67" t="str">
        <f t="shared" ref="P27:P90" si="5">+IFERROR(I27/N27,"")</f>
        <v/>
      </c>
    </row>
    <row r="28" spans="2:16" s="68" customFormat="1" ht="22.75" customHeight="1" x14ac:dyDescent="0.35">
      <c r="B28" s="57"/>
      <c r="C28" s="186"/>
      <c r="D28" s="59"/>
      <c r="E28" s="60"/>
      <c r="F28" s="170" t="e">
        <f>+VLOOKUP(E28,'ESTADAR V3 2025'!$D$125:$F$240,2,FALSE)</f>
        <v>#N/A</v>
      </c>
      <c r="G28" s="61"/>
      <c r="H28" s="174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4"/>
        <v>0</v>
      </c>
      <c r="O28" s="66" t="str">
        <f>+IFERROR(VLOOKUP(LEFT(E28,4),Tabla3[[COD]:[PROCESO]],4,FALSE),"")</f>
        <v/>
      </c>
      <c r="P28" s="67" t="str">
        <f t="shared" si="5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2025'!$D$125:$F$240,2,FALSE)</f>
        <v>#N/A</v>
      </c>
      <c r="G29" s="174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4"/>
        <v>0</v>
      </c>
      <c r="O29" s="66" t="str">
        <f>+IFERROR(VLOOKUP(LEFT(E29,4),Tabla3[[COD]:[PROCESO]],4,FALSE),"")</f>
        <v/>
      </c>
      <c r="P29" s="67" t="str">
        <f t="shared" si="5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4"/>
        <v>0</v>
      </c>
      <c r="O30" s="66" t="str">
        <f>+IFERROR(VLOOKUP(LEFT(E30,4),Tabla3[[COD]:[PROCESO]],4,FALSE),"")</f>
        <v/>
      </c>
      <c r="P30" s="67" t="str">
        <f t="shared" si="5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4"/>
        <v>0</v>
      </c>
      <c r="O31" s="66" t="str">
        <f>+IFERROR(VLOOKUP(LEFT(E31,4),Tabla3[[COD]:[PROCESO]],4,FALSE),"")</f>
        <v/>
      </c>
      <c r="P31" s="67" t="str">
        <f t="shared" si="5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4"/>
        <v>0</v>
      </c>
      <c r="O32" s="66" t="str">
        <f>+IFERROR(VLOOKUP(LEFT(E32,4),Tabla3[[COD]:[PROCESO]],4,FALSE),"")</f>
        <v/>
      </c>
      <c r="P32" s="67" t="str">
        <f t="shared" si="5"/>
        <v/>
      </c>
    </row>
    <row r="33" spans="2:16" s="68" customFormat="1" ht="22.75" customHeight="1" x14ac:dyDescent="0.35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4"/>
        <v>0</v>
      </c>
      <c r="O33" s="66" t="str">
        <f>+IFERROR(VLOOKUP(LEFT(E33,4),Tabla3[[COD]:[PROCESO]],4,FALSE),"")</f>
        <v/>
      </c>
      <c r="P33" s="67" t="str">
        <f t="shared" si="5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4"/>
        <v>0</v>
      </c>
      <c r="O34" s="66" t="str">
        <f>+IFERROR(VLOOKUP(LEFT(E34,4),Tabla3[[COD]:[PROCESO]],4,FALSE),"")</f>
        <v/>
      </c>
      <c r="P34" s="67" t="str">
        <f t="shared" si="5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4"/>
        <v>0</v>
      </c>
      <c r="O35" s="66" t="str">
        <f>+IFERROR(VLOOKUP(LEFT(E35,4),Tabla3[[COD]:[PROCESO]],4,FALSE),"")</f>
        <v/>
      </c>
      <c r="P35" s="67" t="str">
        <f t="shared" si="5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4"/>
        <v>0</v>
      </c>
      <c r="O36" s="66" t="str">
        <f>+IFERROR(VLOOKUP(LEFT(E36,4),Tabla3[[COD]:[PROCESO]],4,FALSE),"")</f>
        <v/>
      </c>
      <c r="P36" s="67" t="str">
        <f t="shared" si="5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4"/>
        <v>0</v>
      </c>
      <c r="O37" s="66" t="str">
        <f>+IFERROR(VLOOKUP(LEFT(E37,4),Tabla3[[COD]:[PROCESO]],4,FALSE),"")</f>
        <v/>
      </c>
      <c r="P37" s="67" t="str">
        <f t="shared" si="5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4"/>
        <v>0</v>
      </c>
      <c r="O38" s="66" t="str">
        <f>+IFERROR(VLOOKUP(LEFT(E38,4),Tabla3[[COD]:[PROCESO]],4,FALSE),"")</f>
        <v/>
      </c>
      <c r="P38" s="67" t="str">
        <f t="shared" si="5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4"/>
        <v>0</v>
      </c>
      <c r="O39" s="66" t="str">
        <f>+IFERROR(VLOOKUP(LEFT(E39,4),Tabla3[[COD]:[PROCESO]],4,FALSE),"")</f>
        <v/>
      </c>
      <c r="P39" s="67" t="str">
        <f t="shared" si="5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175"/>
      <c r="M40" s="64" t="str">
        <f t="shared" si="1"/>
        <v/>
      </c>
      <c r="N40" s="65">
        <f t="shared" si="4"/>
        <v>0</v>
      </c>
      <c r="O40" s="66" t="str">
        <f>+IFERROR(VLOOKUP(LEFT(E40,4),Tabla3[[COD]:[PROCESO]],4,FALSE),"")</f>
        <v/>
      </c>
      <c r="P40" s="67" t="str">
        <f t="shared" si="5"/>
        <v/>
      </c>
    </row>
    <row r="41" spans="2:16" s="68" customFormat="1" ht="22.75" customHeight="1" x14ac:dyDescent="0.35">
      <c r="B41" s="57"/>
      <c r="C41" s="169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4"/>
        <v>0</v>
      </c>
      <c r="O41" s="66" t="str">
        <f>+IFERROR(VLOOKUP(LEFT(E41,4),Tabla3[[COD]:[PROCESO]],4,FALSE),"")</f>
        <v/>
      </c>
      <c r="P41" s="67" t="str">
        <f t="shared" si="5"/>
        <v/>
      </c>
    </row>
    <row r="42" spans="2:16" s="68" customFormat="1" ht="22.75" customHeight="1" x14ac:dyDescent="0.35">
      <c r="B42" s="57"/>
      <c r="C42" s="195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4"/>
        <v>0</v>
      </c>
      <c r="O42" s="66" t="str">
        <f>+IFERROR(VLOOKUP(LEFT(E42,4),Tabla3[[COD]:[PROCESO]],4,FALSE),"")</f>
        <v/>
      </c>
      <c r="P42" s="67" t="str">
        <f t="shared" si="5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4"/>
        <v>0</v>
      </c>
      <c r="O43" s="66" t="str">
        <f>+IFERROR(VLOOKUP(LEFT(E43,4),Tabla3[[COD]:[PROCESO]],4,FALSE),"")</f>
        <v/>
      </c>
      <c r="P43" s="67" t="str">
        <f t="shared" si="5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4"/>
        <v>0</v>
      </c>
      <c r="O44" s="66" t="str">
        <f>+IFERROR(VLOOKUP(LEFT(E44,4),Tabla3[[COD]:[PROCESO]],4,FALSE),"")</f>
        <v/>
      </c>
      <c r="P44" s="67" t="str">
        <f t="shared" si="5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4"/>
        <v>0</v>
      </c>
      <c r="O45" s="66" t="str">
        <f>+IFERROR(VLOOKUP(LEFT(E45,4),Tabla3[[COD]:[PROCESO]],4,FALSE),"")</f>
        <v/>
      </c>
      <c r="P45" s="67" t="str">
        <f t="shared" si="5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4"/>
        <v>0</v>
      </c>
      <c r="O46" s="66" t="str">
        <f>+IFERROR(VLOOKUP(LEFT(E46,4),Tabla3[[COD]:[PROCESO]],4,FALSE),"")</f>
        <v/>
      </c>
      <c r="P46" s="67" t="str">
        <f t="shared" si="5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4"/>
        <v>0</v>
      </c>
      <c r="O47" s="66" t="str">
        <f>+IFERROR(VLOOKUP(LEFT(E47,4),Tabla3[[COD]:[PROCESO]],4,FALSE),"")</f>
        <v/>
      </c>
      <c r="P47" s="67" t="str">
        <f t="shared" si="5"/>
        <v/>
      </c>
    </row>
    <row r="48" spans="2:16" s="68" customFormat="1" ht="22.75" customHeight="1" x14ac:dyDescent="0.35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4"/>
        <v>0</v>
      </c>
      <c r="O48" s="66" t="str">
        <f>+IFERROR(VLOOKUP(LEFT(E48,4),Tabla3[[COD]:[PROCESO]],4,FALSE),"")</f>
        <v/>
      </c>
      <c r="P48" s="67" t="str">
        <f t="shared" si="5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4"/>
        <v>0</v>
      </c>
      <c r="O49" s="66" t="str">
        <f>+IFERROR(VLOOKUP(LEFT(E49,4),Tabla3[[COD]:[PROCESO]],4,FALSE),"")</f>
        <v/>
      </c>
      <c r="P49" s="67" t="str">
        <f t="shared" si="5"/>
        <v/>
      </c>
    </row>
    <row r="50" spans="2:16" s="68" customFormat="1" ht="22.75" customHeight="1" x14ac:dyDescent="0.35">
      <c r="B50" s="57"/>
      <c r="C50" s="169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4"/>
        <v>0</v>
      </c>
      <c r="O50" s="66" t="str">
        <f>+IFERROR(VLOOKUP(LEFT(E50,4),Tabla3[[COD]:[PROCESO]],4,FALSE),"")</f>
        <v/>
      </c>
      <c r="P50" s="67" t="str">
        <f t="shared" si="5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4"/>
        <v>0</v>
      </c>
      <c r="O51" s="66" t="str">
        <f>+IFERROR(VLOOKUP(LEFT(E51,4),Tabla3[[COD]:[PROCESO]],4,FALSE),"")</f>
        <v/>
      </c>
      <c r="P51" s="67" t="str">
        <f t="shared" si="5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175"/>
      <c r="M52" s="64" t="str">
        <f t="shared" si="1"/>
        <v/>
      </c>
      <c r="N52" s="65">
        <f t="shared" si="4"/>
        <v>0</v>
      </c>
      <c r="O52" s="66" t="str">
        <f>+IFERROR(VLOOKUP(LEFT(E52,4),Tabla3[[COD]:[PROCESO]],4,FALSE),"")</f>
        <v/>
      </c>
      <c r="P52" s="67" t="str">
        <f t="shared" si="5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4"/>
        <v>0</v>
      </c>
      <c r="O53" s="66" t="str">
        <f>+IFERROR(VLOOKUP(LEFT(E53,4),Tabla3[[COD]:[PROCESO]],4,FALSE),"")</f>
        <v/>
      </c>
      <c r="P53" s="67" t="str">
        <f t="shared" si="5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175"/>
      <c r="M54" s="64" t="str">
        <f t="shared" si="1"/>
        <v/>
      </c>
      <c r="N54" s="65">
        <f t="shared" si="4"/>
        <v>0</v>
      </c>
      <c r="O54" s="66" t="str">
        <f>+IFERROR(VLOOKUP(LEFT(E54,4),Tabla3[[COD]:[PROCESO]],4,FALSE),"")</f>
        <v/>
      </c>
      <c r="P54" s="67" t="str">
        <f t="shared" si="5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175"/>
      <c r="M55" s="64" t="str">
        <f t="shared" si="1"/>
        <v/>
      </c>
      <c r="N55" s="65">
        <f t="shared" si="4"/>
        <v>0</v>
      </c>
      <c r="O55" s="66" t="str">
        <f>+IFERROR(VLOOKUP(LEFT(E55,4),Tabla3[[COD]:[PROCESO]],4,FALSE),"")</f>
        <v/>
      </c>
      <c r="P55" s="67" t="str">
        <f t="shared" si="5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4"/>
        <v>0</v>
      </c>
      <c r="O56" s="66" t="str">
        <f>+IFERROR(VLOOKUP(LEFT(E56,4),Tabla3[[COD]:[PROCESO]],4,FALSE),"")</f>
        <v/>
      </c>
      <c r="P56" s="67" t="str">
        <f t="shared" si="5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175"/>
      <c r="M57" s="64" t="str">
        <f t="shared" si="1"/>
        <v/>
      </c>
      <c r="N57" s="65">
        <f t="shared" si="4"/>
        <v>0</v>
      </c>
      <c r="O57" s="66" t="str">
        <f>+IFERROR(VLOOKUP(LEFT(E57,4),Tabla3[[COD]:[PROCESO]],4,FALSE),"")</f>
        <v/>
      </c>
      <c r="P57" s="67" t="str">
        <f t="shared" si="5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>+IFERROR(P58/O58,"")</f>
        <v/>
      </c>
      <c r="K58" s="60"/>
      <c r="L58" s="175"/>
      <c r="M58" s="64" t="str">
        <f t="shared" si="1"/>
        <v/>
      </c>
      <c r="N58" s="65">
        <f t="shared" si="4"/>
        <v>0</v>
      </c>
      <c r="O58" s="66" t="str">
        <f>+IFERROR(VLOOKUP(LEFT(E58,4),Tabla3[[COD]:[PROCESO]],4,FALSE),"")</f>
        <v/>
      </c>
      <c r="P58" s="67" t="str">
        <f t="shared" si="5"/>
        <v/>
      </c>
    </row>
    <row r="59" spans="2:16" s="68" customFormat="1" ht="22.75" customHeight="1" x14ac:dyDescent="0.35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96" t="str">
        <f>+IFERROR(P59/O59,"")</f>
        <v/>
      </c>
      <c r="K59" s="60"/>
      <c r="L59" s="63"/>
      <c r="M59" s="64" t="str">
        <f t="shared" si="1"/>
        <v/>
      </c>
      <c r="N59" s="65">
        <f t="shared" si="4"/>
        <v>0</v>
      </c>
      <c r="O59" s="66" t="str">
        <f>+IFERROR(VLOOKUP(LEFT(E59,4),Tabla3[[COD]:[PROCESO]],4,FALSE),"")</f>
        <v/>
      </c>
      <c r="P59" s="67" t="str">
        <f t="shared" si="5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4"/>
        <v>0</v>
      </c>
      <c r="O60" s="66" t="str">
        <f>+IFERROR(VLOOKUP(LEFT(E60,4),Tabla3[[COD]:[PROCESO]],4,FALSE),"")</f>
        <v/>
      </c>
      <c r="P60" s="67" t="str">
        <f t="shared" si="5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4"/>
        <v>0</v>
      </c>
      <c r="O61" s="66" t="str">
        <f>+IFERROR(VLOOKUP(LEFT(E61,4),Tabla3[[COD]:[PROCESO]],4,FALSE),"")</f>
        <v/>
      </c>
      <c r="P61" s="67" t="str">
        <f t="shared" si="5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175"/>
      <c r="M62" s="64" t="str">
        <f t="shared" si="1"/>
        <v/>
      </c>
      <c r="N62" s="65">
        <f t="shared" si="4"/>
        <v>0</v>
      </c>
      <c r="O62" s="66" t="str">
        <f>+IFERROR(VLOOKUP(LEFT(E62,4),Tabla3[[COD]:[PROCESO]],4,FALSE),"")</f>
        <v/>
      </c>
      <c r="P62" s="67" t="str">
        <f t="shared" si="5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175"/>
      <c r="M63" s="64" t="str">
        <f t="shared" si="1"/>
        <v/>
      </c>
      <c r="N63" s="65">
        <f t="shared" si="4"/>
        <v>0</v>
      </c>
      <c r="O63" s="66" t="str">
        <f>+IFERROR(VLOOKUP(LEFT(E63,4),Tabla3[[COD]:[PROCESO]],4,FALSE),"")</f>
        <v/>
      </c>
      <c r="P63" s="67" t="str">
        <f t="shared" si="5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 t="shared" si="4"/>
        <v>0</v>
      </c>
      <c r="O64" s="66" t="str">
        <f>+IFERROR(VLOOKUP(LEFT(E64,4),Tabla3[[COD]:[PROCESO]],4,FALSE),"")</f>
        <v/>
      </c>
      <c r="P64" s="67" t="str">
        <f t="shared" si="5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4"/>
        <v>0</v>
      </c>
      <c r="O65" s="66" t="str">
        <f>+IFERROR(VLOOKUP(LEFT(E65,4),Tabla3[[COD]:[PROCESO]],4,FALSE),"")</f>
        <v/>
      </c>
      <c r="P65" s="67" t="str">
        <f t="shared" si="5"/>
        <v/>
      </c>
    </row>
    <row r="66" spans="2:16" s="68" customFormat="1" ht="22.75" customHeight="1" x14ac:dyDescent="0.35">
      <c r="B66" s="57"/>
      <c r="C66" s="169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4"/>
        <v>0</v>
      </c>
      <c r="O66" s="66" t="str">
        <f>+IFERROR(VLOOKUP(LEFT(E66,4),Tabla3[[COD]:[PROCESO]],4,FALSE),"")</f>
        <v/>
      </c>
      <c r="P66" s="67" t="str">
        <f t="shared" si="5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6">+IFERROR(P67/O67,"")</f>
        <v/>
      </c>
      <c r="K67" s="60"/>
      <c r="L67" s="63"/>
      <c r="M67" s="64" t="str">
        <f t="shared" ref="M67:M130" si="7">+IFERROR(N67*O67,"")</f>
        <v/>
      </c>
      <c r="N67" s="65">
        <f t="shared" si="4"/>
        <v>0</v>
      </c>
      <c r="O67" s="66" t="str">
        <f>+IFERROR(VLOOKUP(LEFT(E67,4),Tabla3[[COD]:[PROCESO]],4,FALSE),"")</f>
        <v/>
      </c>
      <c r="P67" s="67" t="str">
        <f t="shared" si="5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6"/>
        <v/>
      </c>
      <c r="K68" s="60"/>
      <c r="L68" s="63"/>
      <c r="M68" s="64" t="str">
        <f t="shared" si="7"/>
        <v/>
      </c>
      <c r="N68" s="65">
        <f t="shared" si="4"/>
        <v>0</v>
      </c>
      <c r="O68" s="66" t="str">
        <f>+IFERROR(VLOOKUP(LEFT(E68,4),Tabla3[[COD]:[PROCESO]],4,FALSE),"")</f>
        <v/>
      </c>
      <c r="P68" s="67" t="str">
        <f t="shared" si="5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6"/>
        <v/>
      </c>
      <c r="K69" s="60"/>
      <c r="L69" s="63"/>
      <c r="M69" s="64" t="str">
        <f t="shared" si="7"/>
        <v/>
      </c>
      <c r="N69" s="65">
        <f t="shared" si="4"/>
        <v>0</v>
      </c>
      <c r="O69" s="66" t="str">
        <f>+IFERROR(VLOOKUP(LEFT(E69,4),Tabla3[[COD]:[PROCESO]],4,FALSE),"")</f>
        <v/>
      </c>
      <c r="P69" s="67" t="str">
        <f t="shared" si="5"/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6"/>
        <v/>
      </c>
      <c r="K70" s="60"/>
      <c r="L70" s="63"/>
      <c r="M70" s="64" t="str">
        <f t="shared" si="7"/>
        <v/>
      </c>
      <c r="N70" s="65">
        <f t="shared" si="4"/>
        <v>0</v>
      </c>
      <c r="O70" s="66" t="str">
        <f>+IFERROR(VLOOKUP(LEFT(E70,4),Tabla3[[COD]:[PROCESO]],4,FALSE),"")</f>
        <v/>
      </c>
      <c r="P70" s="67" t="str">
        <f t="shared" si="5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6"/>
        <v/>
      </c>
      <c r="K71" s="60"/>
      <c r="L71" s="63"/>
      <c r="M71" s="64" t="str">
        <f t="shared" si="7"/>
        <v/>
      </c>
      <c r="N71" s="65">
        <f t="shared" si="4"/>
        <v>0</v>
      </c>
      <c r="O71" s="66" t="str">
        <f>+IFERROR(VLOOKUP(LEFT(E71,4),Tabla3[[COD]:[PROCESO]],4,FALSE),"")</f>
        <v/>
      </c>
      <c r="P71" s="67" t="str">
        <f t="shared" si="5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6"/>
        <v/>
      </c>
      <c r="K72" s="60"/>
      <c r="L72" s="63"/>
      <c r="M72" s="64" t="str">
        <f t="shared" si="7"/>
        <v/>
      </c>
      <c r="N72" s="65">
        <f t="shared" si="4"/>
        <v>0</v>
      </c>
      <c r="O72" s="66" t="str">
        <f>+IFERROR(VLOOKUP(LEFT(E72,4),Tabla3[[COD]:[PROCESO]],4,FALSE),"")</f>
        <v/>
      </c>
      <c r="P72" s="67" t="str">
        <f t="shared" si="5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6"/>
        <v/>
      </c>
      <c r="K73" s="60"/>
      <c r="L73" s="63"/>
      <c r="M73" s="64" t="str">
        <f t="shared" si="7"/>
        <v/>
      </c>
      <c r="N73" s="65">
        <f t="shared" si="4"/>
        <v>0</v>
      </c>
      <c r="O73" s="66" t="str">
        <f>+IFERROR(VLOOKUP(LEFT(E73,4),Tabla3[[COD]:[PROCESO]],4,FALSE),"")</f>
        <v/>
      </c>
      <c r="P73" s="67" t="str">
        <f t="shared" si="5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6"/>
        <v/>
      </c>
      <c r="K74" s="60"/>
      <c r="L74" s="63"/>
      <c r="M74" s="64" t="str">
        <f t="shared" si="7"/>
        <v/>
      </c>
      <c r="N74" s="65">
        <f t="shared" si="4"/>
        <v>0</v>
      </c>
      <c r="O74" s="66" t="str">
        <f>+IFERROR(VLOOKUP(LEFT(E74,4),Tabla3[[COD]:[PROCESO]],4,FALSE),"")</f>
        <v/>
      </c>
      <c r="P74" s="67" t="str">
        <f t="shared" si="5"/>
        <v/>
      </c>
    </row>
    <row r="75" spans="2:16" s="68" customFormat="1" ht="22.75" customHeight="1" x14ac:dyDescent="0.35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6"/>
        <v/>
      </c>
      <c r="K75" s="60"/>
      <c r="L75" s="63"/>
      <c r="M75" s="64" t="str">
        <f t="shared" si="7"/>
        <v/>
      </c>
      <c r="N75" s="65">
        <f t="shared" si="4"/>
        <v>0</v>
      </c>
      <c r="O75" s="66" t="str">
        <f>+IFERROR(VLOOKUP(LEFT(E75,4),Tabla3[[COD]:[PROCESO]],4,FALSE),"")</f>
        <v/>
      </c>
      <c r="P75" s="67" t="str">
        <f t="shared" si="5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6"/>
        <v/>
      </c>
      <c r="K76" s="60"/>
      <c r="L76" s="63"/>
      <c r="M76" s="64" t="str">
        <f t="shared" si="7"/>
        <v/>
      </c>
      <c r="N76" s="65">
        <f t="shared" si="4"/>
        <v>0</v>
      </c>
      <c r="O76" s="66" t="str">
        <f>+IFERROR(VLOOKUP(LEFT(E76,4),Tabla3[[COD]:[PROCESO]],4,FALSE),"")</f>
        <v/>
      </c>
      <c r="P76" s="67" t="str">
        <f t="shared" si="5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6"/>
        <v/>
      </c>
      <c r="K77" s="60"/>
      <c r="L77" s="63"/>
      <c r="M77" s="64" t="str">
        <f t="shared" si="7"/>
        <v/>
      </c>
      <c r="N77" s="65">
        <f t="shared" si="4"/>
        <v>0</v>
      </c>
      <c r="O77" s="66" t="str">
        <f>+IFERROR(VLOOKUP(LEFT(E77,4),Tabla3[[COD]:[PROCESO]],4,FALSE),"")</f>
        <v/>
      </c>
      <c r="P77" s="67" t="str">
        <f t="shared" si="5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6"/>
        <v/>
      </c>
      <c r="K78" s="60"/>
      <c r="L78" s="63"/>
      <c r="M78" s="64" t="str">
        <f t="shared" si="7"/>
        <v/>
      </c>
      <c r="N78" s="65">
        <f t="shared" si="4"/>
        <v>0</v>
      </c>
      <c r="O78" s="66" t="str">
        <f>+IFERROR(VLOOKUP(LEFT(E78,4),Tabla3[[COD]:[PROCESO]],4,FALSE),"")</f>
        <v/>
      </c>
      <c r="P78" s="67" t="str">
        <f t="shared" si="5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6"/>
        <v/>
      </c>
      <c r="K79" s="60"/>
      <c r="L79" s="63"/>
      <c r="M79" s="64" t="str">
        <f t="shared" si="7"/>
        <v/>
      </c>
      <c r="N79" s="65">
        <f t="shared" si="4"/>
        <v>0</v>
      </c>
      <c r="O79" s="66" t="str">
        <f>+IFERROR(VLOOKUP(LEFT(E79,4),Tabla3[[COD]:[PROCESO]],4,FALSE),"")</f>
        <v/>
      </c>
      <c r="P79" s="67" t="str">
        <f t="shared" si="5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6"/>
        <v/>
      </c>
      <c r="K80" s="60"/>
      <c r="L80" s="63"/>
      <c r="M80" s="64" t="str">
        <f t="shared" si="7"/>
        <v/>
      </c>
      <c r="N80" s="65">
        <f t="shared" si="4"/>
        <v>0</v>
      </c>
      <c r="O80" s="66" t="str">
        <f>+IFERROR(VLOOKUP(LEFT(E80,4),Tabla3[[COD]:[PROCESO]],4,FALSE),"")</f>
        <v/>
      </c>
      <c r="P80" s="67" t="str">
        <f t="shared" si="5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6"/>
        <v/>
      </c>
      <c r="K81" s="60"/>
      <c r="L81" s="63"/>
      <c r="M81" s="64" t="str">
        <f t="shared" si="7"/>
        <v/>
      </c>
      <c r="N81" s="65">
        <f t="shared" si="4"/>
        <v>0</v>
      </c>
      <c r="O81" s="66" t="str">
        <f>+IFERROR(VLOOKUP(LEFT(E81,4),Tabla3[[COD]:[PROCESO]],4,FALSE),"")</f>
        <v/>
      </c>
      <c r="P81" s="67" t="str">
        <f t="shared" si="5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6"/>
        <v/>
      </c>
      <c r="K82" s="60"/>
      <c r="L82" s="63"/>
      <c r="M82" s="64" t="str">
        <f t="shared" si="7"/>
        <v/>
      </c>
      <c r="N82" s="65">
        <f t="shared" si="4"/>
        <v>0</v>
      </c>
      <c r="O82" s="66" t="str">
        <f>+IFERROR(VLOOKUP(LEFT(E82,4),Tabla3[[COD]:[PROCESO]],4,FALSE),"")</f>
        <v/>
      </c>
      <c r="P82" s="67" t="str">
        <f t="shared" si="5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6"/>
        <v/>
      </c>
      <c r="K83" s="60"/>
      <c r="L83" s="63"/>
      <c r="M83" s="64" t="str">
        <f t="shared" si="7"/>
        <v/>
      </c>
      <c r="N83" s="65">
        <f t="shared" si="4"/>
        <v>0</v>
      </c>
      <c r="O83" s="66" t="str">
        <f>+IFERROR(VLOOKUP(LEFT(E83,4),Tabla3[[COD]:[PROCESO]],4,FALSE),"")</f>
        <v/>
      </c>
      <c r="P83" s="67" t="str">
        <f t="shared" si="5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6"/>
        <v/>
      </c>
      <c r="K84" s="60"/>
      <c r="L84" s="63"/>
      <c r="M84" s="64" t="str">
        <f t="shared" si="7"/>
        <v/>
      </c>
      <c r="N84" s="65">
        <f t="shared" si="4"/>
        <v>0</v>
      </c>
      <c r="O84" s="66" t="str">
        <f>+IFERROR(VLOOKUP(LEFT(E84,4),Tabla3[[COD]:[PROCESO]],4,FALSE),"")</f>
        <v/>
      </c>
      <c r="P84" s="67" t="str">
        <f t="shared" si="5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6"/>
        <v/>
      </c>
      <c r="K85" s="60"/>
      <c r="L85" s="63"/>
      <c r="M85" s="64" t="str">
        <f t="shared" si="7"/>
        <v/>
      </c>
      <c r="N85" s="65">
        <f t="shared" si="4"/>
        <v>0</v>
      </c>
      <c r="O85" s="66" t="str">
        <f>+IFERROR(VLOOKUP(LEFT(E85,4),Tabla3[[COD]:[PROCESO]],4,FALSE),"")</f>
        <v/>
      </c>
      <c r="P85" s="67" t="str">
        <f t="shared" si="5"/>
        <v/>
      </c>
    </row>
    <row r="86" spans="2:16" s="68" customFormat="1" ht="22.75" customHeight="1" x14ac:dyDescent="0.35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6"/>
        <v/>
      </c>
      <c r="K86" s="60"/>
      <c r="L86" s="63"/>
      <c r="M86" s="64" t="str">
        <f t="shared" si="7"/>
        <v/>
      </c>
      <c r="N86" s="65">
        <f t="shared" si="4"/>
        <v>0</v>
      </c>
      <c r="O86" s="66" t="str">
        <f>+IFERROR(VLOOKUP(LEFT(E86,4),Tabla3[[COD]:[PROCESO]],4,FALSE),"")</f>
        <v/>
      </c>
      <c r="P86" s="67" t="str">
        <f t="shared" si="5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6"/>
        <v/>
      </c>
      <c r="K87" s="60"/>
      <c r="L87" s="63"/>
      <c r="M87" s="64" t="str">
        <f t="shared" si="7"/>
        <v/>
      </c>
      <c r="N87" s="65">
        <f t="shared" si="4"/>
        <v>0</v>
      </c>
      <c r="O87" s="66" t="str">
        <f>+IFERROR(VLOOKUP(LEFT(E87,4),Tabla3[[COD]:[PROCESO]],4,FALSE),"")</f>
        <v/>
      </c>
      <c r="P87" s="67" t="str">
        <f t="shared" si="5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6"/>
        <v/>
      </c>
      <c r="K88" s="60"/>
      <c r="L88" s="63"/>
      <c r="M88" s="64" t="str">
        <f t="shared" si="7"/>
        <v/>
      </c>
      <c r="N88" s="65">
        <f t="shared" si="4"/>
        <v>0</v>
      </c>
      <c r="O88" s="66" t="str">
        <f>+IFERROR(VLOOKUP(LEFT(E88,4),Tabla3[[COD]:[PROCESO]],4,FALSE),"")</f>
        <v/>
      </c>
      <c r="P88" s="67" t="str">
        <f t="shared" si="5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6"/>
        <v/>
      </c>
      <c r="K89" s="60"/>
      <c r="L89" s="63"/>
      <c r="M89" s="64" t="str">
        <f t="shared" si="7"/>
        <v/>
      </c>
      <c r="N89" s="65">
        <f t="shared" si="4"/>
        <v>0</v>
      </c>
      <c r="O89" s="66" t="str">
        <f>+IFERROR(VLOOKUP(LEFT(E89,4),Tabla3[[COD]:[PROCESO]],4,FALSE),"")</f>
        <v/>
      </c>
      <c r="P89" s="67" t="str">
        <f t="shared" si="5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6"/>
        <v/>
      </c>
      <c r="K90" s="60"/>
      <c r="L90" s="63"/>
      <c r="M90" s="64" t="str">
        <f t="shared" si="7"/>
        <v/>
      </c>
      <c r="N90" s="65">
        <f t="shared" si="4"/>
        <v>0</v>
      </c>
      <c r="O90" s="66" t="str">
        <f>+IFERROR(VLOOKUP(LEFT(E90,4),Tabla3[[COD]:[PROCESO]],4,FALSE),"")</f>
        <v/>
      </c>
      <c r="P90" s="67" t="str">
        <f t="shared" si="5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6"/>
        <v/>
      </c>
      <c r="K91" s="60"/>
      <c r="L91" s="63"/>
      <c r="M91" s="64" t="str">
        <f t="shared" si="7"/>
        <v/>
      </c>
      <c r="N91" s="65">
        <f t="shared" ref="N91:N154" si="8">(H91-G91)*24</f>
        <v>0</v>
      </c>
      <c r="O91" s="66" t="str">
        <f>+IFERROR(VLOOKUP(LEFT(E91,4),Tabla3[[COD]:[PROCESO]],4,FALSE),"")</f>
        <v/>
      </c>
      <c r="P91" s="67" t="str">
        <f t="shared" ref="P91:P154" si="9">+IFERROR(I91/N91,"")</f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6"/>
        <v/>
      </c>
      <c r="K92" s="60"/>
      <c r="L92" s="63"/>
      <c r="M92" s="64" t="str">
        <f t="shared" si="7"/>
        <v/>
      </c>
      <c r="N92" s="65">
        <f t="shared" si="8"/>
        <v>0</v>
      </c>
      <c r="O92" s="66" t="str">
        <f>+IFERROR(VLOOKUP(LEFT(E92,4),Tabla3[[COD]:[PROCESO]],4,FALSE),"")</f>
        <v/>
      </c>
      <c r="P92" s="67" t="str">
        <f t="shared" si="9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6"/>
        <v/>
      </c>
      <c r="K93" s="60"/>
      <c r="L93" s="63"/>
      <c r="M93" s="64" t="str">
        <f t="shared" si="7"/>
        <v/>
      </c>
      <c r="N93" s="65">
        <f t="shared" si="8"/>
        <v>0</v>
      </c>
      <c r="O93" s="66" t="str">
        <f>+IFERROR(VLOOKUP(LEFT(E93,4),Tabla3[[COD]:[PROCESO]],4,FALSE),"")</f>
        <v/>
      </c>
      <c r="P93" s="67" t="str">
        <f t="shared" si="9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6"/>
        <v/>
      </c>
      <c r="K94" s="60"/>
      <c r="L94" s="63"/>
      <c r="M94" s="64" t="str">
        <f t="shared" si="7"/>
        <v/>
      </c>
      <c r="N94" s="65">
        <f t="shared" si="8"/>
        <v>0</v>
      </c>
      <c r="O94" s="66" t="str">
        <f>+IFERROR(VLOOKUP(LEFT(E94,4),Tabla3[[COD]:[PROCESO]],4,FALSE),"")</f>
        <v/>
      </c>
      <c r="P94" s="67" t="str">
        <f t="shared" si="9"/>
        <v/>
      </c>
    </row>
    <row r="95" spans="2:16" s="68" customFormat="1" ht="22.75" customHeight="1" x14ac:dyDescent="0.35">
      <c r="B95" s="57"/>
      <c r="C95" s="169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6"/>
        <v/>
      </c>
      <c r="K95" s="60"/>
      <c r="L95" s="175"/>
      <c r="M95" s="64" t="str">
        <f t="shared" si="7"/>
        <v/>
      </c>
      <c r="N95" s="65">
        <f t="shared" si="8"/>
        <v>0</v>
      </c>
      <c r="O95" s="66" t="str">
        <f>+IFERROR(VLOOKUP(LEFT(E95,4),Tabla3[[COD]:[PROCESO]],4,FALSE),"")</f>
        <v/>
      </c>
      <c r="P95" s="67" t="str">
        <f t="shared" si="9"/>
        <v/>
      </c>
    </row>
    <row r="96" spans="2:16" s="68" customFormat="1" ht="22.75" customHeight="1" x14ac:dyDescent="0.35">
      <c r="B96" s="57"/>
      <c r="C96" s="195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6"/>
        <v/>
      </c>
      <c r="K96" s="60"/>
      <c r="L96" s="175"/>
      <c r="M96" s="64" t="str">
        <f t="shared" si="7"/>
        <v/>
      </c>
      <c r="N96" s="65">
        <f t="shared" si="8"/>
        <v>0</v>
      </c>
      <c r="O96" s="66" t="str">
        <f>+IFERROR(VLOOKUP(LEFT(E96,4),Tabla3[[COD]:[PROCESO]],4,FALSE),"")</f>
        <v/>
      </c>
      <c r="P96" s="67" t="str">
        <f t="shared" si="9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6"/>
        <v/>
      </c>
      <c r="K97" s="60"/>
      <c r="L97" s="63"/>
      <c r="M97" s="64" t="str">
        <f t="shared" si="7"/>
        <v/>
      </c>
      <c r="N97" s="65">
        <f t="shared" si="8"/>
        <v>0</v>
      </c>
      <c r="O97" s="66" t="str">
        <f>+IFERROR(VLOOKUP(LEFT(E97,4),Tabla3[[COD]:[PROCESO]],4,FALSE),"")</f>
        <v/>
      </c>
      <c r="P97" s="67" t="str">
        <f t="shared" si="9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6"/>
        <v/>
      </c>
      <c r="K98" s="60"/>
      <c r="L98" s="63"/>
      <c r="M98" s="64" t="str">
        <f t="shared" si="7"/>
        <v/>
      </c>
      <c r="N98" s="65">
        <f t="shared" si="8"/>
        <v>0</v>
      </c>
      <c r="O98" s="66" t="str">
        <f>+IFERROR(VLOOKUP(LEFT(E98,4),Tabla3[[COD]:[PROCESO]],4,FALSE),"")</f>
        <v/>
      </c>
      <c r="P98" s="67" t="str">
        <f t="shared" si="9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6"/>
        <v/>
      </c>
      <c r="K99" s="60"/>
      <c r="L99" s="175"/>
      <c r="M99" s="64" t="str">
        <f t="shared" si="7"/>
        <v/>
      </c>
      <c r="N99" s="65">
        <f t="shared" si="8"/>
        <v>0</v>
      </c>
      <c r="O99" s="66" t="str">
        <f>+IFERROR(VLOOKUP(LEFT(E99,4),Tabla3[[COD]:[PROCESO]],4,FALSE),"")</f>
        <v/>
      </c>
      <c r="P99" s="67" t="str">
        <f t="shared" si="9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6"/>
        <v/>
      </c>
      <c r="K100" s="60"/>
      <c r="L100" s="63"/>
      <c r="M100" s="64" t="str">
        <f t="shared" si="7"/>
        <v/>
      </c>
      <c r="N100" s="65">
        <f t="shared" si="8"/>
        <v>0</v>
      </c>
      <c r="O100" s="66" t="str">
        <f>+IFERROR(VLOOKUP(LEFT(E100,4),Tabla3[[COD]:[PROCESO]],4,FALSE),"")</f>
        <v/>
      </c>
      <c r="P100" s="67" t="str">
        <f t="shared" si="9"/>
        <v/>
      </c>
    </row>
    <row r="101" spans="2:16" s="68" customFormat="1" ht="22.75" customHeight="1" x14ac:dyDescent="0.35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6"/>
        <v/>
      </c>
      <c r="K101" s="60"/>
      <c r="L101" s="63"/>
      <c r="M101" s="64" t="str">
        <f t="shared" si="7"/>
        <v/>
      </c>
      <c r="N101" s="65">
        <f t="shared" si="8"/>
        <v>0</v>
      </c>
      <c r="O101" s="66" t="str">
        <f>+IFERROR(VLOOKUP(LEFT(E101,4),Tabla3[[COD]:[PROCESO]],4,FALSE),"")</f>
        <v/>
      </c>
      <c r="P101" s="67" t="str">
        <f t="shared" si="9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6"/>
        <v/>
      </c>
      <c r="K102" s="60"/>
      <c r="L102" s="63"/>
      <c r="M102" s="64" t="str">
        <f t="shared" si="7"/>
        <v/>
      </c>
      <c r="N102" s="65">
        <f t="shared" si="8"/>
        <v>0</v>
      </c>
      <c r="O102" s="66" t="str">
        <f>+IFERROR(VLOOKUP(LEFT(E102,4),Tabla3[[COD]:[PROCESO]],4,FALSE),"")</f>
        <v/>
      </c>
      <c r="P102" s="67" t="str">
        <f t="shared" si="9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6"/>
        <v/>
      </c>
      <c r="K103" s="60"/>
      <c r="L103" s="63"/>
      <c r="M103" s="64" t="str">
        <f t="shared" si="7"/>
        <v/>
      </c>
      <c r="N103" s="65">
        <f t="shared" si="8"/>
        <v>0</v>
      </c>
      <c r="O103" s="66" t="str">
        <f>+IFERROR(VLOOKUP(LEFT(E103,4),Tabla3[[COD]:[PROCESO]],4,FALSE),"")</f>
        <v/>
      </c>
      <c r="P103" s="67" t="str">
        <f t="shared" si="9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6"/>
        <v/>
      </c>
      <c r="K104" s="60"/>
      <c r="L104" s="63"/>
      <c r="M104" s="64" t="str">
        <f t="shared" si="7"/>
        <v/>
      </c>
      <c r="N104" s="65">
        <f t="shared" si="8"/>
        <v>0</v>
      </c>
      <c r="O104" s="66" t="str">
        <f>+IFERROR(VLOOKUP(LEFT(E104,4),Tabla3[[COD]:[PROCESO]],4,FALSE),"")</f>
        <v/>
      </c>
      <c r="P104" s="67" t="str">
        <f t="shared" si="9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6"/>
        <v/>
      </c>
      <c r="K105" s="60"/>
      <c r="L105" s="63"/>
      <c r="M105" s="64" t="str">
        <f t="shared" si="7"/>
        <v/>
      </c>
      <c r="N105" s="65">
        <f t="shared" si="8"/>
        <v>0</v>
      </c>
      <c r="O105" s="66" t="str">
        <f>+IFERROR(VLOOKUP(LEFT(E105,4),Tabla3[[COD]:[PROCESO]],4,FALSE),"")</f>
        <v/>
      </c>
      <c r="P105" s="67" t="str">
        <f t="shared" si="9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6"/>
        <v/>
      </c>
      <c r="K106" s="60"/>
      <c r="L106" s="63"/>
      <c r="M106" s="64" t="str">
        <f t="shared" si="7"/>
        <v/>
      </c>
      <c r="N106" s="65">
        <f t="shared" si="8"/>
        <v>0</v>
      </c>
      <c r="O106" s="66" t="str">
        <f>+IFERROR(VLOOKUP(LEFT(E106,4),Tabla3[[COD]:[PROCESO]],4,FALSE),"")</f>
        <v/>
      </c>
      <c r="P106" s="67" t="str">
        <f t="shared" si="9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6"/>
        <v/>
      </c>
      <c r="K107" s="60"/>
      <c r="L107" s="175"/>
      <c r="M107" s="64" t="str">
        <f t="shared" si="7"/>
        <v/>
      </c>
      <c r="N107" s="65">
        <f t="shared" si="8"/>
        <v>0</v>
      </c>
      <c r="O107" s="66" t="str">
        <f>+IFERROR(VLOOKUP(LEFT(E107,4),Tabla3[[COD]:[PROCESO]],4,FALSE),"")</f>
        <v/>
      </c>
      <c r="P107" s="67" t="str">
        <f t="shared" si="9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6"/>
        <v/>
      </c>
      <c r="K108" s="60"/>
      <c r="L108" s="175"/>
      <c r="M108" s="64" t="str">
        <f t="shared" si="7"/>
        <v/>
      </c>
      <c r="N108" s="65">
        <f t="shared" si="8"/>
        <v>0</v>
      </c>
      <c r="O108" s="66" t="str">
        <f>+IFERROR(VLOOKUP(LEFT(E108,4),Tabla3[[COD]:[PROCESO]],4,FALSE),"")</f>
        <v/>
      </c>
      <c r="P108" s="67" t="str">
        <f t="shared" si="9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6"/>
        <v/>
      </c>
      <c r="K109" s="60"/>
      <c r="L109" s="175"/>
      <c r="M109" s="64" t="str">
        <f t="shared" si="7"/>
        <v/>
      </c>
      <c r="N109" s="65">
        <f t="shared" si="8"/>
        <v>0</v>
      </c>
      <c r="O109" s="66" t="str">
        <f>+IFERROR(VLOOKUP(LEFT(E109,4),Tabla3[[COD]:[PROCESO]],4,FALSE),"")</f>
        <v/>
      </c>
      <c r="P109" s="67" t="str">
        <f t="shared" si="9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6"/>
        <v/>
      </c>
      <c r="K110" s="60"/>
      <c r="L110" s="175"/>
      <c r="M110" s="64" t="str">
        <f t="shared" si="7"/>
        <v/>
      </c>
      <c r="N110" s="65">
        <f t="shared" si="8"/>
        <v>0</v>
      </c>
      <c r="O110" s="66" t="str">
        <f>+IFERROR(VLOOKUP(LEFT(E110,4),Tabla3[[COD]:[PROCESO]],4,FALSE),"")</f>
        <v/>
      </c>
      <c r="P110" s="67" t="str">
        <f t="shared" si="9"/>
        <v/>
      </c>
    </row>
    <row r="111" spans="2:16" s="68" customFormat="1" ht="22.75" customHeight="1" x14ac:dyDescent="0.35">
      <c r="B111" s="57"/>
      <c r="C111" s="169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6"/>
        <v/>
      </c>
      <c r="K111" s="60"/>
      <c r="L111" s="63"/>
      <c r="M111" s="64" t="str">
        <f t="shared" si="7"/>
        <v/>
      </c>
      <c r="N111" s="65">
        <f t="shared" si="8"/>
        <v>0</v>
      </c>
      <c r="O111" s="66" t="str">
        <f>+IFERROR(VLOOKUP(LEFT(E111,4),Tabla3[[COD]:[PROCESO]],4,FALSE),"")</f>
        <v/>
      </c>
      <c r="P111" s="67" t="str">
        <f t="shared" si="9"/>
        <v/>
      </c>
    </row>
    <row r="112" spans="2:16" s="68" customFormat="1" ht="22.75" customHeight="1" x14ac:dyDescent="0.35">
      <c r="B112" s="57"/>
      <c r="C112" s="195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6"/>
        <v/>
      </c>
      <c r="K112" s="60"/>
      <c r="L112" s="63"/>
      <c r="M112" s="64" t="str">
        <f t="shared" si="7"/>
        <v/>
      </c>
      <c r="N112" s="65">
        <f t="shared" si="8"/>
        <v>0</v>
      </c>
      <c r="O112" s="66" t="str">
        <f>+IFERROR(VLOOKUP(LEFT(E112,4),Tabla3[[COD]:[PROCESO]],4,FALSE),"")</f>
        <v/>
      </c>
      <c r="P112" s="67" t="str">
        <f t="shared" si="9"/>
        <v/>
      </c>
    </row>
    <row r="113" spans="2:16" s="68" customFormat="1" ht="22.75" customHeight="1" x14ac:dyDescent="0.35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6"/>
        <v/>
      </c>
      <c r="K113" s="60"/>
      <c r="L113" s="63"/>
      <c r="M113" s="64" t="str">
        <f t="shared" si="7"/>
        <v/>
      </c>
      <c r="N113" s="65">
        <f t="shared" si="8"/>
        <v>0</v>
      </c>
      <c r="O113" s="66" t="str">
        <f>+IFERROR(VLOOKUP(LEFT(E113,4),Tabla3[[COD]:[PROCESO]],4,FALSE),"")</f>
        <v/>
      </c>
      <c r="P113" s="67" t="str">
        <f t="shared" si="9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6"/>
        <v/>
      </c>
      <c r="K114" s="60"/>
      <c r="L114" s="63"/>
      <c r="M114" s="64" t="str">
        <f t="shared" si="7"/>
        <v/>
      </c>
      <c r="N114" s="65">
        <f t="shared" si="8"/>
        <v>0</v>
      </c>
      <c r="O114" s="66" t="str">
        <f>+IFERROR(VLOOKUP(LEFT(E114,4),Tabla3[[COD]:[PROCESO]],4,FALSE),"")</f>
        <v/>
      </c>
      <c r="P114" s="67" t="str">
        <f t="shared" si="9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6"/>
        <v/>
      </c>
      <c r="K115" s="60"/>
      <c r="L115" s="63"/>
      <c r="M115" s="64" t="str">
        <f t="shared" si="7"/>
        <v/>
      </c>
      <c r="N115" s="65">
        <f t="shared" si="8"/>
        <v>0</v>
      </c>
      <c r="O115" s="66" t="str">
        <f>+IFERROR(VLOOKUP(LEFT(E115,4),Tabla3[[COD]:[PROCESO]],4,FALSE),"")</f>
        <v/>
      </c>
      <c r="P115" s="67" t="str">
        <f t="shared" si="9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6"/>
        <v/>
      </c>
      <c r="K116" s="60"/>
      <c r="L116" s="63"/>
      <c r="M116" s="64" t="str">
        <f t="shared" si="7"/>
        <v/>
      </c>
      <c r="N116" s="65">
        <f t="shared" si="8"/>
        <v>0</v>
      </c>
      <c r="O116" s="66" t="str">
        <f>+IFERROR(VLOOKUP(LEFT(E116,4),Tabla3[[COD]:[PROCESO]],4,FALSE),"")</f>
        <v/>
      </c>
      <c r="P116" s="67" t="str">
        <f t="shared" si="9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6"/>
        <v/>
      </c>
      <c r="K117" s="60"/>
      <c r="L117" s="63"/>
      <c r="M117" s="64" t="str">
        <f t="shared" si="7"/>
        <v/>
      </c>
      <c r="N117" s="65">
        <f t="shared" si="8"/>
        <v>0</v>
      </c>
      <c r="O117" s="66" t="str">
        <f>+IFERROR(VLOOKUP(LEFT(E117,4),Tabla3[[COD]:[PROCESO]],4,FALSE),"")</f>
        <v/>
      </c>
      <c r="P117" s="67" t="str">
        <f t="shared" si="9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6"/>
        <v/>
      </c>
      <c r="K118" s="60"/>
      <c r="L118" s="63"/>
      <c r="M118" s="64" t="str">
        <f t="shared" si="7"/>
        <v/>
      </c>
      <c r="N118" s="65">
        <f t="shared" si="8"/>
        <v>0</v>
      </c>
      <c r="O118" s="66" t="str">
        <f>+IFERROR(VLOOKUP(LEFT(E118,4),Tabla3[[COD]:[PROCESO]],4,FALSE),"")</f>
        <v/>
      </c>
      <c r="P118" s="67" t="str">
        <f t="shared" si="9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6"/>
        <v/>
      </c>
      <c r="K119" s="60"/>
      <c r="L119" s="63"/>
      <c r="M119" s="64" t="str">
        <f t="shared" si="7"/>
        <v/>
      </c>
      <c r="N119" s="65">
        <f t="shared" si="8"/>
        <v>0</v>
      </c>
      <c r="O119" s="66" t="str">
        <f>+IFERROR(VLOOKUP(LEFT(E119,4),Tabla3[[COD]:[PROCESO]],4,FALSE),"")</f>
        <v/>
      </c>
      <c r="P119" s="67" t="str">
        <f t="shared" si="9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6"/>
        <v/>
      </c>
      <c r="K120" s="60"/>
      <c r="L120" s="63"/>
      <c r="M120" s="64" t="str">
        <f t="shared" si="7"/>
        <v/>
      </c>
      <c r="N120" s="65">
        <f t="shared" si="8"/>
        <v>0</v>
      </c>
      <c r="O120" s="66" t="str">
        <f>+IFERROR(VLOOKUP(LEFT(E120,4),Tabla3[[COD]:[PROCESO]],4,FALSE),"")</f>
        <v/>
      </c>
      <c r="P120" s="67" t="str">
        <f t="shared" si="9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6"/>
        <v/>
      </c>
      <c r="K121" s="60"/>
      <c r="L121" s="63"/>
      <c r="M121" s="64" t="str">
        <f t="shared" si="7"/>
        <v/>
      </c>
      <c r="N121" s="65">
        <f t="shared" si="8"/>
        <v>0</v>
      </c>
      <c r="O121" s="66" t="str">
        <f>+IFERROR(VLOOKUP(LEFT(E121,4),Tabla3[[COD]:[PROCESO]],4,FALSE),"")</f>
        <v/>
      </c>
      <c r="P121" s="67" t="str">
        <f t="shared" si="9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6"/>
        <v/>
      </c>
      <c r="K122" s="60"/>
      <c r="L122" s="175"/>
      <c r="M122" s="64" t="str">
        <f t="shared" si="7"/>
        <v/>
      </c>
      <c r="N122" s="65">
        <f t="shared" si="8"/>
        <v>0</v>
      </c>
      <c r="O122" s="66" t="str">
        <f>+IFERROR(VLOOKUP(LEFT(E122,4),Tabla3[[COD]:[PROCESO]],4,FALSE),"")</f>
        <v/>
      </c>
      <c r="P122" s="67" t="str">
        <f t="shared" si="9"/>
        <v/>
      </c>
    </row>
    <row r="123" spans="2:16" s="68" customFormat="1" ht="22.75" customHeight="1" x14ac:dyDescent="0.35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6"/>
        <v/>
      </c>
      <c r="K123" s="60"/>
      <c r="L123" s="63"/>
      <c r="M123" s="64" t="str">
        <f t="shared" si="7"/>
        <v/>
      </c>
      <c r="N123" s="65">
        <f t="shared" si="8"/>
        <v>0</v>
      </c>
      <c r="O123" s="66" t="str">
        <f>+IFERROR(VLOOKUP(LEFT(E123,4),Tabla3[[COD]:[PROCESO]],4,FALSE),"")</f>
        <v/>
      </c>
      <c r="P123" s="67" t="str">
        <f t="shared" si="9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6"/>
        <v/>
      </c>
      <c r="K124" s="60"/>
      <c r="L124" s="63"/>
      <c r="M124" s="64" t="str">
        <f t="shared" si="7"/>
        <v/>
      </c>
      <c r="N124" s="65">
        <f t="shared" si="8"/>
        <v>0</v>
      </c>
      <c r="O124" s="66" t="str">
        <f>+IFERROR(VLOOKUP(LEFT(E124,4),Tabla3[[COD]:[PROCESO]],4,FALSE),"")</f>
        <v/>
      </c>
      <c r="P124" s="67" t="str">
        <f t="shared" si="9"/>
        <v/>
      </c>
    </row>
    <row r="125" spans="2:16" s="68" customFormat="1" ht="22.75" customHeight="1" x14ac:dyDescent="0.35">
      <c r="B125" s="57"/>
      <c r="C125" s="169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6"/>
        <v/>
      </c>
      <c r="K125" s="60"/>
      <c r="L125" s="175"/>
      <c r="M125" s="64" t="str">
        <f t="shared" si="7"/>
        <v/>
      </c>
      <c r="N125" s="65">
        <f t="shared" si="8"/>
        <v>0</v>
      </c>
      <c r="O125" s="66" t="str">
        <f>+IFERROR(VLOOKUP(LEFT(E125,4),Tabla3[[COD]:[PROCESO]],4,FALSE),"")</f>
        <v/>
      </c>
      <c r="P125" s="67" t="str">
        <f t="shared" si="9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6"/>
        <v/>
      </c>
      <c r="K126" s="60"/>
      <c r="L126" s="63"/>
      <c r="M126" s="64" t="str">
        <f t="shared" si="7"/>
        <v/>
      </c>
      <c r="N126" s="65">
        <f t="shared" si="8"/>
        <v>0</v>
      </c>
      <c r="O126" s="66" t="str">
        <f>+IFERROR(VLOOKUP(LEFT(E126,4),Tabla3[[COD]:[PROCESO]],4,FALSE),"")</f>
        <v/>
      </c>
      <c r="P126" s="67" t="str">
        <f t="shared" si="9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6"/>
        <v/>
      </c>
      <c r="K127" s="60"/>
      <c r="L127" s="63"/>
      <c r="M127" s="64" t="str">
        <f t="shared" si="7"/>
        <v/>
      </c>
      <c r="N127" s="65">
        <f t="shared" si="8"/>
        <v>0</v>
      </c>
      <c r="O127" s="66" t="str">
        <f>+IFERROR(VLOOKUP(LEFT(E127,4),Tabla3[[COD]:[PROCESO]],4,FALSE),"")</f>
        <v/>
      </c>
      <c r="P127" s="67" t="str">
        <f t="shared" si="9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6"/>
        <v/>
      </c>
      <c r="K128" s="60"/>
      <c r="L128" s="63"/>
      <c r="M128" s="64" t="str">
        <f t="shared" si="7"/>
        <v/>
      </c>
      <c r="N128" s="65">
        <f t="shared" si="8"/>
        <v>0</v>
      </c>
      <c r="O128" s="66" t="str">
        <f>+IFERROR(VLOOKUP(LEFT(E128,4),Tabla3[[COD]:[PROCESO]],4,FALSE),"")</f>
        <v/>
      </c>
      <c r="P128" s="67" t="str">
        <f t="shared" si="9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6"/>
        <v/>
      </c>
      <c r="K129" s="60"/>
      <c r="L129" s="63"/>
      <c r="M129" s="64" t="str">
        <f t="shared" si="7"/>
        <v/>
      </c>
      <c r="N129" s="65">
        <f t="shared" si="8"/>
        <v>0</v>
      </c>
      <c r="O129" s="66" t="str">
        <f>+IFERROR(VLOOKUP(LEFT(E129,4),Tabla3[[COD]:[PROCESO]],4,FALSE),"")</f>
        <v/>
      </c>
      <c r="P129" s="67" t="str">
        <f t="shared" si="9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6"/>
        <v/>
      </c>
      <c r="K130" s="60"/>
      <c r="L130" s="63"/>
      <c r="M130" s="64" t="str">
        <f t="shared" si="7"/>
        <v/>
      </c>
      <c r="N130" s="65">
        <f t="shared" si="8"/>
        <v>0</v>
      </c>
      <c r="O130" s="66" t="str">
        <f>+IFERROR(VLOOKUP(LEFT(E130,4),Tabla3[[COD]:[PROCESO]],4,FALSE),"")</f>
        <v/>
      </c>
      <c r="P130" s="67" t="str">
        <f t="shared" si="9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10">+IFERROR(P131/O131,"")</f>
        <v/>
      </c>
      <c r="K131" s="60"/>
      <c r="L131" s="63"/>
      <c r="M131" s="64" t="str">
        <f t="shared" ref="M131:M194" si="11">+IFERROR(N131*O131,"")</f>
        <v/>
      </c>
      <c r="N131" s="65">
        <f t="shared" si="8"/>
        <v>0</v>
      </c>
      <c r="O131" s="66" t="str">
        <f>+IFERROR(VLOOKUP(LEFT(E131,4),Tabla3[[COD]:[PROCESO]],4,FALSE),"")</f>
        <v/>
      </c>
      <c r="P131" s="67" t="str">
        <f t="shared" si="9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0"/>
        <v/>
      </c>
      <c r="K132" s="60"/>
      <c r="L132" s="63"/>
      <c r="M132" s="64" t="str">
        <f t="shared" si="11"/>
        <v/>
      </c>
      <c r="N132" s="65">
        <f t="shared" si="8"/>
        <v>0</v>
      </c>
      <c r="O132" s="66" t="str">
        <f>+IFERROR(VLOOKUP(LEFT(E132,4),Tabla3[[COD]:[PROCESO]],4,FALSE),"")</f>
        <v/>
      </c>
      <c r="P132" s="67" t="str">
        <f t="shared" si="9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0"/>
        <v/>
      </c>
      <c r="K133" s="60"/>
      <c r="L133" s="175"/>
      <c r="M133" s="64" t="str">
        <f t="shared" si="11"/>
        <v/>
      </c>
      <c r="N133" s="65">
        <f t="shared" si="8"/>
        <v>0</v>
      </c>
      <c r="O133" s="66" t="str">
        <f>+IFERROR(VLOOKUP(LEFT(E133,4),Tabla3[[COD]:[PROCESO]],4,FALSE),"")</f>
        <v/>
      </c>
      <c r="P133" s="67" t="str">
        <f t="shared" si="9"/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10"/>
        <v/>
      </c>
      <c r="K134" s="60"/>
      <c r="L134" s="63"/>
      <c r="M134" s="64" t="str">
        <f t="shared" si="11"/>
        <v/>
      </c>
      <c r="N134" s="65">
        <f t="shared" si="8"/>
        <v>0</v>
      </c>
      <c r="O134" s="66" t="str">
        <f>+IFERROR(VLOOKUP(LEFT(E134,4),Tabla3[[COD]:[PROCESO]],4,FALSE),"")</f>
        <v/>
      </c>
      <c r="P134" s="67" t="str">
        <f t="shared" si="9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0"/>
        <v/>
      </c>
      <c r="K135" s="60"/>
      <c r="L135" s="63"/>
      <c r="M135" s="64" t="str">
        <f t="shared" si="11"/>
        <v/>
      </c>
      <c r="N135" s="65">
        <f t="shared" si="8"/>
        <v>0</v>
      </c>
      <c r="O135" s="66" t="str">
        <f>+IFERROR(VLOOKUP(LEFT(E135,4),Tabla3[[COD]:[PROCESO]],4,FALSE),"")</f>
        <v/>
      </c>
      <c r="P135" s="67" t="str">
        <f t="shared" si="9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0"/>
        <v/>
      </c>
      <c r="K136" s="60"/>
      <c r="L136" s="63"/>
      <c r="M136" s="64" t="str">
        <f t="shared" si="11"/>
        <v/>
      </c>
      <c r="N136" s="65">
        <f t="shared" si="8"/>
        <v>0</v>
      </c>
      <c r="O136" s="66" t="str">
        <f>+IFERROR(VLOOKUP(LEFT(E136,4),Tabla3[[COD]:[PROCESO]],4,FALSE),"")</f>
        <v/>
      </c>
      <c r="P136" s="67" t="str">
        <f t="shared" si="9"/>
        <v/>
      </c>
    </row>
    <row r="137" spans="2:16" s="68" customFormat="1" ht="22.75" customHeight="1" x14ac:dyDescent="0.35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0"/>
        <v/>
      </c>
      <c r="K137" s="60"/>
      <c r="L137" s="63"/>
      <c r="M137" s="64" t="str">
        <f t="shared" si="11"/>
        <v/>
      </c>
      <c r="N137" s="65">
        <f t="shared" si="8"/>
        <v>0</v>
      </c>
      <c r="O137" s="66" t="str">
        <f>+IFERROR(VLOOKUP(LEFT(E137,4),Tabla3[[COD]:[PROCESO]],4,FALSE),"")</f>
        <v/>
      </c>
      <c r="P137" s="67" t="str">
        <f t="shared" si="9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0"/>
        <v/>
      </c>
      <c r="K138" s="60"/>
      <c r="L138" s="175"/>
      <c r="M138" s="64" t="str">
        <f t="shared" si="11"/>
        <v/>
      </c>
      <c r="N138" s="65">
        <f t="shared" si="8"/>
        <v>0</v>
      </c>
      <c r="O138" s="66" t="str">
        <f>+IFERROR(VLOOKUP(LEFT(E138,4),Tabla3[[COD]:[PROCESO]],4,FALSE),"")</f>
        <v/>
      </c>
      <c r="P138" s="67" t="str">
        <f t="shared" si="9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0"/>
        <v/>
      </c>
      <c r="K139" s="60"/>
      <c r="L139" s="175"/>
      <c r="M139" s="64" t="str">
        <f t="shared" si="11"/>
        <v/>
      </c>
      <c r="N139" s="65">
        <f t="shared" si="8"/>
        <v>0</v>
      </c>
      <c r="O139" s="66" t="str">
        <f>+IFERROR(VLOOKUP(LEFT(E139,4),Tabla3[[COD]:[PROCESO]],4,FALSE),"")</f>
        <v/>
      </c>
      <c r="P139" s="67" t="str">
        <f t="shared" si="9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0"/>
        <v/>
      </c>
      <c r="K140" s="60"/>
      <c r="L140" s="175"/>
      <c r="M140" s="64" t="str">
        <f t="shared" si="11"/>
        <v/>
      </c>
      <c r="N140" s="65">
        <f t="shared" si="8"/>
        <v>0</v>
      </c>
      <c r="O140" s="66" t="str">
        <f>+IFERROR(VLOOKUP(LEFT(E140,4),Tabla3[[COD]:[PROCESO]],4,FALSE),"")</f>
        <v/>
      </c>
      <c r="P140" s="67" t="str">
        <f t="shared" si="9"/>
        <v/>
      </c>
    </row>
    <row r="141" spans="2:16" s="68" customFormat="1" ht="22.75" customHeight="1" x14ac:dyDescent="0.35">
      <c r="B141" s="57"/>
      <c r="C141" s="169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0"/>
        <v/>
      </c>
      <c r="K141" s="60"/>
      <c r="L141" s="63"/>
      <c r="M141" s="64" t="str">
        <f t="shared" si="11"/>
        <v/>
      </c>
      <c r="N141" s="65">
        <f t="shared" si="8"/>
        <v>0</v>
      </c>
      <c r="O141" s="66" t="str">
        <f>+IFERROR(VLOOKUP(LEFT(E141,4),Tabla3[[COD]:[PROCESO]],4,FALSE),"")</f>
        <v/>
      </c>
      <c r="P141" s="67" t="str">
        <f t="shared" si="9"/>
        <v/>
      </c>
    </row>
    <row r="142" spans="2:16" s="68" customFormat="1" ht="22.75" customHeight="1" x14ac:dyDescent="0.35">
      <c r="B142" s="57"/>
      <c r="C142" s="195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0"/>
        <v/>
      </c>
      <c r="K142" s="60"/>
      <c r="L142" s="175"/>
      <c r="M142" s="64" t="str">
        <f t="shared" si="11"/>
        <v/>
      </c>
      <c r="N142" s="65">
        <f t="shared" si="8"/>
        <v>0</v>
      </c>
      <c r="O142" s="66" t="str">
        <f>+IFERROR(VLOOKUP(LEFT(E142,4),Tabla3[[COD]:[PROCESO]],4,FALSE),"")</f>
        <v/>
      </c>
      <c r="P142" s="67" t="str">
        <f t="shared" si="9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0"/>
        <v/>
      </c>
      <c r="K143" s="60"/>
      <c r="L143" s="175"/>
      <c r="M143" s="64" t="str">
        <f t="shared" si="11"/>
        <v/>
      </c>
      <c r="N143" s="65">
        <f t="shared" si="8"/>
        <v>0</v>
      </c>
      <c r="O143" s="66" t="str">
        <f>+IFERROR(VLOOKUP(LEFT(E143,4),Tabla3[[COD]:[PROCESO]],4,FALSE),"")</f>
        <v/>
      </c>
      <c r="P143" s="67" t="str">
        <f t="shared" si="9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0"/>
        <v/>
      </c>
      <c r="K144" s="60"/>
      <c r="L144" s="63"/>
      <c r="M144" s="64" t="str">
        <f t="shared" si="11"/>
        <v/>
      </c>
      <c r="N144" s="65">
        <f t="shared" si="8"/>
        <v>0</v>
      </c>
      <c r="O144" s="66" t="str">
        <f>+IFERROR(VLOOKUP(LEFT(E144,4),Tabla3[[COD]:[PROCESO]],4,FALSE),"")</f>
        <v/>
      </c>
      <c r="P144" s="67" t="str">
        <f t="shared" si="9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0"/>
        <v/>
      </c>
      <c r="K145" s="60"/>
      <c r="L145" s="63"/>
      <c r="M145" s="64" t="str">
        <f t="shared" si="11"/>
        <v/>
      </c>
      <c r="N145" s="65">
        <f t="shared" si="8"/>
        <v>0</v>
      </c>
      <c r="O145" s="66" t="str">
        <f>+IFERROR(VLOOKUP(LEFT(E145,4),Tabla3[[COD]:[PROCESO]],4,FALSE),"")</f>
        <v/>
      </c>
      <c r="P145" s="67" t="str">
        <f t="shared" si="9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0"/>
        <v/>
      </c>
      <c r="K146" s="60"/>
      <c r="L146" s="63"/>
      <c r="M146" s="64" t="str">
        <f t="shared" si="11"/>
        <v/>
      </c>
      <c r="N146" s="65">
        <f t="shared" si="8"/>
        <v>0</v>
      </c>
      <c r="O146" s="66" t="str">
        <f>+IFERROR(VLOOKUP(LEFT(E146,4),Tabla3[[COD]:[PROCESO]],4,FALSE),"")</f>
        <v/>
      </c>
      <c r="P146" s="67" t="str">
        <f t="shared" si="9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0"/>
        <v/>
      </c>
      <c r="K147" s="60"/>
      <c r="L147" s="63"/>
      <c r="M147" s="64" t="str">
        <f t="shared" si="11"/>
        <v/>
      </c>
      <c r="N147" s="65">
        <f t="shared" si="8"/>
        <v>0</v>
      </c>
      <c r="O147" s="66" t="str">
        <f>+IFERROR(VLOOKUP(LEFT(E147,4),Tabla3[[COD]:[PROCESO]],4,FALSE),"")</f>
        <v/>
      </c>
      <c r="P147" s="67" t="str">
        <f t="shared" si="9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0"/>
        <v/>
      </c>
      <c r="K148" s="60"/>
      <c r="L148" s="63"/>
      <c r="M148" s="64" t="str">
        <f t="shared" si="11"/>
        <v/>
      </c>
      <c r="N148" s="65">
        <f t="shared" si="8"/>
        <v>0</v>
      </c>
      <c r="O148" s="66" t="str">
        <f>+IFERROR(VLOOKUP(LEFT(E148,4),Tabla3[[COD]:[PROCESO]],4,FALSE),"")</f>
        <v/>
      </c>
      <c r="P148" s="67" t="str">
        <f t="shared" si="9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0"/>
        <v/>
      </c>
      <c r="K149" s="60"/>
      <c r="L149" s="63"/>
      <c r="M149" s="64" t="str">
        <f t="shared" si="11"/>
        <v/>
      </c>
      <c r="N149" s="65">
        <f t="shared" si="8"/>
        <v>0</v>
      </c>
      <c r="O149" s="66" t="str">
        <f>+IFERROR(VLOOKUP(LEFT(E149,4),Tabla3[[COD]:[PROCESO]],4,FALSE),"")</f>
        <v/>
      </c>
      <c r="P149" s="67" t="str">
        <f t="shared" si="9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0"/>
        <v/>
      </c>
      <c r="K150" s="60"/>
      <c r="L150" s="63"/>
      <c r="M150" s="64" t="str">
        <f t="shared" si="11"/>
        <v/>
      </c>
      <c r="N150" s="65">
        <f t="shared" si="8"/>
        <v>0</v>
      </c>
      <c r="O150" s="66" t="str">
        <f>+IFERROR(VLOOKUP(LEFT(E150,4),Tabla3[[COD]:[PROCESO]],4,FALSE),"")</f>
        <v/>
      </c>
      <c r="P150" s="67" t="str">
        <f t="shared" si="9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0"/>
        <v/>
      </c>
      <c r="K151" s="60"/>
      <c r="L151" s="63"/>
      <c r="M151" s="64" t="str">
        <f t="shared" si="11"/>
        <v/>
      </c>
      <c r="N151" s="65">
        <f t="shared" si="8"/>
        <v>0</v>
      </c>
      <c r="O151" s="66" t="str">
        <f>+IFERROR(VLOOKUP(LEFT(E151,4),Tabla3[[COD]:[PROCESO]],4,FALSE),"")</f>
        <v/>
      </c>
      <c r="P151" s="67" t="str">
        <f t="shared" si="9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0"/>
        <v/>
      </c>
      <c r="K152" s="60"/>
      <c r="L152" s="63"/>
      <c r="M152" s="64" t="str">
        <f t="shared" si="11"/>
        <v/>
      </c>
      <c r="N152" s="65">
        <f t="shared" si="8"/>
        <v>0</v>
      </c>
      <c r="O152" s="66" t="str">
        <f>+IFERROR(VLOOKUP(LEFT(E152,4),Tabla3[[COD]:[PROCESO]],4,FALSE),"")</f>
        <v/>
      </c>
      <c r="P152" s="67" t="str">
        <f t="shared" si="9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0"/>
        <v/>
      </c>
      <c r="K153" s="60"/>
      <c r="L153" s="63"/>
      <c r="M153" s="64" t="str">
        <f t="shared" si="11"/>
        <v/>
      </c>
      <c r="N153" s="65">
        <f t="shared" si="8"/>
        <v>0</v>
      </c>
      <c r="O153" s="66" t="str">
        <f>+IFERROR(VLOOKUP(LEFT(E153,4),Tabla3[[COD]:[PROCESO]],4,FALSE),"")</f>
        <v/>
      </c>
      <c r="P153" s="67" t="str">
        <f t="shared" si="9"/>
        <v/>
      </c>
    </row>
    <row r="154" spans="2:16" s="68" customFormat="1" ht="22.75" customHeight="1" x14ac:dyDescent="0.35">
      <c r="B154" s="57"/>
      <c r="C154" s="169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0"/>
        <v/>
      </c>
      <c r="K154" s="60"/>
      <c r="L154" s="63"/>
      <c r="M154" s="64" t="str">
        <f t="shared" si="11"/>
        <v/>
      </c>
      <c r="N154" s="65">
        <f t="shared" si="8"/>
        <v>0</v>
      </c>
      <c r="O154" s="66" t="str">
        <f>+IFERROR(VLOOKUP(LEFT(E154,4),Tabla3[[COD]:[PROCESO]],4,FALSE),"")</f>
        <v/>
      </c>
      <c r="P154" s="67" t="str">
        <f t="shared" si="9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0"/>
        <v/>
      </c>
      <c r="K155" s="60"/>
      <c r="L155" s="63"/>
      <c r="M155" s="64" t="str">
        <f t="shared" si="11"/>
        <v/>
      </c>
      <c r="N155" s="65">
        <f t="shared" ref="N155:N218" si="12">(H155-G155)*24</f>
        <v>0</v>
      </c>
      <c r="O155" s="66" t="str">
        <f>+IFERROR(VLOOKUP(LEFT(E155,4),Tabla3[[COD]:[PROCESO]],4,FALSE),"")</f>
        <v/>
      </c>
      <c r="P155" s="67" t="str">
        <f t="shared" ref="P155:P218" si="13">+IFERROR(I155/N155,"")</f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0"/>
        <v/>
      </c>
      <c r="K156" s="60"/>
      <c r="L156" s="63"/>
      <c r="M156" s="64" t="str">
        <f t="shared" si="11"/>
        <v/>
      </c>
      <c r="N156" s="65">
        <f t="shared" si="12"/>
        <v>0</v>
      </c>
      <c r="O156" s="66" t="str">
        <f>+IFERROR(VLOOKUP(LEFT(E156,4),Tabla3[[COD]:[PROCESO]],4,FALSE),"")</f>
        <v/>
      </c>
      <c r="P156" s="67" t="str">
        <f t="shared" si="13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0"/>
        <v/>
      </c>
      <c r="K157" s="60"/>
      <c r="L157" s="63"/>
      <c r="M157" s="64" t="str">
        <f t="shared" si="11"/>
        <v/>
      </c>
      <c r="N157" s="65">
        <f t="shared" si="12"/>
        <v>0</v>
      </c>
      <c r="O157" s="66" t="str">
        <f>+IFERROR(VLOOKUP(LEFT(E157,4),Tabla3[[COD]:[PROCESO]],4,FALSE),"")</f>
        <v/>
      </c>
      <c r="P157" s="67" t="str">
        <f t="shared" si="13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0"/>
        <v/>
      </c>
      <c r="K158" s="60"/>
      <c r="L158" s="63"/>
      <c r="M158" s="64" t="str">
        <f t="shared" si="11"/>
        <v/>
      </c>
      <c r="N158" s="65">
        <f t="shared" si="12"/>
        <v>0</v>
      </c>
      <c r="O158" s="66" t="str">
        <f>+IFERROR(VLOOKUP(LEFT(E158,4),Tabla3[[COD]:[PROCESO]],4,FALSE),"")</f>
        <v/>
      </c>
      <c r="P158" s="67" t="str">
        <f t="shared" si="13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0"/>
        <v/>
      </c>
      <c r="K159" s="60"/>
      <c r="L159" s="63"/>
      <c r="M159" s="64" t="str">
        <f t="shared" si="11"/>
        <v/>
      </c>
      <c r="N159" s="65">
        <f t="shared" si="12"/>
        <v>0</v>
      </c>
      <c r="O159" s="66" t="str">
        <f>+IFERROR(VLOOKUP(LEFT(E159,4),Tabla3[[COD]:[PROCESO]],4,FALSE),"")</f>
        <v/>
      </c>
      <c r="P159" s="67" t="str">
        <f t="shared" si="13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0"/>
        <v/>
      </c>
      <c r="K160" s="60"/>
      <c r="L160" s="63"/>
      <c r="M160" s="64" t="str">
        <f t="shared" si="11"/>
        <v/>
      </c>
      <c r="N160" s="65">
        <f t="shared" si="12"/>
        <v>0</v>
      </c>
      <c r="O160" s="66" t="str">
        <f>+IFERROR(VLOOKUP(LEFT(E160,4),Tabla3[[COD]:[PROCESO]],4,FALSE),"")</f>
        <v/>
      </c>
      <c r="P160" s="67" t="str">
        <f t="shared" si="13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0"/>
        <v/>
      </c>
      <c r="K161" s="60"/>
      <c r="L161" s="175"/>
      <c r="M161" s="64" t="str">
        <f t="shared" si="11"/>
        <v/>
      </c>
      <c r="N161" s="65">
        <f t="shared" si="12"/>
        <v>0</v>
      </c>
      <c r="O161" s="66" t="str">
        <f>+IFERROR(VLOOKUP(LEFT(E161,4),Tabla3[[COD]:[PROCESO]],4,FALSE),"")</f>
        <v/>
      </c>
      <c r="P161" s="67" t="str">
        <f t="shared" si="13"/>
        <v/>
      </c>
    </row>
    <row r="162" spans="2:16" s="68" customFormat="1" ht="22.75" customHeight="1" x14ac:dyDescent="0.35">
      <c r="B162" s="57"/>
      <c r="C162" s="169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0"/>
        <v/>
      </c>
      <c r="K162" s="60"/>
      <c r="L162" s="175"/>
      <c r="M162" s="64" t="str">
        <f t="shared" si="11"/>
        <v/>
      </c>
      <c r="N162" s="65">
        <f t="shared" si="12"/>
        <v>0</v>
      </c>
      <c r="O162" s="66" t="str">
        <f>+IFERROR(VLOOKUP(LEFT(E162,4),Tabla3[[COD]:[PROCESO]],4,FALSE),"")</f>
        <v/>
      </c>
      <c r="P162" s="67" t="str">
        <f t="shared" si="13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0"/>
        <v/>
      </c>
      <c r="K163" s="60"/>
      <c r="L163" s="63"/>
      <c r="M163" s="64" t="str">
        <f t="shared" si="11"/>
        <v/>
      </c>
      <c r="N163" s="65">
        <f t="shared" si="12"/>
        <v>0</v>
      </c>
      <c r="O163" s="66" t="str">
        <f>+IFERROR(VLOOKUP(LEFT(E163,4),Tabla3[[COD]:[PROCESO]],4,FALSE),"")</f>
        <v/>
      </c>
      <c r="P163" s="67" t="str">
        <f t="shared" si="13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0"/>
        <v/>
      </c>
      <c r="K164" s="60"/>
      <c r="L164" s="63"/>
      <c r="M164" s="64" t="str">
        <f t="shared" si="11"/>
        <v/>
      </c>
      <c r="N164" s="65">
        <f t="shared" si="12"/>
        <v>0</v>
      </c>
      <c r="O164" s="66" t="str">
        <f>+IFERROR(VLOOKUP(LEFT(E164,4),Tabla3[[COD]:[PROCESO]],4,FALSE),"")</f>
        <v/>
      </c>
      <c r="P164" s="67" t="str">
        <f t="shared" si="13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0"/>
        <v/>
      </c>
      <c r="K165" s="60"/>
      <c r="L165" s="63"/>
      <c r="M165" s="64" t="str">
        <f t="shared" si="11"/>
        <v/>
      </c>
      <c r="N165" s="65">
        <f t="shared" si="12"/>
        <v>0</v>
      </c>
      <c r="O165" s="66" t="str">
        <f>+IFERROR(VLOOKUP(LEFT(E165,4),Tabla3[[COD]:[PROCESO]],4,FALSE),"")</f>
        <v/>
      </c>
      <c r="P165" s="67" t="str">
        <f t="shared" si="13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0"/>
        <v/>
      </c>
      <c r="K166" s="60"/>
      <c r="L166" s="63"/>
      <c r="M166" s="64" t="str">
        <f t="shared" si="11"/>
        <v/>
      </c>
      <c r="N166" s="65">
        <f t="shared" si="12"/>
        <v>0</v>
      </c>
      <c r="O166" s="66" t="str">
        <f>+IFERROR(VLOOKUP(LEFT(E166,4),Tabla3[[COD]:[PROCESO]],4,FALSE),"")</f>
        <v/>
      </c>
      <c r="P166" s="67" t="str">
        <f t="shared" si="13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0"/>
        <v/>
      </c>
      <c r="K167" s="60"/>
      <c r="L167" s="63"/>
      <c r="M167" s="64" t="str">
        <f t="shared" si="11"/>
        <v/>
      </c>
      <c r="N167" s="65">
        <f t="shared" si="12"/>
        <v>0</v>
      </c>
      <c r="O167" s="66" t="str">
        <f>+IFERROR(VLOOKUP(LEFT(E167,4),Tabla3[[COD]:[PROCESO]],4,FALSE),"")</f>
        <v/>
      </c>
      <c r="P167" s="67" t="str">
        <f t="shared" si="13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0"/>
        <v/>
      </c>
      <c r="K168" s="60"/>
      <c r="L168" s="63"/>
      <c r="M168" s="64" t="str">
        <f t="shared" si="11"/>
        <v/>
      </c>
      <c r="N168" s="65">
        <f t="shared" si="12"/>
        <v>0</v>
      </c>
      <c r="O168" s="66" t="str">
        <f>+IFERROR(VLOOKUP(LEFT(E168,4),Tabla3[[COD]:[PROCESO]],4,FALSE),"")</f>
        <v/>
      </c>
      <c r="P168" s="67" t="str">
        <f t="shared" si="13"/>
        <v/>
      </c>
    </row>
    <row r="169" spans="2:16" s="68" customFormat="1" ht="22.75" customHeight="1" x14ac:dyDescent="0.35">
      <c r="B169" s="57"/>
      <c r="C169" s="169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0"/>
        <v/>
      </c>
      <c r="K169" s="60"/>
      <c r="L169" s="63"/>
      <c r="M169" s="64" t="str">
        <f t="shared" si="11"/>
        <v/>
      </c>
      <c r="N169" s="65">
        <f t="shared" si="12"/>
        <v>0</v>
      </c>
      <c r="O169" s="66" t="str">
        <f>+IFERROR(VLOOKUP(LEFT(E169,4),Tabla3[[COD]:[PROCESO]],4,FALSE),"")</f>
        <v/>
      </c>
      <c r="P169" s="67" t="str">
        <f t="shared" si="13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0"/>
        <v/>
      </c>
      <c r="K170" s="60"/>
      <c r="L170" s="63"/>
      <c r="M170" s="64" t="str">
        <f t="shared" si="11"/>
        <v/>
      </c>
      <c r="N170" s="65">
        <f t="shared" si="12"/>
        <v>0</v>
      </c>
      <c r="O170" s="66" t="str">
        <f>+IFERROR(VLOOKUP(LEFT(E170,4),Tabla3[[COD]:[PROCESO]],4,FALSE),"")</f>
        <v/>
      </c>
      <c r="P170" s="67" t="str">
        <f t="shared" si="13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0"/>
        <v/>
      </c>
      <c r="K171" s="60"/>
      <c r="L171" s="63"/>
      <c r="M171" s="64" t="str">
        <f t="shared" si="11"/>
        <v/>
      </c>
      <c r="N171" s="65">
        <f t="shared" si="12"/>
        <v>0</v>
      </c>
      <c r="O171" s="66" t="str">
        <f>+IFERROR(VLOOKUP(LEFT(E171,4),Tabla3[[COD]:[PROCESO]],4,FALSE),"")</f>
        <v/>
      </c>
      <c r="P171" s="67" t="str">
        <f t="shared" si="13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10"/>
        <v/>
      </c>
      <c r="K172" s="60"/>
      <c r="L172" s="63"/>
      <c r="M172" s="64" t="str">
        <f t="shared" si="11"/>
        <v/>
      </c>
      <c r="N172" s="65">
        <f t="shared" si="12"/>
        <v>0</v>
      </c>
      <c r="O172" s="66" t="str">
        <f>+IFERROR(VLOOKUP(LEFT(E172,4),Tabla3[[COD]:[PROCESO]],4,FALSE),"")</f>
        <v/>
      </c>
      <c r="P172" s="67" t="str">
        <f t="shared" si="13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10"/>
        <v/>
      </c>
      <c r="K173" s="60"/>
      <c r="L173" s="63"/>
      <c r="M173" s="64" t="str">
        <f t="shared" si="11"/>
        <v/>
      </c>
      <c r="N173" s="65">
        <f t="shared" si="12"/>
        <v>0</v>
      </c>
      <c r="O173" s="66" t="str">
        <f>+IFERROR(VLOOKUP(LEFT(E173,4),Tabla3[[COD]:[PROCESO]],4,FALSE),"")</f>
        <v/>
      </c>
      <c r="P173" s="67" t="str">
        <f t="shared" si="13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10"/>
        <v/>
      </c>
      <c r="K174" s="60"/>
      <c r="L174" s="63"/>
      <c r="M174" s="64" t="str">
        <f t="shared" si="11"/>
        <v/>
      </c>
      <c r="N174" s="65">
        <f t="shared" si="12"/>
        <v>0</v>
      </c>
      <c r="O174" s="66" t="str">
        <f>+IFERROR(VLOOKUP(LEFT(E174,4),Tabla3[[COD]:[PROCESO]],4,FALSE),"")</f>
        <v/>
      </c>
      <c r="P174" s="67" t="str">
        <f t="shared" si="13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10"/>
        <v/>
      </c>
      <c r="K175" s="60"/>
      <c r="L175" s="63"/>
      <c r="M175" s="64" t="str">
        <f t="shared" si="11"/>
        <v/>
      </c>
      <c r="N175" s="65">
        <f t="shared" si="12"/>
        <v>0</v>
      </c>
      <c r="O175" s="66" t="str">
        <f>+IFERROR(VLOOKUP(LEFT(E175,4),Tabla3[[COD]:[PROCESO]],4,FALSE),"")</f>
        <v/>
      </c>
      <c r="P175" s="67" t="str">
        <f t="shared" si="13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10"/>
        <v/>
      </c>
      <c r="K176" s="60"/>
      <c r="L176" s="63"/>
      <c r="M176" s="64" t="str">
        <f t="shared" si="11"/>
        <v/>
      </c>
      <c r="N176" s="65">
        <f t="shared" si="12"/>
        <v>0</v>
      </c>
      <c r="O176" s="66" t="str">
        <f>+IFERROR(VLOOKUP(LEFT(E176,4),Tabla3[[COD]:[PROCESO]],4,FALSE),"")</f>
        <v/>
      </c>
      <c r="P176" s="67" t="str">
        <f t="shared" si="13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10"/>
        <v/>
      </c>
      <c r="K177" s="60"/>
      <c r="L177" s="63"/>
      <c r="M177" s="64" t="str">
        <f t="shared" si="11"/>
        <v/>
      </c>
      <c r="N177" s="65">
        <f t="shared" si="12"/>
        <v>0</v>
      </c>
      <c r="O177" s="66" t="str">
        <f>+IFERROR(VLOOKUP(LEFT(E177,4),Tabla3[[COD]:[PROCESO]],4,FALSE),"")</f>
        <v/>
      </c>
      <c r="P177" s="67" t="str">
        <f t="shared" si="13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10"/>
        <v/>
      </c>
      <c r="K178" s="60"/>
      <c r="L178" s="63"/>
      <c r="M178" s="64" t="str">
        <f t="shared" si="11"/>
        <v/>
      </c>
      <c r="N178" s="65">
        <f t="shared" si="12"/>
        <v>0</v>
      </c>
      <c r="O178" s="66" t="str">
        <f>+IFERROR(VLOOKUP(LEFT(E178,4),Tabla3[[COD]:[PROCESO]],4,FALSE),"")</f>
        <v/>
      </c>
      <c r="P178" s="67" t="str">
        <f t="shared" si="13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10"/>
        <v/>
      </c>
      <c r="K179" s="60"/>
      <c r="L179" s="175"/>
      <c r="M179" s="64" t="str">
        <f t="shared" si="11"/>
        <v/>
      </c>
      <c r="N179" s="65">
        <f t="shared" si="12"/>
        <v>0</v>
      </c>
      <c r="O179" s="66" t="str">
        <f>+IFERROR(VLOOKUP(LEFT(E179,4),Tabla3[[COD]:[PROCESO]],4,FALSE),"")</f>
        <v/>
      </c>
      <c r="P179" s="67" t="str">
        <f t="shared" si="13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10"/>
        <v/>
      </c>
      <c r="K180" s="60"/>
      <c r="L180" s="219"/>
      <c r="M180" s="64" t="str">
        <f t="shared" si="11"/>
        <v/>
      </c>
      <c r="N180" s="65">
        <f t="shared" si="12"/>
        <v>0</v>
      </c>
      <c r="O180" s="66" t="str">
        <f>+IFERROR(VLOOKUP(LEFT(E180,4),Tabla3[[COD]:[PROCESO]],4,FALSE),"")</f>
        <v/>
      </c>
      <c r="P180" s="67" t="str">
        <f t="shared" si="13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10"/>
        <v/>
      </c>
      <c r="K181" s="60"/>
      <c r="L181" s="63"/>
      <c r="M181" s="64" t="str">
        <f t="shared" si="11"/>
        <v/>
      </c>
      <c r="N181" s="65">
        <f t="shared" si="12"/>
        <v>0</v>
      </c>
      <c r="O181" s="66" t="str">
        <f>+IFERROR(VLOOKUP(LEFT(E181,4),Tabla3[[COD]:[PROCESO]],4,FALSE),"")</f>
        <v/>
      </c>
      <c r="P181" s="67" t="str">
        <f t="shared" si="13"/>
        <v/>
      </c>
    </row>
    <row r="182" spans="2:16" s="68" customFormat="1" ht="22.75" customHeight="1" x14ac:dyDescent="0.35">
      <c r="B182" s="57"/>
      <c r="C182" s="169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10"/>
        <v/>
      </c>
      <c r="K182" s="60"/>
      <c r="L182" s="175"/>
      <c r="M182" s="64" t="str">
        <f t="shared" si="11"/>
        <v/>
      </c>
      <c r="N182" s="65">
        <f t="shared" si="12"/>
        <v>0</v>
      </c>
      <c r="O182" s="66" t="str">
        <f>+IFERROR(VLOOKUP(LEFT(E182,4),Tabla3[[COD]:[PROCESO]],4,FALSE),"")</f>
        <v/>
      </c>
      <c r="P182" s="67" t="str">
        <f t="shared" si="13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10"/>
        <v/>
      </c>
      <c r="K183" s="60"/>
      <c r="L183" s="63"/>
      <c r="M183" s="64" t="str">
        <f t="shared" si="11"/>
        <v/>
      </c>
      <c r="N183" s="65">
        <f t="shared" si="12"/>
        <v>0</v>
      </c>
      <c r="O183" s="66" t="str">
        <f>+IFERROR(VLOOKUP(LEFT(E183,4),Tabla3[[COD]:[PROCESO]],4,FALSE),"")</f>
        <v/>
      </c>
      <c r="P183" s="67" t="str">
        <f t="shared" si="13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10"/>
        <v/>
      </c>
      <c r="K184" s="60"/>
      <c r="L184" s="63"/>
      <c r="M184" s="64" t="str">
        <f t="shared" si="11"/>
        <v/>
      </c>
      <c r="N184" s="65">
        <f t="shared" si="12"/>
        <v>0</v>
      </c>
      <c r="O184" s="66" t="str">
        <f>+IFERROR(VLOOKUP(LEFT(E184,4),Tabla3[[COD]:[PROCESO]],4,FALSE),"")</f>
        <v/>
      </c>
      <c r="P184" s="67" t="str">
        <f t="shared" si="13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10"/>
        <v/>
      </c>
      <c r="K185" s="60"/>
      <c r="L185" s="63"/>
      <c r="M185" s="64" t="str">
        <f t="shared" si="11"/>
        <v/>
      </c>
      <c r="N185" s="65">
        <f t="shared" si="12"/>
        <v>0</v>
      </c>
      <c r="O185" s="66" t="str">
        <f>+IFERROR(VLOOKUP(LEFT(E185,4),Tabla3[[COD]:[PROCESO]],4,FALSE),"")</f>
        <v/>
      </c>
      <c r="P185" s="67" t="str">
        <f t="shared" si="13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10"/>
        <v/>
      </c>
      <c r="K186" s="60"/>
      <c r="L186" s="63"/>
      <c r="M186" s="64" t="str">
        <f t="shared" si="11"/>
        <v/>
      </c>
      <c r="N186" s="65">
        <f t="shared" si="12"/>
        <v>0</v>
      </c>
      <c r="O186" s="66" t="str">
        <f>+IFERROR(VLOOKUP(LEFT(E186,4),Tabla3[[COD]:[PROCESO]],4,FALSE),"")</f>
        <v/>
      </c>
      <c r="P186" s="67" t="str">
        <f t="shared" si="13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10"/>
        <v/>
      </c>
      <c r="K187" s="60"/>
      <c r="L187" s="63"/>
      <c r="M187" s="64" t="str">
        <f t="shared" si="11"/>
        <v/>
      </c>
      <c r="N187" s="65">
        <f t="shared" si="12"/>
        <v>0</v>
      </c>
      <c r="O187" s="66" t="str">
        <f>+IFERROR(VLOOKUP(LEFT(E187,4),Tabla3[[COD]:[PROCESO]],4,FALSE),"")</f>
        <v/>
      </c>
      <c r="P187" s="67" t="str">
        <f t="shared" si="13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0"/>
        <v/>
      </c>
      <c r="K188" s="60"/>
      <c r="L188" s="63"/>
      <c r="M188" s="64" t="str">
        <f t="shared" si="11"/>
        <v/>
      </c>
      <c r="N188" s="65">
        <f t="shared" si="12"/>
        <v>0</v>
      </c>
      <c r="O188" s="66" t="str">
        <f>+IFERROR(VLOOKUP(LEFT(E188,4),Tabla3[[COD]:[PROCESO]],4,FALSE),"")</f>
        <v/>
      </c>
      <c r="P188" s="67" t="str">
        <f t="shared" si="13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0"/>
        <v/>
      </c>
      <c r="K189" s="60"/>
      <c r="L189" s="63"/>
      <c r="M189" s="64" t="str">
        <f t="shared" si="11"/>
        <v/>
      </c>
      <c r="N189" s="65">
        <f t="shared" si="12"/>
        <v>0</v>
      </c>
      <c r="O189" s="66" t="str">
        <f>+IFERROR(VLOOKUP(LEFT(E189,4),Tabla3[[COD]:[PROCESO]],4,FALSE),"")</f>
        <v/>
      </c>
      <c r="P189" s="67" t="str">
        <f t="shared" si="13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0"/>
        <v/>
      </c>
      <c r="K190" s="60"/>
      <c r="L190" s="175"/>
      <c r="M190" s="64" t="str">
        <f t="shared" si="11"/>
        <v/>
      </c>
      <c r="N190" s="65">
        <f t="shared" si="12"/>
        <v>0</v>
      </c>
      <c r="O190" s="66" t="str">
        <f>+IFERROR(VLOOKUP(LEFT(E190,4),Tabla3[[COD]:[PROCESO]],4,FALSE),"")</f>
        <v/>
      </c>
      <c r="P190" s="67" t="str">
        <f t="shared" si="13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0"/>
        <v/>
      </c>
      <c r="K191" s="60"/>
      <c r="L191" s="175"/>
      <c r="M191" s="64" t="str">
        <f t="shared" si="11"/>
        <v/>
      </c>
      <c r="N191" s="65">
        <f t="shared" si="12"/>
        <v>0</v>
      </c>
      <c r="O191" s="66" t="str">
        <f>+IFERROR(VLOOKUP(LEFT(E191,4),Tabla3[[COD]:[PROCESO]],4,FALSE),"")</f>
        <v/>
      </c>
      <c r="P191" s="67" t="str">
        <f t="shared" si="13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0"/>
        <v/>
      </c>
      <c r="K192" s="60"/>
      <c r="L192" s="63"/>
      <c r="M192" s="64" t="str">
        <f t="shared" si="11"/>
        <v/>
      </c>
      <c r="N192" s="65">
        <f t="shared" si="12"/>
        <v>0</v>
      </c>
      <c r="O192" s="66" t="str">
        <f>+IFERROR(VLOOKUP(LEFT(E192,4),Tabla3[[COD]:[PROCESO]],4,FALSE),"")</f>
        <v/>
      </c>
      <c r="P192" s="67" t="str">
        <f t="shared" si="13"/>
        <v/>
      </c>
    </row>
    <row r="193" spans="2:16" s="68" customFormat="1" ht="22.75" customHeight="1" x14ac:dyDescent="0.35">
      <c r="B193" s="57"/>
      <c r="C193" s="169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0"/>
        <v/>
      </c>
      <c r="K193" s="60"/>
      <c r="L193" s="175"/>
      <c r="M193" s="64" t="str">
        <f t="shared" si="11"/>
        <v/>
      </c>
      <c r="N193" s="65">
        <f t="shared" si="12"/>
        <v>0</v>
      </c>
      <c r="O193" s="66" t="str">
        <f>+IFERROR(VLOOKUP(LEFT(E193,4),Tabla3[[COD]:[PROCESO]],4,FALSE),"")</f>
        <v/>
      </c>
      <c r="P193" s="67" t="str">
        <f t="shared" si="13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0"/>
        <v/>
      </c>
      <c r="K194" s="60"/>
      <c r="L194" s="175"/>
      <c r="M194" s="64" t="str">
        <f t="shared" si="11"/>
        <v/>
      </c>
      <c r="N194" s="65">
        <f t="shared" si="12"/>
        <v>0</v>
      </c>
      <c r="O194" s="66" t="str">
        <f>+IFERROR(VLOOKUP(LEFT(E194,4),Tabla3[[COD]:[PROCESO]],4,FALSE),"")</f>
        <v/>
      </c>
      <c r="P194" s="67" t="str">
        <f t="shared" si="13"/>
        <v/>
      </c>
    </row>
    <row r="195" spans="2:16" s="68" customFormat="1" ht="22.75" customHeight="1" x14ac:dyDescent="0.35">
      <c r="B195" s="57"/>
      <c r="C195" s="195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4">+IFERROR(P195/O195,"")</f>
        <v/>
      </c>
      <c r="K195" s="60"/>
      <c r="L195" s="63"/>
      <c r="M195" s="64" t="str">
        <f t="shared" ref="M195:M258" si="15">+IFERROR(N195*O195,"")</f>
        <v/>
      </c>
      <c r="N195" s="65">
        <f t="shared" si="12"/>
        <v>0</v>
      </c>
      <c r="O195" s="66" t="str">
        <f>+IFERROR(VLOOKUP(LEFT(E195,4),Tabla3[[COD]:[PROCESO]],4,FALSE),"")</f>
        <v/>
      </c>
      <c r="P195" s="67" t="str">
        <f t="shared" si="13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4"/>
        <v/>
      </c>
      <c r="K196" s="60"/>
      <c r="L196" s="175"/>
      <c r="M196" s="64" t="str">
        <f t="shared" si="15"/>
        <v/>
      </c>
      <c r="N196" s="65">
        <f t="shared" si="12"/>
        <v>0</v>
      </c>
      <c r="O196" s="66" t="str">
        <f>+IFERROR(VLOOKUP(LEFT(E196,4),Tabla3[[COD]:[PROCESO]],4,FALSE),"")</f>
        <v/>
      </c>
      <c r="P196" s="67" t="str">
        <f t="shared" si="13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4"/>
        <v/>
      </c>
      <c r="K197" s="60"/>
      <c r="L197" s="63"/>
      <c r="M197" s="64" t="str">
        <f t="shared" si="15"/>
        <v/>
      </c>
      <c r="N197" s="65">
        <f t="shared" si="12"/>
        <v>0</v>
      </c>
      <c r="O197" s="66" t="str">
        <f>+IFERROR(VLOOKUP(LEFT(E197,4),Tabla3[[COD]:[PROCESO]],4,FALSE),"")</f>
        <v/>
      </c>
      <c r="P197" s="67" t="str">
        <f t="shared" si="13"/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4"/>
        <v/>
      </c>
      <c r="K198" s="60"/>
      <c r="L198" s="63"/>
      <c r="M198" s="64" t="str">
        <f t="shared" si="15"/>
        <v/>
      </c>
      <c r="N198" s="65">
        <f t="shared" si="12"/>
        <v>0</v>
      </c>
      <c r="O198" s="66" t="str">
        <f>+IFERROR(VLOOKUP(LEFT(E198,4),Tabla3[[COD]:[PROCESO]],4,FALSE),"")</f>
        <v/>
      </c>
      <c r="P198" s="67" t="str">
        <f t="shared" si="13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4"/>
        <v/>
      </c>
      <c r="K199" s="60"/>
      <c r="L199" s="63"/>
      <c r="M199" s="64" t="str">
        <f t="shared" si="15"/>
        <v/>
      </c>
      <c r="N199" s="65">
        <f t="shared" si="12"/>
        <v>0</v>
      </c>
      <c r="O199" s="66" t="str">
        <f>+IFERROR(VLOOKUP(LEFT(E199,4),Tabla3[[COD]:[PROCESO]],4,FALSE),"")</f>
        <v/>
      </c>
      <c r="P199" s="67" t="str">
        <f t="shared" si="13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4"/>
        <v/>
      </c>
      <c r="K200" s="60"/>
      <c r="L200" s="63"/>
      <c r="M200" s="64" t="str">
        <f t="shared" si="15"/>
        <v/>
      </c>
      <c r="N200" s="65">
        <f t="shared" si="12"/>
        <v>0</v>
      </c>
      <c r="O200" s="66" t="str">
        <f>+IFERROR(VLOOKUP(LEFT(E200,4),Tabla3[[COD]:[PROCESO]],4,FALSE),"")</f>
        <v/>
      </c>
      <c r="P200" s="67" t="str">
        <f t="shared" si="13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4"/>
        <v/>
      </c>
      <c r="K201" s="60"/>
      <c r="L201" s="63"/>
      <c r="M201" s="64" t="str">
        <f t="shared" si="15"/>
        <v/>
      </c>
      <c r="N201" s="65">
        <f t="shared" si="12"/>
        <v>0</v>
      </c>
      <c r="O201" s="66" t="str">
        <f>+IFERROR(VLOOKUP(LEFT(E201,4),Tabla3[[COD]:[PROCESO]],4,FALSE),"")</f>
        <v/>
      </c>
      <c r="P201" s="67" t="str">
        <f t="shared" si="13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4"/>
        <v/>
      </c>
      <c r="K202" s="60"/>
      <c r="L202" s="63"/>
      <c r="M202" s="64" t="str">
        <f t="shared" si="15"/>
        <v/>
      </c>
      <c r="N202" s="65">
        <f t="shared" si="12"/>
        <v>0</v>
      </c>
      <c r="O202" s="66" t="str">
        <f>+IFERROR(VLOOKUP(LEFT(E202,4),Tabla3[[COD]:[PROCESO]],4,FALSE),"")</f>
        <v/>
      </c>
      <c r="P202" s="67" t="str">
        <f t="shared" si="13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4"/>
        <v/>
      </c>
      <c r="K203" s="60"/>
      <c r="L203" s="63"/>
      <c r="M203" s="64" t="str">
        <f t="shared" si="15"/>
        <v/>
      </c>
      <c r="N203" s="65">
        <f t="shared" si="12"/>
        <v>0</v>
      </c>
      <c r="O203" s="66" t="str">
        <f>+IFERROR(VLOOKUP(LEFT(E203,4),Tabla3[[COD]:[PROCESO]],4,FALSE),"")</f>
        <v/>
      </c>
      <c r="P203" s="67" t="str">
        <f t="shared" si="13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4"/>
        <v/>
      </c>
      <c r="K204" s="60"/>
      <c r="L204" s="175"/>
      <c r="M204" s="64" t="str">
        <f t="shared" si="15"/>
        <v/>
      </c>
      <c r="N204" s="65">
        <f t="shared" si="12"/>
        <v>0</v>
      </c>
      <c r="O204" s="66" t="str">
        <f>+IFERROR(VLOOKUP(LEFT(E204,4),Tabla3[[COD]:[PROCESO]],4,FALSE),"")</f>
        <v/>
      </c>
      <c r="P204" s="67" t="str">
        <f t="shared" si="13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62" t="str">
        <f t="shared" si="14"/>
        <v/>
      </c>
      <c r="K205" s="60"/>
      <c r="L205" s="63"/>
      <c r="M205" s="64" t="str">
        <f t="shared" si="15"/>
        <v/>
      </c>
      <c r="N205" s="65">
        <f t="shared" si="12"/>
        <v>0</v>
      </c>
      <c r="O205" s="66" t="str">
        <f>+IFERROR(VLOOKUP(LEFT(E205,4),Tabla3[[COD]:[PROCESO]],4,FALSE),"")</f>
        <v/>
      </c>
      <c r="P205" s="67" t="str">
        <f t="shared" si="13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62" t="str">
        <f t="shared" si="14"/>
        <v/>
      </c>
      <c r="K206" s="60"/>
      <c r="L206" s="63"/>
      <c r="M206" s="64" t="str">
        <f t="shared" si="15"/>
        <v/>
      </c>
      <c r="N206" s="65">
        <f t="shared" si="12"/>
        <v>0</v>
      </c>
      <c r="O206" s="66" t="str">
        <f>+IFERROR(VLOOKUP(LEFT(E206,4),Tabla3[[COD]:[PROCESO]],4,FALSE),"")</f>
        <v/>
      </c>
      <c r="P206" s="67" t="str">
        <f t="shared" si="13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62" t="str">
        <f t="shared" si="14"/>
        <v/>
      </c>
      <c r="K207" s="60"/>
      <c r="L207" s="63"/>
      <c r="M207" s="64" t="str">
        <f t="shared" si="15"/>
        <v/>
      </c>
      <c r="N207" s="65">
        <f t="shared" si="12"/>
        <v>0</v>
      </c>
      <c r="O207" s="66" t="str">
        <f>+IFERROR(VLOOKUP(LEFT(E207,4),Tabla3[[COD]:[PROCESO]],4,FALSE),"")</f>
        <v/>
      </c>
      <c r="P207" s="67" t="str">
        <f t="shared" si="13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62" t="str">
        <f t="shared" si="14"/>
        <v/>
      </c>
      <c r="K208" s="60"/>
      <c r="L208" s="63"/>
      <c r="M208" s="64" t="str">
        <f t="shared" si="15"/>
        <v/>
      </c>
      <c r="N208" s="65">
        <f t="shared" si="12"/>
        <v>0</v>
      </c>
      <c r="O208" s="66" t="str">
        <f>+IFERROR(VLOOKUP(LEFT(E208,4),Tabla3[[COD]:[PROCESO]],4,FALSE),"")</f>
        <v/>
      </c>
      <c r="P208" s="67" t="str">
        <f t="shared" si="13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62" t="str">
        <f t="shared" si="14"/>
        <v/>
      </c>
      <c r="K209" s="60"/>
      <c r="L209" s="63"/>
      <c r="M209" s="64" t="str">
        <f t="shared" si="15"/>
        <v/>
      </c>
      <c r="N209" s="65">
        <f t="shared" si="12"/>
        <v>0</v>
      </c>
      <c r="O209" s="66" t="str">
        <f>+IFERROR(VLOOKUP(LEFT(E209,4),Tabla3[[COD]:[PROCESO]],4,FALSE),"")</f>
        <v/>
      </c>
      <c r="P209" s="67" t="str">
        <f t="shared" si="13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62" t="str">
        <f t="shared" si="14"/>
        <v/>
      </c>
      <c r="K210" s="60"/>
      <c r="L210" s="63"/>
      <c r="M210" s="64" t="str">
        <f t="shared" si="15"/>
        <v/>
      </c>
      <c r="N210" s="65">
        <f t="shared" si="12"/>
        <v>0</v>
      </c>
      <c r="O210" s="66" t="str">
        <f>+IFERROR(VLOOKUP(LEFT(E210,4),Tabla3[[COD]:[PROCESO]],4,FALSE),"")</f>
        <v/>
      </c>
      <c r="P210" s="67" t="str">
        <f t="shared" si="13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62" t="str">
        <f t="shared" si="14"/>
        <v/>
      </c>
      <c r="K211" s="60"/>
      <c r="L211" s="63"/>
      <c r="M211" s="64" t="str">
        <f t="shared" si="15"/>
        <v/>
      </c>
      <c r="N211" s="65">
        <f t="shared" si="12"/>
        <v>0</v>
      </c>
      <c r="O211" s="66" t="str">
        <f>+IFERROR(VLOOKUP(LEFT(E211,4),Tabla3[[COD]:[PROCESO]],4,FALSE),"")</f>
        <v/>
      </c>
      <c r="P211" s="67" t="str">
        <f t="shared" si="13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62" t="str">
        <f t="shared" si="14"/>
        <v/>
      </c>
      <c r="K212" s="60"/>
      <c r="L212" s="63"/>
      <c r="M212" s="64" t="str">
        <f t="shared" si="15"/>
        <v/>
      </c>
      <c r="N212" s="65">
        <f t="shared" si="12"/>
        <v>0</v>
      </c>
      <c r="O212" s="66" t="str">
        <f>+IFERROR(VLOOKUP(LEFT(E212,4),Tabla3[[COD]:[PROCESO]],4,FALSE),"")</f>
        <v/>
      </c>
      <c r="P212" s="67" t="str">
        <f t="shared" si="13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62" t="str">
        <f t="shared" si="14"/>
        <v/>
      </c>
      <c r="K213" s="60"/>
      <c r="L213" s="63"/>
      <c r="M213" s="64" t="str">
        <f t="shared" si="15"/>
        <v/>
      </c>
      <c r="N213" s="65">
        <f t="shared" si="12"/>
        <v>0</v>
      </c>
      <c r="O213" s="66" t="str">
        <f>+IFERROR(VLOOKUP(LEFT(E213,4),Tabla3[[COD]:[PROCESO]],4,FALSE),"")</f>
        <v/>
      </c>
      <c r="P213" s="67" t="str">
        <f t="shared" si="13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62" t="str">
        <f t="shared" si="14"/>
        <v/>
      </c>
      <c r="K214" s="60"/>
      <c r="L214" s="63"/>
      <c r="M214" s="64" t="str">
        <f t="shared" si="15"/>
        <v/>
      </c>
      <c r="N214" s="65">
        <f t="shared" si="12"/>
        <v>0</v>
      </c>
      <c r="O214" s="66" t="str">
        <f>+IFERROR(VLOOKUP(LEFT(E214,4),Tabla3[[COD]:[PROCESO]],4,FALSE),"")</f>
        <v/>
      </c>
      <c r="P214" s="67" t="str">
        <f t="shared" si="13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62" t="str">
        <f t="shared" si="14"/>
        <v/>
      </c>
      <c r="K215" s="60"/>
      <c r="L215" s="63"/>
      <c r="M215" s="64" t="str">
        <f t="shared" si="15"/>
        <v/>
      </c>
      <c r="N215" s="65">
        <f t="shared" si="12"/>
        <v>0</v>
      </c>
      <c r="O215" s="66" t="str">
        <f>+IFERROR(VLOOKUP(LEFT(E215,4),Tabla3[[COD]:[PROCESO]],4,FALSE),"")</f>
        <v/>
      </c>
      <c r="P215" s="67" t="str">
        <f t="shared" si="13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62" t="str">
        <f t="shared" si="14"/>
        <v/>
      </c>
      <c r="K216" s="60"/>
      <c r="L216" s="63"/>
      <c r="M216" s="64" t="str">
        <f t="shared" si="15"/>
        <v/>
      </c>
      <c r="N216" s="65">
        <f t="shared" si="12"/>
        <v>0</v>
      </c>
      <c r="O216" s="66" t="str">
        <f>+IFERROR(VLOOKUP(LEFT(E216,4),Tabla3[[COD]:[PROCESO]],4,FALSE),"")</f>
        <v/>
      </c>
      <c r="P216" s="67" t="str">
        <f t="shared" si="13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62" t="str">
        <f t="shared" si="14"/>
        <v/>
      </c>
      <c r="K217" s="60"/>
      <c r="L217" s="63"/>
      <c r="M217" s="64" t="str">
        <f t="shared" si="15"/>
        <v/>
      </c>
      <c r="N217" s="65">
        <f t="shared" si="12"/>
        <v>0</v>
      </c>
      <c r="O217" s="66" t="str">
        <f>+IFERROR(VLOOKUP(LEFT(E217,4),Tabla3[[COD]:[PROCESO]],4,FALSE),"")</f>
        <v/>
      </c>
      <c r="P217" s="67" t="str">
        <f t="shared" si="13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62" t="str">
        <f t="shared" si="14"/>
        <v/>
      </c>
      <c r="K218" s="60"/>
      <c r="L218" s="63"/>
      <c r="M218" s="64" t="str">
        <f t="shared" si="15"/>
        <v/>
      </c>
      <c r="N218" s="65">
        <f t="shared" si="12"/>
        <v>0</v>
      </c>
      <c r="O218" s="66" t="str">
        <f>+IFERROR(VLOOKUP(LEFT(E218,4),Tabla3[[COD]:[PROCESO]],4,FALSE),"")</f>
        <v/>
      </c>
      <c r="P218" s="67" t="str">
        <f t="shared" si="13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62" t="str">
        <f t="shared" si="14"/>
        <v/>
      </c>
      <c r="K219" s="60"/>
      <c r="L219" s="63"/>
      <c r="M219" s="64" t="str">
        <f t="shared" si="15"/>
        <v/>
      </c>
      <c r="N219" s="65">
        <f t="shared" ref="N219:N282" si="16">(H219-G219)*24</f>
        <v>0</v>
      </c>
      <c r="O219" s="66" t="str">
        <f>+IFERROR(VLOOKUP(LEFT(E219,4),Tabla3[[COD]:[PROCESO]],4,FALSE),"")</f>
        <v/>
      </c>
      <c r="P219" s="67" t="str">
        <f t="shared" ref="P219:P282" si="17">+IFERROR(I219/N219,"")</f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174"/>
      <c r="I220" s="59"/>
      <c r="J220" s="62" t="str">
        <f t="shared" si="14"/>
        <v/>
      </c>
      <c r="K220" s="60"/>
      <c r="L220" s="63"/>
      <c r="M220" s="64" t="str">
        <f t="shared" si="15"/>
        <v/>
      </c>
      <c r="N220" s="65">
        <f t="shared" si="16"/>
        <v>0</v>
      </c>
      <c r="O220" s="66" t="str">
        <f>+IFERROR(VLOOKUP(LEFT(E220,4),Tabla3[[COD]:[PROCESO]],4,FALSE),"")</f>
        <v/>
      </c>
      <c r="P220" s="67" t="str">
        <f t="shared" si="17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2025'!$D$125:$F$240,2,FALSE)</f>
        <v>#N/A</v>
      </c>
      <c r="G221" s="174"/>
      <c r="H221" s="61"/>
      <c r="I221" s="59"/>
      <c r="J221" s="62" t="str">
        <f t="shared" si="14"/>
        <v/>
      </c>
      <c r="K221" s="60"/>
      <c r="L221" s="63"/>
      <c r="M221" s="64" t="str">
        <f t="shared" si="15"/>
        <v/>
      </c>
      <c r="N221" s="65">
        <f t="shared" si="16"/>
        <v>0</v>
      </c>
      <c r="O221" s="66" t="str">
        <f>+IFERROR(VLOOKUP(LEFT(E221,4),Tabla3[[COD]:[PROCESO]],4,FALSE),"")</f>
        <v/>
      </c>
      <c r="P221" s="67" t="str">
        <f t="shared" si="17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62" t="str">
        <f t="shared" si="14"/>
        <v/>
      </c>
      <c r="K222" s="60"/>
      <c r="L222" s="63"/>
      <c r="M222" s="64" t="str">
        <f t="shared" si="15"/>
        <v/>
      </c>
      <c r="N222" s="65">
        <f t="shared" si="16"/>
        <v>0</v>
      </c>
      <c r="O222" s="66" t="str">
        <f>+IFERROR(VLOOKUP(LEFT(E222,4),Tabla3[[COD]:[PROCESO]],4,FALSE),"")</f>
        <v/>
      </c>
      <c r="P222" s="67" t="str">
        <f t="shared" si="17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62" t="str">
        <f t="shared" si="14"/>
        <v/>
      </c>
      <c r="K223" s="60"/>
      <c r="L223" s="63"/>
      <c r="M223" s="64" t="str">
        <f t="shared" si="15"/>
        <v/>
      </c>
      <c r="N223" s="65">
        <f t="shared" si="16"/>
        <v>0</v>
      </c>
      <c r="O223" s="66" t="str">
        <f>+IFERROR(VLOOKUP(LEFT(E223,4),Tabla3[[COD]:[PROCESO]],4,FALSE),"")</f>
        <v/>
      </c>
      <c r="P223" s="67" t="str">
        <f t="shared" si="17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62" t="str">
        <f t="shared" si="14"/>
        <v/>
      </c>
      <c r="K224" s="60"/>
      <c r="L224" s="63"/>
      <c r="M224" s="64" t="str">
        <f t="shared" si="15"/>
        <v/>
      </c>
      <c r="N224" s="65">
        <f t="shared" si="16"/>
        <v>0</v>
      </c>
      <c r="O224" s="66" t="str">
        <f>+IFERROR(VLOOKUP(LEFT(E224,4),Tabla3[[COD]:[PROCESO]],4,FALSE),"")</f>
        <v/>
      </c>
      <c r="P224" s="67" t="str">
        <f t="shared" si="17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62" t="str">
        <f t="shared" si="14"/>
        <v/>
      </c>
      <c r="K225" s="60"/>
      <c r="L225" s="63"/>
      <c r="M225" s="64" t="str">
        <f t="shared" si="15"/>
        <v/>
      </c>
      <c r="N225" s="65">
        <f t="shared" si="16"/>
        <v>0</v>
      </c>
      <c r="O225" s="66" t="str">
        <f>+IFERROR(VLOOKUP(LEFT(E225,4),Tabla3[[COD]:[PROCESO]],4,FALSE),"")</f>
        <v/>
      </c>
      <c r="P225" s="67" t="str">
        <f t="shared" si="17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62" t="str">
        <f t="shared" si="14"/>
        <v/>
      </c>
      <c r="K226" s="60"/>
      <c r="L226" s="63"/>
      <c r="M226" s="64" t="str">
        <f t="shared" si="15"/>
        <v/>
      </c>
      <c r="N226" s="65">
        <f t="shared" si="16"/>
        <v>0</v>
      </c>
      <c r="O226" s="66" t="str">
        <f>+IFERROR(VLOOKUP(LEFT(E226,4),Tabla3[[COD]:[PROCESO]],4,FALSE),"")</f>
        <v/>
      </c>
      <c r="P226" s="67" t="str">
        <f t="shared" si="17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62" t="str">
        <f t="shared" si="14"/>
        <v/>
      </c>
      <c r="K227" s="60"/>
      <c r="L227" s="63"/>
      <c r="M227" s="64" t="str">
        <f t="shared" si="15"/>
        <v/>
      </c>
      <c r="N227" s="65">
        <f t="shared" si="16"/>
        <v>0</v>
      </c>
      <c r="O227" s="66" t="str">
        <f>+IFERROR(VLOOKUP(LEFT(E227,4),Tabla3[[COD]:[PROCESO]],4,FALSE),"")</f>
        <v/>
      </c>
      <c r="P227" s="67" t="str">
        <f t="shared" si="17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62" t="str">
        <f t="shared" si="14"/>
        <v/>
      </c>
      <c r="K228" s="60"/>
      <c r="L228" s="63"/>
      <c r="M228" s="64" t="str">
        <f t="shared" si="15"/>
        <v/>
      </c>
      <c r="N228" s="65">
        <f t="shared" si="16"/>
        <v>0</v>
      </c>
      <c r="O228" s="66" t="str">
        <f>+IFERROR(VLOOKUP(LEFT(E228,4),Tabla3[[COD]:[PROCESO]],4,FALSE),"")</f>
        <v/>
      </c>
      <c r="P228" s="67" t="str">
        <f t="shared" si="17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62" t="str">
        <f t="shared" si="14"/>
        <v/>
      </c>
      <c r="K229" s="60"/>
      <c r="L229" s="63"/>
      <c r="M229" s="64" t="str">
        <f t="shared" si="15"/>
        <v/>
      </c>
      <c r="N229" s="65">
        <f t="shared" si="16"/>
        <v>0</v>
      </c>
      <c r="O229" s="66" t="str">
        <f>+IFERROR(VLOOKUP(LEFT(E229,4),Tabla3[[COD]:[PROCESO]],4,FALSE),"")</f>
        <v/>
      </c>
      <c r="P229" s="67" t="str">
        <f t="shared" si="17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62" t="str">
        <f t="shared" si="14"/>
        <v/>
      </c>
      <c r="K230" s="60"/>
      <c r="L230" s="63"/>
      <c r="M230" s="64" t="str">
        <f t="shared" si="15"/>
        <v/>
      </c>
      <c r="N230" s="65">
        <f t="shared" si="16"/>
        <v>0</v>
      </c>
      <c r="O230" s="66" t="str">
        <f>+IFERROR(VLOOKUP(LEFT(E230,4),Tabla3[[COD]:[PROCESO]],4,FALSE),"")</f>
        <v/>
      </c>
      <c r="P230" s="67" t="str">
        <f t="shared" si="17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62" t="str">
        <f t="shared" si="14"/>
        <v/>
      </c>
      <c r="K231" s="60"/>
      <c r="L231" s="63"/>
      <c r="M231" s="64" t="str">
        <f t="shared" si="15"/>
        <v/>
      </c>
      <c r="N231" s="65">
        <f t="shared" si="16"/>
        <v>0</v>
      </c>
      <c r="O231" s="66" t="str">
        <f>+IFERROR(VLOOKUP(LEFT(E231,4),Tabla3[[COD]:[PROCESO]],4,FALSE),"")</f>
        <v/>
      </c>
      <c r="P231" s="67" t="str">
        <f t="shared" si="17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62" t="str">
        <f t="shared" si="14"/>
        <v/>
      </c>
      <c r="K232" s="60"/>
      <c r="L232" s="63"/>
      <c r="M232" s="64" t="str">
        <f t="shared" si="15"/>
        <v/>
      </c>
      <c r="N232" s="65">
        <f t="shared" si="16"/>
        <v>0</v>
      </c>
      <c r="O232" s="66" t="str">
        <f>+IFERROR(VLOOKUP(LEFT(E232,4),Tabla3[[COD]:[PROCESO]],4,FALSE),"")</f>
        <v/>
      </c>
      <c r="P232" s="67" t="str">
        <f t="shared" si="17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62" t="str">
        <f t="shared" si="14"/>
        <v/>
      </c>
      <c r="K233" s="60"/>
      <c r="L233" s="63"/>
      <c r="M233" s="64" t="str">
        <f t="shared" si="15"/>
        <v/>
      </c>
      <c r="N233" s="65">
        <f t="shared" si="16"/>
        <v>0</v>
      </c>
      <c r="O233" s="66" t="str">
        <f>+IFERROR(VLOOKUP(LEFT(E233,4),Tabla3[[COD]:[PROCESO]],4,FALSE),"")</f>
        <v/>
      </c>
      <c r="P233" s="67" t="str">
        <f t="shared" si="17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62" t="str">
        <f t="shared" si="14"/>
        <v/>
      </c>
      <c r="K234" s="60"/>
      <c r="L234" s="63"/>
      <c r="M234" s="64" t="str">
        <f t="shared" si="15"/>
        <v/>
      </c>
      <c r="N234" s="65">
        <f t="shared" si="16"/>
        <v>0</v>
      </c>
      <c r="O234" s="66" t="str">
        <f>+IFERROR(VLOOKUP(LEFT(E234,4),Tabla3[[COD]:[PROCESO]],4,FALSE),"")</f>
        <v/>
      </c>
      <c r="P234" s="67" t="str">
        <f t="shared" si="17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62" t="str">
        <f t="shared" si="14"/>
        <v/>
      </c>
      <c r="K235" s="60"/>
      <c r="L235" s="63"/>
      <c r="M235" s="64" t="str">
        <f t="shared" si="15"/>
        <v/>
      </c>
      <c r="N235" s="65">
        <f t="shared" si="16"/>
        <v>0</v>
      </c>
      <c r="O235" s="66" t="str">
        <f>+IFERROR(VLOOKUP(LEFT(E235,4),Tabla3[[COD]:[PROCESO]],4,FALSE),"")</f>
        <v/>
      </c>
      <c r="P235" s="67" t="str">
        <f t="shared" si="17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62" t="str">
        <f t="shared" si="14"/>
        <v/>
      </c>
      <c r="K236" s="60"/>
      <c r="L236" s="63"/>
      <c r="M236" s="64" t="str">
        <f t="shared" si="15"/>
        <v/>
      </c>
      <c r="N236" s="65">
        <f t="shared" si="16"/>
        <v>0</v>
      </c>
      <c r="O236" s="66" t="str">
        <f>+IFERROR(VLOOKUP(LEFT(E236,4),Tabla3[[COD]:[PROCESO]],4,FALSE),"")</f>
        <v/>
      </c>
      <c r="P236" s="67" t="str">
        <f t="shared" si="17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62" t="str">
        <f t="shared" si="14"/>
        <v/>
      </c>
      <c r="K237" s="60"/>
      <c r="L237" s="63"/>
      <c r="M237" s="64" t="str">
        <f t="shared" si="15"/>
        <v/>
      </c>
      <c r="N237" s="65">
        <f t="shared" si="16"/>
        <v>0</v>
      </c>
      <c r="O237" s="66" t="str">
        <f>+IFERROR(VLOOKUP(LEFT(E237,4),Tabla3[[COD]:[PROCESO]],4,FALSE),"")</f>
        <v/>
      </c>
      <c r="P237" s="67" t="str">
        <f t="shared" si="17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62" t="str">
        <f t="shared" si="14"/>
        <v/>
      </c>
      <c r="K238" s="60"/>
      <c r="L238" s="63"/>
      <c r="M238" s="64" t="str">
        <f t="shared" si="15"/>
        <v/>
      </c>
      <c r="N238" s="65">
        <f t="shared" si="16"/>
        <v>0</v>
      </c>
      <c r="O238" s="66" t="str">
        <f>+IFERROR(VLOOKUP(LEFT(E238,4),Tabla3[[COD]:[PROCESO]],4,FALSE),"")</f>
        <v/>
      </c>
      <c r="P238" s="67" t="str">
        <f t="shared" si="17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4"/>
        <v/>
      </c>
      <c r="K239" s="60"/>
      <c r="L239" s="63"/>
      <c r="M239" s="64" t="str">
        <f t="shared" si="15"/>
        <v/>
      </c>
      <c r="N239" s="65">
        <f t="shared" si="16"/>
        <v>0</v>
      </c>
      <c r="O239" s="66" t="str">
        <f>+IFERROR(VLOOKUP(LEFT(E239,4),Tabla3[[COD]:[PROCESO]],4,FALSE),"")</f>
        <v/>
      </c>
      <c r="P239" s="67" t="str">
        <f t="shared" si="17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4"/>
        <v/>
      </c>
      <c r="K240" s="60"/>
      <c r="L240" s="63"/>
      <c r="M240" s="64" t="str">
        <f t="shared" si="15"/>
        <v/>
      </c>
      <c r="N240" s="65">
        <f t="shared" si="16"/>
        <v>0</v>
      </c>
      <c r="O240" s="66" t="str">
        <f>+IFERROR(VLOOKUP(LEFT(E240,4),Tabla3[[COD]:[PROCESO]],4,FALSE),"")</f>
        <v/>
      </c>
      <c r="P240" s="67" t="str">
        <f t="shared" si="17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4"/>
        <v/>
      </c>
      <c r="K241" s="60"/>
      <c r="L241" s="63"/>
      <c r="M241" s="64" t="str">
        <f t="shared" si="15"/>
        <v/>
      </c>
      <c r="N241" s="65">
        <f t="shared" si="16"/>
        <v>0</v>
      </c>
      <c r="O241" s="66" t="str">
        <f>+IFERROR(VLOOKUP(LEFT(E241,4),Tabla3[[COD]:[PROCESO]],4,FALSE),"")</f>
        <v/>
      </c>
      <c r="P241" s="67" t="str">
        <f t="shared" si="17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4"/>
        <v/>
      </c>
      <c r="K242" s="60"/>
      <c r="L242" s="63"/>
      <c r="M242" s="64" t="str">
        <f t="shared" si="15"/>
        <v/>
      </c>
      <c r="N242" s="65">
        <f t="shared" si="16"/>
        <v>0</v>
      </c>
      <c r="O242" s="66" t="str">
        <f>+IFERROR(VLOOKUP(LEFT(E242,4),Tabla3[[COD]:[PROCESO]],4,FALSE),"")</f>
        <v/>
      </c>
      <c r="P242" s="67" t="str">
        <f t="shared" si="17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4"/>
        <v/>
      </c>
      <c r="K243" s="60"/>
      <c r="L243" s="63"/>
      <c r="M243" s="64" t="str">
        <f t="shared" si="15"/>
        <v/>
      </c>
      <c r="N243" s="65">
        <f t="shared" si="16"/>
        <v>0</v>
      </c>
      <c r="O243" s="66" t="str">
        <f>+IFERROR(VLOOKUP(LEFT(E243,4),Tabla3[[COD]:[PROCESO]],4,FALSE),"")</f>
        <v/>
      </c>
      <c r="P243" s="67" t="str">
        <f t="shared" si="17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4"/>
        <v/>
      </c>
      <c r="K244" s="60"/>
      <c r="L244" s="63"/>
      <c r="M244" s="64" t="str">
        <f t="shared" si="15"/>
        <v/>
      </c>
      <c r="N244" s="65">
        <f t="shared" si="16"/>
        <v>0</v>
      </c>
      <c r="O244" s="66" t="str">
        <f>+IFERROR(VLOOKUP(LEFT(E244,4),Tabla3[[COD]:[PROCESO]],4,FALSE),"")</f>
        <v/>
      </c>
      <c r="P244" s="67" t="str">
        <f t="shared" si="17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4"/>
        <v/>
      </c>
      <c r="K245" s="60"/>
      <c r="L245" s="63"/>
      <c r="M245" s="64" t="str">
        <f t="shared" si="15"/>
        <v/>
      </c>
      <c r="N245" s="65">
        <f t="shared" si="16"/>
        <v>0</v>
      </c>
      <c r="O245" s="66" t="str">
        <f>+IFERROR(VLOOKUP(LEFT(E245,4),Tabla3[[COD]:[PROCESO]],4,FALSE),"")</f>
        <v/>
      </c>
      <c r="P245" s="67" t="str">
        <f t="shared" si="17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4"/>
        <v/>
      </c>
      <c r="K246" s="60"/>
      <c r="L246" s="63"/>
      <c r="M246" s="64" t="str">
        <f t="shared" si="15"/>
        <v/>
      </c>
      <c r="N246" s="65">
        <f t="shared" si="16"/>
        <v>0</v>
      </c>
      <c r="O246" s="66" t="str">
        <f>+IFERROR(VLOOKUP(LEFT(E246,4),Tabla3[[COD]:[PROCESO]],4,FALSE),"")</f>
        <v/>
      </c>
      <c r="P246" s="67" t="str">
        <f t="shared" si="17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4"/>
        <v/>
      </c>
      <c r="K247" s="60"/>
      <c r="L247" s="63"/>
      <c r="M247" s="64" t="str">
        <f t="shared" si="15"/>
        <v/>
      </c>
      <c r="N247" s="65">
        <f t="shared" si="16"/>
        <v>0</v>
      </c>
      <c r="O247" s="66" t="str">
        <f>+IFERROR(VLOOKUP(LEFT(E247,4),Tabla3[[COD]:[PROCESO]],4,FALSE),"")</f>
        <v/>
      </c>
      <c r="P247" s="67" t="str">
        <f t="shared" si="17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4"/>
        <v/>
      </c>
      <c r="K248" s="60"/>
      <c r="L248" s="63"/>
      <c r="M248" s="64" t="str">
        <f t="shared" si="15"/>
        <v/>
      </c>
      <c r="N248" s="65">
        <f t="shared" si="16"/>
        <v>0</v>
      </c>
      <c r="O248" s="66" t="str">
        <f>+IFERROR(VLOOKUP(LEFT(E248,4),Tabla3[[COD]:[PROCESO]],4,FALSE),"")</f>
        <v/>
      </c>
      <c r="P248" s="67" t="str">
        <f t="shared" si="17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4"/>
        <v/>
      </c>
      <c r="K249" s="60"/>
      <c r="L249" s="63"/>
      <c r="M249" s="64" t="str">
        <f t="shared" si="15"/>
        <v/>
      </c>
      <c r="N249" s="65">
        <f t="shared" si="16"/>
        <v>0</v>
      </c>
      <c r="O249" s="66" t="str">
        <f>+IFERROR(VLOOKUP(LEFT(E249,4),Tabla3[[COD]:[PROCESO]],4,FALSE),"")</f>
        <v/>
      </c>
      <c r="P249" s="67" t="str">
        <f t="shared" si="17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4"/>
        <v/>
      </c>
      <c r="K250" s="60"/>
      <c r="L250" s="63"/>
      <c r="M250" s="64" t="str">
        <f t="shared" si="15"/>
        <v/>
      </c>
      <c r="N250" s="65">
        <f t="shared" si="16"/>
        <v>0</v>
      </c>
      <c r="O250" s="66" t="str">
        <f>+IFERROR(VLOOKUP(LEFT(E250,4),Tabla3[[COD]:[PROCESO]],4,FALSE),"")</f>
        <v/>
      </c>
      <c r="P250" s="67" t="str">
        <f t="shared" si="17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4"/>
        <v/>
      </c>
      <c r="K251" s="60"/>
      <c r="L251" s="63"/>
      <c r="M251" s="64" t="str">
        <f t="shared" si="15"/>
        <v/>
      </c>
      <c r="N251" s="65">
        <f t="shared" si="16"/>
        <v>0</v>
      </c>
      <c r="O251" s="66" t="str">
        <f>+IFERROR(VLOOKUP(LEFT(E251,4),Tabla3[[COD]:[PROCESO]],4,FALSE),"")</f>
        <v/>
      </c>
      <c r="P251" s="67" t="str">
        <f t="shared" si="17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4"/>
        <v/>
      </c>
      <c r="K252" s="60"/>
      <c r="L252" s="63"/>
      <c r="M252" s="64" t="str">
        <f t="shared" si="15"/>
        <v/>
      </c>
      <c r="N252" s="65">
        <f t="shared" si="16"/>
        <v>0</v>
      </c>
      <c r="O252" s="66" t="str">
        <f>+IFERROR(VLOOKUP(LEFT(E252,4),Tabla3[[COD]:[PROCESO]],4,FALSE),"")</f>
        <v/>
      </c>
      <c r="P252" s="67" t="str">
        <f t="shared" si="17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4"/>
        <v/>
      </c>
      <c r="K253" s="60"/>
      <c r="L253" s="63"/>
      <c r="M253" s="64" t="str">
        <f t="shared" si="15"/>
        <v/>
      </c>
      <c r="N253" s="65">
        <f t="shared" si="16"/>
        <v>0</v>
      </c>
      <c r="O253" s="66" t="str">
        <f>+IFERROR(VLOOKUP(LEFT(E253,4),Tabla3[[COD]:[PROCESO]],4,FALSE),"")</f>
        <v/>
      </c>
      <c r="P253" s="67" t="str">
        <f t="shared" si="17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4"/>
        <v/>
      </c>
      <c r="K254" s="60"/>
      <c r="L254" s="63"/>
      <c r="M254" s="64" t="str">
        <f t="shared" si="15"/>
        <v/>
      </c>
      <c r="N254" s="65">
        <f t="shared" si="16"/>
        <v>0</v>
      </c>
      <c r="O254" s="66" t="str">
        <f>+IFERROR(VLOOKUP(LEFT(E254,4),Tabla3[[COD]:[PROCESO]],4,FALSE),"")</f>
        <v/>
      </c>
      <c r="P254" s="67" t="str">
        <f t="shared" si="17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4"/>
        <v/>
      </c>
      <c r="K255" s="60"/>
      <c r="L255" s="63"/>
      <c r="M255" s="64" t="str">
        <f t="shared" si="15"/>
        <v/>
      </c>
      <c r="N255" s="65">
        <f t="shared" si="16"/>
        <v>0</v>
      </c>
      <c r="O255" s="66" t="str">
        <f>+IFERROR(VLOOKUP(LEFT(E255,4),Tabla3[[COD]:[PROCESO]],4,FALSE),"")</f>
        <v/>
      </c>
      <c r="P255" s="67" t="str">
        <f t="shared" si="17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4"/>
        <v/>
      </c>
      <c r="K256" s="60"/>
      <c r="L256" s="63"/>
      <c r="M256" s="64" t="str">
        <f t="shared" si="15"/>
        <v/>
      </c>
      <c r="N256" s="65">
        <f t="shared" si="16"/>
        <v>0</v>
      </c>
      <c r="O256" s="66" t="str">
        <f>+IFERROR(VLOOKUP(LEFT(E256,4),Tabla3[[COD]:[PROCESO]],4,FALSE),"")</f>
        <v/>
      </c>
      <c r="P256" s="67" t="str">
        <f t="shared" si="17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4"/>
        <v/>
      </c>
      <c r="K257" s="60"/>
      <c r="L257" s="63"/>
      <c r="M257" s="64" t="str">
        <f t="shared" si="15"/>
        <v/>
      </c>
      <c r="N257" s="65">
        <f t="shared" si="16"/>
        <v>0</v>
      </c>
      <c r="O257" s="66" t="str">
        <f>+IFERROR(VLOOKUP(LEFT(E257,4),Tabla3[[COD]:[PROCESO]],4,FALSE),"")</f>
        <v/>
      </c>
      <c r="P257" s="67" t="str">
        <f t="shared" si="17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4"/>
        <v/>
      </c>
      <c r="K258" s="60"/>
      <c r="L258" s="63"/>
      <c r="M258" s="64" t="str">
        <f t="shared" si="15"/>
        <v/>
      </c>
      <c r="N258" s="65">
        <f t="shared" si="16"/>
        <v>0</v>
      </c>
      <c r="O258" s="66" t="str">
        <f>+IFERROR(VLOOKUP(LEFT(E258,4),Tabla3[[COD]:[PROCESO]],4,FALSE),"")</f>
        <v/>
      </c>
      <c r="P258" s="67" t="str">
        <f t="shared" si="17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8">+IFERROR(P259/O259,"")</f>
        <v/>
      </c>
      <c r="K259" s="60"/>
      <c r="L259" s="63"/>
      <c r="M259" s="64" t="str">
        <f t="shared" ref="M259:M322" si="19">+IFERROR(N259*O259,"")</f>
        <v/>
      </c>
      <c r="N259" s="65">
        <f t="shared" si="16"/>
        <v>0</v>
      </c>
      <c r="O259" s="66" t="str">
        <f>+IFERROR(VLOOKUP(LEFT(E259,4),Tabla3[[COD]:[PROCESO]],4,FALSE),"")</f>
        <v/>
      </c>
      <c r="P259" s="67" t="str">
        <f t="shared" si="17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8"/>
        <v/>
      </c>
      <c r="K260" s="60"/>
      <c r="L260" s="63"/>
      <c r="M260" s="64" t="str">
        <f t="shared" si="19"/>
        <v/>
      </c>
      <c r="N260" s="65">
        <f t="shared" si="16"/>
        <v>0</v>
      </c>
      <c r="O260" s="66" t="str">
        <f>+IFERROR(VLOOKUP(LEFT(E260,4),Tabla3[[COD]:[PROCESO]],4,FALSE),"")</f>
        <v/>
      </c>
      <c r="P260" s="67" t="str">
        <f t="shared" si="17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8"/>
        <v/>
      </c>
      <c r="K261" s="60"/>
      <c r="L261" s="63"/>
      <c r="M261" s="64" t="str">
        <f t="shared" si="19"/>
        <v/>
      </c>
      <c r="N261" s="65">
        <f t="shared" si="16"/>
        <v>0</v>
      </c>
      <c r="O261" s="66" t="str">
        <f>+IFERROR(VLOOKUP(LEFT(E261,4),Tabla3[[COD]:[PROCESO]],4,FALSE),"")</f>
        <v/>
      </c>
      <c r="P261" s="67" t="str">
        <f t="shared" si="17"/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8"/>
        <v/>
      </c>
      <c r="K262" s="60"/>
      <c r="L262" s="63"/>
      <c r="M262" s="64" t="str">
        <f t="shared" si="19"/>
        <v/>
      </c>
      <c r="N262" s="65">
        <f t="shared" si="16"/>
        <v>0</v>
      </c>
      <c r="O262" s="66" t="str">
        <f>+IFERROR(VLOOKUP(LEFT(E262,4),Tabla3[[COD]:[PROCESO]],4,FALSE),"")</f>
        <v/>
      </c>
      <c r="P262" s="67" t="str">
        <f t="shared" si="17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8"/>
        <v/>
      </c>
      <c r="K263" s="60"/>
      <c r="L263" s="63"/>
      <c r="M263" s="64" t="str">
        <f t="shared" si="19"/>
        <v/>
      </c>
      <c r="N263" s="65">
        <f t="shared" si="16"/>
        <v>0</v>
      </c>
      <c r="O263" s="66" t="str">
        <f>+IFERROR(VLOOKUP(LEFT(E263,4),Tabla3[[COD]:[PROCESO]],4,FALSE),"")</f>
        <v/>
      </c>
      <c r="P263" s="67" t="str">
        <f t="shared" si="17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8"/>
        <v/>
      </c>
      <c r="K264" s="60"/>
      <c r="L264" s="63"/>
      <c r="M264" s="64" t="str">
        <f t="shared" si="19"/>
        <v/>
      </c>
      <c r="N264" s="65">
        <f t="shared" si="16"/>
        <v>0</v>
      </c>
      <c r="O264" s="66" t="str">
        <f>+IFERROR(VLOOKUP(LEFT(E264,4),Tabla3[[COD]:[PROCESO]],4,FALSE),"")</f>
        <v/>
      </c>
      <c r="P264" s="67" t="str">
        <f t="shared" si="17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8"/>
        <v/>
      </c>
      <c r="K265" s="60"/>
      <c r="L265" s="63"/>
      <c r="M265" s="64" t="str">
        <f t="shared" si="19"/>
        <v/>
      </c>
      <c r="N265" s="65">
        <f t="shared" si="16"/>
        <v>0</v>
      </c>
      <c r="O265" s="66" t="str">
        <f>+IFERROR(VLOOKUP(LEFT(E265,4),Tabla3[[COD]:[PROCESO]],4,FALSE),"")</f>
        <v/>
      </c>
      <c r="P265" s="67" t="str">
        <f t="shared" si="17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8"/>
        <v/>
      </c>
      <c r="K266" s="60"/>
      <c r="L266" s="63"/>
      <c r="M266" s="64" t="str">
        <f t="shared" si="19"/>
        <v/>
      </c>
      <c r="N266" s="65">
        <f t="shared" si="16"/>
        <v>0</v>
      </c>
      <c r="O266" s="66" t="str">
        <f>+IFERROR(VLOOKUP(LEFT(E266,4),Tabla3[[COD]:[PROCESO]],4,FALSE),"")</f>
        <v/>
      </c>
      <c r="P266" s="67" t="str">
        <f t="shared" si="17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8"/>
        <v/>
      </c>
      <c r="K267" s="60"/>
      <c r="L267" s="63"/>
      <c r="M267" s="64" t="str">
        <f t="shared" si="19"/>
        <v/>
      </c>
      <c r="N267" s="65">
        <f t="shared" si="16"/>
        <v>0</v>
      </c>
      <c r="O267" s="66" t="str">
        <f>+IFERROR(VLOOKUP(LEFT(E267,4),Tabla3[[COD]:[PROCESO]],4,FALSE),"")</f>
        <v/>
      </c>
      <c r="P267" s="67" t="str">
        <f t="shared" si="17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8"/>
        <v/>
      </c>
      <c r="K268" s="60"/>
      <c r="L268" s="63"/>
      <c r="M268" s="64" t="str">
        <f t="shared" si="19"/>
        <v/>
      </c>
      <c r="N268" s="65">
        <f t="shared" si="16"/>
        <v>0</v>
      </c>
      <c r="O268" s="66" t="str">
        <f>+IFERROR(VLOOKUP(LEFT(E268,4),Tabla3[[COD]:[PROCESO]],4,FALSE),"")</f>
        <v/>
      </c>
      <c r="P268" s="67" t="str">
        <f t="shared" si="17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8"/>
        <v/>
      </c>
      <c r="K269" s="60"/>
      <c r="L269" s="63"/>
      <c r="M269" s="64" t="str">
        <f t="shared" si="19"/>
        <v/>
      </c>
      <c r="N269" s="65">
        <f t="shared" si="16"/>
        <v>0</v>
      </c>
      <c r="O269" s="66" t="str">
        <f>+IFERROR(VLOOKUP(LEFT(E269,4),Tabla3[[COD]:[PROCESO]],4,FALSE),"")</f>
        <v/>
      </c>
      <c r="P269" s="67" t="str">
        <f t="shared" si="17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8"/>
        <v/>
      </c>
      <c r="K270" s="60"/>
      <c r="L270" s="63"/>
      <c r="M270" s="64" t="str">
        <f t="shared" si="19"/>
        <v/>
      </c>
      <c r="N270" s="65">
        <f t="shared" si="16"/>
        <v>0</v>
      </c>
      <c r="O270" s="66" t="str">
        <f>+IFERROR(VLOOKUP(LEFT(E270,4),Tabla3[[COD]:[PROCESO]],4,FALSE),"")</f>
        <v/>
      </c>
      <c r="P270" s="67" t="str">
        <f t="shared" si="17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8"/>
        <v/>
      </c>
      <c r="K271" s="60"/>
      <c r="L271" s="63"/>
      <c r="M271" s="64" t="str">
        <f t="shared" si="19"/>
        <v/>
      </c>
      <c r="N271" s="65">
        <f t="shared" si="16"/>
        <v>0</v>
      </c>
      <c r="O271" s="66" t="str">
        <f>+IFERROR(VLOOKUP(LEFT(E271,4),Tabla3[[COD]:[PROCESO]],4,FALSE),"")</f>
        <v/>
      </c>
      <c r="P271" s="67" t="str">
        <f t="shared" si="17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8"/>
        <v/>
      </c>
      <c r="K272" s="60"/>
      <c r="L272" s="63"/>
      <c r="M272" s="64" t="str">
        <f t="shared" si="19"/>
        <v/>
      </c>
      <c r="N272" s="65">
        <f t="shared" si="16"/>
        <v>0</v>
      </c>
      <c r="O272" s="66" t="str">
        <f>+IFERROR(VLOOKUP(LEFT(E272,4),Tabla3[[COD]:[PROCESO]],4,FALSE),"")</f>
        <v/>
      </c>
      <c r="P272" s="67" t="str">
        <f t="shared" si="17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8"/>
        <v/>
      </c>
      <c r="K273" s="60"/>
      <c r="L273" s="63"/>
      <c r="M273" s="64" t="str">
        <f t="shared" si="19"/>
        <v/>
      </c>
      <c r="N273" s="65">
        <f t="shared" si="16"/>
        <v>0</v>
      </c>
      <c r="O273" s="66" t="str">
        <f>+IFERROR(VLOOKUP(LEFT(E273,4),Tabla3[[COD]:[PROCESO]],4,FALSE),"")</f>
        <v/>
      </c>
      <c r="P273" s="67" t="str">
        <f t="shared" si="17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8"/>
        <v/>
      </c>
      <c r="K274" s="60"/>
      <c r="L274" s="63"/>
      <c r="M274" s="64" t="str">
        <f t="shared" si="19"/>
        <v/>
      </c>
      <c r="N274" s="65">
        <f t="shared" si="16"/>
        <v>0</v>
      </c>
      <c r="O274" s="66" t="str">
        <f>+IFERROR(VLOOKUP(LEFT(E274,4),Tabla3[[COD]:[PROCESO]],4,FALSE),"")</f>
        <v/>
      </c>
      <c r="P274" s="67" t="str">
        <f t="shared" si="17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8"/>
        <v/>
      </c>
      <c r="K275" s="60"/>
      <c r="L275" s="63"/>
      <c r="M275" s="64" t="str">
        <f t="shared" si="19"/>
        <v/>
      </c>
      <c r="N275" s="65">
        <f t="shared" si="16"/>
        <v>0</v>
      </c>
      <c r="O275" s="66" t="str">
        <f>+IFERROR(VLOOKUP(LEFT(E275,4),Tabla3[[COD]:[PROCESO]],4,FALSE),"")</f>
        <v/>
      </c>
      <c r="P275" s="67" t="str">
        <f t="shared" si="17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8"/>
        <v/>
      </c>
      <c r="K276" s="60"/>
      <c r="L276" s="63"/>
      <c r="M276" s="64" t="str">
        <f t="shared" si="19"/>
        <v/>
      </c>
      <c r="N276" s="65">
        <f t="shared" si="16"/>
        <v>0</v>
      </c>
      <c r="O276" s="66" t="str">
        <f>+IFERROR(VLOOKUP(LEFT(E276,4),Tabla3[[COD]:[PROCESO]],4,FALSE),"")</f>
        <v/>
      </c>
      <c r="P276" s="67" t="str">
        <f t="shared" si="17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8"/>
        <v/>
      </c>
      <c r="K277" s="60"/>
      <c r="L277" s="63"/>
      <c r="M277" s="64" t="str">
        <f t="shared" si="19"/>
        <v/>
      </c>
      <c r="N277" s="65">
        <f t="shared" si="16"/>
        <v>0</v>
      </c>
      <c r="O277" s="66" t="str">
        <f>+IFERROR(VLOOKUP(LEFT(E277,4),Tabla3[[COD]:[PROCESO]],4,FALSE),"")</f>
        <v/>
      </c>
      <c r="P277" s="67" t="str">
        <f t="shared" si="17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8"/>
        <v/>
      </c>
      <c r="K278" s="60"/>
      <c r="L278" s="63"/>
      <c r="M278" s="64" t="str">
        <f t="shared" si="19"/>
        <v/>
      </c>
      <c r="N278" s="65">
        <f t="shared" si="16"/>
        <v>0</v>
      </c>
      <c r="O278" s="66" t="str">
        <f>+IFERROR(VLOOKUP(LEFT(E278,4),Tabla3[[COD]:[PROCESO]],4,FALSE),"")</f>
        <v/>
      </c>
      <c r="P278" s="67" t="str">
        <f t="shared" si="17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8"/>
        <v/>
      </c>
      <c r="K279" s="60"/>
      <c r="L279" s="63"/>
      <c r="M279" s="64" t="str">
        <f t="shared" si="19"/>
        <v/>
      </c>
      <c r="N279" s="65">
        <f t="shared" si="16"/>
        <v>0</v>
      </c>
      <c r="O279" s="66" t="str">
        <f>+IFERROR(VLOOKUP(LEFT(E279,4),Tabla3[[COD]:[PROCESO]],4,FALSE),"")</f>
        <v/>
      </c>
      <c r="P279" s="67" t="str">
        <f t="shared" si="17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8"/>
        <v/>
      </c>
      <c r="K280" s="60"/>
      <c r="L280" s="63"/>
      <c r="M280" s="64" t="str">
        <f t="shared" si="19"/>
        <v/>
      </c>
      <c r="N280" s="65">
        <f t="shared" si="16"/>
        <v>0</v>
      </c>
      <c r="O280" s="66" t="str">
        <f>+IFERROR(VLOOKUP(LEFT(E280,4),Tabla3[[COD]:[PROCESO]],4,FALSE),"")</f>
        <v/>
      </c>
      <c r="P280" s="67" t="str">
        <f t="shared" si="17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8"/>
        <v/>
      </c>
      <c r="K281" s="60"/>
      <c r="L281" s="63"/>
      <c r="M281" s="64" t="str">
        <f t="shared" si="19"/>
        <v/>
      </c>
      <c r="N281" s="65">
        <f t="shared" si="16"/>
        <v>0</v>
      </c>
      <c r="O281" s="66" t="str">
        <f>+IFERROR(VLOOKUP(LEFT(E281,4),Tabla3[[COD]:[PROCESO]],4,FALSE),"")</f>
        <v/>
      </c>
      <c r="P281" s="67" t="str">
        <f t="shared" si="17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8"/>
        <v/>
      </c>
      <c r="K282" s="60"/>
      <c r="L282" s="63"/>
      <c r="M282" s="64" t="str">
        <f t="shared" si="19"/>
        <v/>
      </c>
      <c r="N282" s="65">
        <f t="shared" si="16"/>
        <v>0</v>
      </c>
      <c r="O282" s="66" t="str">
        <f>+IFERROR(VLOOKUP(LEFT(E282,4),Tabla3[[COD]:[PROCESO]],4,FALSE),"")</f>
        <v/>
      </c>
      <c r="P282" s="67" t="str">
        <f t="shared" si="17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8"/>
        <v/>
      </c>
      <c r="K283" s="60"/>
      <c r="L283" s="63"/>
      <c r="M283" s="64" t="str">
        <f t="shared" si="19"/>
        <v/>
      </c>
      <c r="N283" s="65">
        <f t="shared" ref="N283:N346" si="20">(H283-G283)*24</f>
        <v>0</v>
      </c>
      <c r="O283" s="66" t="str">
        <f>+IFERROR(VLOOKUP(LEFT(E283,4),Tabla3[[COD]:[PROCESO]],4,FALSE),"")</f>
        <v/>
      </c>
      <c r="P283" s="67" t="str">
        <f t="shared" ref="P283:P346" si="21">+IFERROR(I283/N283,"")</f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8"/>
        <v/>
      </c>
      <c r="K284" s="60"/>
      <c r="L284" s="63"/>
      <c r="M284" s="64" t="str">
        <f t="shared" si="19"/>
        <v/>
      </c>
      <c r="N284" s="65">
        <f t="shared" si="20"/>
        <v>0</v>
      </c>
      <c r="O284" s="66" t="str">
        <f>+IFERROR(VLOOKUP(LEFT(E284,4),Tabla3[[COD]:[PROCESO]],4,FALSE),"")</f>
        <v/>
      </c>
      <c r="P284" s="67" t="str">
        <f t="shared" si="21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8"/>
        <v/>
      </c>
      <c r="K285" s="60"/>
      <c r="L285" s="63"/>
      <c r="M285" s="64" t="str">
        <f t="shared" si="19"/>
        <v/>
      </c>
      <c r="N285" s="65">
        <f t="shared" si="20"/>
        <v>0</v>
      </c>
      <c r="O285" s="66" t="str">
        <f>+IFERROR(VLOOKUP(LEFT(E285,4),Tabla3[[COD]:[PROCESO]],4,FALSE),"")</f>
        <v/>
      </c>
      <c r="P285" s="67" t="str">
        <f t="shared" si="21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8"/>
        <v/>
      </c>
      <c r="K286" s="60"/>
      <c r="L286" s="63"/>
      <c r="M286" s="64" t="str">
        <f t="shared" si="19"/>
        <v/>
      </c>
      <c r="N286" s="65">
        <f t="shared" si="20"/>
        <v>0</v>
      </c>
      <c r="O286" s="66" t="str">
        <f>+IFERROR(VLOOKUP(LEFT(E286,4),Tabla3[[COD]:[PROCESO]],4,FALSE),"")</f>
        <v/>
      </c>
      <c r="P286" s="67" t="str">
        <f t="shared" si="21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8"/>
        <v/>
      </c>
      <c r="K287" s="60"/>
      <c r="L287" s="63"/>
      <c r="M287" s="64" t="str">
        <f t="shared" si="19"/>
        <v/>
      </c>
      <c r="N287" s="65">
        <f t="shared" si="20"/>
        <v>0</v>
      </c>
      <c r="O287" s="66" t="str">
        <f>+IFERROR(VLOOKUP(LEFT(E287,4),Tabla3[[COD]:[PROCESO]],4,FALSE),"")</f>
        <v/>
      </c>
      <c r="P287" s="67" t="str">
        <f t="shared" si="21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8"/>
        <v/>
      </c>
      <c r="K288" s="60"/>
      <c r="L288" s="63"/>
      <c r="M288" s="64" t="str">
        <f t="shared" si="19"/>
        <v/>
      </c>
      <c r="N288" s="65">
        <f t="shared" si="20"/>
        <v>0</v>
      </c>
      <c r="O288" s="66" t="str">
        <f>+IFERROR(VLOOKUP(LEFT(E288,4),Tabla3[[COD]:[PROCESO]],4,FALSE),"")</f>
        <v/>
      </c>
      <c r="P288" s="67" t="str">
        <f t="shared" si="21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8"/>
        <v/>
      </c>
      <c r="K289" s="60"/>
      <c r="L289" s="63"/>
      <c r="M289" s="64" t="str">
        <f t="shared" si="19"/>
        <v/>
      </c>
      <c r="N289" s="65">
        <f t="shared" si="20"/>
        <v>0</v>
      </c>
      <c r="O289" s="66" t="str">
        <f>+IFERROR(VLOOKUP(LEFT(E289,4),Tabla3[[COD]:[PROCESO]],4,FALSE),"")</f>
        <v/>
      </c>
      <c r="P289" s="67" t="str">
        <f t="shared" si="21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8"/>
        <v/>
      </c>
      <c r="K290" s="60"/>
      <c r="L290" s="63"/>
      <c r="M290" s="64" t="str">
        <f t="shared" si="19"/>
        <v/>
      </c>
      <c r="N290" s="65">
        <f t="shared" si="20"/>
        <v>0</v>
      </c>
      <c r="O290" s="66" t="str">
        <f>+IFERROR(VLOOKUP(LEFT(E290,4),Tabla3[[COD]:[PROCESO]],4,FALSE),"")</f>
        <v/>
      </c>
      <c r="P290" s="67" t="str">
        <f t="shared" si="21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8"/>
        <v/>
      </c>
      <c r="K291" s="60"/>
      <c r="L291" s="63"/>
      <c r="M291" s="64" t="str">
        <f t="shared" si="19"/>
        <v/>
      </c>
      <c r="N291" s="65">
        <f t="shared" si="20"/>
        <v>0</v>
      </c>
      <c r="O291" s="66" t="str">
        <f>+IFERROR(VLOOKUP(LEFT(E291,4),Tabla3[[COD]:[PROCESO]],4,FALSE),"")</f>
        <v/>
      </c>
      <c r="P291" s="67" t="str">
        <f t="shared" si="21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8"/>
        <v/>
      </c>
      <c r="K292" s="60"/>
      <c r="L292" s="63"/>
      <c r="M292" s="64" t="str">
        <f t="shared" si="19"/>
        <v/>
      </c>
      <c r="N292" s="65">
        <f t="shared" si="20"/>
        <v>0</v>
      </c>
      <c r="O292" s="66" t="str">
        <f>+IFERROR(VLOOKUP(LEFT(E292,4),Tabla3[[COD]:[PROCESO]],4,FALSE),"")</f>
        <v/>
      </c>
      <c r="P292" s="67" t="str">
        <f t="shared" si="21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8"/>
        <v/>
      </c>
      <c r="K293" s="60"/>
      <c r="L293" s="63"/>
      <c r="M293" s="64" t="str">
        <f t="shared" si="19"/>
        <v/>
      </c>
      <c r="N293" s="65">
        <f t="shared" si="20"/>
        <v>0</v>
      </c>
      <c r="O293" s="66" t="str">
        <f>+IFERROR(VLOOKUP(LEFT(E293,4),Tabla3[[COD]:[PROCESO]],4,FALSE),"")</f>
        <v/>
      </c>
      <c r="P293" s="67" t="str">
        <f t="shared" si="21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8"/>
        <v/>
      </c>
      <c r="K294" s="60"/>
      <c r="L294" s="63"/>
      <c r="M294" s="64" t="str">
        <f t="shared" si="19"/>
        <v/>
      </c>
      <c r="N294" s="65">
        <f t="shared" si="20"/>
        <v>0</v>
      </c>
      <c r="O294" s="66" t="str">
        <f>+IFERROR(VLOOKUP(LEFT(E294,4),Tabla3[[COD]:[PROCESO]],4,FALSE),"")</f>
        <v/>
      </c>
      <c r="P294" s="67" t="str">
        <f t="shared" si="21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8"/>
        <v/>
      </c>
      <c r="K295" s="60"/>
      <c r="L295" s="63"/>
      <c r="M295" s="64" t="str">
        <f t="shared" si="19"/>
        <v/>
      </c>
      <c r="N295" s="65">
        <f t="shared" si="20"/>
        <v>0</v>
      </c>
      <c r="O295" s="66" t="str">
        <f>+IFERROR(VLOOKUP(LEFT(E295,4),Tabla3[[COD]:[PROCESO]],4,FALSE),"")</f>
        <v/>
      </c>
      <c r="P295" s="67" t="str">
        <f t="shared" si="21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8"/>
        <v/>
      </c>
      <c r="K296" s="60"/>
      <c r="L296" s="63"/>
      <c r="M296" s="64" t="str">
        <f t="shared" si="19"/>
        <v/>
      </c>
      <c r="N296" s="65">
        <f t="shared" si="20"/>
        <v>0</v>
      </c>
      <c r="O296" s="66" t="str">
        <f>+IFERROR(VLOOKUP(LEFT(E296,4),Tabla3[[COD]:[PROCESO]],4,FALSE),"")</f>
        <v/>
      </c>
      <c r="P296" s="67" t="str">
        <f t="shared" si="21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8"/>
        <v/>
      </c>
      <c r="K297" s="60"/>
      <c r="L297" s="63"/>
      <c r="M297" s="64" t="str">
        <f t="shared" si="19"/>
        <v/>
      </c>
      <c r="N297" s="65">
        <f t="shared" si="20"/>
        <v>0</v>
      </c>
      <c r="O297" s="66" t="str">
        <f>+IFERROR(VLOOKUP(LEFT(E297,4),Tabla3[[COD]:[PROCESO]],4,FALSE),"")</f>
        <v/>
      </c>
      <c r="P297" s="67" t="str">
        <f t="shared" si="21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8"/>
        <v/>
      </c>
      <c r="K298" s="60"/>
      <c r="L298" s="63"/>
      <c r="M298" s="64" t="str">
        <f t="shared" si="19"/>
        <v/>
      </c>
      <c r="N298" s="65">
        <f t="shared" si="20"/>
        <v>0</v>
      </c>
      <c r="O298" s="66" t="str">
        <f>+IFERROR(VLOOKUP(LEFT(E298,4),Tabla3[[COD]:[PROCESO]],4,FALSE),"")</f>
        <v/>
      </c>
      <c r="P298" s="67" t="str">
        <f t="shared" si="21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8"/>
        <v/>
      </c>
      <c r="K299" s="60"/>
      <c r="L299" s="63"/>
      <c r="M299" s="64" t="str">
        <f t="shared" si="19"/>
        <v/>
      </c>
      <c r="N299" s="65">
        <f t="shared" si="20"/>
        <v>0</v>
      </c>
      <c r="O299" s="66" t="str">
        <f>+IFERROR(VLOOKUP(LEFT(E299,4),Tabla3[[COD]:[PROCESO]],4,FALSE),"")</f>
        <v/>
      </c>
      <c r="P299" s="67" t="str">
        <f t="shared" si="21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8"/>
        <v/>
      </c>
      <c r="K300" s="60"/>
      <c r="L300" s="63"/>
      <c r="M300" s="64" t="str">
        <f t="shared" si="19"/>
        <v/>
      </c>
      <c r="N300" s="65">
        <f t="shared" si="20"/>
        <v>0</v>
      </c>
      <c r="O300" s="66" t="str">
        <f>+IFERROR(VLOOKUP(LEFT(E300,4),Tabla3[[COD]:[PROCESO]],4,FALSE),"")</f>
        <v/>
      </c>
      <c r="P300" s="67" t="str">
        <f t="shared" si="21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8"/>
        <v/>
      </c>
      <c r="K301" s="60"/>
      <c r="L301" s="63"/>
      <c r="M301" s="64" t="str">
        <f t="shared" si="19"/>
        <v/>
      </c>
      <c r="N301" s="65">
        <f t="shared" si="20"/>
        <v>0</v>
      </c>
      <c r="O301" s="66" t="str">
        <f>+IFERROR(VLOOKUP(LEFT(E301,4),Tabla3[[COD]:[PROCESO]],4,FALSE),"")</f>
        <v/>
      </c>
      <c r="P301" s="67" t="str">
        <f t="shared" si="21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8"/>
        <v/>
      </c>
      <c r="K302" s="60"/>
      <c r="L302" s="63"/>
      <c r="M302" s="64" t="str">
        <f t="shared" si="19"/>
        <v/>
      </c>
      <c r="N302" s="65">
        <f t="shared" si="20"/>
        <v>0</v>
      </c>
      <c r="O302" s="66" t="str">
        <f>+IFERROR(VLOOKUP(LEFT(E302,4),Tabla3[[COD]:[PROCESO]],4,FALSE),"")</f>
        <v/>
      </c>
      <c r="P302" s="67" t="str">
        <f t="shared" si="21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8"/>
        <v/>
      </c>
      <c r="K303" s="60"/>
      <c r="L303" s="63"/>
      <c r="M303" s="64" t="str">
        <f t="shared" si="19"/>
        <v/>
      </c>
      <c r="N303" s="65">
        <f t="shared" si="20"/>
        <v>0</v>
      </c>
      <c r="O303" s="66" t="str">
        <f>+IFERROR(VLOOKUP(LEFT(E303,4),Tabla3[[COD]:[PROCESO]],4,FALSE),"")</f>
        <v/>
      </c>
      <c r="P303" s="67" t="str">
        <f t="shared" si="21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8"/>
        <v/>
      </c>
      <c r="K304" s="60"/>
      <c r="L304" s="63"/>
      <c r="M304" s="64" t="str">
        <f t="shared" si="19"/>
        <v/>
      </c>
      <c r="N304" s="65">
        <f t="shared" si="20"/>
        <v>0</v>
      </c>
      <c r="O304" s="66" t="str">
        <f>+IFERROR(VLOOKUP(LEFT(E304,4),Tabla3[[COD]:[PROCESO]],4,FALSE),"")</f>
        <v/>
      </c>
      <c r="P304" s="67" t="str">
        <f t="shared" si="21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8"/>
        <v/>
      </c>
      <c r="K305" s="60"/>
      <c r="L305" s="63"/>
      <c r="M305" s="64" t="str">
        <f t="shared" si="19"/>
        <v/>
      </c>
      <c r="N305" s="65">
        <f t="shared" si="20"/>
        <v>0</v>
      </c>
      <c r="O305" s="66" t="str">
        <f>+IFERROR(VLOOKUP(LEFT(E305,4),Tabla3[[COD]:[PROCESO]],4,FALSE),"")</f>
        <v/>
      </c>
      <c r="P305" s="67" t="str">
        <f t="shared" si="21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8"/>
        <v/>
      </c>
      <c r="K306" s="60"/>
      <c r="L306" s="63"/>
      <c r="M306" s="64" t="str">
        <f t="shared" si="19"/>
        <v/>
      </c>
      <c r="N306" s="65">
        <f t="shared" si="20"/>
        <v>0</v>
      </c>
      <c r="O306" s="66" t="str">
        <f>+IFERROR(VLOOKUP(LEFT(E306,4),Tabla3[[COD]:[PROCESO]],4,FALSE),"")</f>
        <v/>
      </c>
      <c r="P306" s="67" t="str">
        <f t="shared" si="21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8"/>
        <v/>
      </c>
      <c r="K307" s="60"/>
      <c r="L307" s="63"/>
      <c r="M307" s="64" t="str">
        <f t="shared" si="19"/>
        <v/>
      </c>
      <c r="N307" s="65">
        <f t="shared" si="20"/>
        <v>0</v>
      </c>
      <c r="O307" s="66" t="str">
        <f>+IFERROR(VLOOKUP(LEFT(E307,4),Tabla3[[COD]:[PROCESO]],4,FALSE),"")</f>
        <v/>
      </c>
      <c r="P307" s="67" t="str">
        <f t="shared" si="21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8"/>
        <v/>
      </c>
      <c r="K308" s="60"/>
      <c r="L308" s="63"/>
      <c r="M308" s="64" t="str">
        <f t="shared" si="19"/>
        <v/>
      </c>
      <c r="N308" s="65">
        <f t="shared" si="20"/>
        <v>0</v>
      </c>
      <c r="O308" s="66" t="str">
        <f>+IFERROR(VLOOKUP(LEFT(E308,4),Tabla3[[COD]:[PROCESO]],4,FALSE),"")</f>
        <v/>
      </c>
      <c r="P308" s="67" t="str">
        <f t="shared" si="21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8"/>
        <v/>
      </c>
      <c r="K309" s="60"/>
      <c r="L309" s="63"/>
      <c r="M309" s="64" t="str">
        <f t="shared" si="19"/>
        <v/>
      </c>
      <c r="N309" s="65">
        <f t="shared" si="20"/>
        <v>0</v>
      </c>
      <c r="O309" s="66" t="str">
        <f>+IFERROR(VLOOKUP(LEFT(E309,4),Tabla3[[COD]:[PROCESO]],4,FALSE),"")</f>
        <v/>
      </c>
      <c r="P309" s="67" t="str">
        <f t="shared" si="21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8"/>
        <v/>
      </c>
      <c r="K310" s="60"/>
      <c r="L310" s="63"/>
      <c r="M310" s="64" t="str">
        <f t="shared" si="19"/>
        <v/>
      </c>
      <c r="N310" s="65">
        <f t="shared" si="20"/>
        <v>0</v>
      </c>
      <c r="O310" s="66" t="str">
        <f>+IFERROR(VLOOKUP(LEFT(E310,4),Tabla3[[COD]:[PROCESO]],4,FALSE),"")</f>
        <v/>
      </c>
      <c r="P310" s="67" t="str">
        <f t="shared" si="21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8"/>
        <v/>
      </c>
      <c r="K311" s="60"/>
      <c r="L311" s="63"/>
      <c r="M311" s="64" t="str">
        <f t="shared" si="19"/>
        <v/>
      </c>
      <c r="N311" s="65">
        <f t="shared" si="20"/>
        <v>0</v>
      </c>
      <c r="O311" s="66" t="str">
        <f>+IFERROR(VLOOKUP(LEFT(E311,4),Tabla3[[COD]:[PROCESO]],4,FALSE),"")</f>
        <v/>
      </c>
      <c r="P311" s="67" t="str">
        <f t="shared" si="21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8"/>
        <v/>
      </c>
      <c r="K312" s="60"/>
      <c r="L312" s="63"/>
      <c r="M312" s="64" t="str">
        <f t="shared" si="19"/>
        <v/>
      </c>
      <c r="N312" s="65">
        <f t="shared" si="20"/>
        <v>0</v>
      </c>
      <c r="O312" s="66" t="str">
        <f>+IFERROR(VLOOKUP(LEFT(E312,4),Tabla3[[COD]:[PROCESO]],4,FALSE),"")</f>
        <v/>
      </c>
      <c r="P312" s="67" t="str">
        <f t="shared" si="21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8"/>
        <v/>
      </c>
      <c r="K313" s="60"/>
      <c r="L313" s="63"/>
      <c r="M313" s="64" t="str">
        <f t="shared" si="19"/>
        <v/>
      </c>
      <c r="N313" s="65">
        <f t="shared" si="20"/>
        <v>0</v>
      </c>
      <c r="O313" s="66" t="str">
        <f>+IFERROR(VLOOKUP(LEFT(E313,4),Tabla3[[COD]:[PROCESO]],4,FALSE),"")</f>
        <v/>
      </c>
      <c r="P313" s="67" t="str">
        <f t="shared" si="21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8"/>
        <v/>
      </c>
      <c r="K314" s="60"/>
      <c r="L314" s="63"/>
      <c r="M314" s="64" t="str">
        <f t="shared" si="19"/>
        <v/>
      </c>
      <c r="N314" s="65">
        <f t="shared" si="20"/>
        <v>0</v>
      </c>
      <c r="O314" s="66" t="str">
        <f>+IFERROR(VLOOKUP(LEFT(E314,4),Tabla3[[COD]:[PROCESO]],4,FALSE),"")</f>
        <v/>
      </c>
      <c r="P314" s="67" t="str">
        <f t="shared" si="21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8"/>
        <v/>
      </c>
      <c r="K315" s="60"/>
      <c r="L315" s="63"/>
      <c r="M315" s="64" t="str">
        <f t="shared" si="19"/>
        <v/>
      </c>
      <c r="N315" s="65">
        <f t="shared" si="20"/>
        <v>0</v>
      </c>
      <c r="O315" s="66" t="str">
        <f>+IFERROR(VLOOKUP(LEFT(E315,4),Tabla3[[COD]:[PROCESO]],4,FALSE),"")</f>
        <v/>
      </c>
      <c r="P315" s="67" t="str">
        <f t="shared" si="21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8"/>
        <v/>
      </c>
      <c r="K316" s="60"/>
      <c r="L316" s="63"/>
      <c r="M316" s="64" t="str">
        <f t="shared" si="19"/>
        <v/>
      </c>
      <c r="N316" s="65">
        <f t="shared" si="20"/>
        <v>0</v>
      </c>
      <c r="O316" s="66" t="str">
        <f>+IFERROR(VLOOKUP(LEFT(E316,4),Tabla3[[COD]:[PROCESO]],4,FALSE),"")</f>
        <v/>
      </c>
      <c r="P316" s="67" t="str">
        <f t="shared" si="21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8"/>
        <v/>
      </c>
      <c r="K317" s="60"/>
      <c r="L317" s="63"/>
      <c r="M317" s="64" t="str">
        <f t="shared" si="19"/>
        <v/>
      </c>
      <c r="N317" s="65">
        <f t="shared" si="20"/>
        <v>0</v>
      </c>
      <c r="O317" s="66" t="str">
        <f>+IFERROR(VLOOKUP(LEFT(E317,4),Tabla3[[COD]:[PROCESO]],4,FALSE),"")</f>
        <v/>
      </c>
      <c r="P317" s="67" t="str">
        <f t="shared" si="21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8"/>
        <v/>
      </c>
      <c r="K318" s="60"/>
      <c r="L318" s="63"/>
      <c r="M318" s="64" t="str">
        <f t="shared" si="19"/>
        <v/>
      </c>
      <c r="N318" s="65">
        <f t="shared" si="20"/>
        <v>0</v>
      </c>
      <c r="O318" s="66" t="str">
        <f>+IFERROR(VLOOKUP(LEFT(E318,4),Tabla3[[COD]:[PROCESO]],4,FALSE),"")</f>
        <v/>
      </c>
      <c r="P318" s="67" t="str">
        <f t="shared" si="21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 t="shared" si="18"/>
        <v/>
      </c>
      <c r="K319" s="60"/>
      <c r="L319" s="63"/>
      <c r="M319" s="64" t="str">
        <f t="shared" si="19"/>
        <v/>
      </c>
      <c r="N319" s="65">
        <f t="shared" si="20"/>
        <v>0</v>
      </c>
      <c r="O319" s="66" t="str">
        <f>+IFERROR(VLOOKUP(LEFT(E319,4),Tabla3[[COD]:[PROCESO]],4,FALSE),"")</f>
        <v/>
      </c>
      <c r="P319" s="67" t="str">
        <f t="shared" si="21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 t="shared" si="18"/>
        <v/>
      </c>
      <c r="K320" s="60"/>
      <c r="L320" s="63"/>
      <c r="M320" s="64" t="str">
        <f t="shared" si="19"/>
        <v/>
      </c>
      <c r="N320" s="65">
        <f t="shared" si="20"/>
        <v>0</v>
      </c>
      <c r="O320" s="66" t="str">
        <f>+IFERROR(VLOOKUP(LEFT(E320,4),Tabla3[[COD]:[PROCESO]],4,FALSE),"")</f>
        <v/>
      </c>
      <c r="P320" s="67" t="str">
        <f t="shared" si="21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8"/>
        <v/>
      </c>
      <c r="K321" s="60"/>
      <c r="L321" s="63"/>
      <c r="M321" s="64" t="str">
        <f t="shared" si="19"/>
        <v/>
      </c>
      <c r="N321" s="65">
        <f t="shared" si="20"/>
        <v>0</v>
      </c>
      <c r="O321" s="66" t="str">
        <f>+IFERROR(VLOOKUP(LEFT(E321,4),Tabla3[[COD]:[PROCESO]],4,FALSE),"")</f>
        <v/>
      </c>
      <c r="P321" s="67" t="str">
        <f t="shared" si="21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8"/>
        <v/>
      </c>
      <c r="K322" s="60"/>
      <c r="L322" s="63"/>
      <c r="M322" s="64" t="str">
        <f t="shared" si="19"/>
        <v/>
      </c>
      <c r="N322" s="65">
        <f t="shared" si="20"/>
        <v>0</v>
      </c>
      <c r="O322" s="66" t="str">
        <f>+IFERROR(VLOOKUP(LEFT(E322,4),Tabla3[[COD]:[PROCESO]],4,FALSE),"")</f>
        <v/>
      </c>
      <c r="P322" s="67" t="str">
        <f t="shared" si="21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2">+IFERROR(P323/O323,"")</f>
        <v/>
      </c>
      <c r="K323" s="60"/>
      <c r="L323" s="63"/>
      <c r="M323" s="64" t="str">
        <f t="shared" ref="M323:M386" si="23">+IFERROR(N323*O323,"")</f>
        <v/>
      </c>
      <c r="N323" s="65">
        <f t="shared" si="20"/>
        <v>0</v>
      </c>
      <c r="O323" s="66" t="str">
        <f>+IFERROR(VLOOKUP(LEFT(E323,4),Tabla3[[COD]:[PROCESO]],4,FALSE),"")</f>
        <v/>
      </c>
      <c r="P323" s="67" t="str">
        <f t="shared" si="21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2"/>
        <v/>
      </c>
      <c r="K324" s="60"/>
      <c r="L324" s="63"/>
      <c r="M324" s="64" t="str">
        <f t="shared" si="23"/>
        <v/>
      </c>
      <c r="N324" s="65">
        <f t="shared" si="20"/>
        <v>0</v>
      </c>
      <c r="O324" s="66" t="str">
        <f>+IFERROR(VLOOKUP(LEFT(E324,4),Tabla3[[COD]:[PROCESO]],4,FALSE),"")</f>
        <v/>
      </c>
      <c r="P324" s="67" t="str">
        <f t="shared" si="21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2"/>
        <v/>
      </c>
      <c r="K325" s="60"/>
      <c r="L325" s="63"/>
      <c r="M325" s="64" t="str">
        <f t="shared" si="23"/>
        <v/>
      </c>
      <c r="N325" s="65">
        <f t="shared" si="20"/>
        <v>0</v>
      </c>
      <c r="O325" s="66" t="str">
        <f>+IFERROR(VLOOKUP(LEFT(E325,4),Tabla3[[COD]:[PROCESO]],4,FALSE),"")</f>
        <v/>
      </c>
      <c r="P325" s="67" t="str">
        <f t="shared" si="21"/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2"/>
        <v/>
      </c>
      <c r="K326" s="60"/>
      <c r="L326" s="63"/>
      <c r="M326" s="64" t="str">
        <f t="shared" si="23"/>
        <v/>
      </c>
      <c r="N326" s="65">
        <f t="shared" si="20"/>
        <v>0</v>
      </c>
      <c r="O326" s="66" t="str">
        <f>+IFERROR(VLOOKUP(LEFT(E326,4),Tabla3[[COD]:[PROCESO]],4,FALSE),"")</f>
        <v/>
      </c>
      <c r="P326" s="67" t="str">
        <f t="shared" si="21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2"/>
        <v/>
      </c>
      <c r="K327" s="60"/>
      <c r="L327" s="63"/>
      <c r="M327" s="64" t="str">
        <f t="shared" si="23"/>
        <v/>
      </c>
      <c r="N327" s="65">
        <f t="shared" si="20"/>
        <v>0</v>
      </c>
      <c r="O327" s="66" t="str">
        <f>+IFERROR(VLOOKUP(LEFT(E327,4),Tabla3[[COD]:[PROCESO]],4,FALSE),"")</f>
        <v/>
      </c>
      <c r="P327" s="67" t="str">
        <f t="shared" si="21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2"/>
        <v/>
      </c>
      <c r="K328" s="60"/>
      <c r="L328" s="63"/>
      <c r="M328" s="64" t="str">
        <f t="shared" si="23"/>
        <v/>
      </c>
      <c r="N328" s="65">
        <f t="shared" si="20"/>
        <v>0</v>
      </c>
      <c r="O328" s="66" t="str">
        <f>+IFERROR(VLOOKUP(LEFT(E328,4),Tabla3[[COD]:[PROCESO]],4,FALSE),"")</f>
        <v/>
      </c>
      <c r="P328" s="67" t="str">
        <f t="shared" si="21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2"/>
        <v/>
      </c>
      <c r="K329" s="60"/>
      <c r="L329" s="63"/>
      <c r="M329" s="64" t="str">
        <f t="shared" si="23"/>
        <v/>
      </c>
      <c r="N329" s="65">
        <f t="shared" si="20"/>
        <v>0</v>
      </c>
      <c r="O329" s="66" t="str">
        <f>+IFERROR(VLOOKUP(LEFT(E329,4),Tabla3[[COD]:[PROCESO]],4,FALSE),"")</f>
        <v/>
      </c>
      <c r="P329" s="67" t="str">
        <f t="shared" si="21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2"/>
        <v/>
      </c>
      <c r="K330" s="60"/>
      <c r="L330" s="63"/>
      <c r="M330" s="64" t="str">
        <f t="shared" si="23"/>
        <v/>
      </c>
      <c r="N330" s="65">
        <f t="shared" si="20"/>
        <v>0</v>
      </c>
      <c r="O330" s="66" t="str">
        <f>+IFERROR(VLOOKUP(LEFT(E330,4),Tabla3[[COD]:[PROCESO]],4,FALSE),"")</f>
        <v/>
      </c>
      <c r="P330" s="67" t="str">
        <f t="shared" si="21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2"/>
        <v/>
      </c>
      <c r="K331" s="60"/>
      <c r="L331" s="63"/>
      <c r="M331" s="64" t="str">
        <f t="shared" si="23"/>
        <v/>
      </c>
      <c r="N331" s="65">
        <f t="shared" si="20"/>
        <v>0</v>
      </c>
      <c r="O331" s="66" t="str">
        <f>+IFERROR(VLOOKUP(LEFT(E331,4),Tabla3[[COD]:[PROCESO]],4,FALSE),"")</f>
        <v/>
      </c>
      <c r="P331" s="67" t="str">
        <f t="shared" si="21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2"/>
        <v/>
      </c>
      <c r="K332" s="60"/>
      <c r="L332" s="63"/>
      <c r="M332" s="64" t="str">
        <f t="shared" si="23"/>
        <v/>
      </c>
      <c r="N332" s="65">
        <f t="shared" si="20"/>
        <v>0</v>
      </c>
      <c r="O332" s="66" t="str">
        <f>+IFERROR(VLOOKUP(LEFT(E332,4),Tabla3[[COD]:[PROCESO]],4,FALSE),"")</f>
        <v/>
      </c>
      <c r="P332" s="67" t="str">
        <f t="shared" si="21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2"/>
        <v/>
      </c>
      <c r="K333" s="60"/>
      <c r="L333" s="63"/>
      <c r="M333" s="64" t="str">
        <f t="shared" si="23"/>
        <v/>
      </c>
      <c r="N333" s="65">
        <f t="shared" si="20"/>
        <v>0</v>
      </c>
      <c r="O333" s="66" t="str">
        <f>+IFERROR(VLOOKUP(LEFT(E333,4),Tabla3[[COD]:[PROCESO]],4,FALSE),"")</f>
        <v/>
      </c>
      <c r="P333" s="67" t="str">
        <f t="shared" si="21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2"/>
        <v/>
      </c>
      <c r="K334" s="60"/>
      <c r="L334" s="63"/>
      <c r="M334" s="64" t="str">
        <f t="shared" si="23"/>
        <v/>
      </c>
      <c r="N334" s="65">
        <f t="shared" si="20"/>
        <v>0</v>
      </c>
      <c r="O334" s="66" t="str">
        <f>+IFERROR(VLOOKUP(LEFT(E334,4),Tabla3[[COD]:[PROCESO]],4,FALSE),"")</f>
        <v/>
      </c>
      <c r="P334" s="67" t="str">
        <f t="shared" si="21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2"/>
        <v/>
      </c>
      <c r="K335" s="60"/>
      <c r="L335" s="63"/>
      <c r="M335" s="64" t="str">
        <f t="shared" si="23"/>
        <v/>
      </c>
      <c r="N335" s="65">
        <f t="shared" si="20"/>
        <v>0</v>
      </c>
      <c r="O335" s="66" t="str">
        <f>+IFERROR(VLOOKUP(LEFT(E335,4),Tabla3[[COD]:[PROCESO]],4,FALSE),"")</f>
        <v/>
      </c>
      <c r="P335" s="67" t="str">
        <f t="shared" si="21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2"/>
        <v/>
      </c>
      <c r="K336" s="60"/>
      <c r="L336" s="63"/>
      <c r="M336" s="64" t="str">
        <f t="shared" si="23"/>
        <v/>
      </c>
      <c r="N336" s="65">
        <f t="shared" si="20"/>
        <v>0</v>
      </c>
      <c r="O336" s="66" t="str">
        <f>+IFERROR(VLOOKUP(LEFT(E336,4),Tabla3[[COD]:[PROCESO]],4,FALSE),"")</f>
        <v/>
      </c>
      <c r="P336" s="67" t="str">
        <f t="shared" si="21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2"/>
        <v/>
      </c>
      <c r="K337" s="60"/>
      <c r="L337" s="63"/>
      <c r="M337" s="64" t="str">
        <f t="shared" si="23"/>
        <v/>
      </c>
      <c r="N337" s="65">
        <f t="shared" si="20"/>
        <v>0</v>
      </c>
      <c r="O337" s="66" t="str">
        <f>+IFERROR(VLOOKUP(LEFT(E337,4),Tabla3[[COD]:[PROCESO]],4,FALSE),"")</f>
        <v/>
      </c>
      <c r="P337" s="67" t="str">
        <f t="shared" si="21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2"/>
        <v/>
      </c>
      <c r="K338" s="60"/>
      <c r="L338" s="63"/>
      <c r="M338" s="64" t="str">
        <f t="shared" si="23"/>
        <v/>
      </c>
      <c r="N338" s="65">
        <f t="shared" si="20"/>
        <v>0</v>
      </c>
      <c r="O338" s="66" t="str">
        <f>+IFERROR(VLOOKUP(LEFT(E338,4),Tabla3[[COD]:[PROCESO]],4,FALSE),"")</f>
        <v/>
      </c>
      <c r="P338" s="67" t="str">
        <f t="shared" si="21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2"/>
        <v/>
      </c>
      <c r="K339" s="60"/>
      <c r="L339" s="63"/>
      <c r="M339" s="64" t="str">
        <f t="shared" si="23"/>
        <v/>
      </c>
      <c r="N339" s="65">
        <f t="shared" si="20"/>
        <v>0</v>
      </c>
      <c r="O339" s="66" t="str">
        <f>+IFERROR(VLOOKUP(LEFT(E339,4),Tabla3[[COD]:[PROCESO]],4,FALSE),"")</f>
        <v/>
      </c>
      <c r="P339" s="67" t="str">
        <f t="shared" si="21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2"/>
        <v/>
      </c>
      <c r="K340" s="60"/>
      <c r="L340" s="63"/>
      <c r="M340" s="64" t="str">
        <f t="shared" si="23"/>
        <v/>
      </c>
      <c r="N340" s="65">
        <f t="shared" si="20"/>
        <v>0</v>
      </c>
      <c r="O340" s="66" t="str">
        <f>+IFERROR(VLOOKUP(LEFT(E340,4),Tabla3[[COD]:[PROCESO]],4,FALSE),"")</f>
        <v/>
      </c>
      <c r="P340" s="67" t="str">
        <f t="shared" si="21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2"/>
        <v/>
      </c>
      <c r="K341" s="60"/>
      <c r="L341" s="63"/>
      <c r="M341" s="64" t="str">
        <f t="shared" si="23"/>
        <v/>
      </c>
      <c r="N341" s="65">
        <f t="shared" si="20"/>
        <v>0</v>
      </c>
      <c r="O341" s="66" t="str">
        <f>+IFERROR(VLOOKUP(LEFT(E341,4),Tabla3[[COD]:[PROCESO]],4,FALSE),"")</f>
        <v/>
      </c>
      <c r="P341" s="67" t="str">
        <f t="shared" si="21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2"/>
        <v/>
      </c>
      <c r="K342" s="60"/>
      <c r="L342" s="63"/>
      <c r="M342" s="64" t="str">
        <f t="shared" si="23"/>
        <v/>
      </c>
      <c r="N342" s="65">
        <f t="shared" si="20"/>
        <v>0</v>
      </c>
      <c r="O342" s="66" t="str">
        <f>+IFERROR(VLOOKUP(LEFT(E342,4),Tabla3[[COD]:[PROCESO]],4,FALSE),"")</f>
        <v/>
      </c>
      <c r="P342" s="67" t="str">
        <f t="shared" si="21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2"/>
        <v/>
      </c>
      <c r="K343" s="60"/>
      <c r="L343" s="63"/>
      <c r="M343" s="64" t="str">
        <f t="shared" si="23"/>
        <v/>
      </c>
      <c r="N343" s="65">
        <f t="shared" si="20"/>
        <v>0</v>
      </c>
      <c r="O343" s="66" t="str">
        <f>+IFERROR(VLOOKUP(LEFT(E343,4),Tabla3[[COD]:[PROCESO]],4,FALSE),"")</f>
        <v/>
      </c>
      <c r="P343" s="67" t="str">
        <f t="shared" si="21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2"/>
        <v/>
      </c>
      <c r="K344" s="60"/>
      <c r="L344" s="63"/>
      <c r="M344" s="64" t="str">
        <f t="shared" si="23"/>
        <v/>
      </c>
      <c r="N344" s="65">
        <f t="shared" si="20"/>
        <v>0</v>
      </c>
      <c r="O344" s="66" t="str">
        <f>+IFERROR(VLOOKUP(LEFT(E344,4),Tabla3[[COD]:[PROCESO]],4,FALSE),"")</f>
        <v/>
      </c>
      <c r="P344" s="67" t="str">
        <f t="shared" si="21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2"/>
        <v/>
      </c>
      <c r="K345" s="60"/>
      <c r="L345" s="63"/>
      <c r="M345" s="64" t="str">
        <f t="shared" si="23"/>
        <v/>
      </c>
      <c r="N345" s="65">
        <f t="shared" si="20"/>
        <v>0</v>
      </c>
      <c r="O345" s="66" t="str">
        <f>+IFERROR(VLOOKUP(LEFT(E345,4),Tabla3[[COD]:[PROCESO]],4,FALSE),"")</f>
        <v/>
      </c>
      <c r="P345" s="67" t="str">
        <f t="shared" si="21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2"/>
        <v/>
      </c>
      <c r="K346" s="60"/>
      <c r="L346" s="63"/>
      <c r="M346" s="64" t="str">
        <f t="shared" si="23"/>
        <v/>
      </c>
      <c r="N346" s="65">
        <f t="shared" si="20"/>
        <v>0</v>
      </c>
      <c r="O346" s="66" t="str">
        <f>+IFERROR(VLOOKUP(LEFT(E346,4),Tabla3[[COD]:[PROCESO]],4,FALSE),"")</f>
        <v/>
      </c>
      <c r="P346" s="67" t="str">
        <f t="shared" si="21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2"/>
        <v/>
      </c>
      <c r="K347" s="60"/>
      <c r="L347" s="63"/>
      <c r="M347" s="64" t="str">
        <f t="shared" si="23"/>
        <v/>
      </c>
      <c r="N347" s="65">
        <f t="shared" ref="N347:N410" si="24">(H347-G347)*24</f>
        <v>0</v>
      </c>
      <c r="O347" s="66" t="str">
        <f>+IFERROR(VLOOKUP(LEFT(E347,4),Tabla3[[COD]:[PROCESO]],4,FALSE),"")</f>
        <v/>
      </c>
      <c r="P347" s="67" t="str">
        <f t="shared" ref="P347:P410" si="25">+IFERROR(I347/N347,"")</f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2"/>
        <v/>
      </c>
      <c r="K348" s="60"/>
      <c r="L348" s="63"/>
      <c r="M348" s="64" t="str">
        <f t="shared" si="23"/>
        <v/>
      </c>
      <c r="N348" s="65">
        <f t="shared" si="24"/>
        <v>0</v>
      </c>
      <c r="O348" s="66" t="str">
        <f>+IFERROR(VLOOKUP(LEFT(E348,4),Tabla3[[COD]:[PROCESO]],4,FALSE),"")</f>
        <v/>
      </c>
      <c r="P348" s="67" t="str">
        <f t="shared" si="25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2"/>
        <v/>
      </c>
      <c r="K349" s="60"/>
      <c r="L349" s="63"/>
      <c r="M349" s="64" t="str">
        <f t="shared" si="23"/>
        <v/>
      </c>
      <c r="N349" s="65">
        <f t="shared" si="24"/>
        <v>0</v>
      </c>
      <c r="O349" s="66" t="str">
        <f>+IFERROR(VLOOKUP(LEFT(E349,4),Tabla3[[COD]:[PROCESO]],4,FALSE),"")</f>
        <v/>
      </c>
      <c r="P349" s="67" t="str">
        <f t="shared" si="25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2"/>
        <v/>
      </c>
      <c r="K350" s="60"/>
      <c r="L350" s="63"/>
      <c r="M350" s="64" t="str">
        <f t="shared" si="23"/>
        <v/>
      </c>
      <c r="N350" s="65">
        <f t="shared" si="24"/>
        <v>0</v>
      </c>
      <c r="O350" s="66" t="str">
        <f>+IFERROR(VLOOKUP(LEFT(E350,4),Tabla3[[COD]:[PROCESO]],4,FALSE),"")</f>
        <v/>
      </c>
      <c r="P350" s="67" t="str">
        <f t="shared" si="25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2"/>
        <v/>
      </c>
      <c r="K351" s="60"/>
      <c r="L351" s="63"/>
      <c r="M351" s="64" t="str">
        <f t="shared" si="23"/>
        <v/>
      </c>
      <c r="N351" s="65">
        <f t="shared" si="24"/>
        <v>0</v>
      </c>
      <c r="O351" s="66" t="str">
        <f>+IFERROR(VLOOKUP(LEFT(E351,4),Tabla3[[COD]:[PROCESO]],4,FALSE),"")</f>
        <v/>
      </c>
      <c r="P351" s="67" t="str">
        <f t="shared" si="25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2"/>
        <v/>
      </c>
      <c r="K352" s="60"/>
      <c r="L352" s="63"/>
      <c r="M352" s="64" t="str">
        <f t="shared" si="23"/>
        <v/>
      </c>
      <c r="N352" s="65">
        <f t="shared" si="24"/>
        <v>0</v>
      </c>
      <c r="O352" s="66" t="str">
        <f>+IFERROR(VLOOKUP(LEFT(E352,4),Tabla3[[COD]:[PROCESO]],4,FALSE),"")</f>
        <v/>
      </c>
      <c r="P352" s="67" t="str">
        <f t="shared" si="25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2"/>
        <v/>
      </c>
      <c r="K353" s="60"/>
      <c r="L353" s="63"/>
      <c r="M353" s="64" t="str">
        <f t="shared" si="23"/>
        <v/>
      </c>
      <c r="N353" s="65">
        <f t="shared" si="24"/>
        <v>0</v>
      </c>
      <c r="O353" s="66" t="str">
        <f>+IFERROR(VLOOKUP(LEFT(E353,4),Tabla3[[COD]:[PROCESO]],4,FALSE),"")</f>
        <v/>
      </c>
      <c r="P353" s="67" t="str">
        <f t="shared" si="25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2"/>
        <v/>
      </c>
      <c r="K354" s="60"/>
      <c r="L354" s="63"/>
      <c r="M354" s="64" t="str">
        <f t="shared" si="23"/>
        <v/>
      </c>
      <c r="N354" s="65">
        <f t="shared" si="24"/>
        <v>0</v>
      </c>
      <c r="O354" s="66" t="str">
        <f>+IFERROR(VLOOKUP(LEFT(E354,4),Tabla3[[COD]:[PROCESO]],4,FALSE),"")</f>
        <v/>
      </c>
      <c r="P354" s="67" t="str">
        <f t="shared" si="25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2"/>
        <v/>
      </c>
      <c r="K355" s="60"/>
      <c r="L355" s="63"/>
      <c r="M355" s="64" t="str">
        <f t="shared" si="23"/>
        <v/>
      </c>
      <c r="N355" s="65">
        <f t="shared" si="24"/>
        <v>0</v>
      </c>
      <c r="O355" s="66" t="str">
        <f>+IFERROR(VLOOKUP(LEFT(E355,4),Tabla3[[COD]:[PROCESO]],4,FALSE),"")</f>
        <v/>
      </c>
      <c r="P355" s="67" t="str">
        <f t="shared" si="25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2"/>
        <v/>
      </c>
      <c r="K356" s="60"/>
      <c r="L356" s="63"/>
      <c r="M356" s="64" t="str">
        <f t="shared" si="23"/>
        <v/>
      </c>
      <c r="N356" s="65">
        <f t="shared" si="24"/>
        <v>0</v>
      </c>
      <c r="O356" s="66" t="str">
        <f>+IFERROR(VLOOKUP(LEFT(E356,4),Tabla3[[COD]:[PROCESO]],4,FALSE),"")</f>
        <v/>
      </c>
      <c r="P356" s="67" t="str">
        <f t="shared" si="25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2"/>
        <v/>
      </c>
      <c r="K357" s="60"/>
      <c r="L357" s="63"/>
      <c r="M357" s="64" t="str">
        <f t="shared" si="23"/>
        <v/>
      </c>
      <c r="N357" s="65">
        <f t="shared" si="24"/>
        <v>0</v>
      </c>
      <c r="O357" s="66" t="str">
        <f>+IFERROR(VLOOKUP(LEFT(E357,4),Tabla3[[COD]:[PROCESO]],4,FALSE),"")</f>
        <v/>
      </c>
      <c r="P357" s="67" t="str">
        <f t="shared" si="25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2"/>
        <v/>
      </c>
      <c r="K358" s="60"/>
      <c r="L358" s="63"/>
      <c r="M358" s="64" t="str">
        <f t="shared" si="23"/>
        <v/>
      </c>
      <c r="N358" s="65">
        <f t="shared" si="24"/>
        <v>0</v>
      </c>
      <c r="O358" s="66" t="str">
        <f>+IFERROR(VLOOKUP(LEFT(E358,4),Tabla3[[COD]:[PROCESO]],4,FALSE),"")</f>
        <v/>
      </c>
      <c r="P358" s="67" t="str">
        <f t="shared" si="25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2"/>
        <v/>
      </c>
      <c r="K359" s="60"/>
      <c r="L359" s="63"/>
      <c r="M359" s="64" t="str">
        <f t="shared" si="23"/>
        <v/>
      </c>
      <c r="N359" s="65">
        <f t="shared" si="24"/>
        <v>0</v>
      </c>
      <c r="O359" s="66" t="str">
        <f>+IFERROR(VLOOKUP(LEFT(E359,4),Tabla3[[COD]:[PROCESO]],4,FALSE),"")</f>
        <v/>
      </c>
      <c r="P359" s="67" t="str">
        <f t="shared" si="25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2"/>
        <v/>
      </c>
      <c r="K360" s="60"/>
      <c r="L360" s="63"/>
      <c r="M360" s="64" t="str">
        <f t="shared" si="23"/>
        <v/>
      </c>
      <c r="N360" s="65">
        <f t="shared" si="24"/>
        <v>0</v>
      </c>
      <c r="O360" s="66" t="str">
        <f>+IFERROR(VLOOKUP(LEFT(E360,4),Tabla3[[COD]:[PROCESO]],4,FALSE),"")</f>
        <v/>
      </c>
      <c r="P360" s="67" t="str">
        <f t="shared" si="25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2"/>
        <v/>
      </c>
      <c r="K361" s="60"/>
      <c r="L361" s="63"/>
      <c r="M361" s="64" t="str">
        <f t="shared" si="23"/>
        <v/>
      </c>
      <c r="N361" s="65">
        <f t="shared" si="24"/>
        <v>0</v>
      </c>
      <c r="O361" s="66" t="str">
        <f>+IFERROR(VLOOKUP(LEFT(E361,4),Tabla3[[COD]:[PROCESO]],4,FALSE),"")</f>
        <v/>
      </c>
      <c r="P361" s="67" t="str">
        <f t="shared" si="25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2"/>
        <v/>
      </c>
      <c r="K362" s="60"/>
      <c r="L362" s="63"/>
      <c r="M362" s="64" t="str">
        <f t="shared" si="23"/>
        <v/>
      </c>
      <c r="N362" s="65">
        <f t="shared" si="24"/>
        <v>0</v>
      </c>
      <c r="O362" s="66" t="str">
        <f>+IFERROR(VLOOKUP(LEFT(E362,4),Tabla3[[COD]:[PROCESO]],4,FALSE),"")</f>
        <v/>
      </c>
      <c r="P362" s="67" t="str">
        <f t="shared" si="25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2"/>
        <v/>
      </c>
      <c r="K363" s="60"/>
      <c r="L363" s="63"/>
      <c r="M363" s="64" t="str">
        <f t="shared" si="23"/>
        <v/>
      </c>
      <c r="N363" s="65">
        <f t="shared" si="24"/>
        <v>0</v>
      </c>
      <c r="O363" s="66" t="str">
        <f>+IFERROR(VLOOKUP(LEFT(E363,4),Tabla3[[COD]:[PROCESO]],4,FALSE),"")</f>
        <v/>
      </c>
      <c r="P363" s="67" t="str">
        <f t="shared" si="25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2"/>
        <v/>
      </c>
      <c r="K364" s="60"/>
      <c r="L364" s="63"/>
      <c r="M364" s="64" t="str">
        <f t="shared" si="23"/>
        <v/>
      </c>
      <c r="N364" s="65">
        <f t="shared" si="24"/>
        <v>0</v>
      </c>
      <c r="O364" s="66" t="str">
        <f>+IFERROR(VLOOKUP(LEFT(E364,4),Tabla3[[COD]:[PROCESO]],4,FALSE),"")</f>
        <v/>
      </c>
      <c r="P364" s="67" t="str">
        <f t="shared" si="25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2"/>
        <v/>
      </c>
      <c r="K365" s="60"/>
      <c r="L365" s="63"/>
      <c r="M365" s="64" t="str">
        <f t="shared" si="23"/>
        <v/>
      </c>
      <c r="N365" s="65">
        <f t="shared" si="24"/>
        <v>0</v>
      </c>
      <c r="O365" s="66" t="str">
        <f>+IFERROR(VLOOKUP(LEFT(E365,4),Tabla3[[COD]:[PROCESO]],4,FALSE),"")</f>
        <v/>
      </c>
      <c r="P365" s="67" t="str">
        <f t="shared" si="25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2"/>
        <v/>
      </c>
      <c r="K366" s="60"/>
      <c r="L366" s="63"/>
      <c r="M366" s="64" t="str">
        <f t="shared" si="23"/>
        <v/>
      </c>
      <c r="N366" s="65">
        <f t="shared" si="24"/>
        <v>0</v>
      </c>
      <c r="O366" s="66" t="str">
        <f>+IFERROR(VLOOKUP(LEFT(E366,4),Tabla3[[COD]:[PROCESO]],4,FALSE),"")</f>
        <v/>
      </c>
      <c r="P366" s="67" t="str">
        <f t="shared" si="25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2"/>
        <v/>
      </c>
      <c r="K367" s="60"/>
      <c r="L367" s="63"/>
      <c r="M367" s="64" t="str">
        <f t="shared" si="23"/>
        <v/>
      </c>
      <c r="N367" s="65">
        <f t="shared" si="24"/>
        <v>0</v>
      </c>
      <c r="O367" s="66" t="str">
        <f>+IFERROR(VLOOKUP(LEFT(E367,4),Tabla3[[COD]:[PROCESO]],4,FALSE),"")</f>
        <v/>
      </c>
      <c r="P367" s="67" t="str">
        <f t="shared" si="25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2"/>
        <v/>
      </c>
      <c r="K368" s="60"/>
      <c r="L368" s="63"/>
      <c r="M368" s="64" t="str">
        <f t="shared" si="23"/>
        <v/>
      </c>
      <c r="N368" s="65">
        <f t="shared" si="24"/>
        <v>0</v>
      </c>
      <c r="O368" s="66" t="str">
        <f>+IFERROR(VLOOKUP(LEFT(E368,4),Tabla3[[COD]:[PROCESO]],4,FALSE),"")</f>
        <v/>
      </c>
      <c r="P368" s="67" t="str">
        <f t="shared" si="25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2"/>
        <v/>
      </c>
      <c r="K369" s="60"/>
      <c r="L369" s="63"/>
      <c r="M369" s="64" t="str">
        <f t="shared" si="23"/>
        <v/>
      </c>
      <c r="N369" s="65">
        <f t="shared" si="24"/>
        <v>0</v>
      </c>
      <c r="O369" s="66" t="str">
        <f>+IFERROR(VLOOKUP(LEFT(E369,4),Tabla3[[COD]:[PROCESO]],4,FALSE),"")</f>
        <v/>
      </c>
      <c r="P369" s="67" t="str">
        <f t="shared" si="25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2"/>
        <v/>
      </c>
      <c r="K370" s="60"/>
      <c r="L370" s="63"/>
      <c r="M370" s="64" t="str">
        <f t="shared" si="23"/>
        <v/>
      </c>
      <c r="N370" s="65">
        <f t="shared" si="24"/>
        <v>0</v>
      </c>
      <c r="O370" s="66" t="str">
        <f>+IFERROR(VLOOKUP(LEFT(E370,4),Tabla3[[COD]:[PROCESO]],4,FALSE),"")</f>
        <v/>
      </c>
      <c r="P370" s="67" t="str">
        <f t="shared" si="25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2"/>
        <v/>
      </c>
      <c r="K371" s="60"/>
      <c r="L371" s="63"/>
      <c r="M371" s="64" t="str">
        <f t="shared" si="23"/>
        <v/>
      </c>
      <c r="N371" s="65">
        <f t="shared" si="24"/>
        <v>0</v>
      </c>
      <c r="O371" s="66" t="str">
        <f>+IFERROR(VLOOKUP(LEFT(E371,4),Tabla3[[COD]:[PROCESO]],4,FALSE),"")</f>
        <v/>
      </c>
      <c r="P371" s="67" t="str">
        <f t="shared" si="25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2"/>
        <v/>
      </c>
      <c r="K372" s="60"/>
      <c r="L372" s="63"/>
      <c r="M372" s="64" t="str">
        <f t="shared" si="23"/>
        <v/>
      </c>
      <c r="N372" s="65">
        <f t="shared" si="24"/>
        <v>0</v>
      </c>
      <c r="O372" s="66" t="str">
        <f>+IFERROR(VLOOKUP(LEFT(E372,4),Tabla3[[COD]:[PROCESO]],4,FALSE),"")</f>
        <v/>
      </c>
      <c r="P372" s="67" t="str">
        <f t="shared" si="25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2"/>
        <v/>
      </c>
      <c r="K373" s="60"/>
      <c r="L373" s="63"/>
      <c r="M373" s="64" t="str">
        <f t="shared" si="23"/>
        <v/>
      </c>
      <c r="N373" s="65">
        <f t="shared" si="24"/>
        <v>0</v>
      </c>
      <c r="O373" s="66" t="str">
        <f>+IFERROR(VLOOKUP(LEFT(E373,4),Tabla3[[COD]:[PROCESO]],4,FALSE),"")</f>
        <v/>
      </c>
      <c r="P373" s="67" t="str">
        <f t="shared" si="25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2"/>
        <v/>
      </c>
      <c r="K374" s="60"/>
      <c r="L374" s="63"/>
      <c r="M374" s="64" t="str">
        <f t="shared" si="23"/>
        <v/>
      </c>
      <c r="N374" s="65">
        <f t="shared" si="24"/>
        <v>0</v>
      </c>
      <c r="O374" s="66" t="str">
        <f>+IFERROR(VLOOKUP(LEFT(E374,4),Tabla3[[COD]:[PROCESO]],4,FALSE),"")</f>
        <v/>
      </c>
      <c r="P374" s="67" t="str">
        <f t="shared" si="25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2"/>
        <v/>
      </c>
      <c r="K375" s="60"/>
      <c r="L375" s="63"/>
      <c r="M375" s="64" t="str">
        <f t="shared" si="23"/>
        <v/>
      </c>
      <c r="N375" s="65">
        <f t="shared" si="24"/>
        <v>0</v>
      </c>
      <c r="O375" s="66" t="str">
        <f>+IFERROR(VLOOKUP(LEFT(E375,4),Tabla3[[COD]:[PROCESO]],4,FALSE),"")</f>
        <v/>
      </c>
      <c r="P375" s="67" t="str">
        <f t="shared" si="25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2"/>
        <v/>
      </c>
      <c r="K376" s="60"/>
      <c r="L376" s="63"/>
      <c r="M376" s="64" t="str">
        <f t="shared" si="23"/>
        <v/>
      </c>
      <c r="N376" s="65">
        <f t="shared" si="24"/>
        <v>0</v>
      </c>
      <c r="O376" s="66" t="str">
        <f>+IFERROR(VLOOKUP(LEFT(E376,4),Tabla3[[COD]:[PROCESO]],4,FALSE),"")</f>
        <v/>
      </c>
      <c r="P376" s="67" t="str">
        <f t="shared" si="25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2"/>
        <v/>
      </c>
      <c r="K377" s="60"/>
      <c r="L377" s="63"/>
      <c r="M377" s="64" t="str">
        <f t="shared" si="23"/>
        <v/>
      </c>
      <c r="N377" s="65">
        <f t="shared" si="24"/>
        <v>0</v>
      </c>
      <c r="O377" s="66" t="str">
        <f>+IFERROR(VLOOKUP(LEFT(E377,4),Tabla3[[COD]:[PROCESO]],4,FALSE),"")</f>
        <v/>
      </c>
      <c r="P377" s="67" t="str">
        <f t="shared" si="25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2"/>
        <v/>
      </c>
      <c r="K378" s="60"/>
      <c r="L378" s="63"/>
      <c r="M378" s="64" t="str">
        <f t="shared" si="23"/>
        <v/>
      </c>
      <c r="N378" s="65">
        <f t="shared" si="24"/>
        <v>0</v>
      </c>
      <c r="O378" s="66" t="str">
        <f>+IFERROR(VLOOKUP(LEFT(E378,4),Tabla3[[COD]:[PROCESO]],4,FALSE),"")</f>
        <v/>
      </c>
      <c r="P378" s="67" t="str">
        <f t="shared" si="25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2"/>
        <v/>
      </c>
      <c r="K379" s="60"/>
      <c r="L379" s="63"/>
      <c r="M379" s="64" t="str">
        <f t="shared" si="23"/>
        <v/>
      </c>
      <c r="N379" s="65">
        <f t="shared" si="24"/>
        <v>0</v>
      </c>
      <c r="O379" s="66" t="str">
        <f>+IFERROR(VLOOKUP(LEFT(E379,4),Tabla3[[COD]:[PROCESO]],4,FALSE),"")</f>
        <v/>
      </c>
      <c r="P379" s="67" t="str">
        <f t="shared" si="25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2"/>
        <v/>
      </c>
      <c r="K380" s="60"/>
      <c r="L380" s="63"/>
      <c r="M380" s="64" t="str">
        <f t="shared" si="23"/>
        <v/>
      </c>
      <c r="N380" s="65">
        <f t="shared" si="24"/>
        <v>0</v>
      </c>
      <c r="O380" s="66" t="str">
        <f>+IFERROR(VLOOKUP(LEFT(E380,4),Tabla3[[COD]:[PROCESO]],4,FALSE),"")</f>
        <v/>
      </c>
      <c r="P380" s="67" t="str">
        <f t="shared" si="25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2"/>
        <v/>
      </c>
      <c r="K381" s="60"/>
      <c r="L381" s="63"/>
      <c r="M381" s="64" t="str">
        <f t="shared" si="23"/>
        <v/>
      </c>
      <c r="N381" s="65">
        <f t="shared" si="24"/>
        <v>0</v>
      </c>
      <c r="O381" s="66" t="str">
        <f>+IFERROR(VLOOKUP(LEFT(E381,4),Tabla3[[COD]:[PROCESO]],4,FALSE),"")</f>
        <v/>
      </c>
      <c r="P381" s="67" t="str">
        <f t="shared" si="25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2"/>
        <v/>
      </c>
      <c r="K382" s="60"/>
      <c r="L382" s="63"/>
      <c r="M382" s="64" t="str">
        <f t="shared" si="23"/>
        <v/>
      </c>
      <c r="N382" s="65">
        <f t="shared" si="24"/>
        <v>0</v>
      </c>
      <c r="O382" s="66" t="str">
        <f>+IFERROR(VLOOKUP(LEFT(E382,4),Tabla3[[COD]:[PROCESO]],4,FALSE),"")</f>
        <v/>
      </c>
      <c r="P382" s="67" t="str">
        <f t="shared" si="25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2"/>
        <v/>
      </c>
      <c r="K383" s="60"/>
      <c r="L383" s="63"/>
      <c r="M383" s="64" t="str">
        <f t="shared" si="23"/>
        <v/>
      </c>
      <c r="N383" s="65">
        <f t="shared" si="24"/>
        <v>0</v>
      </c>
      <c r="O383" s="66" t="str">
        <f>+IFERROR(VLOOKUP(LEFT(E383,4),Tabla3[[COD]:[PROCESO]],4,FALSE),"")</f>
        <v/>
      </c>
      <c r="P383" s="67" t="str">
        <f t="shared" si="25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2"/>
        <v/>
      </c>
      <c r="K384" s="60"/>
      <c r="L384" s="63"/>
      <c r="M384" s="64" t="str">
        <f t="shared" si="23"/>
        <v/>
      </c>
      <c r="N384" s="65">
        <f t="shared" si="24"/>
        <v>0</v>
      </c>
      <c r="O384" s="66" t="str">
        <f>+IFERROR(VLOOKUP(LEFT(E384,4),Tabla3[[COD]:[PROCESO]],4,FALSE),"")</f>
        <v/>
      </c>
      <c r="P384" s="67" t="str">
        <f t="shared" si="25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2"/>
        <v/>
      </c>
      <c r="K385" s="60"/>
      <c r="L385" s="63"/>
      <c r="M385" s="64" t="str">
        <f t="shared" si="23"/>
        <v/>
      </c>
      <c r="N385" s="65">
        <f t="shared" si="24"/>
        <v>0</v>
      </c>
      <c r="O385" s="66" t="str">
        <f>+IFERROR(VLOOKUP(LEFT(E385,4),Tabla3[[COD]:[PROCESO]],4,FALSE),"")</f>
        <v/>
      </c>
      <c r="P385" s="67" t="str">
        <f t="shared" si="25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2"/>
        <v/>
      </c>
      <c r="K386" s="60"/>
      <c r="L386" s="63"/>
      <c r="M386" s="64" t="str">
        <f t="shared" si="23"/>
        <v/>
      </c>
      <c r="N386" s="65">
        <f t="shared" si="24"/>
        <v>0</v>
      </c>
      <c r="O386" s="66" t="str">
        <f>+IFERROR(VLOOKUP(LEFT(E386,4),Tabla3[[COD]:[PROCESO]],4,FALSE),"")</f>
        <v/>
      </c>
      <c r="P386" s="67" t="str">
        <f t="shared" si="25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26">+IFERROR(P387/O387,"")</f>
        <v/>
      </c>
      <c r="K387" s="60"/>
      <c r="L387" s="63"/>
      <c r="M387" s="64" t="str">
        <f t="shared" ref="M387:M450" si="27">+IFERROR(N387*O387,"")</f>
        <v/>
      </c>
      <c r="N387" s="65">
        <f t="shared" si="24"/>
        <v>0</v>
      </c>
      <c r="O387" s="66" t="str">
        <f>+IFERROR(VLOOKUP(LEFT(E387,4),Tabla3[[COD]:[PROCESO]],4,FALSE),"")</f>
        <v/>
      </c>
      <c r="P387" s="67" t="str">
        <f t="shared" si="25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26"/>
        <v/>
      </c>
      <c r="K388" s="60"/>
      <c r="L388" s="63"/>
      <c r="M388" s="64" t="str">
        <f t="shared" si="27"/>
        <v/>
      </c>
      <c r="N388" s="65">
        <f t="shared" si="24"/>
        <v>0</v>
      </c>
      <c r="O388" s="66" t="str">
        <f>+IFERROR(VLOOKUP(LEFT(E388,4),Tabla3[[COD]:[PROCESO]],4,FALSE),"")</f>
        <v/>
      </c>
      <c r="P388" s="67" t="str">
        <f t="shared" si="25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26"/>
        <v/>
      </c>
      <c r="K389" s="60"/>
      <c r="L389" s="63"/>
      <c r="M389" s="64" t="str">
        <f t="shared" si="27"/>
        <v/>
      </c>
      <c r="N389" s="65">
        <f t="shared" si="24"/>
        <v>0</v>
      </c>
      <c r="O389" s="66" t="str">
        <f>+IFERROR(VLOOKUP(LEFT(E389,4),Tabla3[[COD]:[PROCESO]],4,FALSE),"")</f>
        <v/>
      </c>
      <c r="P389" s="67" t="str">
        <f t="shared" si="25"/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26"/>
        <v/>
      </c>
      <c r="K390" s="60"/>
      <c r="L390" s="63"/>
      <c r="M390" s="64" t="str">
        <f t="shared" si="27"/>
        <v/>
      </c>
      <c r="N390" s="65">
        <f t="shared" si="24"/>
        <v>0</v>
      </c>
      <c r="O390" s="66" t="str">
        <f>+IFERROR(VLOOKUP(LEFT(E390,4),Tabla3[[COD]:[PROCESO]],4,FALSE),"")</f>
        <v/>
      </c>
      <c r="P390" s="67" t="str">
        <f t="shared" si="25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26"/>
        <v/>
      </c>
      <c r="K391" s="60"/>
      <c r="L391" s="63"/>
      <c r="M391" s="64" t="str">
        <f t="shared" si="27"/>
        <v/>
      </c>
      <c r="N391" s="65">
        <f t="shared" si="24"/>
        <v>0</v>
      </c>
      <c r="O391" s="66" t="str">
        <f>+IFERROR(VLOOKUP(LEFT(E391,4),Tabla3[[COD]:[PROCESO]],4,FALSE),"")</f>
        <v/>
      </c>
      <c r="P391" s="67" t="str">
        <f t="shared" si="25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26"/>
        <v/>
      </c>
      <c r="K392" s="60"/>
      <c r="L392" s="63"/>
      <c r="M392" s="64" t="str">
        <f t="shared" si="27"/>
        <v/>
      </c>
      <c r="N392" s="65">
        <f t="shared" si="24"/>
        <v>0</v>
      </c>
      <c r="O392" s="66" t="str">
        <f>+IFERROR(VLOOKUP(LEFT(E392,4),Tabla3[[COD]:[PROCESO]],4,FALSE),"")</f>
        <v/>
      </c>
      <c r="P392" s="67" t="str">
        <f t="shared" si="25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26"/>
        <v/>
      </c>
      <c r="K393" s="60"/>
      <c r="L393" s="63"/>
      <c r="M393" s="64" t="str">
        <f t="shared" si="27"/>
        <v/>
      </c>
      <c r="N393" s="65">
        <f t="shared" si="24"/>
        <v>0</v>
      </c>
      <c r="O393" s="66" t="str">
        <f>+IFERROR(VLOOKUP(LEFT(E393,4),Tabla3[[COD]:[PROCESO]],4,FALSE),"")</f>
        <v/>
      </c>
      <c r="P393" s="67" t="str">
        <f t="shared" si="25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26"/>
        <v/>
      </c>
      <c r="K394" s="60"/>
      <c r="L394" s="63"/>
      <c r="M394" s="64" t="str">
        <f t="shared" si="27"/>
        <v/>
      </c>
      <c r="N394" s="65">
        <f t="shared" si="24"/>
        <v>0</v>
      </c>
      <c r="O394" s="66" t="str">
        <f>+IFERROR(VLOOKUP(LEFT(E394,4),Tabla3[[COD]:[PROCESO]],4,FALSE),"")</f>
        <v/>
      </c>
      <c r="P394" s="67" t="str">
        <f t="shared" si="25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26"/>
        <v/>
      </c>
      <c r="K395" s="60"/>
      <c r="L395" s="63"/>
      <c r="M395" s="64" t="str">
        <f t="shared" si="27"/>
        <v/>
      </c>
      <c r="N395" s="65">
        <f t="shared" si="24"/>
        <v>0</v>
      </c>
      <c r="O395" s="66" t="str">
        <f>+IFERROR(VLOOKUP(LEFT(E395,4),Tabla3[[COD]:[PROCESO]],4,FALSE),"")</f>
        <v/>
      </c>
      <c r="P395" s="67" t="str">
        <f t="shared" si="25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26"/>
        <v/>
      </c>
      <c r="K396" s="60"/>
      <c r="L396" s="63"/>
      <c r="M396" s="64" t="str">
        <f t="shared" si="27"/>
        <v/>
      </c>
      <c r="N396" s="65">
        <f t="shared" si="24"/>
        <v>0</v>
      </c>
      <c r="O396" s="66" t="str">
        <f>+IFERROR(VLOOKUP(LEFT(E396,4),Tabla3[[COD]:[PROCESO]],4,FALSE),"")</f>
        <v/>
      </c>
      <c r="P396" s="67" t="str">
        <f t="shared" si="25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26"/>
        <v/>
      </c>
      <c r="K397" s="60"/>
      <c r="L397" s="63"/>
      <c r="M397" s="64" t="str">
        <f t="shared" si="27"/>
        <v/>
      </c>
      <c r="N397" s="65">
        <f t="shared" si="24"/>
        <v>0</v>
      </c>
      <c r="O397" s="66" t="str">
        <f>+IFERROR(VLOOKUP(LEFT(E397,4),Tabla3[[COD]:[PROCESO]],4,FALSE),"")</f>
        <v/>
      </c>
      <c r="P397" s="67" t="str">
        <f t="shared" si="25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26"/>
        <v/>
      </c>
      <c r="K398" s="60"/>
      <c r="L398" s="63"/>
      <c r="M398" s="64" t="str">
        <f t="shared" si="27"/>
        <v/>
      </c>
      <c r="N398" s="65">
        <f t="shared" si="24"/>
        <v>0</v>
      </c>
      <c r="O398" s="66" t="str">
        <f>+IFERROR(VLOOKUP(LEFT(E398,4),Tabla3[[COD]:[PROCESO]],4,FALSE),"")</f>
        <v/>
      </c>
      <c r="P398" s="67" t="str">
        <f t="shared" si="25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26"/>
        <v/>
      </c>
      <c r="K399" s="60"/>
      <c r="L399" s="63"/>
      <c r="M399" s="64" t="str">
        <f t="shared" si="27"/>
        <v/>
      </c>
      <c r="N399" s="65">
        <f t="shared" si="24"/>
        <v>0</v>
      </c>
      <c r="O399" s="66" t="str">
        <f>+IFERROR(VLOOKUP(LEFT(E399,4),Tabla3[[COD]:[PROCESO]],4,FALSE),"")</f>
        <v/>
      </c>
      <c r="P399" s="67" t="str">
        <f t="shared" si="25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26"/>
        <v/>
      </c>
      <c r="K400" s="60"/>
      <c r="L400" s="63"/>
      <c r="M400" s="64" t="str">
        <f t="shared" si="27"/>
        <v/>
      </c>
      <c r="N400" s="65">
        <f t="shared" si="24"/>
        <v>0</v>
      </c>
      <c r="O400" s="66" t="str">
        <f>+IFERROR(VLOOKUP(LEFT(E400,4),Tabla3[[COD]:[PROCESO]],4,FALSE),"")</f>
        <v/>
      </c>
      <c r="P400" s="67" t="str">
        <f t="shared" si="25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26"/>
        <v/>
      </c>
      <c r="K401" s="60"/>
      <c r="L401" s="63"/>
      <c r="M401" s="64" t="str">
        <f t="shared" si="27"/>
        <v/>
      </c>
      <c r="N401" s="65">
        <f t="shared" si="24"/>
        <v>0</v>
      </c>
      <c r="O401" s="66" t="str">
        <f>+IFERROR(VLOOKUP(LEFT(E401,4),Tabla3[[COD]:[PROCESO]],4,FALSE),"")</f>
        <v/>
      </c>
      <c r="P401" s="67" t="str">
        <f t="shared" si="25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26"/>
        <v/>
      </c>
      <c r="K402" s="60"/>
      <c r="L402" s="63"/>
      <c r="M402" s="64" t="str">
        <f t="shared" si="27"/>
        <v/>
      </c>
      <c r="N402" s="65">
        <f t="shared" si="24"/>
        <v>0</v>
      </c>
      <c r="O402" s="66" t="str">
        <f>+IFERROR(VLOOKUP(LEFT(E402,4),Tabla3[[COD]:[PROCESO]],4,FALSE),"")</f>
        <v/>
      </c>
      <c r="P402" s="67" t="str">
        <f t="shared" si="25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26"/>
        <v/>
      </c>
      <c r="K403" s="60"/>
      <c r="L403" s="63"/>
      <c r="M403" s="64" t="str">
        <f t="shared" si="27"/>
        <v/>
      </c>
      <c r="N403" s="65">
        <f t="shared" si="24"/>
        <v>0</v>
      </c>
      <c r="O403" s="66" t="str">
        <f>+IFERROR(VLOOKUP(LEFT(E403,4),Tabla3[[COD]:[PROCESO]],4,FALSE),"")</f>
        <v/>
      </c>
      <c r="P403" s="67" t="str">
        <f t="shared" si="25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26"/>
        <v/>
      </c>
      <c r="K404" s="60"/>
      <c r="L404" s="63"/>
      <c r="M404" s="64" t="str">
        <f t="shared" si="27"/>
        <v/>
      </c>
      <c r="N404" s="65">
        <f t="shared" si="24"/>
        <v>0</v>
      </c>
      <c r="O404" s="66" t="str">
        <f>+IFERROR(VLOOKUP(LEFT(E404,4),Tabla3[[COD]:[PROCESO]],4,FALSE),"")</f>
        <v/>
      </c>
      <c r="P404" s="67" t="str">
        <f t="shared" si="25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26"/>
        <v/>
      </c>
      <c r="K405" s="60"/>
      <c r="L405" s="63"/>
      <c r="M405" s="64" t="str">
        <f t="shared" si="27"/>
        <v/>
      </c>
      <c r="N405" s="65">
        <f t="shared" si="24"/>
        <v>0</v>
      </c>
      <c r="O405" s="66" t="str">
        <f>+IFERROR(VLOOKUP(LEFT(E405,4),Tabla3[[COD]:[PROCESO]],4,FALSE),"")</f>
        <v/>
      </c>
      <c r="P405" s="67" t="str">
        <f t="shared" si="25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26"/>
        <v/>
      </c>
      <c r="K406" s="60"/>
      <c r="L406" s="63"/>
      <c r="M406" s="64" t="str">
        <f t="shared" si="27"/>
        <v/>
      </c>
      <c r="N406" s="65">
        <f t="shared" si="24"/>
        <v>0</v>
      </c>
      <c r="O406" s="66" t="str">
        <f>+IFERROR(VLOOKUP(LEFT(E406,4),Tabla3[[COD]:[PROCESO]],4,FALSE),"")</f>
        <v/>
      </c>
      <c r="P406" s="67" t="str">
        <f t="shared" si="25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26"/>
        <v/>
      </c>
      <c r="K407" s="60"/>
      <c r="L407" s="63"/>
      <c r="M407" s="64" t="str">
        <f t="shared" si="27"/>
        <v/>
      </c>
      <c r="N407" s="65">
        <f t="shared" si="24"/>
        <v>0</v>
      </c>
      <c r="O407" s="66" t="str">
        <f>+IFERROR(VLOOKUP(LEFT(E407,4),Tabla3[[COD]:[PROCESO]],4,FALSE),"")</f>
        <v/>
      </c>
      <c r="P407" s="67" t="str">
        <f t="shared" si="25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26"/>
        <v/>
      </c>
      <c r="K408" s="60"/>
      <c r="L408" s="63"/>
      <c r="M408" s="64" t="str">
        <f t="shared" si="27"/>
        <v/>
      </c>
      <c r="N408" s="65">
        <f t="shared" si="24"/>
        <v>0</v>
      </c>
      <c r="O408" s="66" t="str">
        <f>+IFERROR(VLOOKUP(LEFT(E408,4),Tabla3[[COD]:[PROCESO]],4,FALSE),"")</f>
        <v/>
      </c>
      <c r="P408" s="67" t="str">
        <f t="shared" si="25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26"/>
        <v/>
      </c>
      <c r="K409" s="60"/>
      <c r="L409" s="63"/>
      <c r="M409" s="64" t="str">
        <f t="shared" si="27"/>
        <v/>
      </c>
      <c r="N409" s="65">
        <f t="shared" si="24"/>
        <v>0</v>
      </c>
      <c r="O409" s="66" t="str">
        <f>+IFERROR(VLOOKUP(LEFT(E409,4),Tabla3[[COD]:[PROCESO]],4,FALSE),"")</f>
        <v/>
      </c>
      <c r="P409" s="67" t="str">
        <f t="shared" si="25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26"/>
        <v/>
      </c>
      <c r="K410" s="60"/>
      <c r="L410" s="63"/>
      <c r="M410" s="64" t="str">
        <f t="shared" si="27"/>
        <v/>
      </c>
      <c r="N410" s="65">
        <f t="shared" si="24"/>
        <v>0</v>
      </c>
      <c r="O410" s="66" t="str">
        <f>+IFERROR(VLOOKUP(LEFT(E410,4),Tabla3[[COD]:[PROCESO]],4,FALSE),"")</f>
        <v/>
      </c>
      <c r="P410" s="67" t="str">
        <f t="shared" si="25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26"/>
        <v/>
      </c>
      <c r="K411" s="60"/>
      <c r="L411" s="63"/>
      <c r="M411" s="64" t="str">
        <f t="shared" si="27"/>
        <v/>
      </c>
      <c r="N411" s="65">
        <f t="shared" ref="N411:N474" si="28">(H411-G411)*24</f>
        <v>0</v>
      </c>
      <c r="O411" s="66" t="str">
        <f>+IFERROR(VLOOKUP(LEFT(E411,4),Tabla3[[COD]:[PROCESO]],4,FALSE),"")</f>
        <v/>
      </c>
      <c r="P411" s="67" t="str">
        <f t="shared" ref="P411:P474" si="29">+IFERROR(I411/N411,"")</f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26"/>
        <v/>
      </c>
      <c r="K412" s="60"/>
      <c r="L412" s="63"/>
      <c r="M412" s="64" t="str">
        <f t="shared" si="27"/>
        <v/>
      </c>
      <c r="N412" s="65">
        <f t="shared" si="28"/>
        <v>0</v>
      </c>
      <c r="O412" s="66" t="str">
        <f>+IFERROR(VLOOKUP(LEFT(E412,4),Tabla3[[COD]:[PROCESO]],4,FALSE),"")</f>
        <v/>
      </c>
      <c r="P412" s="67" t="str">
        <f t="shared" si="29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26"/>
        <v/>
      </c>
      <c r="K413" s="60"/>
      <c r="L413" s="63"/>
      <c r="M413" s="64" t="str">
        <f t="shared" si="27"/>
        <v/>
      </c>
      <c r="N413" s="65">
        <f t="shared" si="28"/>
        <v>0</v>
      </c>
      <c r="O413" s="66" t="str">
        <f>+IFERROR(VLOOKUP(LEFT(E413,4),Tabla3[[COD]:[PROCESO]],4,FALSE),"")</f>
        <v/>
      </c>
      <c r="P413" s="67" t="str">
        <f t="shared" si="29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26"/>
        <v/>
      </c>
      <c r="K414" s="60"/>
      <c r="L414" s="63"/>
      <c r="M414" s="64" t="str">
        <f t="shared" si="27"/>
        <v/>
      </c>
      <c r="N414" s="65">
        <f t="shared" si="28"/>
        <v>0</v>
      </c>
      <c r="O414" s="66" t="str">
        <f>+IFERROR(VLOOKUP(LEFT(E414,4),Tabla3[[COD]:[PROCESO]],4,FALSE),"")</f>
        <v/>
      </c>
      <c r="P414" s="67" t="str">
        <f t="shared" si="29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26"/>
        <v/>
      </c>
      <c r="K415" s="60"/>
      <c r="L415" s="63"/>
      <c r="M415" s="64" t="str">
        <f t="shared" si="27"/>
        <v/>
      </c>
      <c r="N415" s="65">
        <f t="shared" si="28"/>
        <v>0</v>
      </c>
      <c r="O415" s="66" t="str">
        <f>+IFERROR(VLOOKUP(LEFT(E415,4),Tabla3[[COD]:[PROCESO]],4,FALSE),"")</f>
        <v/>
      </c>
      <c r="P415" s="67" t="str">
        <f t="shared" si="29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26"/>
        <v/>
      </c>
      <c r="K416" s="60"/>
      <c r="L416" s="63"/>
      <c r="M416" s="64" t="str">
        <f t="shared" si="27"/>
        <v/>
      </c>
      <c r="N416" s="65">
        <f t="shared" si="28"/>
        <v>0</v>
      </c>
      <c r="O416" s="66" t="str">
        <f>+IFERROR(VLOOKUP(LEFT(E416,4),Tabla3[[COD]:[PROCESO]],4,FALSE),"")</f>
        <v/>
      </c>
      <c r="P416" s="67" t="str">
        <f t="shared" si="29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26"/>
        <v/>
      </c>
      <c r="K417" s="60"/>
      <c r="L417" s="63"/>
      <c r="M417" s="64" t="str">
        <f t="shared" si="27"/>
        <v/>
      </c>
      <c r="N417" s="65">
        <f t="shared" si="28"/>
        <v>0</v>
      </c>
      <c r="O417" s="66" t="str">
        <f>+IFERROR(VLOOKUP(LEFT(E417,4),Tabla3[[COD]:[PROCESO]],4,FALSE),"")</f>
        <v/>
      </c>
      <c r="P417" s="67" t="str">
        <f t="shared" si="29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26"/>
        <v/>
      </c>
      <c r="K418" s="60"/>
      <c r="L418" s="63"/>
      <c r="M418" s="64" t="str">
        <f t="shared" si="27"/>
        <v/>
      </c>
      <c r="N418" s="65">
        <f t="shared" si="28"/>
        <v>0</v>
      </c>
      <c r="O418" s="66" t="str">
        <f>+IFERROR(VLOOKUP(LEFT(E418,4),Tabla3[[COD]:[PROCESO]],4,FALSE),"")</f>
        <v/>
      </c>
      <c r="P418" s="67" t="str">
        <f t="shared" si="29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26"/>
        <v/>
      </c>
      <c r="K419" s="60"/>
      <c r="L419" s="63"/>
      <c r="M419" s="64" t="str">
        <f t="shared" si="27"/>
        <v/>
      </c>
      <c r="N419" s="65">
        <f t="shared" si="28"/>
        <v>0</v>
      </c>
      <c r="O419" s="66" t="str">
        <f>+IFERROR(VLOOKUP(LEFT(E419,4),Tabla3[[COD]:[PROCESO]],4,FALSE),"")</f>
        <v/>
      </c>
      <c r="P419" s="67" t="str">
        <f t="shared" si="29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26"/>
        <v/>
      </c>
      <c r="K420" s="60"/>
      <c r="L420" s="63"/>
      <c r="M420" s="64" t="str">
        <f t="shared" si="27"/>
        <v/>
      </c>
      <c r="N420" s="65">
        <f t="shared" si="28"/>
        <v>0</v>
      </c>
      <c r="O420" s="66" t="str">
        <f>+IFERROR(VLOOKUP(LEFT(E420,4),Tabla3[[COD]:[PROCESO]],4,FALSE),"")</f>
        <v/>
      </c>
      <c r="P420" s="67" t="str">
        <f t="shared" si="29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26"/>
        <v/>
      </c>
      <c r="K421" s="60"/>
      <c r="L421" s="63"/>
      <c r="M421" s="64" t="str">
        <f t="shared" si="27"/>
        <v/>
      </c>
      <c r="N421" s="65">
        <f t="shared" si="28"/>
        <v>0</v>
      </c>
      <c r="O421" s="66" t="str">
        <f>+IFERROR(VLOOKUP(LEFT(E421,4),Tabla3[[COD]:[PROCESO]],4,FALSE),"")</f>
        <v/>
      </c>
      <c r="P421" s="67" t="str">
        <f t="shared" si="29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26"/>
        <v/>
      </c>
      <c r="K422" s="60"/>
      <c r="L422" s="63"/>
      <c r="M422" s="64" t="str">
        <f t="shared" si="27"/>
        <v/>
      </c>
      <c r="N422" s="65">
        <f t="shared" si="28"/>
        <v>0</v>
      </c>
      <c r="O422" s="66" t="str">
        <f>+IFERROR(VLOOKUP(LEFT(E422,4),Tabla3[[COD]:[PROCESO]],4,FALSE),"")</f>
        <v/>
      </c>
      <c r="P422" s="67" t="str">
        <f t="shared" si="29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26"/>
        <v/>
      </c>
      <c r="K423" s="60"/>
      <c r="L423" s="63"/>
      <c r="M423" s="64" t="str">
        <f t="shared" si="27"/>
        <v/>
      </c>
      <c r="N423" s="65">
        <f t="shared" si="28"/>
        <v>0</v>
      </c>
      <c r="O423" s="66" t="str">
        <f>+IFERROR(VLOOKUP(LEFT(E423,4),Tabla3[[COD]:[PROCESO]],4,FALSE),"")</f>
        <v/>
      </c>
      <c r="P423" s="67" t="str">
        <f t="shared" si="29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26"/>
        <v/>
      </c>
      <c r="K424" s="60"/>
      <c r="L424" s="63"/>
      <c r="M424" s="64" t="str">
        <f t="shared" si="27"/>
        <v/>
      </c>
      <c r="N424" s="65">
        <f t="shared" si="28"/>
        <v>0</v>
      </c>
      <c r="O424" s="66" t="str">
        <f>+IFERROR(VLOOKUP(LEFT(E424,4),Tabla3[[COD]:[PROCESO]],4,FALSE),"")</f>
        <v/>
      </c>
      <c r="P424" s="67" t="str">
        <f t="shared" si="29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26"/>
        <v/>
      </c>
      <c r="K425" s="60"/>
      <c r="L425" s="63"/>
      <c r="M425" s="64" t="str">
        <f t="shared" si="27"/>
        <v/>
      </c>
      <c r="N425" s="65">
        <f t="shared" si="28"/>
        <v>0</v>
      </c>
      <c r="O425" s="66" t="str">
        <f>+IFERROR(VLOOKUP(LEFT(E425,4),Tabla3[[COD]:[PROCESO]],4,FALSE),"")</f>
        <v/>
      </c>
      <c r="P425" s="67" t="str">
        <f t="shared" si="29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26"/>
        <v/>
      </c>
      <c r="K426" s="60"/>
      <c r="L426" s="63"/>
      <c r="M426" s="64" t="str">
        <f t="shared" si="27"/>
        <v/>
      </c>
      <c r="N426" s="65">
        <f t="shared" si="28"/>
        <v>0</v>
      </c>
      <c r="O426" s="66" t="str">
        <f>+IFERROR(VLOOKUP(LEFT(E426,4),Tabla3[[COD]:[PROCESO]],4,FALSE),"")</f>
        <v/>
      </c>
      <c r="P426" s="67" t="str">
        <f t="shared" si="29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26"/>
        <v/>
      </c>
      <c r="K427" s="60"/>
      <c r="L427" s="63"/>
      <c r="M427" s="64" t="str">
        <f t="shared" si="27"/>
        <v/>
      </c>
      <c r="N427" s="65">
        <f t="shared" si="28"/>
        <v>0</v>
      </c>
      <c r="O427" s="66" t="str">
        <f>+IFERROR(VLOOKUP(LEFT(E427,4),Tabla3[[COD]:[PROCESO]],4,FALSE),"")</f>
        <v/>
      </c>
      <c r="P427" s="67" t="str">
        <f t="shared" si="29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26"/>
        <v/>
      </c>
      <c r="K428" s="60"/>
      <c r="L428" s="63"/>
      <c r="M428" s="64" t="str">
        <f t="shared" si="27"/>
        <v/>
      </c>
      <c r="N428" s="65">
        <f t="shared" si="28"/>
        <v>0</v>
      </c>
      <c r="O428" s="66" t="str">
        <f>+IFERROR(VLOOKUP(LEFT(E428,4),Tabla3[[COD]:[PROCESO]],4,FALSE),"")</f>
        <v/>
      </c>
      <c r="P428" s="67" t="str">
        <f t="shared" si="29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26"/>
        <v/>
      </c>
      <c r="K429" s="60"/>
      <c r="L429" s="63"/>
      <c r="M429" s="64" t="str">
        <f t="shared" si="27"/>
        <v/>
      </c>
      <c r="N429" s="65">
        <f t="shared" si="28"/>
        <v>0</v>
      </c>
      <c r="O429" s="66" t="str">
        <f>+IFERROR(VLOOKUP(LEFT(E429,4),Tabla3[[COD]:[PROCESO]],4,FALSE),"")</f>
        <v/>
      </c>
      <c r="P429" s="67" t="str">
        <f t="shared" si="29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26"/>
        <v/>
      </c>
      <c r="K430" s="60"/>
      <c r="L430" s="63"/>
      <c r="M430" s="64" t="str">
        <f t="shared" si="27"/>
        <v/>
      </c>
      <c r="N430" s="65">
        <f t="shared" si="28"/>
        <v>0</v>
      </c>
      <c r="O430" s="66" t="str">
        <f>+IFERROR(VLOOKUP(LEFT(E430,4),Tabla3[[COD]:[PROCESO]],4,FALSE),"")</f>
        <v/>
      </c>
      <c r="P430" s="67" t="str">
        <f t="shared" si="29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26"/>
        <v/>
      </c>
      <c r="K431" s="60"/>
      <c r="L431" s="63"/>
      <c r="M431" s="64" t="str">
        <f t="shared" si="27"/>
        <v/>
      </c>
      <c r="N431" s="65">
        <f t="shared" si="28"/>
        <v>0</v>
      </c>
      <c r="O431" s="66" t="str">
        <f>+IFERROR(VLOOKUP(LEFT(E431,4),Tabla3[[COD]:[PROCESO]],4,FALSE),"")</f>
        <v/>
      </c>
      <c r="P431" s="67" t="str">
        <f t="shared" si="29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26"/>
        <v/>
      </c>
      <c r="K432" s="60"/>
      <c r="L432" s="63"/>
      <c r="M432" s="64" t="str">
        <f t="shared" si="27"/>
        <v/>
      </c>
      <c r="N432" s="65">
        <f t="shared" si="28"/>
        <v>0</v>
      </c>
      <c r="O432" s="66" t="str">
        <f>+IFERROR(VLOOKUP(LEFT(E432,4),Tabla3[[COD]:[PROCESO]],4,FALSE),"")</f>
        <v/>
      </c>
      <c r="P432" s="67" t="str">
        <f t="shared" si="29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26"/>
        <v/>
      </c>
      <c r="K433" s="60"/>
      <c r="L433" s="63"/>
      <c r="M433" s="64" t="str">
        <f t="shared" si="27"/>
        <v/>
      </c>
      <c r="N433" s="65">
        <f t="shared" si="28"/>
        <v>0</v>
      </c>
      <c r="O433" s="66" t="str">
        <f>+IFERROR(VLOOKUP(LEFT(E433,4),Tabla3[[COD]:[PROCESO]],4,FALSE),"")</f>
        <v/>
      </c>
      <c r="P433" s="67" t="str">
        <f t="shared" si="29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26"/>
        <v/>
      </c>
      <c r="K434" s="60"/>
      <c r="L434" s="63"/>
      <c r="M434" s="64" t="str">
        <f t="shared" si="27"/>
        <v/>
      </c>
      <c r="N434" s="65">
        <f t="shared" si="28"/>
        <v>0</v>
      </c>
      <c r="O434" s="66" t="str">
        <f>+IFERROR(VLOOKUP(LEFT(E434,4),Tabla3[[COD]:[PROCESO]],4,FALSE),"")</f>
        <v/>
      </c>
      <c r="P434" s="67" t="str">
        <f t="shared" si="29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26"/>
        <v/>
      </c>
      <c r="K435" s="60"/>
      <c r="L435" s="63"/>
      <c r="M435" s="64" t="str">
        <f t="shared" si="27"/>
        <v/>
      </c>
      <c r="N435" s="65">
        <f t="shared" si="28"/>
        <v>0</v>
      </c>
      <c r="O435" s="66" t="str">
        <f>+IFERROR(VLOOKUP(LEFT(E435,4),Tabla3[[COD]:[PROCESO]],4,FALSE),"")</f>
        <v/>
      </c>
      <c r="P435" s="67" t="str">
        <f t="shared" si="29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26"/>
        <v/>
      </c>
      <c r="K436" s="60"/>
      <c r="L436" s="63"/>
      <c r="M436" s="64" t="str">
        <f t="shared" si="27"/>
        <v/>
      </c>
      <c r="N436" s="65">
        <f t="shared" si="28"/>
        <v>0</v>
      </c>
      <c r="O436" s="66" t="str">
        <f>+IFERROR(VLOOKUP(LEFT(E436,4),Tabla3[[COD]:[PROCESO]],4,FALSE),"")</f>
        <v/>
      </c>
      <c r="P436" s="67" t="str">
        <f t="shared" si="29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26"/>
        <v/>
      </c>
      <c r="K437" s="60"/>
      <c r="L437" s="63"/>
      <c r="M437" s="64" t="str">
        <f t="shared" si="27"/>
        <v/>
      </c>
      <c r="N437" s="65">
        <f t="shared" si="28"/>
        <v>0</v>
      </c>
      <c r="O437" s="66" t="str">
        <f>+IFERROR(VLOOKUP(LEFT(E437,4),Tabla3[[COD]:[PROCESO]],4,FALSE),"")</f>
        <v/>
      </c>
      <c r="P437" s="67" t="str">
        <f t="shared" si="29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26"/>
        <v/>
      </c>
      <c r="K438" s="60"/>
      <c r="L438" s="63"/>
      <c r="M438" s="64" t="str">
        <f t="shared" si="27"/>
        <v/>
      </c>
      <c r="N438" s="65">
        <f t="shared" si="28"/>
        <v>0</v>
      </c>
      <c r="O438" s="66" t="str">
        <f>+IFERROR(VLOOKUP(LEFT(E438,4),Tabla3[[COD]:[PROCESO]],4,FALSE),"")</f>
        <v/>
      </c>
      <c r="P438" s="67" t="str">
        <f t="shared" si="29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26"/>
        <v/>
      </c>
      <c r="K439" s="60"/>
      <c r="L439" s="63"/>
      <c r="M439" s="64" t="str">
        <f t="shared" si="27"/>
        <v/>
      </c>
      <c r="N439" s="65">
        <f t="shared" si="28"/>
        <v>0</v>
      </c>
      <c r="O439" s="66" t="str">
        <f>+IFERROR(VLOOKUP(LEFT(E439,4),Tabla3[[COD]:[PROCESO]],4,FALSE),"")</f>
        <v/>
      </c>
      <c r="P439" s="67" t="str">
        <f t="shared" si="29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26"/>
        <v/>
      </c>
      <c r="K440" s="60"/>
      <c r="L440" s="63"/>
      <c r="M440" s="64" t="str">
        <f t="shared" si="27"/>
        <v/>
      </c>
      <c r="N440" s="65">
        <f t="shared" si="28"/>
        <v>0</v>
      </c>
      <c r="O440" s="66" t="str">
        <f>+IFERROR(VLOOKUP(LEFT(E440,4),Tabla3[[COD]:[PROCESO]],4,FALSE),"")</f>
        <v/>
      </c>
      <c r="P440" s="67" t="str">
        <f t="shared" si="29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26"/>
        <v/>
      </c>
      <c r="K441" s="60"/>
      <c r="L441" s="63"/>
      <c r="M441" s="64" t="str">
        <f t="shared" si="27"/>
        <v/>
      </c>
      <c r="N441" s="65">
        <f t="shared" si="28"/>
        <v>0</v>
      </c>
      <c r="O441" s="66" t="str">
        <f>+IFERROR(VLOOKUP(LEFT(E441,4),Tabla3[[COD]:[PROCESO]],4,FALSE),"")</f>
        <v/>
      </c>
      <c r="P441" s="67" t="str">
        <f t="shared" si="29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26"/>
        <v/>
      </c>
      <c r="K442" s="60"/>
      <c r="L442" s="63"/>
      <c r="M442" s="64" t="str">
        <f t="shared" si="27"/>
        <v/>
      </c>
      <c r="N442" s="65">
        <f t="shared" si="28"/>
        <v>0</v>
      </c>
      <c r="O442" s="66" t="str">
        <f>+IFERROR(VLOOKUP(LEFT(E442,4),Tabla3[[COD]:[PROCESO]],4,FALSE),"")</f>
        <v/>
      </c>
      <c r="P442" s="67" t="str">
        <f t="shared" si="29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26"/>
        <v/>
      </c>
      <c r="K443" s="60"/>
      <c r="L443" s="63"/>
      <c r="M443" s="64" t="str">
        <f t="shared" si="27"/>
        <v/>
      </c>
      <c r="N443" s="65">
        <f t="shared" si="28"/>
        <v>0</v>
      </c>
      <c r="O443" s="66" t="str">
        <f>+IFERROR(VLOOKUP(LEFT(E443,4),Tabla3[[COD]:[PROCESO]],4,FALSE),"")</f>
        <v/>
      </c>
      <c r="P443" s="67" t="str">
        <f t="shared" si="29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26"/>
        <v/>
      </c>
      <c r="K444" s="60"/>
      <c r="L444" s="63"/>
      <c r="M444" s="64" t="str">
        <f t="shared" si="27"/>
        <v/>
      </c>
      <c r="N444" s="65">
        <f t="shared" si="28"/>
        <v>0</v>
      </c>
      <c r="O444" s="66" t="str">
        <f>+IFERROR(VLOOKUP(LEFT(E444,4),Tabla3[[COD]:[PROCESO]],4,FALSE),"")</f>
        <v/>
      </c>
      <c r="P444" s="67" t="str">
        <f t="shared" si="29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26"/>
        <v/>
      </c>
      <c r="K445" s="60"/>
      <c r="L445" s="63"/>
      <c r="M445" s="64" t="str">
        <f t="shared" si="27"/>
        <v/>
      </c>
      <c r="N445" s="65">
        <f t="shared" si="28"/>
        <v>0</v>
      </c>
      <c r="O445" s="66" t="str">
        <f>+IFERROR(VLOOKUP(LEFT(E445,4),Tabla3[[COD]:[PROCESO]],4,FALSE),"")</f>
        <v/>
      </c>
      <c r="P445" s="67" t="str">
        <f t="shared" si="29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26"/>
        <v/>
      </c>
      <c r="K446" s="60"/>
      <c r="L446" s="63"/>
      <c r="M446" s="64" t="str">
        <f t="shared" si="27"/>
        <v/>
      </c>
      <c r="N446" s="65">
        <f t="shared" si="28"/>
        <v>0</v>
      </c>
      <c r="O446" s="66" t="str">
        <f>+IFERROR(VLOOKUP(LEFT(E446,4),Tabla3[[COD]:[PROCESO]],4,FALSE),"")</f>
        <v/>
      </c>
      <c r="P446" s="67" t="str">
        <f t="shared" si="29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26"/>
        <v/>
      </c>
      <c r="K447" s="60"/>
      <c r="L447" s="63"/>
      <c r="M447" s="64" t="str">
        <f t="shared" si="27"/>
        <v/>
      </c>
      <c r="N447" s="65">
        <f t="shared" si="28"/>
        <v>0</v>
      </c>
      <c r="O447" s="66" t="str">
        <f>+IFERROR(VLOOKUP(LEFT(E447,4),Tabla3[[COD]:[PROCESO]],4,FALSE),"")</f>
        <v/>
      </c>
      <c r="P447" s="67" t="str">
        <f t="shared" si="29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26"/>
        <v/>
      </c>
      <c r="K448" s="60"/>
      <c r="L448" s="63"/>
      <c r="M448" s="64" t="str">
        <f t="shared" si="27"/>
        <v/>
      </c>
      <c r="N448" s="65">
        <f t="shared" si="28"/>
        <v>0</v>
      </c>
      <c r="O448" s="66" t="str">
        <f>+IFERROR(VLOOKUP(LEFT(E448,4),Tabla3[[COD]:[PROCESO]],4,FALSE),"")</f>
        <v/>
      </c>
      <c r="P448" s="67" t="str">
        <f t="shared" si="29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26"/>
        <v/>
      </c>
      <c r="K449" s="60"/>
      <c r="L449" s="63"/>
      <c r="M449" s="64" t="str">
        <f t="shared" si="27"/>
        <v/>
      </c>
      <c r="N449" s="65">
        <f t="shared" si="28"/>
        <v>0</v>
      </c>
      <c r="O449" s="66" t="str">
        <f>+IFERROR(VLOOKUP(LEFT(E449,4),Tabla3[[COD]:[PROCESO]],4,FALSE),"")</f>
        <v/>
      </c>
      <c r="P449" s="67" t="str">
        <f t="shared" si="29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26"/>
        <v/>
      </c>
      <c r="K450" s="60"/>
      <c r="L450" s="63"/>
      <c r="M450" s="64" t="str">
        <f t="shared" si="27"/>
        <v/>
      </c>
      <c r="N450" s="65">
        <f t="shared" si="28"/>
        <v>0</v>
      </c>
      <c r="O450" s="66" t="str">
        <f>+IFERROR(VLOOKUP(LEFT(E450,4),Tabla3[[COD]:[PROCESO]],4,FALSE),"")</f>
        <v/>
      </c>
      <c r="P450" s="67" t="str">
        <f t="shared" si="29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30">+IFERROR(P451/O451,"")</f>
        <v/>
      </c>
      <c r="K451" s="60"/>
      <c r="L451" s="63"/>
      <c r="M451" s="64" t="str">
        <f t="shared" ref="M451:M514" si="31">+IFERROR(N451*O451,"")</f>
        <v/>
      </c>
      <c r="N451" s="65">
        <f t="shared" si="28"/>
        <v>0</v>
      </c>
      <c r="O451" s="66" t="str">
        <f>+IFERROR(VLOOKUP(LEFT(E451,4),Tabla3[[COD]:[PROCESO]],4,FALSE),"")</f>
        <v/>
      </c>
      <c r="P451" s="67" t="str">
        <f t="shared" si="29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30"/>
        <v/>
      </c>
      <c r="K452" s="60"/>
      <c r="L452" s="63"/>
      <c r="M452" s="64" t="str">
        <f t="shared" si="31"/>
        <v/>
      </c>
      <c r="N452" s="65">
        <f t="shared" si="28"/>
        <v>0</v>
      </c>
      <c r="O452" s="66" t="str">
        <f>+IFERROR(VLOOKUP(LEFT(E452,4),Tabla3[[COD]:[PROCESO]],4,FALSE),"")</f>
        <v/>
      </c>
      <c r="P452" s="67" t="str">
        <f t="shared" si="29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30"/>
        <v/>
      </c>
      <c r="K453" s="60"/>
      <c r="L453" s="63"/>
      <c r="M453" s="64" t="str">
        <f t="shared" si="31"/>
        <v/>
      </c>
      <c r="N453" s="65">
        <f t="shared" si="28"/>
        <v>0</v>
      </c>
      <c r="O453" s="66" t="str">
        <f>+IFERROR(VLOOKUP(LEFT(E453,4),Tabla3[[COD]:[PROCESO]],4,FALSE),"")</f>
        <v/>
      </c>
      <c r="P453" s="67" t="str">
        <f t="shared" si="29"/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30"/>
        <v/>
      </c>
      <c r="K454" s="60"/>
      <c r="L454" s="63"/>
      <c r="M454" s="64" t="str">
        <f t="shared" si="31"/>
        <v/>
      </c>
      <c r="N454" s="65">
        <f t="shared" si="28"/>
        <v>0</v>
      </c>
      <c r="O454" s="66" t="str">
        <f>+IFERROR(VLOOKUP(LEFT(E454,4),Tabla3[[COD]:[PROCESO]],4,FALSE),"")</f>
        <v/>
      </c>
      <c r="P454" s="67" t="str">
        <f t="shared" si="29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30"/>
        <v/>
      </c>
      <c r="K455" s="60"/>
      <c r="L455" s="63"/>
      <c r="M455" s="64" t="str">
        <f t="shared" si="31"/>
        <v/>
      </c>
      <c r="N455" s="65">
        <f t="shared" si="28"/>
        <v>0</v>
      </c>
      <c r="O455" s="66" t="str">
        <f>+IFERROR(VLOOKUP(LEFT(E455,4),Tabla3[[COD]:[PROCESO]],4,FALSE),"")</f>
        <v/>
      </c>
      <c r="P455" s="67" t="str">
        <f t="shared" si="29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30"/>
        <v/>
      </c>
      <c r="K456" s="60"/>
      <c r="L456" s="63"/>
      <c r="M456" s="64" t="str">
        <f t="shared" si="31"/>
        <v/>
      </c>
      <c r="N456" s="65">
        <f t="shared" si="28"/>
        <v>0</v>
      </c>
      <c r="O456" s="66" t="str">
        <f>+IFERROR(VLOOKUP(LEFT(E456,4),Tabla3[[COD]:[PROCESO]],4,FALSE),"")</f>
        <v/>
      </c>
      <c r="P456" s="67" t="str">
        <f t="shared" si="29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30"/>
        <v/>
      </c>
      <c r="K457" s="60"/>
      <c r="L457" s="63"/>
      <c r="M457" s="64" t="str">
        <f t="shared" si="31"/>
        <v/>
      </c>
      <c r="N457" s="65">
        <f t="shared" si="28"/>
        <v>0</v>
      </c>
      <c r="O457" s="66" t="str">
        <f>+IFERROR(VLOOKUP(LEFT(E457,4),Tabla3[[COD]:[PROCESO]],4,FALSE),"")</f>
        <v/>
      </c>
      <c r="P457" s="67" t="str">
        <f t="shared" si="29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30"/>
        <v/>
      </c>
      <c r="K458" s="60"/>
      <c r="L458" s="63"/>
      <c r="M458" s="64" t="str">
        <f t="shared" si="31"/>
        <v/>
      </c>
      <c r="N458" s="65">
        <f t="shared" si="28"/>
        <v>0</v>
      </c>
      <c r="O458" s="66" t="str">
        <f>+IFERROR(VLOOKUP(LEFT(E458,4),Tabla3[[COD]:[PROCESO]],4,FALSE),"")</f>
        <v/>
      </c>
      <c r="P458" s="67" t="str">
        <f t="shared" si="29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30"/>
        <v/>
      </c>
      <c r="K459" s="60"/>
      <c r="L459" s="63"/>
      <c r="M459" s="64" t="str">
        <f t="shared" si="31"/>
        <v/>
      </c>
      <c r="N459" s="65">
        <f t="shared" si="28"/>
        <v>0</v>
      </c>
      <c r="O459" s="66" t="str">
        <f>+IFERROR(VLOOKUP(LEFT(E459,4),Tabla3[[COD]:[PROCESO]],4,FALSE),"")</f>
        <v/>
      </c>
      <c r="P459" s="67" t="str">
        <f t="shared" si="29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30"/>
        <v/>
      </c>
      <c r="K460" s="60"/>
      <c r="L460" s="63"/>
      <c r="M460" s="64" t="str">
        <f t="shared" si="31"/>
        <v/>
      </c>
      <c r="N460" s="65">
        <f t="shared" si="28"/>
        <v>0</v>
      </c>
      <c r="O460" s="66" t="str">
        <f>+IFERROR(VLOOKUP(LEFT(E460,4),Tabla3[[COD]:[PROCESO]],4,FALSE),"")</f>
        <v/>
      </c>
      <c r="P460" s="67" t="str">
        <f t="shared" si="29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30"/>
        <v/>
      </c>
      <c r="K461" s="60"/>
      <c r="L461" s="63"/>
      <c r="M461" s="64" t="str">
        <f t="shared" si="31"/>
        <v/>
      </c>
      <c r="N461" s="65">
        <f t="shared" si="28"/>
        <v>0</v>
      </c>
      <c r="O461" s="66" t="str">
        <f>+IFERROR(VLOOKUP(LEFT(E461,4),Tabla3[[COD]:[PROCESO]],4,FALSE),"")</f>
        <v/>
      </c>
      <c r="P461" s="67" t="str">
        <f t="shared" si="29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30"/>
        <v/>
      </c>
      <c r="K462" s="60"/>
      <c r="L462" s="63"/>
      <c r="M462" s="64" t="str">
        <f t="shared" si="31"/>
        <v/>
      </c>
      <c r="N462" s="65">
        <f t="shared" si="28"/>
        <v>0</v>
      </c>
      <c r="O462" s="66" t="str">
        <f>+IFERROR(VLOOKUP(LEFT(E462,4),Tabla3[[COD]:[PROCESO]],4,FALSE),"")</f>
        <v/>
      </c>
      <c r="P462" s="67" t="str">
        <f t="shared" si="29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30"/>
        <v/>
      </c>
      <c r="K463" s="60"/>
      <c r="L463" s="63"/>
      <c r="M463" s="64" t="str">
        <f t="shared" si="31"/>
        <v/>
      </c>
      <c r="N463" s="65">
        <f t="shared" si="28"/>
        <v>0</v>
      </c>
      <c r="O463" s="66" t="str">
        <f>+IFERROR(VLOOKUP(LEFT(E463,4),Tabla3[[COD]:[PROCESO]],4,FALSE),"")</f>
        <v/>
      </c>
      <c r="P463" s="67" t="str">
        <f t="shared" si="29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30"/>
        <v/>
      </c>
      <c r="K464" s="60"/>
      <c r="L464" s="63"/>
      <c r="M464" s="64" t="str">
        <f t="shared" si="31"/>
        <v/>
      </c>
      <c r="N464" s="65">
        <f t="shared" si="28"/>
        <v>0</v>
      </c>
      <c r="O464" s="66" t="str">
        <f>+IFERROR(VLOOKUP(LEFT(E464,4),Tabla3[[COD]:[PROCESO]],4,FALSE),"")</f>
        <v/>
      </c>
      <c r="P464" s="67" t="str">
        <f t="shared" si="29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30"/>
        <v/>
      </c>
      <c r="K465" s="60"/>
      <c r="L465" s="63"/>
      <c r="M465" s="64" t="str">
        <f t="shared" si="31"/>
        <v/>
      </c>
      <c r="N465" s="65">
        <f t="shared" si="28"/>
        <v>0</v>
      </c>
      <c r="O465" s="66" t="str">
        <f>+IFERROR(VLOOKUP(LEFT(E465,4),Tabla3[[COD]:[PROCESO]],4,FALSE),"")</f>
        <v/>
      </c>
      <c r="P465" s="67" t="str">
        <f t="shared" si="29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30"/>
        <v/>
      </c>
      <c r="K466" s="60"/>
      <c r="L466" s="63"/>
      <c r="M466" s="64" t="str">
        <f t="shared" si="31"/>
        <v/>
      </c>
      <c r="N466" s="65">
        <f t="shared" si="28"/>
        <v>0</v>
      </c>
      <c r="O466" s="66" t="str">
        <f>+IFERROR(VLOOKUP(LEFT(E466,4),Tabla3[[COD]:[PROCESO]],4,FALSE),"")</f>
        <v/>
      </c>
      <c r="P466" s="67" t="str">
        <f t="shared" si="29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30"/>
        <v/>
      </c>
      <c r="K467" s="60"/>
      <c r="L467" s="63"/>
      <c r="M467" s="64" t="str">
        <f t="shared" si="31"/>
        <v/>
      </c>
      <c r="N467" s="65">
        <f t="shared" si="28"/>
        <v>0</v>
      </c>
      <c r="O467" s="66" t="str">
        <f>+IFERROR(VLOOKUP(LEFT(E467,4),Tabla3[[COD]:[PROCESO]],4,FALSE),"")</f>
        <v/>
      </c>
      <c r="P467" s="67" t="str">
        <f t="shared" si="29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30"/>
        <v/>
      </c>
      <c r="K468" s="60"/>
      <c r="L468" s="63"/>
      <c r="M468" s="64" t="str">
        <f t="shared" si="31"/>
        <v/>
      </c>
      <c r="N468" s="65">
        <f t="shared" si="28"/>
        <v>0</v>
      </c>
      <c r="O468" s="66" t="str">
        <f>+IFERROR(VLOOKUP(LEFT(E468,4),Tabla3[[COD]:[PROCESO]],4,FALSE),"")</f>
        <v/>
      </c>
      <c r="P468" s="67" t="str">
        <f t="shared" si="29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30"/>
        <v/>
      </c>
      <c r="K469" s="60"/>
      <c r="L469" s="63"/>
      <c r="M469" s="64" t="str">
        <f t="shared" si="31"/>
        <v/>
      </c>
      <c r="N469" s="65">
        <f t="shared" si="28"/>
        <v>0</v>
      </c>
      <c r="O469" s="66" t="str">
        <f>+IFERROR(VLOOKUP(LEFT(E469,4),Tabla3[[COD]:[PROCESO]],4,FALSE),"")</f>
        <v/>
      </c>
      <c r="P469" s="67" t="str">
        <f t="shared" si="29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30"/>
        <v/>
      </c>
      <c r="K470" s="60"/>
      <c r="L470" s="63"/>
      <c r="M470" s="64" t="str">
        <f t="shared" si="31"/>
        <v/>
      </c>
      <c r="N470" s="65">
        <f t="shared" si="28"/>
        <v>0</v>
      </c>
      <c r="O470" s="66" t="str">
        <f>+IFERROR(VLOOKUP(LEFT(E470,4),Tabla3[[COD]:[PROCESO]],4,FALSE),"")</f>
        <v/>
      </c>
      <c r="P470" s="67" t="str">
        <f t="shared" si="29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30"/>
        <v/>
      </c>
      <c r="K471" s="60"/>
      <c r="L471" s="63"/>
      <c r="M471" s="64" t="str">
        <f t="shared" si="31"/>
        <v/>
      </c>
      <c r="N471" s="65">
        <f t="shared" si="28"/>
        <v>0</v>
      </c>
      <c r="O471" s="66" t="str">
        <f>+IFERROR(VLOOKUP(LEFT(E471,4),Tabla3[[COD]:[PROCESO]],4,FALSE),"")</f>
        <v/>
      </c>
      <c r="P471" s="67" t="str">
        <f t="shared" si="29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30"/>
        <v/>
      </c>
      <c r="K472" s="60"/>
      <c r="L472" s="63"/>
      <c r="M472" s="64" t="str">
        <f t="shared" si="31"/>
        <v/>
      </c>
      <c r="N472" s="65">
        <f t="shared" si="28"/>
        <v>0</v>
      </c>
      <c r="O472" s="66" t="str">
        <f>+IFERROR(VLOOKUP(LEFT(E472,4),Tabla3[[COD]:[PROCESO]],4,FALSE),"")</f>
        <v/>
      </c>
      <c r="P472" s="67" t="str">
        <f t="shared" si="29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30"/>
        <v/>
      </c>
      <c r="K473" s="60"/>
      <c r="L473" s="63"/>
      <c r="M473" s="64" t="str">
        <f t="shared" si="31"/>
        <v/>
      </c>
      <c r="N473" s="65">
        <f t="shared" si="28"/>
        <v>0</v>
      </c>
      <c r="O473" s="66" t="str">
        <f>+IFERROR(VLOOKUP(LEFT(E473,4),Tabla3[[COD]:[PROCESO]],4,FALSE),"")</f>
        <v/>
      </c>
      <c r="P473" s="67" t="str">
        <f t="shared" si="29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30"/>
        <v/>
      </c>
      <c r="K474" s="60"/>
      <c r="L474" s="63"/>
      <c r="M474" s="64" t="str">
        <f t="shared" si="31"/>
        <v/>
      </c>
      <c r="N474" s="65">
        <f t="shared" si="28"/>
        <v>0</v>
      </c>
      <c r="O474" s="66" t="str">
        <f>+IFERROR(VLOOKUP(LEFT(E474,4),Tabla3[[COD]:[PROCESO]],4,FALSE),"")</f>
        <v/>
      </c>
      <c r="P474" s="67" t="str">
        <f t="shared" si="29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30"/>
        <v/>
      </c>
      <c r="K475" s="60"/>
      <c r="L475" s="63"/>
      <c r="M475" s="64" t="str">
        <f t="shared" si="31"/>
        <v/>
      </c>
      <c r="N475" s="65">
        <f t="shared" ref="N475:N538" si="32">(H475-G475)*24</f>
        <v>0</v>
      </c>
      <c r="O475" s="66" t="str">
        <f>+IFERROR(VLOOKUP(LEFT(E475,4),Tabla3[[COD]:[PROCESO]],4,FALSE),"")</f>
        <v/>
      </c>
      <c r="P475" s="67" t="str">
        <f t="shared" ref="P475:P538" si="33">+IFERROR(I475/N475,"")</f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30"/>
        <v/>
      </c>
      <c r="K476" s="60"/>
      <c r="L476" s="63"/>
      <c r="M476" s="64" t="str">
        <f t="shared" si="31"/>
        <v/>
      </c>
      <c r="N476" s="65">
        <f t="shared" si="32"/>
        <v>0</v>
      </c>
      <c r="O476" s="66" t="str">
        <f>+IFERROR(VLOOKUP(LEFT(E476,4),Tabla3[[COD]:[PROCESO]],4,FALSE),"")</f>
        <v/>
      </c>
      <c r="P476" s="67" t="str">
        <f t="shared" si="33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30"/>
        <v/>
      </c>
      <c r="K477" s="60"/>
      <c r="L477" s="63"/>
      <c r="M477" s="64" t="str">
        <f t="shared" si="31"/>
        <v/>
      </c>
      <c r="N477" s="65">
        <f t="shared" si="32"/>
        <v>0</v>
      </c>
      <c r="O477" s="66" t="str">
        <f>+IFERROR(VLOOKUP(LEFT(E477,4),Tabla3[[COD]:[PROCESO]],4,FALSE),"")</f>
        <v/>
      </c>
      <c r="P477" s="67" t="str">
        <f t="shared" si="33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30"/>
        <v/>
      </c>
      <c r="K478" s="60"/>
      <c r="L478" s="63"/>
      <c r="M478" s="64" t="str">
        <f t="shared" si="31"/>
        <v/>
      </c>
      <c r="N478" s="65">
        <f t="shared" si="32"/>
        <v>0</v>
      </c>
      <c r="O478" s="66" t="str">
        <f>+IFERROR(VLOOKUP(LEFT(E478,4),Tabla3[[COD]:[PROCESO]],4,FALSE),"")</f>
        <v/>
      </c>
      <c r="P478" s="67" t="str">
        <f t="shared" si="33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30"/>
        <v/>
      </c>
      <c r="K479" s="60"/>
      <c r="L479" s="63"/>
      <c r="M479" s="64" t="str">
        <f t="shared" si="31"/>
        <v/>
      </c>
      <c r="N479" s="65">
        <f t="shared" si="32"/>
        <v>0</v>
      </c>
      <c r="O479" s="66" t="str">
        <f>+IFERROR(VLOOKUP(LEFT(E479,4),Tabla3[[COD]:[PROCESO]],4,FALSE),"")</f>
        <v/>
      </c>
      <c r="P479" s="67" t="str">
        <f t="shared" si="33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30"/>
        <v/>
      </c>
      <c r="K480" s="60"/>
      <c r="L480" s="63"/>
      <c r="M480" s="64" t="str">
        <f t="shared" si="31"/>
        <v/>
      </c>
      <c r="N480" s="65">
        <f t="shared" si="32"/>
        <v>0</v>
      </c>
      <c r="O480" s="66" t="str">
        <f>+IFERROR(VLOOKUP(LEFT(E480,4),Tabla3[[COD]:[PROCESO]],4,FALSE),"")</f>
        <v/>
      </c>
      <c r="P480" s="67" t="str">
        <f t="shared" si="33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30"/>
        <v/>
      </c>
      <c r="K481" s="60"/>
      <c r="L481" s="63"/>
      <c r="M481" s="64" t="str">
        <f t="shared" si="31"/>
        <v/>
      </c>
      <c r="N481" s="65">
        <f t="shared" si="32"/>
        <v>0</v>
      </c>
      <c r="O481" s="66" t="str">
        <f>+IFERROR(VLOOKUP(LEFT(E481,4),Tabla3[[COD]:[PROCESO]],4,FALSE),"")</f>
        <v/>
      </c>
      <c r="P481" s="67" t="str">
        <f t="shared" si="33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30"/>
        <v/>
      </c>
      <c r="K482" s="60"/>
      <c r="L482" s="63"/>
      <c r="M482" s="64" t="str">
        <f t="shared" si="31"/>
        <v/>
      </c>
      <c r="N482" s="65">
        <f t="shared" si="32"/>
        <v>0</v>
      </c>
      <c r="O482" s="66" t="str">
        <f>+IFERROR(VLOOKUP(LEFT(E482,4),Tabla3[[COD]:[PROCESO]],4,FALSE),"")</f>
        <v/>
      </c>
      <c r="P482" s="67" t="str">
        <f t="shared" si="33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30"/>
        <v/>
      </c>
      <c r="K483" s="60"/>
      <c r="L483" s="63"/>
      <c r="M483" s="64" t="str">
        <f t="shared" si="31"/>
        <v/>
      </c>
      <c r="N483" s="65">
        <f t="shared" si="32"/>
        <v>0</v>
      </c>
      <c r="O483" s="66" t="str">
        <f>+IFERROR(VLOOKUP(LEFT(E483,4),Tabla3[[COD]:[PROCESO]],4,FALSE),"")</f>
        <v/>
      </c>
      <c r="P483" s="67" t="str">
        <f t="shared" si="33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30"/>
        <v/>
      </c>
      <c r="K484" s="60"/>
      <c r="L484" s="63"/>
      <c r="M484" s="64" t="str">
        <f t="shared" si="31"/>
        <v/>
      </c>
      <c r="N484" s="65">
        <f t="shared" si="32"/>
        <v>0</v>
      </c>
      <c r="O484" s="66" t="str">
        <f>+IFERROR(VLOOKUP(LEFT(E484,4),Tabla3[[COD]:[PROCESO]],4,FALSE),"")</f>
        <v/>
      </c>
      <c r="P484" s="67" t="str">
        <f t="shared" si="33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30"/>
        <v/>
      </c>
      <c r="K485" s="60"/>
      <c r="L485" s="63"/>
      <c r="M485" s="64" t="str">
        <f t="shared" si="31"/>
        <v/>
      </c>
      <c r="N485" s="65">
        <f t="shared" si="32"/>
        <v>0</v>
      </c>
      <c r="O485" s="66" t="str">
        <f>+IFERROR(VLOOKUP(LEFT(E485,4),Tabla3[[COD]:[PROCESO]],4,FALSE),"")</f>
        <v/>
      </c>
      <c r="P485" s="67" t="str">
        <f t="shared" si="33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30"/>
        <v/>
      </c>
      <c r="K486" s="60"/>
      <c r="L486" s="63"/>
      <c r="M486" s="64" t="str">
        <f t="shared" si="31"/>
        <v/>
      </c>
      <c r="N486" s="65">
        <f t="shared" si="32"/>
        <v>0</v>
      </c>
      <c r="O486" s="66" t="str">
        <f>+IFERROR(VLOOKUP(LEFT(E486,4),Tabla3[[COD]:[PROCESO]],4,FALSE),"")</f>
        <v/>
      </c>
      <c r="P486" s="67" t="str">
        <f t="shared" si="33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30"/>
        <v/>
      </c>
      <c r="K487" s="60"/>
      <c r="L487" s="63"/>
      <c r="M487" s="64" t="str">
        <f t="shared" si="31"/>
        <v/>
      </c>
      <c r="N487" s="65">
        <f t="shared" si="32"/>
        <v>0</v>
      </c>
      <c r="O487" s="66" t="str">
        <f>+IFERROR(VLOOKUP(LEFT(E487,4),Tabla3[[COD]:[PROCESO]],4,FALSE),"")</f>
        <v/>
      </c>
      <c r="P487" s="67" t="str">
        <f t="shared" si="33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30"/>
        <v/>
      </c>
      <c r="K488" s="60"/>
      <c r="L488" s="63"/>
      <c r="M488" s="64" t="str">
        <f t="shared" si="31"/>
        <v/>
      </c>
      <c r="N488" s="65">
        <f t="shared" si="32"/>
        <v>0</v>
      </c>
      <c r="O488" s="66" t="str">
        <f>+IFERROR(VLOOKUP(LEFT(E488,4),Tabla3[[COD]:[PROCESO]],4,FALSE),"")</f>
        <v/>
      </c>
      <c r="P488" s="67" t="str">
        <f t="shared" si="33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30"/>
        <v/>
      </c>
      <c r="K489" s="60"/>
      <c r="L489" s="63"/>
      <c r="M489" s="64" t="str">
        <f t="shared" si="31"/>
        <v/>
      </c>
      <c r="N489" s="65">
        <f t="shared" si="32"/>
        <v>0</v>
      </c>
      <c r="O489" s="66" t="str">
        <f>+IFERROR(VLOOKUP(LEFT(E489,4),Tabla3[[COD]:[PROCESO]],4,FALSE),"")</f>
        <v/>
      </c>
      <c r="P489" s="67" t="str">
        <f t="shared" si="33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30"/>
        <v/>
      </c>
      <c r="K490" s="60"/>
      <c r="L490" s="63"/>
      <c r="M490" s="64" t="str">
        <f t="shared" si="31"/>
        <v/>
      </c>
      <c r="N490" s="65">
        <f t="shared" si="32"/>
        <v>0</v>
      </c>
      <c r="O490" s="66" t="str">
        <f>+IFERROR(VLOOKUP(LEFT(E490,4),Tabla3[[COD]:[PROCESO]],4,FALSE),"")</f>
        <v/>
      </c>
      <c r="P490" s="67" t="str">
        <f t="shared" si="33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30"/>
        <v/>
      </c>
      <c r="K491" s="60"/>
      <c r="L491" s="63"/>
      <c r="M491" s="64" t="str">
        <f t="shared" si="31"/>
        <v/>
      </c>
      <c r="N491" s="65">
        <f t="shared" si="32"/>
        <v>0</v>
      </c>
      <c r="O491" s="66" t="str">
        <f>+IFERROR(VLOOKUP(LEFT(E491,4),Tabla3[[COD]:[PROCESO]],4,FALSE),"")</f>
        <v/>
      </c>
      <c r="P491" s="67" t="str">
        <f t="shared" si="33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30"/>
        <v/>
      </c>
      <c r="K492" s="60"/>
      <c r="L492" s="63"/>
      <c r="M492" s="64" t="str">
        <f t="shared" si="31"/>
        <v/>
      </c>
      <c r="N492" s="65">
        <f t="shared" si="32"/>
        <v>0</v>
      </c>
      <c r="O492" s="66" t="str">
        <f>+IFERROR(VLOOKUP(LEFT(E492,4),Tabla3[[COD]:[PROCESO]],4,FALSE),"")</f>
        <v/>
      </c>
      <c r="P492" s="67" t="str">
        <f t="shared" si="33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30"/>
        <v/>
      </c>
      <c r="K493" s="60"/>
      <c r="L493" s="63"/>
      <c r="M493" s="64" t="str">
        <f t="shared" si="31"/>
        <v/>
      </c>
      <c r="N493" s="65">
        <f t="shared" si="32"/>
        <v>0</v>
      </c>
      <c r="O493" s="66" t="str">
        <f>+IFERROR(VLOOKUP(LEFT(E493,4),Tabla3[[COD]:[PROCESO]],4,FALSE),"")</f>
        <v/>
      </c>
      <c r="P493" s="67" t="str">
        <f t="shared" si="33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30"/>
        <v/>
      </c>
      <c r="K494" s="60"/>
      <c r="L494" s="63"/>
      <c r="M494" s="64" t="str">
        <f t="shared" si="31"/>
        <v/>
      </c>
      <c r="N494" s="65">
        <f t="shared" si="32"/>
        <v>0</v>
      </c>
      <c r="O494" s="66" t="str">
        <f>+IFERROR(VLOOKUP(LEFT(E494,4),Tabla3[[COD]:[PROCESO]],4,FALSE),"")</f>
        <v/>
      </c>
      <c r="P494" s="67" t="str">
        <f t="shared" si="33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30"/>
        <v/>
      </c>
      <c r="K495" s="60"/>
      <c r="L495" s="63"/>
      <c r="M495" s="64" t="str">
        <f t="shared" si="31"/>
        <v/>
      </c>
      <c r="N495" s="65">
        <f t="shared" si="32"/>
        <v>0</v>
      </c>
      <c r="O495" s="66" t="str">
        <f>+IFERROR(VLOOKUP(LEFT(E495,4),Tabla3[[COD]:[PROCESO]],4,FALSE),"")</f>
        <v/>
      </c>
      <c r="P495" s="67" t="str">
        <f t="shared" si="33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30"/>
        <v/>
      </c>
      <c r="K496" s="60"/>
      <c r="L496" s="63"/>
      <c r="M496" s="64" t="str">
        <f t="shared" si="31"/>
        <v/>
      </c>
      <c r="N496" s="65">
        <f t="shared" si="32"/>
        <v>0</v>
      </c>
      <c r="O496" s="66" t="str">
        <f>+IFERROR(VLOOKUP(LEFT(E496,4),Tabla3[[COD]:[PROCESO]],4,FALSE),"")</f>
        <v/>
      </c>
      <c r="P496" s="67" t="str">
        <f t="shared" si="33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30"/>
        <v/>
      </c>
      <c r="K497" s="60"/>
      <c r="L497" s="63"/>
      <c r="M497" s="64" t="str">
        <f t="shared" si="31"/>
        <v/>
      </c>
      <c r="N497" s="65">
        <f t="shared" si="32"/>
        <v>0</v>
      </c>
      <c r="O497" s="66" t="str">
        <f>+IFERROR(VLOOKUP(LEFT(E497,4),Tabla3[[COD]:[PROCESO]],4,FALSE),"")</f>
        <v/>
      </c>
      <c r="P497" s="67" t="str">
        <f t="shared" si="33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30"/>
        <v/>
      </c>
      <c r="K498" s="60"/>
      <c r="L498" s="63"/>
      <c r="M498" s="64" t="str">
        <f t="shared" si="31"/>
        <v/>
      </c>
      <c r="N498" s="65">
        <f t="shared" si="32"/>
        <v>0</v>
      </c>
      <c r="O498" s="66" t="str">
        <f>+IFERROR(VLOOKUP(LEFT(E498,4),Tabla3[[COD]:[PROCESO]],4,FALSE),"")</f>
        <v/>
      </c>
      <c r="P498" s="67" t="str">
        <f t="shared" si="33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30"/>
        <v/>
      </c>
      <c r="K499" s="60"/>
      <c r="L499" s="63"/>
      <c r="M499" s="64" t="str">
        <f t="shared" si="31"/>
        <v/>
      </c>
      <c r="N499" s="65">
        <f t="shared" si="32"/>
        <v>0</v>
      </c>
      <c r="O499" s="66" t="str">
        <f>+IFERROR(VLOOKUP(LEFT(E499,4),Tabla3[[COD]:[PROCESO]],4,FALSE),"")</f>
        <v/>
      </c>
      <c r="P499" s="67" t="str">
        <f t="shared" si="33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30"/>
        <v/>
      </c>
      <c r="K500" s="60"/>
      <c r="L500" s="63"/>
      <c r="M500" s="64" t="str">
        <f t="shared" si="31"/>
        <v/>
      </c>
      <c r="N500" s="65">
        <f t="shared" si="32"/>
        <v>0</v>
      </c>
      <c r="O500" s="66" t="str">
        <f>+IFERROR(VLOOKUP(LEFT(E500,4),Tabla3[[COD]:[PROCESO]],4,FALSE),"")</f>
        <v/>
      </c>
      <c r="P500" s="67" t="str">
        <f t="shared" si="33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30"/>
        <v/>
      </c>
      <c r="K501" s="60"/>
      <c r="L501" s="63"/>
      <c r="M501" s="64" t="str">
        <f t="shared" si="31"/>
        <v/>
      </c>
      <c r="N501" s="65">
        <f t="shared" si="32"/>
        <v>0</v>
      </c>
      <c r="O501" s="66" t="str">
        <f>+IFERROR(VLOOKUP(LEFT(E501,4),Tabla3[[COD]:[PROCESO]],4,FALSE),"")</f>
        <v/>
      </c>
      <c r="P501" s="67" t="str">
        <f t="shared" si="33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30"/>
        <v/>
      </c>
      <c r="K502" s="60"/>
      <c r="L502" s="63"/>
      <c r="M502" s="64" t="str">
        <f t="shared" si="31"/>
        <v/>
      </c>
      <c r="N502" s="65">
        <f t="shared" si="32"/>
        <v>0</v>
      </c>
      <c r="O502" s="66" t="str">
        <f>+IFERROR(VLOOKUP(LEFT(E502,4),Tabla3[[COD]:[PROCESO]],4,FALSE),"")</f>
        <v/>
      </c>
      <c r="P502" s="67" t="str">
        <f t="shared" si="33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30"/>
        <v/>
      </c>
      <c r="K503" s="60"/>
      <c r="L503" s="63"/>
      <c r="M503" s="64" t="str">
        <f t="shared" si="31"/>
        <v/>
      </c>
      <c r="N503" s="65">
        <f t="shared" si="32"/>
        <v>0</v>
      </c>
      <c r="O503" s="66" t="str">
        <f>+IFERROR(VLOOKUP(LEFT(E503,4),Tabla3[[COD]:[PROCESO]],4,FALSE),"")</f>
        <v/>
      </c>
      <c r="P503" s="67" t="str">
        <f t="shared" si="33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30"/>
        <v/>
      </c>
      <c r="K504" s="60"/>
      <c r="L504" s="63"/>
      <c r="M504" s="64" t="str">
        <f t="shared" si="31"/>
        <v/>
      </c>
      <c r="N504" s="65">
        <f t="shared" si="32"/>
        <v>0</v>
      </c>
      <c r="O504" s="66" t="str">
        <f>+IFERROR(VLOOKUP(LEFT(E504,4),Tabla3[[COD]:[PROCESO]],4,FALSE),"")</f>
        <v/>
      </c>
      <c r="P504" s="67" t="str">
        <f t="shared" si="33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30"/>
        <v/>
      </c>
      <c r="K505" s="60"/>
      <c r="L505" s="63"/>
      <c r="M505" s="64" t="str">
        <f t="shared" si="31"/>
        <v/>
      </c>
      <c r="N505" s="65">
        <f t="shared" si="32"/>
        <v>0</v>
      </c>
      <c r="O505" s="66" t="str">
        <f>+IFERROR(VLOOKUP(LEFT(E505,4),Tabla3[[COD]:[PROCESO]],4,FALSE),"")</f>
        <v/>
      </c>
      <c r="P505" s="67" t="str">
        <f t="shared" si="33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30"/>
        <v/>
      </c>
      <c r="K506" s="60"/>
      <c r="L506" s="63"/>
      <c r="M506" s="64" t="str">
        <f t="shared" si="31"/>
        <v/>
      </c>
      <c r="N506" s="65">
        <f t="shared" si="32"/>
        <v>0</v>
      </c>
      <c r="O506" s="66" t="str">
        <f>+IFERROR(VLOOKUP(LEFT(E506,4),Tabla3[[COD]:[PROCESO]],4,FALSE),"")</f>
        <v/>
      </c>
      <c r="P506" s="67" t="str">
        <f t="shared" si="33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30"/>
        <v/>
      </c>
      <c r="K507" s="60"/>
      <c r="L507" s="63"/>
      <c r="M507" s="64" t="str">
        <f t="shared" si="31"/>
        <v/>
      </c>
      <c r="N507" s="65">
        <f t="shared" si="32"/>
        <v>0</v>
      </c>
      <c r="O507" s="66" t="str">
        <f>+IFERROR(VLOOKUP(LEFT(E507,4),Tabla3[[COD]:[PROCESO]],4,FALSE),"")</f>
        <v/>
      </c>
      <c r="P507" s="67" t="str">
        <f t="shared" si="33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30"/>
        <v/>
      </c>
      <c r="K508" s="60"/>
      <c r="L508" s="63"/>
      <c r="M508" s="64" t="str">
        <f t="shared" si="31"/>
        <v/>
      </c>
      <c r="N508" s="65">
        <f t="shared" si="32"/>
        <v>0</v>
      </c>
      <c r="O508" s="66" t="str">
        <f>+IFERROR(VLOOKUP(LEFT(E508,4),Tabla3[[COD]:[PROCESO]],4,FALSE),"")</f>
        <v/>
      </c>
      <c r="P508" s="67" t="str">
        <f t="shared" si="33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30"/>
        <v/>
      </c>
      <c r="K509" s="60"/>
      <c r="L509" s="63"/>
      <c r="M509" s="64" t="str">
        <f t="shared" si="31"/>
        <v/>
      </c>
      <c r="N509" s="65">
        <f t="shared" si="32"/>
        <v>0</v>
      </c>
      <c r="O509" s="66" t="str">
        <f>+IFERROR(VLOOKUP(LEFT(E509,4),Tabla3[[COD]:[PROCESO]],4,FALSE),"")</f>
        <v/>
      </c>
      <c r="P509" s="67" t="str">
        <f t="shared" si="33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30"/>
        <v/>
      </c>
      <c r="K510" s="60"/>
      <c r="L510" s="63"/>
      <c r="M510" s="64" t="str">
        <f t="shared" si="31"/>
        <v/>
      </c>
      <c r="N510" s="65">
        <f t="shared" si="32"/>
        <v>0</v>
      </c>
      <c r="O510" s="66" t="str">
        <f>+IFERROR(VLOOKUP(LEFT(E510,4),Tabla3[[COD]:[PROCESO]],4,FALSE),"")</f>
        <v/>
      </c>
      <c r="P510" s="67" t="str">
        <f t="shared" si="33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30"/>
        <v/>
      </c>
      <c r="K511" s="60"/>
      <c r="L511" s="63"/>
      <c r="M511" s="64" t="str">
        <f t="shared" si="31"/>
        <v/>
      </c>
      <c r="N511" s="65">
        <f t="shared" si="32"/>
        <v>0</v>
      </c>
      <c r="O511" s="66" t="str">
        <f>+IFERROR(VLOOKUP(LEFT(E511,4),Tabla3[[COD]:[PROCESO]],4,FALSE),"")</f>
        <v/>
      </c>
      <c r="P511" s="67" t="str">
        <f t="shared" si="33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30"/>
        <v/>
      </c>
      <c r="K512" s="60"/>
      <c r="L512" s="63"/>
      <c r="M512" s="64" t="str">
        <f t="shared" si="31"/>
        <v/>
      </c>
      <c r="N512" s="65">
        <f t="shared" si="32"/>
        <v>0</v>
      </c>
      <c r="O512" s="66" t="str">
        <f>+IFERROR(VLOOKUP(LEFT(E512,4),Tabla3[[COD]:[PROCESO]],4,FALSE),"")</f>
        <v/>
      </c>
      <c r="P512" s="67" t="str">
        <f t="shared" si="33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30"/>
        <v/>
      </c>
      <c r="K513" s="60"/>
      <c r="L513" s="63"/>
      <c r="M513" s="64" t="str">
        <f t="shared" si="31"/>
        <v/>
      </c>
      <c r="N513" s="65">
        <f t="shared" si="32"/>
        <v>0</v>
      </c>
      <c r="O513" s="66" t="str">
        <f>+IFERROR(VLOOKUP(LEFT(E513,4),Tabla3[[COD]:[PROCESO]],4,FALSE),"")</f>
        <v/>
      </c>
      <c r="P513" s="67" t="str">
        <f t="shared" si="33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30"/>
        <v/>
      </c>
      <c r="K514" s="60"/>
      <c r="L514" s="63"/>
      <c r="M514" s="64" t="str">
        <f t="shared" si="31"/>
        <v/>
      </c>
      <c r="N514" s="65">
        <f t="shared" si="32"/>
        <v>0</v>
      </c>
      <c r="O514" s="66" t="str">
        <f>+IFERROR(VLOOKUP(LEFT(E514,4),Tabla3[[COD]:[PROCESO]],4,FALSE),"")</f>
        <v/>
      </c>
      <c r="P514" s="67" t="str">
        <f t="shared" si="33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4">+IFERROR(P515/O515,"")</f>
        <v/>
      </c>
      <c r="K515" s="60"/>
      <c r="L515" s="63"/>
      <c r="M515" s="64" t="str">
        <f t="shared" ref="M515:M578" si="35">+IFERROR(N515*O515,"")</f>
        <v/>
      </c>
      <c r="N515" s="65">
        <f t="shared" si="32"/>
        <v>0</v>
      </c>
      <c r="O515" s="66" t="str">
        <f>+IFERROR(VLOOKUP(LEFT(E515,4),Tabla3[[COD]:[PROCESO]],4,FALSE),"")</f>
        <v/>
      </c>
      <c r="P515" s="67" t="str">
        <f t="shared" si="33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4"/>
        <v/>
      </c>
      <c r="K516" s="60"/>
      <c r="L516" s="63"/>
      <c r="M516" s="64" t="str">
        <f t="shared" si="35"/>
        <v/>
      </c>
      <c r="N516" s="65">
        <f t="shared" si="32"/>
        <v>0</v>
      </c>
      <c r="O516" s="66" t="str">
        <f>+IFERROR(VLOOKUP(LEFT(E516,4),Tabla3[[COD]:[PROCESO]],4,FALSE),"")</f>
        <v/>
      </c>
      <c r="P516" s="67" t="str">
        <f t="shared" si="33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4"/>
        <v/>
      </c>
      <c r="K517" s="60"/>
      <c r="L517" s="63"/>
      <c r="M517" s="64" t="str">
        <f t="shared" si="35"/>
        <v/>
      </c>
      <c r="N517" s="65">
        <f t="shared" si="32"/>
        <v>0</v>
      </c>
      <c r="O517" s="66" t="str">
        <f>+IFERROR(VLOOKUP(LEFT(E517,4),Tabla3[[COD]:[PROCESO]],4,FALSE),"")</f>
        <v/>
      </c>
      <c r="P517" s="67" t="str">
        <f t="shared" si="33"/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4"/>
        <v/>
      </c>
      <c r="K518" s="60"/>
      <c r="L518" s="63"/>
      <c r="M518" s="64" t="str">
        <f t="shared" si="35"/>
        <v/>
      </c>
      <c r="N518" s="65">
        <f t="shared" si="32"/>
        <v>0</v>
      </c>
      <c r="O518" s="66" t="str">
        <f>+IFERROR(VLOOKUP(LEFT(E518,4),Tabla3[[COD]:[PROCESO]],4,FALSE),"")</f>
        <v/>
      </c>
      <c r="P518" s="67" t="str">
        <f t="shared" si="33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4"/>
        <v/>
      </c>
      <c r="K519" s="60"/>
      <c r="L519" s="63"/>
      <c r="M519" s="64" t="str">
        <f t="shared" si="35"/>
        <v/>
      </c>
      <c r="N519" s="65">
        <f t="shared" si="32"/>
        <v>0</v>
      </c>
      <c r="O519" s="66" t="str">
        <f>+IFERROR(VLOOKUP(LEFT(E519,4),Tabla3[[COD]:[PROCESO]],4,FALSE),"")</f>
        <v/>
      </c>
      <c r="P519" s="67" t="str">
        <f t="shared" si="33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4"/>
        <v/>
      </c>
      <c r="K520" s="60"/>
      <c r="L520" s="63"/>
      <c r="M520" s="64" t="str">
        <f t="shared" si="35"/>
        <v/>
      </c>
      <c r="N520" s="65">
        <f t="shared" si="32"/>
        <v>0</v>
      </c>
      <c r="O520" s="66" t="str">
        <f>+IFERROR(VLOOKUP(LEFT(E520,4),Tabla3[[COD]:[PROCESO]],4,FALSE),"")</f>
        <v/>
      </c>
      <c r="P520" s="67" t="str">
        <f t="shared" si="33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4"/>
        <v/>
      </c>
      <c r="K521" s="60"/>
      <c r="L521" s="63"/>
      <c r="M521" s="64" t="str">
        <f t="shared" si="35"/>
        <v/>
      </c>
      <c r="N521" s="65">
        <f t="shared" si="32"/>
        <v>0</v>
      </c>
      <c r="O521" s="66" t="str">
        <f>+IFERROR(VLOOKUP(LEFT(E521,4),Tabla3[[COD]:[PROCESO]],4,FALSE),"")</f>
        <v/>
      </c>
      <c r="P521" s="67" t="str">
        <f t="shared" si="33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4"/>
        <v/>
      </c>
      <c r="K522" s="60"/>
      <c r="L522" s="63"/>
      <c r="M522" s="64" t="str">
        <f t="shared" si="35"/>
        <v/>
      </c>
      <c r="N522" s="65">
        <f t="shared" si="32"/>
        <v>0</v>
      </c>
      <c r="O522" s="66" t="str">
        <f>+IFERROR(VLOOKUP(LEFT(E522,4),Tabla3[[COD]:[PROCESO]],4,FALSE),"")</f>
        <v/>
      </c>
      <c r="P522" s="67" t="str">
        <f t="shared" si="33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4"/>
        <v/>
      </c>
      <c r="K523" s="60"/>
      <c r="L523" s="63"/>
      <c r="M523" s="64" t="str">
        <f t="shared" si="35"/>
        <v/>
      </c>
      <c r="N523" s="65">
        <f t="shared" si="32"/>
        <v>0</v>
      </c>
      <c r="O523" s="66" t="str">
        <f>+IFERROR(VLOOKUP(LEFT(E523,4),Tabla3[[COD]:[PROCESO]],4,FALSE),"")</f>
        <v/>
      </c>
      <c r="P523" s="67" t="str">
        <f t="shared" si="33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4"/>
        <v/>
      </c>
      <c r="K524" s="60"/>
      <c r="L524" s="63"/>
      <c r="M524" s="64" t="str">
        <f t="shared" si="35"/>
        <v/>
      </c>
      <c r="N524" s="65">
        <f t="shared" si="32"/>
        <v>0</v>
      </c>
      <c r="O524" s="66" t="str">
        <f>+IFERROR(VLOOKUP(LEFT(E524,4),Tabla3[[COD]:[PROCESO]],4,FALSE),"")</f>
        <v/>
      </c>
      <c r="P524" s="67" t="str">
        <f t="shared" si="33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4"/>
        <v/>
      </c>
      <c r="K525" s="60"/>
      <c r="L525" s="63"/>
      <c r="M525" s="64" t="str">
        <f t="shared" si="35"/>
        <v/>
      </c>
      <c r="N525" s="65">
        <f t="shared" si="32"/>
        <v>0</v>
      </c>
      <c r="O525" s="66" t="str">
        <f>+IFERROR(VLOOKUP(LEFT(E525,4),Tabla3[[COD]:[PROCESO]],4,FALSE),"")</f>
        <v/>
      </c>
      <c r="P525" s="67" t="str">
        <f t="shared" si="33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4"/>
        <v/>
      </c>
      <c r="K526" s="60"/>
      <c r="L526" s="63"/>
      <c r="M526" s="64" t="str">
        <f t="shared" si="35"/>
        <v/>
      </c>
      <c r="N526" s="65">
        <f t="shared" si="32"/>
        <v>0</v>
      </c>
      <c r="O526" s="66" t="str">
        <f>+IFERROR(VLOOKUP(LEFT(E526,4),Tabla3[[COD]:[PROCESO]],4,FALSE),"")</f>
        <v/>
      </c>
      <c r="P526" s="67" t="str">
        <f t="shared" si="33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4"/>
        <v/>
      </c>
      <c r="K527" s="60"/>
      <c r="L527" s="63"/>
      <c r="M527" s="64" t="str">
        <f t="shared" si="35"/>
        <v/>
      </c>
      <c r="N527" s="65">
        <f t="shared" si="32"/>
        <v>0</v>
      </c>
      <c r="O527" s="66" t="str">
        <f>+IFERROR(VLOOKUP(LEFT(E527,4),Tabla3[[COD]:[PROCESO]],4,FALSE),"")</f>
        <v/>
      </c>
      <c r="P527" s="67" t="str">
        <f t="shared" si="33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4"/>
        <v/>
      </c>
      <c r="K528" s="60"/>
      <c r="L528" s="63"/>
      <c r="M528" s="64" t="str">
        <f t="shared" si="35"/>
        <v/>
      </c>
      <c r="N528" s="65">
        <f t="shared" si="32"/>
        <v>0</v>
      </c>
      <c r="O528" s="66" t="str">
        <f>+IFERROR(VLOOKUP(LEFT(E528,4),Tabla3[[COD]:[PROCESO]],4,FALSE),"")</f>
        <v/>
      </c>
      <c r="P528" s="67" t="str">
        <f t="shared" si="33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4"/>
        <v/>
      </c>
      <c r="K529" s="60"/>
      <c r="L529" s="63"/>
      <c r="M529" s="64" t="str">
        <f t="shared" si="35"/>
        <v/>
      </c>
      <c r="N529" s="65">
        <f t="shared" si="32"/>
        <v>0</v>
      </c>
      <c r="O529" s="66" t="str">
        <f>+IFERROR(VLOOKUP(LEFT(E529,4),Tabla3[[COD]:[PROCESO]],4,FALSE),"")</f>
        <v/>
      </c>
      <c r="P529" s="67" t="str">
        <f t="shared" si="33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4"/>
        <v/>
      </c>
      <c r="K530" s="60"/>
      <c r="L530" s="63"/>
      <c r="M530" s="64" t="str">
        <f t="shared" si="35"/>
        <v/>
      </c>
      <c r="N530" s="65">
        <f t="shared" si="32"/>
        <v>0</v>
      </c>
      <c r="O530" s="66" t="str">
        <f>+IFERROR(VLOOKUP(LEFT(E530,4),Tabla3[[COD]:[PROCESO]],4,FALSE),"")</f>
        <v/>
      </c>
      <c r="P530" s="67" t="str">
        <f t="shared" si="33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4"/>
        <v/>
      </c>
      <c r="K531" s="60"/>
      <c r="L531" s="63"/>
      <c r="M531" s="64" t="str">
        <f t="shared" si="35"/>
        <v/>
      </c>
      <c r="N531" s="65">
        <f t="shared" si="32"/>
        <v>0</v>
      </c>
      <c r="O531" s="66" t="str">
        <f>+IFERROR(VLOOKUP(LEFT(E531,4),Tabla3[[COD]:[PROCESO]],4,FALSE),"")</f>
        <v/>
      </c>
      <c r="P531" s="67" t="str">
        <f t="shared" si="33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4"/>
        <v/>
      </c>
      <c r="K532" s="60"/>
      <c r="L532" s="63"/>
      <c r="M532" s="64" t="str">
        <f t="shared" si="35"/>
        <v/>
      </c>
      <c r="N532" s="65">
        <f t="shared" si="32"/>
        <v>0</v>
      </c>
      <c r="O532" s="66" t="str">
        <f>+IFERROR(VLOOKUP(LEFT(E532,4),Tabla3[[COD]:[PROCESO]],4,FALSE),"")</f>
        <v/>
      </c>
      <c r="P532" s="67" t="str">
        <f t="shared" si="33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4"/>
        <v/>
      </c>
      <c r="K533" s="60"/>
      <c r="L533" s="63"/>
      <c r="M533" s="64" t="str">
        <f t="shared" si="35"/>
        <v/>
      </c>
      <c r="N533" s="65">
        <f t="shared" si="32"/>
        <v>0</v>
      </c>
      <c r="O533" s="66" t="str">
        <f>+IFERROR(VLOOKUP(LEFT(E533,4),Tabla3[[COD]:[PROCESO]],4,FALSE),"")</f>
        <v/>
      </c>
      <c r="P533" s="67" t="str">
        <f t="shared" si="33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4"/>
        <v/>
      </c>
      <c r="K534" s="60"/>
      <c r="L534" s="63"/>
      <c r="M534" s="64" t="str">
        <f t="shared" si="35"/>
        <v/>
      </c>
      <c r="N534" s="65">
        <f t="shared" si="32"/>
        <v>0</v>
      </c>
      <c r="O534" s="66" t="str">
        <f>+IFERROR(VLOOKUP(LEFT(E534,4),Tabla3[[COD]:[PROCESO]],4,FALSE),"")</f>
        <v/>
      </c>
      <c r="P534" s="67" t="str">
        <f t="shared" si="33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4"/>
        <v/>
      </c>
      <c r="K535" s="60"/>
      <c r="L535" s="63"/>
      <c r="M535" s="64" t="str">
        <f t="shared" si="35"/>
        <v/>
      </c>
      <c r="N535" s="65">
        <f t="shared" si="32"/>
        <v>0</v>
      </c>
      <c r="O535" s="66" t="str">
        <f>+IFERROR(VLOOKUP(LEFT(E535,4),Tabla3[[COD]:[PROCESO]],4,FALSE),"")</f>
        <v/>
      </c>
      <c r="P535" s="67" t="str">
        <f t="shared" si="33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4"/>
        <v/>
      </c>
      <c r="K536" s="60"/>
      <c r="L536" s="63"/>
      <c r="M536" s="64" t="str">
        <f t="shared" si="35"/>
        <v/>
      </c>
      <c r="N536" s="65">
        <f t="shared" si="32"/>
        <v>0</v>
      </c>
      <c r="O536" s="66" t="str">
        <f>+IFERROR(VLOOKUP(LEFT(E536,4),Tabla3[[COD]:[PROCESO]],4,FALSE),"")</f>
        <v/>
      </c>
      <c r="P536" s="67" t="str">
        <f t="shared" si="33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4"/>
        <v/>
      </c>
      <c r="K537" s="60"/>
      <c r="L537" s="63"/>
      <c r="M537" s="64" t="str">
        <f t="shared" si="35"/>
        <v/>
      </c>
      <c r="N537" s="65">
        <f t="shared" si="32"/>
        <v>0</v>
      </c>
      <c r="O537" s="66" t="str">
        <f>+IFERROR(VLOOKUP(LEFT(E537,4),Tabla3[[COD]:[PROCESO]],4,FALSE),"")</f>
        <v/>
      </c>
      <c r="P537" s="67" t="str">
        <f t="shared" si="33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4"/>
        <v/>
      </c>
      <c r="K538" s="60"/>
      <c r="L538" s="63"/>
      <c r="M538" s="64" t="str">
        <f t="shared" si="35"/>
        <v/>
      </c>
      <c r="N538" s="65">
        <f t="shared" si="32"/>
        <v>0</v>
      </c>
      <c r="O538" s="66" t="str">
        <f>+IFERROR(VLOOKUP(LEFT(E538,4),Tabla3[[COD]:[PROCESO]],4,FALSE),"")</f>
        <v/>
      </c>
      <c r="P538" s="67" t="str">
        <f t="shared" si="33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4"/>
        <v/>
      </c>
      <c r="K539" s="60"/>
      <c r="L539" s="63"/>
      <c r="M539" s="64" t="str">
        <f t="shared" si="35"/>
        <v/>
      </c>
      <c r="N539" s="65">
        <f t="shared" ref="N539:N602" si="36">(H539-G539)*24</f>
        <v>0</v>
      </c>
      <c r="O539" s="66" t="str">
        <f>+IFERROR(VLOOKUP(LEFT(E539,4),Tabla3[[COD]:[PROCESO]],4,FALSE),"")</f>
        <v/>
      </c>
      <c r="P539" s="67" t="str">
        <f t="shared" ref="P539:P602" si="37">+IFERROR(I539/N539,"")</f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4"/>
        <v/>
      </c>
      <c r="K540" s="60"/>
      <c r="L540" s="63"/>
      <c r="M540" s="64" t="str">
        <f t="shared" si="35"/>
        <v/>
      </c>
      <c r="N540" s="65">
        <f t="shared" si="36"/>
        <v>0</v>
      </c>
      <c r="O540" s="66" t="str">
        <f>+IFERROR(VLOOKUP(LEFT(E540,4),Tabla3[[COD]:[PROCESO]],4,FALSE),"")</f>
        <v/>
      </c>
      <c r="P540" s="67" t="str">
        <f t="shared" si="37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4"/>
        <v/>
      </c>
      <c r="K541" s="60"/>
      <c r="L541" s="63"/>
      <c r="M541" s="64" t="str">
        <f t="shared" si="35"/>
        <v/>
      </c>
      <c r="N541" s="65">
        <f t="shared" si="36"/>
        <v>0</v>
      </c>
      <c r="O541" s="66" t="str">
        <f>+IFERROR(VLOOKUP(LEFT(E541,4),Tabla3[[COD]:[PROCESO]],4,FALSE),"")</f>
        <v/>
      </c>
      <c r="P541" s="67" t="str">
        <f t="shared" si="37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4"/>
        <v/>
      </c>
      <c r="K542" s="60"/>
      <c r="L542" s="63"/>
      <c r="M542" s="64" t="str">
        <f t="shared" si="35"/>
        <v/>
      </c>
      <c r="N542" s="65">
        <f t="shared" si="36"/>
        <v>0</v>
      </c>
      <c r="O542" s="66" t="str">
        <f>+IFERROR(VLOOKUP(LEFT(E542,4),Tabla3[[COD]:[PROCESO]],4,FALSE),"")</f>
        <v/>
      </c>
      <c r="P542" s="67" t="str">
        <f t="shared" si="37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4"/>
        <v/>
      </c>
      <c r="K543" s="60"/>
      <c r="L543" s="63"/>
      <c r="M543" s="64" t="str">
        <f t="shared" si="35"/>
        <v/>
      </c>
      <c r="N543" s="65">
        <f t="shared" si="36"/>
        <v>0</v>
      </c>
      <c r="O543" s="66" t="str">
        <f>+IFERROR(VLOOKUP(LEFT(E543,4),Tabla3[[COD]:[PROCESO]],4,FALSE),"")</f>
        <v/>
      </c>
      <c r="P543" s="67" t="str">
        <f t="shared" si="37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4"/>
        <v/>
      </c>
      <c r="K544" s="60"/>
      <c r="L544" s="63"/>
      <c r="M544" s="64" t="str">
        <f t="shared" si="35"/>
        <v/>
      </c>
      <c r="N544" s="65">
        <f t="shared" si="36"/>
        <v>0</v>
      </c>
      <c r="O544" s="66" t="str">
        <f>+IFERROR(VLOOKUP(LEFT(E544,4),Tabla3[[COD]:[PROCESO]],4,FALSE),"")</f>
        <v/>
      </c>
      <c r="P544" s="67" t="str">
        <f t="shared" si="37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4"/>
        <v/>
      </c>
      <c r="K545" s="60"/>
      <c r="L545" s="63"/>
      <c r="M545" s="64" t="str">
        <f t="shared" si="35"/>
        <v/>
      </c>
      <c r="N545" s="65">
        <f t="shared" si="36"/>
        <v>0</v>
      </c>
      <c r="O545" s="66" t="str">
        <f>+IFERROR(VLOOKUP(LEFT(E545,4),Tabla3[[COD]:[PROCESO]],4,FALSE),"")</f>
        <v/>
      </c>
      <c r="P545" s="67" t="str">
        <f t="shared" si="37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4"/>
        <v/>
      </c>
      <c r="K546" s="60"/>
      <c r="L546" s="63"/>
      <c r="M546" s="64" t="str">
        <f t="shared" si="35"/>
        <v/>
      </c>
      <c r="N546" s="65">
        <f t="shared" si="36"/>
        <v>0</v>
      </c>
      <c r="O546" s="66" t="str">
        <f>+IFERROR(VLOOKUP(LEFT(E546,4),Tabla3[[COD]:[PROCESO]],4,FALSE),"")</f>
        <v/>
      </c>
      <c r="P546" s="67" t="str">
        <f t="shared" si="37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4"/>
        <v/>
      </c>
      <c r="K547" s="60"/>
      <c r="L547" s="63"/>
      <c r="M547" s="64" t="str">
        <f t="shared" si="35"/>
        <v/>
      </c>
      <c r="N547" s="65">
        <f t="shared" si="36"/>
        <v>0</v>
      </c>
      <c r="O547" s="66" t="str">
        <f>+IFERROR(VLOOKUP(LEFT(E547,4),Tabla3[[COD]:[PROCESO]],4,FALSE),"")</f>
        <v/>
      </c>
      <c r="P547" s="67" t="str">
        <f t="shared" si="37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4"/>
        <v/>
      </c>
      <c r="K548" s="60"/>
      <c r="L548" s="63"/>
      <c r="M548" s="64" t="str">
        <f t="shared" si="35"/>
        <v/>
      </c>
      <c r="N548" s="65">
        <f t="shared" si="36"/>
        <v>0</v>
      </c>
      <c r="O548" s="66" t="str">
        <f>+IFERROR(VLOOKUP(LEFT(E548,4),Tabla3[[COD]:[PROCESO]],4,FALSE),"")</f>
        <v/>
      </c>
      <c r="P548" s="67" t="str">
        <f t="shared" si="37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4"/>
        <v/>
      </c>
      <c r="K549" s="60"/>
      <c r="L549" s="63"/>
      <c r="M549" s="64" t="str">
        <f t="shared" si="35"/>
        <v/>
      </c>
      <c r="N549" s="65">
        <f t="shared" si="36"/>
        <v>0</v>
      </c>
      <c r="O549" s="66" t="str">
        <f>+IFERROR(VLOOKUP(LEFT(E549,4),Tabla3[[COD]:[PROCESO]],4,FALSE),"")</f>
        <v/>
      </c>
      <c r="P549" s="67" t="str">
        <f t="shared" si="37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4"/>
        <v/>
      </c>
      <c r="K550" s="60"/>
      <c r="L550" s="63"/>
      <c r="M550" s="64" t="str">
        <f t="shared" si="35"/>
        <v/>
      </c>
      <c r="N550" s="65">
        <f t="shared" si="36"/>
        <v>0</v>
      </c>
      <c r="O550" s="66" t="str">
        <f>+IFERROR(VLOOKUP(LEFT(E550,4),Tabla3[[COD]:[PROCESO]],4,FALSE),"")</f>
        <v/>
      </c>
      <c r="P550" s="67" t="str">
        <f t="shared" si="37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4"/>
        <v/>
      </c>
      <c r="K551" s="60"/>
      <c r="L551" s="63"/>
      <c r="M551" s="64" t="str">
        <f t="shared" si="35"/>
        <v/>
      </c>
      <c r="N551" s="65">
        <f t="shared" si="36"/>
        <v>0</v>
      </c>
      <c r="O551" s="66" t="str">
        <f>+IFERROR(VLOOKUP(LEFT(E551,4),Tabla3[[COD]:[PROCESO]],4,FALSE),"")</f>
        <v/>
      </c>
      <c r="P551" s="67" t="str">
        <f t="shared" si="37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4"/>
        <v/>
      </c>
      <c r="K552" s="60"/>
      <c r="L552" s="63"/>
      <c r="M552" s="64" t="str">
        <f t="shared" si="35"/>
        <v/>
      </c>
      <c r="N552" s="65">
        <f t="shared" si="36"/>
        <v>0</v>
      </c>
      <c r="O552" s="66" t="str">
        <f>+IFERROR(VLOOKUP(LEFT(E552,4),Tabla3[[COD]:[PROCESO]],4,FALSE),"")</f>
        <v/>
      </c>
      <c r="P552" s="67" t="str">
        <f t="shared" si="37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4"/>
        <v/>
      </c>
      <c r="K553" s="60"/>
      <c r="L553" s="63"/>
      <c r="M553" s="64" t="str">
        <f t="shared" si="35"/>
        <v/>
      </c>
      <c r="N553" s="65">
        <f t="shared" si="36"/>
        <v>0</v>
      </c>
      <c r="O553" s="66" t="str">
        <f>+IFERROR(VLOOKUP(LEFT(E553,4),Tabla3[[COD]:[PROCESO]],4,FALSE),"")</f>
        <v/>
      </c>
      <c r="P553" s="67" t="str">
        <f t="shared" si="37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4"/>
        <v/>
      </c>
      <c r="K554" s="60"/>
      <c r="L554" s="63"/>
      <c r="M554" s="64" t="str">
        <f t="shared" si="35"/>
        <v/>
      </c>
      <c r="N554" s="65">
        <f t="shared" si="36"/>
        <v>0</v>
      </c>
      <c r="O554" s="66" t="str">
        <f>+IFERROR(VLOOKUP(LEFT(E554,4),Tabla3[[COD]:[PROCESO]],4,FALSE),"")</f>
        <v/>
      </c>
      <c r="P554" s="67" t="str">
        <f t="shared" si="37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4"/>
        <v/>
      </c>
      <c r="K555" s="60"/>
      <c r="L555" s="63"/>
      <c r="M555" s="64" t="str">
        <f t="shared" si="35"/>
        <v/>
      </c>
      <c r="N555" s="65">
        <f t="shared" si="36"/>
        <v>0</v>
      </c>
      <c r="O555" s="66" t="str">
        <f>+IFERROR(VLOOKUP(LEFT(E555,4),Tabla3[[COD]:[PROCESO]],4,FALSE),"")</f>
        <v/>
      </c>
      <c r="P555" s="67" t="str">
        <f t="shared" si="37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4"/>
        <v/>
      </c>
      <c r="K556" s="60"/>
      <c r="L556" s="63"/>
      <c r="M556" s="64" t="str">
        <f t="shared" si="35"/>
        <v/>
      </c>
      <c r="N556" s="65">
        <f t="shared" si="36"/>
        <v>0</v>
      </c>
      <c r="O556" s="66" t="str">
        <f>+IFERROR(VLOOKUP(LEFT(E556,4),Tabla3[[COD]:[PROCESO]],4,FALSE),"")</f>
        <v/>
      </c>
      <c r="P556" s="67" t="str">
        <f t="shared" si="37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4"/>
        <v/>
      </c>
      <c r="K557" s="60"/>
      <c r="L557" s="63"/>
      <c r="M557" s="64" t="str">
        <f t="shared" si="35"/>
        <v/>
      </c>
      <c r="N557" s="65">
        <f t="shared" si="36"/>
        <v>0</v>
      </c>
      <c r="O557" s="66" t="str">
        <f>+IFERROR(VLOOKUP(LEFT(E557,4),Tabla3[[COD]:[PROCESO]],4,FALSE),"")</f>
        <v/>
      </c>
      <c r="P557" s="67" t="str">
        <f t="shared" si="37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4"/>
        <v/>
      </c>
      <c r="K558" s="60"/>
      <c r="L558" s="63"/>
      <c r="M558" s="64" t="str">
        <f t="shared" si="35"/>
        <v/>
      </c>
      <c r="N558" s="65">
        <f t="shared" si="36"/>
        <v>0</v>
      </c>
      <c r="O558" s="66" t="str">
        <f>+IFERROR(VLOOKUP(LEFT(E558,4),Tabla3[[COD]:[PROCESO]],4,FALSE),"")</f>
        <v/>
      </c>
      <c r="P558" s="67" t="str">
        <f t="shared" si="37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4"/>
        <v/>
      </c>
      <c r="K559" s="60"/>
      <c r="L559" s="63"/>
      <c r="M559" s="64" t="str">
        <f t="shared" si="35"/>
        <v/>
      </c>
      <c r="N559" s="65">
        <f t="shared" si="36"/>
        <v>0</v>
      </c>
      <c r="O559" s="66" t="str">
        <f>+IFERROR(VLOOKUP(LEFT(E559,4),Tabla3[[COD]:[PROCESO]],4,FALSE),"")</f>
        <v/>
      </c>
      <c r="P559" s="67" t="str">
        <f t="shared" si="37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4"/>
        <v/>
      </c>
      <c r="K560" s="60"/>
      <c r="L560" s="63"/>
      <c r="M560" s="64" t="str">
        <f t="shared" si="35"/>
        <v/>
      </c>
      <c r="N560" s="65">
        <f t="shared" si="36"/>
        <v>0</v>
      </c>
      <c r="O560" s="66" t="str">
        <f>+IFERROR(VLOOKUP(LEFT(E560,4),Tabla3[[COD]:[PROCESO]],4,FALSE),"")</f>
        <v/>
      </c>
      <c r="P560" s="67" t="str">
        <f t="shared" si="37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4"/>
        <v/>
      </c>
      <c r="K561" s="60"/>
      <c r="L561" s="63"/>
      <c r="M561" s="64" t="str">
        <f t="shared" si="35"/>
        <v/>
      </c>
      <c r="N561" s="65">
        <f t="shared" si="36"/>
        <v>0</v>
      </c>
      <c r="O561" s="66" t="str">
        <f>+IFERROR(VLOOKUP(LEFT(E561,4),Tabla3[[COD]:[PROCESO]],4,FALSE),"")</f>
        <v/>
      </c>
      <c r="P561" s="67" t="str">
        <f t="shared" si="37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4"/>
        <v/>
      </c>
      <c r="K562" s="60"/>
      <c r="L562" s="63"/>
      <c r="M562" s="64" t="str">
        <f t="shared" si="35"/>
        <v/>
      </c>
      <c r="N562" s="65">
        <f t="shared" si="36"/>
        <v>0</v>
      </c>
      <c r="O562" s="66" t="str">
        <f>+IFERROR(VLOOKUP(LEFT(E562,4),Tabla3[[COD]:[PROCESO]],4,FALSE),"")</f>
        <v/>
      </c>
      <c r="P562" s="67" t="str">
        <f t="shared" si="37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4"/>
        <v/>
      </c>
      <c r="K563" s="60"/>
      <c r="L563" s="63"/>
      <c r="M563" s="64" t="str">
        <f t="shared" si="35"/>
        <v/>
      </c>
      <c r="N563" s="65">
        <f t="shared" si="36"/>
        <v>0</v>
      </c>
      <c r="O563" s="66" t="str">
        <f>+IFERROR(VLOOKUP(LEFT(E563,4),Tabla3[[COD]:[PROCESO]],4,FALSE),"")</f>
        <v/>
      </c>
      <c r="P563" s="67" t="str">
        <f t="shared" si="37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4"/>
        <v/>
      </c>
      <c r="K564" s="60"/>
      <c r="L564" s="63"/>
      <c r="M564" s="64" t="str">
        <f t="shared" si="35"/>
        <v/>
      </c>
      <c r="N564" s="65">
        <f t="shared" si="36"/>
        <v>0</v>
      </c>
      <c r="O564" s="66" t="str">
        <f>+IFERROR(VLOOKUP(LEFT(E564,4),Tabla3[[COD]:[PROCESO]],4,FALSE),"")</f>
        <v/>
      </c>
      <c r="P564" s="67" t="str">
        <f t="shared" si="37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4"/>
        <v/>
      </c>
      <c r="K565" s="60"/>
      <c r="L565" s="63"/>
      <c r="M565" s="64" t="str">
        <f t="shared" si="35"/>
        <v/>
      </c>
      <c r="N565" s="65">
        <f t="shared" si="36"/>
        <v>0</v>
      </c>
      <c r="O565" s="66" t="str">
        <f>+IFERROR(VLOOKUP(LEFT(E565,4),Tabla3[[COD]:[PROCESO]],4,FALSE),"")</f>
        <v/>
      </c>
      <c r="P565" s="67" t="str">
        <f t="shared" si="37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4"/>
        <v/>
      </c>
      <c r="K566" s="60"/>
      <c r="L566" s="63"/>
      <c r="M566" s="64" t="str">
        <f t="shared" si="35"/>
        <v/>
      </c>
      <c r="N566" s="65">
        <f t="shared" si="36"/>
        <v>0</v>
      </c>
      <c r="O566" s="66" t="str">
        <f>+IFERROR(VLOOKUP(LEFT(E566,4),Tabla3[[COD]:[PROCESO]],4,FALSE),"")</f>
        <v/>
      </c>
      <c r="P566" s="67" t="str">
        <f t="shared" si="37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4"/>
        <v/>
      </c>
      <c r="K567" s="60"/>
      <c r="L567" s="63"/>
      <c r="M567" s="64" t="str">
        <f t="shared" si="35"/>
        <v/>
      </c>
      <c r="N567" s="65">
        <f t="shared" si="36"/>
        <v>0</v>
      </c>
      <c r="O567" s="66" t="str">
        <f>+IFERROR(VLOOKUP(LEFT(E567,4),Tabla3[[COD]:[PROCESO]],4,FALSE),"")</f>
        <v/>
      </c>
      <c r="P567" s="67" t="str">
        <f t="shared" si="37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4"/>
        <v/>
      </c>
      <c r="K568" s="60"/>
      <c r="L568" s="63"/>
      <c r="M568" s="64" t="str">
        <f t="shared" si="35"/>
        <v/>
      </c>
      <c r="N568" s="65">
        <f t="shared" si="36"/>
        <v>0</v>
      </c>
      <c r="O568" s="66" t="str">
        <f>+IFERROR(VLOOKUP(LEFT(E568,4),Tabla3[[COD]:[PROCESO]],4,FALSE),"")</f>
        <v/>
      </c>
      <c r="P568" s="67" t="str">
        <f t="shared" si="37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4"/>
        <v/>
      </c>
      <c r="K569" s="60"/>
      <c r="L569" s="63"/>
      <c r="M569" s="64" t="str">
        <f t="shared" si="35"/>
        <v/>
      </c>
      <c r="N569" s="65">
        <f t="shared" si="36"/>
        <v>0</v>
      </c>
      <c r="O569" s="66" t="str">
        <f>+IFERROR(VLOOKUP(LEFT(E569,4),Tabla3[[COD]:[PROCESO]],4,FALSE),"")</f>
        <v/>
      </c>
      <c r="P569" s="67" t="str">
        <f t="shared" si="37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4"/>
        <v/>
      </c>
      <c r="K570" s="60"/>
      <c r="L570" s="63"/>
      <c r="M570" s="64" t="str">
        <f t="shared" si="35"/>
        <v/>
      </c>
      <c r="N570" s="65">
        <f t="shared" si="36"/>
        <v>0</v>
      </c>
      <c r="O570" s="66" t="str">
        <f>+IFERROR(VLOOKUP(LEFT(E570,4),Tabla3[[COD]:[PROCESO]],4,FALSE),"")</f>
        <v/>
      </c>
      <c r="P570" s="67" t="str">
        <f t="shared" si="37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4"/>
        <v/>
      </c>
      <c r="K571" s="60"/>
      <c r="L571" s="63"/>
      <c r="M571" s="64" t="str">
        <f t="shared" si="35"/>
        <v/>
      </c>
      <c r="N571" s="65">
        <f t="shared" si="36"/>
        <v>0</v>
      </c>
      <c r="O571" s="66" t="str">
        <f>+IFERROR(VLOOKUP(LEFT(E571,4),Tabla3[[COD]:[PROCESO]],4,FALSE),"")</f>
        <v/>
      </c>
      <c r="P571" s="67" t="str">
        <f t="shared" si="37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4"/>
        <v/>
      </c>
      <c r="K572" s="60"/>
      <c r="L572" s="63"/>
      <c r="M572" s="64" t="str">
        <f t="shared" si="35"/>
        <v/>
      </c>
      <c r="N572" s="65">
        <f t="shared" si="36"/>
        <v>0</v>
      </c>
      <c r="O572" s="66" t="str">
        <f>+IFERROR(VLOOKUP(LEFT(E572,4),Tabla3[[COD]:[PROCESO]],4,FALSE),"")</f>
        <v/>
      </c>
      <c r="P572" s="67" t="str">
        <f t="shared" si="37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4"/>
        <v/>
      </c>
      <c r="K573" s="60"/>
      <c r="L573" s="63"/>
      <c r="M573" s="64" t="str">
        <f t="shared" si="35"/>
        <v/>
      </c>
      <c r="N573" s="65">
        <f t="shared" si="36"/>
        <v>0</v>
      </c>
      <c r="O573" s="66" t="str">
        <f>+IFERROR(VLOOKUP(LEFT(E573,4),Tabla3[[COD]:[PROCESO]],4,FALSE),"")</f>
        <v/>
      </c>
      <c r="P573" s="67" t="str">
        <f t="shared" si="37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4"/>
        <v/>
      </c>
      <c r="K574" s="60"/>
      <c r="L574" s="63"/>
      <c r="M574" s="64" t="str">
        <f t="shared" si="35"/>
        <v/>
      </c>
      <c r="N574" s="65">
        <f t="shared" si="36"/>
        <v>0</v>
      </c>
      <c r="O574" s="66" t="str">
        <f>+IFERROR(VLOOKUP(LEFT(E574,4),Tabla3[[COD]:[PROCESO]],4,FALSE),"")</f>
        <v/>
      </c>
      <c r="P574" s="67" t="str">
        <f t="shared" si="37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4"/>
        <v/>
      </c>
      <c r="K575" s="60"/>
      <c r="L575" s="63"/>
      <c r="M575" s="64" t="str">
        <f t="shared" si="35"/>
        <v/>
      </c>
      <c r="N575" s="65">
        <f t="shared" si="36"/>
        <v>0</v>
      </c>
      <c r="O575" s="66" t="str">
        <f>+IFERROR(VLOOKUP(LEFT(E575,4),Tabla3[[COD]:[PROCESO]],4,FALSE),"")</f>
        <v/>
      </c>
      <c r="P575" s="67" t="str">
        <f t="shared" si="37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4"/>
        <v/>
      </c>
      <c r="K576" s="60"/>
      <c r="L576" s="63"/>
      <c r="M576" s="64" t="str">
        <f t="shared" si="35"/>
        <v/>
      </c>
      <c r="N576" s="65">
        <f t="shared" si="36"/>
        <v>0</v>
      </c>
      <c r="O576" s="66" t="str">
        <f>+IFERROR(VLOOKUP(LEFT(E576,4),Tabla3[[COD]:[PROCESO]],4,FALSE),"")</f>
        <v/>
      </c>
      <c r="P576" s="67" t="str">
        <f t="shared" si="37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4"/>
        <v/>
      </c>
      <c r="K577" s="60"/>
      <c r="L577" s="63"/>
      <c r="M577" s="64" t="str">
        <f t="shared" si="35"/>
        <v/>
      </c>
      <c r="N577" s="65">
        <f t="shared" si="36"/>
        <v>0</v>
      </c>
      <c r="O577" s="66" t="str">
        <f>+IFERROR(VLOOKUP(LEFT(E577,4),Tabla3[[COD]:[PROCESO]],4,FALSE),"")</f>
        <v/>
      </c>
      <c r="P577" s="67" t="str">
        <f t="shared" si="37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4"/>
        <v/>
      </c>
      <c r="K578" s="60"/>
      <c r="L578" s="63"/>
      <c r="M578" s="64" t="str">
        <f t="shared" si="35"/>
        <v/>
      </c>
      <c r="N578" s="65">
        <f t="shared" si="36"/>
        <v>0</v>
      </c>
      <c r="O578" s="66" t="str">
        <f>+IFERROR(VLOOKUP(LEFT(E578,4),Tabla3[[COD]:[PROCESO]],4,FALSE),"")</f>
        <v/>
      </c>
      <c r="P578" s="67" t="str">
        <f t="shared" si="37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5" si="38">+IFERROR(P579/O579,"")</f>
        <v/>
      </c>
      <c r="K579" s="60"/>
      <c r="L579" s="63"/>
      <c r="M579" s="64" t="str">
        <f t="shared" ref="M579:M626" si="39">+IFERROR(N579*O579,"")</f>
        <v/>
      </c>
      <c r="N579" s="65">
        <f t="shared" si="36"/>
        <v>0</v>
      </c>
      <c r="O579" s="66" t="str">
        <f>+IFERROR(VLOOKUP(LEFT(E579,4),Tabla3[[COD]:[PROCESO]],4,FALSE),"")</f>
        <v/>
      </c>
      <c r="P579" s="67" t="str">
        <f t="shared" si="37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38"/>
        <v/>
      </c>
      <c r="K580" s="60"/>
      <c r="L580" s="63"/>
      <c r="M580" s="64" t="str">
        <f t="shared" si="39"/>
        <v/>
      </c>
      <c r="N580" s="65">
        <f t="shared" si="36"/>
        <v>0</v>
      </c>
      <c r="O580" s="66" t="str">
        <f>+IFERROR(VLOOKUP(LEFT(E580,4),Tabla3[[COD]:[PROCESO]],4,FALSE),"")</f>
        <v/>
      </c>
      <c r="P580" s="67" t="str">
        <f t="shared" si="37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38"/>
        <v/>
      </c>
      <c r="K581" s="60"/>
      <c r="L581" s="63"/>
      <c r="M581" s="64" t="str">
        <f t="shared" si="39"/>
        <v/>
      </c>
      <c r="N581" s="65">
        <f t="shared" si="36"/>
        <v>0</v>
      </c>
      <c r="O581" s="66" t="str">
        <f>+IFERROR(VLOOKUP(LEFT(E581,4),Tabla3[[COD]:[PROCESO]],4,FALSE),"")</f>
        <v/>
      </c>
      <c r="P581" s="67" t="str">
        <f t="shared" si="37"/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38"/>
        <v/>
      </c>
      <c r="K582" s="60"/>
      <c r="L582" s="63"/>
      <c r="M582" s="64" t="str">
        <f t="shared" si="39"/>
        <v/>
      </c>
      <c r="N582" s="65">
        <f t="shared" si="36"/>
        <v>0</v>
      </c>
      <c r="O582" s="66" t="str">
        <f>+IFERROR(VLOOKUP(LEFT(E582,4),Tabla3[[COD]:[PROCESO]],4,FALSE),"")</f>
        <v/>
      </c>
      <c r="P582" s="67" t="str">
        <f t="shared" si="37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38"/>
        <v/>
      </c>
      <c r="K583" s="60"/>
      <c r="L583" s="63"/>
      <c r="M583" s="64" t="str">
        <f t="shared" si="39"/>
        <v/>
      </c>
      <c r="N583" s="65">
        <f t="shared" si="36"/>
        <v>0</v>
      </c>
      <c r="O583" s="66" t="str">
        <f>+IFERROR(VLOOKUP(LEFT(E583,4),Tabla3[[COD]:[PROCESO]],4,FALSE),"")</f>
        <v/>
      </c>
      <c r="P583" s="67" t="str">
        <f t="shared" si="37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38"/>
        <v/>
      </c>
      <c r="K584" s="60"/>
      <c r="L584" s="63"/>
      <c r="M584" s="64" t="str">
        <f t="shared" si="39"/>
        <v/>
      </c>
      <c r="N584" s="65">
        <f t="shared" si="36"/>
        <v>0</v>
      </c>
      <c r="O584" s="66" t="str">
        <f>+IFERROR(VLOOKUP(LEFT(E584,4),Tabla3[[COD]:[PROCESO]],4,FALSE),"")</f>
        <v/>
      </c>
      <c r="P584" s="67" t="str">
        <f t="shared" si="37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38"/>
        <v/>
      </c>
      <c r="K585" s="60"/>
      <c r="L585" s="63"/>
      <c r="M585" s="64" t="str">
        <f t="shared" si="39"/>
        <v/>
      </c>
      <c r="N585" s="65">
        <f t="shared" si="36"/>
        <v>0</v>
      </c>
      <c r="O585" s="66" t="str">
        <f>+IFERROR(VLOOKUP(LEFT(E585,4),Tabla3[[COD]:[PROCESO]],4,FALSE),"")</f>
        <v/>
      </c>
      <c r="P585" s="67" t="str">
        <f t="shared" si="37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38"/>
        <v/>
      </c>
      <c r="K586" s="60"/>
      <c r="L586" s="63"/>
      <c r="M586" s="64" t="str">
        <f t="shared" si="39"/>
        <v/>
      </c>
      <c r="N586" s="65">
        <f t="shared" si="36"/>
        <v>0</v>
      </c>
      <c r="O586" s="66" t="str">
        <f>+IFERROR(VLOOKUP(LEFT(E586,4),Tabla3[[COD]:[PROCESO]],4,FALSE),"")</f>
        <v/>
      </c>
      <c r="P586" s="67" t="str">
        <f t="shared" si="37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38"/>
        <v/>
      </c>
      <c r="K587" s="60"/>
      <c r="L587" s="63"/>
      <c r="M587" s="64" t="str">
        <f t="shared" si="39"/>
        <v/>
      </c>
      <c r="N587" s="65">
        <f t="shared" si="36"/>
        <v>0</v>
      </c>
      <c r="O587" s="66" t="str">
        <f>+IFERROR(VLOOKUP(LEFT(E587,4),Tabla3[[COD]:[PROCESO]],4,FALSE),"")</f>
        <v/>
      </c>
      <c r="P587" s="67" t="str">
        <f t="shared" si="37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38"/>
        <v/>
      </c>
      <c r="K588" s="60"/>
      <c r="L588" s="63"/>
      <c r="M588" s="64" t="str">
        <f t="shared" si="39"/>
        <v/>
      </c>
      <c r="N588" s="65">
        <f t="shared" si="36"/>
        <v>0</v>
      </c>
      <c r="O588" s="66" t="str">
        <f>+IFERROR(VLOOKUP(LEFT(E588,4),Tabla3[[COD]:[PROCESO]],4,FALSE),"")</f>
        <v/>
      </c>
      <c r="P588" s="67" t="str">
        <f t="shared" si="37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38"/>
        <v/>
      </c>
      <c r="K589" s="60"/>
      <c r="L589" s="63"/>
      <c r="M589" s="64" t="str">
        <f t="shared" si="39"/>
        <v/>
      </c>
      <c r="N589" s="65">
        <f t="shared" si="36"/>
        <v>0</v>
      </c>
      <c r="O589" s="66" t="str">
        <f>+IFERROR(VLOOKUP(LEFT(E589,4),Tabla3[[COD]:[PROCESO]],4,FALSE),"")</f>
        <v/>
      </c>
      <c r="P589" s="67" t="str">
        <f t="shared" si="37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38"/>
        <v/>
      </c>
      <c r="K590" s="60"/>
      <c r="L590" s="63"/>
      <c r="M590" s="64" t="str">
        <f t="shared" si="39"/>
        <v/>
      </c>
      <c r="N590" s="65">
        <f t="shared" si="36"/>
        <v>0</v>
      </c>
      <c r="O590" s="66" t="str">
        <f>+IFERROR(VLOOKUP(LEFT(E590,4),Tabla3[[COD]:[PROCESO]],4,FALSE),"")</f>
        <v/>
      </c>
      <c r="P590" s="67" t="str">
        <f t="shared" si="37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38"/>
        <v/>
      </c>
      <c r="K591" s="60"/>
      <c r="L591" s="63"/>
      <c r="M591" s="64" t="str">
        <f t="shared" si="39"/>
        <v/>
      </c>
      <c r="N591" s="65">
        <f t="shared" si="36"/>
        <v>0</v>
      </c>
      <c r="O591" s="66" t="str">
        <f>+IFERROR(VLOOKUP(LEFT(E591,4),Tabla3[[COD]:[PROCESO]],4,FALSE),"")</f>
        <v/>
      </c>
      <c r="P591" s="67" t="str">
        <f t="shared" si="37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38"/>
        <v/>
      </c>
      <c r="K592" s="60"/>
      <c r="L592" s="63"/>
      <c r="M592" s="64" t="str">
        <f t="shared" si="39"/>
        <v/>
      </c>
      <c r="N592" s="65">
        <f t="shared" si="36"/>
        <v>0</v>
      </c>
      <c r="O592" s="66" t="str">
        <f>+IFERROR(VLOOKUP(LEFT(E592,4),Tabla3[[COD]:[PROCESO]],4,FALSE),"")</f>
        <v/>
      </c>
      <c r="P592" s="67" t="str">
        <f t="shared" si="37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38"/>
        <v/>
      </c>
      <c r="K593" s="60"/>
      <c r="L593" s="63"/>
      <c r="M593" s="64" t="str">
        <f t="shared" si="39"/>
        <v/>
      </c>
      <c r="N593" s="65">
        <f t="shared" si="36"/>
        <v>0</v>
      </c>
      <c r="O593" s="66" t="str">
        <f>+IFERROR(VLOOKUP(LEFT(E593,4),Tabla3[[COD]:[PROCESO]],4,FALSE),"")</f>
        <v/>
      </c>
      <c r="P593" s="67" t="str">
        <f t="shared" si="37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38"/>
        <v/>
      </c>
      <c r="K594" s="60"/>
      <c r="L594" s="63"/>
      <c r="M594" s="64" t="str">
        <f t="shared" si="39"/>
        <v/>
      </c>
      <c r="N594" s="65">
        <f t="shared" si="36"/>
        <v>0</v>
      </c>
      <c r="O594" s="66" t="str">
        <f>+IFERROR(VLOOKUP(LEFT(E594,4),Tabla3[[COD]:[PROCESO]],4,FALSE),"")</f>
        <v/>
      </c>
      <c r="P594" s="67" t="str">
        <f t="shared" si="37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38"/>
        <v/>
      </c>
      <c r="K595" s="60"/>
      <c r="L595" s="63"/>
      <c r="M595" s="64" t="str">
        <f t="shared" si="39"/>
        <v/>
      </c>
      <c r="N595" s="65">
        <f t="shared" si="36"/>
        <v>0</v>
      </c>
      <c r="O595" s="66" t="str">
        <f>+IFERROR(VLOOKUP(LEFT(E595,4),Tabla3[[COD]:[PROCESO]],4,FALSE),"")</f>
        <v/>
      </c>
      <c r="P595" s="67" t="str">
        <f t="shared" si="37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38"/>
        <v/>
      </c>
      <c r="K596" s="60"/>
      <c r="L596" s="63"/>
      <c r="M596" s="64" t="str">
        <f t="shared" si="39"/>
        <v/>
      </c>
      <c r="N596" s="65">
        <f t="shared" si="36"/>
        <v>0</v>
      </c>
      <c r="O596" s="66" t="str">
        <f>+IFERROR(VLOOKUP(LEFT(E596,4),Tabla3[[COD]:[PROCESO]],4,FALSE),"")</f>
        <v/>
      </c>
      <c r="P596" s="67" t="str">
        <f t="shared" si="37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38"/>
        <v/>
      </c>
      <c r="K597" s="60"/>
      <c r="L597" s="63"/>
      <c r="M597" s="64" t="str">
        <f t="shared" si="39"/>
        <v/>
      </c>
      <c r="N597" s="65">
        <f t="shared" si="36"/>
        <v>0</v>
      </c>
      <c r="O597" s="66" t="str">
        <f>+IFERROR(VLOOKUP(LEFT(E597,4),Tabla3[[COD]:[PROCESO]],4,FALSE),"")</f>
        <v/>
      </c>
      <c r="P597" s="67" t="str">
        <f t="shared" si="37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38"/>
        <v/>
      </c>
      <c r="K598" s="60"/>
      <c r="L598" s="63"/>
      <c r="M598" s="64" t="str">
        <f t="shared" si="39"/>
        <v/>
      </c>
      <c r="N598" s="65">
        <f t="shared" si="36"/>
        <v>0</v>
      </c>
      <c r="O598" s="66" t="str">
        <f>+IFERROR(VLOOKUP(LEFT(E598,4),Tabla3[[COD]:[PROCESO]],4,FALSE),"")</f>
        <v/>
      </c>
      <c r="P598" s="67" t="str">
        <f t="shared" si="37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38"/>
        <v/>
      </c>
      <c r="K599" s="60"/>
      <c r="L599" s="63"/>
      <c r="M599" s="64" t="str">
        <f t="shared" si="39"/>
        <v/>
      </c>
      <c r="N599" s="65">
        <f t="shared" si="36"/>
        <v>0</v>
      </c>
      <c r="O599" s="66" t="str">
        <f>+IFERROR(VLOOKUP(LEFT(E599,4),Tabla3[[COD]:[PROCESO]],4,FALSE),"")</f>
        <v/>
      </c>
      <c r="P599" s="67" t="str">
        <f t="shared" si="37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38"/>
        <v/>
      </c>
      <c r="K600" s="60"/>
      <c r="L600" s="63"/>
      <c r="M600" s="64" t="str">
        <f t="shared" si="39"/>
        <v/>
      </c>
      <c r="N600" s="65">
        <f t="shared" si="36"/>
        <v>0</v>
      </c>
      <c r="O600" s="66" t="str">
        <f>+IFERROR(VLOOKUP(LEFT(E600,4),Tabla3[[COD]:[PROCESO]],4,FALSE),"")</f>
        <v/>
      </c>
      <c r="P600" s="67" t="str">
        <f t="shared" si="37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38"/>
        <v/>
      </c>
      <c r="K601" s="60"/>
      <c r="L601" s="63"/>
      <c r="M601" s="64" t="str">
        <f t="shared" si="39"/>
        <v/>
      </c>
      <c r="N601" s="65">
        <f t="shared" si="36"/>
        <v>0</v>
      </c>
      <c r="O601" s="66" t="str">
        <f>+IFERROR(VLOOKUP(LEFT(E601,4),Tabla3[[COD]:[PROCESO]],4,FALSE),"")</f>
        <v/>
      </c>
      <c r="P601" s="67" t="str">
        <f t="shared" si="37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38"/>
        <v/>
      </c>
      <c r="K602" s="60"/>
      <c r="L602" s="63"/>
      <c r="M602" s="64" t="str">
        <f t="shared" si="39"/>
        <v/>
      </c>
      <c r="N602" s="65">
        <f t="shared" si="36"/>
        <v>0</v>
      </c>
      <c r="O602" s="66" t="str">
        <f>+IFERROR(VLOOKUP(LEFT(E602,4),Tabla3[[COD]:[PROCESO]],4,FALSE),"")</f>
        <v/>
      </c>
      <c r="P602" s="67" t="str">
        <f t="shared" si="37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38"/>
        <v/>
      </c>
      <c r="K603" s="60"/>
      <c r="L603" s="63"/>
      <c r="M603" s="64" t="str">
        <f t="shared" si="39"/>
        <v/>
      </c>
      <c r="N603" s="65">
        <f t="shared" ref="N603:N625" si="40">(H603-G603)*24</f>
        <v>0</v>
      </c>
      <c r="O603" s="66" t="str">
        <f>+IFERROR(VLOOKUP(LEFT(E603,4),Tabla3[[COD]:[PROCESO]],4,FALSE),"")</f>
        <v/>
      </c>
      <c r="P603" s="67" t="str">
        <f t="shared" ref="P603:P625" si="41">+IFERROR(I603/N603,"")</f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38"/>
        <v/>
      </c>
      <c r="K604" s="60"/>
      <c r="L604" s="63"/>
      <c r="M604" s="64" t="str">
        <f t="shared" si="39"/>
        <v/>
      </c>
      <c r="N604" s="65">
        <f t="shared" si="40"/>
        <v>0</v>
      </c>
      <c r="O604" s="66" t="str">
        <f>+IFERROR(VLOOKUP(LEFT(E604,4),Tabla3[[COD]:[PROCESO]],4,FALSE),"")</f>
        <v/>
      </c>
      <c r="P604" s="67" t="str">
        <f t="shared" si="41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38"/>
        <v/>
      </c>
      <c r="K605" s="60"/>
      <c r="L605" s="63"/>
      <c r="M605" s="64" t="str">
        <f t="shared" si="39"/>
        <v/>
      </c>
      <c r="N605" s="65">
        <f t="shared" si="40"/>
        <v>0</v>
      </c>
      <c r="O605" s="66" t="str">
        <f>+IFERROR(VLOOKUP(LEFT(E605,4),Tabla3[[COD]:[PROCESO]],4,FALSE),"")</f>
        <v/>
      </c>
      <c r="P605" s="67" t="str">
        <f t="shared" si="41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38"/>
        <v/>
      </c>
      <c r="K606" s="60"/>
      <c r="L606" s="63"/>
      <c r="M606" s="64" t="str">
        <f t="shared" si="39"/>
        <v/>
      </c>
      <c r="N606" s="65">
        <f t="shared" si="40"/>
        <v>0</v>
      </c>
      <c r="O606" s="66" t="str">
        <f>+IFERROR(VLOOKUP(LEFT(E606,4),Tabla3[[COD]:[PROCESO]],4,FALSE),"")</f>
        <v/>
      </c>
      <c r="P606" s="67" t="str">
        <f t="shared" si="41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38"/>
        <v/>
      </c>
      <c r="K607" s="60"/>
      <c r="L607" s="63"/>
      <c r="M607" s="64" t="str">
        <f t="shared" si="39"/>
        <v/>
      </c>
      <c r="N607" s="65">
        <f t="shared" si="40"/>
        <v>0</v>
      </c>
      <c r="O607" s="66" t="str">
        <f>+IFERROR(VLOOKUP(LEFT(E607,4),Tabla3[[COD]:[PROCESO]],4,FALSE),"")</f>
        <v/>
      </c>
      <c r="P607" s="67" t="str">
        <f t="shared" si="41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38"/>
        <v/>
      </c>
      <c r="K608" s="60"/>
      <c r="L608" s="63"/>
      <c r="M608" s="64" t="str">
        <f t="shared" si="39"/>
        <v/>
      </c>
      <c r="N608" s="65">
        <f t="shared" si="40"/>
        <v>0</v>
      </c>
      <c r="O608" s="66" t="str">
        <f>+IFERROR(VLOOKUP(LEFT(E608,4),Tabla3[[COD]:[PROCESO]],4,FALSE),"")</f>
        <v/>
      </c>
      <c r="P608" s="67" t="str">
        <f t="shared" si="41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38"/>
        <v/>
      </c>
      <c r="K609" s="60"/>
      <c r="L609" s="63"/>
      <c r="M609" s="64" t="str">
        <f t="shared" si="39"/>
        <v/>
      </c>
      <c r="N609" s="65">
        <f t="shared" si="40"/>
        <v>0</v>
      </c>
      <c r="O609" s="66" t="str">
        <f>+IFERROR(VLOOKUP(LEFT(E609,4),Tabla3[[COD]:[PROCESO]],4,FALSE),"")</f>
        <v/>
      </c>
      <c r="P609" s="67" t="str">
        <f t="shared" si="41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38"/>
        <v/>
      </c>
      <c r="K610" s="60"/>
      <c r="L610" s="63"/>
      <c r="M610" s="64" t="str">
        <f t="shared" si="39"/>
        <v/>
      </c>
      <c r="N610" s="65">
        <f t="shared" si="40"/>
        <v>0</v>
      </c>
      <c r="O610" s="66" t="str">
        <f>+IFERROR(VLOOKUP(LEFT(E610,4),Tabla3[[COD]:[PROCESO]],4,FALSE),"")</f>
        <v/>
      </c>
      <c r="P610" s="67" t="str">
        <f t="shared" si="41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38"/>
        <v/>
      </c>
      <c r="K611" s="60"/>
      <c r="L611" s="63"/>
      <c r="M611" s="64" t="str">
        <f t="shared" si="39"/>
        <v/>
      </c>
      <c r="N611" s="65">
        <f t="shared" si="40"/>
        <v>0</v>
      </c>
      <c r="O611" s="66" t="str">
        <f>+IFERROR(VLOOKUP(LEFT(E611,4),Tabla3[[COD]:[PROCESO]],4,FALSE),"")</f>
        <v/>
      </c>
      <c r="P611" s="67" t="str">
        <f t="shared" si="41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38"/>
        <v/>
      </c>
      <c r="K612" s="60"/>
      <c r="L612" s="63"/>
      <c r="M612" s="64" t="str">
        <f t="shared" si="39"/>
        <v/>
      </c>
      <c r="N612" s="65">
        <f t="shared" si="40"/>
        <v>0</v>
      </c>
      <c r="O612" s="66" t="str">
        <f>+IFERROR(VLOOKUP(LEFT(E612,4),Tabla3[[COD]:[PROCESO]],4,FALSE),"")</f>
        <v/>
      </c>
      <c r="P612" s="67" t="str">
        <f t="shared" si="41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38"/>
        <v/>
      </c>
      <c r="K613" s="60"/>
      <c r="L613" s="63"/>
      <c r="M613" s="64" t="str">
        <f t="shared" si="39"/>
        <v/>
      </c>
      <c r="N613" s="65">
        <f t="shared" si="40"/>
        <v>0</v>
      </c>
      <c r="O613" s="66" t="str">
        <f>+IFERROR(VLOOKUP(LEFT(E613,4),Tabla3[[COD]:[PROCESO]],4,FALSE),"")</f>
        <v/>
      </c>
      <c r="P613" s="67" t="str">
        <f t="shared" si="41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38"/>
        <v/>
      </c>
      <c r="K614" s="60"/>
      <c r="L614" s="63"/>
      <c r="M614" s="64" t="str">
        <f t="shared" si="39"/>
        <v/>
      </c>
      <c r="N614" s="65">
        <f t="shared" si="40"/>
        <v>0</v>
      </c>
      <c r="O614" s="66" t="str">
        <f>+IFERROR(VLOOKUP(LEFT(E614,4),Tabla3[[COD]:[PROCESO]],4,FALSE),"")</f>
        <v/>
      </c>
      <c r="P614" s="67" t="str">
        <f t="shared" si="41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38"/>
        <v/>
      </c>
      <c r="K615" s="60"/>
      <c r="L615" s="63"/>
      <c r="M615" s="64" t="str">
        <f t="shared" si="39"/>
        <v/>
      </c>
      <c r="N615" s="65">
        <f t="shared" si="40"/>
        <v>0</v>
      </c>
      <c r="O615" s="66" t="str">
        <f>+IFERROR(VLOOKUP(LEFT(E615,4),Tabla3[[COD]:[PROCESO]],4,FALSE),"")</f>
        <v/>
      </c>
      <c r="P615" s="67" t="str">
        <f t="shared" si="41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38"/>
        <v/>
      </c>
      <c r="K616" s="60"/>
      <c r="L616" s="63"/>
      <c r="M616" s="64" t="str">
        <f t="shared" si="39"/>
        <v/>
      </c>
      <c r="N616" s="65">
        <f t="shared" si="40"/>
        <v>0</v>
      </c>
      <c r="O616" s="66" t="str">
        <f>+IFERROR(VLOOKUP(LEFT(E616,4),Tabla3[[COD]:[PROCESO]],4,FALSE),"")</f>
        <v/>
      </c>
      <c r="P616" s="67" t="str">
        <f t="shared" si="41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38"/>
        <v/>
      </c>
      <c r="K617" s="60"/>
      <c r="L617" s="63"/>
      <c r="M617" s="64" t="str">
        <f t="shared" si="39"/>
        <v/>
      </c>
      <c r="N617" s="65">
        <f t="shared" si="40"/>
        <v>0</v>
      </c>
      <c r="O617" s="66" t="str">
        <f>+IFERROR(VLOOKUP(LEFT(E617,4),Tabla3[[COD]:[PROCESO]],4,FALSE),"")</f>
        <v/>
      </c>
      <c r="P617" s="67" t="str">
        <f t="shared" si="41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38"/>
        <v/>
      </c>
      <c r="K618" s="60"/>
      <c r="L618" s="63"/>
      <c r="M618" s="64" t="str">
        <f t="shared" si="39"/>
        <v/>
      </c>
      <c r="N618" s="65">
        <f t="shared" si="40"/>
        <v>0</v>
      </c>
      <c r="O618" s="66" t="str">
        <f>+IFERROR(VLOOKUP(LEFT(E618,4),Tabla3[[COD]:[PROCESO]],4,FALSE),"")</f>
        <v/>
      </c>
      <c r="P618" s="67" t="str">
        <f t="shared" si="41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38"/>
        <v/>
      </c>
      <c r="K619" s="60"/>
      <c r="L619" s="63"/>
      <c r="M619" s="64" t="str">
        <f t="shared" si="39"/>
        <v/>
      </c>
      <c r="N619" s="65">
        <f t="shared" si="40"/>
        <v>0</v>
      </c>
      <c r="O619" s="66" t="str">
        <f>+IFERROR(VLOOKUP(LEFT(E619,4),Tabla3[[COD]:[PROCESO]],4,FALSE),"")</f>
        <v/>
      </c>
      <c r="P619" s="67" t="str">
        <f t="shared" si="41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38"/>
        <v/>
      </c>
      <c r="K620" s="60"/>
      <c r="L620" s="63"/>
      <c r="M620" s="64" t="str">
        <f t="shared" si="39"/>
        <v/>
      </c>
      <c r="N620" s="65">
        <f t="shared" si="40"/>
        <v>0</v>
      </c>
      <c r="O620" s="66" t="str">
        <f>+IFERROR(VLOOKUP(LEFT(E620,4),Tabla3[[COD]:[PROCESO]],4,FALSE),"")</f>
        <v/>
      </c>
      <c r="P620" s="67" t="str">
        <f t="shared" si="41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38"/>
        <v/>
      </c>
      <c r="K621" s="60"/>
      <c r="L621" s="63"/>
      <c r="M621" s="64" t="str">
        <f t="shared" si="39"/>
        <v/>
      </c>
      <c r="N621" s="65">
        <f t="shared" si="40"/>
        <v>0</v>
      </c>
      <c r="O621" s="66" t="str">
        <f>+IFERROR(VLOOKUP(LEFT(E621,4),Tabla3[[COD]:[PROCESO]],4,FALSE),"")</f>
        <v/>
      </c>
      <c r="P621" s="67" t="str">
        <f t="shared" si="41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38"/>
        <v/>
      </c>
      <c r="K622" s="60"/>
      <c r="L622" s="63"/>
      <c r="M622" s="64" t="str">
        <f t="shared" si="39"/>
        <v/>
      </c>
      <c r="N622" s="65">
        <f t="shared" si="40"/>
        <v>0</v>
      </c>
      <c r="O622" s="66" t="str">
        <f>+IFERROR(VLOOKUP(LEFT(E622,4),Tabla3[[COD]:[PROCESO]],4,FALSE),"")</f>
        <v/>
      </c>
      <c r="P622" s="67" t="str">
        <f t="shared" si="41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38"/>
        <v/>
      </c>
      <c r="K623" s="60"/>
      <c r="L623" s="63"/>
      <c r="M623" s="64" t="str">
        <f t="shared" si="39"/>
        <v/>
      </c>
      <c r="N623" s="65">
        <f t="shared" si="40"/>
        <v>0</v>
      </c>
      <c r="O623" s="66" t="str">
        <f>+IFERROR(VLOOKUP(LEFT(E623,4),Tabla3[[COD]:[PROCESO]],4,FALSE),"")</f>
        <v/>
      </c>
      <c r="P623" s="67" t="str">
        <f t="shared" si="41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38"/>
        <v/>
      </c>
      <c r="K624" s="60"/>
      <c r="L624" s="63"/>
      <c r="M624" s="64" t="str">
        <f t="shared" si="39"/>
        <v/>
      </c>
      <c r="N624" s="65">
        <f t="shared" si="40"/>
        <v>0</v>
      </c>
      <c r="O624" s="66" t="str">
        <f>+IFERROR(VLOOKUP(LEFT(E624,4),Tabla3[[COD]:[PROCESO]],4,FALSE),"")</f>
        <v/>
      </c>
      <c r="P624" s="67" t="str">
        <f t="shared" si="41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62" t="str">
        <f t="shared" si="38"/>
        <v/>
      </c>
      <c r="K625" s="60"/>
      <c r="L625" s="63"/>
      <c r="M625" s="64" t="str">
        <f t="shared" si="39"/>
        <v/>
      </c>
      <c r="N625" s="65">
        <f t="shared" si="40"/>
        <v>0</v>
      </c>
      <c r="O625" s="66" t="str">
        <f>+IFERROR(VLOOKUP(LEFT(E625,4),Tabla3[[COD]:[PROCESO]],4,FALSE),"")</f>
        <v/>
      </c>
      <c r="P625" s="67" t="str">
        <f t="shared" si="41"/>
        <v/>
      </c>
    </row>
    <row r="626" spans="2:16" s="68" customFormat="1" ht="22.75" customHeight="1" thickBot="1" x14ac:dyDescent="0.4">
      <c r="B626" s="69"/>
      <c r="C626" s="184"/>
      <c r="D626" s="71"/>
      <c r="E626" s="71"/>
      <c r="F626" s="164"/>
      <c r="G626" s="79"/>
      <c r="H626" s="77"/>
      <c r="I626" s="72">
        <f>+SUM(N2:N625)</f>
        <v>0</v>
      </c>
      <c r="J626" s="71"/>
      <c r="K626" s="71"/>
      <c r="L626" s="73"/>
      <c r="M626" s="64" t="str">
        <f t="shared" si="39"/>
        <v/>
      </c>
      <c r="N626" s="65"/>
      <c r="O626" s="66" t="str">
        <f>+IFERROR(VLOOKUP(LEFT(E626,4),Tabla3[[COD]:[PROCESO]],4,FALSE),"")</f>
        <v/>
      </c>
      <c r="P626" s="67" t="str">
        <f t="shared" ref="P626" si="42"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</sheetData>
  <sheetProtection insertRows="0" autoFilter="0"/>
  <autoFilter ref="B1:P626" xr:uid="{B5AFACF2-B345-43F2-B8F4-AE4D2E38886B}"/>
  <conditionalFormatting sqref="L128:L131 J2:J1048576">
    <cfRule type="cellIs" dxfId="54" priority="1" operator="greaterThanOrEqual">
      <formula>1.25</formula>
    </cfRule>
    <cfRule type="cellIs" dxfId="53" priority="2" operator="greaterThanOrEqual">
      <formula>1</formula>
    </cfRule>
    <cfRule type="cellIs" dxfId="52" priority="3" operator="greaterThanOrEqual">
      <formula>0.6</formula>
    </cfRule>
    <cfRule type="cellIs" dxfId="51" priority="4" operator="lessThanOrEqual">
      <formula>0.6</formula>
    </cfRule>
    <cfRule type="cellIs" dxfId="50" priority="5" operator="greaterThanOrEqual">
      <formula>1</formula>
    </cfRule>
    <cfRule type="cellIs" dxfId="49" priority="6" operator="greaterThanOrEqual">
      <formula>0.6</formula>
    </cfRule>
    <cfRule type="cellIs" dxfId="48" priority="7" operator="lessThanOrEqual">
      <formula>0.59</formula>
    </cfRule>
    <cfRule type="cellIs" dxfId="47" priority="8" operator="greaterThanOrEqual">
      <formula>0.9</formula>
    </cfRule>
    <cfRule type="cellIs" dxfId="46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F0D6D9-93D7-423F-8150-87019A2ECC28}">
          <x14:formula1>
            <xm:f>FINCAS!$A$2:$A$73</xm:f>
          </x14:formula1>
          <xm:sqref>D2:D152 D154:D625</xm:sqref>
        </x14:dataValidation>
        <x14:dataValidation type="list" allowBlank="1" showInputMessage="1" showErrorMessage="1" xr:uid="{A8B09A00-4A5F-4B18-B295-CFA7FEA3F4DC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  <pageSetUpPr autoPageBreaks="0"/>
  </sheetPr>
  <dimension ref="A1:R4368"/>
  <sheetViews>
    <sheetView zoomScaleNormal="100" zoomScaleSheetLayoutView="20" workbookViewId="0">
      <pane ySplit="1" topLeftCell="A2" activePane="bottomLeft" state="frozen"/>
      <selection activeCell="B12" sqref="B12"/>
      <selection pane="bottomLeft" activeCell="F7" sqref="F6:F7"/>
    </sheetView>
  </sheetViews>
  <sheetFormatPr baseColWidth="10" defaultColWidth="11.453125" defaultRowHeight="14.5" x14ac:dyDescent="0.35"/>
  <cols>
    <col min="1" max="1" width="15.26953125" customWidth="1"/>
    <col min="2" max="2" width="23.81640625" customWidth="1"/>
    <col min="3" max="3" width="25.1796875" style="88" customWidth="1"/>
    <col min="4" max="4" width="33.1796875" customWidth="1"/>
    <col min="5" max="5" width="16.1796875" customWidth="1"/>
    <col min="6" max="6" width="62.81640625" customWidth="1"/>
    <col min="8" max="8" width="16.1796875" style="89" customWidth="1"/>
    <col min="9" max="9" width="15.1796875" style="89" customWidth="1"/>
    <col min="11" max="11" width="19.54296875" style="48" customWidth="1"/>
    <col min="12" max="12" width="11.453125" style="48"/>
    <col min="13" max="13" width="17.26953125" style="16" customWidth="1"/>
    <col min="14" max="14" width="21.1796875" style="16" customWidth="1"/>
    <col min="15" max="15" width="18" style="16" customWidth="1"/>
    <col min="16" max="16" width="20.54296875" style="16" customWidth="1"/>
    <col min="17" max="17" width="29.81640625" style="16" customWidth="1"/>
    <col min="18" max="18" width="11.453125" style="16"/>
  </cols>
  <sheetData>
    <row r="1" spans="1:18" s="81" customFormat="1" ht="58.5" customHeight="1" x14ac:dyDescent="0.35">
      <c r="A1" s="176" t="s">
        <v>310</v>
      </c>
      <c r="B1" s="176" t="s">
        <v>311</v>
      </c>
      <c r="C1" s="176" t="s">
        <v>312</v>
      </c>
      <c r="D1" s="176" t="s">
        <v>313</v>
      </c>
      <c r="E1" s="176" t="s">
        <v>314</v>
      </c>
      <c r="F1" s="176" t="s">
        <v>315</v>
      </c>
      <c r="G1" s="176" t="s">
        <v>316</v>
      </c>
      <c r="H1" s="176" t="s">
        <v>317</v>
      </c>
      <c r="I1" s="176" t="s">
        <v>318</v>
      </c>
      <c r="J1" s="176" t="s">
        <v>319</v>
      </c>
      <c r="K1" s="176" t="s">
        <v>320</v>
      </c>
      <c r="L1" s="176" t="s">
        <v>321</v>
      </c>
      <c r="M1" s="176" t="s">
        <v>322</v>
      </c>
      <c r="N1" s="176" t="s">
        <v>323</v>
      </c>
      <c r="O1" s="176" t="s">
        <v>324</v>
      </c>
      <c r="P1" s="176" t="s">
        <v>325</v>
      </c>
      <c r="Q1" s="176" t="s">
        <v>326</v>
      </c>
      <c r="R1" s="176" t="s">
        <v>6</v>
      </c>
    </row>
    <row r="2" spans="1:18" x14ac:dyDescent="0.35">
      <c r="A2" s="83" t="str">
        <f>IFERROR(VLOOKUP(LEFT(F2,4),Tabla3[[COD]:[PROCESO]],5,0),"")</f>
        <v/>
      </c>
      <c r="B2" s="15" t="e" cm="1" vm="1">
        <f t="array" aca="1" ref="B2" ca="1">+_xlfn._xlws.FILTER(_xlfn.VSTACK(Apilar!A2:A5000),_xlfn.VSTACK(Apilar!A2:A5000)&lt;&gt;"")</f>
        <v>#NAME?</v>
      </c>
      <c r="C2" s="85" t="e" cm="1" vm="2">
        <f t="array" ref="C2">+_xlfn._xlws.FILTER(_xlfn.VSTACK(Apilar!B2:B5000),_xlfn.VSTACK(Apilar!B2:B5000)&lt;&gt;"")</f>
        <v>#VALUE!</v>
      </c>
      <c r="D2" s="84" t="e" vm="3">
        <f>VLOOKUP(E2,FINCAS!$A$2:$B$77,2,0)</f>
        <v>#VALUE!</v>
      </c>
      <c r="E2" s="15" t="e" cm="1" vm="2">
        <f t="array" ref="E2">+_xlfn._xlws.FILTER(_xlfn.VSTACK(Apilar!C2:C5000),_xlfn.VSTACK(Apilar!C2:C5000)&lt;&gt;"")</f>
        <v>#VALUE!</v>
      </c>
      <c r="F2" s="15" t="e" cm="1" vm="2">
        <f t="array" ref="F2">+_xlfn._xlws.FILTER(_xlfn.VSTACK(Apilar!D2:D5000),_xlfn.VSTACK(Apilar!D2:D5000)&lt;&gt;"")</f>
        <v>#VALUE!</v>
      </c>
      <c r="G2" s="82" t="e" vm="3">
        <f>VLOOKUP(F2,'ESTADAR V3 2025'!$D$125:$E$240,2,0)</f>
        <v>#VALUE!</v>
      </c>
      <c r="H2" s="86" t="e" cm="1" vm="2">
        <f t="array" ref="H2">+_xlfn._xlws.FILTER(_xlfn.VSTACK(Apilar!F2:F5000),_xlfn.VSTACK(Apilar!F2:F5000)&lt;&gt;"")</f>
        <v>#VALUE!</v>
      </c>
      <c r="I2" s="86" t="e" cm="1" vm="2">
        <f t="array" ref="I2">+_xlfn._xlws.FILTER(_xlfn.VSTACK(Apilar!G2:G5000),_xlfn.VSTACK(Apilar!G2:G5000)&lt;&gt;"")</f>
        <v>#VALUE!</v>
      </c>
      <c r="J2" s="15" t="e" cm="1" vm="2">
        <f t="array" ref="J2">+_xlfn._xlws.FILTER(_xlfn.VSTACK(Apilar!H2:H5000),_xlfn.VSTACK(Apilar!H2:H5000)&lt;&gt;"")</f>
        <v>#VALUE!</v>
      </c>
      <c r="K2" s="242" t="str">
        <f t="shared" ref="K2:K65" si="0">+IFERROR(L2*M2,"")</f>
        <v/>
      </c>
      <c r="L2" s="93" t="e" vm="3">
        <f t="shared" ref="L2:L58" si="1">+(I2-H2)*24</f>
        <v>#VALUE!</v>
      </c>
      <c r="M2" s="94" t="str">
        <f>+IFERROR(VLOOKUP(LEFT(F2,4),'ESTADAR V3 2025'!$C$4:$G$116,4,0),"")</f>
        <v/>
      </c>
      <c r="N2" s="95" t="str">
        <f t="shared" ref="N2:N58" si="2">IFERROR(J2/L2,"")</f>
        <v/>
      </c>
      <c r="O2" s="96" t="str">
        <f>IFERROR(N2/M2,"")</f>
        <v/>
      </c>
      <c r="P2" s="14" t="e" cm="1" vm="2">
        <f t="array" ref="P2">+_xlfn._xlws.FILTER(_xlfn.VSTACK(Apilar!J2:J5000),_xlfn.VSTACK(Apilar!J2:J5000)&lt;&gt;"")</f>
        <v>#VALUE!</v>
      </c>
      <c r="Q2" s="14" t="e" cm="1" vm="2">
        <f t="array" ref="Q2">+_xlfn._xlws.FILTER(_xlfn.VSTACK(Apilar!K2:K5000),_xlfn.VSTACK(Apilar!K2:K5000)&lt;&gt;"")</f>
        <v>#VALUE!</v>
      </c>
      <c r="R2" s="218" t="e" vm="3">
        <f>+VLOOKUP(F2,'ESTADAR V3 2025'!$D$125:$G$236,4,FALSE)</f>
        <v>#VALUE!</v>
      </c>
    </row>
    <row r="3" spans="1:18" x14ac:dyDescent="0.35">
      <c r="A3" s="83" t="str">
        <f>IFERROR(VLOOKUP(LEFT(F3,4),Tabla3[[COD]:[PROCESO]],5,0),"")</f>
        <v/>
      </c>
      <c r="B3" s="15"/>
      <c r="C3" s="85"/>
      <c r="D3" s="84" t="e">
        <f>VLOOKUP(E3,FINCAS!$A$2:$B$77,2,0)</f>
        <v>#N/A</v>
      </c>
      <c r="E3" s="15"/>
      <c r="F3" s="15"/>
      <c r="G3" s="82" t="e">
        <f>VLOOKUP(F3,'ESTADAR V3 2025'!$D$125:$E$240,2,0)</f>
        <v>#N/A</v>
      </c>
      <c r="H3" s="86"/>
      <c r="I3" s="86"/>
      <c r="J3" s="15"/>
      <c r="K3" s="242" t="str">
        <f t="shared" si="0"/>
        <v/>
      </c>
      <c r="L3" s="93">
        <f t="shared" si="1"/>
        <v>0</v>
      </c>
      <c r="M3" s="94" t="str">
        <f>+IFERROR(VLOOKUP(LEFT(F3,4),'ESTADAR V3 2025'!$C$4:$G$116,4,0),"")</f>
        <v/>
      </c>
      <c r="N3" s="95" t="str">
        <f t="shared" si="2"/>
        <v/>
      </c>
      <c r="O3" s="96" t="str">
        <f t="shared" ref="O3:O58" si="3">IFERROR(N3/M3,"")</f>
        <v/>
      </c>
      <c r="P3" s="14"/>
      <c r="Q3" s="14"/>
      <c r="R3" s="218" t="e">
        <f>+VLOOKUP(F3,'ESTADAR V3 2025'!$D$125:$G$236,4,FALSE)</f>
        <v>#N/A</v>
      </c>
    </row>
    <row r="4" spans="1:18" x14ac:dyDescent="0.35">
      <c r="A4" s="83" t="str">
        <f>IFERROR(VLOOKUP(LEFT(F4,4),Tabla3[[COD]:[PROCESO]],5,0),"")</f>
        <v/>
      </c>
      <c r="B4" s="15"/>
      <c r="C4" s="85"/>
      <c r="D4" s="84" t="e">
        <f>VLOOKUP(E4,FINCAS!$A$2:$B$77,2,0)</f>
        <v>#N/A</v>
      </c>
      <c r="E4" s="15"/>
      <c r="F4" s="15"/>
      <c r="G4" s="82" t="e">
        <f>VLOOKUP(F4,'ESTADAR V3 2025'!$D$125:$E$240,2,0)</f>
        <v>#N/A</v>
      </c>
      <c r="H4" s="86"/>
      <c r="I4" s="86"/>
      <c r="J4" s="15"/>
      <c r="K4" s="242" t="str">
        <f t="shared" si="0"/>
        <v/>
      </c>
      <c r="L4" s="93">
        <f t="shared" si="1"/>
        <v>0</v>
      </c>
      <c r="M4" s="94" t="str">
        <f>+IFERROR(VLOOKUP(LEFT(F4,4),'ESTADAR V3 2025'!$C$4:$G$116,4,0),"")</f>
        <v/>
      </c>
      <c r="N4" s="95" t="str">
        <f t="shared" si="2"/>
        <v/>
      </c>
      <c r="O4" s="96" t="str">
        <f t="shared" si="3"/>
        <v/>
      </c>
      <c r="P4" s="14"/>
      <c r="Q4" s="14"/>
      <c r="R4" s="218" t="e">
        <f>+VLOOKUP(F4,'ESTADAR V3 2025'!$D$125:$G$236,4,FALSE)</f>
        <v>#N/A</v>
      </c>
    </row>
    <row r="5" spans="1:18" x14ac:dyDescent="0.35">
      <c r="A5" s="83" t="str">
        <f>IFERROR(VLOOKUP(LEFT(F5,4),Tabla3[[COD]:[PROCESO]],5,0),"")</f>
        <v/>
      </c>
      <c r="B5" s="15"/>
      <c r="C5" s="85"/>
      <c r="D5" s="84" t="e">
        <f>VLOOKUP(E5,FINCAS!$A$2:$B$77,2,0)</f>
        <v>#N/A</v>
      </c>
      <c r="E5" s="15"/>
      <c r="F5" s="15"/>
      <c r="G5" s="82" t="e">
        <f>VLOOKUP(F5,'ESTADAR V3 2025'!$D$125:$E$240,2,0)</f>
        <v>#N/A</v>
      </c>
      <c r="H5" s="87"/>
      <c r="I5" s="87"/>
      <c r="J5" s="15"/>
      <c r="K5" s="242" t="str">
        <f t="shared" si="0"/>
        <v/>
      </c>
      <c r="L5" s="93">
        <f t="shared" si="1"/>
        <v>0</v>
      </c>
      <c r="M5" s="94" t="str">
        <f>+IFERROR(VLOOKUP(LEFT(F5,4),'ESTADAR V3 2025'!$C$4:$G$116,4,0),"")</f>
        <v/>
      </c>
      <c r="N5" s="95" t="str">
        <f t="shared" si="2"/>
        <v/>
      </c>
      <c r="O5" s="96" t="str">
        <f t="shared" si="3"/>
        <v/>
      </c>
      <c r="P5" s="14"/>
      <c r="Q5" s="14"/>
      <c r="R5" s="218" t="e">
        <f>+VLOOKUP(F5,'ESTADAR V3 2025'!$D$125:$G$236,4,FALSE)</f>
        <v>#N/A</v>
      </c>
    </row>
    <row r="6" spans="1:18" x14ac:dyDescent="0.35">
      <c r="A6" s="83" t="str">
        <f>IFERROR(VLOOKUP(LEFT(F6,4),Tabla3[[COD]:[PROCESO]],5,0),"")</f>
        <v/>
      </c>
      <c r="B6" s="15"/>
      <c r="C6" s="85"/>
      <c r="D6" s="84" t="e">
        <f>VLOOKUP(E6,FINCAS!$A$2:$B$77,2,0)</f>
        <v>#N/A</v>
      </c>
      <c r="E6" s="15"/>
      <c r="F6" s="15"/>
      <c r="G6" s="82" t="e">
        <f>VLOOKUP(F6,'ESTADAR V3 2025'!$D$125:$E$240,2,0)</f>
        <v>#N/A</v>
      </c>
      <c r="H6" s="86"/>
      <c r="I6" s="86"/>
      <c r="J6" s="15"/>
      <c r="K6" s="242" t="str">
        <f t="shared" si="0"/>
        <v/>
      </c>
      <c r="L6" s="93">
        <f t="shared" si="1"/>
        <v>0</v>
      </c>
      <c r="M6" s="94" t="str">
        <f>+IFERROR(VLOOKUP(LEFT(F6,4),'ESTADAR V3 2025'!$C$4:$G$116,4,0),"")</f>
        <v/>
      </c>
      <c r="N6" s="95" t="str">
        <f t="shared" si="2"/>
        <v/>
      </c>
      <c r="O6" s="96" t="str">
        <f t="shared" si="3"/>
        <v/>
      </c>
      <c r="P6" s="14"/>
      <c r="Q6" s="14"/>
      <c r="R6" s="218" t="e">
        <f>+VLOOKUP(F6,'ESTADAR V3 2025'!$D$125:$G$236,4,FALSE)</f>
        <v>#N/A</v>
      </c>
    </row>
    <row r="7" spans="1:18" x14ac:dyDescent="0.35">
      <c r="A7" s="83" t="str">
        <f>IFERROR(VLOOKUP(LEFT(F7,4),Tabla3[[COD]:[PROCESO]],5,0),"")</f>
        <v/>
      </c>
      <c r="B7" s="15"/>
      <c r="C7" s="85"/>
      <c r="D7" s="84" t="e">
        <f>VLOOKUP(E7,FINCAS!$A$2:$B$77,2,0)</f>
        <v>#N/A</v>
      </c>
      <c r="E7" s="15"/>
      <c r="F7" s="15"/>
      <c r="G7" s="82" t="e">
        <f>VLOOKUP(F7,'ESTADAR V3 2025'!$D$125:$E$240,2,0)</f>
        <v>#N/A</v>
      </c>
      <c r="H7" s="86"/>
      <c r="I7" s="86"/>
      <c r="J7" s="15"/>
      <c r="K7" s="242" t="str">
        <f t="shared" si="0"/>
        <v/>
      </c>
      <c r="L7" s="93">
        <f t="shared" si="1"/>
        <v>0</v>
      </c>
      <c r="M7" s="94" t="str">
        <f>+IFERROR(VLOOKUP(LEFT(F7,4),'ESTADAR V3 2025'!$C$4:$G$116,4,0),"")</f>
        <v/>
      </c>
      <c r="N7" s="95" t="str">
        <f t="shared" si="2"/>
        <v/>
      </c>
      <c r="O7" s="96" t="str">
        <f t="shared" si="3"/>
        <v/>
      </c>
      <c r="P7" s="14"/>
      <c r="Q7" s="14"/>
      <c r="R7" s="218" t="e">
        <f>+VLOOKUP(F7,'ESTADAR V3 2025'!$D$125:$G$236,4,FALSE)</f>
        <v>#N/A</v>
      </c>
    </row>
    <row r="8" spans="1:18" x14ac:dyDescent="0.35">
      <c r="A8" s="83" t="str">
        <f>IFERROR(VLOOKUP(LEFT(F8,4),Tabla3[[COD]:[PROCESO]],5,0),"")</f>
        <v/>
      </c>
      <c r="B8" s="15"/>
      <c r="C8" s="85"/>
      <c r="D8" s="84" t="e">
        <f>VLOOKUP(E8,FINCAS!$A$2:$B$77,2,0)</f>
        <v>#N/A</v>
      </c>
      <c r="E8" s="15"/>
      <c r="F8" s="15"/>
      <c r="G8" s="82" t="e">
        <f>VLOOKUP(F8,'ESTADAR V3 2025'!$D$125:$E$240,2,0)</f>
        <v>#N/A</v>
      </c>
      <c r="H8" s="86"/>
      <c r="I8" s="86"/>
      <c r="J8" s="15"/>
      <c r="K8" s="242" t="str">
        <f t="shared" si="0"/>
        <v/>
      </c>
      <c r="L8" s="93">
        <f t="shared" si="1"/>
        <v>0</v>
      </c>
      <c r="M8" s="94" t="str">
        <f>+IFERROR(VLOOKUP(LEFT(F8,4),'ESTADAR V3 2025'!$C$4:$G$116,4,0),"")</f>
        <v/>
      </c>
      <c r="N8" s="95" t="str">
        <f t="shared" si="2"/>
        <v/>
      </c>
      <c r="O8" s="96" t="str">
        <f t="shared" si="3"/>
        <v/>
      </c>
      <c r="P8" s="14"/>
      <c r="Q8" s="14"/>
      <c r="R8" s="218" t="e">
        <f>+VLOOKUP(F8,'ESTADAR V3 2025'!$D$125:$G$236,4,FALSE)</f>
        <v>#N/A</v>
      </c>
    </row>
    <row r="9" spans="1:18" x14ac:dyDescent="0.35">
      <c r="A9" s="83" t="str">
        <f>IFERROR(VLOOKUP(LEFT(F9,4),Tabla3[[COD]:[PROCESO]],5,0),"")</f>
        <v/>
      </c>
      <c r="B9" s="15"/>
      <c r="C9" s="85"/>
      <c r="D9" s="84" t="e">
        <f>VLOOKUP(E9,FINCAS!$A$2:$B$77,2,0)</f>
        <v>#N/A</v>
      </c>
      <c r="E9" s="15"/>
      <c r="F9" s="15"/>
      <c r="G9" s="82" t="e">
        <f>VLOOKUP(F9,'ESTADAR V3 2025'!$D$125:$E$240,2,0)</f>
        <v>#N/A</v>
      </c>
      <c r="H9" s="86"/>
      <c r="I9" s="86"/>
      <c r="J9" s="15"/>
      <c r="K9" s="242" t="str">
        <f t="shared" si="0"/>
        <v/>
      </c>
      <c r="L9" s="93">
        <f t="shared" si="1"/>
        <v>0</v>
      </c>
      <c r="M9" s="94" t="str">
        <f>+IFERROR(VLOOKUP(LEFT(F9,4),'ESTADAR V3 2025'!$C$4:$G$116,4,0),"")</f>
        <v/>
      </c>
      <c r="N9" s="95" t="str">
        <f t="shared" si="2"/>
        <v/>
      </c>
      <c r="O9" s="96" t="str">
        <f t="shared" si="3"/>
        <v/>
      </c>
      <c r="P9" s="14"/>
      <c r="Q9" s="14"/>
      <c r="R9" s="218" t="e">
        <f>+VLOOKUP(F9,'ESTADAR V3 2025'!$D$125:$G$236,4,FALSE)</f>
        <v>#N/A</v>
      </c>
    </row>
    <row r="10" spans="1:18" x14ac:dyDescent="0.35">
      <c r="A10" s="83" t="str">
        <f>IFERROR(VLOOKUP(LEFT(F10,4),Tabla3[[COD]:[PROCESO]],5,0),"")</f>
        <v/>
      </c>
      <c r="B10" s="15"/>
      <c r="C10" s="85"/>
      <c r="D10" s="84" t="e">
        <f>VLOOKUP(E10,FINCAS!$A$2:$B$77,2,0)</f>
        <v>#N/A</v>
      </c>
      <c r="E10" s="15"/>
      <c r="F10" s="15"/>
      <c r="G10" s="82" t="e">
        <f>VLOOKUP(F10,'ESTADAR V3 2025'!$D$125:$E$240,2,0)</f>
        <v>#N/A</v>
      </c>
      <c r="H10" s="86"/>
      <c r="I10" s="86"/>
      <c r="J10" s="15"/>
      <c r="K10" s="242" t="str">
        <f t="shared" si="0"/>
        <v/>
      </c>
      <c r="L10" s="93">
        <f t="shared" si="1"/>
        <v>0</v>
      </c>
      <c r="M10" s="94" t="str">
        <f>+IFERROR(VLOOKUP(LEFT(F10,4),'ESTADAR V3 2025'!$C$4:$G$116,4,0),"")</f>
        <v/>
      </c>
      <c r="N10" s="95" t="str">
        <f t="shared" si="2"/>
        <v/>
      </c>
      <c r="O10" s="96" t="str">
        <f t="shared" si="3"/>
        <v/>
      </c>
      <c r="P10" s="14"/>
      <c r="Q10" s="14"/>
      <c r="R10" s="218" t="e">
        <f>+VLOOKUP(F10,'ESTADAR V3 2025'!$D$125:$G$236,4,FALSE)</f>
        <v>#N/A</v>
      </c>
    </row>
    <row r="11" spans="1:18" x14ac:dyDescent="0.35">
      <c r="A11" s="83" t="str">
        <f>IFERROR(VLOOKUP(LEFT(F11,4),Tabla3[[COD]:[PROCESO]],5,0),"")</f>
        <v/>
      </c>
      <c r="B11" s="15"/>
      <c r="C11" s="85"/>
      <c r="D11" s="84" t="e">
        <f>VLOOKUP(E11,FINCAS!$A$2:$B$77,2,0)</f>
        <v>#N/A</v>
      </c>
      <c r="E11" s="15"/>
      <c r="F11" s="15"/>
      <c r="G11" s="82" t="e">
        <f>VLOOKUP(F11,'ESTADAR V3 2025'!$D$125:$E$240,2,0)</f>
        <v>#N/A</v>
      </c>
      <c r="H11" s="86"/>
      <c r="I11" s="86"/>
      <c r="J11" s="15"/>
      <c r="K11" s="242" t="str">
        <f t="shared" si="0"/>
        <v/>
      </c>
      <c r="L11" s="93">
        <f>+(I11-H11)*24</f>
        <v>0</v>
      </c>
      <c r="M11" s="94" t="str">
        <f>+IFERROR(VLOOKUP(LEFT(F11,4),'ESTADAR V3 2025'!$C$4:$G$116,4,0),"")</f>
        <v/>
      </c>
      <c r="N11" s="95" t="str">
        <f>IFERROR(J11/L11,"")</f>
        <v/>
      </c>
      <c r="O11" s="173" t="str">
        <f>IFERROR(N11/M11,"")</f>
        <v/>
      </c>
      <c r="P11" s="14"/>
      <c r="Q11" s="14"/>
      <c r="R11" s="218" t="e">
        <f>+VLOOKUP(F11,'ESTADAR V3 2025'!$D$125:$G$236,4,FALSE)</f>
        <v>#N/A</v>
      </c>
    </row>
    <row r="12" spans="1:18" x14ac:dyDescent="0.35">
      <c r="A12" s="83" t="str">
        <f>IFERROR(VLOOKUP(LEFT(F12,4),Tabla3[[COD]:[PROCESO]],5,0),"")</f>
        <v/>
      </c>
      <c r="B12" s="15"/>
      <c r="C12" s="85"/>
      <c r="D12" s="84" t="e">
        <f>VLOOKUP(E12,FINCAS!$A$2:$B$77,2,0)</f>
        <v>#N/A</v>
      </c>
      <c r="E12" s="15"/>
      <c r="F12" s="15"/>
      <c r="G12" s="82" t="e">
        <f>VLOOKUP(F12,'ESTADAR V3 2025'!$D$125:$E$240,2,0)</f>
        <v>#N/A</v>
      </c>
      <c r="H12" s="86"/>
      <c r="I12" s="86"/>
      <c r="J12" s="15"/>
      <c r="K12" s="242" t="str">
        <f t="shared" si="0"/>
        <v/>
      </c>
      <c r="L12" s="93">
        <f t="shared" si="1"/>
        <v>0</v>
      </c>
      <c r="M12" s="94" t="str">
        <f>+IFERROR(VLOOKUP(LEFT(F12,4),'ESTADAR V3 2025'!$C$4:$G$116,4,0),"")</f>
        <v/>
      </c>
      <c r="N12" s="95" t="str">
        <f t="shared" si="2"/>
        <v/>
      </c>
      <c r="O12" s="96" t="str">
        <f t="shared" si="3"/>
        <v/>
      </c>
      <c r="P12" s="14"/>
      <c r="Q12" s="14"/>
      <c r="R12" s="218" t="e">
        <f>+VLOOKUP(F12,'ESTADAR V3 2025'!$D$125:$G$236,4,FALSE)</f>
        <v>#N/A</v>
      </c>
    </row>
    <row r="13" spans="1:18" x14ac:dyDescent="0.35">
      <c r="A13" s="83" t="str">
        <f>IFERROR(VLOOKUP(LEFT(F13,4),Tabla3[[COD]:[PROCESO]],5,0),"")</f>
        <v/>
      </c>
      <c r="B13" s="15"/>
      <c r="C13" s="85"/>
      <c r="D13" s="84" t="e">
        <f>VLOOKUP(E13,FINCAS!$A$2:$B$77,2,0)</f>
        <v>#N/A</v>
      </c>
      <c r="E13" s="15"/>
      <c r="F13" s="15"/>
      <c r="G13" s="82" t="e">
        <f>VLOOKUP(F13,'ESTADAR V3 2025'!$D$125:$E$240,2,0)</f>
        <v>#N/A</v>
      </c>
      <c r="H13" s="86"/>
      <c r="I13" s="86"/>
      <c r="J13" s="15"/>
      <c r="K13" s="242" t="str">
        <f t="shared" si="0"/>
        <v/>
      </c>
      <c r="L13" s="93">
        <f t="shared" si="1"/>
        <v>0</v>
      </c>
      <c r="M13" s="94" t="str">
        <f>+IFERROR(VLOOKUP(LEFT(F13,4),'ESTADAR V3 2025'!$C$4:$G$116,4,0),"")</f>
        <v/>
      </c>
      <c r="N13" s="95" t="str">
        <f t="shared" si="2"/>
        <v/>
      </c>
      <c r="O13" s="96" t="str">
        <f t="shared" si="3"/>
        <v/>
      </c>
      <c r="P13" s="14"/>
      <c r="Q13" s="14"/>
      <c r="R13" s="218" t="e">
        <f>+VLOOKUP(F13,'ESTADAR V3 2025'!$D$125:$G$236,4,FALSE)</f>
        <v>#N/A</v>
      </c>
    </row>
    <row r="14" spans="1:18" x14ac:dyDescent="0.35">
      <c r="A14" s="83" t="str">
        <f>IFERROR(VLOOKUP(LEFT(F14,4),Tabla3[[COD]:[PROCESO]],5,0),"")</f>
        <v/>
      </c>
      <c r="B14" s="15"/>
      <c r="C14" s="85"/>
      <c r="D14" s="84" t="e">
        <f>VLOOKUP(E14,FINCAS!$A$2:$B$77,2,0)</f>
        <v>#N/A</v>
      </c>
      <c r="E14" s="15"/>
      <c r="F14" s="15"/>
      <c r="G14" s="82" t="e">
        <f>VLOOKUP(F14,'ESTADAR V3 2025'!$D$125:$E$240,2,0)</f>
        <v>#N/A</v>
      </c>
      <c r="H14" s="86"/>
      <c r="I14" s="86"/>
      <c r="J14" s="15"/>
      <c r="K14" s="242" t="str">
        <f t="shared" si="0"/>
        <v/>
      </c>
      <c r="L14" s="93">
        <f t="shared" si="1"/>
        <v>0</v>
      </c>
      <c r="M14" s="94" t="str">
        <f>+IFERROR(VLOOKUP(LEFT(F14,4),'ESTADAR V3 2025'!$C$4:$G$116,4,0),"")</f>
        <v/>
      </c>
      <c r="N14" s="95" t="str">
        <f t="shared" si="2"/>
        <v/>
      </c>
      <c r="O14" s="96" t="str">
        <f t="shared" si="3"/>
        <v/>
      </c>
      <c r="P14" s="14"/>
      <c r="Q14" s="14"/>
      <c r="R14" s="218" t="e">
        <f>+VLOOKUP(F14,'ESTADAR V3 2025'!$D$125:$G$236,4,FALSE)</f>
        <v>#N/A</v>
      </c>
    </row>
    <row r="15" spans="1:18" x14ac:dyDescent="0.35">
      <c r="A15" s="83" t="str">
        <f>IFERROR(VLOOKUP(LEFT(F15,4),Tabla3[[COD]:[PROCESO]],5,0),"")</f>
        <v/>
      </c>
      <c r="B15" s="15"/>
      <c r="C15" s="85"/>
      <c r="D15" s="84" t="e">
        <f>VLOOKUP(E15,FINCAS!$A$2:$B$77,2,0)</f>
        <v>#N/A</v>
      </c>
      <c r="E15" s="15"/>
      <c r="F15" s="15"/>
      <c r="G15" s="82" t="e">
        <f>VLOOKUP(F15,'ESTADAR V3 2025'!$D$125:$E$240,2,0)</f>
        <v>#N/A</v>
      </c>
      <c r="H15" s="86"/>
      <c r="I15" s="86"/>
      <c r="J15" s="15"/>
      <c r="K15" s="242" t="str">
        <f t="shared" si="0"/>
        <v/>
      </c>
      <c r="L15" s="93">
        <f t="shared" si="1"/>
        <v>0</v>
      </c>
      <c r="M15" s="94" t="str">
        <f>+IFERROR(VLOOKUP(LEFT(F15,4),'ESTADAR V3 2025'!$C$4:$G$116,4,0),"")</f>
        <v/>
      </c>
      <c r="N15" s="95" t="str">
        <f t="shared" si="2"/>
        <v/>
      </c>
      <c r="O15" s="96" t="str">
        <f t="shared" si="3"/>
        <v/>
      </c>
      <c r="P15" s="14"/>
      <c r="Q15" s="14"/>
      <c r="R15" s="218" t="e">
        <f>+VLOOKUP(F15,'ESTADAR V3 2025'!$D$125:$G$236,4,FALSE)</f>
        <v>#N/A</v>
      </c>
    </row>
    <row r="16" spans="1:18" x14ac:dyDescent="0.35">
      <c r="A16" s="83" t="str">
        <f>IFERROR(VLOOKUP(LEFT(F16,4),Tabla3[[COD]:[PROCESO]],5,0),"")</f>
        <v/>
      </c>
      <c r="B16" s="15"/>
      <c r="C16" s="85"/>
      <c r="D16" s="84" t="e">
        <f>VLOOKUP(E16,FINCAS!$A$2:$B$77,2,0)</f>
        <v>#N/A</v>
      </c>
      <c r="E16" s="15"/>
      <c r="F16" s="15"/>
      <c r="G16" s="82" t="e">
        <f>VLOOKUP(F16,'ESTADAR V3 2025'!$D$125:$E$240,2,0)</f>
        <v>#N/A</v>
      </c>
      <c r="H16" s="86"/>
      <c r="I16" s="86"/>
      <c r="J16" s="15"/>
      <c r="K16" s="242" t="str">
        <f t="shared" si="0"/>
        <v/>
      </c>
      <c r="L16" s="93">
        <f t="shared" si="1"/>
        <v>0</v>
      </c>
      <c r="M16" s="94" t="str">
        <f>+IFERROR(VLOOKUP(LEFT(F16,4),'ESTADAR V3 2025'!$C$4:$G$116,4,0),"")</f>
        <v/>
      </c>
      <c r="N16" s="95" t="str">
        <f t="shared" si="2"/>
        <v/>
      </c>
      <c r="O16" s="96" t="str">
        <f t="shared" si="3"/>
        <v/>
      </c>
      <c r="P16" s="14"/>
      <c r="Q16" s="14"/>
      <c r="R16" s="218" t="e">
        <f>+VLOOKUP(F16,'ESTADAR V3 2025'!$D$125:$G$236,4,FALSE)</f>
        <v>#N/A</v>
      </c>
    </row>
    <row r="17" spans="1:18" x14ac:dyDescent="0.35">
      <c r="A17" s="83" t="str">
        <f>IFERROR(VLOOKUP(LEFT(F17,4),Tabla3[[COD]:[PROCESO]],5,0),"")</f>
        <v/>
      </c>
      <c r="B17" s="15"/>
      <c r="C17" s="85"/>
      <c r="D17" s="84" t="e">
        <f>VLOOKUP(E17,FINCAS!$A$2:$B$77,2,0)</f>
        <v>#N/A</v>
      </c>
      <c r="E17" s="15"/>
      <c r="F17" s="15"/>
      <c r="G17" s="82" t="e">
        <f>VLOOKUP(F17,'ESTADAR V3 2025'!$D$125:$E$240,2,0)</f>
        <v>#N/A</v>
      </c>
      <c r="H17" s="86"/>
      <c r="I17" s="86"/>
      <c r="J17" s="15"/>
      <c r="K17" s="242" t="str">
        <f t="shared" si="0"/>
        <v/>
      </c>
      <c r="L17" s="93">
        <f t="shared" si="1"/>
        <v>0</v>
      </c>
      <c r="M17" s="94" t="str">
        <f>+IFERROR(VLOOKUP(LEFT(F17,4),'ESTADAR V3 2025'!$C$4:$G$116,4,0),"")</f>
        <v/>
      </c>
      <c r="N17" s="95" t="str">
        <f t="shared" si="2"/>
        <v/>
      </c>
      <c r="O17" s="96" t="str">
        <f t="shared" si="3"/>
        <v/>
      </c>
      <c r="P17" s="14"/>
      <c r="Q17" s="14"/>
      <c r="R17" s="218" t="e">
        <f>+VLOOKUP(F17,'ESTADAR V3 2025'!$D$125:$G$236,4,FALSE)</f>
        <v>#N/A</v>
      </c>
    </row>
    <row r="18" spans="1:18" x14ac:dyDescent="0.35">
      <c r="A18" s="83" t="str">
        <f>IFERROR(VLOOKUP(LEFT(F18,4),Tabla3[[COD]:[PROCESO]],5,0),"")</f>
        <v/>
      </c>
      <c r="B18" s="15"/>
      <c r="C18" s="85"/>
      <c r="D18" s="84" t="e">
        <f>VLOOKUP(E18,FINCAS!$A$2:$B$77,2,0)</f>
        <v>#N/A</v>
      </c>
      <c r="E18" s="15"/>
      <c r="F18" s="15"/>
      <c r="G18" s="82" t="e">
        <f>VLOOKUP(F18,'ESTADAR V3 2025'!$D$125:$E$240,2,0)</f>
        <v>#N/A</v>
      </c>
      <c r="H18" s="86"/>
      <c r="I18" s="86"/>
      <c r="J18" s="15"/>
      <c r="K18" s="242" t="str">
        <f t="shared" si="0"/>
        <v/>
      </c>
      <c r="L18" s="93">
        <f t="shared" si="1"/>
        <v>0</v>
      </c>
      <c r="M18" s="94" t="str">
        <f>+IFERROR(VLOOKUP(LEFT(F18,4),'ESTADAR V3 2025'!$C$4:$G$116,4,0),"")</f>
        <v/>
      </c>
      <c r="N18" s="95" t="str">
        <f t="shared" si="2"/>
        <v/>
      </c>
      <c r="O18" s="96" t="str">
        <f t="shared" si="3"/>
        <v/>
      </c>
      <c r="P18" s="14"/>
      <c r="Q18" s="14"/>
      <c r="R18" s="218" t="e">
        <f>+VLOOKUP(F18,'ESTADAR V3 2025'!$D$125:$G$236,4,FALSE)</f>
        <v>#N/A</v>
      </c>
    </row>
    <row r="19" spans="1:18" x14ac:dyDescent="0.35">
      <c r="A19" s="83" t="str">
        <f>IFERROR(VLOOKUP(LEFT(F19,4),Tabla3[[COD]:[PROCESO]],5,0),"")</f>
        <v/>
      </c>
      <c r="B19" s="15"/>
      <c r="C19" s="85"/>
      <c r="D19" s="84" t="e">
        <f>VLOOKUP(E19,FINCAS!$A$2:$B$77,2,0)</f>
        <v>#N/A</v>
      </c>
      <c r="E19" s="15"/>
      <c r="F19" s="15"/>
      <c r="G19" s="82" t="e">
        <f>VLOOKUP(F19,'ESTADAR V3 2025'!$D$125:$E$240,2,0)</f>
        <v>#N/A</v>
      </c>
      <c r="H19" s="86"/>
      <c r="I19" s="86"/>
      <c r="J19" s="15"/>
      <c r="K19" s="242" t="str">
        <f t="shared" si="0"/>
        <v/>
      </c>
      <c r="L19" s="93">
        <f t="shared" si="1"/>
        <v>0</v>
      </c>
      <c r="M19" s="94" t="str">
        <f>+IFERROR(VLOOKUP(LEFT(F19,4),'ESTADAR V3 2025'!$C$4:$G$116,4,0),"")</f>
        <v/>
      </c>
      <c r="N19" s="95" t="str">
        <f t="shared" si="2"/>
        <v/>
      </c>
      <c r="O19" s="96" t="str">
        <f t="shared" si="3"/>
        <v/>
      </c>
      <c r="P19" s="14"/>
      <c r="Q19" s="14"/>
      <c r="R19" s="218" t="e">
        <f>+VLOOKUP(F19,'ESTADAR V3 2025'!$D$125:$G$236,4,FALSE)</f>
        <v>#N/A</v>
      </c>
    </row>
    <row r="20" spans="1:18" x14ac:dyDescent="0.35">
      <c r="A20" s="83" t="str">
        <f>IFERROR(VLOOKUP(LEFT(F20,4),Tabla3[[COD]:[PROCESO]],5,0),"")</f>
        <v/>
      </c>
      <c r="B20" s="15"/>
      <c r="C20" s="85"/>
      <c r="D20" s="84" t="e">
        <f>VLOOKUP(E20,FINCAS!$A$2:$B$77,2,0)</f>
        <v>#N/A</v>
      </c>
      <c r="E20" s="15"/>
      <c r="F20" s="15"/>
      <c r="G20" s="82" t="e">
        <f>VLOOKUP(F20,'ESTADAR V3 2025'!$D$125:$E$240,2,0)</f>
        <v>#N/A</v>
      </c>
      <c r="H20" s="86"/>
      <c r="I20" s="86"/>
      <c r="J20" s="15"/>
      <c r="K20" s="242" t="str">
        <f t="shared" si="0"/>
        <v/>
      </c>
      <c r="L20" s="93">
        <f t="shared" si="1"/>
        <v>0</v>
      </c>
      <c r="M20" s="94" t="str">
        <f>+IFERROR(VLOOKUP(LEFT(F20,4),'ESTADAR V3 2025'!$C$4:$G$116,4,0),"")</f>
        <v/>
      </c>
      <c r="N20" s="95" t="str">
        <f t="shared" si="2"/>
        <v/>
      </c>
      <c r="O20" s="96" t="str">
        <f t="shared" si="3"/>
        <v/>
      </c>
      <c r="P20" s="14"/>
      <c r="Q20" s="14"/>
      <c r="R20" s="218" t="e">
        <f>+VLOOKUP(F20,'ESTADAR V3 2025'!$D$125:$G$236,4,FALSE)</f>
        <v>#N/A</v>
      </c>
    </row>
    <row r="21" spans="1:18" x14ac:dyDescent="0.35">
      <c r="A21" s="83" t="str">
        <f>IFERROR(VLOOKUP(LEFT(F21,4),Tabla3[[COD]:[PROCESO]],5,0),"")</f>
        <v/>
      </c>
      <c r="B21" s="15"/>
      <c r="C21" s="85"/>
      <c r="D21" s="84" t="e">
        <f>VLOOKUP(E21,FINCAS!$A$2:$B$77,2,0)</f>
        <v>#N/A</v>
      </c>
      <c r="E21" s="15"/>
      <c r="F21" s="15"/>
      <c r="G21" s="82" t="e">
        <f>VLOOKUP(F21,'ESTADAR V3 2025'!$D$125:$E$240,2,0)</f>
        <v>#N/A</v>
      </c>
      <c r="H21" s="86"/>
      <c r="I21" s="86"/>
      <c r="J21" s="15"/>
      <c r="K21" s="242" t="str">
        <f t="shared" si="0"/>
        <v/>
      </c>
      <c r="L21" s="93">
        <f t="shared" si="1"/>
        <v>0</v>
      </c>
      <c r="M21" s="94" t="str">
        <f>+IFERROR(VLOOKUP(LEFT(F21,4),'ESTADAR V3 2025'!$C$4:$G$116,4,0),"")</f>
        <v/>
      </c>
      <c r="N21" s="95" t="str">
        <f t="shared" si="2"/>
        <v/>
      </c>
      <c r="O21" s="96" t="str">
        <f t="shared" si="3"/>
        <v/>
      </c>
      <c r="P21" s="14"/>
      <c r="Q21" s="14"/>
      <c r="R21" s="218" t="e">
        <f>+VLOOKUP(F21,'ESTADAR V3 2025'!$D$125:$G$236,4,FALSE)</f>
        <v>#N/A</v>
      </c>
    </row>
    <row r="22" spans="1:18" x14ac:dyDescent="0.35">
      <c r="A22" s="83" t="str">
        <f>IFERROR(VLOOKUP(LEFT(F22,4),Tabla3[[COD]:[PROCESO]],5,0),"")</f>
        <v/>
      </c>
      <c r="B22" s="15"/>
      <c r="C22" s="85"/>
      <c r="D22" s="84" t="e">
        <f>VLOOKUP(E22,FINCAS!$A$2:$B$77,2,0)</f>
        <v>#N/A</v>
      </c>
      <c r="E22" s="15"/>
      <c r="F22" s="15"/>
      <c r="G22" s="82" t="e">
        <f>VLOOKUP(F22,'ESTADAR V3 2025'!$D$125:$E$240,2,0)</f>
        <v>#N/A</v>
      </c>
      <c r="H22" s="86"/>
      <c r="I22" s="86"/>
      <c r="J22" s="15"/>
      <c r="K22" s="242" t="str">
        <f t="shared" si="0"/>
        <v/>
      </c>
      <c r="L22" s="93">
        <f t="shared" si="1"/>
        <v>0</v>
      </c>
      <c r="M22" s="94" t="str">
        <f>+IFERROR(VLOOKUP(LEFT(F22,4),'ESTADAR V3 2025'!$C$4:$G$116,4,0),"")</f>
        <v/>
      </c>
      <c r="N22" s="95" t="str">
        <f t="shared" si="2"/>
        <v/>
      </c>
      <c r="O22" s="96" t="str">
        <f>IFERROR(N22/M22,"")</f>
        <v/>
      </c>
      <c r="P22" s="14"/>
      <c r="Q22" s="14"/>
      <c r="R22" s="218" t="e">
        <f>+VLOOKUP(F22,'ESTADAR V3 2025'!$D$125:$G$236,4,FALSE)</f>
        <v>#N/A</v>
      </c>
    </row>
    <row r="23" spans="1:18" x14ac:dyDescent="0.35">
      <c r="A23" s="83" t="str">
        <f>IFERROR(VLOOKUP(LEFT(F23,4),Tabla3[[COD]:[PROCESO]],5,0),"")</f>
        <v/>
      </c>
      <c r="B23" s="15"/>
      <c r="C23" s="85"/>
      <c r="D23" s="84" t="e">
        <f>VLOOKUP(E23,FINCAS!$A$2:$B$77,2,0)</f>
        <v>#N/A</v>
      </c>
      <c r="E23" s="15"/>
      <c r="F23" s="15"/>
      <c r="G23" s="82" t="e">
        <f>VLOOKUP(F23,'ESTADAR V3 2025'!$D$125:$E$240,2,0)</f>
        <v>#N/A</v>
      </c>
      <c r="H23" s="86"/>
      <c r="I23" s="86"/>
      <c r="J23" s="15"/>
      <c r="K23" s="242" t="str">
        <f t="shared" si="0"/>
        <v/>
      </c>
      <c r="L23" s="93">
        <f t="shared" si="1"/>
        <v>0</v>
      </c>
      <c r="M23" s="94" t="str">
        <f>+IFERROR(VLOOKUP(LEFT(F23,4),'ESTADAR V3 2025'!$C$4:$G$116,4,0),"")</f>
        <v/>
      </c>
      <c r="N23" s="95" t="str">
        <f t="shared" si="2"/>
        <v/>
      </c>
      <c r="O23" s="96" t="str">
        <f t="shared" si="3"/>
        <v/>
      </c>
      <c r="P23" s="14"/>
      <c r="Q23" s="14"/>
      <c r="R23" s="218" t="e">
        <f>+VLOOKUP(F23,'ESTADAR V3 2025'!$D$125:$G$236,4,FALSE)</f>
        <v>#N/A</v>
      </c>
    </row>
    <row r="24" spans="1:18" x14ac:dyDescent="0.35">
      <c r="A24" s="83" t="str">
        <f>IFERROR(VLOOKUP(LEFT(F24,4),Tabla3[[COD]:[PROCESO]],5,0),"")</f>
        <v/>
      </c>
      <c r="B24" s="15"/>
      <c r="C24" s="85"/>
      <c r="D24" s="84" t="e">
        <f>VLOOKUP(E24,FINCAS!$A$2:$B$77,2,0)</f>
        <v>#N/A</v>
      </c>
      <c r="E24" s="15"/>
      <c r="F24" s="15"/>
      <c r="G24" s="82" t="e">
        <f>VLOOKUP(F24,'ESTADAR V3 2025'!$D$125:$E$240,2,0)</f>
        <v>#N/A</v>
      </c>
      <c r="H24" s="86"/>
      <c r="I24" s="86"/>
      <c r="J24" s="15"/>
      <c r="K24" s="242" t="str">
        <f t="shared" si="0"/>
        <v/>
      </c>
      <c r="L24" s="93">
        <f t="shared" si="1"/>
        <v>0</v>
      </c>
      <c r="M24" s="94" t="str">
        <f>+IFERROR(VLOOKUP(LEFT(F24,4),'ESTADAR V3 2025'!$C$4:$G$116,4,0),"")</f>
        <v/>
      </c>
      <c r="N24" s="95" t="str">
        <f t="shared" si="2"/>
        <v/>
      </c>
      <c r="O24" s="96" t="str">
        <f t="shared" si="3"/>
        <v/>
      </c>
      <c r="P24" s="14"/>
      <c r="Q24" s="14"/>
      <c r="R24" s="218" t="e">
        <f>+VLOOKUP(F24,'ESTADAR V3 2025'!$D$125:$G$236,4,FALSE)</f>
        <v>#N/A</v>
      </c>
    </row>
    <row r="25" spans="1:18" x14ac:dyDescent="0.35">
      <c r="A25" s="83" t="str">
        <f>IFERROR(VLOOKUP(LEFT(F25,4),Tabla3[[COD]:[PROCESO]],5,0),"")</f>
        <v/>
      </c>
      <c r="B25" s="15"/>
      <c r="C25" s="85"/>
      <c r="D25" s="84" t="e">
        <f>VLOOKUP(E25,FINCAS!$A$2:$B$77,2,0)</f>
        <v>#N/A</v>
      </c>
      <c r="E25" s="15"/>
      <c r="F25" s="15"/>
      <c r="G25" s="82" t="e">
        <f>VLOOKUP(F25,'ESTADAR V3 2025'!$D$125:$E$240,2,0)</f>
        <v>#N/A</v>
      </c>
      <c r="H25" s="86"/>
      <c r="I25" s="86"/>
      <c r="J25" s="15"/>
      <c r="K25" s="242" t="str">
        <f t="shared" si="0"/>
        <v/>
      </c>
      <c r="L25" s="93">
        <f t="shared" si="1"/>
        <v>0</v>
      </c>
      <c r="M25" s="94" t="str">
        <f>+IFERROR(VLOOKUP(LEFT(F25,4),'ESTADAR V3 2025'!$C$4:$G$116,4,0),"")</f>
        <v/>
      </c>
      <c r="N25" s="95" t="str">
        <f t="shared" si="2"/>
        <v/>
      </c>
      <c r="O25" s="96" t="str">
        <f t="shared" si="3"/>
        <v/>
      </c>
      <c r="P25" s="14"/>
      <c r="Q25" s="14"/>
      <c r="R25" s="218" t="e">
        <f>+VLOOKUP(F25,'ESTADAR V3 2025'!$D$125:$G$236,4,FALSE)</f>
        <v>#N/A</v>
      </c>
    </row>
    <row r="26" spans="1:18" x14ac:dyDescent="0.35">
      <c r="A26" s="83" t="str">
        <f>IFERROR(VLOOKUP(LEFT(F26,4),Tabla3[[COD]:[PROCESO]],5,0),"")</f>
        <v/>
      </c>
      <c r="B26" s="15"/>
      <c r="C26" s="85"/>
      <c r="D26" s="84" t="e">
        <f>VLOOKUP(E26,FINCAS!$A$2:$B$77,2,0)</f>
        <v>#N/A</v>
      </c>
      <c r="E26" s="15"/>
      <c r="F26" s="15"/>
      <c r="G26" s="82" t="e">
        <f>VLOOKUP(F26,'ESTADAR V3 2025'!$D$125:$E$240,2,0)</f>
        <v>#N/A</v>
      </c>
      <c r="H26" s="86"/>
      <c r="I26" s="86"/>
      <c r="J26" s="15"/>
      <c r="K26" s="242" t="str">
        <f t="shared" si="0"/>
        <v/>
      </c>
      <c r="L26" s="93">
        <f t="shared" si="1"/>
        <v>0</v>
      </c>
      <c r="M26" s="94" t="str">
        <f>+IFERROR(VLOOKUP(LEFT(F26,4),'ESTADAR V3 2025'!$C$4:$G$116,4,0),"")</f>
        <v/>
      </c>
      <c r="N26" s="95" t="str">
        <f t="shared" si="2"/>
        <v/>
      </c>
      <c r="O26" s="96" t="str">
        <f t="shared" si="3"/>
        <v/>
      </c>
      <c r="P26" s="14"/>
      <c r="Q26" s="14"/>
      <c r="R26" s="218" t="e">
        <f>+VLOOKUP(F26,'ESTADAR V3 2025'!$D$125:$G$236,4,FALSE)</f>
        <v>#N/A</v>
      </c>
    </row>
    <row r="27" spans="1:18" x14ac:dyDescent="0.35">
      <c r="A27" s="83" t="str">
        <f>IFERROR(VLOOKUP(LEFT(F27,4),Tabla3[[COD]:[PROCESO]],5,0),"")</f>
        <v/>
      </c>
      <c r="B27" s="15"/>
      <c r="C27" s="85"/>
      <c r="D27" s="84" t="e">
        <f>VLOOKUP(E27,FINCAS!$A$2:$B$77,2,0)</f>
        <v>#N/A</v>
      </c>
      <c r="E27" s="15"/>
      <c r="F27" s="15"/>
      <c r="G27" s="82" t="e">
        <f>VLOOKUP(F27,'ESTADAR V3 2025'!$D$125:$E$240,2,0)</f>
        <v>#N/A</v>
      </c>
      <c r="H27" s="86"/>
      <c r="I27" s="86"/>
      <c r="J27" s="15"/>
      <c r="K27" s="242" t="str">
        <f t="shared" si="0"/>
        <v/>
      </c>
      <c r="L27" s="93">
        <f t="shared" si="1"/>
        <v>0</v>
      </c>
      <c r="M27" s="94" t="str">
        <f>+IFERROR(VLOOKUP(LEFT(F27,4),'ESTADAR V3 2025'!$C$4:$G$116,4,0),"")</f>
        <v/>
      </c>
      <c r="N27" s="95" t="str">
        <f t="shared" si="2"/>
        <v/>
      </c>
      <c r="O27" s="96" t="str">
        <f t="shared" si="3"/>
        <v/>
      </c>
      <c r="P27" s="14"/>
      <c r="Q27" s="14"/>
      <c r="R27" s="218" t="e">
        <f>+VLOOKUP(F27,'ESTADAR V3 2025'!$D$125:$G$236,4,FALSE)</f>
        <v>#N/A</v>
      </c>
    </row>
    <row r="28" spans="1:18" x14ac:dyDescent="0.35">
      <c r="A28" s="83" t="str">
        <f>IFERROR(VLOOKUP(LEFT(F28,4),Tabla3[[COD]:[PROCESO]],5,0),"")</f>
        <v/>
      </c>
      <c r="B28" s="15"/>
      <c r="C28" s="85"/>
      <c r="D28" s="84" t="e">
        <f>VLOOKUP(E28,FINCAS!$A$2:$B$77,2,0)</f>
        <v>#N/A</v>
      </c>
      <c r="E28" s="15"/>
      <c r="F28" s="15"/>
      <c r="G28" s="82" t="e">
        <f>VLOOKUP(F28,'ESTADAR V3 2025'!$D$125:$E$240,2,0)</f>
        <v>#N/A</v>
      </c>
      <c r="H28" s="86"/>
      <c r="I28" s="86"/>
      <c r="J28" s="15"/>
      <c r="K28" s="242" t="str">
        <f t="shared" si="0"/>
        <v/>
      </c>
      <c r="L28" s="93">
        <f t="shared" si="1"/>
        <v>0</v>
      </c>
      <c r="M28" s="94" t="str">
        <f>+IFERROR(VLOOKUP(LEFT(F28,4),'ESTADAR V3 2025'!$C$4:$G$116,4,0),"")</f>
        <v/>
      </c>
      <c r="N28" s="95" t="str">
        <f t="shared" si="2"/>
        <v/>
      </c>
      <c r="O28" s="96" t="str">
        <f t="shared" si="3"/>
        <v/>
      </c>
      <c r="P28" s="14"/>
      <c r="Q28" s="14"/>
      <c r="R28" s="218" t="e">
        <f>+VLOOKUP(F28,'ESTADAR V3 2025'!$D$125:$G$236,4,FALSE)</f>
        <v>#N/A</v>
      </c>
    </row>
    <row r="29" spans="1:18" x14ac:dyDescent="0.35">
      <c r="A29" s="83" t="str">
        <f>IFERROR(VLOOKUP(LEFT(F29,4),Tabla3[[COD]:[PROCESO]],5,0),"")</f>
        <v/>
      </c>
      <c r="B29" s="15"/>
      <c r="C29" s="85"/>
      <c r="D29" s="84" t="e">
        <f>VLOOKUP(E29,FINCAS!$A$2:$B$77,2,0)</f>
        <v>#N/A</v>
      </c>
      <c r="E29" s="15"/>
      <c r="F29" s="15"/>
      <c r="G29" s="82" t="e">
        <f>VLOOKUP(F29,'ESTADAR V3 2025'!$D$125:$E$240,2,0)</f>
        <v>#N/A</v>
      </c>
      <c r="H29" s="86"/>
      <c r="I29" s="86"/>
      <c r="J29" s="15"/>
      <c r="K29" s="242" t="str">
        <f t="shared" si="0"/>
        <v/>
      </c>
      <c r="L29" s="93">
        <f t="shared" si="1"/>
        <v>0</v>
      </c>
      <c r="M29" s="94" t="str">
        <f>+IFERROR(VLOOKUP(LEFT(F29,4),'ESTADAR V3 2025'!$C$4:$G$116,4,0),"")</f>
        <v/>
      </c>
      <c r="N29" s="95" t="str">
        <f t="shared" si="2"/>
        <v/>
      </c>
      <c r="O29" s="96" t="str">
        <f t="shared" si="3"/>
        <v/>
      </c>
      <c r="P29" s="14"/>
      <c r="Q29" s="14"/>
      <c r="R29" s="218" t="e">
        <f>+VLOOKUP(F29,'ESTADAR V3 2025'!$D$125:$G$236,4,FALSE)</f>
        <v>#N/A</v>
      </c>
    </row>
    <row r="30" spans="1:18" x14ac:dyDescent="0.35">
      <c r="A30" s="83" t="str">
        <f>IFERROR(VLOOKUP(LEFT(F30,4),Tabla3[[COD]:[PROCESO]],5,0),"")</f>
        <v/>
      </c>
      <c r="B30" s="15"/>
      <c r="C30" s="85"/>
      <c r="D30" s="84" t="e">
        <f>VLOOKUP(E30,FINCAS!$A$2:$B$77,2,0)</f>
        <v>#N/A</v>
      </c>
      <c r="E30" s="15"/>
      <c r="F30" s="15"/>
      <c r="G30" s="82" t="e">
        <f>VLOOKUP(F30,'ESTADAR V3 2025'!$D$125:$E$240,2,0)</f>
        <v>#N/A</v>
      </c>
      <c r="H30" s="86"/>
      <c r="I30" s="86"/>
      <c r="J30" s="15"/>
      <c r="K30" s="242" t="str">
        <f t="shared" si="0"/>
        <v/>
      </c>
      <c r="L30" s="93">
        <f t="shared" si="1"/>
        <v>0</v>
      </c>
      <c r="M30" s="94" t="str">
        <f>+IFERROR(VLOOKUP(LEFT(F30,4),'ESTADAR V3 2025'!$C$4:$G$116,4,0),"")</f>
        <v/>
      </c>
      <c r="N30" s="95" t="str">
        <f t="shared" si="2"/>
        <v/>
      </c>
      <c r="O30" s="96" t="str">
        <f t="shared" si="3"/>
        <v/>
      </c>
      <c r="P30" s="14"/>
      <c r="Q30" s="14"/>
      <c r="R30" s="218" t="e">
        <f>+VLOOKUP(F30,'ESTADAR V3 2025'!$D$125:$G$236,4,FALSE)</f>
        <v>#N/A</v>
      </c>
    </row>
    <row r="31" spans="1:18" x14ac:dyDescent="0.35">
      <c r="A31" s="83" t="str">
        <f>IFERROR(VLOOKUP(LEFT(F31,4),Tabla3[[COD]:[PROCESO]],5,0),"")</f>
        <v/>
      </c>
      <c r="B31" s="15"/>
      <c r="C31" s="85"/>
      <c r="D31" s="84" t="e">
        <f>VLOOKUP(E31,FINCAS!$A$2:$B$77,2,0)</f>
        <v>#N/A</v>
      </c>
      <c r="E31" s="15"/>
      <c r="F31" s="15"/>
      <c r="G31" s="82" t="e">
        <f>VLOOKUP(F31,'ESTADAR V3 2025'!$D$125:$E$240,2,0)</f>
        <v>#N/A</v>
      </c>
      <c r="H31" s="86"/>
      <c r="I31" s="86"/>
      <c r="J31" s="15"/>
      <c r="K31" s="242" t="str">
        <f t="shared" si="0"/>
        <v/>
      </c>
      <c r="L31" s="93">
        <f t="shared" si="1"/>
        <v>0</v>
      </c>
      <c r="M31" s="94" t="str">
        <f>+IFERROR(VLOOKUP(LEFT(F31,4),'ESTADAR V3 2025'!$C$4:$G$116,4,0),"")</f>
        <v/>
      </c>
      <c r="N31" s="95" t="str">
        <f t="shared" si="2"/>
        <v/>
      </c>
      <c r="O31" s="96" t="str">
        <f t="shared" si="3"/>
        <v/>
      </c>
      <c r="P31" s="14"/>
      <c r="Q31" s="14"/>
      <c r="R31" s="218" t="e">
        <f>+VLOOKUP(F31,'ESTADAR V3 2025'!$D$125:$G$236,4,FALSE)</f>
        <v>#N/A</v>
      </c>
    </row>
    <row r="32" spans="1:18" x14ac:dyDescent="0.35">
      <c r="A32" s="83" t="str">
        <f>IFERROR(VLOOKUP(LEFT(F32,4),Tabla3[[COD]:[PROCESO]],5,0),"")</f>
        <v/>
      </c>
      <c r="B32" s="15"/>
      <c r="C32" s="85"/>
      <c r="D32" s="84" t="e">
        <f>VLOOKUP(E32,FINCAS!$A$2:$B$77,2,0)</f>
        <v>#N/A</v>
      </c>
      <c r="E32" s="15"/>
      <c r="F32" s="15"/>
      <c r="G32" s="82" t="e">
        <f>VLOOKUP(F32,'ESTADAR V3 2025'!$D$125:$E$240,2,0)</f>
        <v>#N/A</v>
      </c>
      <c r="H32" s="86"/>
      <c r="I32" s="86"/>
      <c r="J32" s="15"/>
      <c r="K32" s="242" t="str">
        <f t="shared" si="0"/>
        <v/>
      </c>
      <c r="L32" s="93">
        <f t="shared" si="1"/>
        <v>0</v>
      </c>
      <c r="M32" s="94" t="str">
        <f>+IFERROR(VLOOKUP(LEFT(F32,4),'ESTADAR V3 2025'!$C$4:$G$116,4,0),"")</f>
        <v/>
      </c>
      <c r="N32" s="95" t="str">
        <f t="shared" si="2"/>
        <v/>
      </c>
      <c r="O32" s="96" t="str">
        <f t="shared" si="3"/>
        <v/>
      </c>
      <c r="P32" s="14"/>
      <c r="Q32" s="14"/>
      <c r="R32" s="218" t="e">
        <f>+VLOOKUP(F32,'ESTADAR V3 2025'!$D$125:$G$236,4,FALSE)</f>
        <v>#N/A</v>
      </c>
    </row>
    <row r="33" spans="1:18" x14ac:dyDescent="0.35">
      <c r="A33" s="83" t="str">
        <f>IFERROR(VLOOKUP(LEFT(F33,4),Tabla3[[COD]:[PROCESO]],5,0),"")</f>
        <v/>
      </c>
      <c r="B33" s="15"/>
      <c r="C33" s="85"/>
      <c r="D33" s="84" t="e">
        <f>VLOOKUP(E33,FINCAS!$A$2:$B$77,2,0)</f>
        <v>#N/A</v>
      </c>
      <c r="E33" s="15"/>
      <c r="F33" s="15"/>
      <c r="G33" s="82" t="e">
        <f>VLOOKUP(F33,'ESTADAR V3 2025'!$D$125:$E$240,2,0)</f>
        <v>#N/A</v>
      </c>
      <c r="H33" s="86"/>
      <c r="I33" s="86"/>
      <c r="J33" s="15"/>
      <c r="K33" s="242" t="str">
        <f t="shared" si="0"/>
        <v/>
      </c>
      <c r="L33" s="93">
        <f t="shared" si="1"/>
        <v>0</v>
      </c>
      <c r="M33" s="94" t="str">
        <f>+IFERROR(VLOOKUP(LEFT(F33,4),'ESTADAR V3 2025'!$C$4:$G$116,4,0),"")</f>
        <v/>
      </c>
      <c r="N33" s="95" t="str">
        <f t="shared" si="2"/>
        <v/>
      </c>
      <c r="O33" s="96" t="str">
        <f t="shared" si="3"/>
        <v/>
      </c>
      <c r="P33" s="14"/>
      <c r="Q33" s="14"/>
      <c r="R33" s="218" t="e">
        <f>+VLOOKUP(F33,'ESTADAR V3 2025'!$D$125:$G$236,4,FALSE)</f>
        <v>#N/A</v>
      </c>
    </row>
    <row r="34" spans="1:18" x14ac:dyDescent="0.35">
      <c r="A34" s="83" t="str">
        <f>IFERROR(VLOOKUP(LEFT(F34,4),Tabla3[[COD]:[PROCESO]],5,0),"")</f>
        <v/>
      </c>
      <c r="B34" s="15"/>
      <c r="C34" s="85"/>
      <c r="D34" s="84" t="e">
        <f>VLOOKUP(E34,FINCAS!$A$2:$B$77,2,0)</f>
        <v>#N/A</v>
      </c>
      <c r="E34" s="15"/>
      <c r="F34" s="15"/>
      <c r="G34" s="82" t="e">
        <f>VLOOKUP(F34,'ESTADAR V3 2025'!$D$125:$E$240,2,0)</f>
        <v>#N/A</v>
      </c>
      <c r="H34" s="86"/>
      <c r="I34" s="86"/>
      <c r="J34" s="15"/>
      <c r="K34" s="242" t="str">
        <f t="shared" si="0"/>
        <v/>
      </c>
      <c r="L34" s="93">
        <f t="shared" si="1"/>
        <v>0</v>
      </c>
      <c r="M34" s="94" t="str">
        <f>+IFERROR(VLOOKUP(LEFT(F34,4),'ESTADAR V3 2025'!$C$4:$G$116,4,0),"")</f>
        <v/>
      </c>
      <c r="N34" s="95" t="str">
        <f t="shared" si="2"/>
        <v/>
      </c>
      <c r="O34" s="96" t="str">
        <f t="shared" si="3"/>
        <v/>
      </c>
      <c r="P34" s="14"/>
      <c r="Q34" s="14"/>
      <c r="R34" s="218" t="e">
        <f>+VLOOKUP(F34,'ESTADAR V3 2025'!$D$125:$G$236,4,FALSE)</f>
        <v>#N/A</v>
      </c>
    </row>
    <row r="35" spans="1:18" x14ac:dyDescent="0.35">
      <c r="A35" s="83" t="str">
        <f>IFERROR(VLOOKUP(LEFT(F35,4),Tabla3[[COD]:[PROCESO]],5,0),"")</f>
        <v/>
      </c>
      <c r="B35" s="15"/>
      <c r="C35" s="85"/>
      <c r="D35" s="84" t="e">
        <f>VLOOKUP(E35,FINCAS!$A$2:$B$77,2,0)</f>
        <v>#N/A</v>
      </c>
      <c r="E35" s="15"/>
      <c r="F35" s="15"/>
      <c r="G35" s="82" t="e">
        <f>VLOOKUP(F35,'ESTADAR V3 2025'!$D$125:$E$240,2,0)</f>
        <v>#N/A</v>
      </c>
      <c r="H35" s="86"/>
      <c r="I35" s="86"/>
      <c r="J35" s="15"/>
      <c r="K35" s="242" t="str">
        <f t="shared" si="0"/>
        <v/>
      </c>
      <c r="L35" s="93">
        <f t="shared" si="1"/>
        <v>0</v>
      </c>
      <c r="M35" s="94" t="str">
        <f>+IFERROR(VLOOKUP(LEFT(F35,4),'ESTADAR V3 2025'!$C$4:$G$116,4,0),"")</f>
        <v/>
      </c>
      <c r="N35" s="95" t="str">
        <f t="shared" si="2"/>
        <v/>
      </c>
      <c r="O35" s="96" t="str">
        <f t="shared" si="3"/>
        <v/>
      </c>
      <c r="P35" s="14"/>
      <c r="Q35" s="14"/>
      <c r="R35" s="218" t="e">
        <f>+VLOOKUP(F35,'ESTADAR V3 2025'!$D$125:$G$236,4,FALSE)</f>
        <v>#N/A</v>
      </c>
    </row>
    <row r="36" spans="1:18" x14ac:dyDescent="0.35">
      <c r="A36" s="83" t="str">
        <f>IFERROR(VLOOKUP(LEFT(F36,4),Tabla3[[COD]:[PROCESO]],5,0),"")</f>
        <v/>
      </c>
      <c r="B36" s="15"/>
      <c r="C36" s="85"/>
      <c r="D36" s="84" t="e">
        <f>VLOOKUP(E36,FINCAS!$A$2:$B$77,2,0)</f>
        <v>#N/A</v>
      </c>
      <c r="E36" s="15"/>
      <c r="F36" s="15"/>
      <c r="G36" s="82" t="e">
        <f>VLOOKUP(F36,'ESTADAR V3 2025'!$D$125:$E$240,2,0)</f>
        <v>#N/A</v>
      </c>
      <c r="H36" s="86"/>
      <c r="I36" s="86"/>
      <c r="J36" s="15"/>
      <c r="K36" s="242" t="str">
        <f t="shared" si="0"/>
        <v/>
      </c>
      <c r="L36" s="93">
        <f t="shared" si="1"/>
        <v>0</v>
      </c>
      <c r="M36" s="94" t="str">
        <f>+IFERROR(VLOOKUP(LEFT(F36,4),'ESTADAR V3 2025'!$C$4:$G$116,4,0),"")</f>
        <v/>
      </c>
      <c r="N36" s="95" t="str">
        <f t="shared" si="2"/>
        <v/>
      </c>
      <c r="O36" s="96" t="str">
        <f t="shared" si="3"/>
        <v/>
      </c>
      <c r="P36" s="14"/>
      <c r="Q36" s="14"/>
      <c r="R36" s="218" t="e">
        <f>+VLOOKUP(F36,'ESTADAR V3 2025'!$D$125:$G$236,4,FALSE)</f>
        <v>#N/A</v>
      </c>
    </row>
    <row r="37" spans="1:18" x14ac:dyDescent="0.35">
      <c r="A37" s="83" t="str">
        <f>IFERROR(VLOOKUP(LEFT(F37,4),Tabla3[[COD]:[PROCESO]],5,0),"")</f>
        <v/>
      </c>
      <c r="B37" s="15"/>
      <c r="C37" s="85"/>
      <c r="D37" s="84" t="e">
        <f>VLOOKUP(E37,FINCAS!$A$2:$B$77,2,0)</f>
        <v>#N/A</v>
      </c>
      <c r="E37" s="15"/>
      <c r="F37" s="15"/>
      <c r="G37" s="82" t="e">
        <f>VLOOKUP(F37,'ESTADAR V3 2025'!$D$125:$E$240,2,0)</f>
        <v>#N/A</v>
      </c>
      <c r="H37" s="86"/>
      <c r="I37" s="86"/>
      <c r="J37" s="15"/>
      <c r="K37" s="242" t="str">
        <f t="shared" si="0"/>
        <v/>
      </c>
      <c r="L37" s="93">
        <f t="shared" si="1"/>
        <v>0</v>
      </c>
      <c r="M37" s="94" t="str">
        <f>+IFERROR(VLOOKUP(LEFT(F37,4),'ESTADAR V3 2025'!$C$4:$G$116,4,0),"")</f>
        <v/>
      </c>
      <c r="N37" s="95" t="str">
        <f t="shared" si="2"/>
        <v/>
      </c>
      <c r="O37" s="96" t="str">
        <f t="shared" si="3"/>
        <v/>
      </c>
      <c r="P37" s="14"/>
      <c r="Q37" s="14"/>
      <c r="R37" s="218" t="e">
        <f>+VLOOKUP(F37,'ESTADAR V3 2025'!$D$125:$G$236,4,FALSE)</f>
        <v>#N/A</v>
      </c>
    </row>
    <row r="38" spans="1:18" x14ac:dyDescent="0.35">
      <c r="A38" s="83" t="str">
        <f>IFERROR(VLOOKUP(LEFT(F38,4),Tabla3[[COD]:[PROCESO]],5,0),"")</f>
        <v/>
      </c>
      <c r="B38" s="15"/>
      <c r="C38" s="85"/>
      <c r="D38" s="84" t="e">
        <f>VLOOKUP(E38,FINCAS!$A$2:$B$77,2,0)</f>
        <v>#N/A</v>
      </c>
      <c r="E38" s="15"/>
      <c r="F38" s="15"/>
      <c r="G38" s="82" t="e">
        <f>VLOOKUP(F38,'ESTADAR V3 2025'!$D$125:$E$240,2,0)</f>
        <v>#N/A</v>
      </c>
      <c r="H38" s="86"/>
      <c r="I38" s="86"/>
      <c r="J38" s="15"/>
      <c r="K38" s="242" t="str">
        <f t="shared" si="0"/>
        <v/>
      </c>
      <c r="L38" s="93">
        <f t="shared" si="1"/>
        <v>0</v>
      </c>
      <c r="M38" s="94" t="str">
        <f>+IFERROR(VLOOKUP(LEFT(F38,4),'ESTADAR V3 2025'!$C$4:$G$116,4,0),"")</f>
        <v/>
      </c>
      <c r="N38" s="95" t="str">
        <f t="shared" si="2"/>
        <v/>
      </c>
      <c r="O38" s="96" t="str">
        <f t="shared" si="3"/>
        <v/>
      </c>
      <c r="P38" s="14"/>
      <c r="Q38" s="14"/>
      <c r="R38" s="218" t="e">
        <f>+VLOOKUP(F38,'ESTADAR V3 2025'!$D$125:$G$236,4,FALSE)</f>
        <v>#N/A</v>
      </c>
    </row>
    <row r="39" spans="1:18" x14ac:dyDescent="0.35">
      <c r="A39" s="83" t="str">
        <f>IFERROR(VLOOKUP(LEFT(F39,4),Tabla3[[COD]:[PROCESO]],5,0),"")</f>
        <v/>
      </c>
      <c r="B39" s="15"/>
      <c r="C39" s="85"/>
      <c r="D39" s="84" t="e">
        <f>VLOOKUP(E39,FINCAS!$A$2:$B$77,2,0)</f>
        <v>#N/A</v>
      </c>
      <c r="E39" s="15"/>
      <c r="F39" s="15"/>
      <c r="G39" s="82" t="e">
        <f>VLOOKUP(F39,'ESTADAR V3 2025'!$D$125:$E$240,2,0)</f>
        <v>#N/A</v>
      </c>
      <c r="H39" s="86"/>
      <c r="I39" s="86"/>
      <c r="J39" s="15"/>
      <c r="K39" s="242" t="str">
        <f t="shared" si="0"/>
        <v/>
      </c>
      <c r="L39" s="93">
        <f t="shared" si="1"/>
        <v>0</v>
      </c>
      <c r="M39" s="94" t="str">
        <f>+IFERROR(VLOOKUP(LEFT(F39,4),'ESTADAR V3 2025'!$C$4:$G$116,4,0),"")</f>
        <v/>
      </c>
      <c r="N39" s="95" t="str">
        <f t="shared" si="2"/>
        <v/>
      </c>
      <c r="O39" s="96" t="str">
        <f t="shared" si="3"/>
        <v/>
      </c>
      <c r="P39" s="14"/>
      <c r="Q39" s="14"/>
      <c r="R39" s="218" t="e">
        <f>+VLOOKUP(F39,'ESTADAR V3 2025'!$D$125:$G$236,4,FALSE)</f>
        <v>#N/A</v>
      </c>
    </row>
    <row r="40" spans="1:18" x14ac:dyDescent="0.35">
      <c r="A40" s="83" t="str">
        <f>IFERROR(VLOOKUP(LEFT(F40,4),Tabla3[[COD]:[PROCESO]],5,0),"")</f>
        <v/>
      </c>
      <c r="B40" s="15"/>
      <c r="C40" s="85"/>
      <c r="D40" s="84" t="e">
        <f>VLOOKUP(E40,FINCAS!$A$2:$B$77,2,0)</f>
        <v>#N/A</v>
      </c>
      <c r="E40" s="15"/>
      <c r="F40" s="15"/>
      <c r="G40" s="82" t="e">
        <f>VLOOKUP(F40,'ESTADAR V3 2025'!$D$125:$E$240,2,0)</f>
        <v>#N/A</v>
      </c>
      <c r="H40" s="86"/>
      <c r="I40" s="86"/>
      <c r="J40" s="15"/>
      <c r="K40" s="242" t="str">
        <f t="shared" si="0"/>
        <v/>
      </c>
      <c r="L40" s="93">
        <f t="shared" si="1"/>
        <v>0</v>
      </c>
      <c r="M40" s="94" t="str">
        <f>+IFERROR(VLOOKUP(LEFT(F40,4),'ESTADAR V3 2025'!$C$4:$G$116,4,0),"")</f>
        <v/>
      </c>
      <c r="N40" s="95" t="str">
        <f t="shared" si="2"/>
        <v/>
      </c>
      <c r="O40" s="96" t="str">
        <f t="shared" si="3"/>
        <v/>
      </c>
      <c r="P40" s="14"/>
      <c r="Q40" s="14"/>
      <c r="R40" s="218" t="e">
        <f>+VLOOKUP(F40,'ESTADAR V3 2025'!$D$125:$G$236,4,FALSE)</f>
        <v>#N/A</v>
      </c>
    </row>
    <row r="41" spans="1:18" x14ac:dyDescent="0.35">
      <c r="A41" s="83" t="str">
        <f>IFERROR(VLOOKUP(LEFT(F41,4),Tabla3[[COD]:[PROCESO]],5,0),"")</f>
        <v/>
      </c>
      <c r="B41" s="15"/>
      <c r="C41" s="85"/>
      <c r="D41" s="84" t="e">
        <f>VLOOKUP(E41,FINCAS!$A$2:$B$77,2,0)</f>
        <v>#N/A</v>
      </c>
      <c r="E41" s="15"/>
      <c r="F41" s="15"/>
      <c r="G41" s="82" t="e">
        <f>VLOOKUP(F41,'ESTADAR V3 2025'!$D$125:$E$240,2,0)</f>
        <v>#N/A</v>
      </c>
      <c r="H41" s="86"/>
      <c r="I41" s="86"/>
      <c r="J41" s="15"/>
      <c r="K41" s="242" t="str">
        <f t="shared" si="0"/>
        <v/>
      </c>
      <c r="L41" s="93">
        <f t="shared" si="1"/>
        <v>0</v>
      </c>
      <c r="M41" s="94" t="str">
        <f>+IFERROR(VLOOKUP(LEFT(F41,4),'ESTADAR V3 2025'!$C$4:$G$116,4,0),"")</f>
        <v/>
      </c>
      <c r="N41" s="95" t="str">
        <f t="shared" si="2"/>
        <v/>
      </c>
      <c r="O41" s="96" t="str">
        <f t="shared" si="3"/>
        <v/>
      </c>
      <c r="P41" s="14"/>
      <c r="Q41" s="14"/>
      <c r="R41" s="218" t="e">
        <f>+VLOOKUP(F41,'ESTADAR V3 2025'!$D$125:$G$236,4,FALSE)</f>
        <v>#N/A</v>
      </c>
    </row>
    <row r="42" spans="1:18" x14ac:dyDescent="0.35">
      <c r="A42" s="83" t="str">
        <f>IFERROR(VLOOKUP(LEFT(F42,4),Tabla3[[COD]:[PROCESO]],5,0),"")</f>
        <v/>
      </c>
      <c r="B42" s="15"/>
      <c r="C42" s="85"/>
      <c r="D42" s="84" t="e">
        <f>VLOOKUP(E42,FINCAS!$A$2:$B$77,2,0)</f>
        <v>#N/A</v>
      </c>
      <c r="E42" s="15"/>
      <c r="F42" s="15"/>
      <c r="G42" s="82" t="e">
        <f>VLOOKUP(F42,'ESTADAR V3 2025'!$D$125:$E$240,2,0)</f>
        <v>#N/A</v>
      </c>
      <c r="H42" s="86"/>
      <c r="I42" s="86"/>
      <c r="J42" s="15"/>
      <c r="K42" s="242" t="str">
        <f t="shared" si="0"/>
        <v/>
      </c>
      <c r="L42" s="93">
        <f t="shared" si="1"/>
        <v>0</v>
      </c>
      <c r="M42" s="94" t="str">
        <f>+IFERROR(VLOOKUP(LEFT(F42,4),'ESTADAR V3 2025'!$C$4:$G$116,4,0),"")</f>
        <v/>
      </c>
      <c r="N42" s="95" t="str">
        <f t="shared" si="2"/>
        <v/>
      </c>
      <c r="O42" s="96" t="str">
        <f t="shared" si="3"/>
        <v/>
      </c>
      <c r="P42" s="14"/>
      <c r="Q42" s="14"/>
      <c r="R42" s="218" t="e">
        <f>+VLOOKUP(F42,'ESTADAR V3 2025'!$D$125:$G$236,4,FALSE)</f>
        <v>#N/A</v>
      </c>
    </row>
    <row r="43" spans="1:18" x14ac:dyDescent="0.35">
      <c r="A43" s="83" t="str">
        <f>IFERROR(VLOOKUP(LEFT(F43,4),Tabla3[[COD]:[PROCESO]],5,0),"")</f>
        <v/>
      </c>
      <c r="B43" s="15"/>
      <c r="C43" s="85"/>
      <c r="D43" s="84" t="e">
        <f>VLOOKUP(E43,FINCAS!$A$2:$B$77,2,0)</f>
        <v>#N/A</v>
      </c>
      <c r="E43" s="15"/>
      <c r="F43" s="15"/>
      <c r="G43" s="82" t="e">
        <f>VLOOKUP(F43,'ESTADAR V3 2025'!$D$125:$E$240,2,0)</f>
        <v>#N/A</v>
      </c>
      <c r="H43" s="86"/>
      <c r="I43" s="86"/>
      <c r="J43" s="15"/>
      <c r="K43" s="242" t="str">
        <f t="shared" si="0"/>
        <v/>
      </c>
      <c r="L43" s="93">
        <f t="shared" si="1"/>
        <v>0</v>
      </c>
      <c r="M43" s="94" t="str">
        <f>+IFERROR(VLOOKUP(LEFT(F43,4),'ESTADAR V3 2025'!$C$4:$G$116,4,0),"")</f>
        <v/>
      </c>
      <c r="N43" s="95" t="str">
        <f t="shared" si="2"/>
        <v/>
      </c>
      <c r="O43" s="96" t="str">
        <f t="shared" si="3"/>
        <v/>
      </c>
      <c r="P43" s="14"/>
      <c r="Q43" s="14"/>
      <c r="R43" s="218" t="e">
        <f>+VLOOKUP(F43,'ESTADAR V3 2025'!$D$125:$G$236,4,FALSE)</f>
        <v>#N/A</v>
      </c>
    </row>
    <row r="44" spans="1:18" x14ac:dyDescent="0.35">
      <c r="A44" s="83" t="str">
        <f>IFERROR(VLOOKUP(LEFT(F44,4),Tabla3[[COD]:[PROCESO]],5,0),"")</f>
        <v/>
      </c>
      <c r="B44" s="15"/>
      <c r="C44" s="85"/>
      <c r="D44" s="84" t="e">
        <f>VLOOKUP(E44,FINCAS!$A$2:$B$77,2,0)</f>
        <v>#N/A</v>
      </c>
      <c r="E44" s="15"/>
      <c r="F44" s="15"/>
      <c r="G44" s="82" t="e">
        <f>VLOOKUP(F44,'ESTADAR V3 2025'!$D$125:$E$240,2,0)</f>
        <v>#N/A</v>
      </c>
      <c r="H44" s="86"/>
      <c r="I44" s="86"/>
      <c r="J44" s="15"/>
      <c r="K44" s="242" t="str">
        <f t="shared" si="0"/>
        <v/>
      </c>
      <c r="L44" s="93">
        <f t="shared" si="1"/>
        <v>0</v>
      </c>
      <c r="M44" s="94" t="str">
        <f>+IFERROR(VLOOKUP(LEFT(F44,4),'ESTADAR V3 2025'!$C$4:$G$116,4,0),"")</f>
        <v/>
      </c>
      <c r="N44" s="95" t="str">
        <f t="shared" si="2"/>
        <v/>
      </c>
      <c r="O44" s="96" t="str">
        <f t="shared" si="3"/>
        <v/>
      </c>
      <c r="P44" s="14"/>
      <c r="Q44" s="14"/>
      <c r="R44" s="218" t="e">
        <f>+VLOOKUP(F44,'ESTADAR V3 2025'!$D$125:$G$236,4,FALSE)</f>
        <v>#N/A</v>
      </c>
    </row>
    <row r="45" spans="1:18" x14ac:dyDescent="0.35">
      <c r="A45" s="83" t="str">
        <f>IFERROR(VLOOKUP(LEFT(F45,4),Tabla3[[COD]:[PROCESO]],5,0),"")</f>
        <v/>
      </c>
      <c r="B45" s="15"/>
      <c r="C45" s="85"/>
      <c r="D45" s="84" t="e">
        <f>VLOOKUP(E45,FINCAS!$A$2:$B$77,2,0)</f>
        <v>#N/A</v>
      </c>
      <c r="E45" s="15"/>
      <c r="F45" s="15"/>
      <c r="G45" s="82" t="e">
        <f>VLOOKUP(F45,'ESTADAR V3 2025'!$D$125:$E$240,2,0)</f>
        <v>#N/A</v>
      </c>
      <c r="H45" s="86"/>
      <c r="I45" s="86"/>
      <c r="J45" s="15"/>
      <c r="K45" s="242" t="str">
        <f t="shared" si="0"/>
        <v/>
      </c>
      <c r="L45" s="93">
        <f t="shared" si="1"/>
        <v>0</v>
      </c>
      <c r="M45" s="94" t="str">
        <f>+IFERROR(VLOOKUP(LEFT(F45,4),'ESTADAR V3 2025'!$C$4:$G$116,4,0),"")</f>
        <v/>
      </c>
      <c r="N45" s="95" t="str">
        <f t="shared" si="2"/>
        <v/>
      </c>
      <c r="O45" s="96" t="str">
        <f t="shared" si="3"/>
        <v/>
      </c>
      <c r="P45" s="14"/>
      <c r="Q45" s="14"/>
      <c r="R45" s="218" t="e">
        <f>+VLOOKUP(F45,'ESTADAR V3 2025'!$D$125:$G$236,4,FALSE)</f>
        <v>#N/A</v>
      </c>
    </row>
    <row r="46" spans="1:18" x14ac:dyDescent="0.35">
      <c r="A46" s="83" t="str">
        <f>IFERROR(VLOOKUP(LEFT(F46,4),Tabla3[[COD]:[PROCESO]],5,0),"")</f>
        <v/>
      </c>
      <c r="B46" s="15"/>
      <c r="C46" s="85"/>
      <c r="D46" s="84" t="e">
        <f>VLOOKUP(E46,FINCAS!$A$2:$B$77,2,0)</f>
        <v>#N/A</v>
      </c>
      <c r="E46" s="15"/>
      <c r="F46" s="15"/>
      <c r="G46" s="82" t="e">
        <f>VLOOKUP(F46,'ESTADAR V3 2025'!$D$125:$E$240,2,0)</f>
        <v>#N/A</v>
      </c>
      <c r="H46" s="86"/>
      <c r="I46" s="86"/>
      <c r="J46" s="15"/>
      <c r="K46" s="242" t="str">
        <f t="shared" si="0"/>
        <v/>
      </c>
      <c r="L46" s="93">
        <f t="shared" si="1"/>
        <v>0</v>
      </c>
      <c r="M46" s="94" t="str">
        <f>+IFERROR(VLOOKUP(LEFT(F46,4),'ESTADAR V3 2025'!$C$4:$G$116,4,0),"")</f>
        <v/>
      </c>
      <c r="N46" s="95" t="str">
        <f t="shared" si="2"/>
        <v/>
      </c>
      <c r="O46" s="96" t="str">
        <f t="shared" si="3"/>
        <v/>
      </c>
      <c r="P46" s="14"/>
      <c r="Q46" s="14"/>
      <c r="R46" s="218" t="e">
        <f>+VLOOKUP(F46,'ESTADAR V3 2025'!$D$125:$G$236,4,FALSE)</f>
        <v>#N/A</v>
      </c>
    </row>
    <row r="47" spans="1:18" x14ac:dyDescent="0.35">
      <c r="A47" s="83" t="str">
        <f>IFERROR(VLOOKUP(LEFT(F47,4),Tabla3[[COD]:[PROCESO]],5,0),"")</f>
        <v/>
      </c>
      <c r="B47" s="15"/>
      <c r="C47" s="85"/>
      <c r="D47" s="84" t="e">
        <f>VLOOKUP(E47,FINCAS!$A$2:$B$77,2,0)</f>
        <v>#N/A</v>
      </c>
      <c r="E47" s="15"/>
      <c r="F47" s="15"/>
      <c r="G47" s="82" t="e">
        <f>VLOOKUP(F47,'ESTADAR V3 2025'!$D$125:$E$240,2,0)</f>
        <v>#N/A</v>
      </c>
      <c r="H47" s="86"/>
      <c r="I47" s="86"/>
      <c r="J47" s="15"/>
      <c r="K47" s="242" t="str">
        <f t="shared" si="0"/>
        <v/>
      </c>
      <c r="L47" s="93">
        <f t="shared" si="1"/>
        <v>0</v>
      </c>
      <c r="M47" s="94" t="str">
        <f>+IFERROR(VLOOKUP(LEFT(F47,4),'ESTADAR V3 2025'!$C$4:$G$116,4,0),"")</f>
        <v/>
      </c>
      <c r="N47" s="95" t="str">
        <f t="shared" si="2"/>
        <v/>
      </c>
      <c r="O47" s="96" t="str">
        <f t="shared" si="3"/>
        <v/>
      </c>
      <c r="P47" s="14"/>
      <c r="Q47" s="14"/>
      <c r="R47" s="218" t="e">
        <f>+VLOOKUP(F47,'ESTADAR V3 2025'!$D$125:$G$236,4,FALSE)</f>
        <v>#N/A</v>
      </c>
    </row>
    <row r="48" spans="1:18" x14ac:dyDescent="0.35">
      <c r="A48" s="83" t="str">
        <f>IFERROR(VLOOKUP(LEFT(F48,4),Tabla3[[COD]:[PROCESO]],5,0),"")</f>
        <v/>
      </c>
      <c r="B48" s="15"/>
      <c r="C48" s="85"/>
      <c r="D48" s="84" t="e">
        <f>VLOOKUP(E48,FINCAS!$A$2:$B$77,2,0)</f>
        <v>#N/A</v>
      </c>
      <c r="E48" s="15"/>
      <c r="F48" s="15"/>
      <c r="G48" s="82" t="e">
        <f>VLOOKUP(F48,'ESTADAR V3 2025'!$D$125:$E$240,2,0)</f>
        <v>#N/A</v>
      </c>
      <c r="H48" s="86"/>
      <c r="I48" s="86"/>
      <c r="J48" s="15"/>
      <c r="K48" s="242" t="str">
        <f t="shared" si="0"/>
        <v/>
      </c>
      <c r="L48" s="93">
        <f t="shared" si="1"/>
        <v>0</v>
      </c>
      <c r="M48" s="94" t="str">
        <f>+IFERROR(VLOOKUP(LEFT(F48,4),'ESTADAR V3 2025'!$C$4:$G$116,4,0),"")</f>
        <v/>
      </c>
      <c r="N48" s="95" t="str">
        <f t="shared" si="2"/>
        <v/>
      </c>
      <c r="O48" s="96" t="str">
        <f t="shared" si="3"/>
        <v/>
      </c>
      <c r="P48" s="14"/>
      <c r="Q48" s="14"/>
      <c r="R48" s="218" t="e">
        <f>+VLOOKUP(F48,'ESTADAR V3 2025'!$D$125:$G$236,4,FALSE)</f>
        <v>#N/A</v>
      </c>
    </row>
    <row r="49" spans="1:18" x14ac:dyDescent="0.35">
      <c r="A49" s="83" t="str">
        <f>IFERROR(VLOOKUP(LEFT(F49,4),Tabla3[[COD]:[PROCESO]],5,0),"")</f>
        <v/>
      </c>
      <c r="B49" s="15"/>
      <c r="C49" s="85"/>
      <c r="D49" s="84" t="e">
        <f>VLOOKUP(E49,FINCAS!$A$2:$B$77,2,0)</f>
        <v>#N/A</v>
      </c>
      <c r="E49" s="15"/>
      <c r="F49" s="15"/>
      <c r="G49" s="82" t="e">
        <f>VLOOKUP(F49,'ESTADAR V3 2025'!$D$125:$E$240,2,0)</f>
        <v>#N/A</v>
      </c>
      <c r="H49" s="86"/>
      <c r="I49" s="86"/>
      <c r="J49" s="15"/>
      <c r="K49" s="242" t="str">
        <f t="shared" si="0"/>
        <v/>
      </c>
      <c r="L49" s="93">
        <f t="shared" si="1"/>
        <v>0</v>
      </c>
      <c r="M49" s="94" t="str">
        <f>+IFERROR(VLOOKUP(LEFT(F49,4),'ESTADAR V3 2025'!$C$4:$G$116,4,0),"")</f>
        <v/>
      </c>
      <c r="N49" s="95" t="str">
        <f t="shared" si="2"/>
        <v/>
      </c>
      <c r="O49" s="96" t="str">
        <f t="shared" si="3"/>
        <v/>
      </c>
      <c r="P49" s="14"/>
      <c r="Q49" s="14"/>
      <c r="R49" s="218" t="e">
        <f>+VLOOKUP(F49,'ESTADAR V3 2025'!$D$125:$G$236,4,FALSE)</f>
        <v>#N/A</v>
      </c>
    </row>
    <row r="50" spans="1:18" x14ac:dyDescent="0.35">
      <c r="A50" s="83" t="str">
        <f>IFERROR(VLOOKUP(LEFT(F50,4),Tabla3[[COD]:[PROCESO]],5,0),"")</f>
        <v/>
      </c>
      <c r="B50" s="15"/>
      <c r="C50" s="85"/>
      <c r="D50" s="84" t="e">
        <f>VLOOKUP(E50,FINCAS!$A$2:$B$77,2,0)</f>
        <v>#N/A</v>
      </c>
      <c r="E50" s="15"/>
      <c r="F50" s="15"/>
      <c r="G50" s="82" t="e">
        <f>VLOOKUP(F50,'ESTADAR V3 2025'!$D$125:$E$240,2,0)</f>
        <v>#N/A</v>
      </c>
      <c r="H50" s="86"/>
      <c r="I50" s="86"/>
      <c r="J50" s="15"/>
      <c r="K50" s="242" t="str">
        <f t="shared" si="0"/>
        <v/>
      </c>
      <c r="L50" s="93">
        <f t="shared" si="1"/>
        <v>0</v>
      </c>
      <c r="M50" s="94" t="str">
        <f>+IFERROR(VLOOKUP(LEFT(F50,4),'ESTADAR V3 2025'!$C$4:$G$116,4,0),"")</f>
        <v/>
      </c>
      <c r="N50" s="95" t="str">
        <f t="shared" si="2"/>
        <v/>
      </c>
      <c r="O50" s="96" t="str">
        <f t="shared" si="3"/>
        <v/>
      </c>
      <c r="P50" s="14"/>
      <c r="Q50" s="14"/>
      <c r="R50" s="218" t="e">
        <f>+VLOOKUP(F50,'ESTADAR V3 2025'!$D$125:$G$236,4,FALSE)</f>
        <v>#N/A</v>
      </c>
    </row>
    <row r="51" spans="1:18" x14ac:dyDescent="0.35">
      <c r="A51" s="83" t="str">
        <f>IFERROR(VLOOKUP(LEFT(F51,4),Tabla3[[COD]:[PROCESO]],5,0),"")</f>
        <v/>
      </c>
      <c r="B51" s="15"/>
      <c r="C51" s="85"/>
      <c r="D51" s="84" t="e">
        <f>VLOOKUP(E51,FINCAS!$A$2:$B$77,2,0)</f>
        <v>#N/A</v>
      </c>
      <c r="E51" s="15"/>
      <c r="F51" s="15"/>
      <c r="G51" s="82" t="e">
        <f>VLOOKUP(F51,'ESTADAR V3 2025'!$D$125:$E$240,2,0)</f>
        <v>#N/A</v>
      </c>
      <c r="H51" s="86"/>
      <c r="I51" s="86"/>
      <c r="J51" s="15"/>
      <c r="K51" s="242" t="str">
        <f t="shared" si="0"/>
        <v/>
      </c>
      <c r="L51" s="93">
        <f t="shared" si="1"/>
        <v>0</v>
      </c>
      <c r="M51" s="94" t="str">
        <f>+IFERROR(VLOOKUP(LEFT(F51,4),'ESTADAR V3 2025'!$C$4:$G$116,4,0),"")</f>
        <v/>
      </c>
      <c r="N51" s="95" t="str">
        <f t="shared" si="2"/>
        <v/>
      </c>
      <c r="O51" s="96" t="str">
        <f t="shared" si="3"/>
        <v/>
      </c>
      <c r="P51" s="14"/>
      <c r="Q51" s="14"/>
      <c r="R51" s="218" t="e">
        <f>+VLOOKUP(F51,'ESTADAR V3 2025'!$D$125:$G$236,4,FALSE)</f>
        <v>#N/A</v>
      </c>
    </row>
    <row r="52" spans="1:18" x14ac:dyDescent="0.35">
      <c r="A52" s="83" t="str">
        <f>IFERROR(VLOOKUP(LEFT(F52,4),Tabla3[[COD]:[PROCESO]],5,0),"")</f>
        <v/>
      </c>
      <c r="B52" s="15"/>
      <c r="C52" s="85"/>
      <c r="D52" s="84" t="e">
        <f>VLOOKUP(E52,FINCAS!$A$2:$B$77,2,0)</f>
        <v>#N/A</v>
      </c>
      <c r="E52" s="15"/>
      <c r="F52" s="15"/>
      <c r="G52" s="82" t="e">
        <f>VLOOKUP(F52,'ESTADAR V3 2025'!$D$125:$E$240,2,0)</f>
        <v>#N/A</v>
      </c>
      <c r="H52" s="86"/>
      <c r="I52" s="86"/>
      <c r="J52" s="15"/>
      <c r="K52" s="242" t="str">
        <f t="shared" si="0"/>
        <v/>
      </c>
      <c r="L52" s="93">
        <f t="shared" si="1"/>
        <v>0</v>
      </c>
      <c r="M52" s="94" t="str">
        <f>+IFERROR(VLOOKUP(LEFT(F52,4),'ESTADAR V3 2025'!$C$4:$G$116,4,0),"")</f>
        <v/>
      </c>
      <c r="N52" s="95" t="str">
        <f t="shared" si="2"/>
        <v/>
      </c>
      <c r="O52" s="96" t="str">
        <f t="shared" si="3"/>
        <v/>
      </c>
      <c r="P52" s="14"/>
      <c r="Q52" s="14"/>
      <c r="R52" s="218" t="e">
        <f>+VLOOKUP(F52,'ESTADAR V3 2025'!$D$125:$G$236,4,FALSE)</f>
        <v>#N/A</v>
      </c>
    </row>
    <row r="53" spans="1:18" x14ac:dyDescent="0.35">
      <c r="A53" s="83" t="str">
        <f>IFERROR(VLOOKUP(LEFT(F53,4),Tabla3[[COD]:[PROCESO]],5,0),"")</f>
        <v/>
      </c>
      <c r="B53" s="15"/>
      <c r="C53" s="85"/>
      <c r="D53" s="84" t="e">
        <f>VLOOKUP(E53,FINCAS!$A$2:$B$77,2,0)</f>
        <v>#N/A</v>
      </c>
      <c r="E53" s="15"/>
      <c r="F53" s="15"/>
      <c r="G53" s="82" t="e">
        <f>VLOOKUP(F53,'ESTADAR V3 2025'!$D$125:$E$240,2,0)</f>
        <v>#N/A</v>
      </c>
      <c r="H53" s="86"/>
      <c r="I53" s="86"/>
      <c r="J53" s="15"/>
      <c r="K53" s="242" t="str">
        <f t="shared" si="0"/>
        <v/>
      </c>
      <c r="L53" s="93">
        <f t="shared" si="1"/>
        <v>0</v>
      </c>
      <c r="M53" s="94" t="str">
        <f>+IFERROR(VLOOKUP(LEFT(F53,4),'ESTADAR V3 2025'!$C$4:$G$116,4,0),"")</f>
        <v/>
      </c>
      <c r="N53" s="95" t="str">
        <f t="shared" si="2"/>
        <v/>
      </c>
      <c r="O53" s="96" t="str">
        <f t="shared" si="3"/>
        <v/>
      </c>
      <c r="P53" s="14"/>
      <c r="Q53" s="14"/>
      <c r="R53" s="218" t="e">
        <f>+VLOOKUP(F53,'ESTADAR V3 2025'!$D$125:$G$236,4,FALSE)</f>
        <v>#N/A</v>
      </c>
    </row>
    <row r="54" spans="1:18" x14ac:dyDescent="0.35">
      <c r="A54" s="83" t="str">
        <f>IFERROR(VLOOKUP(LEFT(F54,4),Tabla3[[COD]:[PROCESO]],5,0),"")</f>
        <v/>
      </c>
      <c r="B54" s="15"/>
      <c r="C54" s="85"/>
      <c r="D54" s="84" t="e">
        <f>VLOOKUP(E54,FINCAS!$A$2:$B$77,2,0)</f>
        <v>#N/A</v>
      </c>
      <c r="E54" s="15"/>
      <c r="F54" s="15"/>
      <c r="G54" s="82" t="e">
        <f>VLOOKUP(F54,'ESTADAR V3 2025'!$D$125:$E$240,2,0)</f>
        <v>#N/A</v>
      </c>
      <c r="H54" s="86"/>
      <c r="I54" s="86"/>
      <c r="J54" s="15"/>
      <c r="K54" s="242" t="str">
        <f t="shared" si="0"/>
        <v/>
      </c>
      <c r="L54" s="93">
        <f t="shared" si="1"/>
        <v>0</v>
      </c>
      <c r="M54" s="94" t="str">
        <f>+IFERROR(VLOOKUP(LEFT(F54,4),'ESTADAR V3 2025'!$C$4:$G$116,4,0),"")</f>
        <v/>
      </c>
      <c r="N54" s="95" t="str">
        <f t="shared" si="2"/>
        <v/>
      </c>
      <c r="O54" s="96" t="str">
        <f t="shared" si="3"/>
        <v/>
      </c>
      <c r="P54" s="14"/>
      <c r="Q54" s="14"/>
      <c r="R54" s="218" t="e">
        <f>+VLOOKUP(F54,'ESTADAR V3 2025'!$D$125:$G$236,4,FALSE)</f>
        <v>#N/A</v>
      </c>
    </row>
    <row r="55" spans="1:18" x14ac:dyDescent="0.35">
      <c r="A55" s="83" t="str">
        <f>IFERROR(VLOOKUP(LEFT(F55,4),Tabla3[[COD]:[PROCESO]],5,0),"")</f>
        <v/>
      </c>
      <c r="B55" s="15"/>
      <c r="C55" s="85"/>
      <c r="D55" s="84" t="e">
        <f>VLOOKUP(E55,FINCAS!$A$2:$B$77,2,0)</f>
        <v>#N/A</v>
      </c>
      <c r="E55" s="15"/>
      <c r="F55" s="15"/>
      <c r="G55" s="82" t="e">
        <f>VLOOKUP(F55,'ESTADAR V3 2025'!$D$125:$E$240,2,0)</f>
        <v>#N/A</v>
      </c>
      <c r="H55" s="86"/>
      <c r="I55" s="86"/>
      <c r="J55" s="15"/>
      <c r="K55" s="242" t="str">
        <f t="shared" si="0"/>
        <v/>
      </c>
      <c r="L55" s="93">
        <f t="shared" si="1"/>
        <v>0</v>
      </c>
      <c r="M55" s="94" t="str">
        <f>+IFERROR(VLOOKUP(LEFT(F55,4),'ESTADAR V3 2025'!$C$4:$G$116,4,0),"")</f>
        <v/>
      </c>
      <c r="N55" s="95" t="str">
        <f t="shared" si="2"/>
        <v/>
      </c>
      <c r="O55" s="96" t="str">
        <f t="shared" si="3"/>
        <v/>
      </c>
      <c r="P55" s="14"/>
      <c r="Q55" s="14"/>
      <c r="R55" s="218" t="e">
        <f>+VLOOKUP(F55,'ESTADAR V3 2025'!$D$125:$G$236,4,FALSE)</f>
        <v>#N/A</v>
      </c>
    </row>
    <row r="56" spans="1:18" x14ac:dyDescent="0.35">
      <c r="A56" s="83" t="str">
        <f>IFERROR(VLOOKUP(LEFT(F56,4),Tabla3[[COD]:[PROCESO]],5,0),"")</f>
        <v/>
      </c>
      <c r="B56" s="15"/>
      <c r="C56" s="85"/>
      <c r="D56" s="84" t="e">
        <f>VLOOKUP(E56,FINCAS!$A$2:$B$77,2,0)</f>
        <v>#N/A</v>
      </c>
      <c r="E56" s="15"/>
      <c r="F56" s="15"/>
      <c r="G56" s="82" t="e">
        <f>VLOOKUP(F56,'ESTADAR V3 2025'!$D$125:$E$240,2,0)</f>
        <v>#N/A</v>
      </c>
      <c r="H56" s="86"/>
      <c r="I56" s="86"/>
      <c r="J56" s="15"/>
      <c r="K56" s="242" t="str">
        <f t="shared" si="0"/>
        <v/>
      </c>
      <c r="L56" s="93">
        <f t="shared" si="1"/>
        <v>0</v>
      </c>
      <c r="M56" s="94" t="str">
        <f>+IFERROR(VLOOKUP(LEFT(F56,4),'ESTADAR V3 2025'!$C$4:$G$116,4,0),"")</f>
        <v/>
      </c>
      <c r="N56" s="95" t="str">
        <f t="shared" si="2"/>
        <v/>
      </c>
      <c r="O56" s="96" t="str">
        <f t="shared" si="3"/>
        <v/>
      </c>
      <c r="P56" s="14"/>
      <c r="Q56" s="14"/>
      <c r="R56" s="218" t="e">
        <f>+VLOOKUP(F56,'ESTADAR V3 2025'!$D$125:$G$236,4,FALSE)</f>
        <v>#N/A</v>
      </c>
    </row>
    <row r="57" spans="1:18" x14ac:dyDescent="0.35">
      <c r="A57" s="83" t="str">
        <f>IFERROR(VLOOKUP(LEFT(F57,4),Tabla3[[COD]:[PROCESO]],5,0),"")</f>
        <v/>
      </c>
      <c r="B57" s="15"/>
      <c r="C57" s="85"/>
      <c r="D57" s="84" t="e">
        <f>VLOOKUP(E57,FINCAS!$A$2:$B$77,2,0)</f>
        <v>#N/A</v>
      </c>
      <c r="E57" s="15"/>
      <c r="F57" s="15"/>
      <c r="G57" s="82" t="e">
        <f>VLOOKUP(F57,'ESTADAR V3 2025'!$D$125:$E$240,2,0)</f>
        <v>#N/A</v>
      </c>
      <c r="H57" s="86"/>
      <c r="I57" s="86"/>
      <c r="J57" s="15"/>
      <c r="K57" s="242" t="str">
        <f t="shared" si="0"/>
        <v/>
      </c>
      <c r="L57" s="93">
        <f t="shared" si="1"/>
        <v>0</v>
      </c>
      <c r="M57" s="94" t="str">
        <f>+IFERROR(VLOOKUP(LEFT(F57,4),'ESTADAR V3 2025'!$C$4:$G$116,4,0),"")</f>
        <v/>
      </c>
      <c r="N57" s="95" t="str">
        <f t="shared" si="2"/>
        <v/>
      </c>
      <c r="O57" s="96" t="str">
        <f t="shared" si="3"/>
        <v/>
      </c>
      <c r="P57" s="14"/>
      <c r="Q57" s="14"/>
      <c r="R57" s="218" t="e">
        <f>+VLOOKUP(F57,'ESTADAR V3 2025'!$D$125:$G$236,4,FALSE)</f>
        <v>#N/A</v>
      </c>
    </row>
    <row r="58" spans="1:18" x14ac:dyDescent="0.35">
      <c r="A58" s="83" t="str">
        <f>IFERROR(VLOOKUP(LEFT(F58,4),Tabla3[[COD]:[PROCESO]],5,0),"")</f>
        <v/>
      </c>
      <c r="B58" s="15"/>
      <c r="C58" s="85"/>
      <c r="D58" s="84" t="e">
        <f>VLOOKUP(E58,FINCAS!$A$2:$B$77,2,0)</f>
        <v>#N/A</v>
      </c>
      <c r="E58" s="15"/>
      <c r="F58" s="15"/>
      <c r="G58" s="82" t="e">
        <f>VLOOKUP(F58,'ESTADAR V3 2025'!$D$125:$E$240,2,0)</f>
        <v>#N/A</v>
      </c>
      <c r="H58" s="86"/>
      <c r="I58" s="86"/>
      <c r="J58" s="15"/>
      <c r="K58" s="242" t="str">
        <f t="shared" si="0"/>
        <v/>
      </c>
      <c r="L58" s="93">
        <f t="shared" si="1"/>
        <v>0</v>
      </c>
      <c r="M58" s="94" t="str">
        <f>+IFERROR(VLOOKUP(LEFT(F58,4),'ESTADAR V3 2025'!$C$4:$G$116,4,0),"")</f>
        <v/>
      </c>
      <c r="N58" s="95" t="str">
        <f t="shared" si="2"/>
        <v/>
      </c>
      <c r="O58" s="96" t="str">
        <f t="shared" si="3"/>
        <v/>
      </c>
      <c r="P58" s="14"/>
      <c r="Q58" s="14"/>
      <c r="R58" s="218" t="e">
        <f>+VLOOKUP(F58,'ESTADAR V3 2025'!$D$125:$G$236,4,FALSE)</f>
        <v>#N/A</v>
      </c>
    </row>
    <row r="59" spans="1:18" x14ac:dyDescent="0.35">
      <c r="A59" s="83" t="str">
        <f>IFERROR(VLOOKUP(LEFT(F59,4),Tabla3[[COD]:[PROCESO]],5,0),"")</f>
        <v/>
      </c>
      <c r="B59" s="15"/>
      <c r="C59" s="85"/>
      <c r="D59" s="84" t="e">
        <f>VLOOKUP(E59,FINCAS!$A$2:$B$77,2,0)</f>
        <v>#N/A</v>
      </c>
      <c r="E59" s="15"/>
      <c r="F59" s="15"/>
      <c r="G59" s="82" t="e">
        <f>VLOOKUP(F59,'ESTADAR V3 2025'!$D$125:$E$240,2,0)</f>
        <v>#N/A</v>
      </c>
      <c r="H59" s="86"/>
      <c r="I59" s="86"/>
      <c r="J59" s="15"/>
      <c r="K59" s="242" t="str">
        <f t="shared" si="0"/>
        <v/>
      </c>
      <c r="L59" s="93">
        <f t="shared" ref="L59:L119" si="4">+(I59-H59)*24</f>
        <v>0</v>
      </c>
      <c r="M59" s="94" t="str">
        <f>+IFERROR(VLOOKUP(LEFT(F59,4),'ESTADAR V3 2025'!$C$4:$G$116,4,0),"")</f>
        <v/>
      </c>
      <c r="N59" s="95" t="str">
        <f t="shared" ref="N59:N119" si="5">IFERROR(J59/L59,"")</f>
        <v/>
      </c>
      <c r="O59" s="96" t="str">
        <f t="shared" ref="O59:O119" si="6">IFERROR(N59/M59,"")</f>
        <v/>
      </c>
      <c r="P59" s="14"/>
      <c r="Q59" s="14"/>
      <c r="R59" s="218" t="e">
        <f>+VLOOKUP(F59,'ESTADAR V3 2025'!$D$125:$G$236,4,FALSE)</f>
        <v>#N/A</v>
      </c>
    </row>
    <row r="60" spans="1:18" x14ac:dyDescent="0.35">
      <c r="A60" s="83" t="str">
        <f>IFERROR(VLOOKUP(LEFT(F60,4),Tabla3[[COD]:[PROCESO]],5,0),"")</f>
        <v/>
      </c>
      <c r="B60" s="15"/>
      <c r="C60" s="85"/>
      <c r="D60" s="84" t="e">
        <f>VLOOKUP(E60,FINCAS!$A$2:$B$77,2,0)</f>
        <v>#N/A</v>
      </c>
      <c r="E60" s="15"/>
      <c r="F60" s="15"/>
      <c r="G60" s="82" t="e">
        <f>VLOOKUP(F60,'ESTADAR V3 2025'!$D$125:$E$240,2,0)</f>
        <v>#N/A</v>
      </c>
      <c r="H60" s="86"/>
      <c r="I60" s="86"/>
      <c r="J60" s="15"/>
      <c r="K60" s="242" t="str">
        <f t="shared" si="0"/>
        <v/>
      </c>
      <c r="L60" s="93">
        <f t="shared" si="4"/>
        <v>0</v>
      </c>
      <c r="M60" s="94" t="str">
        <f>+IFERROR(VLOOKUP(LEFT(F60,4),'ESTADAR V3 2025'!$C$4:$G$116,4,0),"")</f>
        <v/>
      </c>
      <c r="N60" s="95" t="str">
        <f t="shared" si="5"/>
        <v/>
      </c>
      <c r="O60" s="96" t="str">
        <f t="shared" si="6"/>
        <v/>
      </c>
      <c r="P60" s="14"/>
      <c r="Q60" s="14"/>
      <c r="R60" s="218" t="e">
        <f>+VLOOKUP(F60,'ESTADAR V3 2025'!$D$125:$G$236,4,FALSE)</f>
        <v>#N/A</v>
      </c>
    </row>
    <row r="61" spans="1:18" x14ac:dyDescent="0.35">
      <c r="A61" s="83" t="str">
        <f>IFERROR(VLOOKUP(LEFT(F61,4),Tabla3[[COD]:[PROCESO]],5,0),"")</f>
        <v/>
      </c>
      <c r="B61" s="15"/>
      <c r="C61" s="85"/>
      <c r="D61" s="84" t="e">
        <f>VLOOKUP(E61,FINCAS!$A$2:$B$77,2,0)</f>
        <v>#N/A</v>
      </c>
      <c r="E61" s="15"/>
      <c r="F61" s="15"/>
      <c r="G61" s="82" t="e">
        <f>VLOOKUP(F61,'ESTADAR V3 2025'!$D$125:$E$240,2,0)</f>
        <v>#N/A</v>
      </c>
      <c r="H61" s="86"/>
      <c r="I61" s="86"/>
      <c r="J61" s="15"/>
      <c r="K61" s="242" t="str">
        <f t="shared" si="0"/>
        <v/>
      </c>
      <c r="L61" s="93">
        <f t="shared" si="4"/>
        <v>0</v>
      </c>
      <c r="M61" s="94" t="str">
        <f>+IFERROR(VLOOKUP(LEFT(F61,4),'ESTADAR V3 2025'!$C$4:$G$116,4,0),"")</f>
        <v/>
      </c>
      <c r="N61" s="95" t="str">
        <f t="shared" si="5"/>
        <v/>
      </c>
      <c r="O61" s="96" t="str">
        <f t="shared" si="6"/>
        <v/>
      </c>
      <c r="P61" s="14"/>
      <c r="Q61" s="14"/>
      <c r="R61" s="218" t="e">
        <f>+VLOOKUP(F61,'ESTADAR V3 2025'!$D$125:$G$236,4,FALSE)</f>
        <v>#N/A</v>
      </c>
    </row>
    <row r="62" spans="1:18" x14ac:dyDescent="0.35">
      <c r="A62" s="83" t="str">
        <f>IFERROR(VLOOKUP(LEFT(F62,4),Tabla3[[COD]:[PROCESO]],5,0),"")</f>
        <v/>
      </c>
      <c r="B62" s="15"/>
      <c r="C62" s="85"/>
      <c r="D62" s="84" t="e">
        <f>VLOOKUP(E62,FINCAS!$A$2:$B$77,2,0)</f>
        <v>#N/A</v>
      </c>
      <c r="E62" s="15"/>
      <c r="F62" s="15"/>
      <c r="G62" s="82" t="e">
        <f>VLOOKUP(F62,'ESTADAR V3 2025'!$D$125:$E$240,2,0)</f>
        <v>#N/A</v>
      </c>
      <c r="H62" s="86"/>
      <c r="I62" s="86"/>
      <c r="J62" s="15"/>
      <c r="K62" s="242" t="str">
        <f t="shared" si="0"/>
        <v/>
      </c>
      <c r="L62" s="93">
        <f t="shared" si="4"/>
        <v>0</v>
      </c>
      <c r="M62" s="94" t="str">
        <f>+IFERROR(VLOOKUP(LEFT(F62,4),'ESTADAR V3 2025'!$C$4:$G$116,4,0),"")</f>
        <v/>
      </c>
      <c r="N62" s="95" t="str">
        <f t="shared" si="5"/>
        <v/>
      </c>
      <c r="O62" s="96" t="str">
        <f t="shared" si="6"/>
        <v/>
      </c>
      <c r="P62" s="14"/>
      <c r="Q62" s="14"/>
      <c r="R62" s="218" t="e">
        <f>+VLOOKUP(F62,'ESTADAR V3 2025'!$D$125:$G$236,4,FALSE)</f>
        <v>#N/A</v>
      </c>
    </row>
    <row r="63" spans="1:18" x14ac:dyDescent="0.35">
      <c r="A63" s="83" t="str">
        <f>IFERROR(VLOOKUP(LEFT(F63,4),Tabla3[[COD]:[PROCESO]],5,0),"")</f>
        <v/>
      </c>
      <c r="B63" s="15"/>
      <c r="C63" s="85"/>
      <c r="D63" s="84" t="e">
        <f>VLOOKUP(E63,FINCAS!$A$2:$B$77,2,0)</f>
        <v>#N/A</v>
      </c>
      <c r="E63" s="15"/>
      <c r="F63" s="15"/>
      <c r="G63" s="82" t="e">
        <f>VLOOKUP(F63,'ESTADAR V3 2025'!$D$125:$E$240,2,0)</f>
        <v>#N/A</v>
      </c>
      <c r="H63" s="86"/>
      <c r="I63" s="86"/>
      <c r="J63" s="15"/>
      <c r="K63" s="242" t="str">
        <f t="shared" si="0"/>
        <v/>
      </c>
      <c r="L63" s="93">
        <f t="shared" si="4"/>
        <v>0</v>
      </c>
      <c r="M63" s="94" t="str">
        <f>+IFERROR(VLOOKUP(LEFT(F63,4),'ESTADAR V3 2025'!$C$4:$G$116,4,0),"")</f>
        <v/>
      </c>
      <c r="N63" s="95" t="str">
        <f t="shared" si="5"/>
        <v/>
      </c>
      <c r="O63" s="96" t="str">
        <f t="shared" si="6"/>
        <v/>
      </c>
      <c r="P63" s="14"/>
      <c r="Q63" s="14"/>
      <c r="R63" s="218" t="e">
        <f>+VLOOKUP(F63,'ESTADAR V3 2025'!$D$125:$G$236,4,FALSE)</f>
        <v>#N/A</v>
      </c>
    </row>
    <row r="64" spans="1:18" x14ac:dyDescent="0.35">
      <c r="A64" s="83" t="str">
        <f>IFERROR(VLOOKUP(LEFT(F64,4),Tabla3[[COD]:[PROCESO]],5,0),"")</f>
        <v/>
      </c>
      <c r="B64" s="15"/>
      <c r="C64" s="85"/>
      <c r="D64" s="84" t="e">
        <f>VLOOKUP(E64,FINCAS!$A$2:$B$77,2,0)</f>
        <v>#N/A</v>
      </c>
      <c r="E64" s="15"/>
      <c r="F64" s="15"/>
      <c r="G64" s="82" t="e">
        <f>VLOOKUP(F64,'ESTADAR V3 2025'!$D$125:$E$240,2,0)</f>
        <v>#N/A</v>
      </c>
      <c r="H64" s="86"/>
      <c r="I64" s="86"/>
      <c r="J64" s="15"/>
      <c r="K64" s="242" t="str">
        <f t="shared" si="0"/>
        <v/>
      </c>
      <c r="L64" s="93">
        <f t="shared" si="4"/>
        <v>0</v>
      </c>
      <c r="M64" s="94" t="str">
        <f>+IFERROR(VLOOKUP(LEFT(F64,4),'ESTADAR V3 2025'!$C$4:$G$116,4,0),"")</f>
        <v/>
      </c>
      <c r="N64" s="95" t="str">
        <f t="shared" si="5"/>
        <v/>
      </c>
      <c r="O64" s="96" t="str">
        <f t="shared" si="6"/>
        <v/>
      </c>
      <c r="P64" s="14"/>
      <c r="Q64" s="14"/>
      <c r="R64" s="218" t="e">
        <f>+VLOOKUP(F64,'ESTADAR V3 2025'!$D$125:$G$236,4,FALSE)</f>
        <v>#N/A</v>
      </c>
    </row>
    <row r="65" spans="1:18" x14ac:dyDescent="0.35">
      <c r="A65" s="83" t="str">
        <f>IFERROR(VLOOKUP(LEFT(F65,4),Tabla3[[COD]:[PROCESO]],5,0),"")</f>
        <v/>
      </c>
      <c r="B65" s="15"/>
      <c r="C65" s="85"/>
      <c r="D65" s="84" t="e">
        <f>VLOOKUP(E65,FINCAS!$A$2:$B$77,2,0)</f>
        <v>#N/A</v>
      </c>
      <c r="E65" s="15"/>
      <c r="F65" s="15"/>
      <c r="G65" s="82" t="e">
        <f>VLOOKUP(F65,'ESTADAR V3 2025'!$D$125:$E$240,2,0)</f>
        <v>#N/A</v>
      </c>
      <c r="H65" s="86"/>
      <c r="I65" s="86"/>
      <c r="J65" s="15"/>
      <c r="K65" s="242" t="str">
        <f t="shared" si="0"/>
        <v/>
      </c>
      <c r="L65" s="93">
        <f t="shared" si="4"/>
        <v>0</v>
      </c>
      <c r="M65" s="94" t="str">
        <f>+IFERROR(VLOOKUP(LEFT(F65,4),'ESTADAR V3 2025'!$C$4:$G$116,4,0),"")</f>
        <v/>
      </c>
      <c r="N65" s="95" t="str">
        <f t="shared" si="5"/>
        <v/>
      </c>
      <c r="O65" s="96" t="str">
        <f t="shared" si="6"/>
        <v/>
      </c>
      <c r="P65" s="14"/>
      <c r="Q65" s="14"/>
      <c r="R65" s="218" t="e">
        <f>+VLOOKUP(F65,'ESTADAR V3 2025'!$D$125:$G$236,4,FALSE)</f>
        <v>#N/A</v>
      </c>
    </row>
    <row r="66" spans="1:18" x14ac:dyDescent="0.35">
      <c r="A66" s="83" t="str">
        <f>IFERROR(VLOOKUP(LEFT(F66,4),Tabla3[[COD]:[PROCESO]],5,0),"")</f>
        <v/>
      </c>
      <c r="B66" s="15"/>
      <c r="C66" s="85"/>
      <c r="D66" s="84" t="e">
        <f>VLOOKUP(E66,FINCAS!$A$2:$B$77,2,0)</f>
        <v>#N/A</v>
      </c>
      <c r="E66" s="15"/>
      <c r="F66" s="15"/>
      <c r="G66" s="82" t="e">
        <f>VLOOKUP(F66,'ESTADAR V3 2025'!$D$125:$E$240,2,0)</f>
        <v>#N/A</v>
      </c>
      <c r="H66" s="86"/>
      <c r="I66" s="86"/>
      <c r="J66" s="15"/>
      <c r="K66" s="242" t="str">
        <f t="shared" ref="K66:K129" si="7">+IFERROR(L66*M66,"")</f>
        <v/>
      </c>
      <c r="L66" s="93">
        <f t="shared" si="4"/>
        <v>0</v>
      </c>
      <c r="M66" s="94" t="str">
        <f>+IFERROR(VLOOKUP(LEFT(F66,4),'ESTADAR V3 2025'!$C$4:$G$116,4,0),"")</f>
        <v/>
      </c>
      <c r="N66" s="95" t="str">
        <f t="shared" si="5"/>
        <v/>
      </c>
      <c r="O66" s="96" t="str">
        <f t="shared" si="6"/>
        <v/>
      </c>
      <c r="P66" s="14"/>
      <c r="Q66" s="14"/>
      <c r="R66" s="218" t="e">
        <f>+VLOOKUP(F66,'ESTADAR V3 2025'!$D$125:$G$236,4,FALSE)</f>
        <v>#N/A</v>
      </c>
    </row>
    <row r="67" spans="1:18" x14ac:dyDescent="0.35">
      <c r="A67" s="83" t="str">
        <f>IFERROR(VLOOKUP(LEFT(F67,4),Tabla3[[COD]:[PROCESO]],5,0),"")</f>
        <v/>
      </c>
      <c r="B67" s="15"/>
      <c r="C67" s="85"/>
      <c r="D67" s="84" t="e">
        <f>VLOOKUP(E67,FINCAS!$A$2:$B$77,2,0)</f>
        <v>#N/A</v>
      </c>
      <c r="E67" s="15"/>
      <c r="F67" s="15"/>
      <c r="G67" s="82" t="e">
        <f>VLOOKUP(F67,'ESTADAR V3 2025'!$D$125:$E$240,2,0)</f>
        <v>#N/A</v>
      </c>
      <c r="H67" s="86"/>
      <c r="I67" s="86"/>
      <c r="J67" s="15"/>
      <c r="K67" s="242" t="str">
        <f t="shared" si="7"/>
        <v/>
      </c>
      <c r="L67" s="93">
        <f t="shared" si="4"/>
        <v>0</v>
      </c>
      <c r="M67" s="94" t="str">
        <f>+IFERROR(VLOOKUP(LEFT(F67,4),'ESTADAR V3 2025'!$C$4:$G$116,4,0),"")</f>
        <v/>
      </c>
      <c r="N67" s="95" t="str">
        <f t="shared" si="5"/>
        <v/>
      </c>
      <c r="O67" s="96" t="str">
        <f t="shared" si="6"/>
        <v/>
      </c>
      <c r="P67" s="14"/>
      <c r="Q67" s="14"/>
      <c r="R67" s="218" t="e">
        <f>+VLOOKUP(F67,'ESTADAR V3 2025'!$D$125:$G$236,4,FALSE)</f>
        <v>#N/A</v>
      </c>
    </row>
    <row r="68" spans="1:18" x14ac:dyDescent="0.35">
      <c r="A68" s="83" t="str">
        <f>IFERROR(VLOOKUP(LEFT(F68,4),Tabla3[[COD]:[PROCESO]],5,0),"")</f>
        <v/>
      </c>
      <c r="B68" s="15"/>
      <c r="C68" s="85"/>
      <c r="D68" s="84" t="e">
        <f>VLOOKUP(E68,FINCAS!$A$2:$B$77,2,0)</f>
        <v>#N/A</v>
      </c>
      <c r="E68" s="15"/>
      <c r="F68" s="15"/>
      <c r="G68" s="82" t="e">
        <f>VLOOKUP(F68,'ESTADAR V3 2025'!$D$125:$E$240,2,0)</f>
        <v>#N/A</v>
      </c>
      <c r="H68" s="86"/>
      <c r="I68" s="86"/>
      <c r="J68" s="15"/>
      <c r="K68" s="242" t="str">
        <f t="shared" si="7"/>
        <v/>
      </c>
      <c r="L68" s="93">
        <f t="shared" si="4"/>
        <v>0</v>
      </c>
      <c r="M68" s="94" t="str">
        <f>+IFERROR(VLOOKUP(LEFT(F68,4),'ESTADAR V3 2025'!$C$4:$G$116,4,0),"")</f>
        <v/>
      </c>
      <c r="N68" s="95" t="str">
        <f t="shared" si="5"/>
        <v/>
      </c>
      <c r="O68" s="96" t="str">
        <f t="shared" si="6"/>
        <v/>
      </c>
      <c r="P68" s="14"/>
      <c r="Q68" s="14"/>
      <c r="R68" s="218" t="e">
        <f>+VLOOKUP(F68,'ESTADAR V3 2025'!$D$125:$G$236,4,FALSE)</f>
        <v>#N/A</v>
      </c>
    </row>
    <row r="69" spans="1:18" x14ac:dyDescent="0.35">
      <c r="A69" s="83" t="str">
        <f>IFERROR(VLOOKUP(LEFT(F69,4),Tabla3[[COD]:[PROCESO]],5,0),"")</f>
        <v/>
      </c>
      <c r="B69" s="15"/>
      <c r="C69" s="85"/>
      <c r="D69" s="84" t="e">
        <f>VLOOKUP(E69,FINCAS!$A$2:$B$77,2,0)</f>
        <v>#N/A</v>
      </c>
      <c r="E69" s="15"/>
      <c r="F69" s="15"/>
      <c r="G69" s="82" t="e">
        <f>VLOOKUP(F69,'ESTADAR V3 2025'!$D$125:$E$240,2,0)</f>
        <v>#N/A</v>
      </c>
      <c r="H69" s="86"/>
      <c r="I69" s="86"/>
      <c r="J69" s="15"/>
      <c r="K69" s="242" t="str">
        <f t="shared" si="7"/>
        <v/>
      </c>
      <c r="L69" s="93">
        <f t="shared" si="4"/>
        <v>0</v>
      </c>
      <c r="M69" s="94" t="str">
        <f>+IFERROR(VLOOKUP(LEFT(F69,4),'ESTADAR V3 2025'!$C$4:$G$116,4,0),"")</f>
        <v/>
      </c>
      <c r="N69" s="95" t="str">
        <f t="shared" si="5"/>
        <v/>
      </c>
      <c r="O69" s="96" t="str">
        <f t="shared" si="6"/>
        <v/>
      </c>
      <c r="P69" s="14"/>
      <c r="Q69" s="14"/>
      <c r="R69" s="218" t="e">
        <f>+VLOOKUP(F69,'ESTADAR V3 2025'!$D$125:$G$236,4,FALSE)</f>
        <v>#N/A</v>
      </c>
    </row>
    <row r="70" spans="1:18" x14ac:dyDescent="0.35">
      <c r="A70" s="83" t="str">
        <f>IFERROR(VLOOKUP(LEFT(F70,4),Tabla3[[COD]:[PROCESO]],5,0),"")</f>
        <v/>
      </c>
      <c r="B70" s="15"/>
      <c r="C70" s="85"/>
      <c r="D70" s="84" t="e">
        <f>VLOOKUP(E70,FINCAS!$A$2:$B$77,2,0)</f>
        <v>#N/A</v>
      </c>
      <c r="E70" s="15"/>
      <c r="F70" s="15"/>
      <c r="G70" s="82" t="e">
        <f>VLOOKUP(F70,'ESTADAR V3 2025'!$D$125:$E$240,2,0)</f>
        <v>#N/A</v>
      </c>
      <c r="H70" s="86"/>
      <c r="I70" s="86"/>
      <c r="J70" s="15"/>
      <c r="K70" s="242" t="str">
        <f t="shared" si="7"/>
        <v/>
      </c>
      <c r="L70" s="93">
        <f t="shared" si="4"/>
        <v>0</v>
      </c>
      <c r="M70" s="94" t="str">
        <f>+IFERROR(VLOOKUP(LEFT(F70,4),'ESTADAR V3 2025'!$C$4:$G$116,4,0),"")</f>
        <v/>
      </c>
      <c r="N70" s="95" t="str">
        <f t="shared" si="5"/>
        <v/>
      </c>
      <c r="O70" s="96" t="str">
        <f t="shared" si="6"/>
        <v/>
      </c>
      <c r="P70" s="14"/>
      <c r="Q70" s="14"/>
      <c r="R70" s="218" t="e">
        <f>+VLOOKUP(F70,'ESTADAR V3 2025'!$D$125:$G$236,4,FALSE)</f>
        <v>#N/A</v>
      </c>
    </row>
    <row r="71" spans="1:18" x14ac:dyDescent="0.35">
      <c r="A71" s="83" t="str">
        <f>IFERROR(VLOOKUP(LEFT(F71,4),Tabla3[[COD]:[PROCESO]],5,0),"")</f>
        <v/>
      </c>
      <c r="B71" s="15"/>
      <c r="C71" s="85"/>
      <c r="D71" s="84" t="e">
        <f>VLOOKUP(E71,FINCAS!$A$2:$B$77,2,0)</f>
        <v>#N/A</v>
      </c>
      <c r="E71" s="15"/>
      <c r="F71" s="15"/>
      <c r="G71" s="82" t="e">
        <f>VLOOKUP(F71,'ESTADAR V3 2025'!$D$125:$E$240,2,0)</f>
        <v>#N/A</v>
      </c>
      <c r="H71" s="86"/>
      <c r="I71" s="86"/>
      <c r="J71" s="15"/>
      <c r="K71" s="242" t="str">
        <f t="shared" si="7"/>
        <v/>
      </c>
      <c r="L71" s="93">
        <f t="shared" si="4"/>
        <v>0</v>
      </c>
      <c r="M71" s="94" t="str">
        <f>+IFERROR(VLOOKUP(LEFT(F71,4),'ESTADAR V3 2025'!$C$4:$G$116,4,0),"")</f>
        <v/>
      </c>
      <c r="N71" s="95" t="str">
        <f t="shared" si="5"/>
        <v/>
      </c>
      <c r="O71" s="96" t="str">
        <f t="shared" si="6"/>
        <v/>
      </c>
      <c r="P71" s="14"/>
      <c r="Q71" s="14"/>
      <c r="R71" s="218" t="e">
        <f>+VLOOKUP(F71,'ESTADAR V3 2025'!$D$125:$G$236,4,FALSE)</f>
        <v>#N/A</v>
      </c>
    </row>
    <row r="72" spans="1:18" x14ac:dyDescent="0.35">
      <c r="A72" s="83" t="str">
        <f>IFERROR(VLOOKUP(LEFT(F72,4),Tabla3[[COD]:[PROCESO]],5,0),"")</f>
        <v/>
      </c>
      <c r="B72" s="15"/>
      <c r="C72" s="85"/>
      <c r="D72" s="84" t="e">
        <f>VLOOKUP(E72,FINCAS!$A$2:$B$77,2,0)</f>
        <v>#N/A</v>
      </c>
      <c r="E72" s="15"/>
      <c r="F72" s="15"/>
      <c r="G72" s="82" t="e">
        <f>VLOOKUP(F72,'ESTADAR V3 2025'!$D$125:$E$240,2,0)</f>
        <v>#N/A</v>
      </c>
      <c r="H72" s="86"/>
      <c r="I72" s="86"/>
      <c r="J72" s="15"/>
      <c r="K72" s="242" t="str">
        <f t="shared" si="7"/>
        <v/>
      </c>
      <c r="L72" s="93">
        <f t="shared" si="4"/>
        <v>0</v>
      </c>
      <c r="M72" s="94" t="str">
        <f>+IFERROR(VLOOKUP(LEFT(F72,4),'ESTADAR V3 2025'!$C$4:$G$116,4,0),"")</f>
        <v/>
      </c>
      <c r="N72" s="95" t="str">
        <f t="shared" si="5"/>
        <v/>
      </c>
      <c r="O72" s="96" t="str">
        <f t="shared" si="6"/>
        <v/>
      </c>
      <c r="P72" s="14"/>
      <c r="Q72" s="14"/>
      <c r="R72" s="218" t="e">
        <f>+VLOOKUP(F72,'ESTADAR V3 2025'!$D$125:$G$236,4,FALSE)</f>
        <v>#N/A</v>
      </c>
    </row>
    <row r="73" spans="1:18" x14ac:dyDescent="0.35">
      <c r="A73" s="83" t="str">
        <f>IFERROR(VLOOKUP(LEFT(F73,4),Tabla3[[COD]:[PROCESO]],5,0),"")</f>
        <v/>
      </c>
      <c r="B73" s="15"/>
      <c r="C73" s="85"/>
      <c r="D73" s="84" t="e">
        <f>VLOOKUP(E73,FINCAS!$A$2:$B$77,2,0)</f>
        <v>#N/A</v>
      </c>
      <c r="E73" s="15"/>
      <c r="F73" s="15"/>
      <c r="G73" s="82" t="e">
        <f>VLOOKUP(F73,'ESTADAR V3 2025'!$D$125:$E$240,2,0)</f>
        <v>#N/A</v>
      </c>
      <c r="H73" s="86"/>
      <c r="I73" s="86"/>
      <c r="J73" s="15"/>
      <c r="K73" s="242" t="str">
        <f t="shared" si="7"/>
        <v/>
      </c>
      <c r="L73" s="93">
        <f t="shared" si="4"/>
        <v>0</v>
      </c>
      <c r="M73" s="94" t="str">
        <f>+IFERROR(VLOOKUP(LEFT(F73,4),'ESTADAR V3 2025'!$C$4:$G$116,4,0),"")</f>
        <v/>
      </c>
      <c r="N73" s="95" t="str">
        <f t="shared" si="5"/>
        <v/>
      </c>
      <c r="O73" s="96" t="str">
        <f t="shared" si="6"/>
        <v/>
      </c>
      <c r="P73" s="14"/>
      <c r="Q73" s="14"/>
      <c r="R73" s="218" t="e">
        <f>+VLOOKUP(F73,'ESTADAR V3 2025'!$D$125:$G$236,4,FALSE)</f>
        <v>#N/A</v>
      </c>
    </row>
    <row r="74" spans="1:18" x14ac:dyDescent="0.35">
      <c r="A74" s="83" t="str">
        <f>IFERROR(VLOOKUP(LEFT(F74,4),Tabla3[[COD]:[PROCESO]],5,0),"")</f>
        <v/>
      </c>
      <c r="B74" s="15"/>
      <c r="C74" s="85"/>
      <c r="D74" s="84" t="e">
        <f>VLOOKUP(E74,FINCAS!$A$2:$B$77,2,0)</f>
        <v>#N/A</v>
      </c>
      <c r="E74" s="15"/>
      <c r="F74" s="15"/>
      <c r="G74" s="82" t="e">
        <f>VLOOKUP(F74,'ESTADAR V3 2025'!$D$125:$E$240,2,0)</f>
        <v>#N/A</v>
      </c>
      <c r="H74" s="86"/>
      <c r="I74" s="86"/>
      <c r="J74" s="15"/>
      <c r="K74" s="242" t="str">
        <f t="shared" si="7"/>
        <v/>
      </c>
      <c r="L74" s="93">
        <f t="shared" si="4"/>
        <v>0</v>
      </c>
      <c r="M74" s="94" t="str">
        <f>+IFERROR(VLOOKUP(LEFT(F74,4),'ESTADAR V3 2025'!$C$4:$G$116,4,0),"")</f>
        <v/>
      </c>
      <c r="N74" s="95" t="str">
        <f t="shared" si="5"/>
        <v/>
      </c>
      <c r="O74" s="96" t="str">
        <f t="shared" si="6"/>
        <v/>
      </c>
      <c r="P74" s="14"/>
      <c r="Q74" s="14"/>
      <c r="R74" s="218" t="e">
        <f>+VLOOKUP(F74,'ESTADAR V3 2025'!$D$125:$G$236,4,FALSE)</f>
        <v>#N/A</v>
      </c>
    </row>
    <row r="75" spans="1:18" x14ac:dyDescent="0.35">
      <c r="A75" s="83" t="str">
        <f>IFERROR(VLOOKUP(LEFT(F75,4),Tabla3[[COD]:[PROCESO]],5,0),"")</f>
        <v/>
      </c>
      <c r="B75" s="15"/>
      <c r="C75" s="85"/>
      <c r="D75" s="84" t="e">
        <f>VLOOKUP(E75,FINCAS!$A$2:$B$77,2,0)</f>
        <v>#N/A</v>
      </c>
      <c r="E75" s="15"/>
      <c r="F75" s="15"/>
      <c r="G75" s="82" t="e">
        <f>VLOOKUP(F75,'ESTADAR V3 2025'!$D$125:$E$240,2,0)</f>
        <v>#N/A</v>
      </c>
      <c r="H75" s="86"/>
      <c r="I75" s="86"/>
      <c r="J75" s="15"/>
      <c r="K75" s="242" t="str">
        <f t="shared" si="7"/>
        <v/>
      </c>
      <c r="L75" s="93">
        <f t="shared" si="4"/>
        <v>0</v>
      </c>
      <c r="M75" s="94" t="str">
        <f>+IFERROR(VLOOKUP(LEFT(F75,4),'ESTADAR V3 2025'!$C$4:$G$116,4,0),"")</f>
        <v/>
      </c>
      <c r="N75" s="95" t="str">
        <f t="shared" si="5"/>
        <v/>
      </c>
      <c r="O75" s="96" t="str">
        <f t="shared" si="6"/>
        <v/>
      </c>
      <c r="P75" s="14"/>
      <c r="Q75" s="14"/>
      <c r="R75" s="218" t="e">
        <f>+VLOOKUP(F75,'ESTADAR V3 2025'!$D$125:$G$236,4,FALSE)</f>
        <v>#N/A</v>
      </c>
    </row>
    <row r="76" spans="1:18" x14ac:dyDescent="0.35">
      <c r="A76" s="83" t="str">
        <f>IFERROR(VLOOKUP(LEFT(F76,4),Tabla3[[COD]:[PROCESO]],5,0),"")</f>
        <v/>
      </c>
      <c r="B76" s="15"/>
      <c r="C76" s="85"/>
      <c r="D76" s="84" t="e">
        <f>VLOOKUP(E76,FINCAS!$A$2:$B$77,2,0)</f>
        <v>#N/A</v>
      </c>
      <c r="E76" s="15"/>
      <c r="F76" s="15"/>
      <c r="G76" s="82" t="e">
        <f>VLOOKUP(F76,'ESTADAR V3 2025'!$D$125:$E$240,2,0)</f>
        <v>#N/A</v>
      </c>
      <c r="H76" s="86"/>
      <c r="I76" s="86"/>
      <c r="J76" s="15"/>
      <c r="K76" s="242" t="str">
        <f t="shared" si="7"/>
        <v/>
      </c>
      <c r="L76" s="93">
        <f t="shared" si="4"/>
        <v>0</v>
      </c>
      <c r="M76" s="94" t="str">
        <f>+IFERROR(VLOOKUP(LEFT(F76,4),'ESTADAR V3 2025'!$C$4:$G$116,4,0),"")</f>
        <v/>
      </c>
      <c r="N76" s="95" t="str">
        <f t="shared" si="5"/>
        <v/>
      </c>
      <c r="O76" s="96" t="str">
        <f t="shared" si="6"/>
        <v/>
      </c>
      <c r="P76" s="14"/>
      <c r="Q76" s="14"/>
      <c r="R76" s="218" t="e">
        <f>+VLOOKUP(F76,'ESTADAR V3 2025'!$D$125:$G$236,4,FALSE)</f>
        <v>#N/A</v>
      </c>
    </row>
    <row r="77" spans="1:18" x14ac:dyDescent="0.35">
      <c r="A77" s="83" t="str">
        <f>IFERROR(VLOOKUP(LEFT(F77,4),Tabla3[[COD]:[PROCESO]],5,0),"")</f>
        <v/>
      </c>
      <c r="B77" s="15"/>
      <c r="C77" s="85"/>
      <c r="D77" s="84" t="e">
        <f>VLOOKUP(E77,FINCAS!$A$2:$B$77,2,0)</f>
        <v>#N/A</v>
      </c>
      <c r="E77" s="15"/>
      <c r="F77" s="15"/>
      <c r="G77" s="82" t="e">
        <f>VLOOKUP(F77,'ESTADAR V3 2025'!$D$125:$E$240,2,0)</f>
        <v>#N/A</v>
      </c>
      <c r="H77" s="86"/>
      <c r="I77" s="86"/>
      <c r="J77" s="15"/>
      <c r="K77" s="242" t="str">
        <f t="shared" si="7"/>
        <v/>
      </c>
      <c r="L77" s="93">
        <f t="shared" si="4"/>
        <v>0</v>
      </c>
      <c r="M77" s="94" t="str">
        <f>+IFERROR(VLOOKUP(LEFT(F77,4),'ESTADAR V3 2025'!$C$4:$G$116,4,0),"")</f>
        <v/>
      </c>
      <c r="N77" s="95" t="str">
        <f t="shared" si="5"/>
        <v/>
      </c>
      <c r="O77" s="96" t="str">
        <f t="shared" si="6"/>
        <v/>
      </c>
      <c r="P77" s="14"/>
      <c r="Q77" s="14"/>
      <c r="R77" s="218" t="e">
        <f>+VLOOKUP(F77,'ESTADAR V3 2025'!$D$125:$G$236,4,FALSE)</f>
        <v>#N/A</v>
      </c>
    </row>
    <row r="78" spans="1:18" x14ac:dyDescent="0.35">
      <c r="A78" s="83" t="str">
        <f>IFERROR(VLOOKUP(LEFT(F78,4),Tabla3[[COD]:[PROCESO]],5,0),"")</f>
        <v/>
      </c>
      <c r="B78" s="15"/>
      <c r="C78" s="85"/>
      <c r="D78" s="84" t="e">
        <f>VLOOKUP(E78,FINCAS!$A$2:$B$77,2,0)</f>
        <v>#N/A</v>
      </c>
      <c r="E78" s="15"/>
      <c r="F78" s="15"/>
      <c r="G78" s="82" t="e">
        <f>VLOOKUP(F78,'ESTADAR V3 2025'!$D$125:$E$240,2,0)</f>
        <v>#N/A</v>
      </c>
      <c r="H78" s="86"/>
      <c r="I78" s="86"/>
      <c r="J78" s="15"/>
      <c r="K78" s="242" t="str">
        <f t="shared" si="7"/>
        <v/>
      </c>
      <c r="L78" s="93">
        <f t="shared" si="4"/>
        <v>0</v>
      </c>
      <c r="M78" s="94" t="str">
        <f>+IFERROR(VLOOKUP(LEFT(F78,4),'ESTADAR V3 2025'!$C$4:$G$116,4,0),"")</f>
        <v/>
      </c>
      <c r="N78" s="95" t="str">
        <f t="shared" si="5"/>
        <v/>
      </c>
      <c r="O78" s="96" t="str">
        <f t="shared" si="6"/>
        <v/>
      </c>
      <c r="P78" s="14"/>
      <c r="Q78" s="14"/>
      <c r="R78" s="218" t="e">
        <f>+VLOOKUP(F78,'ESTADAR V3 2025'!$D$125:$G$236,4,FALSE)</f>
        <v>#N/A</v>
      </c>
    </row>
    <row r="79" spans="1:18" x14ac:dyDescent="0.35">
      <c r="A79" s="83" t="str">
        <f>IFERROR(VLOOKUP(LEFT(F79,4),Tabla3[[COD]:[PROCESO]],5,0),"")</f>
        <v/>
      </c>
      <c r="B79" s="15"/>
      <c r="C79" s="85"/>
      <c r="D79" s="84" t="e">
        <f>VLOOKUP(E79,FINCAS!$A$2:$B$77,2,0)</f>
        <v>#N/A</v>
      </c>
      <c r="E79" s="15"/>
      <c r="F79" s="15"/>
      <c r="G79" s="82" t="e">
        <f>VLOOKUP(F79,'ESTADAR V3 2025'!$D$125:$E$240,2,0)</f>
        <v>#N/A</v>
      </c>
      <c r="H79" s="86"/>
      <c r="I79" s="86"/>
      <c r="J79" s="15"/>
      <c r="K79" s="242" t="str">
        <f t="shared" si="7"/>
        <v/>
      </c>
      <c r="L79" s="93">
        <f t="shared" si="4"/>
        <v>0</v>
      </c>
      <c r="M79" s="94" t="str">
        <f>+IFERROR(VLOOKUP(LEFT(F79,4),'ESTADAR V3 2025'!$C$4:$G$116,4,0),"")</f>
        <v/>
      </c>
      <c r="N79" s="95" t="str">
        <f t="shared" si="5"/>
        <v/>
      </c>
      <c r="O79" s="96" t="str">
        <f t="shared" si="6"/>
        <v/>
      </c>
      <c r="P79" s="14"/>
      <c r="Q79" s="14"/>
      <c r="R79" s="218" t="e">
        <f>+VLOOKUP(F79,'ESTADAR V3 2025'!$D$125:$G$236,4,FALSE)</f>
        <v>#N/A</v>
      </c>
    </row>
    <row r="80" spans="1:18" x14ac:dyDescent="0.35">
      <c r="A80" s="83" t="str">
        <f>IFERROR(VLOOKUP(LEFT(F80,4),Tabla3[[COD]:[PROCESO]],5,0),"")</f>
        <v/>
      </c>
      <c r="B80" s="15"/>
      <c r="C80" s="85"/>
      <c r="D80" s="84" t="e">
        <f>VLOOKUP(E80,FINCAS!$A$2:$B$77,2,0)</f>
        <v>#N/A</v>
      </c>
      <c r="E80" s="15"/>
      <c r="F80" s="15"/>
      <c r="G80" s="82" t="e">
        <f>VLOOKUP(F80,'ESTADAR V3 2025'!$D$125:$E$240,2,0)</f>
        <v>#N/A</v>
      </c>
      <c r="H80" s="86"/>
      <c r="I80" s="86"/>
      <c r="J80" s="15"/>
      <c r="K80" s="242" t="str">
        <f t="shared" si="7"/>
        <v/>
      </c>
      <c r="L80" s="93">
        <f t="shared" si="4"/>
        <v>0</v>
      </c>
      <c r="M80" s="94" t="str">
        <f>+IFERROR(VLOOKUP(LEFT(F80,4),'ESTADAR V3 2025'!$C$4:$G$116,4,0),"")</f>
        <v/>
      </c>
      <c r="N80" s="95" t="str">
        <f t="shared" si="5"/>
        <v/>
      </c>
      <c r="O80" s="96" t="str">
        <f t="shared" si="6"/>
        <v/>
      </c>
      <c r="P80" s="14"/>
      <c r="Q80" s="14"/>
      <c r="R80" s="218" t="e">
        <f>+VLOOKUP(F80,'ESTADAR V3 2025'!$D$125:$G$236,4,FALSE)</f>
        <v>#N/A</v>
      </c>
    </row>
    <row r="81" spans="1:18" x14ac:dyDescent="0.35">
      <c r="A81" s="83" t="str">
        <f>IFERROR(VLOOKUP(LEFT(F81,4),Tabla3[[COD]:[PROCESO]],5,0),"")</f>
        <v/>
      </c>
      <c r="B81" s="15"/>
      <c r="C81" s="85"/>
      <c r="D81" s="84" t="e">
        <f>VLOOKUP(E81,FINCAS!$A$2:$B$77,2,0)</f>
        <v>#N/A</v>
      </c>
      <c r="E81" s="15"/>
      <c r="F81" s="15"/>
      <c r="G81" s="82" t="e">
        <f>VLOOKUP(F81,'ESTADAR V3 2025'!$D$125:$E$240,2,0)</f>
        <v>#N/A</v>
      </c>
      <c r="H81" s="86"/>
      <c r="I81" s="86"/>
      <c r="J81" s="15"/>
      <c r="K81" s="242" t="str">
        <f t="shared" si="7"/>
        <v/>
      </c>
      <c r="L81" s="93">
        <f t="shared" si="4"/>
        <v>0</v>
      </c>
      <c r="M81" s="94" t="str">
        <f>+IFERROR(VLOOKUP(LEFT(F81,4),'ESTADAR V3 2025'!$C$4:$G$116,4,0),"")</f>
        <v/>
      </c>
      <c r="N81" s="95" t="str">
        <f t="shared" si="5"/>
        <v/>
      </c>
      <c r="O81" s="96" t="str">
        <f t="shared" si="6"/>
        <v/>
      </c>
      <c r="P81" s="14"/>
      <c r="Q81" s="14"/>
      <c r="R81" s="218" t="e">
        <f>+VLOOKUP(F81,'ESTADAR V3 2025'!$D$125:$G$236,4,FALSE)</f>
        <v>#N/A</v>
      </c>
    </row>
    <row r="82" spans="1:18" x14ac:dyDescent="0.35">
      <c r="A82" s="83" t="str">
        <f>IFERROR(VLOOKUP(LEFT(F82,4),Tabla3[[COD]:[PROCESO]],5,0),"")</f>
        <v/>
      </c>
      <c r="B82" s="15"/>
      <c r="C82" s="85"/>
      <c r="D82" s="84" t="e">
        <f>VLOOKUP(E82,FINCAS!$A$2:$B$77,2,0)</f>
        <v>#N/A</v>
      </c>
      <c r="E82" s="15"/>
      <c r="F82" s="15"/>
      <c r="G82" s="82" t="e">
        <f>VLOOKUP(F82,'ESTADAR V3 2025'!$D$125:$E$240,2,0)</f>
        <v>#N/A</v>
      </c>
      <c r="H82" s="86"/>
      <c r="I82" s="86"/>
      <c r="J82" s="15"/>
      <c r="K82" s="242" t="str">
        <f t="shared" si="7"/>
        <v/>
      </c>
      <c r="L82" s="93">
        <f t="shared" si="4"/>
        <v>0</v>
      </c>
      <c r="M82" s="94" t="str">
        <f>+IFERROR(VLOOKUP(LEFT(F82,4),'ESTADAR V3 2025'!$C$4:$G$116,4,0),"")</f>
        <v/>
      </c>
      <c r="N82" s="95" t="str">
        <f t="shared" si="5"/>
        <v/>
      </c>
      <c r="O82" s="96" t="str">
        <f t="shared" si="6"/>
        <v/>
      </c>
      <c r="P82" s="14"/>
      <c r="Q82" s="14"/>
      <c r="R82" s="218" t="e">
        <f>+VLOOKUP(F82,'ESTADAR V3 2025'!$D$125:$G$236,4,FALSE)</f>
        <v>#N/A</v>
      </c>
    </row>
    <row r="83" spans="1:18" x14ac:dyDescent="0.35">
      <c r="A83" s="83" t="str">
        <f>IFERROR(VLOOKUP(LEFT(F83,4),Tabla3[[COD]:[PROCESO]],5,0),"")</f>
        <v/>
      </c>
      <c r="B83" s="15"/>
      <c r="C83" s="85"/>
      <c r="D83" s="84" t="e">
        <f>VLOOKUP(E83,FINCAS!$A$2:$B$77,2,0)</f>
        <v>#N/A</v>
      </c>
      <c r="E83" s="15"/>
      <c r="F83" s="15"/>
      <c r="G83" s="82" t="e">
        <f>VLOOKUP(F83,'ESTADAR V3 2025'!$D$125:$E$240,2,0)</f>
        <v>#N/A</v>
      </c>
      <c r="H83" s="86"/>
      <c r="I83" s="86"/>
      <c r="J83" s="15"/>
      <c r="K83" s="242" t="str">
        <f t="shared" si="7"/>
        <v/>
      </c>
      <c r="L83" s="93">
        <f t="shared" si="4"/>
        <v>0</v>
      </c>
      <c r="M83" s="94" t="str">
        <f>+IFERROR(VLOOKUP(LEFT(F83,4),'ESTADAR V3 2025'!$C$4:$G$116,4,0),"")</f>
        <v/>
      </c>
      <c r="N83" s="95" t="str">
        <f t="shared" si="5"/>
        <v/>
      </c>
      <c r="O83" s="96" t="str">
        <f t="shared" si="6"/>
        <v/>
      </c>
      <c r="P83" s="14"/>
      <c r="Q83" s="14"/>
      <c r="R83" s="218" t="e">
        <f>+VLOOKUP(F83,'ESTADAR V3 2025'!$D$125:$G$236,4,FALSE)</f>
        <v>#N/A</v>
      </c>
    </row>
    <row r="84" spans="1:18" x14ac:dyDescent="0.35">
      <c r="A84" s="83" t="str">
        <f>IFERROR(VLOOKUP(LEFT(F84,4),Tabla3[[COD]:[PROCESO]],5,0),"")</f>
        <v/>
      </c>
      <c r="B84" s="15"/>
      <c r="C84" s="85"/>
      <c r="D84" s="84" t="e">
        <f>VLOOKUP(E84,FINCAS!$A$2:$B$77,2,0)</f>
        <v>#N/A</v>
      </c>
      <c r="E84" s="15"/>
      <c r="F84" s="15"/>
      <c r="G84" s="82" t="e">
        <f>VLOOKUP(F84,'ESTADAR V3 2025'!$D$125:$E$240,2,0)</f>
        <v>#N/A</v>
      </c>
      <c r="H84" s="86"/>
      <c r="I84" s="86"/>
      <c r="J84" s="15"/>
      <c r="K84" s="242" t="str">
        <f t="shared" si="7"/>
        <v/>
      </c>
      <c r="L84" s="93">
        <f t="shared" si="4"/>
        <v>0</v>
      </c>
      <c r="M84" s="94" t="str">
        <f>+IFERROR(VLOOKUP(LEFT(F84,4),'ESTADAR V3 2025'!$C$4:$G$116,4,0),"")</f>
        <v/>
      </c>
      <c r="N84" s="95" t="str">
        <f t="shared" si="5"/>
        <v/>
      </c>
      <c r="O84" s="96" t="str">
        <f t="shared" si="6"/>
        <v/>
      </c>
      <c r="P84" s="14"/>
      <c r="Q84" s="14"/>
      <c r="R84" s="218" t="e">
        <f>+VLOOKUP(F84,'ESTADAR V3 2025'!$D$125:$G$236,4,FALSE)</f>
        <v>#N/A</v>
      </c>
    </row>
    <row r="85" spans="1:18" x14ac:dyDescent="0.35">
      <c r="A85" s="83" t="str">
        <f>IFERROR(VLOOKUP(LEFT(F85,4),Tabla3[[COD]:[PROCESO]],5,0),"")</f>
        <v/>
      </c>
      <c r="B85" s="15"/>
      <c r="C85" s="85"/>
      <c r="D85" s="84" t="e">
        <f>VLOOKUP(E85,FINCAS!$A$2:$B$77,2,0)</f>
        <v>#N/A</v>
      </c>
      <c r="E85" s="15"/>
      <c r="F85" s="15"/>
      <c r="G85" s="82" t="e">
        <f>VLOOKUP(F85,'ESTADAR V3 2025'!$D$125:$E$240,2,0)</f>
        <v>#N/A</v>
      </c>
      <c r="H85" s="86"/>
      <c r="I85" s="86"/>
      <c r="J85" s="15"/>
      <c r="K85" s="242" t="str">
        <f t="shared" si="7"/>
        <v/>
      </c>
      <c r="L85" s="93">
        <f t="shared" si="4"/>
        <v>0</v>
      </c>
      <c r="M85" s="94" t="str">
        <f>+IFERROR(VLOOKUP(LEFT(F85,4),'ESTADAR V3 2025'!$C$4:$G$116,4,0),"")</f>
        <v/>
      </c>
      <c r="N85" s="95" t="str">
        <f t="shared" si="5"/>
        <v/>
      </c>
      <c r="O85" s="96" t="str">
        <f t="shared" si="6"/>
        <v/>
      </c>
      <c r="P85" s="14"/>
      <c r="Q85" s="14"/>
      <c r="R85" s="218" t="e">
        <f>+VLOOKUP(F85,'ESTADAR V3 2025'!$D$125:$G$236,4,FALSE)</f>
        <v>#N/A</v>
      </c>
    </row>
    <row r="86" spans="1:18" x14ac:dyDescent="0.35">
      <c r="A86" s="83" t="str">
        <f>IFERROR(VLOOKUP(LEFT(F86,4),Tabla3[[COD]:[PROCESO]],5,0),"")</f>
        <v/>
      </c>
      <c r="B86" s="15"/>
      <c r="C86" s="85"/>
      <c r="D86" s="84" t="e">
        <f>VLOOKUP(E86,FINCAS!$A$2:$B$77,2,0)</f>
        <v>#N/A</v>
      </c>
      <c r="E86" s="15"/>
      <c r="F86" s="15"/>
      <c r="G86" s="82" t="e">
        <f>VLOOKUP(F86,'ESTADAR V3 2025'!$D$125:$E$240,2,0)</f>
        <v>#N/A</v>
      </c>
      <c r="H86" s="86"/>
      <c r="I86" s="86"/>
      <c r="J86" s="15"/>
      <c r="K86" s="242" t="str">
        <f t="shared" si="7"/>
        <v/>
      </c>
      <c r="L86" s="93">
        <f t="shared" si="4"/>
        <v>0</v>
      </c>
      <c r="M86" s="94" t="str">
        <f>+IFERROR(VLOOKUP(LEFT(F86,4),'ESTADAR V3 2025'!$C$4:$G$116,4,0),"")</f>
        <v/>
      </c>
      <c r="N86" s="95" t="str">
        <f t="shared" si="5"/>
        <v/>
      </c>
      <c r="O86" s="96" t="str">
        <f t="shared" si="6"/>
        <v/>
      </c>
      <c r="P86" s="14"/>
      <c r="Q86" s="14"/>
      <c r="R86" s="218" t="e">
        <f>+VLOOKUP(F86,'ESTADAR V3 2025'!$D$125:$G$236,4,FALSE)</f>
        <v>#N/A</v>
      </c>
    </row>
    <row r="87" spans="1:18" x14ac:dyDescent="0.35">
      <c r="A87" s="83" t="str">
        <f>IFERROR(VLOOKUP(LEFT(F87,4),Tabla3[[COD]:[PROCESO]],5,0),"")</f>
        <v/>
      </c>
      <c r="B87" s="15"/>
      <c r="C87" s="85"/>
      <c r="D87" s="84" t="e">
        <f>VLOOKUP(E87,FINCAS!$A$2:$B$77,2,0)</f>
        <v>#N/A</v>
      </c>
      <c r="E87" s="15"/>
      <c r="F87" s="15"/>
      <c r="G87" s="82" t="e">
        <f>VLOOKUP(F87,'ESTADAR V3 2025'!$D$125:$E$240,2,0)</f>
        <v>#N/A</v>
      </c>
      <c r="H87" s="86"/>
      <c r="I87" s="86"/>
      <c r="J87" s="15"/>
      <c r="K87" s="242" t="str">
        <f t="shared" si="7"/>
        <v/>
      </c>
      <c r="L87" s="93">
        <f t="shared" si="4"/>
        <v>0</v>
      </c>
      <c r="M87" s="94" t="str">
        <f>+IFERROR(VLOOKUP(LEFT(F87,4),'ESTADAR V3 2025'!$C$4:$G$116,4,0),"")</f>
        <v/>
      </c>
      <c r="N87" s="95" t="str">
        <f t="shared" si="5"/>
        <v/>
      </c>
      <c r="O87" s="96" t="str">
        <f t="shared" si="6"/>
        <v/>
      </c>
      <c r="P87" s="14"/>
      <c r="Q87" s="14"/>
      <c r="R87" s="218" t="e">
        <f>+VLOOKUP(F87,'ESTADAR V3 2025'!$D$125:$G$236,4,FALSE)</f>
        <v>#N/A</v>
      </c>
    </row>
    <row r="88" spans="1:18" x14ac:dyDescent="0.35">
      <c r="A88" s="83" t="str">
        <f>IFERROR(VLOOKUP(LEFT(F88,4),Tabla3[[COD]:[PROCESO]],5,0),"")</f>
        <v/>
      </c>
      <c r="B88" s="15"/>
      <c r="C88" s="85"/>
      <c r="D88" s="84" t="e">
        <f>VLOOKUP(E88,FINCAS!$A$2:$B$77,2,0)</f>
        <v>#N/A</v>
      </c>
      <c r="E88" s="15"/>
      <c r="F88" s="15"/>
      <c r="G88" s="82" t="e">
        <f>VLOOKUP(F88,'ESTADAR V3 2025'!$D$125:$E$240,2,0)</f>
        <v>#N/A</v>
      </c>
      <c r="H88" s="86"/>
      <c r="I88" s="86"/>
      <c r="J88" s="15"/>
      <c r="K88" s="242" t="str">
        <f t="shared" si="7"/>
        <v/>
      </c>
      <c r="L88" s="93">
        <f t="shared" si="4"/>
        <v>0</v>
      </c>
      <c r="M88" s="94" t="str">
        <f>+IFERROR(VLOOKUP(LEFT(F88,4),'ESTADAR V3 2025'!$C$4:$G$116,4,0),"")</f>
        <v/>
      </c>
      <c r="N88" s="95" t="str">
        <f t="shared" si="5"/>
        <v/>
      </c>
      <c r="O88" s="96" t="str">
        <f t="shared" si="6"/>
        <v/>
      </c>
      <c r="P88" s="14"/>
      <c r="Q88" s="14"/>
      <c r="R88" s="218" t="e">
        <f>+VLOOKUP(F88,'ESTADAR V3 2025'!$D$125:$G$236,4,FALSE)</f>
        <v>#N/A</v>
      </c>
    </row>
    <row r="89" spans="1:18" x14ac:dyDescent="0.35">
      <c r="A89" s="83" t="str">
        <f>IFERROR(VLOOKUP(LEFT(F89,4),Tabla3[[COD]:[PROCESO]],5,0),"")</f>
        <v/>
      </c>
      <c r="B89" s="15"/>
      <c r="C89" s="85"/>
      <c r="D89" s="84" t="e">
        <f>VLOOKUP(E89,FINCAS!$A$2:$B$77,2,0)</f>
        <v>#N/A</v>
      </c>
      <c r="E89" s="15"/>
      <c r="F89" s="15"/>
      <c r="G89" s="82" t="e">
        <f>VLOOKUP(F89,'ESTADAR V3 2025'!$D$125:$E$240,2,0)</f>
        <v>#N/A</v>
      </c>
      <c r="H89" s="86"/>
      <c r="I89" s="86"/>
      <c r="J89" s="15"/>
      <c r="K89" s="242" t="str">
        <f t="shared" si="7"/>
        <v/>
      </c>
      <c r="L89" s="93">
        <f t="shared" si="4"/>
        <v>0</v>
      </c>
      <c r="M89" s="94" t="str">
        <f>+IFERROR(VLOOKUP(LEFT(F89,4),'ESTADAR V3 2025'!$C$4:$G$116,4,0),"")</f>
        <v/>
      </c>
      <c r="N89" s="95" t="str">
        <f t="shared" si="5"/>
        <v/>
      </c>
      <c r="O89" s="96" t="str">
        <f t="shared" si="6"/>
        <v/>
      </c>
      <c r="P89" s="14"/>
      <c r="Q89" s="14"/>
      <c r="R89" s="218" t="e">
        <f>+VLOOKUP(F89,'ESTADAR V3 2025'!$D$125:$G$236,4,FALSE)</f>
        <v>#N/A</v>
      </c>
    </row>
    <row r="90" spans="1:18" x14ac:dyDescent="0.35">
      <c r="A90" s="83" t="str">
        <f>IFERROR(VLOOKUP(LEFT(F90,4),Tabla3[[COD]:[PROCESO]],5,0),"")</f>
        <v/>
      </c>
      <c r="B90" s="15"/>
      <c r="C90" s="85"/>
      <c r="D90" s="84" t="e">
        <f>VLOOKUP(E90,FINCAS!$A$2:$B$77,2,0)</f>
        <v>#N/A</v>
      </c>
      <c r="E90" s="15"/>
      <c r="F90" s="15"/>
      <c r="G90" s="82" t="e">
        <f>VLOOKUP(F90,'ESTADAR V3 2025'!$D$125:$E$240,2,0)</f>
        <v>#N/A</v>
      </c>
      <c r="H90" s="86"/>
      <c r="I90" s="86"/>
      <c r="J90" s="15"/>
      <c r="K90" s="242" t="str">
        <f t="shared" si="7"/>
        <v/>
      </c>
      <c r="L90" s="93">
        <f t="shared" si="4"/>
        <v>0</v>
      </c>
      <c r="M90" s="94" t="str">
        <f>+IFERROR(VLOOKUP(LEFT(F90,4),'ESTADAR V3 2025'!$C$4:$G$116,4,0),"")</f>
        <v/>
      </c>
      <c r="N90" s="95" t="str">
        <f t="shared" si="5"/>
        <v/>
      </c>
      <c r="O90" s="96" t="str">
        <f t="shared" si="6"/>
        <v/>
      </c>
      <c r="P90" s="14"/>
      <c r="Q90" s="14"/>
      <c r="R90" s="218" t="e">
        <f>+VLOOKUP(F90,'ESTADAR V3 2025'!$D$125:$G$236,4,FALSE)</f>
        <v>#N/A</v>
      </c>
    </row>
    <row r="91" spans="1:18" x14ac:dyDescent="0.35">
      <c r="A91" s="83" t="str">
        <f>IFERROR(VLOOKUP(LEFT(F91,4),Tabla3[[COD]:[PROCESO]],5,0),"")</f>
        <v/>
      </c>
      <c r="B91" s="15"/>
      <c r="C91" s="85"/>
      <c r="D91" s="84" t="e">
        <f>VLOOKUP(E91,FINCAS!$A$2:$B$77,2,0)</f>
        <v>#N/A</v>
      </c>
      <c r="E91" s="15"/>
      <c r="F91" s="15"/>
      <c r="G91" s="82" t="e">
        <f>VLOOKUP(F91,'ESTADAR V3 2025'!$D$125:$E$240,2,0)</f>
        <v>#N/A</v>
      </c>
      <c r="H91" s="86"/>
      <c r="I91" s="86"/>
      <c r="J91" s="15"/>
      <c r="K91" s="242" t="str">
        <f t="shared" si="7"/>
        <v/>
      </c>
      <c r="L91" s="93">
        <f t="shared" si="4"/>
        <v>0</v>
      </c>
      <c r="M91" s="94" t="str">
        <f>+IFERROR(VLOOKUP(LEFT(F91,4),'ESTADAR V3 2025'!$C$4:$G$116,4,0),"")</f>
        <v/>
      </c>
      <c r="N91" s="95" t="str">
        <f t="shared" si="5"/>
        <v/>
      </c>
      <c r="O91" s="96" t="str">
        <f t="shared" si="6"/>
        <v/>
      </c>
      <c r="P91" s="14"/>
      <c r="Q91" s="14"/>
      <c r="R91" s="218" t="e">
        <f>+VLOOKUP(F91,'ESTADAR V3 2025'!$D$125:$G$236,4,FALSE)</f>
        <v>#N/A</v>
      </c>
    </row>
    <row r="92" spans="1:18" x14ac:dyDescent="0.35">
      <c r="A92" s="83" t="str">
        <f>IFERROR(VLOOKUP(LEFT(F92,4),Tabla3[[COD]:[PROCESO]],5,0),"")</f>
        <v/>
      </c>
      <c r="B92" s="15"/>
      <c r="C92" s="85"/>
      <c r="D92" s="84" t="e">
        <f>VLOOKUP(E92,FINCAS!$A$2:$B$77,2,0)</f>
        <v>#N/A</v>
      </c>
      <c r="E92" s="15"/>
      <c r="F92" s="15"/>
      <c r="G92" s="82" t="e">
        <f>VLOOKUP(F92,'ESTADAR V3 2025'!$D$125:$E$240,2,0)</f>
        <v>#N/A</v>
      </c>
      <c r="H92" s="86"/>
      <c r="I92" s="86"/>
      <c r="J92" s="15"/>
      <c r="K92" s="242" t="str">
        <f t="shared" si="7"/>
        <v/>
      </c>
      <c r="L92" s="93">
        <f t="shared" si="4"/>
        <v>0</v>
      </c>
      <c r="M92" s="94" t="str">
        <f>+IFERROR(VLOOKUP(LEFT(F92,4),'ESTADAR V3 2025'!$C$4:$G$116,4,0),"")</f>
        <v/>
      </c>
      <c r="N92" s="95" t="str">
        <f t="shared" si="5"/>
        <v/>
      </c>
      <c r="O92" s="96" t="str">
        <f t="shared" si="6"/>
        <v/>
      </c>
      <c r="P92" s="14"/>
      <c r="Q92" s="14"/>
      <c r="R92" s="218" t="e">
        <f>+VLOOKUP(F92,'ESTADAR V3 2025'!$D$125:$G$236,4,FALSE)</f>
        <v>#N/A</v>
      </c>
    </row>
    <row r="93" spans="1:18" x14ac:dyDescent="0.35">
      <c r="A93" s="83" t="str">
        <f>IFERROR(VLOOKUP(LEFT(F93,4),Tabla3[[COD]:[PROCESO]],5,0),"")</f>
        <v/>
      </c>
      <c r="B93" s="15"/>
      <c r="C93" s="85"/>
      <c r="D93" s="84" t="e">
        <f>VLOOKUP(E93,FINCAS!$A$2:$B$77,2,0)</f>
        <v>#N/A</v>
      </c>
      <c r="E93" s="15"/>
      <c r="F93" s="15"/>
      <c r="G93" s="82" t="e">
        <f>VLOOKUP(F93,'ESTADAR V3 2025'!$D$125:$E$240,2,0)</f>
        <v>#N/A</v>
      </c>
      <c r="H93" s="86"/>
      <c r="I93" s="86"/>
      <c r="J93" s="15"/>
      <c r="K93" s="242" t="str">
        <f t="shared" si="7"/>
        <v/>
      </c>
      <c r="L93" s="93">
        <f t="shared" si="4"/>
        <v>0</v>
      </c>
      <c r="M93" s="94" t="str">
        <f>+IFERROR(VLOOKUP(LEFT(F93,4),'ESTADAR V3 2025'!$C$4:$G$116,4,0),"")</f>
        <v/>
      </c>
      <c r="N93" s="95" t="str">
        <f t="shared" si="5"/>
        <v/>
      </c>
      <c r="O93" s="96" t="str">
        <f t="shared" si="6"/>
        <v/>
      </c>
      <c r="P93" s="14"/>
      <c r="Q93" s="14"/>
      <c r="R93" s="218" t="e">
        <f>+VLOOKUP(F93,'ESTADAR V3 2025'!$D$125:$G$236,4,FALSE)</f>
        <v>#N/A</v>
      </c>
    </row>
    <row r="94" spans="1:18" x14ac:dyDescent="0.35">
      <c r="A94" s="83" t="str">
        <f>IFERROR(VLOOKUP(LEFT(F94,4),Tabla3[[COD]:[PROCESO]],5,0),"")</f>
        <v/>
      </c>
      <c r="B94" s="15"/>
      <c r="C94" s="85"/>
      <c r="D94" s="84" t="e">
        <f>VLOOKUP(E94,FINCAS!$A$2:$B$77,2,0)</f>
        <v>#N/A</v>
      </c>
      <c r="E94" s="15"/>
      <c r="F94" s="15"/>
      <c r="G94" s="82" t="e">
        <f>VLOOKUP(F94,'ESTADAR V3 2025'!$D$125:$E$240,2,0)</f>
        <v>#N/A</v>
      </c>
      <c r="H94" s="86"/>
      <c r="I94" s="86"/>
      <c r="J94" s="15"/>
      <c r="K94" s="242" t="str">
        <f t="shared" si="7"/>
        <v/>
      </c>
      <c r="L94" s="93">
        <f t="shared" si="4"/>
        <v>0</v>
      </c>
      <c r="M94" s="94" t="str">
        <f>+IFERROR(VLOOKUP(LEFT(F94,4),'ESTADAR V3 2025'!$C$4:$G$116,4,0),"")</f>
        <v/>
      </c>
      <c r="N94" s="95" t="str">
        <f t="shared" si="5"/>
        <v/>
      </c>
      <c r="O94" s="96" t="str">
        <f t="shared" si="6"/>
        <v/>
      </c>
      <c r="P94" s="14"/>
      <c r="Q94" s="14"/>
      <c r="R94" s="218" t="e">
        <f>+VLOOKUP(F94,'ESTADAR V3 2025'!$D$125:$G$236,4,FALSE)</f>
        <v>#N/A</v>
      </c>
    </row>
    <row r="95" spans="1:18" x14ac:dyDescent="0.35">
      <c r="A95" s="83" t="str">
        <f>IFERROR(VLOOKUP(LEFT(F95,4),Tabla3[[COD]:[PROCESO]],5,0),"")</f>
        <v/>
      </c>
      <c r="B95" s="15"/>
      <c r="C95" s="85"/>
      <c r="D95" s="84" t="e">
        <f>VLOOKUP(E95,FINCAS!$A$2:$B$77,2,0)</f>
        <v>#N/A</v>
      </c>
      <c r="E95" s="15"/>
      <c r="F95" s="15"/>
      <c r="G95" s="82" t="e">
        <f>VLOOKUP(F95,'ESTADAR V3 2025'!$D$125:$E$240,2,0)</f>
        <v>#N/A</v>
      </c>
      <c r="H95" s="86"/>
      <c r="I95" s="86"/>
      <c r="J95" s="15"/>
      <c r="K95" s="242" t="str">
        <f t="shared" si="7"/>
        <v/>
      </c>
      <c r="L95" s="93">
        <f t="shared" si="4"/>
        <v>0</v>
      </c>
      <c r="M95" s="94" t="str">
        <f>+IFERROR(VLOOKUP(LEFT(F95,4),'ESTADAR V3 2025'!$C$4:$G$116,4,0),"")</f>
        <v/>
      </c>
      <c r="N95" s="95" t="str">
        <f t="shared" si="5"/>
        <v/>
      </c>
      <c r="O95" s="96" t="str">
        <f t="shared" si="6"/>
        <v/>
      </c>
      <c r="P95" s="14"/>
      <c r="Q95" s="14"/>
      <c r="R95" s="218" t="e">
        <f>+VLOOKUP(F95,'ESTADAR V3 2025'!$D$125:$G$236,4,FALSE)</f>
        <v>#N/A</v>
      </c>
    </row>
    <row r="96" spans="1:18" x14ac:dyDescent="0.35">
      <c r="A96" s="83" t="str">
        <f>IFERROR(VLOOKUP(LEFT(F96,4),Tabla3[[COD]:[PROCESO]],5,0),"")</f>
        <v/>
      </c>
      <c r="B96" s="15"/>
      <c r="C96" s="85"/>
      <c r="D96" s="84" t="e">
        <f>VLOOKUP(E96,FINCAS!$A$2:$B$77,2,0)</f>
        <v>#N/A</v>
      </c>
      <c r="E96" s="15"/>
      <c r="F96" s="15"/>
      <c r="G96" s="82" t="e">
        <f>VLOOKUP(F96,'ESTADAR V3 2025'!$D$125:$E$240,2,0)</f>
        <v>#N/A</v>
      </c>
      <c r="H96" s="86"/>
      <c r="I96" s="86"/>
      <c r="J96" s="15"/>
      <c r="K96" s="242" t="str">
        <f t="shared" si="7"/>
        <v/>
      </c>
      <c r="L96" s="93">
        <f t="shared" si="4"/>
        <v>0</v>
      </c>
      <c r="M96" s="94" t="str">
        <f>+IFERROR(VLOOKUP(LEFT(F96,4),'ESTADAR V3 2025'!$C$4:$G$116,4,0),"")</f>
        <v/>
      </c>
      <c r="N96" s="95" t="str">
        <f t="shared" si="5"/>
        <v/>
      </c>
      <c r="O96" s="96" t="str">
        <f t="shared" si="6"/>
        <v/>
      </c>
      <c r="P96" s="14"/>
      <c r="Q96" s="14"/>
      <c r="R96" s="218" t="e">
        <f>+VLOOKUP(F96,'ESTADAR V3 2025'!$D$125:$G$236,4,FALSE)</f>
        <v>#N/A</v>
      </c>
    </row>
    <row r="97" spans="1:18" x14ac:dyDescent="0.35">
      <c r="A97" s="83" t="str">
        <f>IFERROR(VLOOKUP(LEFT(F97,4),Tabla3[[COD]:[PROCESO]],5,0),"")</f>
        <v/>
      </c>
      <c r="B97" s="15"/>
      <c r="C97" s="85"/>
      <c r="D97" s="84" t="e">
        <f>VLOOKUP(E97,FINCAS!$A$2:$B$77,2,0)</f>
        <v>#N/A</v>
      </c>
      <c r="E97" s="15"/>
      <c r="F97" s="15"/>
      <c r="G97" s="82" t="e">
        <f>VLOOKUP(F97,'ESTADAR V3 2025'!$D$125:$E$240,2,0)</f>
        <v>#N/A</v>
      </c>
      <c r="H97" s="86"/>
      <c r="I97" s="86"/>
      <c r="J97" s="15"/>
      <c r="K97" s="242" t="str">
        <f t="shared" si="7"/>
        <v/>
      </c>
      <c r="L97" s="93">
        <f t="shared" si="4"/>
        <v>0</v>
      </c>
      <c r="M97" s="94" t="str">
        <f>+IFERROR(VLOOKUP(LEFT(F97,4),'ESTADAR V3 2025'!$C$4:$G$116,4,0),"")</f>
        <v/>
      </c>
      <c r="N97" s="95" t="str">
        <f t="shared" si="5"/>
        <v/>
      </c>
      <c r="O97" s="96" t="str">
        <f t="shared" si="6"/>
        <v/>
      </c>
      <c r="P97" s="14"/>
      <c r="Q97" s="14"/>
      <c r="R97" s="218" t="e">
        <f>+VLOOKUP(F97,'ESTADAR V3 2025'!$D$125:$G$236,4,FALSE)</f>
        <v>#N/A</v>
      </c>
    </row>
    <row r="98" spans="1:18" x14ac:dyDescent="0.35">
      <c r="A98" s="83" t="str">
        <f>IFERROR(VLOOKUP(LEFT(F98,4),Tabla3[[COD]:[PROCESO]],5,0),"")</f>
        <v/>
      </c>
      <c r="B98" s="15"/>
      <c r="C98" s="85"/>
      <c r="D98" s="84" t="e">
        <f>VLOOKUP(E98,FINCAS!$A$2:$B$77,2,0)</f>
        <v>#N/A</v>
      </c>
      <c r="E98" s="15"/>
      <c r="F98" s="15"/>
      <c r="G98" s="82" t="e">
        <f>VLOOKUP(F98,'ESTADAR V3 2025'!$D$125:$E$240,2,0)</f>
        <v>#N/A</v>
      </c>
      <c r="H98" s="86"/>
      <c r="I98" s="86"/>
      <c r="J98" s="15"/>
      <c r="K98" s="242" t="str">
        <f t="shared" si="7"/>
        <v/>
      </c>
      <c r="L98" s="93">
        <f t="shared" si="4"/>
        <v>0</v>
      </c>
      <c r="M98" s="94" t="str">
        <f>+IFERROR(VLOOKUP(LEFT(F98,4),'ESTADAR V3 2025'!$C$4:$G$116,4,0),"")</f>
        <v/>
      </c>
      <c r="N98" s="95" t="str">
        <f t="shared" si="5"/>
        <v/>
      </c>
      <c r="O98" s="96" t="str">
        <f t="shared" si="6"/>
        <v/>
      </c>
      <c r="P98" s="14"/>
      <c r="Q98" s="14"/>
      <c r="R98" s="218" t="e">
        <f>+VLOOKUP(F98,'ESTADAR V3 2025'!$D$125:$G$236,4,FALSE)</f>
        <v>#N/A</v>
      </c>
    </row>
    <row r="99" spans="1:18" x14ac:dyDescent="0.35">
      <c r="A99" s="83" t="str">
        <f>IFERROR(VLOOKUP(LEFT(F99,4),Tabla3[[COD]:[PROCESO]],5,0),"")</f>
        <v/>
      </c>
      <c r="B99" s="15"/>
      <c r="C99" s="85"/>
      <c r="D99" s="84" t="e">
        <f>VLOOKUP(E99,FINCAS!$A$2:$B$77,2,0)</f>
        <v>#N/A</v>
      </c>
      <c r="E99" s="15"/>
      <c r="F99" s="15"/>
      <c r="G99" s="82" t="e">
        <f>VLOOKUP(F99,'ESTADAR V3 2025'!$D$125:$E$240,2,0)</f>
        <v>#N/A</v>
      </c>
      <c r="H99" s="86"/>
      <c r="I99" s="86"/>
      <c r="J99" s="15"/>
      <c r="K99" s="242" t="str">
        <f t="shared" si="7"/>
        <v/>
      </c>
      <c r="L99" s="93">
        <f t="shared" si="4"/>
        <v>0</v>
      </c>
      <c r="M99" s="94" t="str">
        <f>+IFERROR(VLOOKUP(LEFT(F99,4),'ESTADAR V3 2025'!$C$4:$G$116,4,0),"")</f>
        <v/>
      </c>
      <c r="N99" s="95" t="str">
        <f t="shared" si="5"/>
        <v/>
      </c>
      <c r="O99" s="96" t="str">
        <f t="shared" si="6"/>
        <v/>
      </c>
      <c r="P99" s="14"/>
      <c r="Q99" s="14"/>
      <c r="R99" s="218" t="e">
        <f>+VLOOKUP(F99,'ESTADAR V3 2025'!$D$125:$G$236,4,FALSE)</f>
        <v>#N/A</v>
      </c>
    </row>
    <row r="100" spans="1:18" x14ac:dyDescent="0.35">
      <c r="A100" s="83" t="str">
        <f>IFERROR(VLOOKUP(LEFT(F100,4),Tabla3[[COD]:[PROCESO]],5,0),"")</f>
        <v/>
      </c>
      <c r="B100" s="15"/>
      <c r="C100" s="85"/>
      <c r="D100" s="84" t="e">
        <f>VLOOKUP(E100,FINCAS!$A$2:$B$77,2,0)</f>
        <v>#N/A</v>
      </c>
      <c r="E100" s="15"/>
      <c r="F100" s="15"/>
      <c r="G100" s="82" t="e">
        <f>VLOOKUP(F100,'ESTADAR V3 2025'!$D$125:$E$240,2,0)</f>
        <v>#N/A</v>
      </c>
      <c r="H100" s="86"/>
      <c r="I100" s="86"/>
      <c r="J100" s="15"/>
      <c r="K100" s="242" t="str">
        <f t="shared" si="7"/>
        <v/>
      </c>
      <c r="L100" s="93">
        <f t="shared" si="4"/>
        <v>0</v>
      </c>
      <c r="M100" s="94" t="str">
        <f>+IFERROR(VLOOKUP(LEFT(F100,4),'ESTADAR V3 2025'!$C$4:$G$116,4,0),"")</f>
        <v/>
      </c>
      <c r="N100" s="95" t="str">
        <f t="shared" si="5"/>
        <v/>
      </c>
      <c r="O100" s="96" t="str">
        <f t="shared" si="6"/>
        <v/>
      </c>
      <c r="P100" s="14"/>
      <c r="Q100" s="14"/>
      <c r="R100" s="218" t="e">
        <f>+VLOOKUP(F100,'ESTADAR V3 2025'!$D$125:$G$236,4,FALSE)</f>
        <v>#N/A</v>
      </c>
    </row>
    <row r="101" spans="1:18" x14ac:dyDescent="0.35">
      <c r="A101" s="83" t="str">
        <f>IFERROR(VLOOKUP(LEFT(F101,4),Tabla3[[COD]:[PROCESO]],5,0),"")</f>
        <v/>
      </c>
      <c r="B101" s="15"/>
      <c r="C101" s="85"/>
      <c r="D101" s="84" t="e">
        <f>VLOOKUP(E101,FINCAS!$A$2:$B$77,2,0)</f>
        <v>#N/A</v>
      </c>
      <c r="E101" s="15"/>
      <c r="F101" s="15"/>
      <c r="G101" s="82" t="e">
        <f>VLOOKUP(F101,'ESTADAR V3 2025'!$D$125:$E$240,2,0)</f>
        <v>#N/A</v>
      </c>
      <c r="H101" s="86"/>
      <c r="I101" s="86"/>
      <c r="J101" s="15"/>
      <c r="K101" s="242" t="str">
        <f t="shared" si="7"/>
        <v/>
      </c>
      <c r="L101" s="93">
        <f t="shared" si="4"/>
        <v>0</v>
      </c>
      <c r="M101" s="94" t="str">
        <f>+IFERROR(VLOOKUP(LEFT(F101,4),'ESTADAR V3 2025'!$C$4:$G$116,4,0),"")</f>
        <v/>
      </c>
      <c r="N101" s="95" t="str">
        <f t="shared" si="5"/>
        <v/>
      </c>
      <c r="O101" s="96" t="str">
        <f t="shared" si="6"/>
        <v/>
      </c>
      <c r="P101" s="14"/>
      <c r="Q101" s="14"/>
      <c r="R101" s="218" t="e">
        <f>+VLOOKUP(F101,'ESTADAR V3 2025'!$D$125:$G$236,4,FALSE)</f>
        <v>#N/A</v>
      </c>
    </row>
    <row r="102" spans="1:18" x14ac:dyDescent="0.35">
      <c r="A102" s="83" t="str">
        <f>IFERROR(VLOOKUP(LEFT(F102,4),Tabla3[[COD]:[PROCESO]],5,0),"")</f>
        <v/>
      </c>
      <c r="B102" s="15"/>
      <c r="C102" s="85"/>
      <c r="D102" s="84" t="e">
        <f>VLOOKUP(E102,FINCAS!$A$2:$B$77,2,0)</f>
        <v>#N/A</v>
      </c>
      <c r="E102" s="15"/>
      <c r="F102" s="15"/>
      <c r="G102" s="82" t="e">
        <f>VLOOKUP(F102,'ESTADAR V3 2025'!$D$125:$E$240,2,0)</f>
        <v>#N/A</v>
      </c>
      <c r="H102" s="86"/>
      <c r="I102" s="86"/>
      <c r="J102" s="15"/>
      <c r="K102" s="242" t="str">
        <f t="shared" si="7"/>
        <v/>
      </c>
      <c r="L102" s="93">
        <f t="shared" si="4"/>
        <v>0</v>
      </c>
      <c r="M102" s="94" t="str">
        <f>+IFERROR(VLOOKUP(LEFT(F102,4),'ESTADAR V3 2025'!$C$4:$G$116,4,0),"")</f>
        <v/>
      </c>
      <c r="N102" s="95" t="str">
        <f t="shared" si="5"/>
        <v/>
      </c>
      <c r="O102" s="96" t="str">
        <f t="shared" si="6"/>
        <v/>
      </c>
      <c r="P102" s="14"/>
      <c r="Q102" s="14"/>
      <c r="R102" s="218" t="e">
        <f>+VLOOKUP(F102,'ESTADAR V3 2025'!$D$125:$G$236,4,FALSE)</f>
        <v>#N/A</v>
      </c>
    </row>
    <row r="103" spans="1:18" x14ac:dyDescent="0.35">
      <c r="A103" s="83" t="str">
        <f>IFERROR(VLOOKUP(LEFT(F103,4),Tabla3[[COD]:[PROCESO]],5,0),"")</f>
        <v/>
      </c>
      <c r="B103" s="15"/>
      <c r="C103" s="85"/>
      <c r="D103" s="84" t="e">
        <f>VLOOKUP(E103,FINCAS!$A$2:$B$77,2,0)</f>
        <v>#N/A</v>
      </c>
      <c r="E103" s="15"/>
      <c r="F103" s="15"/>
      <c r="G103" s="82" t="e">
        <f>VLOOKUP(F103,'ESTADAR V3 2025'!$D$125:$E$240,2,0)</f>
        <v>#N/A</v>
      </c>
      <c r="H103" s="86"/>
      <c r="I103" s="86"/>
      <c r="J103" s="15"/>
      <c r="K103" s="242" t="str">
        <f t="shared" si="7"/>
        <v/>
      </c>
      <c r="L103" s="93">
        <f t="shared" si="4"/>
        <v>0</v>
      </c>
      <c r="M103" s="94" t="str">
        <f>+IFERROR(VLOOKUP(LEFT(F103,4),'ESTADAR V3 2025'!$C$4:$G$116,4,0),"")</f>
        <v/>
      </c>
      <c r="N103" s="95" t="str">
        <f t="shared" si="5"/>
        <v/>
      </c>
      <c r="O103" s="96" t="str">
        <f t="shared" si="6"/>
        <v/>
      </c>
      <c r="P103" s="14"/>
      <c r="Q103" s="14"/>
      <c r="R103" s="218" t="e">
        <f>+VLOOKUP(F103,'ESTADAR V3 2025'!$D$125:$G$236,4,FALSE)</f>
        <v>#N/A</v>
      </c>
    </row>
    <row r="104" spans="1:18" x14ac:dyDescent="0.35">
      <c r="A104" s="83" t="str">
        <f>IFERROR(VLOOKUP(LEFT(F104,4),Tabla3[[COD]:[PROCESO]],5,0),"")</f>
        <v/>
      </c>
      <c r="B104" s="15"/>
      <c r="C104" s="85"/>
      <c r="D104" s="84" t="e">
        <f>VLOOKUP(E104,FINCAS!$A$2:$B$77,2,0)</f>
        <v>#N/A</v>
      </c>
      <c r="E104" s="15"/>
      <c r="F104" s="15"/>
      <c r="G104" s="82" t="e">
        <f>VLOOKUP(F104,'ESTADAR V3 2025'!$D$125:$E$240,2,0)</f>
        <v>#N/A</v>
      </c>
      <c r="H104" s="86"/>
      <c r="I104" s="86"/>
      <c r="J104" s="15"/>
      <c r="K104" s="242" t="str">
        <f t="shared" si="7"/>
        <v/>
      </c>
      <c r="L104" s="93">
        <f t="shared" si="4"/>
        <v>0</v>
      </c>
      <c r="M104" s="94" t="str">
        <f>+IFERROR(VLOOKUP(LEFT(F104,4),'ESTADAR V3 2025'!$C$4:$G$116,4,0),"")</f>
        <v/>
      </c>
      <c r="N104" s="95" t="str">
        <f t="shared" si="5"/>
        <v/>
      </c>
      <c r="O104" s="96" t="str">
        <f t="shared" si="6"/>
        <v/>
      </c>
      <c r="P104" s="14"/>
      <c r="Q104" s="14"/>
      <c r="R104" s="218" t="e">
        <f>+VLOOKUP(F104,'ESTADAR V3 2025'!$D$125:$G$236,4,FALSE)</f>
        <v>#N/A</v>
      </c>
    </row>
    <row r="105" spans="1:18" x14ac:dyDescent="0.35">
      <c r="A105" s="83" t="str">
        <f>IFERROR(VLOOKUP(LEFT(F105,4),Tabla3[[COD]:[PROCESO]],5,0),"")</f>
        <v/>
      </c>
      <c r="B105" s="15"/>
      <c r="C105" s="85"/>
      <c r="D105" s="84" t="e">
        <f>VLOOKUP(E105,FINCAS!$A$2:$B$77,2,0)</f>
        <v>#N/A</v>
      </c>
      <c r="E105" s="15"/>
      <c r="F105" s="15"/>
      <c r="G105" s="82" t="e">
        <f>VLOOKUP(F105,'ESTADAR V3 2025'!$D$125:$E$240,2,0)</f>
        <v>#N/A</v>
      </c>
      <c r="H105" s="86"/>
      <c r="I105" s="86"/>
      <c r="J105" s="15"/>
      <c r="K105" s="242" t="str">
        <f t="shared" si="7"/>
        <v/>
      </c>
      <c r="L105" s="93">
        <f t="shared" si="4"/>
        <v>0</v>
      </c>
      <c r="M105" s="94" t="str">
        <f>+IFERROR(VLOOKUP(LEFT(F105,4),'ESTADAR V3 2025'!$C$4:$G$116,4,0),"")</f>
        <v/>
      </c>
      <c r="N105" s="95" t="str">
        <f t="shared" si="5"/>
        <v/>
      </c>
      <c r="O105" s="96" t="str">
        <f t="shared" si="6"/>
        <v/>
      </c>
      <c r="P105" s="14"/>
      <c r="Q105" s="14"/>
      <c r="R105" s="218" t="e">
        <f>+VLOOKUP(F105,'ESTADAR V3 2025'!$D$125:$G$236,4,FALSE)</f>
        <v>#N/A</v>
      </c>
    </row>
    <row r="106" spans="1:18" x14ac:dyDescent="0.35">
      <c r="A106" s="83" t="str">
        <f>IFERROR(VLOOKUP(LEFT(F106,4),Tabla3[[COD]:[PROCESO]],5,0),"")</f>
        <v/>
      </c>
      <c r="B106" s="15"/>
      <c r="C106" s="85"/>
      <c r="D106" s="84" t="e">
        <f>VLOOKUP(E106,FINCAS!$A$2:$B$77,2,0)</f>
        <v>#N/A</v>
      </c>
      <c r="E106" s="15"/>
      <c r="F106" s="15"/>
      <c r="G106" s="82" t="e">
        <f>VLOOKUP(F106,'ESTADAR V3 2025'!$D$125:$E$240,2,0)</f>
        <v>#N/A</v>
      </c>
      <c r="H106" s="86"/>
      <c r="I106" s="86"/>
      <c r="J106" s="15"/>
      <c r="K106" s="242" t="str">
        <f t="shared" si="7"/>
        <v/>
      </c>
      <c r="L106" s="93">
        <f t="shared" si="4"/>
        <v>0</v>
      </c>
      <c r="M106" s="94" t="str">
        <f>+IFERROR(VLOOKUP(LEFT(F106,4),'ESTADAR V3 2025'!$C$4:$G$116,4,0),"")</f>
        <v/>
      </c>
      <c r="N106" s="95" t="str">
        <f t="shared" si="5"/>
        <v/>
      </c>
      <c r="O106" s="96" t="str">
        <f t="shared" si="6"/>
        <v/>
      </c>
      <c r="P106" s="14"/>
      <c r="Q106" s="14"/>
      <c r="R106" s="218" t="e">
        <f>+VLOOKUP(F106,'ESTADAR V3 2025'!$D$125:$G$236,4,FALSE)</f>
        <v>#N/A</v>
      </c>
    </row>
    <row r="107" spans="1:18" x14ac:dyDescent="0.35">
      <c r="A107" s="83" t="str">
        <f>IFERROR(VLOOKUP(LEFT(F107,4),Tabla3[[COD]:[PROCESO]],5,0),"")</f>
        <v/>
      </c>
      <c r="B107" s="15"/>
      <c r="C107" s="85"/>
      <c r="D107" s="84" t="e">
        <f>VLOOKUP(E107,FINCAS!$A$2:$B$77,2,0)</f>
        <v>#N/A</v>
      </c>
      <c r="E107" s="15"/>
      <c r="F107" s="15"/>
      <c r="G107" s="82" t="e">
        <f>VLOOKUP(F107,'ESTADAR V3 2025'!$D$125:$E$240,2,0)</f>
        <v>#N/A</v>
      </c>
      <c r="H107" s="86"/>
      <c r="I107" s="86"/>
      <c r="J107" s="15"/>
      <c r="K107" s="242" t="str">
        <f t="shared" si="7"/>
        <v/>
      </c>
      <c r="L107" s="93">
        <f t="shared" si="4"/>
        <v>0</v>
      </c>
      <c r="M107" s="94" t="str">
        <f>+IFERROR(VLOOKUP(LEFT(F107,4),'ESTADAR V3 2025'!$C$4:$G$116,4,0),"")</f>
        <v/>
      </c>
      <c r="N107" s="95" t="str">
        <f t="shared" si="5"/>
        <v/>
      </c>
      <c r="O107" s="96" t="str">
        <f t="shared" si="6"/>
        <v/>
      </c>
      <c r="P107" s="14"/>
      <c r="Q107" s="14"/>
      <c r="R107" s="218" t="e">
        <f>+VLOOKUP(F107,'ESTADAR V3 2025'!$D$125:$G$236,4,FALSE)</f>
        <v>#N/A</v>
      </c>
    </row>
    <row r="108" spans="1:18" x14ac:dyDescent="0.35">
      <c r="A108" s="83" t="str">
        <f>IFERROR(VLOOKUP(LEFT(F108,4),Tabla3[[COD]:[PROCESO]],5,0),"")</f>
        <v/>
      </c>
      <c r="B108" s="15"/>
      <c r="C108" s="85"/>
      <c r="D108" s="84" t="e">
        <f>VLOOKUP(E108,FINCAS!$A$2:$B$77,2,0)</f>
        <v>#N/A</v>
      </c>
      <c r="E108" s="15"/>
      <c r="F108" s="15"/>
      <c r="G108" s="82" t="e">
        <f>VLOOKUP(F108,'ESTADAR V3 2025'!$D$125:$E$240,2,0)</f>
        <v>#N/A</v>
      </c>
      <c r="H108" s="86"/>
      <c r="I108" s="86"/>
      <c r="J108" s="15"/>
      <c r="K108" s="242" t="str">
        <f t="shared" si="7"/>
        <v/>
      </c>
      <c r="L108" s="93">
        <f t="shared" si="4"/>
        <v>0</v>
      </c>
      <c r="M108" s="94" t="str">
        <f>+IFERROR(VLOOKUP(LEFT(F108,4),'ESTADAR V3 2025'!$C$4:$G$116,4,0),"")</f>
        <v/>
      </c>
      <c r="N108" s="95" t="str">
        <f t="shared" si="5"/>
        <v/>
      </c>
      <c r="O108" s="96" t="str">
        <f t="shared" si="6"/>
        <v/>
      </c>
      <c r="P108" s="14"/>
      <c r="Q108" s="14"/>
      <c r="R108" s="218" t="e">
        <f>+VLOOKUP(F108,'ESTADAR V3 2025'!$D$125:$G$236,4,FALSE)</f>
        <v>#N/A</v>
      </c>
    </row>
    <row r="109" spans="1:18" x14ac:dyDescent="0.35">
      <c r="A109" s="83" t="str">
        <f>IFERROR(VLOOKUP(LEFT(F109,4),Tabla3[[COD]:[PROCESO]],5,0),"")</f>
        <v/>
      </c>
      <c r="B109" s="15"/>
      <c r="C109" s="85"/>
      <c r="D109" s="84" t="e">
        <f>VLOOKUP(E109,FINCAS!$A$2:$B$77,2,0)</f>
        <v>#N/A</v>
      </c>
      <c r="E109" s="15"/>
      <c r="F109" s="15"/>
      <c r="G109" s="82" t="e">
        <f>VLOOKUP(F109,'ESTADAR V3 2025'!$D$125:$E$240,2,0)</f>
        <v>#N/A</v>
      </c>
      <c r="H109" s="86"/>
      <c r="I109" s="86"/>
      <c r="J109" s="15"/>
      <c r="K109" s="242" t="str">
        <f t="shared" si="7"/>
        <v/>
      </c>
      <c r="L109" s="93">
        <f t="shared" si="4"/>
        <v>0</v>
      </c>
      <c r="M109" s="94" t="str">
        <f>+IFERROR(VLOOKUP(LEFT(F109,4),'ESTADAR V3 2025'!$C$4:$G$116,4,0),"")</f>
        <v/>
      </c>
      <c r="N109" s="95" t="str">
        <f t="shared" si="5"/>
        <v/>
      </c>
      <c r="O109" s="96" t="str">
        <f t="shared" si="6"/>
        <v/>
      </c>
      <c r="P109" s="14"/>
      <c r="Q109" s="14"/>
      <c r="R109" s="218" t="e">
        <f>+VLOOKUP(F109,'ESTADAR V3 2025'!$D$125:$G$236,4,FALSE)</f>
        <v>#N/A</v>
      </c>
    </row>
    <row r="110" spans="1:18" x14ac:dyDescent="0.35">
      <c r="A110" s="83" t="str">
        <f>IFERROR(VLOOKUP(LEFT(F110,4),Tabla3[[COD]:[PROCESO]],5,0),"")</f>
        <v/>
      </c>
      <c r="B110" s="15"/>
      <c r="C110" s="85"/>
      <c r="D110" s="84" t="e">
        <f>VLOOKUP(E110,FINCAS!$A$2:$B$77,2,0)</f>
        <v>#N/A</v>
      </c>
      <c r="E110" s="15"/>
      <c r="F110" s="15"/>
      <c r="G110" s="82" t="e">
        <f>VLOOKUP(F110,'ESTADAR V3 2025'!$D$125:$E$240,2,0)</f>
        <v>#N/A</v>
      </c>
      <c r="H110" s="86"/>
      <c r="I110" s="86"/>
      <c r="J110" s="15"/>
      <c r="K110" s="242" t="str">
        <f t="shared" si="7"/>
        <v/>
      </c>
      <c r="L110" s="93">
        <f t="shared" si="4"/>
        <v>0</v>
      </c>
      <c r="M110" s="94" t="str">
        <f>+IFERROR(VLOOKUP(LEFT(F110,4),'ESTADAR V3 2025'!$C$4:$G$116,4,0),"")</f>
        <v/>
      </c>
      <c r="N110" s="95" t="str">
        <f t="shared" si="5"/>
        <v/>
      </c>
      <c r="O110" s="96" t="str">
        <f t="shared" si="6"/>
        <v/>
      </c>
      <c r="P110" s="14"/>
      <c r="Q110" s="14"/>
      <c r="R110" s="218" t="e">
        <f>+VLOOKUP(F110,'ESTADAR V3 2025'!$D$125:$G$236,4,FALSE)</f>
        <v>#N/A</v>
      </c>
    </row>
    <row r="111" spans="1:18" x14ac:dyDescent="0.35">
      <c r="A111" s="83" t="str">
        <f>IFERROR(VLOOKUP(LEFT(F111,4),Tabla3[[COD]:[PROCESO]],5,0),"")</f>
        <v/>
      </c>
      <c r="B111" s="15"/>
      <c r="C111" s="85"/>
      <c r="D111" s="84" t="e">
        <f>VLOOKUP(E111,FINCAS!$A$2:$B$77,2,0)</f>
        <v>#N/A</v>
      </c>
      <c r="E111" s="15"/>
      <c r="F111" s="15"/>
      <c r="G111" s="82" t="e">
        <f>VLOOKUP(F111,'ESTADAR V3 2025'!$D$125:$E$240,2,0)</f>
        <v>#N/A</v>
      </c>
      <c r="H111" s="86"/>
      <c r="I111" s="86"/>
      <c r="J111" s="15"/>
      <c r="K111" s="242" t="str">
        <f t="shared" si="7"/>
        <v/>
      </c>
      <c r="L111" s="93">
        <f t="shared" si="4"/>
        <v>0</v>
      </c>
      <c r="M111" s="94" t="str">
        <f>+IFERROR(VLOOKUP(LEFT(F111,4),'ESTADAR V3 2025'!$C$4:$G$116,4,0),"")</f>
        <v/>
      </c>
      <c r="N111" s="95" t="str">
        <f t="shared" si="5"/>
        <v/>
      </c>
      <c r="O111" s="96" t="str">
        <f t="shared" si="6"/>
        <v/>
      </c>
      <c r="P111" s="14"/>
      <c r="Q111" s="14"/>
      <c r="R111" s="218" t="e">
        <f>+VLOOKUP(F111,'ESTADAR V3 2025'!$D$125:$G$236,4,FALSE)</f>
        <v>#N/A</v>
      </c>
    </row>
    <row r="112" spans="1:18" x14ac:dyDescent="0.35">
      <c r="A112" s="83" t="str">
        <f>IFERROR(VLOOKUP(LEFT(F112,4),Tabla3[[COD]:[PROCESO]],5,0),"")</f>
        <v/>
      </c>
      <c r="B112" s="15"/>
      <c r="C112" s="85"/>
      <c r="D112" s="84" t="e">
        <f>VLOOKUP(E112,FINCAS!$A$2:$B$77,2,0)</f>
        <v>#N/A</v>
      </c>
      <c r="E112" s="15"/>
      <c r="F112" s="15"/>
      <c r="G112" s="82" t="e">
        <f>VLOOKUP(F112,'ESTADAR V3 2025'!$D$125:$E$240,2,0)</f>
        <v>#N/A</v>
      </c>
      <c r="H112" s="86"/>
      <c r="I112" s="86"/>
      <c r="J112" s="15"/>
      <c r="K112" s="242" t="str">
        <f t="shared" si="7"/>
        <v/>
      </c>
      <c r="L112" s="93">
        <f t="shared" si="4"/>
        <v>0</v>
      </c>
      <c r="M112" s="94" t="str">
        <f>+IFERROR(VLOOKUP(LEFT(F112,4),'ESTADAR V3 2025'!$C$4:$G$116,4,0),"")</f>
        <v/>
      </c>
      <c r="N112" s="95" t="str">
        <f t="shared" si="5"/>
        <v/>
      </c>
      <c r="O112" s="96" t="str">
        <f t="shared" si="6"/>
        <v/>
      </c>
      <c r="P112" s="14"/>
      <c r="Q112" s="14"/>
      <c r="R112" s="218" t="e">
        <f>+VLOOKUP(F112,'ESTADAR V3 2025'!$D$125:$G$236,4,FALSE)</f>
        <v>#N/A</v>
      </c>
    </row>
    <row r="113" spans="1:18" x14ac:dyDescent="0.35">
      <c r="A113" s="83" t="str">
        <f>IFERROR(VLOOKUP(LEFT(F113,4),Tabla3[[COD]:[PROCESO]],5,0),"")</f>
        <v/>
      </c>
      <c r="B113" s="15"/>
      <c r="C113" s="85"/>
      <c r="D113" s="84" t="e">
        <f>VLOOKUP(E113,FINCAS!$A$2:$B$77,2,0)</f>
        <v>#N/A</v>
      </c>
      <c r="E113" s="15"/>
      <c r="F113" s="15"/>
      <c r="G113" s="82" t="e">
        <f>VLOOKUP(F113,'ESTADAR V3 2025'!$D$125:$E$240,2,0)</f>
        <v>#N/A</v>
      </c>
      <c r="H113" s="86"/>
      <c r="I113" s="86"/>
      <c r="J113" s="15"/>
      <c r="K113" s="242" t="str">
        <f t="shared" si="7"/>
        <v/>
      </c>
      <c r="L113" s="93">
        <f t="shared" si="4"/>
        <v>0</v>
      </c>
      <c r="M113" s="94" t="str">
        <f>+IFERROR(VLOOKUP(LEFT(F113,4),'ESTADAR V3 2025'!$C$4:$G$116,4,0),"")</f>
        <v/>
      </c>
      <c r="N113" s="95" t="str">
        <f t="shared" si="5"/>
        <v/>
      </c>
      <c r="O113" s="96" t="str">
        <f t="shared" si="6"/>
        <v/>
      </c>
      <c r="P113" s="14"/>
      <c r="Q113" s="14"/>
      <c r="R113" s="218" t="e">
        <f>+VLOOKUP(F113,'ESTADAR V3 2025'!$D$125:$G$236,4,FALSE)</f>
        <v>#N/A</v>
      </c>
    </row>
    <row r="114" spans="1:18" x14ac:dyDescent="0.35">
      <c r="A114" s="83" t="str">
        <f>IFERROR(VLOOKUP(LEFT(F114,4),Tabla3[[COD]:[PROCESO]],5,0),"")</f>
        <v/>
      </c>
      <c r="B114" s="15"/>
      <c r="C114" s="85"/>
      <c r="D114" s="84" t="e">
        <f>VLOOKUP(E114,FINCAS!$A$2:$B$77,2,0)</f>
        <v>#N/A</v>
      </c>
      <c r="E114" s="15"/>
      <c r="F114" s="15"/>
      <c r="G114" s="82" t="e">
        <f>VLOOKUP(F114,'ESTADAR V3 2025'!$D$125:$E$240,2,0)</f>
        <v>#N/A</v>
      </c>
      <c r="H114" s="86"/>
      <c r="I114" s="86"/>
      <c r="J114" s="15"/>
      <c r="K114" s="242" t="str">
        <f t="shared" si="7"/>
        <v/>
      </c>
      <c r="L114" s="93">
        <f t="shared" si="4"/>
        <v>0</v>
      </c>
      <c r="M114" s="94" t="str">
        <f>+IFERROR(VLOOKUP(LEFT(F114,4),'ESTADAR V3 2025'!$C$4:$G$116,4,0),"")</f>
        <v/>
      </c>
      <c r="N114" s="95" t="str">
        <f t="shared" si="5"/>
        <v/>
      </c>
      <c r="O114" s="96" t="str">
        <f t="shared" si="6"/>
        <v/>
      </c>
      <c r="P114" s="14"/>
      <c r="Q114" s="14"/>
      <c r="R114" s="218" t="e">
        <f>+VLOOKUP(F114,'ESTADAR V3 2025'!$D$125:$G$236,4,FALSE)</f>
        <v>#N/A</v>
      </c>
    </row>
    <row r="115" spans="1:18" x14ac:dyDescent="0.35">
      <c r="A115" s="83" t="str">
        <f>IFERROR(VLOOKUP(LEFT(F115,4),Tabla3[[COD]:[PROCESO]],5,0),"")</f>
        <v/>
      </c>
      <c r="B115" s="15"/>
      <c r="C115" s="85"/>
      <c r="D115" s="84" t="e">
        <f>VLOOKUP(E115,FINCAS!$A$2:$B$77,2,0)</f>
        <v>#N/A</v>
      </c>
      <c r="E115" s="15"/>
      <c r="F115" s="15"/>
      <c r="G115" s="82" t="e">
        <f>VLOOKUP(F115,'ESTADAR V3 2025'!$D$125:$E$240,2,0)</f>
        <v>#N/A</v>
      </c>
      <c r="H115" s="86"/>
      <c r="I115" s="86"/>
      <c r="J115" s="15"/>
      <c r="K115" s="242" t="str">
        <f t="shared" si="7"/>
        <v/>
      </c>
      <c r="L115" s="93">
        <f t="shared" si="4"/>
        <v>0</v>
      </c>
      <c r="M115" s="94" t="str">
        <f>+IFERROR(VLOOKUP(LEFT(F115,4),'ESTADAR V3 2025'!$C$4:$G$116,4,0),"")</f>
        <v/>
      </c>
      <c r="N115" s="95" t="str">
        <f t="shared" si="5"/>
        <v/>
      </c>
      <c r="O115" s="96" t="str">
        <f t="shared" si="6"/>
        <v/>
      </c>
      <c r="P115" s="14"/>
      <c r="Q115" s="14"/>
      <c r="R115" s="218" t="e">
        <f>+VLOOKUP(F115,'ESTADAR V3 2025'!$D$125:$G$236,4,FALSE)</f>
        <v>#N/A</v>
      </c>
    </row>
    <row r="116" spans="1:18" x14ac:dyDescent="0.35">
      <c r="A116" s="83" t="str">
        <f>IFERROR(VLOOKUP(LEFT(F116,4),Tabla3[[COD]:[PROCESO]],5,0),"")</f>
        <v/>
      </c>
      <c r="B116" s="15"/>
      <c r="C116" s="85"/>
      <c r="D116" s="84" t="e">
        <f>VLOOKUP(E116,FINCAS!$A$2:$B$77,2,0)</f>
        <v>#N/A</v>
      </c>
      <c r="E116" s="15"/>
      <c r="F116" s="15"/>
      <c r="G116" s="82" t="e">
        <f>VLOOKUP(F116,'ESTADAR V3 2025'!$D$125:$E$240,2,0)</f>
        <v>#N/A</v>
      </c>
      <c r="H116" s="86"/>
      <c r="I116" s="86"/>
      <c r="J116" s="15"/>
      <c r="K116" s="242" t="str">
        <f t="shared" si="7"/>
        <v/>
      </c>
      <c r="L116" s="93">
        <f t="shared" si="4"/>
        <v>0</v>
      </c>
      <c r="M116" s="94" t="str">
        <f>+IFERROR(VLOOKUP(LEFT(F116,4),'ESTADAR V3 2025'!$C$4:$G$116,4,0),"")</f>
        <v/>
      </c>
      <c r="N116" s="95" t="str">
        <f t="shared" si="5"/>
        <v/>
      </c>
      <c r="O116" s="96" t="str">
        <f t="shared" si="6"/>
        <v/>
      </c>
      <c r="P116" s="14"/>
      <c r="Q116" s="14"/>
      <c r="R116" s="218" t="e">
        <f>+VLOOKUP(F116,'ESTADAR V3 2025'!$D$125:$G$236,4,FALSE)</f>
        <v>#N/A</v>
      </c>
    </row>
    <row r="117" spans="1:18" x14ac:dyDescent="0.35">
      <c r="A117" s="83" t="str">
        <f>IFERROR(VLOOKUP(LEFT(F117,4),Tabla3[[COD]:[PROCESO]],5,0),"")</f>
        <v/>
      </c>
      <c r="B117" s="15"/>
      <c r="C117" s="85"/>
      <c r="D117" s="84" t="e">
        <f>VLOOKUP(E117,FINCAS!$A$2:$B$77,2,0)</f>
        <v>#N/A</v>
      </c>
      <c r="E117" s="15"/>
      <c r="F117" s="15"/>
      <c r="G117" s="82" t="e">
        <f>VLOOKUP(F117,'ESTADAR V3 2025'!$D$125:$E$240,2,0)</f>
        <v>#N/A</v>
      </c>
      <c r="H117" s="86"/>
      <c r="I117" s="86"/>
      <c r="J117" s="15"/>
      <c r="K117" s="242" t="str">
        <f t="shared" si="7"/>
        <v/>
      </c>
      <c r="L117" s="93">
        <f t="shared" si="4"/>
        <v>0</v>
      </c>
      <c r="M117" s="94" t="str">
        <f>+IFERROR(VLOOKUP(LEFT(F117,4),'ESTADAR V3 2025'!$C$4:$G$116,4,0),"")</f>
        <v/>
      </c>
      <c r="N117" s="95" t="str">
        <f t="shared" si="5"/>
        <v/>
      </c>
      <c r="O117" s="96" t="str">
        <f t="shared" si="6"/>
        <v/>
      </c>
      <c r="P117" s="14"/>
      <c r="Q117" s="14"/>
      <c r="R117" s="218" t="e">
        <f>+VLOOKUP(F117,'ESTADAR V3 2025'!$D$125:$G$236,4,FALSE)</f>
        <v>#N/A</v>
      </c>
    </row>
    <row r="118" spans="1:18" x14ac:dyDescent="0.35">
      <c r="A118" s="83" t="str">
        <f>IFERROR(VLOOKUP(LEFT(F118,4),Tabla3[[COD]:[PROCESO]],5,0),"")</f>
        <v/>
      </c>
      <c r="B118" s="15"/>
      <c r="C118" s="85"/>
      <c r="D118" s="84" t="e">
        <f>VLOOKUP(E118,FINCAS!$A$2:$B$77,2,0)</f>
        <v>#N/A</v>
      </c>
      <c r="E118" s="15"/>
      <c r="F118" s="15"/>
      <c r="G118" s="82" t="e">
        <f>VLOOKUP(F118,'ESTADAR V3 2025'!$D$125:$E$240,2,0)</f>
        <v>#N/A</v>
      </c>
      <c r="H118" s="86"/>
      <c r="I118" s="86"/>
      <c r="J118" s="15"/>
      <c r="K118" s="242" t="str">
        <f t="shared" si="7"/>
        <v/>
      </c>
      <c r="L118" s="93">
        <f t="shared" si="4"/>
        <v>0</v>
      </c>
      <c r="M118" s="94" t="str">
        <f>+IFERROR(VLOOKUP(LEFT(F118,4),'ESTADAR V3 2025'!$C$4:$G$116,4,0),"")</f>
        <v/>
      </c>
      <c r="N118" s="95" t="str">
        <f t="shared" si="5"/>
        <v/>
      </c>
      <c r="O118" s="96" t="str">
        <f t="shared" si="6"/>
        <v/>
      </c>
      <c r="P118" s="14"/>
      <c r="Q118" s="14"/>
      <c r="R118" s="218" t="e">
        <f>+VLOOKUP(F118,'ESTADAR V3 2025'!$D$125:$G$236,4,FALSE)</f>
        <v>#N/A</v>
      </c>
    </row>
    <row r="119" spans="1:18" x14ac:dyDescent="0.35">
      <c r="A119" s="83" t="str">
        <f>IFERROR(VLOOKUP(LEFT(F119,4),Tabla3[[COD]:[PROCESO]],5,0),"")</f>
        <v/>
      </c>
      <c r="B119" s="15"/>
      <c r="C119" s="85"/>
      <c r="D119" s="84" t="e">
        <f>VLOOKUP(E119,FINCAS!$A$2:$B$77,2,0)</f>
        <v>#N/A</v>
      </c>
      <c r="E119" s="15"/>
      <c r="F119" s="15"/>
      <c r="G119" s="82" t="e">
        <f>VLOOKUP(F119,'ESTADAR V3 2025'!$D$125:$E$240,2,0)</f>
        <v>#N/A</v>
      </c>
      <c r="H119" s="86"/>
      <c r="I119" s="86"/>
      <c r="J119" s="15"/>
      <c r="K119" s="242" t="str">
        <f t="shared" si="7"/>
        <v/>
      </c>
      <c r="L119" s="93">
        <f t="shared" si="4"/>
        <v>0</v>
      </c>
      <c r="M119" s="94" t="str">
        <f>+IFERROR(VLOOKUP(LEFT(F119,4),'ESTADAR V3 2025'!$C$4:$G$116,4,0),"")</f>
        <v/>
      </c>
      <c r="N119" s="95" t="str">
        <f t="shared" si="5"/>
        <v/>
      </c>
      <c r="O119" s="96" t="str">
        <f t="shared" si="6"/>
        <v/>
      </c>
      <c r="P119" s="14"/>
      <c r="Q119" s="14"/>
      <c r="R119" s="218" t="e">
        <f>+VLOOKUP(F119,'ESTADAR V3 2025'!$D$125:$G$236,4,FALSE)</f>
        <v>#N/A</v>
      </c>
    </row>
    <row r="120" spans="1:18" x14ac:dyDescent="0.35">
      <c r="A120" s="83" t="str">
        <f>IFERROR(VLOOKUP(LEFT(F120,4),Tabla3[[COD]:[PROCESO]],5,0),"")</f>
        <v/>
      </c>
      <c r="B120" s="15"/>
      <c r="C120" s="85"/>
      <c r="D120" s="84" t="e">
        <f>VLOOKUP(E120,FINCAS!$A$2:$B$77,2,0)</f>
        <v>#N/A</v>
      </c>
      <c r="E120" s="15"/>
      <c r="F120" s="15"/>
      <c r="G120" s="82" t="e">
        <f>VLOOKUP(F120,'ESTADAR V3 2025'!$D$125:$E$240,2,0)</f>
        <v>#N/A</v>
      </c>
      <c r="H120" s="86"/>
      <c r="I120" s="86"/>
      <c r="J120" s="15"/>
      <c r="K120" s="242" t="str">
        <f t="shared" si="7"/>
        <v/>
      </c>
      <c r="L120" s="93">
        <f t="shared" ref="L120:L148" si="8">+(I120-H120)*24</f>
        <v>0</v>
      </c>
      <c r="M120" s="94" t="str">
        <f>+IFERROR(VLOOKUP(LEFT(F120,4),'ESTADAR V3 2025'!$C$4:$G$116,4,0),"")</f>
        <v/>
      </c>
      <c r="N120" s="95" t="str">
        <f t="shared" ref="N120:N148" si="9">IFERROR(J120/L120,"")</f>
        <v/>
      </c>
      <c r="O120" s="96" t="str">
        <f t="shared" ref="O120:O148" si="10">IFERROR(N120/M120,"")</f>
        <v/>
      </c>
      <c r="P120" s="14"/>
      <c r="Q120" s="14"/>
      <c r="R120" s="218" t="e">
        <f>+VLOOKUP(F120,'ESTADAR V3 2025'!$D$125:$G$236,4,FALSE)</f>
        <v>#N/A</v>
      </c>
    </row>
    <row r="121" spans="1:18" x14ac:dyDescent="0.35">
      <c r="A121" s="83" t="str">
        <f>IFERROR(VLOOKUP(LEFT(F121,4),Tabla3[[COD]:[PROCESO]],5,0),"")</f>
        <v/>
      </c>
      <c r="B121" s="15"/>
      <c r="C121" s="85"/>
      <c r="D121" s="84" t="e">
        <f>VLOOKUP(E121,FINCAS!$A$2:$B$77,2,0)</f>
        <v>#N/A</v>
      </c>
      <c r="E121" s="15"/>
      <c r="F121" s="15"/>
      <c r="G121" s="82" t="e">
        <f>VLOOKUP(F121,'ESTADAR V3 2025'!$D$125:$E$240,2,0)</f>
        <v>#N/A</v>
      </c>
      <c r="H121" s="86"/>
      <c r="I121" s="86"/>
      <c r="J121" s="15"/>
      <c r="K121" s="242" t="str">
        <f t="shared" si="7"/>
        <v/>
      </c>
      <c r="L121" s="93">
        <f t="shared" si="8"/>
        <v>0</v>
      </c>
      <c r="M121" s="94" t="str">
        <f>+IFERROR(VLOOKUP(LEFT(F121,4),'ESTADAR V3 2025'!$C$4:$G$116,4,0),"")</f>
        <v/>
      </c>
      <c r="N121" s="95" t="str">
        <f t="shared" si="9"/>
        <v/>
      </c>
      <c r="O121" s="96" t="str">
        <f t="shared" si="10"/>
        <v/>
      </c>
      <c r="P121" s="14"/>
      <c r="Q121" s="14"/>
      <c r="R121" s="218" t="e">
        <f>+VLOOKUP(F121,'ESTADAR V3 2025'!$D$125:$G$236,4,FALSE)</f>
        <v>#N/A</v>
      </c>
    </row>
    <row r="122" spans="1:18" x14ac:dyDescent="0.35">
      <c r="A122" s="83" t="str">
        <f>IFERROR(VLOOKUP(LEFT(F122,4),Tabla3[[COD]:[PROCESO]],5,0),"")</f>
        <v/>
      </c>
      <c r="B122" s="15"/>
      <c r="C122" s="85"/>
      <c r="D122" s="84" t="e">
        <f>VLOOKUP(E122,FINCAS!$A$2:$B$77,2,0)</f>
        <v>#N/A</v>
      </c>
      <c r="E122" s="15"/>
      <c r="F122" s="15"/>
      <c r="G122" s="82" t="e">
        <f>VLOOKUP(F122,'ESTADAR V3 2025'!$D$125:$E$240,2,0)</f>
        <v>#N/A</v>
      </c>
      <c r="H122" s="86"/>
      <c r="I122" s="86"/>
      <c r="J122" s="15"/>
      <c r="K122" s="242" t="str">
        <f t="shared" si="7"/>
        <v/>
      </c>
      <c r="L122" s="93">
        <f t="shared" si="8"/>
        <v>0</v>
      </c>
      <c r="M122" s="94" t="str">
        <f>+IFERROR(VLOOKUP(LEFT(F122,4),'ESTADAR V3 2025'!$C$4:$G$116,4,0),"")</f>
        <v/>
      </c>
      <c r="N122" s="95" t="str">
        <f t="shared" si="9"/>
        <v/>
      </c>
      <c r="O122" s="96" t="str">
        <f t="shared" si="10"/>
        <v/>
      </c>
      <c r="P122" s="14"/>
      <c r="Q122" s="14"/>
      <c r="R122" s="218" t="e">
        <f>+VLOOKUP(F122,'ESTADAR V3 2025'!$D$125:$G$236,4,FALSE)</f>
        <v>#N/A</v>
      </c>
    </row>
    <row r="123" spans="1:18" x14ac:dyDescent="0.35">
      <c r="A123" s="83" t="str">
        <f>IFERROR(VLOOKUP(LEFT(F123,4),Tabla3[[COD]:[PROCESO]],5,0),"")</f>
        <v/>
      </c>
      <c r="B123" s="15"/>
      <c r="C123" s="85"/>
      <c r="D123" s="84" t="e">
        <f>VLOOKUP(E123,FINCAS!$A$2:$B$77,2,0)</f>
        <v>#N/A</v>
      </c>
      <c r="E123" s="15"/>
      <c r="F123" s="15"/>
      <c r="G123" s="82" t="e">
        <f>VLOOKUP(F123,'ESTADAR V3 2025'!$D$125:$E$240,2,0)</f>
        <v>#N/A</v>
      </c>
      <c r="H123" s="86"/>
      <c r="I123" s="86"/>
      <c r="J123" s="15"/>
      <c r="K123" s="242" t="str">
        <f t="shared" si="7"/>
        <v/>
      </c>
      <c r="L123" s="93">
        <f t="shared" si="8"/>
        <v>0</v>
      </c>
      <c r="M123" s="94" t="str">
        <f>+IFERROR(VLOOKUP(LEFT(F123,4),'ESTADAR V3 2025'!$C$4:$G$116,4,0),"")</f>
        <v/>
      </c>
      <c r="N123" s="95" t="str">
        <f t="shared" si="9"/>
        <v/>
      </c>
      <c r="O123" s="96" t="str">
        <f t="shared" si="10"/>
        <v/>
      </c>
      <c r="P123" s="14"/>
      <c r="Q123" s="14"/>
      <c r="R123" s="218" t="e">
        <f>+VLOOKUP(F123,'ESTADAR V3 2025'!$D$125:$G$236,4,FALSE)</f>
        <v>#N/A</v>
      </c>
    </row>
    <row r="124" spans="1:18" x14ac:dyDescent="0.35">
      <c r="A124" s="83" t="str">
        <f>IFERROR(VLOOKUP(LEFT(F124,4),Tabla3[[COD]:[PROCESO]],5,0),"")</f>
        <v/>
      </c>
      <c r="B124" s="15"/>
      <c r="C124" s="85"/>
      <c r="D124" s="84" t="e">
        <f>VLOOKUP(E124,FINCAS!$A$2:$B$77,2,0)</f>
        <v>#N/A</v>
      </c>
      <c r="E124" s="15"/>
      <c r="F124" s="15"/>
      <c r="G124" s="82" t="e">
        <f>VLOOKUP(F124,'ESTADAR V3 2025'!$D$125:$E$240,2,0)</f>
        <v>#N/A</v>
      </c>
      <c r="H124" s="86"/>
      <c r="I124" s="86"/>
      <c r="J124" s="15"/>
      <c r="K124" s="242" t="str">
        <f t="shared" si="7"/>
        <v/>
      </c>
      <c r="L124" s="93">
        <f t="shared" si="8"/>
        <v>0</v>
      </c>
      <c r="M124" s="94" t="str">
        <f>+IFERROR(VLOOKUP(LEFT(F124,4),'ESTADAR V3 2025'!$C$4:$G$116,4,0),"")</f>
        <v/>
      </c>
      <c r="N124" s="95" t="str">
        <f t="shared" si="9"/>
        <v/>
      </c>
      <c r="O124" s="96" t="str">
        <f t="shared" si="10"/>
        <v/>
      </c>
      <c r="P124" s="14"/>
      <c r="Q124" s="14"/>
      <c r="R124" s="218" t="e">
        <f>+VLOOKUP(F124,'ESTADAR V3 2025'!$D$125:$G$236,4,FALSE)</f>
        <v>#N/A</v>
      </c>
    </row>
    <row r="125" spans="1:18" x14ac:dyDescent="0.35">
      <c r="A125" s="83" t="str">
        <f>IFERROR(VLOOKUP(LEFT(F125,4),Tabla3[[COD]:[PROCESO]],5,0),"")</f>
        <v/>
      </c>
      <c r="B125" s="15"/>
      <c r="C125" s="85"/>
      <c r="D125" s="84" t="e">
        <f>VLOOKUP(E125,FINCAS!$A$2:$B$77,2,0)</f>
        <v>#N/A</v>
      </c>
      <c r="E125" s="15"/>
      <c r="F125" s="15"/>
      <c r="G125" s="82" t="e">
        <f>VLOOKUP(F125,'ESTADAR V3 2025'!$D$125:$E$240,2,0)</f>
        <v>#N/A</v>
      </c>
      <c r="H125" s="86"/>
      <c r="I125" s="86"/>
      <c r="J125" s="15"/>
      <c r="K125" s="242" t="str">
        <f t="shared" si="7"/>
        <v/>
      </c>
      <c r="L125" s="93">
        <f t="shared" si="8"/>
        <v>0</v>
      </c>
      <c r="M125" s="94" t="str">
        <f>+IFERROR(VLOOKUP(LEFT(F125,4),'ESTADAR V3 2025'!$C$4:$G$116,4,0),"")</f>
        <v/>
      </c>
      <c r="N125" s="95" t="str">
        <f t="shared" si="9"/>
        <v/>
      </c>
      <c r="O125" s="96" t="str">
        <f t="shared" si="10"/>
        <v/>
      </c>
      <c r="P125" s="14"/>
      <c r="Q125" s="14"/>
      <c r="R125" s="218" t="e">
        <f>+VLOOKUP(F125,'ESTADAR V3 2025'!$D$125:$G$236,4,FALSE)</f>
        <v>#N/A</v>
      </c>
    </row>
    <row r="126" spans="1:18" x14ac:dyDescent="0.35">
      <c r="A126" s="83" t="str">
        <f>IFERROR(VLOOKUP(LEFT(F126,4),Tabla3[[COD]:[PROCESO]],5,0),"")</f>
        <v/>
      </c>
      <c r="B126" s="15"/>
      <c r="C126" s="85"/>
      <c r="D126" s="84" t="e">
        <f>VLOOKUP(E126,FINCAS!$A$2:$B$77,2,0)</f>
        <v>#N/A</v>
      </c>
      <c r="E126" s="15"/>
      <c r="F126" s="15"/>
      <c r="G126" s="82" t="e">
        <f>VLOOKUP(F126,'ESTADAR V3 2025'!$D$125:$E$240,2,0)</f>
        <v>#N/A</v>
      </c>
      <c r="H126" s="86"/>
      <c r="I126" s="86"/>
      <c r="J126" s="15"/>
      <c r="K126" s="242" t="str">
        <f t="shared" si="7"/>
        <v/>
      </c>
      <c r="L126" s="93">
        <f t="shared" si="8"/>
        <v>0</v>
      </c>
      <c r="M126" s="94" t="str">
        <f>+IFERROR(VLOOKUP(LEFT(F126,4),'ESTADAR V3 2025'!$C$4:$G$116,4,0),"")</f>
        <v/>
      </c>
      <c r="N126" s="95" t="str">
        <f t="shared" si="9"/>
        <v/>
      </c>
      <c r="O126" s="96" t="str">
        <f t="shared" si="10"/>
        <v/>
      </c>
      <c r="P126" s="14"/>
      <c r="Q126" s="165"/>
      <c r="R126" s="218" t="e">
        <f>+VLOOKUP(F126,'ESTADAR V3 2025'!$D$125:$G$236,4,FALSE)</f>
        <v>#N/A</v>
      </c>
    </row>
    <row r="127" spans="1:18" x14ac:dyDescent="0.35">
      <c r="A127" s="83" t="str">
        <f>IFERROR(VLOOKUP(LEFT(F127,4),Tabla3[[COD]:[PROCESO]],5,0),"")</f>
        <v/>
      </c>
      <c r="B127" s="15"/>
      <c r="C127" s="85"/>
      <c r="D127" s="84" t="e">
        <f>VLOOKUP(E127,FINCAS!$A$2:$B$77,2,0)</f>
        <v>#N/A</v>
      </c>
      <c r="E127" s="15"/>
      <c r="F127" s="15"/>
      <c r="G127" s="82" t="e">
        <f>VLOOKUP(F127,'ESTADAR V3 2025'!$D$125:$E$240,2,0)</f>
        <v>#N/A</v>
      </c>
      <c r="H127" s="86"/>
      <c r="I127" s="86"/>
      <c r="J127" s="15"/>
      <c r="K127" s="242" t="str">
        <f t="shared" si="7"/>
        <v/>
      </c>
      <c r="L127" s="93">
        <f t="shared" si="8"/>
        <v>0</v>
      </c>
      <c r="M127" s="94" t="str">
        <f>+IFERROR(VLOOKUP(LEFT(F127,4),'ESTADAR V3 2025'!$C$4:$G$116,4,0),"")</f>
        <v/>
      </c>
      <c r="N127" s="95" t="str">
        <f t="shared" si="9"/>
        <v/>
      </c>
      <c r="O127" s="96" t="str">
        <f t="shared" si="10"/>
        <v/>
      </c>
      <c r="P127" s="14"/>
      <c r="Q127" s="14"/>
      <c r="R127" s="218" t="e">
        <f>+VLOOKUP(F127,'ESTADAR V3 2025'!$D$125:$G$236,4,FALSE)</f>
        <v>#N/A</v>
      </c>
    </row>
    <row r="128" spans="1:18" x14ac:dyDescent="0.35">
      <c r="A128" s="83" t="str">
        <f>IFERROR(VLOOKUP(LEFT(F128,4),Tabla3[[COD]:[PROCESO]],5,0),"")</f>
        <v/>
      </c>
      <c r="B128" s="15"/>
      <c r="C128" s="85"/>
      <c r="D128" s="84" t="e">
        <f>VLOOKUP(E128,FINCAS!$A$2:$B$77,2,0)</f>
        <v>#N/A</v>
      </c>
      <c r="E128" s="15"/>
      <c r="F128" s="15"/>
      <c r="G128" s="82" t="e">
        <f>VLOOKUP(F128,'ESTADAR V3 2025'!$D$125:$E$240,2,0)</f>
        <v>#N/A</v>
      </c>
      <c r="H128" s="86"/>
      <c r="I128" s="86"/>
      <c r="J128" s="15"/>
      <c r="K128" s="242" t="str">
        <f t="shared" si="7"/>
        <v/>
      </c>
      <c r="L128" s="93">
        <f t="shared" si="8"/>
        <v>0</v>
      </c>
      <c r="M128" s="94" t="str">
        <f>+IFERROR(VLOOKUP(LEFT(F128,4),'ESTADAR V3 2025'!$C$4:$G$116,4,0),"")</f>
        <v/>
      </c>
      <c r="N128" s="95" t="str">
        <f t="shared" si="9"/>
        <v/>
      </c>
      <c r="O128" s="96" t="str">
        <f t="shared" si="10"/>
        <v/>
      </c>
      <c r="P128" s="14"/>
      <c r="Q128" s="14"/>
      <c r="R128" s="218" t="e">
        <f>+VLOOKUP(F128,'ESTADAR V3 2025'!$D$125:$G$236,4,FALSE)</f>
        <v>#N/A</v>
      </c>
    </row>
    <row r="129" spans="1:18" x14ac:dyDescent="0.35">
      <c r="A129" s="83" t="str">
        <f>IFERROR(VLOOKUP(LEFT(F129,4),Tabla3[[COD]:[PROCESO]],5,0),"")</f>
        <v/>
      </c>
      <c r="B129" s="15"/>
      <c r="C129" s="85"/>
      <c r="D129" s="84" t="e">
        <f>VLOOKUP(E129,FINCAS!$A$2:$B$77,2,0)</f>
        <v>#N/A</v>
      </c>
      <c r="E129" s="15"/>
      <c r="F129" s="15"/>
      <c r="G129" s="82" t="e">
        <f>VLOOKUP(F129,'ESTADAR V3 2025'!$D$125:$E$240,2,0)</f>
        <v>#N/A</v>
      </c>
      <c r="H129" s="86"/>
      <c r="I129" s="86"/>
      <c r="J129" s="15"/>
      <c r="K129" s="242" t="str">
        <f t="shared" si="7"/>
        <v/>
      </c>
      <c r="L129" s="93">
        <f t="shared" si="8"/>
        <v>0</v>
      </c>
      <c r="M129" s="94" t="str">
        <f>+IFERROR(VLOOKUP(LEFT(F129,4),'ESTADAR V3 2025'!$C$4:$G$116,4,0),"")</f>
        <v/>
      </c>
      <c r="N129" s="95" t="str">
        <f t="shared" si="9"/>
        <v/>
      </c>
      <c r="O129" s="96" t="str">
        <f t="shared" si="10"/>
        <v/>
      </c>
      <c r="P129" s="14"/>
      <c r="Q129" s="14"/>
      <c r="R129" s="218" t="e">
        <f>+VLOOKUP(F129,'ESTADAR V3 2025'!$D$125:$G$236,4,FALSE)</f>
        <v>#N/A</v>
      </c>
    </row>
    <row r="130" spans="1:18" x14ac:dyDescent="0.35">
      <c r="A130" s="83" t="str">
        <f>IFERROR(VLOOKUP(LEFT(F130,4),Tabla3[[COD]:[PROCESO]],5,0),"")</f>
        <v/>
      </c>
      <c r="B130" s="15"/>
      <c r="C130" s="85"/>
      <c r="D130" s="84" t="e">
        <f>VLOOKUP(E130,FINCAS!$A$2:$B$77,2,0)</f>
        <v>#N/A</v>
      </c>
      <c r="E130" s="15"/>
      <c r="F130" s="15"/>
      <c r="G130" s="82" t="e">
        <f>VLOOKUP(F130,'ESTADAR V3 2025'!$D$125:$E$240,2,0)</f>
        <v>#N/A</v>
      </c>
      <c r="H130" s="86"/>
      <c r="I130" s="86"/>
      <c r="J130" s="15"/>
      <c r="K130" s="242" t="str">
        <f t="shared" ref="K130:K193" si="11">+IFERROR(L130*M130,"")</f>
        <v/>
      </c>
      <c r="L130" s="93">
        <f t="shared" si="8"/>
        <v>0</v>
      </c>
      <c r="M130" s="94" t="str">
        <f>+IFERROR(VLOOKUP(LEFT(F130,4),'ESTADAR V3 2025'!$C$4:$G$116,4,0),"")</f>
        <v/>
      </c>
      <c r="N130" s="95" t="str">
        <f t="shared" si="9"/>
        <v/>
      </c>
      <c r="O130" s="96" t="str">
        <f t="shared" si="10"/>
        <v/>
      </c>
      <c r="P130" s="14"/>
      <c r="Q130" s="14"/>
      <c r="R130" s="218" t="e">
        <f>+VLOOKUP(F130,'ESTADAR V3 2025'!$D$125:$G$236,4,FALSE)</f>
        <v>#N/A</v>
      </c>
    </row>
    <row r="131" spans="1:18" x14ac:dyDescent="0.35">
      <c r="A131" s="83" t="str">
        <f>IFERROR(VLOOKUP(LEFT(F131,4),Tabla3[[COD]:[PROCESO]],5,0),"")</f>
        <v/>
      </c>
      <c r="B131" s="15"/>
      <c r="C131" s="85"/>
      <c r="D131" s="84" t="e">
        <f>VLOOKUP(E131,FINCAS!$A$2:$B$77,2,0)</f>
        <v>#N/A</v>
      </c>
      <c r="E131" s="15"/>
      <c r="F131" s="15"/>
      <c r="G131" s="82" t="e">
        <f>VLOOKUP(F131,'ESTADAR V3 2025'!$D$125:$E$240,2,0)</f>
        <v>#N/A</v>
      </c>
      <c r="H131" s="86"/>
      <c r="I131" s="86"/>
      <c r="J131" s="15"/>
      <c r="K131" s="242" t="str">
        <f t="shared" si="11"/>
        <v/>
      </c>
      <c r="L131" s="93">
        <f t="shared" si="8"/>
        <v>0</v>
      </c>
      <c r="M131" s="94" t="str">
        <f>+IFERROR(VLOOKUP(LEFT(F131,4),'ESTADAR V3 2025'!$C$4:$G$116,4,0),"")</f>
        <v/>
      </c>
      <c r="N131" s="95" t="str">
        <f t="shared" si="9"/>
        <v/>
      </c>
      <c r="O131" s="96" t="str">
        <f t="shared" si="10"/>
        <v/>
      </c>
      <c r="P131" s="14"/>
      <c r="Q131" s="14"/>
      <c r="R131" s="218" t="e">
        <f>+VLOOKUP(F131,'ESTADAR V3 2025'!$D$125:$G$236,4,FALSE)</f>
        <v>#N/A</v>
      </c>
    </row>
    <row r="132" spans="1:18" x14ac:dyDescent="0.35">
      <c r="A132" s="83" t="str">
        <f>IFERROR(VLOOKUP(LEFT(F132,4),Tabla3[[COD]:[PROCESO]],5,0),"")</f>
        <v/>
      </c>
      <c r="B132" s="15"/>
      <c r="C132" s="85"/>
      <c r="D132" s="84" t="e">
        <f>VLOOKUP(E132,FINCAS!$A$2:$B$77,2,0)</f>
        <v>#N/A</v>
      </c>
      <c r="E132" s="15"/>
      <c r="F132" s="15"/>
      <c r="G132" s="82" t="e">
        <f>VLOOKUP(F132,'ESTADAR V3 2025'!$D$125:$E$240,2,0)</f>
        <v>#N/A</v>
      </c>
      <c r="H132" s="86"/>
      <c r="I132" s="86"/>
      <c r="J132" s="15"/>
      <c r="K132" s="242" t="str">
        <f t="shared" si="11"/>
        <v/>
      </c>
      <c r="L132" s="93">
        <f t="shared" si="8"/>
        <v>0</v>
      </c>
      <c r="M132" s="94" t="str">
        <f>+IFERROR(VLOOKUP(LEFT(F132,4),'ESTADAR V3 2025'!$C$4:$G$116,4,0),"")</f>
        <v/>
      </c>
      <c r="N132" s="95" t="str">
        <f t="shared" si="9"/>
        <v/>
      </c>
      <c r="O132" s="96" t="str">
        <f t="shared" si="10"/>
        <v/>
      </c>
      <c r="P132" s="14"/>
      <c r="Q132" s="14"/>
      <c r="R132" s="218" t="e">
        <f>+VLOOKUP(F132,'ESTADAR V3 2025'!$D$125:$G$236,4,FALSE)</f>
        <v>#N/A</v>
      </c>
    </row>
    <row r="133" spans="1:18" x14ac:dyDescent="0.35">
      <c r="A133" s="83" t="str">
        <f>IFERROR(VLOOKUP(LEFT(F133,4),Tabla3[[COD]:[PROCESO]],5,0),"")</f>
        <v/>
      </c>
      <c r="B133" s="15"/>
      <c r="C133" s="85"/>
      <c r="D133" s="84" t="e">
        <f>VLOOKUP(E133,FINCAS!$A$2:$B$77,2,0)</f>
        <v>#N/A</v>
      </c>
      <c r="E133" s="15"/>
      <c r="F133" s="15"/>
      <c r="G133" s="82" t="e">
        <f>VLOOKUP(F133,'ESTADAR V3 2025'!$D$125:$E$240,2,0)</f>
        <v>#N/A</v>
      </c>
      <c r="H133" s="86"/>
      <c r="I133" s="86"/>
      <c r="J133" s="15"/>
      <c r="K133" s="242" t="str">
        <f t="shared" si="11"/>
        <v/>
      </c>
      <c r="L133" s="93">
        <f t="shared" si="8"/>
        <v>0</v>
      </c>
      <c r="M133" s="94" t="str">
        <f>+IFERROR(VLOOKUP(LEFT(F133,4),'ESTADAR V3 2025'!$C$4:$G$116,4,0),"")</f>
        <v/>
      </c>
      <c r="N133" s="95" t="str">
        <f t="shared" si="9"/>
        <v/>
      </c>
      <c r="O133" s="96" t="str">
        <f t="shared" si="10"/>
        <v/>
      </c>
      <c r="P133" s="14"/>
      <c r="Q133" s="14"/>
      <c r="R133" s="218" t="e">
        <f>+VLOOKUP(F133,'ESTADAR V3 2025'!$D$125:$G$236,4,FALSE)</f>
        <v>#N/A</v>
      </c>
    </row>
    <row r="134" spans="1:18" x14ac:dyDescent="0.35">
      <c r="A134" s="83" t="str">
        <f>IFERROR(VLOOKUP(LEFT(F134,4),Tabla3[[COD]:[PROCESO]],5,0),"")</f>
        <v/>
      </c>
      <c r="B134" s="15"/>
      <c r="C134" s="85"/>
      <c r="D134" s="84" t="e">
        <f>VLOOKUP(E134,FINCAS!$A$2:$B$77,2,0)</f>
        <v>#N/A</v>
      </c>
      <c r="E134" s="15"/>
      <c r="F134" s="15"/>
      <c r="G134" s="82" t="e">
        <f>VLOOKUP(F134,'ESTADAR V3 2025'!$D$125:$E$240,2,0)</f>
        <v>#N/A</v>
      </c>
      <c r="H134" s="86"/>
      <c r="I134" s="86"/>
      <c r="J134" s="15"/>
      <c r="K134" s="242" t="str">
        <f t="shared" si="11"/>
        <v/>
      </c>
      <c r="L134" s="93">
        <f t="shared" si="8"/>
        <v>0</v>
      </c>
      <c r="M134" s="94" t="str">
        <f>+IFERROR(VLOOKUP(LEFT(F134,4),'ESTADAR V3 2025'!$C$4:$G$116,4,0),"")</f>
        <v/>
      </c>
      <c r="N134" s="95" t="str">
        <f t="shared" si="9"/>
        <v/>
      </c>
      <c r="O134" s="96" t="str">
        <f t="shared" si="10"/>
        <v/>
      </c>
      <c r="P134" s="14"/>
      <c r="Q134" s="14"/>
      <c r="R134" s="218" t="e">
        <f>+VLOOKUP(F134,'ESTADAR V3 2025'!$D$125:$G$236,4,FALSE)</f>
        <v>#N/A</v>
      </c>
    </row>
    <row r="135" spans="1:18" x14ac:dyDescent="0.35">
      <c r="A135" s="83" t="str">
        <f>IFERROR(VLOOKUP(LEFT(F135,4),Tabla3[[COD]:[PROCESO]],5,0),"")</f>
        <v/>
      </c>
      <c r="B135" s="15"/>
      <c r="C135" s="85"/>
      <c r="D135" s="84" t="e">
        <f>VLOOKUP(E135,FINCAS!$A$2:$B$77,2,0)</f>
        <v>#N/A</v>
      </c>
      <c r="E135" s="15"/>
      <c r="F135" s="15"/>
      <c r="G135" s="82" t="e">
        <f>VLOOKUP(F135,'ESTADAR V3 2025'!$D$125:$E$240,2,0)</f>
        <v>#N/A</v>
      </c>
      <c r="H135" s="86"/>
      <c r="I135" s="86"/>
      <c r="J135" s="15"/>
      <c r="K135" s="242" t="str">
        <f t="shared" si="11"/>
        <v/>
      </c>
      <c r="L135" s="93">
        <f t="shared" si="8"/>
        <v>0</v>
      </c>
      <c r="M135" s="94" t="str">
        <f>+IFERROR(VLOOKUP(LEFT(F135,4),'ESTADAR V3 2025'!$C$4:$G$116,4,0),"")</f>
        <v/>
      </c>
      <c r="N135" s="95" t="str">
        <f t="shared" si="9"/>
        <v/>
      </c>
      <c r="O135" s="96" t="str">
        <f t="shared" si="10"/>
        <v/>
      </c>
      <c r="P135" s="14"/>
      <c r="Q135" s="14"/>
      <c r="R135" s="218" t="e">
        <f>+VLOOKUP(F135,'ESTADAR V3 2025'!$D$125:$G$236,4,FALSE)</f>
        <v>#N/A</v>
      </c>
    </row>
    <row r="136" spans="1:18" x14ac:dyDescent="0.35">
      <c r="A136" s="83" t="str">
        <f>IFERROR(VLOOKUP(LEFT(F136,4),Tabla3[[COD]:[PROCESO]],5,0),"")</f>
        <v/>
      </c>
      <c r="B136" s="15"/>
      <c r="C136" s="85"/>
      <c r="D136" s="84" t="e">
        <f>VLOOKUP(E136,FINCAS!$A$2:$B$77,2,0)</f>
        <v>#N/A</v>
      </c>
      <c r="E136" s="15"/>
      <c r="F136" s="15"/>
      <c r="G136" s="82" t="e">
        <f>VLOOKUP(F136,'ESTADAR V3 2025'!$D$125:$E$240,2,0)</f>
        <v>#N/A</v>
      </c>
      <c r="H136" s="86"/>
      <c r="I136" s="86"/>
      <c r="J136" s="15"/>
      <c r="K136" s="242" t="str">
        <f t="shared" si="11"/>
        <v/>
      </c>
      <c r="L136" s="93">
        <f t="shared" si="8"/>
        <v>0</v>
      </c>
      <c r="M136" s="94" t="str">
        <f>+IFERROR(VLOOKUP(LEFT(F136,4),'ESTADAR V3 2025'!$C$4:$G$116,4,0),"")</f>
        <v/>
      </c>
      <c r="N136" s="95" t="str">
        <f t="shared" si="9"/>
        <v/>
      </c>
      <c r="O136" s="96" t="str">
        <f t="shared" si="10"/>
        <v/>
      </c>
      <c r="P136" s="14"/>
      <c r="Q136" s="14"/>
      <c r="R136" s="218" t="e">
        <f>+VLOOKUP(F136,'ESTADAR V3 2025'!$D$125:$G$236,4,FALSE)</f>
        <v>#N/A</v>
      </c>
    </row>
    <row r="137" spans="1:18" x14ac:dyDescent="0.35">
      <c r="A137" s="83" t="str">
        <f>IFERROR(VLOOKUP(LEFT(F137,4),Tabla3[[COD]:[PROCESO]],5,0),"")</f>
        <v/>
      </c>
      <c r="B137" s="15"/>
      <c r="C137" s="85"/>
      <c r="D137" s="84" t="e">
        <f>VLOOKUP(E137,FINCAS!$A$2:$B$77,2,0)</f>
        <v>#N/A</v>
      </c>
      <c r="E137" s="15"/>
      <c r="F137" s="15"/>
      <c r="G137" s="82" t="e">
        <f>VLOOKUP(F137,'ESTADAR V3 2025'!$D$125:$E$240,2,0)</f>
        <v>#N/A</v>
      </c>
      <c r="H137" s="86"/>
      <c r="I137" s="86"/>
      <c r="J137" s="15"/>
      <c r="K137" s="242" t="str">
        <f t="shared" si="11"/>
        <v/>
      </c>
      <c r="L137" s="93">
        <f t="shared" si="8"/>
        <v>0</v>
      </c>
      <c r="M137" s="94" t="str">
        <f>+IFERROR(VLOOKUP(LEFT(F137,4),'ESTADAR V3 2025'!$C$4:$G$116,4,0),"")</f>
        <v/>
      </c>
      <c r="N137" s="95" t="str">
        <f t="shared" si="9"/>
        <v/>
      </c>
      <c r="O137" s="96" t="str">
        <f t="shared" si="10"/>
        <v/>
      </c>
      <c r="P137" s="14"/>
      <c r="Q137" s="14"/>
      <c r="R137" s="218" t="e">
        <f>+VLOOKUP(F137,'ESTADAR V3 2025'!$D$125:$G$236,4,FALSE)</f>
        <v>#N/A</v>
      </c>
    </row>
    <row r="138" spans="1:18" x14ac:dyDescent="0.35">
      <c r="A138" s="83" t="str">
        <f>IFERROR(VLOOKUP(LEFT(F138,4),Tabla3[[COD]:[PROCESO]],5,0),"")</f>
        <v/>
      </c>
      <c r="B138" s="15"/>
      <c r="C138" s="85"/>
      <c r="D138" s="84" t="e">
        <f>VLOOKUP(E138,FINCAS!$A$2:$B$77,2,0)</f>
        <v>#N/A</v>
      </c>
      <c r="E138" s="15"/>
      <c r="F138" s="15"/>
      <c r="G138" s="82" t="e">
        <f>VLOOKUP(F138,'ESTADAR V3 2025'!$D$125:$E$240,2,0)</f>
        <v>#N/A</v>
      </c>
      <c r="H138" s="86"/>
      <c r="I138" s="86"/>
      <c r="J138" s="15"/>
      <c r="K138" s="242" t="str">
        <f t="shared" si="11"/>
        <v/>
      </c>
      <c r="L138" s="93">
        <f t="shared" si="8"/>
        <v>0</v>
      </c>
      <c r="M138" s="94" t="str">
        <f>+IFERROR(VLOOKUP(LEFT(F138,4),'ESTADAR V3 2025'!$C$4:$G$116,4,0),"")</f>
        <v/>
      </c>
      <c r="N138" s="95" t="str">
        <f t="shared" si="9"/>
        <v/>
      </c>
      <c r="O138" s="96" t="str">
        <f t="shared" si="10"/>
        <v/>
      </c>
      <c r="P138" s="14"/>
      <c r="Q138" s="14"/>
      <c r="R138" s="218" t="e">
        <f>+VLOOKUP(F138,'ESTADAR V3 2025'!$D$125:$G$236,4,FALSE)</f>
        <v>#N/A</v>
      </c>
    </row>
    <row r="139" spans="1:18" x14ac:dyDescent="0.35">
      <c r="A139" s="83" t="str">
        <f>IFERROR(VLOOKUP(LEFT(F139,4),Tabla3[[COD]:[PROCESO]],5,0),"")</f>
        <v/>
      </c>
      <c r="B139" s="15"/>
      <c r="C139" s="85"/>
      <c r="D139" s="84" t="e">
        <f>VLOOKUP(E139,FINCAS!$A$2:$B$77,2,0)</f>
        <v>#N/A</v>
      </c>
      <c r="E139" s="15"/>
      <c r="F139" s="15"/>
      <c r="G139" s="82" t="e">
        <f>VLOOKUP(F139,'ESTADAR V3 2025'!$D$125:$E$240,2,0)</f>
        <v>#N/A</v>
      </c>
      <c r="H139" s="86"/>
      <c r="I139" s="86"/>
      <c r="J139" s="15"/>
      <c r="K139" s="242" t="str">
        <f t="shared" si="11"/>
        <v/>
      </c>
      <c r="L139" s="93">
        <f t="shared" si="8"/>
        <v>0</v>
      </c>
      <c r="M139" s="94" t="str">
        <f>+IFERROR(VLOOKUP(LEFT(F139,4),'ESTADAR V3 2025'!$C$4:$G$116,4,0),"")</f>
        <v/>
      </c>
      <c r="N139" s="95" t="str">
        <f t="shared" si="9"/>
        <v/>
      </c>
      <c r="O139" s="96" t="str">
        <f t="shared" si="10"/>
        <v/>
      </c>
      <c r="P139" s="14"/>
      <c r="Q139" s="14"/>
      <c r="R139" s="218" t="e">
        <f>+VLOOKUP(F139,'ESTADAR V3 2025'!$D$125:$G$236,4,FALSE)</f>
        <v>#N/A</v>
      </c>
    </row>
    <row r="140" spans="1:18" x14ac:dyDescent="0.35">
      <c r="A140" s="83" t="str">
        <f>IFERROR(VLOOKUP(LEFT(F140,4),Tabla3[[COD]:[PROCESO]],5,0),"")</f>
        <v/>
      </c>
      <c r="B140" s="15"/>
      <c r="C140" s="85"/>
      <c r="D140" s="84" t="e">
        <f>VLOOKUP(E140,FINCAS!$A$2:$B$77,2,0)</f>
        <v>#N/A</v>
      </c>
      <c r="E140" s="15"/>
      <c r="F140" s="15"/>
      <c r="G140" s="82" t="e">
        <f>VLOOKUP(F140,'ESTADAR V3 2025'!$D$125:$E$240,2,0)</f>
        <v>#N/A</v>
      </c>
      <c r="H140" s="86"/>
      <c r="I140" s="86"/>
      <c r="J140" s="15"/>
      <c r="K140" s="242" t="str">
        <f t="shared" si="11"/>
        <v/>
      </c>
      <c r="L140" s="93">
        <f t="shared" si="8"/>
        <v>0</v>
      </c>
      <c r="M140" s="94" t="str">
        <f>+IFERROR(VLOOKUP(LEFT(F140,4),'ESTADAR V3 2025'!$C$4:$G$116,4,0),"")</f>
        <v/>
      </c>
      <c r="N140" s="95" t="str">
        <f t="shared" si="9"/>
        <v/>
      </c>
      <c r="O140" s="96" t="str">
        <f t="shared" si="10"/>
        <v/>
      </c>
      <c r="P140" s="14"/>
      <c r="Q140" s="14"/>
      <c r="R140" s="218" t="e">
        <f>+VLOOKUP(F140,'ESTADAR V3 2025'!$D$125:$G$236,4,FALSE)</f>
        <v>#N/A</v>
      </c>
    </row>
    <row r="141" spans="1:18" x14ac:dyDescent="0.35">
      <c r="A141" s="83" t="str">
        <f>IFERROR(VLOOKUP(LEFT(F141,4),Tabla3[[COD]:[PROCESO]],5,0),"")</f>
        <v/>
      </c>
      <c r="B141" s="15"/>
      <c r="C141" s="85"/>
      <c r="D141" s="84" t="e">
        <f>VLOOKUP(E141,FINCAS!$A$2:$B$77,2,0)</f>
        <v>#N/A</v>
      </c>
      <c r="E141" s="15"/>
      <c r="F141" s="15"/>
      <c r="G141" s="82" t="e">
        <f>VLOOKUP(F141,'ESTADAR V3 2025'!$D$125:$E$240,2,0)</f>
        <v>#N/A</v>
      </c>
      <c r="H141" s="86"/>
      <c r="I141" s="86"/>
      <c r="J141" s="15"/>
      <c r="K141" s="242" t="str">
        <f t="shared" si="11"/>
        <v/>
      </c>
      <c r="L141" s="93">
        <f t="shared" si="8"/>
        <v>0</v>
      </c>
      <c r="M141" s="94" t="str">
        <f>+IFERROR(VLOOKUP(LEFT(F141,4),'ESTADAR V3 2025'!$C$4:$G$116,4,0),"")</f>
        <v/>
      </c>
      <c r="N141" s="95" t="str">
        <f t="shared" si="9"/>
        <v/>
      </c>
      <c r="O141" s="96" t="str">
        <f t="shared" si="10"/>
        <v/>
      </c>
      <c r="P141" s="14"/>
      <c r="Q141" s="14"/>
      <c r="R141" s="218" t="e">
        <f>+VLOOKUP(F141,'ESTADAR V3 2025'!$D$125:$G$236,4,FALSE)</f>
        <v>#N/A</v>
      </c>
    </row>
    <row r="142" spans="1:18" x14ac:dyDescent="0.35">
      <c r="A142" s="83" t="str">
        <f>IFERROR(VLOOKUP(LEFT(F142,4),Tabla3[[COD]:[PROCESO]],5,0),"")</f>
        <v/>
      </c>
      <c r="B142" s="15"/>
      <c r="C142" s="85"/>
      <c r="D142" s="84" t="e">
        <f>VLOOKUP(E142,FINCAS!$A$2:$B$77,2,0)</f>
        <v>#N/A</v>
      </c>
      <c r="E142" s="15"/>
      <c r="F142" s="15"/>
      <c r="G142" s="82" t="e">
        <f>VLOOKUP(F142,'ESTADAR V3 2025'!$D$125:$E$240,2,0)</f>
        <v>#N/A</v>
      </c>
      <c r="H142" s="86"/>
      <c r="I142" s="86"/>
      <c r="J142" s="15"/>
      <c r="K142" s="242" t="str">
        <f t="shared" si="11"/>
        <v/>
      </c>
      <c r="L142" s="93">
        <f t="shared" si="8"/>
        <v>0</v>
      </c>
      <c r="M142" s="94" t="str">
        <f>+IFERROR(VLOOKUP(LEFT(F142,4),'ESTADAR V3 2025'!$C$4:$G$116,4,0),"")</f>
        <v/>
      </c>
      <c r="N142" s="95" t="str">
        <f t="shared" si="9"/>
        <v/>
      </c>
      <c r="O142" s="96" t="str">
        <f t="shared" si="10"/>
        <v/>
      </c>
      <c r="P142" s="14"/>
      <c r="Q142" s="14"/>
      <c r="R142" s="218" t="e">
        <f>+VLOOKUP(F142,'ESTADAR V3 2025'!$D$125:$G$236,4,FALSE)</f>
        <v>#N/A</v>
      </c>
    </row>
    <row r="143" spans="1:18" x14ac:dyDescent="0.35">
      <c r="A143" s="83" t="str">
        <f>IFERROR(VLOOKUP(LEFT(F143,4),Tabla3[[COD]:[PROCESO]],5,0),"")</f>
        <v/>
      </c>
      <c r="B143" s="15"/>
      <c r="C143" s="85"/>
      <c r="D143" s="84" t="e">
        <f>VLOOKUP(E143,FINCAS!$A$2:$B$77,2,0)</f>
        <v>#N/A</v>
      </c>
      <c r="E143" s="15"/>
      <c r="F143" s="15"/>
      <c r="G143" s="82" t="e">
        <f>VLOOKUP(F143,'ESTADAR V3 2025'!$D$125:$E$240,2,0)</f>
        <v>#N/A</v>
      </c>
      <c r="H143" s="86"/>
      <c r="I143" s="86"/>
      <c r="J143" s="15"/>
      <c r="K143" s="242" t="str">
        <f t="shared" si="11"/>
        <v/>
      </c>
      <c r="L143" s="93">
        <f t="shared" si="8"/>
        <v>0</v>
      </c>
      <c r="M143" s="94" t="str">
        <f>+IFERROR(VLOOKUP(LEFT(F143,4),'ESTADAR V3 2025'!$C$4:$G$116,4,0),"")</f>
        <v/>
      </c>
      <c r="N143" s="95" t="str">
        <f t="shared" si="9"/>
        <v/>
      </c>
      <c r="O143" s="96" t="str">
        <f t="shared" si="10"/>
        <v/>
      </c>
      <c r="P143" s="14"/>
      <c r="Q143" s="14"/>
      <c r="R143" s="218" t="e">
        <f>+VLOOKUP(F143,'ESTADAR V3 2025'!$D$125:$G$236,4,FALSE)</f>
        <v>#N/A</v>
      </c>
    </row>
    <row r="144" spans="1:18" x14ac:dyDescent="0.35">
      <c r="A144" s="83" t="str">
        <f>IFERROR(VLOOKUP(LEFT(F144,4),Tabla3[[COD]:[PROCESO]],5,0),"")</f>
        <v/>
      </c>
      <c r="B144" s="15"/>
      <c r="C144" s="85"/>
      <c r="D144" s="84" t="e">
        <f>VLOOKUP(E144,FINCAS!$A$2:$B$77,2,0)</f>
        <v>#N/A</v>
      </c>
      <c r="E144" s="15"/>
      <c r="F144" s="15"/>
      <c r="G144" s="82" t="e">
        <f>VLOOKUP(F144,'ESTADAR V3 2025'!$D$125:$E$240,2,0)</f>
        <v>#N/A</v>
      </c>
      <c r="H144" s="86"/>
      <c r="I144" s="86"/>
      <c r="J144" s="15"/>
      <c r="K144" s="242" t="str">
        <f t="shared" si="11"/>
        <v/>
      </c>
      <c r="L144" s="93">
        <f t="shared" si="8"/>
        <v>0</v>
      </c>
      <c r="M144" s="94" t="str">
        <f>+IFERROR(VLOOKUP(LEFT(F144,4),'ESTADAR V3 2025'!$C$4:$G$116,4,0),"")</f>
        <v/>
      </c>
      <c r="N144" s="95" t="str">
        <f t="shared" si="9"/>
        <v/>
      </c>
      <c r="O144" s="96" t="str">
        <f t="shared" si="10"/>
        <v/>
      </c>
      <c r="P144" s="14"/>
      <c r="Q144" s="14"/>
      <c r="R144" s="218" t="e">
        <f>+VLOOKUP(F144,'ESTADAR V3 2025'!$D$125:$G$236,4,FALSE)</f>
        <v>#N/A</v>
      </c>
    </row>
    <row r="145" spans="1:18" x14ac:dyDescent="0.35">
      <c r="A145" s="83" t="str">
        <f>IFERROR(VLOOKUP(LEFT(F145,4),Tabla3[[COD]:[PROCESO]],5,0),"")</f>
        <v/>
      </c>
      <c r="B145" s="15"/>
      <c r="C145" s="85"/>
      <c r="D145" s="84" t="e">
        <f>VLOOKUP(E145,FINCAS!$A$2:$B$77,2,0)</f>
        <v>#N/A</v>
      </c>
      <c r="E145" s="15"/>
      <c r="F145" s="15"/>
      <c r="G145" s="82" t="e">
        <f>VLOOKUP(F145,'ESTADAR V3 2025'!$D$125:$E$240,2,0)</f>
        <v>#N/A</v>
      </c>
      <c r="H145" s="86"/>
      <c r="I145" s="86"/>
      <c r="J145" s="15"/>
      <c r="K145" s="242" t="str">
        <f t="shared" si="11"/>
        <v/>
      </c>
      <c r="L145" s="93">
        <f t="shared" si="8"/>
        <v>0</v>
      </c>
      <c r="M145" s="94" t="str">
        <f>+IFERROR(VLOOKUP(LEFT(F145,4),'ESTADAR V3 2025'!$C$4:$G$116,4,0),"")</f>
        <v/>
      </c>
      <c r="N145" s="95" t="str">
        <f t="shared" si="9"/>
        <v/>
      </c>
      <c r="O145" s="96" t="str">
        <f t="shared" si="10"/>
        <v/>
      </c>
      <c r="P145" s="14"/>
      <c r="Q145" s="14"/>
      <c r="R145" s="218" t="e">
        <f>+VLOOKUP(F145,'ESTADAR V3 2025'!$D$125:$G$236,4,FALSE)</f>
        <v>#N/A</v>
      </c>
    </row>
    <row r="146" spans="1:18" x14ac:dyDescent="0.35">
      <c r="A146" s="83" t="str">
        <f>IFERROR(VLOOKUP(LEFT(F146,4),Tabla3[[COD]:[PROCESO]],5,0),"")</f>
        <v/>
      </c>
      <c r="B146" s="15"/>
      <c r="C146" s="85"/>
      <c r="D146" s="84" t="e">
        <f>VLOOKUP(E146,FINCAS!$A$2:$B$77,2,0)</f>
        <v>#N/A</v>
      </c>
      <c r="E146" s="15"/>
      <c r="F146" s="15"/>
      <c r="G146" s="82" t="e">
        <f>VLOOKUP(F146,'ESTADAR V3 2025'!$D$125:$E$240,2,0)</f>
        <v>#N/A</v>
      </c>
      <c r="H146" s="86"/>
      <c r="I146" s="86"/>
      <c r="J146" s="15"/>
      <c r="K146" s="242" t="str">
        <f t="shared" si="11"/>
        <v/>
      </c>
      <c r="L146" s="93">
        <f t="shared" si="8"/>
        <v>0</v>
      </c>
      <c r="M146" s="94" t="str">
        <f>+IFERROR(VLOOKUP(LEFT(F146,4),'ESTADAR V3 2025'!$C$4:$G$116,4,0),"")</f>
        <v/>
      </c>
      <c r="N146" s="95" t="str">
        <f t="shared" si="9"/>
        <v/>
      </c>
      <c r="O146" s="96" t="str">
        <f t="shared" si="10"/>
        <v/>
      </c>
      <c r="P146" s="14"/>
      <c r="Q146" s="14"/>
      <c r="R146" s="218" t="e">
        <f>+VLOOKUP(F146,'ESTADAR V3 2025'!$D$125:$G$236,4,FALSE)</f>
        <v>#N/A</v>
      </c>
    </row>
    <row r="147" spans="1:18" x14ac:dyDescent="0.35">
      <c r="A147" s="83" t="str">
        <f>IFERROR(VLOOKUP(LEFT(F147,4),Tabla3[[COD]:[PROCESO]],5,0),"")</f>
        <v/>
      </c>
      <c r="B147" s="15"/>
      <c r="C147" s="85"/>
      <c r="D147" s="84" t="e">
        <f>VLOOKUP(E147,FINCAS!$A$2:$B$77,2,0)</f>
        <v>#N/A</v>
      </c>
      <c r="E147" s="15"/>
      <c r="F147" s="15"/>
      <c r="G147" s="82" t="e">
        <f>VLOOKUP(F147,'ESTADAR V3 2025'!$D$125:$E$240,2,0)</f>
        <v>#N/A</v>
      </c>
      <c r="H147" s="86"/>
      <c r="I147" s="86"/>
      <c r="J147" s="15"/>
      <c r="K147" s="242" t="str">
        <f t="shared" si="11"/>
        <v/>
      </c>
      <c r="L147" s="93">
        <f t="shared" si="8"/>
        <v>0</v>
      </c>
      <c r="M147" s="94" t="str">
        <f>+IFERROR(VLOOKUP(LEFT(F147,4),'ESTADAR V3 2025'!$C$4:$G$116,4,0),"")</f>
        <v/>
      </c>
      <c r="N147" s="95" t="str">
        <f t="shared" si="9"/>
        <v/>
      </c>
      <c r="O147" s="96" t="str">
        <f t="shared" si="10"/>
        <v/>
      </c>
      <c r="P147" s="14"/>
      <c r="Q147" s="14"/>
      <c r="R147" s="218" t="e">
        <f>+VLOOKUP(F147,'ESTADAR V3 2025'!$D$125:$G$236,4,FALSE)</f>
        <v>#N/A</v>
      </c>
    </row>
    <row r="148" spans="1:18" x14ac:dyDescent="0.35">
      <c r="A148" s="83" t="str">
        <f>IFERROR(VLOOKUP(LEFT(F148,4),Tabla3[[COD]:[PROCESO]],5,0),"")</f>
        <v/>
      </c>
      <c r="B148" s="15"/>
      <c r="C148" s="85"/>
      <c r="D148" s="84" t="e">
        <f>VLOOKUP(E148,FINCAS!$A$2:$B$77,2,0)</f>
        <v>#N/A</v>
      </c>
      <c r="E148" s="15"/>
      <c r="F148" s="15"/>
      <c r="G148" s="82" t="e">
        <f>VLOOKUP(F148,'ESTADAR V3 2025'!$D$125:$E$240,2,0)</f>
        <v>#N/A</v>
      </c>
      <c r="H148" s="86"/>
      <c r="I148" s="86"/>
      <c r="J148" s="15"/>
      <c r="K148" s="242" t="str">
        <f t="shared" si="11"/>
        <v/>
      </c>
      <c r="L148" s="93">
        <f t="shared" si="8"/>
        <v>0</v>
      </c>
      <c r="M148" s="94" t="str">
        <f>+IFERROR(VLOOKUP(LEFT(F148,4),'ESTADAR V3 2025'!$C$4:$G$116,4,0),"")</f>
        <v/>
      </c>
      <c r="N148" s="95" t="str">
        <f t="shared" si="9"/>
        <v/>
      </c>
      <c r="O148" s="96" t="str">
        <f t="shared" si="10"/>
        <v/>
      </c>
      <c r="P148" s="14"/>
      <c r="Q148" s="14"/>
      <c r="R148" s="218" t="e">
        <f>+VLOOKUP(F148,'ESTADAR V3 2025'!$D$125:$G$236,4,FALSE)</f>
        <v>#N/A</v>
      </c>
    </row>
    <row r="149" spans="1:18" x14ac:dyDescent="0.35">
      <c r="A149" s="83" t="str">
        <f>IFERROR(VLOOKUP(LEFT(F149,4),Tabla3[[COD]:[PROCESO]],5,0),"")</f>
        <v/>
      </c>
      <c r="B149" s="15"/>
      <c r="C149" s="85"/>
      <c r="D149" s="84" t="e">
        <f>VLOOKUP(E149,FINCAS!$A$2:$B$77,2,0)</f>
        <v>#N/A</v>
      </c>
      <c r="E149" s="15"/>
      <c r="F149" s="15"/>
      <c r="G149" s="82" t="e">
        <f>VLOOKUP(F149,'ESTADAR V3 2025'!$D$125:$E$240,2,0)</f>
        <v>#N/A</v>
      </c>
      <c r="H149" s="86"/>
      <c r="I149" s="86"/>
      <c r="J149" s="15"/>
      <c r="K149" s="242" t="str">
        <f t="shared" si="11"/>
        <v/>
      </c>
      <c r="L149" s="93">
        <f t="shared" ref="L149:L206" si="12">+(I149-H149)*24</f>
        <v>0</v>
      </c>
      <c r="M149" s="94" t="str">
        <f>+IFERROR(VLOOKUP(LEFT(F149,4),'ESTADAR V3 2025'!$C$4:$G$116,4,0),"")</f>
        <v/>
      </c>
      <c r="N149" s="95" t="str">
        <f t="shared" ref="N149:N206" si="13">IFERROR(J149/L149,"")</f>
        <v/>
      </c>
      <c r="O149" s="96" t="str">
        <f t="shared" ref="O149:O206" si="14">IFERROR(N149/M149,"")</f>
        <v/>
      </c>
      <c r="P149" s="14"/>
      <c r="Q149" s="14"/>
      <c r="R149" s="218" t="e">
        <f>+VLOOKUP(F149,'ESTADAR V3 2025'!$D$125:$G$236,4,FALSE)</f>
        <v>#N/A</v>
      </c>
    </row>
    <row r="150" spans="1:18" x14ac:dyDescent="0.35">
      <c r="A150" s="83" t="str">
        <f>IFERROR(VLOOKUP(LEFT(F150,4),Tabla3[[COD]:[PROCESO]],5,0),"")</f>
        <v/>
      </c>
      <c r="B150" s="15"/>
      <c r="C150" s="85"/>
      <c r="D150" s="84" t="e">
        <f>VLOOKUP(E150,FINCAS!$A$2:$B$77,2,0)</f>
        <v>#N/A</v>
      </c>
      <c r="E150" s="15"/>
      <c r="F150" s="15"/>
      <c r="G150" s="82" t="e">
        <f>VLOOKUP(F150,'ESTADAR V3 2025'!$D$125:$E$240,2,0)</f>
        <v>#N/A</v>
      </c>
      <c r="H150" s="86"/>
      <c r="I150" s="86"/>
      <c r="J150" s="15"/>
      <c r="K150" s="242" t="str">
        <f t="shared" si="11"/>
        <v/>
      </c>
      <c r="L150" s="93">
        <f t="shared" si="12"/>
        <v>0</v>
      </c>
      <c r="M150" s="94" t="str">
        <f>+IFERROR(VLOOKUP(LEFT(F150,4),'ESTADAR V3 2025'!$C$4:$G$116,4,0),"")</f>
        <v/>
      </c>
      <c r="N150" s="95" t="str">
        <f t="shared" si="13"/>
        <v/>
      </c>
      <c r="O150" s="96" t="str">
        <f t="shared" si="14"/>
        <v/>
      </c>
      <c r="P150" s="14"/>
      <c r="Q150" s="14"/>
      <c r="R150" s="218" t="e">
        <f>+VLOOKUP(F150,'ESTADAR V3 2025'!$D$125:$G$236,4,FALSE)</f>
        <v>#N/A</v>
      </c>
    </row>
    <row r="151" spans="1:18" x14ac:dyDescent="0.35">
      <c r="A151" s="83" t="str">
        <f>IFERROR(VLOOKUP(LEFT(F151,4),Tabla3[[COD]:[PROCESO]],5,0),"")</f>
        <v/>
      </c>
      <c r="B151" s="15"/>
      <c r="C151" s="85"/>
      <c r="D151" s="84" t="e">
        <f>VLOOKUP(E151,FINCAS!$A$2:$B$77,2,0)</f>
        <v>#N/A</v>
      </c>
      <c r="E151" s="15"/>
      <c r="F151" s="15"/>
      <c r="G151" s="82" t="e">
        <f>VLOOKUP(F151,'ESTADAR V3 2025'!$D$125:$E$240,2,0)</f>
        <v>#N/A</v>
      </c>
      <c r="H151" s="86"/>
      <c r="I151" s="86"/>
      <c r="J151" s="15"/>
      <c r="K151" s="242" t="str">
        <f t="shared" si="11"/>
        <v/>
      </c>
      <c r="L151" s="93">
        <f t="shared" si="12"/>
        <v>0</v>
      </c>
      <c r="M151" s="94" t="str">
        <f>+IFERROR(VLOOKUP(LEFT(F151,4),'ESTADAR V3 2025'!$C$4:$G$116,4,0),"")</f>
        <v/>
      </c>
      <c r="N151" s="95" t="str">
        <f t="shared" si="13"/>
        <v/>
      </c>
      <c r="O151" s="96" t="str">
        <f t="shared" si="14"/>
        <v/>
      </c>
      <c r="P151" s="14"/>
      <c r="Q151" s="14"/>
      <c r="R151" s="218" t="e">
        <f>+VLOOKUP(F151,'ESTADAR V3 2025'!$D$125:$G$236,4,FALSE)</f>
        <v>#N/A</v>
      </c>
    </row>
    <row r="152" spans="1:18" x14ac:dyDescent="0.35">
      <c r="A152" s="83" t="str">
        <f>IFERROR(VLOOKUP(LEFT(F152,4),Tabla3[[COD]:[PROCESO]],5,0),"")</f>
        <v/>
      </c>
      <c r="B152" s="15"/>
      <c r="C152" s="85"/>
      <c r="D152" s="84" t="e">
        <f>VLOOKUP(E152,FINCAS!$A$2:$B$77,2,0)</f>
        <v>#N/A</v>
      </c>
      <c r="E152" s="15"/>
      <c r="F152" s="15"/>
      <c r="G152" s="82" t="e">
        <f>VLOOKUP(F152,'ESTADAR V3 2025'!$D$125:$E$240,2,0)</f>
        <v>#N/A</v>
      </c>
      <c r="H152" s="86"/>
      <c r="I152" s="86"/>
      <c r="J152" s="15"/>
      <c r="K152" s="242" t="str">
        <f t="shared" si="11"/>
        <v/>
      </c>
      <c r="L152" s="93">
        <f t="shared" si="12"/>
        <v>0</v>
      </c>
      <c r="M152" s="94" t="str">
        <f>+IFERROR(VLOOKUP(LEFT(F152,4),'ESTADAR V3 2025'!$C$4:$G$116,4,0),"")</f>
        <v/>
      </c>
      <c r="N152" s="95" t="str">
        <f t="shared" si="13"/>
        <v/>
      </c>
      <c r="O152" s="96" t="str">
        <f t="shared" si="14"/>
        <v/>
      </c>
      <c r="P152" s="14"/>
      <c r="Q152" s="14"/>
      <c r="R152" s="218" t="e">
        <f>+VLOOKUP(F152,'ESTADAR V3 2025'!$D$125:$G$236,4,FALSE)</f>
        <v>#N/A</v>
      </c>
    </row>
    <row r="153" spans="1:18" x14ac:dyDescent="0.35">
      <c r="A153" s="83" t="str">
        <f>IFERROR(VLOOKUP(LEFT(F153,4),Tabla3[[COD]:[PROCESO]],5,0),"")</f>
        <v/>
      </c>
      <c r="B153" s="15"/>
      <c r="C153" s="85"/>
      <c r="D153" s="84" t="e">
        <f>VLOOKUP(E153,FINCAS!$A$2:$B$77,2,0)</f>
        <v>#N/A</v>
      </c>
      <c r="E153" s="15"/>
      <c r="F153" s="15"/>
      <c r="G153" s="82" t="e">
        <f>VLOOKUP(F153,'ESTADAR V3 2025'!$D$125:$E$240,2,0)</f>
        <v>#N/A</v>
      </c>
      <c r="H153" s="86"/>
      <c r="I153" s="86"/>
      <c r="J153" s="15"/>
      <c r="K153" s="242" t="str">
        <f t="shared" si="11"/>
        <v/>
      </c>
      <c r="L153" s="93">
        <f t="shared" si="12"/>
        <v>0</v>
      </c>
      <c r="M153" s="94" t="str">
        <f>+IFERROR(VLOOKUP(LEFT(F153,4),'ESTADAR V3 2025'!$C$4:$G$116,4,0),"")</f>
        <v/>
      </c>
      <c r="N153" s="95" t="str">
        <f t="shared" si="13"/>
        <v/>
      </c>
      <c r="O153" s="96" t="str">
        <f t="shared" si="14"/>
        <v/>
      </c>
      <c r="P153" s="14"/>
      <c r="Q153" s="14"/>
      <c r="R153" s="218" t="e">
        <f>+VLOOKUP(F153,'ESTADAR V3 2025'!$D$125:$G$236,4,FALSE)</f>
        <v>#N/A</v>
      </c>
    </row>
    <row r="154" spans="1:18" x14ac:dyDescent="0.35">
      <c r="A154" s="83" t="str">
        <f>IFERROR(VLOOKUP(LEFT(F154,4),Tabla3[[COD]:[PROCESO]],5,0),"")</f>
        <v/>
      </c>
      <c r="B154" s="15"/>
      <c r="C154" s="85"/>
      <c r="D154" s="84" t="e">
        <f>VLOOKUP(E154,FINCAS!$A$2:$B$77,2,0)</f>
        <v>#N/A</v>
      </c>
      <c r="E154" s="15"/>
      <c r="F154" s="15"/>
      <c r="G154" s="82" t="e">
        <f>VLOOKUP(F154,'ESTADAR V3 2025'!$D$125:$E$240,2,0)</f>
        <v>#N/A</v>
      </c>
      <c r="H154" s="86"/>
      <c r="I154" s="86"/>
      <c r="J154" s="15"/>
      <c r="K154" s="242" t="str">
        <f t="shared" si="11"/>
        <v/>
      </c>
      <c r="L154" s="93">
        <f t="shared" si="12"/>
        <v>0</v>
      </c>
      <c r="M154" s="94" t="str">
        <f>+IFERROR(VLOOKUP(LEFT(F154,4),'ESTADAR V3 2025'!$C$4:$G$116,4,0),"")</f>
        <v/>
      </c>
      <c r="N154" s="95" t="str">
        <f t="shared" si="13"/>
        <v/>
      </c>
      <c r="O154" s="96" t="str">
        <f t="shared" si="14"/>
        <v/>
      </c>
      <c r="P154" s="14"/>
      <c r="Q154" s="14"/>
      <c r="R154" s="218" t="e">
        <f>+VLOOKUP(F154,'ESTADAR V3 2025'!$D$125:$G$236,4,FALSE)</f>
        <v>#N/A</v>
      </c>
    </row>
    <row r="155" spans="1:18" x14ac:dyDescent="0.35">
      <c r="A155" s="83" t="str">
        <f>IFERROR(VLOOKUP(LEFT(F155,4),Tabla3[[COD]:[PROCESO]],5,0),"")</f>
        <v/>
      </c>
      <c r="B155" s="15"/>
      <c r="C155" s="85"/>
      <c r="D155" s="84" t="e">
        <f>VLOOKUP(E155,FINCAS!$A$2:$B$77,2,0)</f>
        <v>#N/A</v>
      </c>
      <c r="E155" s="15"/>
      <c r="F155" s="15"/>
      <c r="G155" s="82" t="e">
        <f>VLOOKUP(F155,'ESTADAR V3 2025'!$D$125:$E$240,2,0)</f>
        <v>#N/A</v>
      </c>
      <c r="H155" s="86"/>
      <c r="I155" s="86"/>
      <c r="J155" s="15"/>
      <c r="K155" s="242" t="str">
        <f t="shared" si="11"/>
        <v/>
      </c>
      <c r="L155" s="93">
        <f t="shared" si="12"/>
        <v>0</v>
      </c>
      <c r="M155" s="94" t="str">
        <f>+IFERROR(VLOOKUP(LEFT(F155,4),'ESTADAR V3 2025'!$C$4:$G$116,4,0),"")</f>
        <v/>
      </c>
      <c r="N155" s="95" t="str">
        <f t="shared" si="13"/>
        <v/>
      </c>
      <c r="O155" s="96" t="str">
        <f t="shared" si="14"/>
        <v/>
      </c>
      <c r="P155" s="14"/>
      <c r="Q155" s="14"/>
      <c r="R155" s="218" t="e">
        <f>+VLOOKUP(F155,'ESTADAR V3 2025'!$D$125:$G$236,4,FALSE)</f>
        <v>#N/A</v>
      </c>
    </row>
    <row r="156" spans="1:18" x14ac:dyDescent="0.35">
      <c r="A156" s="83" t="str">
        <f>IFERROR(VLOOKUP(LEFT(F156,4),Tabla3[[COD]:[PROCESO]],5,0),"")</f>
        <v/>
      </c>
      <c r="B156" s="15"/>
      <c r="C156" s="85"/>
      <c r="D156" s="84" t="e">
        <f>VLOOKUP(E156,FINCAS!$A$2:$B$77,2,0)</f>
        <v>#N/A</v>
      </c>
      <c r="E156" s="15"/>
      <c r="F156" s="15"/>
      <c r="G156" s="82" t="e">
        <f>VLOOKUP(F156,'ESTADAR V3 2025'!$D$125:$E$240,2,0)</f>
        <v>#N/A</v>
      </c>
      <c r="H156" s="86"/>
      <c r="I156" s="86"/>
      <c r="J156" s="15"/>
      <c r="K156" s="242" t="str">
        <f t="shared" si="11"/>
        <v/>
      </c>
      <c r="L156" s="93">
        <f t="shared" si="12"/>
        <v>0</v>
      </c>
      <c r="M156" s="94" t="str">
        <f>+IFERROR(VLOOKUP(LEFT(F156,4),'ESTADAR V3 2025'!$C$4:$G$116,4,0),"")</f>
        <v/>
      </c>
      <c r="N156" s="95" t="str">
        <f t="shared" si="13"/>
        <v/>
      </c>
      <c r="O156" s="96" t="str">
        <f t="shared" si="14"/>
        <v/>
      </c>
      <c r="P156" s="14"/>
      <c r="Q156" s="14"/>
      <c r="R156" s="218" t="e">
        <f>+VLOOKUP(F156,'ESTADAR V3 2025'!$D$125:$G$236,4,FALSE)</f>
        <v>#N/A</v>
      </c>
    </row>
    <row r="157" spans="1:18" x14ac:dyDescent="0.35">
      <c r="A157" s="83" t="str">
        <f>IFERROR(VLOOKUP(LEFT(F157,4),Tabla3[[COD]:[PROCESO]],5,0),"")</f>
        <v/>
      </c>
      <c r="B157" s="15"/>
      <c r="C157" s="85"/>
      <c r="D157" s="84" t="e">
        <f>VLOOKUP(E157,FINCAS!$A$2:$B$77,2,0)</f>
        <v>#N/A</v>
      </c>
      <c r="E157" s="15"/>
      <c r="F157" s="15"/>
      <c r="G157" s="82" t="e">
        <f>VLOOKUP(F157,'ESTADAR V3 2025'!$D$125:$E$240,2,0)</f>
        <v>#N/A</v>
      </c>
      <c r="H157" s="86"/>
      <c r="I157" s="86"/>
      <c r="J157" s="15"/>
      <c r="K157" s="242" t="str">
        <f t="shared" si="11"/>
        <v/>
      </c>
      <c r="L157" s="93">
        <f t="shared" si="12"/>
        <v>0</v>
      </c>
      <c r="M157" s="94" t="str">
        <f>+IFERROR(VLOOKUP(LEFT(F157,4),'ESTADAR V3 2025'!$C$4:$G$116,4,0),"")</f>
        <v/>
      </c>
      <c r="N157" s="95" t="str">
        <f t="shared" si="13"/>
        <v/>
      </c>
      <c r="O157" s="96" t="str">
        <f t="shared" si="14"/>
        <v/>
      </c>
      <c r="P157" s="14"/>
      <c r="Q157" s="14"/>
      <c r="R157" s="218" t="e">
        <f>+VLOOKUP(F157,'ESTADAR V3 2025'!$D$125:$G$236,4,FALSE)</f>
        <v>#N/A</v>
      </c>
    </row>
    <row r="158" spans="1:18" x14ac:dyDescent="0.35">
      <c r="A158" s="83" t="str">
        <f>IFERROR(VLOOKUP(LEFT(F158,4),Tabla3[[COD]:[PROCESO]],5,0),"")</f>
        <v/>
      </c>
      <c r="B158" s="15"/>
      <c r="C158" s="85"/>
      <c r="D158" s="84" t="e">
        <f>VLOOKUP(E158,FINCAS!$A$2:$B$77,2,0)</f>
        <v>#N/A</v>
      </c>
      <c r="E158" s="15"/>
      <c r="F158" s="15"/>
      <c r="G158" s="82" t="e">
        <f>VLOOKUP(F158,'ESTADAR V3 2025'!$D$125:$E$240,2,0)</f>
        <v>#N/A</v>
      </c>
      <c r="H158" s="86"/>
      <c r="I158" s="86"/>
      <c r="J158" s="15"/>
      <c r="K158" s="242" t="str">
        <f t="shared" si="11"/>
        <v/>
      </c>
      <c r="L158" s="93">
        <f t="shared" si="12"/>
        <v>0</v>
      </c>
      <c r="M158" s="94" t="str">
        <f>+IFERROR(VLOOKUP(LEFT(F158,4),'ESTADAR V3 2025'!$C$4:$G$116,4,0),"")</f>
        <v/>
      </c>
      <c r="N158" s="95" t="str">
        <f t="shared" si="13"/>
        <v/>
      </c>
      <c r="O158" s="96" t="str">
        <f t="shared" si="14"/>
        <v/>
      </c>
      <c r="P158" s="14"/>
      <c r="Q158" s="14"/>
      <c r="R158" s="218" t="e">
        <f>+VLOOKUP(F158,'ESTADAR V3 2025'!$D$125:$G$236,4,FALSE)</f>
        <v>#N/A</v>
      </c>
    </row>
    <row r="159" spans="1:18" x14ac:dyDescent="0.35">
      <c r="A159" s="83" t="str">
        <f>IFERROR(VLOOKUP(LEFT(F159,4),Tabla3[[COD]:[PROCESO]],5,0),"")</f>
        <v/>
      </c>
      <c r="B159" s="15"/>
      <c r="C159" s="85"/>
      <c r="D159" s="84" t="e">
        <f>VLOOKUP(E159,FINCAS!$A$2:$B$77,2,0)</f>
        <v>#N/A</v>
      </c>
      <c r="E159" s="15"/>
      <c r="F159" s="15"/>
      <c r="G159" s="82" t="e">
        <f>VLOOKUP(F159,'ESTADAR V3 2025'!$D$125:$E$240,2,0)</f>
        <v>#N/A</v>
      </c>
      <c r="H159" s="86"/>
      <c r="I159" s="86"/>
      <c r="J159" s="15"/>
      <c r="K159" s="242" t="str">
        <f t="shared" si="11"/>
        <v/>
      </c>
      <c r="L159" s="93">
        <f t="shared" si="12"/>
        <v>0</v>
      </c>
      <c r="M159" s="94" t="str">
        <f>+IFERROR(VLOOKUP(LEFT(F159,4),'ESTADAR V3 2025'!$C$4:$G$116,4,0),"")</f>
        <v/>
      </c>
      <c r="N159" s="95" t="str">
        <f t="shared" si="13"/>
        <v/>
      </c>
      <c r="O159" s="96" t="str">
        <f t="shared" si="14"/>
        <v/>
      </c>
      <c r="P159" s="14"/>
      <c r="Q159" s="14"/>
      <c r="R159" s="218" t="e">
        <f>+VLOOKUP(F159,'ESTADAR V3 2025'!$D$125:$G$236,4,FALSE)</f>
        <v>#N/A</v>
      </c>
    </row>
    <row r="160" spans="1:18" x14ac:dyDescent="0.35">
      <c r="A160" s="83" t="str">
        <f>IFERROR(VLOOKUP(LEFT(F160,4),Tabla3[[COD]:[PROCESO]],5,0),"")</f>
        <v/>
      </c>
      <c r="B160" s="15"/>
      <c r="C160" s="85"/>
      <c r="D160" s="84" t="e">
        <f>VLOOKUP(E160,FINCAS!$A$2:$B$77,2,0)</f>
        <v>#N/A</v>
      </c>
      <c r="E160" s="15"/>
      <c r="F160" s="15"/>
      <c r="G160" s="82" t="e">
        <f>VLOOKUP(F160,'ESTADAR V3 2025'!$D$125:$E$240,2,0)</f>
        <v>#N/A</v>
      </c>
      <c r="H160" s="86"/>
      <c r="I160" s="86"/>
      <c r="J160" s="15"/>
      <c r="K160" s="242" t="str">
        <f t="shared" si="11"/>
        <v/>
      </c>
      <c r="L160" s="93">
        <f t="shared" si="12"/>
        <v>0</v>
      </c>
      <c r="M160" s="94" t="str">
        <f>+IFERROR(VLOOKUP(LEFT(F160,4),'ESTADAR V3 2025'!$C$4:$G$116,4,0),"")</f>
        <v/>
      </c>
      <c r="N160" s="95" t="str">
        <f t="shared" si="13"/>
        <v/>
      </c>
      <c r="O160" s="96" t="str">
        <f t="shared" si="14"/>
        <v/>
      </c>
      <c r="P160" s="14"/>
      <c r="Q160" s="14"/>
      <c r="R160" s="218" t="e">
        <f>+VLOOKUP(F160,'ESTADAR V3 2025'!$D$125:$G$236,4,FALSE)</f>
        <v>#N/A</v>
      </c>
    </row>
    <row r="161" spans="1:18" x14ac:dyDescent="0.35">
      <c r="A161" s="83" t="str">
        <f>IFERROR(VLOOKUP(LEFT(F161,4),Tabla3[[COD]:[PROCESO]],5,0),"")</f>
        <v/>
      </c>
      <c r="B161" s="15"/>
      <c r="C161" s="85"/>
      <c r="D161" s="84" t="e">
        <f>VLOOKUP(E161,FINCAS!$A$2:$B$77,2,0)</f>
        <v>#N/A</v>
      </c>
      <c r="E161" s="15"/>
      <c r="F161" s="15"/>
      <c r="G161" s="82" t="e">
        <f>VLOOKUP(F161,'ESTADAR V3 2025'!$D$125:$E$240,2,0)</f>
        <v>#N/A</v>
      </c>
      <c r="H161" s="86"/>
      <c r="I161" s="86"/>
      <c r="J161" s="15"/>
      <c r="K161" s="242" t="str">
        <f t="shared" si="11"/>
        <v/>
      </c>
      <c r="L161" s="93">
        <f t="shared" si="12"/>
        <v>0</v>
      </c>
      <c r="M161" s="94" t="str">
        <f>+IFERROR(VLOOKUP(LEFT(F161,4),'ESTADAR V3 2025'!$C$4:$G$116,4,0),"")</f>
        <v/>
      </c>
      <c r="N161" s="95" t="str">
        <f t="shared" si="13"/>
        <v/>
      </c>
      <c r="O161" s="96" t="str">
        <f t="shared" si="14"/>
        <v/>
      </c>
      <c r="P161" s="14"/>
      <c r="Q161" s="14"/>
      <c r="R161" s="218" t="e">
        <f>+VLOOKUP(F161,'ESTADAR V3 2025'!$D$125:$G$236,4,FALSE)</f>
        <v>#N/A</v>
      </c>
    </row>
    <row r="162" spans="1:18" x14ac:dyDescent="0.35">
      <c r="A162" s="83" t="str">
        <f>IFERROR(VLOOKUP(LEFT(F162,4),Tabla3[[COD]:[PROCESO]],5,0),"")</f>
        <v/>
      </c>
      <c r="B162" s="15"/>
      <c r="C162" s="85"/>
      <c r="D162" s="84" t="e">
        <f>VLOOKUP(E162,FINCAS!$A$2:$B$77,2,0)</f>
        <v>#N/A</v>
      </c>
      <c r="E162" s="15"/>
      <c r="F162" s="15"/>
      <c r="G162" s="82" t="e">
        <f>VLOOKUP(F162,'ESTADAR V3 2025'!$D$125:$E$240,2,0)</f>
        <v>#N/A</v>
      </c>
      <c r="H162" s="86"/>
      <c r="I162" s="86"/>
      <c r="J162" s="15"/>
      <c r="K162" s="242" t="str">
        <f t="shared" si="11"/>
        <v/>
      </c>
      <c r="L162" s="93">
        <f t="shared" si="12"/>
        <v>0</v>
      </c>
      <c r="M162" s="94" t="str">
        <f>+IFERROR(VLOOKUP(LEFT(F162,4),'ESTADAR V3 2025'!$C$4:$G$116,4,0),"")</f>
        <v/>
      </c>
      <c r="N162" s="95" t="str">
        <f t="shared" si="13"/>
        <v/>
      </c>
      <c r="O162" s="96" t="str">
        <f t="shared" si="14"/>
        <v/>
      </c>
      <c r="P162" s="14"/>
      <c r="Q162" s="14"/>
      <c r="R162" s="218" t="e">
        <f>+VLOOKUP(F162,'ESTADAR V3 2025'!$D$125:$G$236,4,FALSE)</f>
        <v>#N/A</v>
      </c>
    </row>
    <row r="163" spans="1:18" x14ac:dyDescent="0.35">
      <c r="A163" s="83" t="str">
        <f>IFERROR(VLOOKUP(LEFT(F163,4),Tabla3[[COD]:[PROCESO]],5,0),"")</f>
        <v/>
      </c>
      <c r="B163" s="15"/>
      <c r="C163" s="85"/>
      <c r="D163" s="84" t="e">
        <f>VLOOKUP(E163,FINCAS!$A$2:$B$77,2,0)</f>
        <v>#N/A</v>
      </c>
      <c r="E163" s="15"/>
      <c r="F163" s="15"/>
      <c r="G163" s="82" t="e">
        <f>VLOOKUP(F163,'ESTADAR V3 2025'!$D$125:$E$240,2,0)</f>
        <v>#N/A</v>
      </c>
      <c r="H163" s="86"/>
      <c r="I163" s="86"/>
      <c r="J163" s="15"/>
      <c r="K163" s="242" t="str">
        <f t="shared" si="11"/>
        <v/>
      </c>
      <c r="L163" s="93">
        <f t="shared" si="12"/>
        <v>0</v>
      </c>
      <c r="M163" s="94" t="str">
        <f>+IFERROR(VLOOKUP(LEFT(F163,4),'ESTADAR V3 2025'!$C$4:$G$116,4,0),"")</f>
        <v/>
      </c>
      <c r="N163" s="95" t="str">
        <f t="shared" si="13"/>
        <v/>
      </c>
      <c r="O163" s="96" t="str">
        <f t="shared" si="14"/>
        <v/>
      </c>
      <c r="P163" s="14"/>
      <c r="Q163" s="14"/>
      <c r="R163" s="218" t="e">
        <f>+VLOOKUP(F163,'ESTADAR V3 2025'!$D$125:$G$236,4,FALSE)</f>
        <v>#N/A</v>
      </c>
    </row>
    <row r="164" spans="1:18" x14ac:dyDescent="0.35">
      <c r="A164" s="83" t="str">
        <f>IFERROR(VLOOKUP(LEFT(F164,4),Tabla3[[COD]:[PROCESO]],5,0),"")</f>
        <v/>
      </c>
      <c r="B164" s="15"/>
      <c r="C164" s="85"/>
      <c r="D164" s="84" t="e">
        <f>VLOOKUP(E164,FINCAS!$A$2:$B$77,2,0)</f>
        <v>#N/A</v>
      </c>
      <c r="E164" s="15"/>
      <c r="F164" s="15"/>
      <c r="G164" s="82" t="e">
        <f>VLOOKUP(F164,'ESTADAR V3 2025'!$D$125:$E$240,2,0)</f>
        <v>#N/A</v>
      </c>
      <c r="H164" s="86"/>
      <c r="I164" s="86"/>
      <c r="J164" s="15"/>
      <c r="K164" s="242" t="str">
        <f t="shared" si="11"/>
        <v/>
      </c>
      <c r="L164" s="93">
        <f t="shared" si="12"/>
        <v>0</v>
      </c>
      <c r="M164" s="94" t="str">
        <f>+IFERROR(VLOOKUP(LEFT(F164,4),'ESTADAR V3 2025'!$C$4:$G$116,4,0),"")</f>
        <v/>
      </c>
      <c r="N164" s="95" t="str">
        <f t="shared" si="13"/>
        <v/>
      </c>
      <c r="O164" s="96" t="str">
        <f t="shared" si="14"/>
        <v/>
      </c>
      <c r="P164" s="14"/>
      <c r="Q164" s="14"/>
      <c r="R164" s="218" t="e">
        <f>+VLOOKUP(F164,'ESTADAR V3 2025'!$D$125:$G$236,4,FALSE)</f>
        <v>#N/A</v>
      </c>
    </row>
    <row r="165" spans="1:18" x14ac:dyDescent="0.35">
      <c r="A165" s="83" t="str">
        <f>IFERROR(VLOOKUP(LEFT(F165,4),Tabla3[[COD]:[PROCESO]],5,0),"")</f>
        <v/>
      </c>
      <c r="B165" s="15"/>
      <c r="C165" s="85"/>
      <c r="D165" s="84" t="e">
        <f>VLOOKUP(E165,FINCAS!$A$2:$B$77,2,0)</f>
        <v>#N/A</v>
      </c>
      <c r="E165" s="15"/>
      <c r="F165" s="15"/>
      <c r="G165" s="82" t="e">
        <f>VLOOKUP(F165,'ESTADAR V3 2025'!$D$125:$E$240,2,0)</f>
        <v>#N/A</v>
      </c>
      <c r="H165" s="86"/>
      <c r="I165" s="86"/>
      <c r="J165" s="15"/>
      <c r="K165" s="242" t="str">
        <f t="shared" si="11"/>
        <v/>
      </c>
      <c r="L165" s="93">
        <f t="shared" si="12"/>
        <v>0</v>
      </c>
      <c r="M165" s="94" t="str">
        <f>+IFERROR(VLOOKUP(LEFT(F165,4),'ESTADAR V3 2025'!$C$4:$G$116,4,0),"")</f>
        <v/>
      </c>
      <c r="N165" s="95" t="str">
        <f t="shared" si="13"/>
        <v/>
      </c>
      <c r="O165" s="96" t="str">
        <f t="shared" si="14"/>
        <v/>
      </c>
      <c r="P165" s="14"/>
      <c r="Q165" s="14"/>
      <c r="R165" s="218" t="e">
        <f>+VLOOKUP(F165,'ESTADAR V3 2025'!$D$125:$G$236,4,FALSE)</f>
        <v>#N/A</v>
      </c>
    </row>
    <row r="166" spans="1:18" x14ac:dyDescent="0.35">
      <c r="A166" s="83" t="str">
        <f>IFERROR(VLOOKUP(LEFT(F166,4),Tabla3[[COD]:[PROCESO]],5,0),"")</f>
        <v/>
      </c>
      <c r="B166" s="15"/>
      <c r="C166" s="85"/>
      <c r="D166" s="84" t="e">
        <f>VLOOKUP(E166,FINCAS!$A$2:$B$77,2,0)</f>
        <v>#N/A</v>
      </c>
      <c r="E166" s="15"/>
      <c r="F166" s="15"/>
      <c r="G166" s="82" t="e">
        <f>VLOOKUP(F166,'ESTADAR V3 2025'!$D$125:$E$240,2,0)</f>
        <v>#N/A</v>
      </c>
      <c r="H166" s="86"/>
      <c r="I166" s="86"/>
      <c r="J166" s="15"/>
      <c r="K166" s="242" t="str">
        <f t="shared" si="11"/>
        <v/>
      </c>
      <c r="L166" s="93">
        <f t="shared" si="12"/>
        <v>0</v>
      </c>
      <c r="M166" s="94" t="str">
        <f>+IFERROR(VLOOKUP(LEFT(F166,4),'ESTADAR V3 2025'!$C$4:$G$116,4,0),"")</f>
        <v/>
      </c>
      <c r="N166" s="95" t="str">
        <f t="shared" si="13"/>
        <v/>
      </c>
      <c r="O166" s="96" t="str">
        <f t="shared" si="14"/>
        <v/>
      </c>
      <c r="P166" s="14"/>
      <c r="Q166" s="14"/>
      <c r="R166" s="218" t="e">
        <f>+VLOOKUP(F166,'ESTADAR V3 2025'!$D$125:$G$236,4,FALSE)</f>
        <v>#N/A</v>
      </c>
    </row>
    <row r="167" spans="1:18" x14ac:dyDescent="0.35">
      <c r="A167" s="83" t="str">
        <f>IFERROR(VLOOKUP(LEFT(F167,4),Tabla3[[COD]:[PROCESO]],5,0),"")</f>
        <v/>
      </c>
      <c r="B167" s="15"/>
      <c r="C167" s="85"/>
      <c r="D167" s="84" t="e">
        <f>VLOOKUP(E167,FINCAS!$A$2:$B$77,2,0)</f>
        <v>#N/A</v>
      </c>
      <c r="E167" s="15"/>
      <c r="F167" s="15"/>
      <c r="G167" s="82" t="e">
        <f>VLOOKUP(F167,'ESTADAR V3 2025'!$D$125:$E$240,2,0)</f>
        <v>#N/A</v>
      </c>
      <c r="H167" s="86"/>
      <c r="I167" s="86"/>
      <c r="J167" s="15"/>
      <c r="K167" s="242" t="str">
        <f t="shared" si="11"/>
        <v/>
      </c>
      <c r="L167" s="93">
        <f t="shared" si="12"/>
        <v>0</v>
      </c>
      <c r="M167" s="94" t="str">
        <f>+IFERROR(VLOOKUP(LEFT(F167,4),'ESTADAR V3 2025'!$C$4:$G$116,4,0),"")</f>
        <v/>
      </c>
      <c r="N167" s="95" t="str">
        <f t="shared" si="13"/>
        <v/>
      </c>
      <c r="O167" s="96" t="str">
        <f t="shared" si="14"/>
        <v/>
      </c>
      <c r="P167" s="14"/>
      <c r="Q167" s="14"/>
      <c r="R167" s="218" t="e">
        <f>+VLOOKUP(F167,'ESTADAR V3 2025'!$D$125:$G$236,4,FALSE)</f>
        <v>#N/A</v>
      </c>
    </row>
    <row r="168" spans="1:18" x14ac:dyDescent="0.35">
      <c r="A168" s="83" t="str">
        <f>IFERROR(VLOOKUP(LEFT(F168,4),Tabla3[[COD]:[PROCESO]],5,0),"")</f>
        <v/>
      </c>
      <c r="B168" s="15"/>
      <c r="C168" s="85"/>
      <c r="D168" s="84" t="e">
        <f>VLOOKUP(E168,FINCAS!$A$2:$B$77,2,0)</f>
        <v>#N/A</v>
      </c>
      <c r="E168" s="15"/>
      <c r="F168" s="15"/>
      <c r="G168" s="82" t="e">
        <f>VLOOKUP(F168,'ESTADAR V3 2025'!$D$125:$E$240,2,0)</f>
        <v>#N/A</v>
      </c>
      <c r="H168" s="86"/>
      <c r="I168" s="86"/>
      <c r="J168" s="15"/>
      <c r="K168" s="242" t="str">
        <f t="shared" si="11"/>
        <v/>
      </c>
      <c r="L168" s="93">
        <f t="shared" si="12"/>
        <v>0</v>
      </c>
      <c r="M168" s="94" t="str">
        <f>+IFERROR(VLOOKUP(LEFT(F168,4),'ESTADAR V3 2025'!$C$4:$G$116,4,0),"")</f>
        <v/>
      </c>
      <c r="N168" s="95" t="str">
        <f t="shared" si="13"/>
        <v/>
      </c>
      <c r="O168" s="96" t="str">
        <f t="shared" si="14"/>
        <v/>
      </c>
      <c r="P168" s="14"/>
      <c r="Q168" s="14"/>
      <c r="R168" s="218" t="e">
        <f>+VLOOKUP(F168,'ESTADAR V3 2025'!$D$125:$G$236,4,FALSE)</f>
        <v>#N/A</v>
      </c>
    </row>
    <row r="169" spans="1:18" x14ac:dyDescent="0.35">
      <c r="A169" s="83" t="str">
        <f>IFERROR(VLOOKUP(LEFT(F169,4),Tabla3[[COD]:[PROCESO]],5,0),"")</f>
        <v/>
      </c>
      <c r="B169" s="15"/>
      <c r="C169" s="85"/>
      <c r="D169" s="84" t="e">
        <f>VLOOKUP(E169,FINCAS!$A$2:$B$77,2,0)</f>
        <v>#N/A</v>
      </c>
      <c r="E169" s="15"/>
      <c r="F169" s="15"/>
      <c r="G169" s="82" t="e">
        <f>VLOOKUP(F169,'ESTADAR V3 2025'!$D$125:$E$240,2,0)</f>
        <v>#N/A</v>
      </c>
      <c r="H169" s="86"/>
      <c r="I169" s="86"/>
      <c r="J169" s="15"/>
      <c r="K169" s="242" t="str">
        <f t="shared" si="11"/>
        <v/>
      </c>
      <c r="L169" s="93">
        <f t="shared" si="12"/>
        <v>0</v>
      </c>
      <c r="M169" s="94" t="str">
        <f>+IFERROR(VLOOKUP(LEFT(F169,4),'ESTADAR V3 2025'!$C$4:$G$116,4,0),"")</f>
        <v/>
      </c>
      <c r="N169" s="95" t="str">
        <f t="shared" si="13"/>
        <v/>
      </c>
      <c r="O169" s="96" t="str">
        <f t="shared" si="14"/>
        <v/>
      </c>
      <c r="P169" s="14"/>
      <c r="Q169" s="14"/>
      <c r="R169" s="218" t="e">
        <f>+VLOOKUP(F169,'ESTADAR V3 2025'!$D$125:$G$236,4,FALSE)</f>
        <v>#N/A</v>
      </c>
    </row>
    <row r="170" spans="1:18" x14ac:dyDescent="0.35">
      <c r="A170" s="83" t="str">
        <f>IFERROR(VLOOKUP(LEFT(F170,4),Tabla3[[COD]:[PROCESO]],5,0),"")</f>
        <v/>
      </c>
      <c r="B170" s="15"/>
      <c r="C170" s="85"/>
      <c r="D170" s="84" t="e">
        <f>VLOOKUP(E170,FINCAS!$A$2:$B$77,2,0)</f>
        <v>#N/A</v>
      </c>
      <c r="E170" s="15"/>
      <c r="F170" s="15"/>
      <c r="G170" s="82" t="e">
        <f>VLOOKUP(F170,'ESTADAR V3 2025'!$D$125:$E$240,2,0)</f>
        <v>#N/A</v>
      </c>
      <c r="H170" s="86"/>
      <c r="I170" s="86"/>
      <c r="J170" s="15"/>
      <c r="K170" s="242" t="str">
        <f t="shared" si="11"/>
        <v/>
      </c>
      <c r="L170" s="93">
        <f t="shared" si="12"/>
        <v>0</v>
      </c>
      <c r="M170" s="94" t="str">
        <f>+IFERROR(VLOOKUP(LEFT(F170,4),'ESTADAR V3 2025'!$C$4:$G$116,4,0),"")</f>
        <v/>
      </c>
      <c r="N170" s="95" t="str">
        <f t="shared" si="13"/>
        <v/>
      </c>
      <c r="O170" s="96" t="str">
        <f t="shared" si="14"/>
        <v/>
      </c>
      <c r="P170" s="14"/>
      <c r="Q170" s="14"/>
      <c r="R170" s="218" t="e">
        <f>+VLOOKUP(F170,'ESTADAR V3 2025'!$D$125:$G$236,4,FALSE)</f>
        <v>#N/A</v>
      </c>
    </row>
    <row r="171" spans="1:18" x14ac:dyDescent="0.35">
      <c r="A171" s="83" t="str">
        <f>IFERROR(VLOOKUP(LEFT(F171,4),Tabla3[[COD]:[PROCESO]],5,0),"")</f>
        <v/>
      </c>
      <c r="B171" s="15"/>
      <c r="C171" s="85"/>
      <c r="D171" s="84" t="e">
        <f>VLOOKUP(E171,FINCAS!$A$2:$B$77,2,0)</f>
        <v>#N/A</v>
      </c>
      <c r="E171" s="15"/>
      <c r="F171" s="15"/>
      <c r="G171" s="82" t="e">
        <f>VLOOKUP(F171,'ESTADAR V3 2025'!$D$125:$E$240,2,0)</f>
        <v>#N/A</v>
      </c>
      <c r="H171" s="86"/>
      <c r="I171" s="86"/>
      <c r="J171" s="15"/>
      <c r="K171" s="242" t="str">
        <f t="shared" si="11"/>
        <v/>
      </c>
      <c r="L171" s="93">
        <f t="shared" si="12"/>
        <v>0</v>
      </c>
      <c r="M171" s="94" t="str">
        <f>+IFERROR(VLOOKUP(LEFT(F171,4),'ESTADAR V3 2025'!$C$4:$G$116,4,0),"")</f>
        <v/>
      </c>
      <c r="N171" s="95" t="str">
        <f t="shared" si="13"/>
        <v/>
      </c>
      <c r="O171" s="96" t="str">
        <f t="shared" si="14"/>
        <v/>
      </c>
      <c r="P171" s="14"/>
      <c r="Q171" s="14"/>
      <c r="R171" s="218" t="e">
        <f>+VLOOKUP(F171,'ESTADAR V3 2025'!$D$125:$G$236,4,FALSE)</f>
        <v>#N/A</v>
      </c>
    </row>
    <row r="172" spans="1:18" x14ac:dyDescent="0.35">
      <c r="A172" s="83" t="str">
        <f>IFERROR(VLOOKUP(LEFT(F172,4),Tabla3[[COD]:[PROCESO]],5,0),"")</f>
        <v/>
      </c>
      <c r="B172" s="15"/>
      <c r="C172" s="85"/>
      <c r="D172" s="84" t="e">
        <f>VLOOKUP(E172,FINCAS!$A$2:$B$77,2,0)</f>
        <v>#N/A</v>
      </c>
      <c r="E172" s="15"/>
      <c r="F172" s="15"/>
      <c r="G172" s="82" t="e">
        <f>VLOOKUP(F172,'ESTADAR V3 2025'!$D$125:$E$240,2,0)</f>
        <v>#N/A</v>
      </c>
      <c r="H172" s="86"/>
      <c r="I172" s="86"/>
      <c r="J172" s="15"/>
      <c r="K172" s="242" t="str">
        <f t="shared" si="11"/>
        <v/>
      </c>
      <c r="L172" s="93">
        <f t="shared" si="12"/>
        <v>0</v>
      </c>
      <c r="M172" s="94" t="str">
        <f>+IFERROR(VLOOKUP(LEFT(F172,4),'ESTADAR V3 2025'!$C$4:$G$116,4,0),"")</f>
        <v/>
      </c>
      <c r="N172" s="95" t="str">
        <f t="shared" si="13"/>
        <v/>
      </c>
      <c r="O172" s="96" t="str">
        <f t="shared" si="14"/>
        <v/>
      </c>
      <c r="P172" s="14"/>
      <c r="Q172" s="14"/>
      <c r="R172" s="218" t="e">
        <f>+VLOOKUP(F172,'ESTADAR V3 2025'!$D$125:$G$236,4,FALSE)</f>
        <v>#N/A</v>
      </c>
    </row>
    <row r="173" spans="1:18" x14ac:dyDescent="0.35">
      <c r="A173" s="83" t="str">
        <f>IFERROR(VLOOKUP(LEFT(F173,4),Tabla3[[COD]:[PROCESO]],5,0),"")</f>
        <v/>
      </c>
      <c r="B173" s="15"/>
      <c r="C173" s="85"/>
      <c r="D173" s="84" t="e">
        <f>VLOOKUP(E173,FINCAS!$A$2:$B$77,2,0)</f>
        <v>#N/A</v>
      </c>
      <c r="E173" s="15"/>
      <c r="F173" s="15"/>
      <c r="G173" s="82" t="e">
        <f>VLOOKUP(F173,'ESTADAR V3 2025'!$D$125:$E$240,2,0)</f>
        <v>#N/A</v>
      </c>
      <c r="H173" s="86"/>
      <c r="I173" s="86"/>
      <c r="J173" s="15"/>
      <c r="K173" s="242" t="str">
        <f t="shared" si="11"/>
        <v/>
      </c>
      <c r="L173" s="93">
        <f t="shared" si="12"/>
        <v>0</v>
      </c>
      <c r="M173" s="94" t="str">
        <f>+IFERROR(VLOOKUP(LEFT(F173,4),'ESTADAR V3 2025'!$C$4:$G$116,4,0),"")</f>
        <v/>
      </c>
      <c r="N173" s="95" t="str">
        <f t="shared" si="13"/>
        <v/>
      </c>
      <c r="O173" s="96" t="str">
        <f t="shared" si="14"/>
        <v/>
      </c>
      <c r="P173" s="14"/>
      <c r="Q173" s="14"/>
      <c r="R173" s="218" t="e">
        <f>+VLOOKUP(F173,'ESTADAR V3 2025'!$D$125:$G$236,4,FALSE)</f>
        <v>#N/A</v>
      </c>
    </row>
    <row r="174" spans="1:18" x14ac:dyDescent="0.35">
      <c r="A174" s="83" t="str">
        <f>IFERROR(VLOOKUP(LEFT(F174,4),Tabla3[[COD]:[PROCESO]],5,0),"")</f>
        <v/>
      </c>
      <c r="B174" s="15"/>
      <c r="C174" s="85"/>
      <c r="D174" s="84" t="e">
        <f>VLOOKUP(E174,FINCAS!$A$2:$B$77,2,0)</f>
        <v>#N/A</v>
      </c>
      <c r="E174" s="15"/>
      <c r="F174" s="15"/>
      <c r="G174" s="82" t="e">
        <f>VLOOKUP(F174,'ESTADAR V3 2025'!$D$125:$E$240,2,0)</f>
        <v>#N/A</v>
      </c>
      <c r="H174" s="86"/>
      <c r="I174" s="86"/>
      <c r="J174" s="15"/>
      <c r="K174" s="242" t="str">
        <f t="shared" si="11"/>
        <v/>
      </c>
      <c r="L174" s="93">
        <f t="shared" si="12"/>
        <v>0</v>
      </c>
      <c r="M174" s="94" t="str">
        <f>+IFERROR(VLOOKUP(LEFT(F174,4),'ESTADAR V3 2025'!$C$4:$G$116,4,0),"")</f>
        <v/>
      </c>
      <c r="N174" s="95" t="str">
        <f t="shared" si="13"/>
        <v/>
      </c>
      <c r="O174" s="96" t="str">
        <f t="shared" si="14"/>
        <v/>
      </c>
      <c r="P174" s="14"/>
      <c r="Q174" s="14"/>
      <c r="R174" s="218" t="e">
        <f>+VLOOKUP(F174,'ESTADAR V3 2025'!$D$125:$G$236,4,FALSE)</f>
        <v>#N/A</v>
      </c>
    </row>
    <row r="175" spans="1:18" x14ac:dyDescent="0.35">
      <c r="A175" s="83" t="str">
        <f>IFERROR(VLOOKUP(LEFT(F175,4),Tabla3[[COD]:[PROCESO]],5,0),"")</f>
        <v/>
      </c>
      <c r="B175" s="15"/>
      <c r="C175" s="85"/>
      <c r="D175" s="84" t="e">
        <f>VLOOKUP(E175,FINCAS!$A$2:$B$77,2,0)</f>
        <v>#N/A</v>
      </c>
      <c r="E175" s="15"/>
      <c r="F175" s="15"/>
      <c r="G175" s="82" t="e">
        <f>VLOOKUP(F175,'ESTADAR V3 2025'!$D$125:$E$240,2,0)</f>
        <v>#N/A</v>
      </c>
      <c r="H175" s="86"/>
      <c r="I175" s="86"/>
      <c r="J175" s="15"/>
      <c r="K175" s="242" t="str">
        <f t="shared" si="11"/>
        <v/>
      </c>
      <c r="L175" s="93">
        <f t="shared" si="12"/>
        <v>0</v>
      </c>
      <c r="M175" s="94" t="str">
        <f>+IFERROR(VLOOKUP(LEFT(F175,4),'ESTADAR V3 2025'!$C$4:$G$116,4,0),"")</f>
        <v/>
      </c>
      <c r="N175" s="95" t="str">
        <f t="shared" si="13"/>
        <v/>
      </c>
      <c r="O175" s="96" t="str">
        <f t="shared" si="14"/>
        <v/>
      </c>
      <c r="P175" s="14"/>
      <c r="Q175" s="14"/>
      <c r="R175" s="218" t="e">
        <f>+VLOOKUP(F175,'ESTADAR V3 2025'!$D$125:$G$236,4,FALSE)</f>
        <v>#N/A</v>
      </c>
    </row>
    <row r="176" spans="1:18" x14ac:dyDescent="0.35">
      <c r="A176" s="83" t="str">
        <f>IFERROR(VLOOKUP(LEFT(F176,4),Tabla3[[COD]:[PROCESO]],5,0),"")</f>
        <v/>
      </c>
      <c r="B176" s="15"/>
      <c r="C176" s="85"/>
      <c r="D176" s="84" t="e">
        <f>VLOOKUP(E176,FINCAS!$A$2:$B$77,2,0)</f>
        <v>#N/A</v>
      </c>
      <c r="E176" s="15"/>
      <c r="F176" s="15"/>
      <c r="G176" s="82" t="e">
        <f>VLOOKUP(F176,'ESTADAR V3 2025'!$D$125:$E$240,2,0)</f>
        <v>#N/A</v>
      </c>
      <c r="H176" s="86"/>
      <c r="I176" s="86"/>
      <c r="J176" s="15"/>
      <c r="K176" s="242" t="str">
        <f t="shared" si="11"/>
        <v/>
      </c>
      <c r="L176" s="93">
        <f t="shared" si="12"/>
        <v>0</v>
      </c>
      <c r="M176" s="94" t="str">
        <f>+IFERROR(VLOOKUP(LEFT(F176,4),'ESTADAR V3 2025'!$C$4:$G$116,4,0),"")</f>
        <v/>
      </c>
      <c r="N176" s="95" t="str">
        <f t="shared" si="13"/>
        <v/>
      </c>
      <c r="O176" s="96" t="str">
        <f t="shared" si="14"/>
        <v/>
      </c>
      <c r="P176" s="14"/>
      <c r="Q176" s="14"/>
      <c r="R176" s="218" t="e">
        <f>+VLOOKUP(F176,'ESTADAR V3 2025'!$D$125:$G$236,4,FALSE)</f>
        <v>#N/A</v>
      </c>
    </row>
    <row r="177" spans="1:18" x14ac:dyDescent="0.35">
      <c r="A177" s="83" t="str">
        <f>IFERROR(VLOOKUP(LEFT(F177,4),Tabla3[[COD]:[PROCESO]],5,0),"")</f>
        <v/>
      </c>
      <c r="B177" s="15"/>
      <c r="C177" s="85"/>
      <c r="D177" s="84" t="e">
        <f>VLOOKUP(E177,FINCAS!$A$2:$B$77,2,0)</f>
        <v>#N/A</v>
      </c>
      <c r="E177" s="15"/>
      <c r="F177" s="15"/>
      <c r="G177" s="82" t="e">
        <f>VLOOKUP(F177,'ESTADAR V3 2025'!$D$125:$E$240,2,0)</f>
        <v>#N/A</v>
      </c>
      <c r="H177" s="86"/>
      <c r="I177" s="86"/>
      <c r="J177" s="15"/>
      <c r="K177" s="242" t="str">
        <f t="shared" si="11"/>
        <v/>
      </c>
      <c r="L177" s="93">
        <f t="shared" si="12"/>
        <v>0</v>
      </c>
      <c r="M177" s="94" t="str">
        <f>+IFERROR(VLOOKUP(LEFT(F177,4),'ESTADAR V3 2025'!$C$4:$G$116,4,0),"")</f>
        <v/>
      </c>
      <c r="N177" s="95" t="str">
        <f t="shared" si="13"/>
        <v/>
      </c>
      <c r="O177" s="96" t="str">
        <f t="shared" si="14"/>
        <v/>
      </c>
      <c r="P177" s="14"/>
      <c r="Q177" s="14"/>
      <c r="R177" s="218" t="e">
        <f>+VLOOKUP(F177,'ESTADAR V3 2025'!$D$125:$G$236,4,FALSE)</f>
        <v>#N/A</v>
      </c>
    </row>
    <row r="178" spans="1:18" x14ac:dyDescent="0.35">
      <c r="A178" s="83" t="str">
        <f>IFERROR(VLOOKUP(LEFT(F178,4),Tabla3[[COD]:[PROCESO]],5,0),"")</f>
        <v/>
      </c>
      <c r="B178" s="15"/>
      <c r="C178" s="85"/>
      <c r="D178" s="84" t="e">
        <f>VLOOKUP(E178,FINCAS!$A$2:$B$77,2,0)</f>
        <v>#N/A</v>
      </c>
      <c r="E178" s="15"/>
      <c r="F178" s="15"/>
      <c r="G178" s="82" t="e">
        <f>VLOOKUP(F178,'ESTADAR V3 2025'!$D$125:$E$240,2,0)</f>
        <v>#N/A</v>
      </c>
      <c r="H178" s="86"/>
      <c r="I178" s="86"/>
      <c r="J178" s="15"/>
      <c r="K178" s="242" t="str">
        <f t="shared" si="11"/>
        <v/>
      </c>
      <c r="L178" s="93">
        <f t="shared" si="12"/>
        <v>0</v>
      </c>
      <c r="M178" s="94" t="str">
        <f>+IFERROR(VLOOKUP(LEFT(F178,4),'ESTADAR V3 2025'!$C$4:$G$116,4,0),"")</f>
        <v/>
      </c>
      <c r="N178" s="95" t="str">
        <f t="shared" si="13"/>
        <v/>
      </c>
      <c r="O178" s="96" t="str">
        <f t="shared" si="14"/>
        <v/>
      </c>
      <c r="P178" s="14"/>
      <c r="Q178" s="14"/>
      <c r="R178" s="218" t="e">
        <f>+VLOOKUP(F178,'ESTADAR V3 2025'!$D$125:$G$236,4,FALSE)</f>
        <v>#N/A</v>
      </c>
    </row>
    <row r="179" spans="1:18" x14ac:dyDescent="0.35">
      <c r="A179" s="83" t="str">
        <f>IFERROR(VLOOKUP(LEFT(F179,4),Tabla3[[COD]:[PROCESO]],5,0),"")</f>
        <v/>
      </c>
      <c r="B179" s="15"/>
      <c r="C179" s="85"/>
      <c r="D179" s="84" t="e">
        <f>VLOOKUP(E179,FINCAS!$A$2:$B$77,2,0)</f>
        <v>#N/A</v>
      </c>
      <c r="E179" s="15"/>
      <c r="F179" s="15"/>
      <c r="G179" s="82" t="e">
        <f>VLOOKUP(F179,'ESTADAR V3 2025'!$D$125:$E$240,2,0)</f>
        <v>#N/A</v>
      </c>
      <c r="H179" s="86"/>
      <c r="I179" s="86"/>
      <c r="J179" s="15"/>
      <c r="K179" s="242" t="str">
        <f t="shared" si="11"/>
        <v/>
      </c>
      <c r="L179" s="93">
        <f t="shared" si="12"/>
        <v>0</v>
      </c>
      <c r="M179" s="94" t="str">
        <f>+IFERROR(VLOOKUP(LEFT(F179,4),'ESTADAR V3 2025'!$C$4:$G$116,4,0),"")</f>
        <v/>
      </c>
      <c r="N179" s="95" t="str">
        <f t="shared" si="13"/>
        <v/>
      </c>
      <c r="O179" s="96" t="str">
        <f t="shared" si="14"/>
        <v/>
      </c>
      <c r="P179" s="14"/>
      <c r="Q179" s="14"/>
      <c r="R179" s="218" t="e">
        <f>+VLOOKUP(F179,'ESTADAR V3 2025'!$D$125:$G$236,4,FALSE)</f>
        <v>#N/A</v>
      </c>
    </row>
    <row r="180" spans="1:18" x14ac:dyDescent="0.35">
      <c r="A180" s="83" t="str">
        <f>IFERROR(VLOOKUP(LEFT(F180,4),Tabla3[[COD]:[PROCESO]],5,0),"")</f>
        <v/>
      </c>
      <c r="B180" s="15"/>
      <c r="C180" s="85"/>
      <c r="D180" s="84" t="e">
        <f>VLOOKUP(E180,FINCAS!$A$2:$B$77,2,0)</f>
        <v>#N/A</v>
      </c>
      <c r="E180" s="15"/>
      <c r="F180" s="15"/>
      <c r="G180" s="82" t="e">
        <f>VLOOKUP(F180,'ESTADAR V3 2025'!$D$125:$E$240,2,0)</f>
        <v>#N/A</v>
      </c>
      <c r="H180" s="86"/>
      <c r="I180" s="86"/>
      <c r="J180" s="15"/>
      <c r="K180" s="242" t="str">
        <f t="shared" si="11"/>
        <v/>
      </c>
      <c r="L180" s="93">
        <f t="shared" si="12"/>
        <v>0</v>
      </c>
      <c r="M180" s="94" t="str">
        <f>+IFERROR(VLOOKUP(LEFT(F180,4),'ESTADAR V3 2025'!$C$4:$G$116,4,0),"")</f>
        <v/>
      </c>
      <c r="N180" s="95" t="str">
        <f t="shared" si="13"/>
        <v/>
      </c>
      <c r="O180" s="96" t="str">
        <f t="shared" si="14"/>
        <v/>
      </c>
      <c r="P180" s="14"/>
      <c r="Q180" s="14"/>
      <c r="R180" s="218" t="e">
        <f>+VLOOKUP(F180,'ESTADAR V3 2025'!$D$125:$G$236,4,FALSE)</f>
        <v>#N/A</v>
      </c>
    </row>
    <row r="181" spans="1:18" x14ac:dyDescent="0.35">
      <c r="A181" s="83" t="str">
        <f>IFERROR(VLOOKUP(LEFT(F181,4),Tabla3[[COD]:[PROCESO]],5,0),"")</f>
        <v/>
      </c>
      <c r="B181" s="15"/>
      <c r="C181" s="85"/>
      <c r="D181" s="84" t="e">
        <f>VLOOKUP(E181,FINCAS!$A$2:$B$77,2,0)</f>
        <v>#N/A</v>
      </c>
      <c r="E181" s="15"/>
      <c r="F181" s="15"/>
      <c r="G181" s="82" t="e">
        <f>VLOOKUP(F181,'ESTADAR V3 2025'!$D$125:$E$240,2,0)</f>
        <v>#N/A</v>
      </c>
      <c r="H181" s="86"/>
      <c r="I181" s="86"/>
      <c r="J181" s="15"/>
      <c r="K181" s="242" t="str">
        <f t="shared" si="11"/>
        <v/>
      </c>
      <c r="L181" s="93">
        <f t="shared" si="12"/>
        <v>0</v>
      </c>
      <c r="M181" s="94" t="str">
        <f>+IFERROR(VLOOKUP(LEFT(F181,4),'ESTADAR V3 2025'!$C$4:$G$116,4,0),"")</f>
        <v/>
      </c>
      <c r="N181" s="95" t="str">
        <f t="shared" si="13"/>
        <v/>
      </c>
      <c r="O181" s="96" t="str">
        <f t="shared" si="14"/>
        <v/>
      </c>
      <c r="P181" s="14"/>
      <c r="Q181" s="14"/>
      <c r="R181" s="218" t="e">
        <f>+VLOOKUP(F181,'ESTADAR V3 2025'!$D$125:$G$236,4,FALSE)</f>
        <v>#N/A</v>
      </c>
    </row>
    <row r="182" spans="1:18" x14ac:dyDescent="0.35">
      <c r="A182" s="83" t="str">
        <f>IFERROR(VLOOKUP(LEFT(F182,4),Tabla3[[COD]:[PROCESO]],5,0),"")</f>
        <v/>
      </c>
      <c r="B182" s="15"/>
      <c r="C182" s="85"/>
      <c r="D182" s="84" t="e">
        <f>VLOOKUP(E182,FINCAS!$A$2:$B$77,2,0)</f>
        <v>#N/A</v>
      </c>
      <c r="E182" s="15"/>
      <c r="F182" s="15"/>
      <c r="G182" s="82" t="e">
        <f>VLOOKUP(F182,'ESTADAR V3 2025'!$D$125:$E$240,2,0)</f>
        <v>#N/A</v>
      </c>
      <c r="H182" s="86"/>
      <c r="I182" s="86"/>
      <c r="J182" s="15"/>
      <c r="K182" s="242" t="str">
        <f t="shared" si="11"/>
        <v/>
      </c>
      <c r="L182" s="93">
        <f t="shared" si="12"/>
        <v>0</v>
      </c>
      <c r="M182" s="94" t="str">
        <f>+IFERROR(VLOOKUP(LEFT(F182,4),'ESTADAR V3 2025'!$C$4:$G$116,4,0),"")</f>
        <v/>
      </c>
      <c r="N182" s="95" t="str">
        <f t="shared" si="13"/>
        <v/>
      </c>
      <c r="O182" s="96" t="str">
        <f t="shared" si="14"/>
        <v/>
      </c>
      <c r="P182" s="14"/>
      <c r="Q182" s="14"/>
      <c r="R182" s="218" t="e">
        <f>+VLOOKUP(F182,'ESTADAR V3 2025'!$D$125:$G$236,4,FALSE)</f>
        <v>#N/A</v>
      </c>
    </row>
    <row r="183" spans="1:18" x14ac:dyDescent="0.35">
      <c r="A183" s="83" t="str">
        <f>IFERROR(VLOOKUP(LEFT(F183,4),Tabla3[[COD]:[PROCESO]],5,0),"")</f>
        <v/>
      </c>
      <c r="B183" s="15"/>
      <c r="C183" s="85"/>
      <c r="D183" s="84" t="e">
        <f>VLOOKUP(E183,FINCAS!$A$2:$B$77,2,0)</f>
        <v>#N/A</v>
      </c>
      <c r="E183" s="15"/>
      <c r="F183" s="15"/>
      <c r="G183" s="82" t="e">
        <f>VLOOKUP(F183,'ESTADAR V3 2025'!$D$125:$E$240,2,0)</f>
        <v>#N/A</v>
      </c>
      <c r="H183" s="86"/>
      <c r="I183" s="86"/>
      <c r="J183" s="15"/>
      <c r="K183" s="242" t="str">
        <f t="shared" si="11"/>
        <v/>
      </c>
      <c r="L183" s="93">
        <f t="shared" si="12"/>
        <v>0</v>
      </c>
      <c r="M183" s="94" t="str">
        <f>+IFERROR(VLOOKUP(LEFT(F183,4),'ESTADAR V3 2025'!$C$4:$G$116,4,0),"")</f>
        <v/>
      </c>
      <c r="N183" s="95" t="str">
        <f t="shared" si="13"/>
        <v/>
      </c>
      <c r="O183" s="96" t="str">
        <f t="shared" si="14"/>
        <v/>
      </c>
      <c r="P183" s="14"/>
      <c r="Q183" s="14"/>
      <c r="R183" s="218" t="e">
        <f>+VLOOKUP(F183,'ESTADAR V3 2025'!$D$125:$G$236,4,FALSE)</f>
        <v>#N/A</v>
      </c>
    </row>
    <row r="184" spans="1:18" x14ac:dyDescent="0.35">
      <c r="A184" s="83" t="str">
        <f>IFERROR(VLOOKUP(LEFT(F184,4),Tabla3[[COD]:[PROCESO]],5,0),"")</f>
        <v/>
      </c>
      <c r="B184" s="15"/>
      <c r="C184" s="85"/>
      <c r="D184" s="84" t="e">
        <f>VLOOKUP(E184,FINCAS!$A$2:$B$77,2,0)</f>
        <v>#N/A</v>
      </c>
      <c r="E184" s="15"/>
      <c r="F184" s="15"/>
      <c r="G184" s="82" t="e">
        <f>VLOOKUP(F184,'ESTADAR V3 2025'!$D$125:$E$240,2,0)</f>
        <v>#N/A</v>
      </c>
      <c r="H184" s="86"/>
      <c r="I184" s="86"/>
      <c r="J184" s="15"/>
      <c r="K184" s="242" t="str">
        <f t="shared" si="11"/>
        <v/>
      </c>
      <c r="L184" s="93">
        <f t="shared" si="12"/>
        <v>0</v>
      </c>
      <c r="M184" s="94" t="str">
        <f>+IFERROR(VLOOKUP(LEFT(F184,4),'ESTADAR V3 2025'!$C$4:$G$116,4,0),"")</f>
        <v/>
      </c>
      <c r="N184" s="95" t="str">
        <f t="shared" si="13"/>
        <v/>
      </c>
      <c r="O184" s="96" t="str">
        <f t="shared" si="14"/>
        <v/>
      </c>
      <c r="P184" s="14"/>
      <c r="Q184" s="14"/>
      <c r="R184" s="218" t="e">
        <f>+VLOOKUP(F184,'ESTADAR V3 2025'!$D$125:$G$236,4,FALSE)</f>
        <v>#N/A</v>
      </c>
    </row>
    <row r="185" spans="1:18" x14ac:dyDescent="0.35">
      <c r="A185" s="83" t="str">
        <f>IFERROR(VLOOKUP(LEFT(F185,4),Tabla3[[COD]:[PROCESO]],5,0),"")</f>
        <v/>
      </c>
      <c r="B185" s="15"/>
      <c r="C185" s="85"/>
      <c r="D185" s="84" t="e">
        <f>VLOOKUP(E185,FINCAS!$A$2:$B$77,2,0)</f>
        <v>#N/A</v>
      </c>
      <c r="E185" s="15"/>
      <c r="F185" s="15"/>
      <c r="G185" s="82" t="e">
        <f>VLOOKUP(F185,'ESTADAR V3 2025'!$D$125:$E$240,2,0)</f>
        <v>#N/A</v>
      </c>
      <c r="H185" s="86"/>
      <c r="I185" s="86"/>
      <c r="J185" s="15"/>
      <c r="K185" s="242" t="str">
        <f t="shared" si="11"/>
        <v/>
      </c>
      <c r="L185" s="93">
        <f t="shared" si="12"/>
        <v>0</v>
      </c>
      <c r="M185" s="94" t="str">
        <f>+IFERROR(VLOOKUP(LEFT(F185,4),'ESTADAR V3 2025'!$C$4:$G$116,4,0),"")</f>
        <v/>
      </c>
      <c r="N185" s="95" t="str">
        <f t="shared" si="13"/>
        <v/>
      </c>
      <c r="O185" s="96" t="str">
        <f t="shared" si="14"/>
        <v/>
      </c>
      <c r="P185" s="14"/>
      <c r="Q185" s="14"/>
      <c r="R185" s="218" t="e">
        <f>+VLOOKUP(F185,'ESTADAR V3 2025'!$D$125:$G$236,4,FALSE)</f>
        <v>#N/A</v>
      </c>
    </row>
    <row r="186" spans="1:18" x14ac:dyDescent="0.35">
      <c r="A186" s="83" t="str">
        <f>IFERROR(VLOOKUP(LEFT(F186,4),Tabla3[[COD]:[PROCESO]],5,0),"")</f>
        <v/>
      </c>
      <c r="B186" s="15"/>
      <c r="C186" s="85"/>
      <c r="D186" s="84" t="e">
        <f>VLOOKUP(E186,FINCAS!$A$2:$B$77,2,0)</f>
        <v>#N/A</v>
      </c>
      <c r="E186" s="15"/>
      <c r="F186" s="15"/>
      <c r="G186" s="82" t="e">
        <f>VLOOKUP(F186,'ESTADAR V3 2025'!$D$125:$E$240,2,0)</f>
        <v>#N/A</v>
      </c>
      <c r="H186" s="86"/>
      <c r="I186" s="86"/>
      <c r="J186" s="15"/>
      <c r="K186" s="242" t="str">
        <f t="shared" si="11"/>
        <v/>
      </c>
      <c r="L186" s="93">
        <f t="shared" si="12"/>
        <v>0</v>
      </c>
      <c r="M186" s="94" t="str">
        <f>+IFERROR(VLOOKUP(LEFT(F186,4),'ESTADAR V3 2025'!$C$4:$G$116,4,0),"")</f>
        <v/>
      </c>
      <c r="N186" s="95" t="str">
        <f t="shared" si="13"/>
        <v/>
      </c>
      <c r="O186" s="96" t="str">
        <f t="shared" si="14"/>
        <v/>
      </c>
      <c r="P186" s="14"/>
      <c r="Q186" s="14"/>
      <c r="R186" s="218" t="e">
        <f>+VLOOKUP(F186,'ESTADAR V3 2025'!$D$125:$G$236,4,FALSE)</f>
        <v>#N/A</v>
      </c>
    </row>
    <row r="187" spans="1:18" x14ac:dyDescent="0.35">
      <c r="A187" s="83" t="str">
        <f>IFERROR(VLOOKUP(LEFT(F187,4),Tabla3[[COD]:[PROCESO]],5,0),"")</f>
        <v/>
      </c>
      <c r="B187" s="15"/>
      <c r="C187" s="85"/>
      <c r="D187" s="84" t="e">
        <f>VLOOKUP(E187,FINCAS!$A$2:$B$77,2,0)</f>
        <v>#N/A</v>
      </c>
      <c r="E187" s="15"/>
      <c r="F187" s="15"/>
      <c r="G187" s="82" t="e">
        <f>VLOOKUP(F187,'ESTADAR V3 2025'!$D$125:$E$240,2,0)</f>
        <v>#N/A</v>
      </c>
      <c r="H187" s="86"/>
      <c r="I187" s="86"/>
      <c r="J187" s="15"/>
      <c r="K187" s="242" t="str">
        <f t="shared" si="11"/>
        <v/>
      </c>
      <c r="L187" s="93">
        <f t="shared" si="12"/>
        <v>0</v>
      </c>
      <c r="M187" s="94" t="str">
        <f>+IFERROR(VLOOKUP(LEFT(F187,4),'ESTADAR V3 2025'!$C$4:$G$116,4,0),"")</f>
        <v/>
      </c>
      <c r="N187" s="95" t="str">
        <f t="shared" si="13"/>
        <v/>
      </c>
      <c r="O187" s="96" t="str">
        <f t="shared" si="14"/>
        <v/>
      </c>
      <c r="P187" s="14"/>
      <c r="Q187" s="14"/>
      <c r="R187" s="218" t="e">
        <f>+VLOOKUP(F187,'ESTADAR V3 2025'!$D$125:$G$236,4,FALSE)</f>
        <v>#N/A</v>
      </c>
    </row>
    <row r="188" spans="1:18" x14ac:dyDescent="0.35">
      <c r="A188" s="83" t="str">
        <f>IFERROR(VLOOKUP(LEFT(F188,4),Tabla3[[COD]:[PROCESO]],5,0),"")</f>
        <v/>
      </c>
      <c r="B188" s="15"/>
      <c r="C188" s="85"/>
      <c r="D188" s="84" t="e">
        <f>VLOOKUP(E188,FINCAS!$A$2:$B$77,2,0)</f>
        <v>#N/A</v>
      </c>
      <c r="E188" s="15"/>
      <c r="F188" s="15"/>
      <c r="G188" s="82" t="e">
        <f>VLOOKUP(F188,'ESTADAR V3 2025'!$D$125:$E$240,2,0)</f>
        <v>#N/A</v>
      </c>
      <c r="H188" s="86"/>
      <c r="I188" s="86"/>
      <c r="J188" s="15"/>
      <c r="K188" s="242" t="str">
        <f t="shared" si="11"/>
        <v/>
      </c>
      <c r="L188" s="93">
        <f t="shared" si="12"/>
        <v>0</v>
      </c>
      <c r="M188" s="94" t="str">
        <f>+IFERROR(VLOOKUP(LEFT(F188,4),'ESTADAR V3 2025'!$C$4:$G$116,4,0),"")</f>
        <v/>
      </c>
      <c r="N188" s="95" t="str">
        <f t="shared" si="13"/>
        <v/>
      </c>
      <c r="O188" s="96" t="str">
        <f t="shared" si="14"/>
        <v/>
      </c>
      <c r="P188" s="14"/>
      <c r="Q188" s="14"/>
      <c r="R188" s="218" t="e">
        <f>+VLOOKUP(F188,'ESTADAR V3 2025'!$D$125:$G$236,4,FALSE)</f>
        <v>#N/A</v>
      </c>
    </row>
    <row r="189" spans="1:18" x14ac:dyDescent="0.35">
      <c r="A189" s="83" t="str">
        <f>IFERROR(VLOOKUP(LEFT(F189,4),Tabla3[[COD]:[PROCESO]],5,0),"")</f>
        <v/>
      </c>
      <c r="B189" s="15"/>
      <c r="C189" s="85"/>
      <c r="D189" s="84" t="e">
        <f>VLOOKUP(E189,FINCAS!$A$2:$B$77,2,0)</f>
        <v>#N/A</v>
      </c>
      <c r="E189" s="15"/>
      <c r="F189" s="15"/>
      <c r="G189" s="82" t="e">
        <f>VLOOKUP(F189,'ESTADAR V3 2025'!$D$125:$E$240,2,0)</f>
        <v>#N/A</v>
      </c>
      <c r="H189" s="86"/>
      <c r="I189" s="86"/>
      <c r="J189" s="15"/>
      <c r="K189" s="242" t="str">
        <f t="shared" si="11"/>
        <v/>
      </c>
      <c r="L189" s="93">
        <f t="shared" si="12"/>
        <v>0</v>
      </c>
      <c r="M189" s="94" t="str">
        <f>+IFERROR(VLOOKUP(LEFT(F189,4),'ESTADAR V3 2025'!$C$4:$G$116,4,0),"")</f>
        <v/>
      </c>
      <c r="N189" s="95" t="str">
        <f t="shared" si="13"/>
        <v/>
      </c>
      <c r="O189" s="96" t="str">
        <f t="shared" si="14"/>
        <v/>
      </c>
      <c r="P189" s="14"/>
      <c r="Q189" s="14"/>
      <c r="R189" s="218" t="e">
        <f>+VLOOKUP(F189,'ESTADAR V3 2025'!$D$125:$G$236,4,FALSE)</f>
        <v>#N/A</v>
      </c>
    </row>
    <row r="190" spans="1:18" x14ac:dyDescent="0.35">
      <c r="A190" s="83" t="str">
        <f>IFERROR(VLOOKUP(LEFT(F190,4),Tabla3[[COD]:[PROCESO]],5,0),"")</f>
        <v/>
      </c>
      <c r="B190" s="15"/>
      <c r="C190" s="85"/>
      <c r="D190" s="84" t="e">
        <f>VLOOKUP(E190,FINCAS!$A$2:$B$77,2,0)</f>
        <v>#N/A</v>
      </c>
      <c r="E190" s="15"/>
      <c r="F190" s="15"/>
      <c r="G190" s="82" t="e">
        <f>VLOOKUP(F190,'ESTADAR V3 2025'!$D$125:$E$240,2,0)</f>
        <v>#N/A</v>
      </c>
      <c r="H190" s="86"/>
      <c r="I190" s="86"/>
      <c r="J190" s="15"/>
      <c r="K190" s="242" t="str">
        <f t="shared" si="11"/>
        <v/>
      </c>
      <c r="L190" s="93">
        <f t="shared" si="12"/>
        <v>0</v>
      </c>
      <c r="M190" s="94" t="str">
        <f>+IFERROR(VLOOKUP(LEFT(F190,4),'ESTADAR V3 2025'!$C$4:$G$116,4,0),"")</f>
        <v/>
      </c>
      <c r="N190" s="95" t="str">
        <f t="shared" si="13"/>
        <v/>
      </c>
      <c r="O190" s="96" t="str">
        <f t="shared" si="14"/>
        <v/>
      </c>
      <c r="P190" s="14"/>
      <c r="Q190" s="14"/>
      <c r="R190" s="218" t="e">
        <f>+VLOOKUP(F190,'ESTADAR V3 2025'!$D$125:$G$236,4,FALSE)</f>
        <v>#N/A</v>
      </c>
    </row>
    <row r="191" spans="1:18" x14ac:dyDescent="0.35">
      <c r="A191" s="83" t="str">
        <f>IFERROR(VLOOKUP(LEFT(F191,4),Tabla3[[COD]:[PROCESO]],5,0),"")</f>
        <v/>
      </c>
      <c r="B191" s="15"/>
      <c r="C191" s="85"/>
      <c r="D191" s="84" t="e">
        <f>VLOOKUP(E191,FINCAS!$A$2:$B$77,2,0)</f>
        <v>#N/A</v>
      </c>
      <c r="E191" s="15"/>
      <c r="F191" s="15"/>
      <c r="G191" s="82" t="e">
        <f>VLOOKUP(F191,'ESTADAR V3 2025'!$D$125:$E$240,2,0)</f>
        <v>#N/A</v>
      </c>
      <c r="H191" s="86"/>
      <c r="I191" s="86"/>
      <c r="J191" s="15"/>
      <c r="K191" s="242" t="str">
        <f t="shared" si="11"/>
        <v/>
      </c>
      <c r="L191" s="93">
        <f t="shared" si="12"/>
        <v>0</v>
      </c>
      <c r="M191" s="94" t="str">
        <f>+IFERROR(VLOOKUP(LEFT(F191,4),'ESTADAR V3 2025'!$C$4:$G$116,4,0),"")</f>
        <v/>
      </c>
      <c r="N191" s="95" t="str">
        <f t="shared" si="13"/>
        <v/>
      </c>
      <c r="O191" s="96" t="str">
        <f t="shared" si="14"/>
        <v/>
      </c>
      <c r="P191" s="14"/>
      <c r="Q191" s="14"/>
      <c r="R191" s="218" t="e">
        <f>+VLOOKUP(F191,'ESTADAR V3 2025'!$D$125:$G$236,4,FALSE)</f>
        <v>#N/A</v>
      </c>
    </row>
    <row r="192" spans="1:18" x14ac:dyDescent="0.35">
      <c r="A192" s="83" t="str">
        <f>IFERROR(VLOOKUP(LEFT(F192,4),Tabla3[[COD]:[PROCESO]],5,0),"")</f>
        <v/>
      </c>
      <c r="B192" s="15"/>
      <c r="C192" s="85"/>
      <c r="D192" s="84" t="e">
        <f>VLOOKUP(E192,FINCAS!$A$2:$B$77,2,0)</f>
        <v>#N/A</v>
      </c>
      <c r="E192" s="15"/>
      <c r="F192" s="15"/>
      <c r="G192" s="82" t="e">
        <f>VLOOKUP(F192,'ESTADAR V3 2025'!$D$125:$E$240,2,0)</f>
        <v>#N/A</v>
      </c>
      <c r="H192" s="86"/>
      <c r="I192" s="86"/>
      <c r="J192" s="15"/>
      <c r="K192" s="242" t="str">
        <f t="shared" si="11"/>
        <v/>
      </c>
      <c r="L192" s="93">
        <f t="shared" si="12"/>
        <v>0</v>
      </c>
      <c r="M192" s="94" t="str">
        <f>+IFERROR(VLOOKUP(LEFT(F192,4),'ESTADAR V3 2025'!$C$4:$G$116,4,0),"")</f>
        <v/>
      </c>
      <c r="N192" s="95" t="str">
        <f t="shared" si="13"/>
        <v/>
      </c>
      <c r="O192" s="96" t="str">
        <f t="shared" si="14"/>
        <v/>
      </c>
      <c r="P192" s="14"/>
      <c r="Q192" s="14"/>
      <c r="R192" s="218" t="e">
        <f>+VLOOKUP(F192,'ESTADAR V3 2025'!$D$125:$G$236,4,FALSE)</f>
        <v>#N/A</v>
      </c>
    </row>
    <row r="193" spans="1:18" x14ac:dyDescent="0.35">
      <c r="A193" s="83" t="str">
        <f>IFERROR(VLOOKUP(LEFT(F193,4),Tabla3[[COD]:[PROCESO]],5,0),"")</f>
        <v/>
      </c>
      <c r="B193" s="15"/>
      <c r="C193" s="85"/>
      <c r="D193" s="84" t="e">
        <f>VLOOKUP(E193,FINCAS!$A$2:$B$77,2,0)</f>
        <v>#N/A</v>
      </c>
      <c r="E193" s="15"/>
      <c r="F193" s="15"/>
      <c r="G193" s="82" t="e">
        <f>VLOOKUP(F193,'ESTADAR V3 2025'!$D$125:$E$240,2,0)</f>
        <v>#N/A</v>
      </c>
      <c r="H193" s="86"/>
      <c r="I193" s="86"/>
      <c r="J193" s="15"/>
      <c r="K193" s="242" t="str">
        <f t="shared" si="11"/>
        <v/>
      </c>
      <c r="L193" s="93">
        <f t="shared" si="12"/>
        <v>0</v>
      </c>
      <c r="M193" s="94" t="str">
        <f>+IFERROR(VLOOKUP(LEFT(F193,4),'ESTADAR V3 2025'!$C$4:$G$116,4,0),"")</f>
        <v/>
      </c>
      <c r="N193" s="95" t="str">
        <f t="shared" si="13"/>
        <v/>
      </c>
      <c r="O193" s="96" t="str">
        <f t="shared" si="14"/>
        <v/>
      </c>
      <c r="P193" s="14"/>
      <c r="Q193" s="14"/>
      <c r="R193" s="218" t="e">
        <f>+VLOOKUP(F193,'ESTADAR V3 2025'!$D$125:$G$236,4,FALSE)</f>
        <v>#N/A</v>
      </c>
    </row>
    <row r="194" spans="1:18" x14ac:dyDescent="0.35">
      <c r="A194" s="83" t="str">
        <f>IFERROR(VLOOKUP(LEFT(F194,4),Tabla3[[COD]:[PROCESO]],5,0),"")</f>
        <v/>
      </c>
      <c r="B194" s="15"/>
      <c r="C194" s="85"/>
      <c r="D194" s="84" t="e">
        <f>VLOOKUP(E194,FINCAS!$A$2:$B$77,2,0)</f>
        <v>#N/A</v>
      </c>
      <c r="E194" s="15"/>
      <c r="F194" s="15"/>
      <c r="G194" s="82" t="e">
        <f>VLOOKUP(F194,'ESTADAR V3 2025'!$D$125:$E$240,2,0)</f>
        <v>#N/A</v>
      </c>
      <c r="H194" s="86"/>
      <c r="I194" s="86"/>
      <c r="J194" s="15"/>
      <c r="K194" s="242" t="str">
        <f t="shared" ref="K194:K257" si="15">+IFERROR(L194*M194,"")</f>
        <v/>
      </c>
      <c r="L194" s="93">
        <f t="shared" si="12"/>
        <v>0</v>
      </c>
      <c r="M194" s="94" t="str">
        <f>+IFERROR(VLOOKUP(LEFT(F194,4),'ESTADAR V3 2025'!$C$4:$G$116,4,0),"")</f>
        <v/>
      </c>
      <c r="N194" s="95" t="str">
        <f t="shared" si="13"/>
        <v/>
      </c>
      <c r="O194" s="96" t="str">
        <f t="shared" si="14"/>
        <v/>
      </c>
      <c r="P194" s="14"/>
      <c r="Q194" s="14"/>
      <c r="R194" s="218" t="e">
        <f>+VLOOKUP(F194,'ESTADAR V3 2025'!$D$125:$G$236,4,FALSE)</f>
        <v>#N/A</v>
      </c>
    </row>
    <row r="195" spans="1:18" x14ac:dyDescent="0.35">
      <c r="A195" s="83" t="str">
        <f>IFERROR(VLOOKUP(LEFT(F195,4),Tabla3[[COD]:[PROCESO]],5,0),"")</f>
        <v/>
      </c>
      <c r="B195" s="15"/>
      <c r="C195" s="85"/>
      <c r="D195" s="84" t="e">
        <f>VLOOKUP(E195,FINCAS!$A$2:$B$77,2,0)</f>
        <v>#N/A</v>
      </c>
      <c r="E195" s="15"/>
      <c r="F195" s="15"/>
      <c r="G195" s="82" t="e">
        <f>VLOOKUP(F195,'ESTADAR V3 2025'!$D$125:$E$240,2,0)</f>
        <v>#N/A</v>
      </c>
      <c r="H195" s="86"/>
      <c r="I195" s="86"/>
      <c r="J195" s="15"/>
      <c r="K195" s="242" t="str">
        <f t="shared" si="15"/>
        <v/>
      </c>
      <c r="L195" s="93">
        <f t="shared" si="12"/>
        <v>0</v>
      </c>
      <c r="M195" s="94" t="str">
        <f>+IFERROR(VLOOKUP(LEFT(F195,4),'ESTADAR V3 2025'!$C$4:$G$116,4,0),"")</f>
        <v/>
      </c>
      <c r="N195" s="95" t="str">
        <f t="shared" si="13"/>
        <v/>
      </c>
      <c r="O195" s="96" t="str">
        <f t="shared" si="14"/>
        <v/>
      </c>
      <c r="P195" s="14"/>
      <c r="Q195" s="14"/>
      <c r="R195" s="218" t="e">
        <f>+VLOOKUP(F195,'ESTADAR V3 2025'!$D$125:$G$236,4,FALSE)</f>
        <v>#N/A</v>
      </c>
    </row>
    <row r="196" spans="1:18" x14ac:dyDescent="0.35">
      <c r="A196" s="83" t="str">
        <f>IFERROR(VLOOKUP(LEFT(F196,4),Tabla3[[COD]:[PROCESO]],5,0),"")</f>
        <v/>
      </c>
      <c r="B196" s="15"/>
      <c r="C196" s="85"/>
      <c r="D196" s="84" t="e">
        <f>VLOOKUP(E196,FINCAS!$A$2:$B$77,2,0)</f>
        <v>#N/A</v>
      </c>
      <c r="E196" s="15"/>
      <c r="F196" s="15"/>
      <c r="G196" s="82" t="e">
        <f>VLOOKUP(F196,'ESTADAR V3 2025'!$D$125:$E$240,2,0)</f>
        <v>#N/A</v>
      </c>
      <c r="H196" s="86"/>
      <c r="I196" s="86"/>
      <c r="J196" s="15"/>
      <c r="K196" s="242" t="str">
        <f t="shared" si="15"/>
        <v/>
      </c>
      <c r="L196" s="93">
        <f t="shared" si="12"/>
        <v>0</v>
      </c>
      <c r="M196" s="94" t="str">
        <f>+IFERROR(VLOOKUP(LEFT(F196,4),'ESTADAR V3 2025'!$C$4:$G$116,4,0),"")</f>
        <v/>
      </c>
      <c r="N196" s="95" t="str">
        <f t="shared" si="13"/>
        <v/>
      </c>
      <c r="O196" s="96" t="str">
        <f t="shared" si="14"/>
        <v/>
      </c>
      <c r="P196" s="14"/>
      <c r="Q196" s="14"/>
      <c r="R196" s="218" t="e">
        <f>+VLOOKUP(F196,'ESTADAR V3 2025'!$D$125:$G$236,4,FALSE)</f>
        <v>#N/A</v>
      </c>
    </row>
    <row r="197" spans="1:18" x14ac:dyDescent="0.35">
      <c r="A197" s="83" t="str">
        <f>IFERROR(VLOOKUP(LEFT(F197,4),Tabla3[[COD]:[PROCESO]],5,0),"")</f>
        <v/>
      </c>
      <c r="B197" s="15"/>
      <c r="C197" s="85"/>
      <c r="D197" s="84" t="e">
        <f>VLOOKUP(E197,FINCAS!$A$2:$B$77,2,0)</f>
        <v>#N/A</v>
      </c>
      <c r="E197" s="15"/>
      <c r="F197" s="15"/>
      <c r="G197" s="82" t="e">
        <f>VLOOKUP(F197,'ESTADAR V3 2025'!$D$125:$E$240,2,0)</f>
        <v>#N/A</v>
      </c>
      <c r="H197" s="86"/>
      <c r="I197" s="86"/>
      <c r="J197" s="15"/>
      <c r="K197" s="242" t="str">
        <f t="shared" si="15"/>
        <v/>
      </c>
      <c r="L197" s="93">
        <f t="shared" si="12"/>
        <v>0</v>
      </c>
      <c r="M197" s="94" t="str">
        <f>+IFERROR(VLOOKUP(LEFT(F197,4),'ESTADAR V3 2025'!$C$4:$G$116,4,0),"")</f>
        <v/>
      </c>
      <c r="N197" s="95" t="str">
        <f t="shared" si="13"/>
        <v/>
      </c>
      <c r="O197" s="96" t="str">
        <f t="shared" si="14"/>
        <v/>
      </c>
      <c r="P197" s="14"/>
      <c r="Q197" s="14"/>
      <c r="R197" s="218" t="e">
        <f>+VLOOKUP(F197,'ESTADAR V3 2025'!$D$125:$G$236,4,FALSE)</f>
        <v>#N/A</v>
      </c>
    </row>
    <row r="198" spans="1:18" x14ac:dyDescent="0.35">
      <c r="A198" s="83" t="str">
        <f>IFERROR(VLOOKUP(LEFT(F198,4),Tabla3[[COD]:[PROCESO]],5,0),"")</f>
        <v/>
      </c>
      <c r="B198" s="15"/>
      <c r="C198" s="85"/>
      <c r="D198" s="84" t="e">
        <f>VLOOKUP(E198,FINCAS!$A$2:$B$77,2,0)</f>
        <v>#N/A</v>
      </c>
      <c r="E198" s="15"/>
      <c r="F198" s="15"/>
      <c r="G198" s="82" t="e">
        <f>VLOOKUP(F198,'ESTADAR V3 2025'!$D$125:$E$240,2,0)</f>
        <v>#N/A</v>
      </c>
      <c r="H198" s="86"/>
      <c r="I198" s="86"/>
      <c r="J198" s="15"/>
      <c r="K198" s="242" t="str">
        <f t="shared" si="15"/>
        <v/>
      </c>
      <c r="L198" s="93">
        <f t="shared" si="12"/>
        <v>0</v>
      </c>
      <c r="M198" s="94" t="str">
        <f>+IFERROR(VLOOKUP(LEFT(F198,4),'ESTADAR V3 2025'!$C$4:$G$116,4,0),"")</f>
        <v/>
      </c>
      <c r="N198" s="95" t="str">
        <f t="shared" si="13"/>
        <v/>
      </c>
      <c r="O198" s="96" t="str">
        <f t="shared" si="14"/>
        <v/>
      </c>
      <c r="P198" s="14"/>
      <c r="Q198" s="14"/>
      <c r="R198" s="218" t="e">
        <f>+VLOOKUP(F198,'ESTADAR V3 2025'!$D$125:$G$236,4,FALSE)</f>
        <v>#N/A</v>
      </c>
    </row>
    <row r="199" spans="1:18" x14ac:dyDescent="0.35">
      <c r="A199" s="83" t="str">
        <f>IFERROR(VLOOKUP(LEFT(F199,4),Tabla3[[COD]:[PROCESO]],5,0),"")</f>
        <v/>
      </c>
      <c r="B199" s="15"/>
      <c r="C199" s="85"/>
      <c r="D199" s="84" t="e">
        <f>VLOOKUP(E199,FINCAS!$A$2:$B$77,2,0)</f>
        <v>#N/A</v>
      </c>
      <c r="E199" s="15"/>
      <c r="F199" s="15"/>
      <c r="G199" s="82" t="e">
        <f>VLOOKUP(F199,'ESTADAR V3 2025'!$D$125:$E$240,2,0)</f>
        <v>#N/A</v>
      </c>
      <c r="H199" s="86"/>
      <c r="I199" s="86"/>
      <c r="J199" s="15"/>
      <c r="K199" s="242" t="str">
        <f t="shared" si="15"/>
        <v/>
      </c>
      <c r="L199" s="93">
        <f t="shared" si="12"/>
        <v>0</v>
      </c>
      <c r="M199" s="94" t="str">
        <f>+IFERROR(VLOOKUP(LEFT(F199,4),'ESTADAR V3 2025'!$C$4:$G$116,4,0),"")</f>
        <v/>
      </c>
      <c r="N199" s="95" t="str">
        <f t="shared" si="13"/>
        <v/>
      </c>
      <c r="O199" s="96" t="str">
        <f t="shared" si="14"/>
        <v/>
      </c>
      <c r="P199" s="14"/>
      <c r="Q199" s="14"/>
      <c r="R199" s="218" t="e">
        <f>+VLOOKUP(F199,'ESTADAR V3 2025'!$D$125:$G$236,4,FALSE)</f>
        <v>#N/A</v>
      </c>
    </row>
    <row r="200" spans="1:18" x14ac:dyDescent="0.35">
      <c r="A200" s="83" t="str">
        <f>IFERROR(VLOOKUP(LEFT(F200,4),Tabla3[[COD]:[PROCESO]],5,0),"")</f>
        <v/>
      </c>
      <c r="B200" s="15"/>
      <c r="C200" s="85"/>
      <c r="D200" s="84" t="e">
        <f>VLOOKUP(E200,FINCAS!$A$2:$B$77,2,0)</f>
        <v>#N/A</v>
      </c>
      <c r="E200" s="15"/>
      <c r="F200" s="15"/>
      <c r="G200" s="82" t="e">
        <f>VLOOKUP(F200,'ESTADAR V3 2025'!$D$125:$E$240,2,0)</f>
        <v>#N/A</v>
      </c>
      <c r="H200" s="86"/>
      <c r="I200" s="86"/>
      <c r="J200" s="15"/>
      <c r="K200" s="242" t="str">
        <f t="shared" si="15"/>
        <v/>
      </c>
      <c r="L200" s="93">
        <f t="shared" si="12"/>
        <v>0</v>
      </c>
      <c r="M200" s="94" t="str">
        <f>+IFERROR(VLOOKUP(LEFT(F200,4),'ESTADAR V3 2025'!$C$4:$G$116,4,0),"")</f>
        <v/>
      </c>
      <c r="N200" s="95" t="str">
        <f t="shared" si="13"/>
        <v/>
      </c>
      <c r="O200" s="96" t="str">
        <f t="shared" si="14"/>
        <v/>
      </c>
      <c r="P200" s="14"/>
      <c r="Q200" s="14"/>
      <c r="R200" s="218" t="e">
        <f>+VLOOKUP(F200,'ESTADAR V3 2025'!$D$125:$G$236,4,FALSE)</f>
        <v>#N/A</v>
      </c>
    </row>
    <row r="201" spans="1:18" x14ac:dyDescent="0.35">
      <c r="A201" s="83" t="str">
        <f>IFERROR(VLOOKUP(LEFT(F201,4),Tabla3[[COD]:[PROCESO]],5,0),"")</f>
        <v/>
      </c>
      <c r="B201" s="15"/>
      <c r="C201" s="85"/>
      <c r="D201" s="84" t="e">
        <f>VLOOKUP(E201,FINCAS!$A$2:$B$77,2,0)</f>
        <v>#N/A</v>
      </c>
      <c r="E201" s="15"/>
      <c r="F201" s="15"/>
      <c r="G201" s="82" t="e">
        <f>VLOOKUP(F201,'ESTADAR V3 2025'!$D$125:$E$240,2,0)</f>
        <v>#N/A</v>
      </c>
      <c r="H201" s="86"/>
      <c r="I201" s="86"/>
      <c r="J201" s="15"/>
      <c r="K201" s="242" t="str">
        <f t="shared" si="15"/>
        <v/>
      </c>
      <c r="L201" s="93">
        <f t="shared" si="12"/>
        <v>0</v>
      </c>
      <c r="M201" s="94" t="str">
        <f>+IFERROR(VLOOKUP(LEFT(F201,4),'ESTADAR V3 2025'!$C$4:$G$116,4,0),"")</f>
        <v/>
      </c>
      <c r="N201" s="95" t="str">
        <f t="shared" si="13"/>
        <v/>
      </c>
      <c r="O201" s="96" t="str">
        <f t="shared" si="14"/>
        <v/>
      </c>
      <c r="P201" s="14"/>
      <c r="Q201" s="14"/>
      <c r="R201" s="218" t="e">
        <f>+VLOOKUP(F201,'ESTADAR V3 2025'!$D$125:$G$236,4,FALSE)</f>
        <v>#N/A</v>
      </c>
    </row>
    <row r="202" spans="1:18" x14ac:dyDescent="0.35">
      <c r="A202" s="83" t="str">
        <f>IFERROR(VLOOKUP(LEFT(F202,4),Tabla3[[COD]:[PROCESO]],5,0),"")</f>
        <v/>
      </c>
      <c r="B202" s="15"/>
      <c r="C202" s="85"/>
      <c r="D202" s="84" t="e">
        <f>VLOOKUP(E202,FINCAS!$A$2:$B$77,2,0)</f>
        <v>#N/A</v>
      </c>
      <c r="E202" s="15"/>
      <c r="F202" s="15"/>
      <c r="G202" s="82" t="e">
        <f>VLOOKUP(F202,'ESTADAR V3 2025'!$D$125:$E$240,2,0)</f>
        <v>#N/A</v>
      </c>
      <c r="H202" s="86"/>
      <c r="I202" s="86"/>
      <c r="J202" s="15"/>
      <c r="K202" s="242" t="str">
        <f t="shared" si="15"/>
        <v/>
      </c>
      <c r="L202" s="93">
        <f t="shared" si="12"/>
        <v>0</v>
      </c>
      <c r="M202" s="94" t="str">
        <f>+IFERROR(VLOOKUP(LEFT(F202,4),'ESTADAR V3 2025'!$C$4:$G$116,4,0),"")</f>
        <v/>
      </c>
      <c r="N202" s="95" t="str">
        <f t="shared" si="13"/>
        <v/>
      </c>
      <c r="O202" s="96" t="str">
        <f t="shared" si="14"/>
        <v/>
      </c>
      <c r="P202" s="14"/>
      <c r="Q202" s="14"/>
      <c r="R202" s="218" t="e">
        <f>+VLOOKUP(F202,'ESTADAR V3 2025'!$D$125:$G$236,4,FALSE)</f>
        <v>#N/A</v>
      </c>
    </row>
    <row r="203" spans="1:18" x14ac:dyDescent="0.35">
      <c r="A203" s="83" t="str">
        <f>IFERROR(VLOOKUP(LEFT(F203,4),Tabla3[[COD]:[PROCESO]],5,0),"")</f>
        <v/>
      </c>
      <c r="B203" s="15"/>
      <c r="C203" s="85"/>
      <c r="D203" s="84" t="e">
        <f>VLOOKUP(E203,FINCAS!$A$2:$B$77,2,0)</f>
        <v>#N/A</v>
      </c>
      <c r="E203" s="15"/>
      <c r="F203" s="15"/>
      <c r="G203" s="82" t="e">
        <f>VLOOKUP(F203,'ESTADAR V3 2025'!$D$125:$E$240,2,0)</f>
        <v>#N/A</v>
      </c>
      <c r="H203" s="86"/>
      <c r="I203" s="86"/>
      <c r="J203" s="15"/>
      <c r="K203" s="242" t="str">
        <f t="shared" si="15"/>
        <v/>
      </c>
      <c r="L203" s="93">
        <f t="shared" si="12"/>
        <v>0</v>
      </c>
      <c r="M203" s="94" t="str">
        <f>+IFERROR(VLOOKUP(LEFT(F203,4),'ESTADAR V3 2025'!$C$4:$G$116,4,0),"")</f>
        <v/>
      </c>
      <c r="N203" s="95" t="str">
        <f t="shared" si="13"/>
        <v/>
      </c>
      <c r="O203" s="96" t="str">
        <f t="shared" si="14"/>
        <v/>
      </c>
      <c r="P203" s="14"/>
      <c r="Q203" s="14"/>
      <c r="R203" s="218" t="e">
        <f>+VLOOKUP(F203,'ESTADAR V3 2025'!$D$125:$G$236,4,FALSE)</f>
        <v>#N/A</v>
      </c>
    </row>
    <row r="204" spans="1:18" x14ac:dyDescent="0.35">
      <c r="A204" s="83" t="str">
        <f>IFERROR(VLOOKUP(LEFT(F204,4),Tabla3[[COD]:[PROCESO]],5,0),"")</f>
        <v/>
      </c>
      <c r="B204" s="15"/>
      <c r="C204" s="85"/>
      <c r="D204" s="84" t="e">
        <f>VLOOKUP(E204,FINCAS!$A$2:$B$77,2,0)</f>
        <v>#N/A</v>
      </c>
      <c r="E204" s="15"/>
      <c r="F204" s="15"/>
      <c r="G204" s="82" t="e">
        <f>VLOOKUP(F204,'ESTADAR V3 2025'!$D$125:$E$240,2,0)</f>
        <v>#N/A</v>
      </c>
      <c r="H204" s="86"/>
      <c r="I204" s="86"/>
      <c r="J204" s="15"/>
      <c r="K204" s="242" t="str">
        <f t="shared" si="15"/>
        <v/>
      </c>
      <c r="L204" s="93">
        <f t="shared" si="12"/>
        <v>0</v>
      </c>
      <c r="M204" s="94" t="str">
        <f>+IFERROR(VLOOKUP(LEFT(F204,4),'ESTADAR V3 2025'!$C$4:$G$116,4,0),"")</f>
        <v/>
      </c>
      <c r="N204" s="95" t="str">
        <f t="shared" si="13"/>
        <v/>
      </c>
      <c r="O204" s="96" t="str">
        <f t="shared" si="14"/>
        <v/>
      </c>
      <c r="P204" s="14"/>
      <c r="Q204" s="14"/>
      <c r="R204" s="218" t="e">
        <f>+VLOOKUP(F204,'ESTADAR V3 2025'!$D$125:$G$236,4,FALSE)</f>
        <v>#N/A</v>
      </c>
    </row>
    <row r="205" spans="1:18" x14ac:dyDescent="0.35">
      <c r="A205" s="83" t="str">
        <f>IFERROR(VLOOKUP(LEFT(F205,4),Tabla3[[COD]:[PROCESO]],5,0),"")</f>
        <v/>
      </c>
      <c r="B205" s="15"/>
      <c r="C205" s="85"/>
      <c r="D205" s="84" t="e">
        <f>VLOOKUP(E205,FINCAS!$A$2:$B$77,2,0)</f>
        <v>#N/A</v>
      </c>
      <c r="E205" s="15"/>
      <c r="F205" s="15"/>
      <c r="G205" s="82" t="e">
        <f>VLOOKUP(F205,'ESTADAR V3 2025'!$D$125:$E$240,2,0)</f>
        <v>#N/A</v>
      </c>
      <c r="H205" s="86"/>
      <c r="I205" s="86"/>
      <c r="J205" s="15"/>
      <c r="K205" s="242" t="str">
        <f t="shared" si="15"/>
        <v/>
      </c>
      <c r="L205" s="93">
        <f t="shared" si="12"/>
        <v>0</v>
      </c>
      <c r="M205" s="94" t="str">
        <f>+IFERROR(VLOOKUP(LEFT(F205,4),'ESTADAR V3 2025'!$C$4:$G$116,4,0),"")</f>
        <v/>
      </c>
      <c r="N205" s="95" t="str">
        <f t="shared" si="13"/>
        <v/>
      </c>
      <c r="O205" s="96" t="str">
        <f t="shared" si="14"/>
        <v/>
      </c>
      <c r="P205" s="14"/>
      <c r="Q205" s="14"/>
      <c r="R205" s="218" t="e">
        <f>+VLOOKUP(F205,'ESTADAR V3 2025'!$D$125:$G$236,4,FALSE)</f>
        <v>#N/A</v>
      </c>
    </row>
    <row r="206" spans="1:18" x14ac:dyDescent="0.35">
      <c r="A206" s="83" t="str">
        <f>IFERROR(VLOOKUP(LEFT(F206,4),Tabla3[[COD]:[PROCESO]],5,0),"")</f>
        <v/>
      </c>
      <c r="B206" s="15"/>
      <c r="C206" s="85"/>
      <c r="D206" s="84" t="e">
        <f>VLOOKUP(E206,FINCAS!$A$2:$B$77,2,0)</f>
        <v>#N/A</v>
      </c>
      <c r="E206" s="15"/>
      <c r="F206" s="15"/>
      <c r="G206" s="82" t="e">
        <f>VLOOKUP(F206,'ESTADAR V3 2025'!$D$125:$E$240,2,0)</f>
        <v>#N/A</v>
      </c>
      <c r="H206" s="86"/>
      <c r="I206" s="86"/>
      <c r="J206" s="15"/>
      <c r="K206" s="242" t="str">
        <f t="shared" si="15"/>
        <v/>
      </c>
      <c r="L206" s="93">
        <f t="shared" si="12"/>
        <v>0</v>
      </c>
      <c r="M206" s="94" t="str">
        <f>+IFERROR(VLOOKUP(LEFT(F206,4),'ESTADAR V3 2025'!$C$4:$G$116,4,0),"")</f>
        <v/>
      </c>
      <c r="N206" s="95" t="str">
        <f t="shared" si="13"/>
        <v/>
      </c>
      <c r="O206" s="96" t="str">
        <f t="shared" si="14"/>
        <v/>
      </c>
      <c r="P206" s="14"/>
      <c r="Q206" s="14"/>
      <c r="R206" s="218" t="e">
        <f>+VLOOKUP(F206,'ESTADAR V3 2025'!$D$125:$G$236,4,FALSE)</f>
        <v>#N/A</v>
      </c>
    </row>
    <row r="207" spans="1:18" x14ac:dyDescent="0.35">
      <c r="A207" s="83" t="str">
        <f>IFERROR(VLOOKUP(LEFT(F207,4),Tabla3[[COD]:[PROCESO]],5,0),"")</f>
        <v/>
      </c>
      <c r="B207" s="15"/>
      <c r="C207" s="85"/>
      <c r="D207" s="84" t="e">
        <f>VLOOKUP(E207,FINCAS!$A$2:$B$77,2,0)</f>
        <v>#N/A</v>
      </c>
      <c r="E207" s="15"/>
      <c r="F207" s="15"/>
      <c r="G207" s="82" t="e">
        <f>VLOOKUP(F207,'ESTADAR V3 2025'!$D$125:$E$240,2,0)</f>
        <v>#N/A</v>
      </c>
      <c r="H207" s="86"/>
      <c r="I207" s="86"/>
      <c r="J207" s="15"/>
      <c r="K207" s="242" t="str">
        <f t="shared" si="15"/>
        <v/>
      </c>
      <c r="L207" s="93">
        <f t="shared" ref="L207:L263" si="16">+(I207-H207)*24</f>
        <v>0</v>
      </c>
      <c r="M207" s="94" t="str">
        <f>+IFERROR(VLOOKUP(LEFT(F207,4),'ESTADAR V3 2025'!$C$4:$G$116,4,0),"")</f>
        <v/>
      </c>
      <c r="N207" s="95" t="str">
        <f t="shared" ref="N207:N263" si="17">IFERROR(J207/L207,"")</f>
        <v/>
      </c>
      <c r="O207" s="96" t="str">
        <f t="shared" ref="O207:O263" si="18">IFERROR(N207/M207,"")</f>
        <v/>
      </c>
      <c r="P207" s="14"/>
      <c r="Q207" s="14"/>
      <c r="R207" s="218" t="e">
        <f>+VLOOKUP(F207,'ESTADAR V3 2025'!$D$125:$G$236,4,FALSE)</f>
        <v>#N/A</v>
      </c>
    </row>
    <row r="208" spans="1:18" x14ac:dyDescent="0.35">
      <c r="A208" s="83" t="str">
        <f>IFERROR(VLOOKUP(LEFT(F208,4),Tabla3[[COD]:[PROCESO]],5,0),"")</f>
        <v/>
      </c>
      <c r="B208" s="15"/>
      <c r="C208" s="85"/>
      <c r="D208" s="84" t="e">
        <f>VLOOKUP(E208,FINCAS!$A$2:$B$77,2,0)</f>
        <v>#N/A</v>
      </c>
      <c r="E208" s="15"/>
      <c r="F208" s="15"/>
      <c r="G208" s="82" t="e">
        <f>VLOOKUP(F208,'ESTADAR V3 2025'!$D$125:$E$240,2,0)</f>
        <v>#N/A</v>
      </c>
      <c r="H208" s="86"/>
      <c r="I208" s="86"/>
      <c r="J208" s="15"/>
      <c r="K208" s="242" t="str">
        <f t="shared" si="15"/>
        <v/>
      </c>
      <c r="L208" s="93">
        <f t="shared" si="16"/>
        <v>0</v>
      </c>
      <c r="M208" s="94" t="str">
        <f>+IFERROR(VLOOKUP(LEFT(F208,4),'ESTADAR V3 2025'!$C$4:$G$116,4,0),"")</f>
        <v/>
      </c>
      <c r="N208" s="95" t="str">
        <f t="shared" si="17"/>
        <v/>
      </c>
      <c r="O208" s="96" t="str">
        <f t="shared" si="18"/>
        <v/>
      </c>
      <c r="P208" s="14"/>
      <c r="Q208" s="14"/>
      <c r="R208" s="218" t="e">
        <f>+VLOOKUP(F208,'ESTADAR V3 2025'!$D$125:$G$236,4,FALSE)</f>
        <v>#N/A</v>
      </c>
    </row>
    <row r="209" spans="1:18" x14ac:dyDescent="0.35">
      <c r="A209" s="83" t="str">
        <f>IFERROR(VLOOKUP(LEFT(F209,4),Tabla3[[COD]:[PROCESO]],5,0),"")</f>
        <v/>
      </c>
      <c r="B209" s="15"/>
      <c r="C209" s="85"/>
      <c r="D209" s="84" t="e">
        <f>VLOOKUP(E209,FINCAS!$A$2:$B$77,2,0)</f>
        <v>#N/A</v>
      </c>
      <c r="E209" s="15"/>
      <c r="F209" s="15"/>
      <c r="G209" s="82" t="e">
        <f>VLOOKUP(F209,'ESTADAR V3 2025'!$D$125:$E$240,2,0)</f>
        <v>#N/A</v>
      </c>
      <c r="H209" s="86"/>
      <c r="I209" s="86"/>
      <c r="J209" s="15"/>
      <c r="K209" s="242" t="str">
        <f t="shared" si="15"/>
        <v/>
      </c>
      <c r="L209" s="93">
        <f t="shared" si="16"/>
        <v>0</v>
      </c>
      <c r="M209" s="94" t="str">
        <f>+IFERROR(VLOOKUP(LEFT(F209,4),'ESTADAR V3 2025'!$C$4:$G$116,4,0),"")</f>
        <v/>
      </c>
      <c r="N209" s="95" t="str">
        <f t="shared" si="17"/>
        <v/>
      </c>
      <c r="O209" s="96" t="str">
        <f t="shared" si="18"/>
        <v/>
      </c>
      <c r="P209" s="14"/>
      <c r="Q209" s="14"/>
      <c r="R209" s="218" t="e">
        <f>+VLOOKUP(F209,'ESTADAR V3 2025'!$D$125:$G$236,4,FALSE)</f>
        <v>#N/A</v>
      </c>
    </row>
    <row r="210" spans="1:18" x14ac:dyDescent="0.35">
      <c r="A210" s="83" t="str">
        <f>IFERROR(VLOOKUP(LEFT(F210,4),Tabla3[[COD]:[PROCESO]],5,0),"")</f>
        <v/>
      </c>
      <c r="B210" s="15"/>
      <c r="C210" s="85"/>
      <c r="D210" s="84" t="e">
        <f>VLOOKUP(E210,FINCAS!$A$2:$B$77,2,0)</f>
        <v>#N/A</v>
      </c>
      <c r="E210" s="15"/>
      <c r="F210" s="15"/>
      <c r="G210" s="82" t="e">
        <f>VLOOKUP(F210,'ESTADAR V3 2025'!$D$125:$E$240,2,0)</f>
        <v>#N/A</v>
      </c>
      <c r="H210" s="86"/>
      <c r="I210" s="86"/>
      <c r="J210" s="15"/>
      <c r="K210" s="242" t="str">
        <f t="shared" si="15"/>
        <v/>
      </c>
      <c r="L210" s="93">
        <f t="shared" si="16"/>
        <v>0</v>
      </c>
      <c r="M210" s="94" t="str">
        <f>+IFERROR(VLOOKUP(LEFT(F210,4),'ESTADAR V3 2025'!$C$4:$G$116,4,0),"")</f>
        <v/>
      </c>
      <c r="N210" s="95" t="str">
        <f t="shared" si="17"/>
        <v/>
      </c>
      <c r="O210" s="96" t="str">
        <f t="shared" si="18"/>
        <v/>
      </c>
      <c r="P210" s="14"/>
      <c r="Q210" s="14"/>
      <c r="R210" s="218" t="e">
        <f>+VLOOKUP(F210,'ESTADAR V3 2025'!$D$125:$G$236,4,FALSE)</f>
        <v>#N/A</v>
      </c>
    </row>
    <row r="211" spans="1:18" x14ac:dyDescent="0.35">
      <c r="A211" s="83" t="str">
        <f>IFERROR(VLOOKUP(LEFT(F211,4),Tabla3[[COD]:[PROCESO]],5,0),"")</f>
        <v/>
      </c>
      <c r="B211" s="15"/>
      <c r="C211" s="85"/>
      <c r="D211" s="84" t="e">
        <f>VLOOKUP(E211,FINCAS!$A$2:$B$77,2,0)</f>
        <v>#N/A</v>
      </c>
      <c r="E211" s="15"/>
      <c r="F211" s="15"/>
      <c r="G211" s="82" t="e">
        <f>VLOOKUP(F211,'ESTADAR V3 2025'!$D$125:$E$240,2,0)</f>
        <v>#N/A</v>
      </c>
      <c r="H211" s="86"/>
      <c r="I211" s="86"/>
      <c r="J211" s="15"/>
      <c r="K211" s="242" t="str">
        <f t="shared" si="15"/>
        <v/>
      </c>
      <c r="L211" s="93">
        <f t="shared" si="16"/>
        <v>0</v>
      </c>
      <c r="M211" s="94" t="str">
        <f>+IFERROR(VLOOKUP(LEFT(F211,4),'ESTADAR V3 2025'!$C$4:$G$116,4,0),"")</f>
        <v/>
      </c>
      <c r="N211" s="95" t="str">
        <f t="shared" si="17"/>
        <v/>
      </c>
      <c r="O211" s="96" t="str">
        <f t="shared" si="18"/>
        <v/>
      </c>
      <c r="P211" s="14"/>
      <c r="Q211" s="14"/>
      <c r="R211" s="218" t="e">
        <f>+VLOOKUP(F211,'ESTADAR V3 2025'!$D$125:$G$236,4,FALSE)</f>
        <v>#N/A</v>
      </c>
    </row>
    <row r="212" spans="1:18" x14ac:dyDescent="0.35">
      <c r="A212" s="83" t="str">
        <f>IFERROR(VLOOKUP(LEFT(F212,4),Tabla3[[COD]:[PROCESO]],5,0),"")</f>
        <v/>
      </c>
      <c r="B212" s="15"/>
      <c r="C212" s="85"/>
      <c r="D212" s="84" t="e">
        <f>VLOOKUP(E212,FINCAS!$A$2:$B$77,2,0)</f>
        <v>#N/A</v>
      </c>
      <c r="E212" s="15"/>
      <c r="F212" s="15"/>
      <c r="G212" s="82" t="e">
        <f>VLOOKUP(F212,'ESTADAR V3 2025'!$D$125:$E$240,2,0)</f>
        <v>#N/A</v>
      </c>
      <c r="H212" s="86"/>
      <c r="I212" s="86"/>
      <c r="J212" s="15"/>
      <c r="K212" s="242" t="str">
        <f t="shared" si="15"/>
        <v/>
      </c>
      <c r="L212" s="93">
        <f t="shared" si="16"/>
        <v>0</v>
      </c>
      <c r="M212" s="94" t="str">
        <f>+IFERROR(VLOOKUP(LEFT(F212,4),'ESTADAR V3 2025'!$C$4:$G$116,4,0),"")</f>
        <v/>
      </c>
      <c r="N212" s="95" t="str">
        <f t="shared" si="17"/>
        <v/>
      </c>
      <c r="O212" s="96" t="str">
        <f t="shared" si="18"/>
        <v/>
      </c>
      <c r="P212" s="14"/>
      <c r="Q212" s="14"/>
      <c r="R212" s="218" t="e">
        <f>+VLOOKUP(F212,'ESTADAR V3 2025'!$D$125:$G$236,4,FALSE)</f>
        <v>#N/A</v>
      </c>
    </row>
    <row r="213" spans="1:18" x14ac:dyDescent="0.35">
      <c r="A213" s="83" t="str">
        <f>IFERROR(VLOOKUP(LEFT(F213,4),Tabla3[[COD]:[PROCESO]],5,0),"")</f>
        <v/>
      </c>
      <c r="B213" s="15"/>
      <c r="C213" s="85"/>
      <c r="D213" s="84" t="e">
        <f>VLOOKUP(E213,FINCAS!$A$2:$B$77,2,0)</f>
        <v>#N/A</v>
      </c>
      <c r="E213" s="15"/>
      <c r="F213" s="15"/>
      <c r="G213" s="82" t="e">
        <f>VLOOKUP(F213,'ESTADAR V3 2025'!$D$125:$E$240,2,0)</f>
        <v>#N/A</v>
      </c>
      <c r="H213" s="86"/>
      <c r="I213" s="86"/>
      <c r="J213" s="15"/>
      <c r="K213" s="242" t="str">
        <f t="shared" si="15"/>
        <v/>
      </c>
      <c r="L213" s="93">
        <f t="shared" si="16"/>
        <v>0</v>
      </c>
      <c r="M213" s="94" t="str">
        <f>+IFERROR(VLOOKUP(LEFT(F213,4),'ESTADAR V3 2025'!$C$4:$G$116,4,0),"")</f>
        <v/>
      </c>
      <c r="N213" s="95" t="str">
        <f t="shared" si="17"/>
        <v/>
      </c>
      <c r="O213" s="96" t="str">
        <f t="shared" si="18"/>
        <v/>
      </c>
      <c r="P213" s="14"/>
      <c r="Q213" s="14"/>
      <c r="R213" s="218" t="e">
        <f>+VLOOKUP(F213,'ESTADAR V3 2025'!$D$125:$G$236,4,FALSE)</f>
        <v>#N/A</v>
      </c>
    </row>
    <row r="214" spans="1:18" x14ac:dyDescent="0.35">
      <c r="A214" s="83" t="str">
        <f>IFERROR(VLOOKUP(LEFT(F214,4),Tabla3[[COD]:[PROCESO]],5,0),"")</f>
        <v/>
      </c>
      <c r="B214" s="15"/>
      <c r="C214" s="85"/>
      <c r="D214" s="84" t="e">
        <f>VLOOKUP(E214,FINCAS!$A$2:$B$77,2,0)</f>
        <v>#N/A</v>
      </c>
      <c r="E214" s="15"/>
      <c r="F214" s="15"/>
      <c r="G214" s="82" t="e">
        <f>VLOOKUP(F214,'ESTADAR V3 2025'!$D$125:$E$240,2,0)</f>
        <v>#N/A</v>
      </c>
      <c r="H214" s="86"/>
      <c r="I214" s="86"/>
      <c r="J214" s="15"/>
      <c r="K214" s="242" t="str">
        <f t="shared" si="15"/>
        <v/>
      </c>
      <c r="L214" s="93">
        <f t="shared" si="16"/>
        <v>0</v>
      </c>
      <c r="M214" s="94" t="str">
        <f>+IFERROR(VLOOKUP(LEFT(F214,4),'ESTADAR V3 2025'!$C$4:$G$116,4,0),"")</f>
        <v/>
      </c>
      <c r="N214" s="95" t="str">
        <f t="shared" si="17"/>
        <v/>
      </c>
      <c r="O214" s="96" t="str">
        <f t="shared" si="18"/>
        <v/>
      </c>
      <c r="P214" s="14"/>
      <c r="Q214" s="14"/>
      <c r="R214" s="218" t="e">
        <f>+VLOOKUP(F214,'ESTADAR V3 2025'!$D$125:$G$236,4,FALSE)</f>
        <v>#N/A</v>
      </c>
    </row>
    <row r="215" spans="1:18" x14ac:dyDescent="0.35">
      <c r="A215" s="83" t="str">
        <f>IFERROR(VLOOKUP(LEFT(F215,4),Tabla3[[COD]:[PROCESO]],5,0),"")</f>
        <v/>
      </c>
      <c r="B215" s="15"/>
      <c r="C215" s="85"/>
      <c r="D215" s="84" t="e">
        <f>VLOOKUP(E215,FINCAS!$A$2:$B$77,2,0)</f>
        <v>#N/A</v>
      </c>
      <c r="E215" s="15"/>
      <c r="F215" s="15"/>
      <c r="G215" s="82" t="e">
        <f>VLOOKUP(F215,'ESTADAR V3 2025'!$D$125:$E$240,2,0)</f>
        <v>#N/A</v>
      </c>
      <c r="H215" s="86"/>
      <c r="I215" s="86"/>
      <c r="J215" s="15"/>
      <c r="K215" s="242" t="str">
        <f t="shared" si="15"/>
        <v/>
      </c>
      <c r="L215" s="93">
        <f t="shared" si="16"/>
        <v>0</v>
      </c>
      <c r="M215" s="94" t="str">
        <f>+IFERROR(VLOOKUP(LEFT(F215,4),'ESTADAR V3 2025'!$C$4:$G$116,4,0),"")</f>
        <v/>
      </c>
      <c r="N215" s="95" t="str">
        <f t="shared" si="17"/>
        <v/>
      </c>
      <c r="O215" s="96" t="str">
        <f t="shared" si="18"/>
        <v/>
      </c>
      <c r="P215" s="14"/>
      <c r="Q215" s="14"/>
      <c r="R215" s="218" t="e">
        <f>+VLOOKUP(F215,'ESTADAR V3 2025'!$D$125:$G$236,4,FALSE)</f>
        <v>#N/A</v>
      </c>
    </row>
    <row r="216" spans="1:18" x14ac:dyDescent="0.35">
      <c r="A216" s="83" t="str">
        <f>IFERROR(VLOOKUP(LEFT(F216,4),Tabla3[[COD]:[PROCESO]],5,0),"")</f>
        <v/>
      </c>
      <c r="B216" s="15"/>
      <c r="C216" s="85"/>
      <c r="D216" s="84" t="e">
        <f>VLOOKUP(E216,FINCAS!$A$2:$B$77,2,0)</f>
        <v>#N/A</v>
      </c>
      <c r="E216" s="15"/>
      <c r="F216" s="15"/>
      <c r="G216" s="82" t="e">
        <f>VLOOKUP(F216,'ESTADAR V3 2025'!$D$125:$E$240,2,0)</f>
        <v>#N/A</v>
      </c>
      <c r="H216" s="86"/>
      <c r="I216" s="86"/>
      <c r="J216" s="15"/>
      <c r="K216" s="242" t="str">
        <f t="shared" si="15"/>
        <v/>
      </c>
      <c r="L216" s="93">
        <f t="shared" si="16"/>
        <v>0</v>
      </c>
      <c r="M216" s="94" t="str">
        <f>+IFERROR(VLOOKUP(LEFT(F216,4),'ESTADAR V3 2025'!$C$4:$G$116,4,0),"")</f>
        <v/>
      </c>
      <c r="N216" s="95" t="str">
        <f t="shared" si="17"/>
        <v/>
      </c>
      <c r="O216" s="96" t="str">
        <f t="shared" si="18"/>
        <v/>
      </c>
      <c r="P216" s="14"/>
      <c r="Q216" s="14"/>
      <c r="R216" s="218" t="e">
        <f>+VLOOKUP(F216,'ESTADAR V3 2025'!$D$125:$G$236,4,FALSE)</f>
        <v>#N/A</v>
      </c>
    </row>
    <row r="217" spans="1:18" x14ac:dyDescent="0.35">
      <c r="A217" s="83" t="str">
        <f>IFERROR(VLOOKUP(LEFT(F217,4),Tabla3[[COD]:[PROCESO]],5,0),"")</f>
        <v/>
      </c>
      <c r="B217" s="15"/>
      <c r="C217" s="85"/>
      <c r="D217" s="84" t="e">
        <f>VLOOKUP(E217,FINCAS!$A$2:$B$77,2,0)</f>
        <v>#N/A</v>
      </c>
      <c r="E217" s="15"/>
      <c r="F217" s="15"/>
      <c r="G217" s="82" t="e">
        <f>VLOOKUP(F217,'ESTADAR V3 2025'!$D$125:$E$240,2,0)</f>
        <v>#N/A</v>
      </c>
      <c r="H217" s="86"/>
      <c r="I217" s="86"/>
      <c r="J217" s="15"/>
      <c r="K217" s="242" t="str">
        <f t="shared" si="15"/>
        <v/>
      </c>
      <c r="L217" s="93">
        <f t="shared" si="16"/>
        <v>0</v>
      </c>
      <c r="M217" s="94" t="str">
        <f>+IFERROR(VLOOKUP(LEFT(F217,4),'ESTADAR V3 2025'!$C$4:$G$116,4,0),"")</f>
        <v/>
      </c>
      <c r="N217" s="95" t="str">
        <f t="shared" si="17"/>
        <v/>
      </c>
      <c r="O217" s="96" t="str">
        <f t="shared" si="18"/>
        <v/>
      </c>
      <c r="P217" s="14"/>
      <c r="Q217" s="14"/>
      <c r="R217" s="218" t="e">
        <f>+VLOOKUP(F217,'ESTADAR V3 2025'!$D$125:$G$236,4,FALSE)</f>
        <v>#N/A</v>
      </c>
    </row>
    <row r="218" spans="1:18" x14ac:dyDescent="0.35">
      <c r="A218" s="83" t="str">
        <f>IFERROR(VLOOKUP(LEFT(F218,4),Tabla3[[COD]:[PROCESO]],5,0),"")</f>
        <v/>
      </c>
      <c r="B218" s="15"/>
      <c r="C218" s="85"/>
      <c r="D218" s="84" t="e">
        <f>VLOOKUP(E218,FINCAS!$A$2:$B$77,2,0)</f>
        <v>#N/A</v>
      </c>
      <c r="E218" s="15"/>
      <c r="F218" s="15"/>
      <c r="G218" s="82" t="e">
        <f>VLOOKUP(F218,'ESTADAR V3 2025'!$D$125:$E$240,2,0)</f>
        <v>#N/A</v>
      </c>
      <c r="H218" s="86"/>
      <c r="I218" s="86"/>
      <c r="J218" s="15"/>
      <c r="K218" s="242" t="str">
        <f t="shared" si="15"/>
        <v/>
      </c>
      <c r="L218" s="93">
        <f t="shared" si="16"/>
        <v>0</v>
      </c>
      <c r="M218" s="94" t="str">
        <f>+IFERROR(VLOOKUP(LEFT(F218,4),'ESTADAR V3 2025'!$C$4:$G$116,4,0),"")</f>
        <v/>
      </c>
      <c r="N218" s="95" t="str">
        <f t="shared" si="17"/>
        <v/>
      </c>
      <c r="O218" s="96" t="str">
        <f t="shared" si="18"/>
        <v/>
      </c>
      <c r="P218" s="14"/>
      <c r="Q218" s="14"/>
      <c r="R218" s="218" t="e">
        <f>+VLOOKUP(F218,'ESTADAR V3 2025'!$D$125:$G$236,4,FALSE)</f>
        <v>#N/A</v>
      </c>
    </row>
    <row r="219" spans="1:18" x14ac:dyDescent="0.35">
      <c r="A219" s="83" t="str">
        <f>IFERROR(VLOOKUP(LEFT(F219,4),Tabla3[[COD]:[PROCESO]],5,0),"")</f>
        <v/>
      </c>
      <c r="B219" s="15"/>
      <c r="C219" s="85"/>
      <c r="D219" s="84" t="e">
        <f>VLOOKUP(E219,FINCAS!$A$2:$B$77,2,0)</f>
        <v>#N/A</v>
      </c>
      <c r="E219" s="15"/>
      <c r="F219" s="15"/>
      <c r="G219" s="82" t="e">
        <f>VLOOKUP(F219,'ESTADAR V3 2025'!$D$125:$E$240,2,0)</f>
        <v>#N/A</v>
      </c>
      <c r="H219" s="86"/>
      <c r="I219" s="86"/>
      <c r="J219" s="15"/>
      <c r="K219" s="242" t="str">
        <f t="shared" si="15"/>
        <v/>
      </c>
      <c r="L219" s="93">
        <f t="shared" si="16"/>
        <v>0</v>
      </c>
      <c r="M219" s="94" t="str">
        <f>+IFERROR(VLOOKUP(LEFT(F219,4),'ESTADAR V3 2025'!$C$4:$G$116,4,0),"")</f>
        <v/>
      </c>
      <c r="N219" s="95" t="str">
        <f t="shared" si="17"/>
        <v/>
      </c>
      <c r="O219" s="96" t="str">
        <f t="shared" si="18"/>
        <v/>
      </c>
      <c r="P219" s="14"/>
      <c r="Q219" s="14"/>
      <c r="R219" s="218" t="e">
        <f>+VLOOKUP(F219,'ESTADAR V3 2025'!$D$125:$G$236,4,FALSE)</f>
        <v>#N/A</v>
      </c>
    </row>
    <row r="220" spans="1:18" x14ac:dyDescent="0.35">
      <c r="A220" s="83" t="str">
        <f>IFERROR(VLOOKUP(LEFT(F220,4),Tabla3[[COD]:[PROCESO]],5,0),"")</f>
        <v/>
      </c>
      <c r="B220" s="15"/>
      <c r="C220" s="85"/>
      <c r="D220" s="84" t="e">
        <f>VLOOKUP(E220,FINCAS!$A$2:$B$77,2,0)</f>
        <v>#N/A</v>
      </c>
      <c r="E220" s="15"/>
      <c r="F220" s="15"/>
      <c r="G220" s="82" t="e">
        <f>VLOOKUP(F220,'ESTADAR V3 2025'!$D$125:$E$240,2,0)</f>
        <v>#N/A</v>
      </c>
      <c r="H220" s="86"/>
      <c r="I220" s="86"/>
      <c r="J220" s="15"/>
      <c r="K220" s="242" t="str">
        <f t="shared" si="15"/>
        <v/>
      </c>
      <c r="L220" s="93">
        <f t="shared" si="16"/>
        <v>0</v>
      </c>
      <c r="M220" s="94" t="str">
        <f>+IFERROR(VLOOKUP(LEFT(F220,4),'ESTADAR V3 2025'!$C$4:$G$116,4,0),"")</f>
        <v/>
      </c>
      <c r="N220" s="95" t="str">
        <f t="shared" si="17"/>
        <v/>
      </c>
      <c r="O220" s="96" t="str">
        <f t="shared" si="18"/>
        <v/>
      </c>
      <c r="P220" s="14"/>
      <c r="Q220" s="14"/>
      <c r="R220" s="218" t="e">
        <f>+VLOOKUP(F220,'ESTADAR V3 2025'!$D$125:$G$236,4,FALSE)</f>
        <v>#N/A</v>
      </c>
    </row>
    <row r="221" spans="1:18" x14ac:dyDescent="0.35">
      <c r="A221" s="83" t="str">
        <f>IFERROR(VLOOKUP(LEFT(F221,4),Tabla3[[COD]:[PROCESO]],5,0),"")</f>
        <v/>
      </c>
      <c r="B221" s="15"/>
      <c r="C221" s="85"/>
      <c r="D221" s="84" t="e">
        <f>VLOOKUP(E221,FINCAS!$A$2:$B$77,2,0)</f>
        <v>#N/A</v>
      </c>
      <c r="E221" s="15"/>
      <c r="F221" s="15"/>
      <c r="G221" s="82" t="e">
        <f>VLOOKUP(F221,'ESTADAR V3 2025'!$D$125:$E$240,2,0)</f>
        <v>#N/A</v>
      </c>
      <c r="H221" s="86"/>
      <c r="I221" s="86"/>
      <c r="J221" s="15"/>
      <c r="K221" s="242" t="str">
        <f t="shared" si="15"/>
        <v/>
      </c>
      <c r="L221" s="93">
        <f t="shared" si="16"/>
        <v>0</v>
      </c>
      <c r="M221" s="94" t="str">
        <f>+IFERROR(VLOOKUP(LEFT(F221,4),'ESTADAR V3 2025'!$C$4:$G$116,4,0),"")</f>
        <v/>
      </c>
      <c r="N221" s="95" t="str">
        <f t="shared" si="17"/>
        <v/>
      </c>
      <c r="O221" s="96" t="str">
        <f t="shared" si="18"/>
        <v/>
      </c>
      <c r="P221" s="14"/>
      <c r="Q221" s="14"/>
      <c r="R221" s="218" t="e">
        <f>+VLOOKUP(F221,'ESTADAR V3 2025'!$D$125:$G$236,4,FALSE)</f>
        <v>#N/A</v>
      </c>
    </row>
    <row r="222" spans="1:18" x14ac:dyDescent="0.35">
      <c r="A222" s="83" t="str">
        <f>IFERROR(VLOOKUP(LEFT(F222,4),Tabla3[[COD]:[PROCESO]],5,0),"")</f>
        <v/>
      </c>
      <c r="B222" s="15"/>
      <c r="C222" s="85"/>
      <c r="D222" s="84" t="e">
        <f>VLOOKUP(E222,FINCAS!$A$2:$B$77,2,0)</f>
        <v>#N/A</v>
      </c>
      <c r="E222" s="15"/>
      <c r="F222" s="15"/>
      <c r="G222" s="82" t="e">
        <f>VLOOKUP(F222,'ESTADAR V3 2025'!$D$125:$E$240,2,0)</f>
        <v>#N/A</v>
      </c>
      <c r="H222" s="86"/>
      <c r="I222" s="86"/>
      <c r="J222" s="15"/>
      <c r="K222" s="242" t="str">
        <f t="shared" si="15"/>
        <v/>
      </c>
      <c r="L222" s="93">
        <f t="shared" si="16"/>
        <v>0</v>
      </c>
      <c r="M222" s="94" t="str">
        <f>+IFERROR(VLOOKUP(LEFT(F222,4),'ESTADAR V3 2025'!$C$4:$G$116,4,0),"")</f>
        <v/>
      </c>
      <c r="N222" s="95" t="str">
        <f t="shared" si="17"/>
        <v/>
      </c>
      <c r="O222" s="96" t="str">
        <f t="shared" si="18"/>
        <v/>
      </c>
      <c r="P222" s="14"/>
      <c r="Q222" s="14"/>
      <c r="R222" s="218" t="e">
        <f>+VLOOKUP(F222,'ESTADAR V3 2025'!$D$125:$G$236,4,FALSE)</f>
        <v>#N/A</v>
      </c>
    </row>
    <row r="223" spans="1:18" x14ac:dyDescent="0.35">
      <c r="A223" s="83" t="str">
        <f>IFERROR(VLOOKUP(LEFT(F223,4),Tabla3[[COD]:[PROCESO]],5,0),"")</f>
        <v/>
      </c>
      <c r="B223" s="15"/>
      <c r="C223" s="85"/>
      <c r="D223" s="84" t="e">
        <f>VLOOKUP(E223,FINCAS!$A$2:$B$77,2,0)</f>
        <v>#N/A</v>
      </c>
      <c r="E223" s="15"/>
      <c r="F223" s="15"/>
      <c r="G223" s="82" t="e">
        <f>VLOOKUP(F223,'ESTADAR V3 2025'!$D$125:$E$240,2,0)</f>
        <v>#N/A</v>
      </c>
      <c r="H223" s="86"/>
      <c r="I223" s="86"/>
      <c r="J223" s="15"/>
      <c r="K223" s="242" t="str">
        <f t="shared" si="15"/>
        <v/>
      </c>
      <c r="L223" s="93">
        <f t="shared" si="16"/>
        <v>0</v>
      </c>
      <c r="M223" s="94" t="str">
        <f>+IFERROR(VLOOKUP(LEFT(F223,4),'ESTADAR V3 2025'!$C$4:$G$116,4,0),"")</f>
        <v/>
      </c>
      <c r="N223" s="95" t="str">
        <f t="shared" si="17"/>
        <v/>
      </c>
      <c r="O223" s="96" t="str">
        <f t="shared" si="18"/>
        <v/>
      </c>
      <c r="P223" s="14"/>
      <c r="Q223" s="14"/>
      <c r="R223" s="218" t="e">
        <f>+VLOOKUP(F223,'ESTADAR V3 2025'!$D$125:$G$236,4,FALSE)</f>
        <v>#N/A</v>
      </c>
    </row>
    <row r="224" spans="1:18" x14ac:dyDescent="0.35">
      <c r="A224" s="83" t="str">
        <f>IFERROR(VLOOKUP(LEFT(F224,4),Tabla3[[COD]:[PROCESO]],5,0),"")</f>
        <v/>
      </c>
      <c r="B224" s="15"/>
      <c r="C224" s="85"/>
      <c r="D224" s="84" t="e">
        <f>VLOOKUP(E224,FINCAS!$A$2:$B$77,2,0)</f>
        <v>#N/A</v>
      </c>
      <c r="E224" s="15"/>
      <c r="F224" s="15"/>
      <c r="G224" s="82" t="e">
        <f>VLOOKUP(F224,'ESTADAR V3 2025'!$D$125:$E$240,2,0)</f>
        <v>#N/A</v>
      </c>
      <c r="H224" s="86"/>
      <c r="I224" s="86"/>
      <c r="J224" s="15"/>
      <c r="K224" s="242" t="str">
        <f t="shared" si="15"/>
        <v/>
      </c>
      <c r="L224" s="93">
        <f t="shared" si="16"/>
        <v>0</v>
      </c>
      <c r="M224" s="94" t="str">
        <f>+IFERROR(VLOOKUP(LEFT(F224,4),'ESTADAR V3 2025'!$C$4:$G$116,4,0),"")</f>
        <v/>
      </c>
      <c r="N224" s="95" t="str">
        <f t="shared" si="17"/>
        <v/>
      </c>
      <c r="O224" s="96" t="str">
        <f t="shared" si="18"/>
        <v/>
      </c>
      <c r="P224" s="14"/>
      <c r="Q224" s="14"/>
      <c r="R224" s="218" t="e">
        <f>+VLOOKUP(F224,'ESTADAR V3 2025'!$D$125:$G$236,4,FALSE)</f>
        <v>#N/A</v>
      </c>
    </row>
    <row r="225" spans="1:18" x14ac:dyDescent="0.35">
      <c r="A225" s="83" t="str">
        <f>IFERROR(VLOOKUP(LEFT(F225,4),Tabla3[[COD]:[PROCESO]],5,0),"")</f>
        <v/>
      </c>
      <c r="B225" s="15"/>
      <c r="C225" s="85"/>
      <c r="D225" s="84" t="e">
        <f>VLOOKUP(E225,FINCAS!$A$2:$B$77,2,0)</f>
        <v>#N/A</v>
      </c>
      <c r="E225" s="15"/>
      <c r="F225" s="15"/>
      <c r="G225" s="82" t="e">
        <f>VLOOKUP(F225,'ESTADAR V3 2025'!$D$125:$E$240,2,0)</f>
        <v>#N/A</v>
      </c>
      <c r="H225" s="86"/>
      <c r="I225" s="86"/>
      <c r="J225" s="15"/>
      <c r="K225" s="242" t="str">
        <f t="shared" si="15"/>
        <v/>
      </c>
      <c r="L225" s="93">
        <f t="shared" si="16"/>
        <v>0</v>
      </c>
      <c r="M225" s="94" t="str">
        <f>+IFERROR(VLOOKUP(LEFT(F225,4),'ESTADAR V3 2025'!$C$4:$G$116,4,0),"")</f>
        <v/>
      </c>
      <c r="N225" s="95" t="str">
        <f t="shared" si="17"/>
        <v/>
      </c>
      <c r="O225" s="96" t="str">
        <f t="shared" si="18"/>
        <v/>
      </c>
      <c r="P225" s="14"/>
      <c r="Q225" s="14"/>
      <c r="R225" s="218" t="e">
        <f>+VLOOKUP(F225,'ESTADAR V3 2025'!$D$125:$G$236,4,FALSE)</f>
        <v>#N/A</v>
      </c>
    </row>
    <row r="226" spans="1:18" x14ac:dyDescent="0.35">
      <c r="A226" s="83" t="str">
        <f>IFERROR(VLOOKUP(LEFT(F226,4),Tabla3[[COD]:[PROCESO]],5,0),"")</f>
        <v/>
      </c>
      <c r="B226" s="15"/>
      <c r="C226" s="85"/>
      <c r="D226" s="84" t="e">
        <f>VLOOKUP(E226,FINCAS!$A$2:$B$77,2,0)</f>
        <v>#N/A</v>
      </c>
      <c r="E226" s="15"/>
      <c r="F226" s="15"/>
      <c r="G226" s="82" t="e">
        <f>VLOOKUP(F226,'ESTADAR V3 2025'!$D$125:$E$240,2,0)</f>
        <v>#N/A</v>
      </c>
      <c r="H226" s="86"/>
      <c r="I226" s="86"/>
      <c r="J226" s="15"/>
      <c r="K226" s="242" t="str">
        <f t="shared" si="15"/>
        <v/>
      </c>
      <c r="L226" s="93">
        <f t="shared" si="16"/>
        <v>0</v>
      </c>
      <c r="M226" s="94" t="str">
        <f>+IFERROR(VLOOKUP(LEFT(F226,4),'ESTADAR V3 2025'!$C$4:$G$116,4,0),"")</f>
        <v/>
      </c>
      <c r="N226" s="95" t="str">
        <f t="shared" si="17"/>
        <v/>
      </c>
      <c r="O226" s="96" t="str">
        <f t="shared" si="18"/>
        <v/>
      </c>
      <c r="P226" s="14"/>
      <c r="Q226" s="14"/>
      <c r="R226" s="218" t="e">
        <f>+VLOOKUP(F226,'ESTADAR V3 2025'!$D$125:$G$236,4,FALSE)</f>
        <v>#N/A</v>
      </c>
    </row>
    <row r="227" spans="1:18" x14ac:dyDescent="0.35">
      <c r="A227" s="83" t="str">
        <f>IFERROR(VLOOKUP(LEFT(F227,4),Tabla3[[COD]:[PROCESO]],5,0),"")</f>
        <v/>
      </c>
      <c r="B227" s="15"/>
      <c r="C227" s="85"/>
      <c r="D227" s="84" t="e">
        <f>VLOOKUP(E227,FINCAS!$A$2:$B$77,2,0)</f>
        <v>#N/A</v>
      </c>
      <c r="E227" s="15"/>
      <c r="F227" s="15"/>
      <c r="G227" s="82" t="e">
        <f>VLOOKUP(F227,'ESTADAR V3 2025'!$D$125:$E$240,2,0)</f>
        <v>#N/A</v>
      </c>
      <c r="H227" s="86"/>
      <c r="I227" s="86"/>
      <c r="J227" s="15"/>
      <c r="K227" s="242" t="str">
        <f t="shared" si="15"/>
        <v/>
      </c>
      <c r="L227" s="93">
        <f t="shared" si="16"/>
        <v>0</v>
      </c>
      <c r="M227" s="94" t="str">
        <f>+IFERROR(VLOOKUP(LEFT(F227,4),'ESTADAR V3 2025'!$C$4:$G$116,4,0),"")</f>
        <v/>
      </c>
      <c r="N227" s="95" t="str">
        <f t="shared" si="17"/>
        <v/>
      </c>
      <c r="O227" s="96" t="str">
        <f t="shared" si="18"/>
        <v/>
      </c>
      <c r="P227" s="14"/>
      <c r="Q227" s="14"/>
      <c r="R227" s="218" t="e">
        <f>+VLOOKUP(F227,'ESTADAR V3 2025'!$D$125:$G$236,4,FALSE)</f>
        <v>#N/A</v>
      </c>
    </row>
    <row r="228" spans="1:18" x14ac:dyDescent="0.35">
      <c r="A228" s="83" t="str">
        <f>IFERROR(VLOOKUP(LEFT(F228,4),Tabla3[[COD]:[PROCESO]],5,0),"")</f>
        <v/>
      </c>
      <c r="B228" s="15"/>
      <c r="C228" s="85"/>
      <c r="D228" s="84" t="e">
        <f>VLOOKUP(E228,FINCAS!$A$2:$B$77,2,0)</f>
        <v>#N/A</v>
      </c>
      <c r="E228" s="15"/>
      <c r="F228" s="15"/>
      <c r="G228" s="82" t="e">
        <f>VLOOKUP(F228,'ESTADAR V3 2025'!$D$125:$E$240,2,0)</f>
        <v>#N/A</v>
      </c>
      <c r="H228" s="86"/>
      <c r="I228" s="86"/>
      <c r="J228" s="15"/>
      <c r="K228" s="242" t="str">
        <f t="shared" si="15"/>
        <v/>
      </c>
      <c r="L228" s="93">
        <f t="shared" si="16"/>
        <v>0</v>
      </c>
      <c r="M228" s="94" t="str">
        <f>+IFERROR(VLOOKUP(LEFT(F228,4),'ESTADAR V3 2025'!$C$4:$G$116,4,0),"")</f>
        <v/>
      </c>
      <c r="N228" s="95" t="str">
        <f t="shared" si="17"/>
        <v/>
      </c>
      <c r="O228" s="96" t="str">
        <f t="shared" si="18"/>
        <v/>
      </c>
      <c r="P228" s="14"/>
      <c r="Q228" s="14"/>
      <c r="R228" s="218" t="e">
        <f>+VLOOKUP(F228,'ESTADAR V3 2025'!$D$125:$G$236,4,FALSE)</f>
        <v>#N/A</v>
      </c>
    </row>
    <row r="229" spans="1:18" x14ac:dyDescent="0.35">
      <c r="A229" s="83" t="str">
        <f>IFERROR(VLOOKUP(LEFT(F229,4),Tabla3[[COD]:[PROCESO]],5,0),"")</f>
        <v/>
      </c>
      <c r="B229" s="15"/>
      <c r="C229" s="85"/>
      <c r="D229" s="84" t="e">
        <f>VLOOKUP(E229,FINCAS!$A$2:$B$77,2,0)</f>
        <v>#N/A</v>
      </c>
      <c r="E229" s="15"/>
      <c r="F229" s="15"/>
      <c r="G229" s="82" t="e">
        <f>VLOOKUP(F229,'ESTADAR V3 2025'!$D$125:$E$240,2,0)</f>
        <v>#N/A</v>
      </c>
      <c r="H229" s="86"/>
      <c r="I229" s="86"/>
      <c r="J229" s="15"/>
      <c r="K229" s="242" t="str">
        <f t="shared" si="15"/>
        <v/>
      </c>
      <c r="L229" s="93">
        <f t="shared" si="16"/>
        <v>0</v>
      </c>
      <c r="M229" s="94" t="str">
        <f>+IFERROR(VLOOKUP(LEFT(F229,4),'ESTADAR V3 2025'!$C$4:$G$116,4,0),"")</f>
        <v/>
      </c>
      <c r="N229" s="95" t="str">
        <f t="shared" si="17"/>
        <v/>
      </c>
      <c r="O229" s="96" t="str">
        <f t="shared" si="18"/>
        <v/>
      </c>
      <c r="P229" s="14"/>
      <c r="Q229" s="14"/>
      <c r="R229" s="218" t="e">
        <f>+VLOOKUP(F229,'ESTADAR V3 2025'!$D$125:$G$236,4,FALSE)</f>
        <v>#N/A</v>
      </c>
    </row>
    <row r="230" spans="1:18" x14ac:dyDescent="0.35">
      <c r="A230" s="83" t="str">
        <f>IFERROR(VLOOKUP(LEFT(F230,4),Tabla3[[COD]:[PROCESO]],5,0),"")</f>
        <v/>
      </c>
      <c r="B230" s="15"/>
      <c r="C230" s="85"/>
      <c r="D230" s="84" t="e">
        <f>VLOOKUP(E230,FINCAS!$A$2:$B$77,2,0)</f>
        <v>#N/A</v>
      </c>
      <c r="E230" s="15"/>
      <c r="F230" s="15"/>
      <c r="G230" s="82" t="e">
        <f>VLOOKUP(F230,'ESTADAR V3 2025'!$D$125:$E$240,2,0)</f>
        <v>#N/A</v>
      </c>
      <c r="H230" s="86"/>
      <c r="I230" s="86"/>
      <c r="J230" s="15"/>
      <c r="K230" s="242" t="str">
        <f t="shared" si="15"/>
        <v/>
      </c>
      <c r="L230" s="93">
        <f t="shared" si="16"/>
        <v>0</v>
      </c>
      <c r="M230" s="94" t="str">
        <f>+IFERROR(VLOOKUP(LEFT(F230,4),'ESTADAR V3 2025'!$C$4:$G$116,4,0),"")</f>
        <v/>
      </c>
      <c r="N230" s="95" t="str">
        <f t="shared" si="17"/>
        <v/>
      </c>
      <c r="O230" s="96" t="str">
        <f t="shared" si="18"/>
        <v/>
      </c>
      <c r="P230" s="14"/>
      <c r="Q230" s="14"/>
      <c r="R230" s="218" t="e">
        <f>+VLOOKUP(F230,'ESTADAR V3 2025'!$D$125:$G$236,4,FALSE)</f>
        <v>#N/A</v>
      </c>
    </row>
    <row r="231" spans="1:18" x14ac:dyDescent="0.35">
      <c r="A231" s="83" t="str">
        <f>IFERROR(VLOOKUP(LEFT(F231,4),Tabla3[[COD]:[PROCESO]],5,0),"")</f>
        <v/>
      </c>
      <c r="B231" s="15"/>
      <c r="C231" s="85"/>
      <c r="D231" s="84" t="e">
        <f>VLOOKUP(E231,FINCAS!$A$2:$B$77,2,0)</f>
        <v>#N/A</v>
      </c>
      <c r="E231" s="15"/>
      <c r="F231" s="15"/>
      <c r="G231" s="82" t="e">
        <f>VLOOKUP(F231,'ESTADAR V3 2025'!$D$125:$E$240,2,0)</f>
        <v>#N/A</v>
      </c>
      <c r="H231" s="86"/>
      <c r="I231" s="86"/>
      <c r="J231" s="15"/>
      <c r="K231" s="242" t="str">
        <f t="shared" si="15"/>
        <v/>
      </c>
      <c r="L231" s="93">
        <f t="shared" si="16"/>
        <v>0</v>
      </c>
      <c r="M231" s="94" t="str">
        <f>+IFERROR(VLOOKUP(LEFT(F231,4),'ESTADAR V3 2025'!$C$4:$G$116,4,0),"")</f>
        <v/>
      </c>
      <c r="N231" s="95" t="str">
        <f t="shared" si="17"/>
        <v/>
      </c>
      <c r="O231" s="96" t="str">
        <f t="shared" si="18"/>
        <v/>
      </c>
      <c r="P231" s="14"/>
      <c r="Q231" s="14"/>
      <c r="R231" s="218" t="e">
        <f>+VLOOKUP(F231,'ESTADAR V3 2025'!$D$125:$G$236,4,FALSE)</f>
        <v>#N/A</v>
      </c>
    </row>
    <row r="232" spans="1:18" x14ac:dyDescent="0.35">
      <c r="A232" s="83" t="str">
        <f>IFERROR(VLOOKUP(LEFT(F232,4),Tabla3[[COD]:[PROCESO]],5,0),"")</f>
        <v/>
      </c>
      <c r="B232" s="15"/>
      <c r="C232" s="85"/>
      <c r="D232" s="84" t="e">
        <f>VLOOKUP(E232,FINCAS!$A$2:$B$77,2,0)</f>
        <v>#N/A</v>
      </c>
      <c r="E232" s="15"/>
      <c r="F232" s="15"/>
      <c r="G232" s="82" t="e">
        <f>VLOOKUP(F232,'ESTADAR V3 2025'!$D$125:$E$240,2,0)</f>
        <v>#N/A</v>
      </c>
      <c r="H232" s="86"/>
      <c r="I232" s="86"/>
      <c r="J232" s="15"/>
      <c r="K232" s="242" t="str">
        <f t="shared" si="15"/>
        <v/>
      </c>
      <c r="L232" s="93">
        <f t="shared" si="16"/>
        <v>0</v>
      </c>
      <c r="M232" s="94" t="str">
        <f>+IFERROR(VLOOKUP(LEFT(F232,4),'ESTADAR V3 2025'!$C$4:$G$116,4,0),"")</f>
        <v/>
      </c>
      <c r="N232" s="95" t="str">
        <f t="shared" si="17"/>
        <v/>
      </c>
      <c r="O232" s="96" t="str">
        <f t="shared" si="18"/>
        <v/>
      </c>
      <c r="P232" s="14"/>
      <c r="Q232" s="14"/>
      <c r="R232" s="218" t="e">
        <f>+VLOOKUP(F232,'ESTADAR V3 2025'!$D$125:$G$236,4,FALSE)</f>
        <v>#N/A</v>
      </c>
    </row>
    <row r="233" spans="1:18" x14ac:dyDescent="0.35">
      <c r="A233" s="83" t="str">
        <f>IFERROR(VLOOKUP(LEFT(F233,4),Tabla3[[COD]:[PROCESO]],5,0),"")</f>
        <v/>
      </c>
      <c r="B233" s="15"/>
      <c r="C233" s="85"/>
      <c r="D233" s="84" t="e">
        <f>VLOOKUP(E233,FINCAS!$A$2:$B$77,2,0)</f>
        <v>#N/A</v>
      </c>
      <c r="E233" s="15"/>
      <c r="F233" s="15"/>
      <c r="G233" s="82" t="e">
        <f>VLOOKUP(F233,'ESTADAR V3 2025'!$D$125:$E$240,2,0)</f>
        <v>#N/A</v>
      </c>
      <c r="H233" s="86"/>
      <c r="I233" s="86"/>
      <c r="J233" s="15"/>
      <c r="K233" s="242" t="str">
        <f t="shared" si="15"/>
        <v/>
      </c>
      <c r="L233" s="93">
        <f t="shared" si="16"/>
        <v>0</v>
      </c>
      <c r="M233" s="94" t="str">
        <f>+IFERROR(VLOOKUP(LEFT(F233,4),'ESTADAR V3 2025'!$C$4:$G$116,4,0),"")</f>
        <v/>
      </c>
      <c r="N233" s="95" t="str">
        <f t="shared" si="17"/>
        <v/>
      </c>
      <c r="O233" s="96" t="str">
        <f t="shared" si="18"/>
        <v/>
      </c>
      <c r="P233" s="14"/>
      <c r="Q233" s="14"/>
      <c r="R233" s="218" t="e">
        <f>+VLOOKUP(F233,'ESTADAR V3 2025'!$D$125:$G$236,4,FALSE)</f>
        <v>#N/A</v>
      </c>
    </row>
    <row r="234" spans="1:18" x14ac:dyDescent="0.35">
      <c r="A234" s="83" t="str">
        <f>IFERROR(VLOOKUP(LEFT(F234,4),Tabla3[[COD]:[PROCESO]],5,0),"")</f>
        <v/>
      </c>
      <c r="B234" s="15"/>
      <c r="C234" s="85"/>
      <c r="D234" s="84" t="e">
        <f>VLOOKUP(E234,FINCAS!$A$2:$B$77,2,0)</f>
        <v>#N/A</v>
      </c>
      <c r="E234" s="15"/>
      <c r="F234" s="15"/>
      <c r="G234" s="82" t="e">
        <f>VLOOKUP(F234,'ESTADAR V3 2025'!$D$125:$E$240,2,0)</f>
        <v>#N/A</v>
      </c>
      <c r="H234" s="86"/>
      <c r="I234" s="86"/>
      <c r="J234" s="15"/>
      <c r="K234" s="242" t="str">
        <f t="shared" si="15"/>
        <v/>
      </c>
      <c r="L234" s="93">
        <f t="shared" si="16"/>
        <v>0</v>
      </c>
      <c r="M234" s="94" t="str">
        <f>+IFERROR(VLOOKUP(LEFT(F234,4),'ESTADAR V3 2025'!$C$4:$G$116,4,0),"")</f>
        <v/>
      </c>
      <c r="N234" s="95" t="str">
        <f t="shared" si="17"/>
        <v/>
      </c>
      <c r="O234" s="96" t="str">
        <f t="shared" si="18"/>
        <v/>
      </c>
      <c r="P234" s="14"/>
      <c r="Q234" s="14"/>
      <c r="R234" s="218" t="e">
        <f>+VLOOKUP(F234,'ESTADAR V3 2025'!$D$125:$G$236,4,FALSE)</f>
        <v>#N/A</v>
      </c>
    </row>
    <row r="235" spans="1:18" x14ac:dyDescent="0.35">
      <c r="A235" s="83" t="str">
        <f>IFERROR(VLOOKUP(LEFT(F235,4),Tabla3[[COD]:[PROCESO]],5,0),"")</f>
        <v/>
      </c>
      <c r="B235" s="15"/>
      <c r="C235" s="85"/>
      <c r="D235" s="84" t="e">
        <f>VLOOKUP(E235,FINCAS!$A$2:$B$77,2,0)</f>
        <v>#N/A</v>
      </c>
      <c r="E235" s="15"/>
      <c r="F235" s="15"/>
      <c r="G235" s="82" t="e">
        <f>VLOOKUP(F235,'ESTADAR V3 2025'!$D$125:$E$240,2,0)</f>
        <v>#N/A</v>
      </c>
      <c r="H235" s="86"/>
      <c r="I235" s="86"/>
      <c r="J235" s="15"/>
      <c r="K235" s="242" t="str">
        <f t="shared" si="15"/>
        <v/>
      </c>
      <c r="L235" s="93">
        <f t="shared" si="16"/>
        <v>0</v>
      </c>
      <c r="M235" s="94" t="str">
        <f>+IFERROR(VLOOKUP(LEFT(F235,4),'ESTADAR V3 2025'!$C$4:$G$116,4,0),"")</f>
        <v/>
      </c>
      <c r="N235" s="95" t="str">
        <f t="shared" si="17"/>
        <v/>
      </c>
      <c r="O235" s="96" t="str">
        <f t="shared" si="18"/>
        <v/>
      </c>
      <c r="P235" s="14"/>
      <c r="Q235" s="14"/>
      <c r="R235" s="218" t="e">
        <f>+VLOOKUP(F235,'ESTADAR V3 2025'!$D$125:$G$236,4,FALSE)</f>
        <v>#N/A</v>
      </c>
    </row>
    <row r="236" spans="1:18" x14ac:dyDescent="0.35">
      <c r="A236" s="83" t="str">
        <f>IFERROR(VLOOKUP(LEFT(F236,4),Tabla3[[COD]:[PROCESO]],5,0),"")</f>
        <v/>
      </c>
      <c r="B236" s="15"/>
      <c r="C236" s="85"/>
      <c r="D236" s="84" t="e">
        <f>VLOOKUP(E236,FINCAS!$A$2:$B$77,2,0)</f>
        <v>#N/A</v>
      </c>
      <c r="E236" s="15"/>
      <c r="F236" s="15"/>
      <c r="G236" s="82" t="e">
        <f>VLOOKUP(F236,'ESTADAR V3 2025'!$D$125:$E$240,2,0)</f>
        <v>#N/A</v>
      </c>
      <c r="H236" s="86"/>
      <c r="I236" s="86"/>
      <c r="J236" s="15"/>
      <c r="K236" s="242" t="str">
        <f t="shared" si="15"/>
        <v/>
      </c>
      <c r="L236" s="93">
        <f t="shared" si="16"/>
        <v>0</v>
      </c>
      <c r="M236" s="94" t="str">
        <f>+IFERROR(VLOOKUP(LEFT(F236,4),'ESTADAR V3 2025'!$C$4:$G$116,4,0),"")</f>
        <v/>
      </c>
      <c r="N236" s="95" t="str">
        <f t="shared" si="17"/>
        <v/>
      </c>
      <c r="O236" s="96" t="str">
        <f t="shared" si="18"/>
        <v/>
      </c>
      <c r="P236" s="14"/>
      <c r="Q236" s="14"/>
      <c r="R236" s="218" t="e">
        <f>+VLOOKUP(F236,'ESTADAR V3 2025'!$D$125:$G$236,4,FALSE)</f>
        <v>#N/A</v>
      </c>
    </row>
    <row r="237" spans="1:18" x14ac:dyDescent="0.35">
      <c r="A237" s="83" t="str">
        <f>IFERROR(VLOOKUP(LEFT(F237,4),Tabla3[[COD]:[PROCESO]],5,0),"")</f>
        <v/>
      </c>
      <c r="B237" s="15"/>
      <c r="C237" s="85"/>
      <c r="D237" s="84" t="e">
        <f>VLOOKUP(E237,FINCAS!$A$2:$B$77,2,0)</f>
        <v>#N/A</v>
      </c>
      <c r="E237" s="15"/>
      <c r="F237" s="15"/>
      <c r="G237" s="82" t="e">
        <f>VLOOKUP(F237,'ESTADAR V3 2025'!$D$125:$E$240,2,0)</f>
        <v>#N/A</v>
      </c>
      <c r="H237" s="86"/>
      <c r="I237" s="86"/>
      <c r="J237" s="15"/>
      <c r="K237" s="242" t="str">
        <f t="shared" si="15"/>
        <v/>
      </c>
      <c r="L237" s="93">
        <f t="shared" si="16"/>
        <v>0</v>
      </c>
      <c r="M237" s="94" t="str">
        <f>+IFERROR(VLOOKUP(LEFT(F237,4),'ESTADAR V3 2025'!$C$4:$G$116,4,0),"")</f>
        <v/>
      </c>
      <c r="N237" s="95" t="str">
        <f t="shared" si="17"/>
        <v/>
      </c>
      <c r="O237" s="96" t="str">
        <f t="shared" si="18"/>
        <v/>
      </c>
      <c r="P237" s="14"/>
      <c r="Q237" s="14"/>
      <c r="R237" s="218" t="e">
        <f>+VLOOKUP(F237,'ESTADAR V3 2025'!$D$125:$G$236,4,FALSE)</f>
        <v>#N/A</v>
      </c>
    </row>
    <row r="238" spans="1:18" x14ac:dyDescent="0.35">
      <c r="A238" s="83" t="str">
        <f>IFERROR(VLOOKUP(LEFT(F238,4),Tabla3[[COD]:[PROCESO]],5,0),"")</f>
        <v/>
      </c>
      <c r="B238" s="15"/>
      <c r="C238" s="85"/>
      <c r="D238" s="84" t="e">
        <f>VLOOKUP(E238,FINCAS!$A$2:$B$77,2,0)</f>
        <v>#N/A</v>
      </c>
      <c r="E238" s="15"/>
      <c r="F238" s="15"/>
      <c r="G238" s="82" t="e">
        <f>VLOOKUP(F238,'ESTADAR V3 2025'!$D$125:$E$240,2,0)</f>
        <v>#N/A</v>
      </c>
      <c r="H238" s="86"/>
      <c r="I238" s="86"/>
      <c r="J238" s="15"/>
      <c r="K238" s="242" t="str">
        <f t="shared" si="15"/>
        <v/>
      </c>
      <c r="L238" s="93">
        <f t="shared" si="16"/>
        <v>0</v>
      </c>
      <c r="M238" s="94" t="str">
        <f>+IFERROR(VLOOKUP(LEFT(F238,4),'ESTADAR V3 2025'!$C$4:$G$116,4,0),"")</f>
        <v/>
      </c>
      <c r="N238" s="95" t="str">
        <f t="shared" si="17"/>
        <v/>
      </c>
      <c r="O238" s="96" t="str">
        <f t="shared" si="18"/>
        <v/>
      </c>
      <c r="P238" s="14"/>
      <c r="Q238" s="14"/>
      <c r="R238" s="218" t="e">
        <f>+VLOOKUP(F238,'ESTADAR V3 2025'!$D$125:$G$236,4,FALSE)</f>
        <v>#N/A</v>
      </c>
    </row>
    <row r="239" spans="1:18" x14ac:dyDescent="0.35">
      <c r="A239" s="83" t="str">
        <f>IFERROR(VLOOKUP(LEFT(F239,4),Tabla3[[COD]:[PROCESO]],5,0),"")</f>
        <v/>
      </c>
      <c r="B239" s="15"/>
      <c r="C239" s="85"/>
      <c r="D239" s="84" t="e">
        <f>VLOOKUP(E239,FINCAS!$A$2:$B$77,2,0)</f>
        <v>#N/A</v>
      </c>
      <c r="E239" s="15"/>
      <c r="F239" s="15"/>
      <c r="G239" s="82" t="e">
        <f>VLOOKUP(F239,'ESTADAR V3 2025'!$D$125:$E$240,2,0)</f>
        <v>#N/A</v>
      </c>
      <c r="H239" s="86"/>
      <c r="I239" s="86"/>
      <c r="J239" s="15"/>
      <c r="K239" s="242" t="str">
        <f t="shared" si="15"/>
        <v/>
      </c>
      <c r="L239" s="93">
        <f t="shared" si="16"/>
        <v>0</v>
      </c>
      <c r="M239" s="94" t="str">
        <f>+IFERROR(VLOOKUP(LEFT(F239,4),'ESTADAR V3 2025'!$C$4:$G$116,4,0),"")</f>
        <v/>
      </c>
      <c r="N239" s="95" t="str">
        <f t="shared" si="17"/>
        <v/>
      </c>
      <c r="O239" s="96" t="str">
        <f t="shared" si="18"/>
        <v/>
      </c>
      <c r="P239" s="14"/>
      <c r="Q239" s="14"/>
      <c r="R239" s="218" t="e">
        <f>+VLOOKUP(F239,'ESTADAR V3 2025'!$D$125:$G$236,4,FALSE)</f>
        <v>#N/A</v>
      </c>
    </row>
    <row r="240" spans="1:18" x14ac:dyDescent="0.35">
      <c r="A240" s="83" t="str">
        <f>IFERROR(VLOOKUP(LEFT(F240,4),Tabla3[[COD]:[PROCESO]],5,0),"")</f>
        <v/>
      </c>
      <c r="B240" s="15"/>
      <c r="C240" s="85"/>
      <c r="D240" s="84" t="e">
        <f>VLOOKUP(E240,FINCAS!$A$2:$B$77,2,0)</f>
        <v>#N/A</v>
      </c>
      <c r="E240" s="15"/>
      <c r="F240" s="15"/>
      <c r="G240" s="82" t="e">
        <f>VLOOKUP(F240,'ESTADAR V3 2025'!$D$125:$E$240,2,0)</f>
        <v>#N/A</v>
      </c>
      <c r="H240" s="86"/>
      <c r="I240" s="86"/>
      <c r="J240" s="15"/>
      <c r="K240" s="242" t="str">
        <f t="shared" si="15"/>
        <v/>
      </c>
      <c r="L240" s="93">
        <f t="shared" si="16"/>
        <v>0</v>
      </c>
      <c r="M240" s="94" t="str">
        <f>+IFERROR(VLOOKUP(LEFT(F240,4),'ESTADAR V3 2025'!$C$4:$G$116,4,0),"")</f>
        <v/>
      </c>
      <c r="N240" s="95" t="str">
        <f t="shared" si="17"/>
        <v/>
      </c>
      <c r="O240" s="96" t="str">
        <f t="shared" si="18"/>
        <v/>
      </c>
      <c r="P240" s="14"/>
      <c r="Q240" s="14"/>
      <c r="R240" s="218" t="e">
        <f>+VLOOKUP(F240,'ESTADAR V3 2025'!$D$125:$G$236,4,FALSE)</f>
        <v>#N/A</v>
      </c>
    </row>
    <row r="241" spans="1:18" x14ac:dyDescent="0.35">
      <c r="A241" s="83" t="str">
        <f>IFERROR(VLOOKUP(LEFT(F241,4),Tabla3[[COD]:[PROCESO]],5,0),"")</f>
        <v/>
      </c>
      <c r="B241" s="15"/>
      <c r="C241" s="85"/>
      <c r="D241" s="84" t="e">
        <f>VLOOKUP(E241,FINCAS!$A$2:$B$77,2,0)</f>
        <v>#N/A</v>
      </c>
      <c r="E241" s="15"/>
      <c r="F241" s="15"/>
      <c r="G241" s="82" t="e">
        <f>VLOOKUP(F241,'ESTADAR V3 2025'!$D$125:$E$240,2,0)</f>
        <v>#N/A</v>
      </c>
      <c r="H241" s="86"/>
      <c r="I241" s="86"/>
      <c r="J241" s="15"/>
      <c r="K241" s="242" t="str">
        <f t="shared" si="15"/>
        <v/>
      </c>
      <c r="L241" s="93">
        <f t="shared" si="16"/>
        <v>0</v>
      </c>
      <c r="M241" s="94" t="str">
        <f>+IFERROR(VLOOKUP(LEFT(F241,4),'ESTADAR V3 2025'!$C$4:$G$116,4,0),"")</f>
        <v/>
      </c>
      <c r="N241" s="95" t="str">
        <f t="shared" si="17"/>
        <v/>
      </c>
      <c r="O241" s="96" t="str">
        <f t="shared" si="18"/>
        <v/>
      </c>
      <c r="P241" s="14"/>
      <c r="Q241" s="14"/>
      <c r="R241" s="218" t="e">
        <f>+VLOOKUP(F241,'ESTADAR V3 2025'!$D$125:$G$236,4,FALSE)</f>
        <v>#N/A</v>
      </c>
    </row>
    <row r="242" spans="1:18" x14ac:dyDescent="0.35">
      <c r="A242" s="83" t="str">
        <f>IFERROR(VLOOKUP(LEFT(F242,4),Tabla3[[COD]:[PROCESO]],5,0),"")</f>
        <v/>
      </c>
      <c r="B242" s="15"/>
      <c r="C242" s="85"/>
      <c r="D242" s="84" t="e">
        <f>VLOOKUP(E242,FINCAS!$A$2:$B$77,2,0)</f>
        <v>#N/A</v>
      </c>
      <c r="E242" s="15"/>
      <c r="F242" s="15"/>
      <c r="G242" s="82" t="e">
        <f>VLOOKUP(F242,'ESTADAR V3 2025'!$D$125:$E$240,2,0)</f>
        <v>#N/A</v>
      </c>
      <c r="H242" s="86"/>
      <c r="I242" s="86"/>
      <c r="J242" s="15"/>
      <c r="K242" s="242" t="str">
        <f t="shared" si="15"/>
        <v/>
      </c>
      <c r="L242" s="93">
        <f t="shared" si="16"/>
        <v>0</v>
      </c>
      <c r="M242" s="94" t="str">
        <f>+IFERROR(VLOOKUP(LEFT(F242,4),'ESTADAR V3 2025'!$C$4:$G$116,4,0),"")</f>
        <v/>
      </c>
      <c r="N242" s="95" t="str">
        <f t="shared" si="17"/>
        <v/>
      </c>
      <c r="O242" s="96" t="str">
        <f t="shared" si="18"/>
        <v/>
      </c>
      <c r="P242" s="14"/>
      <c r="Q242" s="14"/>
      <c r="R242" s="218" t="e">
        <f>+VLOOKUP(F242,'ESTADAR V3 2025'!$D$125:$G$236,4,FALSE)</f>
        <v>#N/A</v>
      </c>
    </row>
    <row r="243" spans="1:18" x14ac:dyDescent="0.35">
      <c r="A243" s="83" t="str">
        <f>IFERROR(VLOOKUP(LEFT(F243,4),Tabla3[[COD]:[PROCESO]],5,0),"")</f>
        <v/>
      </c>
      <c r="B243" s="15"/>
      <c r="C243" s="85"/>
      <c r="D243" s="84" t="e">
        <f>VLOOKUP(E243,FINCAS!$A$2:$B$77,2,0)</f>
        <v>#N/A</v>
      </c>
      <c r="E243" s="15"/>
      <c r="F243" s="15"/>
      <c r="G243" s="82" t="e">
        <f>VLOOKUP(F243,'ESTADAR V3 2025'!$D$125:$E$240,2,0)</f>
        <v>#N/A</v>
      </c>
      <c r="H243" s="86"/>
      <c r="I243" s="86"/>
      <c r="J243" s="15"/>
      <c r="K243" s="242" t="str">
        <f t="shared" si="15"/>
        <v/>
      </c>
      <c r="L243" s="93">
        <f t="shared" si="16"/>
        <v>0</v>
      </c>
      <c r="M243" s="94" t="str">
        <f>+IFERROR(VLOOKUP(LEFT(F243,4),'ESTADAR V3 2025'!$C$4:$G$116,4,0),"")</f>
        <v/>
      </c>
      <c r="N243" s="95" t="str">
        <f t="shared" si="17"/>
        <v/>
      </c>
      <c r="O243" s="96" t="str">
        <f t="shared" si="18"/>
        <v/>
      </c>
      <c r="P243" s="14"/>
      <c r="Q243" s="14"/>
      <c r="R243" s="218" t="e">
        <f>+VLOOKUP(F243,'ESTADAR V3 2025'!$D$125:$G$236,4,FALSE)</f>
        <v>#N/A</v>
      </c>
    </row>
    <row r="244" spans="1:18" x14ac:dyDescent="0.35">
      <c r="A244" s="83" t="str">
        <f>IFERROR(VLOOKUP(LEFT(F244,4),Tabla3[[COD]:[PROCESO]],5,0),"")</f>
        <v/>
      </c>
      <c r="B244" s="15"/>
      <c r="C244" s="85"/>
      <c r="D244" s="84" t="e">
        <f>VLOOKUP(E244,FINCAS!$A$2:$B$77,2,0)</f>
        <v>#N/A</v>
      </c>
      <c r="E244" s="15"/>
      <c r="F244" s="15"/>
      <c r="G244" s="82" t="e">
        <f>VLOOKUP(F244,'ESTADAR V3 2025'!$D$125:$E$240,2,0)</f>
        <v>#N/A</v>
      </c>
      <c r="H244" s="86"/>
      <c r="I244" s="86"/>
      <c r="J244" s="15"/>
      <c r="K244" s="242" t="str">
        <f t="shared" si="15"/>
        <v/>
      </c>
      <c r="L244" s="93">
        <f t="shared" si="16"/>
        <v>0</v>
      </c>
      <c r="M244" s="94" t="str">
        <f>+IFERROR(VLOOKUP(LEFT(F244,4),'ESTADAR V3 2025'!$C$4:$G$116,4,0),"")</f>
        <v/>
      </c>
      <c r="N244" s="95" t="str">
        <f t="shared" si="17"/>
        <v/>
      </c>
      <c r="O244" s="96" t="str">
        <f t="shared" si="18"/>
        <v/>
      </c>
      <c r="P244" s="14"/>
      <c r="Q244" s="14"/>
      <c r="R244" s="218" t="e">
        <f>+VLOOKUP(F244,'ESTADAR V3 2025'!$D$125:$G$236,4,FALSE)</f>
        <v>#N/A</v>
      </c>
    </row>
    <row r="245" spans="1:18" x14ac:dyDescent="0.35">
      <c r="A245" s="83" t="str">
        <f>IFERROR(VLOOKUP(LEFT(F245,4),Tabla3[[COD]:[PROCESO]],5,0),"")</f>
        <v/>
      </c>
      <c r="B245" s="15"/>
      <c r="C245" s="85"/>
      <c r="D245" s="84" t="e">
        <f>VLOOKUP(E245,FINCAS!$A$2:$B$77,2,0)</f>
        <v>#N/A</v>
      </c>
      <c r="E245" s="15"/>
      <c r="F245" s="15"/>
      <c r="G245" s="82" t="e">
        <f>VLOOKUP(F245,'ESTADAR V3 2025'!$D$125:$E$240,2,0)</f>
        <v>#N/A</v>
      </c>
      <c r="H245" s="86"/>
      <c r="I245" s="86"/>
      <c r="J245" s="15"/>
      <c r="K245" s="242" t="str">
        <f t="shared" si="15"/>
        <v/>
      </c>
      <c r="L245" s="93">
        <f t="shared" si="16"/>
        <v>0</v>
      </c>
      <c r="M245" s="94" t="str">
        <f>+IFERROR(VLOOKUP(LEFT(F245,4),'ESTADAR V3 2025'!$C$4:$G$116,4,0),"")</f>
        <v/>
      </c>
      <c r="N245" s="95" t="str">
        <f t="shared" si="17"/>
        <v/>
      </c>
      <c r="O245" s="96" t="str">
        <f t="shared" si="18"/>
        <v/>
      </c>
      <c r="P245" s="14"/>
      <c r="Q245" s="14"/>
      <c r="R245" s="218" t="e">
        <f>+VLOOKUP(F245,'ESTADAR V3 2025'!$D$125:$G$236,4,FALSE)</f>
        <v>#N/A</v>
      </c>
    </row>
    <row r="246" spans="1:18" x14ac:dyDescent="0.35">
      <c r="A246" s="83" t="str">
        <f>IFERROR(VLOOKUP(LEFT(F246,4),Tabla3[[COD]:[PROCESO]],5,0),"")</f>
        <v/>
      </c>
      <c r="B246" s="15"/>
      <c r="C246" s="85"/>
      <c r="D246" s="84" t="e">
        <f>VLOOKUP(E246,FINCAS!$A$2:$B$77,2,0)</f>
        <v>#N/A</v>
      </c>
      <c r="E246" s="15"/>
      <c r="F246" s="15"/>
      <c r="G246" s="82" t="e">
        <f>VLOOKUP(F246,'ESTADAR V3 2025'!$D$125:$E$240,2,0)</f>
        <v>#N/A</v>
      </c>
      <c r="H246" s="86"/>
      <c r="I246" s="86"/>
      <c r="J246" s="15"/>
      <c r="K246" s="242" t="str">
        <f t="shared" si="15"/>
        <v/>
      </c>
      <c r="L246" s="93">
        <f t="shared" si="16"/>
        <v>0</v>
      </c>
      <c r="M246" s="94" t="str">
        <f>+IFERROR(VLOOKUP(LEFT(F246,4),'ESTADAR V3 2025'!$C$4:$G$116,4,0),"")</f>
        <v/>
      </c>
      <c r="N246" s="95" t="str">
        <f t="shared" si="17"/>
        <v/>
      </c>
      <c r="O246" s="96" t="str">
        <f t="shared" si="18"/>
        <v/>
      </c>
      <c r="P246" s="14"/>
      <c r="Q246" s="14"/>
      <c r="R246" s="218" t="e">
        <f>+VLOOKUP(F246,'ESTADAR V3 2025'!$D$125:$G$236,4,FALSE)</f>
        <v>#N/A</v>
      </c>
    </row>
    <row r="247" spans="1:18" x14ac:dyDescent="0.35">
      <c r="A247" s="83" t="str">
        <f>IFERROR(VLOOKUP(LEFT(F247,4),Tabla3[[COD]:[PROCESO]],5,0),"")</f>
        <v/>
      </c>
      <c r="B247" s="15"/>
      <c r="C247" s="85"/>
      <c r="D247" s="84" t="e">
        <f>VLOOKUP(E247,FINCAS!$A$2:$B$77,2,0)</f>
        <v>#N/A</v>
      </c>
      <c r="E247" s="15"/>
      <c r="F247" s="15"/>
      <c r="G247" s="82" t="e">
        <f>VLOOKUP(F247,'ESTADAR V3 2025'!$D$125:$E$240,2,0)</f>
        <v>#N/A</v>
      </c>
      <c r="H247" s="86"/>
      <c r="I247" s="86"/>
      <c r="J247" s="15"/>
      <c r="K247" s="242" t="str">
        <f t="shared" si="15"/>
        <v/>
      </c>
      <c r="L247" s="93">
        <f t="shared" si="16"/>
        <v>0</v>
      </c>
      <c r="M247" s="94" t="str">
        <f>+IFERROR(VLOOKUP(LEFT(F247,4),'ESTADAR V3 2025'!$C$4:$G$116,4,0),"")</f>
        <v/>
      </c>
      <c r="N247" s="95" t="str">
        <f t="shared" si="17"/>
        <v/>
      </c>
      <c r="O247" s="96" t="str">
        <f t="shared" si="18"/>
        <v/>
      </c>
      <c r="P247" s="14"/>
      <c r="Q247" s="14"/>
      <c r="R247" s="218" t="e">
        <f>+VLOOKUP(F247,'ESTADAR V3 2025'!$D$125:$G$236,4,FALSE)</f>
        <v>#N/A</v>
      </c>
    </row>
    <row r="248" spans="1:18" x14ac:dyDescent="0.35">
      <c r="A248" s="83" t="str">
        <f>IFERROR(VLOOKUP(LEFT(F248,4),Tabla3[[COD]:[PROCESO]],5,0),"")</f>
        <v/>
      </c>
      <c r="B248" s="15"/>
      <c r="C248" s="85"/>
      <c r="D248" s="84" t="e">
        <f>VLOOKUP(E248,FINCAS!$A$2:$B$77,2,0)</f>
        <v>#N/A</v>
      </c>
      <c r="E248" s="15"/>
      <c r="F248" s="15"/>
      <c r="G248" s="82" t="e">
        <f>VLOOKUP(F248,'ESTADAR V3 2025'!$D$125:$E$240,2,0)</f>
        <v>#N/A</v>
      </c>
      <c r="H248" s="86"/>
      <c r="I248" s="86"/>
      <c r="J248" s="15"/>
      <c r="K248" s="242" t="str">
        <f t="shared" si="15"/>
        <v/>
      </c>
      <c r="L248" s="93">
        <f t="shared" si="16"/>
        <v>0</v>
      </c>
      <c r="M248" s="94" t="str">
        <f>+IFERROR(VLOOKUP(LEFT(F248,4),'ESTADAR V3 2025'!$C$4:$G$116,4,0),"")</f>
        <v/>
      </c>
      <c r="N248" s="95" t="str">
        <f t="shared" si="17"/>
        <v/>
      </c>
      <c r="O248" s="96" t="str">
        <f t="shared" si="18"/>
        <v/>
      </c>
      <c r="P248" s="14"/>
      <c r="Q248" s="14"/>
      <c r="R248" s="218" t="e">
        <f>+VLOOKUP(F248,'ESTADAR V3 2025'!$D$125:$G$236,4,FALSE)</f>
        <v>#N/A</v>
      </c>
    </row>
    <row r="249" spans="1:18" x14ac:dyDescent="0.35">
      <c r="A249" s="83" t="str">
        <f>IFERROR(VLOOKUP(LEFT(F249,4),Tabla3[[COD]:[PROCESO]],5,0),"")</f>
        <v/>
      </c>
      <c r="B249" s="15"/>
      <c r="C249" s="85"/>
      <c r="D249" s="84" t="e">
        <f>VLOOKUP(E249,FINCAS!$A$2:$B$77,2,0)</f>
        <v>#N/A</v>
      </c>
      <c r="E249" s="15"/>
      <c r="F249" s="15"/>
      <c r="G249" s="82" t="e">
        <f>VLOOKUP(F249,'ESTADAR V3 2025'!$D$125:$E$240,2,0)</f>
        <v>#N/A</v>
      </c>
      <c r="H249" s="86"/>
      <c r="I249" s="86"/>
      <c r="J249" s="15"/>
      <c r="K249" s="242" t="str">
        <f t="shared" si="15"/>
        <v/>
      </c>
      <c r="L249" s="93">
        <f t="shared" si="16"/>
        <v>0</v>
      </c>
      <c r="M249" s="94" t="str">
        <f>+IFERROR(VLOOKUP(LEFT(F249,4),'ESTADAR V3 2025'!$C$4:$G$116,4,0),"")</f>
        <v/>
      </c>
      <c r="N249" s="95" t="str">
        <f t="shared" si="17"/>
        <v/>
      </c>
      <c r="O249" s="96" t="str">
        <f t="shared" si="18"/>
        <v/>
      </c>
      <c r="P249" s="14"/>
      <c r="Q249" s="14"/>
      <c r="R249" s="218" t="e">
        <f>+VLOOKUP(F249,'ESTADAR V3 2025'!$D$125:$G$236,4,FALSE)</f>
        <v>#N/A</v>
      </c>
    </row>
    <row r="250" spans="1:18" x14ac:dyDescent="0.35">
      <c r="A250" s="83" t="str">
        <f>IFERROR(VLOOKUP(LEFT(F250,4),Tabla3[[COD]:[PROCESO]],5,0),"")</f>
        <v/>
      </c>
      <c r="B250" s="15"/>
      <c r="C250" s="85"/>
      <c r="D250" s="84" t="e">
        <f>VLOOKUP(E250,FINCAS!$A$2:$B$77,2,0)</f>
        <v>#N/A</v>
      </c>
      <c r="E250" s="15"/>
      <c r="F250" s="15"/>
      <c r="G250" s="82" t="e">
        <f>VLOOKUP(F250,'ESTADAR V3 2025'!$D$125:$E$240,2,0)</f>
        <v>#N/A</v>
      </c>
      <c r="H250" s="86"/>
      <c r="I250" s="86"/>
      <c r="J250" s="15"/>
      <c r="K250" s="242" t="str">
        <f t="shared" si="15"/>
        <v/>
      </c>
      <c r="L250" s="93">
        <f t="shared" si="16"/>
        <v>0</v>
      </c>
      <c r="M250" s="94" t="str">
        <f>+IFERROR(VLOOKUP(LEFT(F250,4),'ESTADAR V3 2025'!$C$4:$G$116,4,0),"")</f>
        <v/>
      </c>
      <c r="N250" s="95" t="str">
        <f t="shared" si="17"/>
        <v/>
      </c>
      <c r="O250" s="96" t="str">
        <f t="shared" si="18"/>
        <v/>
      </c>
      <c r="P250" s="14"/>
      <c r="Q250" s="14"/>
      <c r="R250" s="218" t="e">
        <f>+VLOOKUP(F250,'ESTADAR V3 2025'!$D$125:$G$236,4,FALSE)</f>
        <v>#N/A</v>
      </c>
    </row>
    <row r="251" spans="1:18" x14ac:dyDescent="0.35">
      <c r="A251" s="83" t="str">
        <f>IFERROR(VLOOKUP(LEFT(F251,4),Tabla3[[COD]:[PROCESO]],5,0),"")</f>
        <v/>
      </c>
      <c r="B251" s="15"/>
      <c r="C251" s="85"/>
      <c r="D251" s="84" t="e">
        <f>VLOOKUP(E251,FINCAS!$A$2:$B$77,2,0)</f>
        <v>#N/A</v>
      </c>
      <c r="E251" s="15"/>
      <c r="F251" s="15"/>
      <c r="G251" s="82" t="e">
        <f>VLOOKUP(F251,'ESTADAR V3 2025'!$D$125:$E$240,2,0)</f>
        <v>#N/A</v>
      </c>
      <c r="H251" s="86"/>
      <c r="I251" s="86"/>
      <c r="J251" s="15"/>
      <c r="K251" s="242" t="str">
        <f t="shared" si="15"/>
        <v/>
      </c>
      <c r="L251" s="93">
        <f t="shared" si="16"/>
        <v>0</v>
      </c>
      <c r="M251" s="94" t="str">
        <f>+IFERROR(VLOOKUP(LEFT(F251,4),'ESTADAR V3 2025'!$C$4:$G$116,4,0),"")</f>
        <v/>
      </c>
      <c r="N251" s="95" t="str">
        <f t="shared" si="17"/>
        <v/>
      </c>
      <c r="O251" s="96" t="str">
        <f t="shared" si="18"/>
        <v/>
      </c>
      <c r="P251" s="14"/>
      <c r="Q251" s="14"/>
      <c r="R251" s="218" t="e">
        <f>+VLOOKUP(F251,'ESTADAR V3 2025'!$D$125:$G$236,4,FALSE)</f>
        <v>#N/A</v>
      </c>
    </row>
    <row r="252" spans="1:18" x14ac:dyDescent="0.35">
      <c r="A252" s="83" t="str">
        <f>IFERROR(VLOOKUP(LEFT(F252,4),Tabla3[[COD]:[PROCESO]],5,0),"")</f>
        <v/>
      </c>
      <c r="B252" s="15"/>
      <c r="C252" s="85"/>
      <c r="D252" s="84" t="e">
        <f>VLOOKUP(E252,FINCAS!$A$2:$B$77,2,0)</f>
        <v>#N/A</v>
      </c>
      <c r="E252" s="15"/>
      <c r="F252" s="15"/>
      <c r="G252" s="82" t="e">
        <f>VLOOKUP(F252,'ESTADAR V3 2025'!$D$125:$E$240,2,0)</f>
        <v>#N/A</v>
      </c>
      <c r="H252" s="86"/>
      <c r="I252" s="86"/>
      <c r="J252" s="15"/>
      <c r="K252" s="242" t="str">
        <f t="shared" si="15"/>
        <v/>
      </c>
      <c r="L252" s="93">
        <f t="shared" si="16"/>
        <v>0</v>
      </c>
      <c r="M252" s="94" t="str">
        <f>+IFERROR(VLOOKUP(LEFT(F252,4),'ESTADAR V3 2025'!$C$4:$G$116,4,0),"")</f>
        <v/>
      </c>
      <c r="N252" s="95" t="str">
        <f t="shared" si="17"/>
        <v/>
      </c>
      <c r="O252" s="96" t="str">
        <f t="shared" si="18"/>
        <v/>
      </c>
      <c r="P252" s="14"/>
      <c r="Q252" s="14"/>
      <c r="R252" s="218" t="e">
        <f>+VLOOKUP(F252,'ESTADAR V3 2025'!$D$125:$G$236,4,FALSE)</f>
        <v>#N/A</v>
      </c>
    </row>
    <row r="253" spans="1:18" x14ac:dyDescent="0.35">
      <c r="A253" s="83" t="str">
        <f>IFERROR(VLOOKUP(LEFT(F253,4),Tabla3[[COD]:[PROCESO]],5,0),"")</f>
        <v/>
      </c>
      <c r="B253" s="15"/>
      <c r="C253" s="85"/>
      <c r="D253" s="84" t="e">
        <f>VLOOKUP(E253,FINCAS!$A$2:$B$77,2,0)</f>
        <v>#N/A</v>
      </c>
      <c r="E253" s="15"/>
      <c r="F253" s="15"/>
      <c r="G253" s="82" t="e">
        <f>VLOOKUP(F253,'ESTADAR V3 2025'!$D$125:$E$240,2,0)</f>
        <v>#N/A</v>
      </c>
      <c r="H253" s="86"/>
      <c r="I253" s="86"/>
      <c r="J253" s="15"/>
      <c r="K253" s="242" t="str">
        <f t="shared" si="15"/>
        <v/>
      </c>
      <c r="L253" s="93">
        <f t="shared" si="16"/>
        <v>0</v>
      </c>
      <c r="M253" s="94" t="str">
        <f>+IFERROR(VLOOKUP(LEFT(F253,4),'ESTADAR V3 2025'!$C$4:$G$116,4,0),"")</f>
        <v/>
      </c>
      <c r="N253" s="95" t="str">
        <f t="shared" si="17"/>
        <v/>
      </c>
      <c r="O253" s="96" t="str">
        <f t="shared" si="18"/>
        <v/>
      </c>
      <c r="P253" s="14"/>
      <c r="Q253" s="14"/>
      <c r="R253" s="218" t="e">
        <f>+VLOOKUP(F253,'ESTADAR V3 2025'!$D$125:$G$236,4,FALSE)</f>
        <v>#N/A</v>
      </c>
    </row>
    <row r="254" spans="1:18" x14ac:dyDescent="0.35">
      <c r="A254" s="83" t="str">
        <f>IFERROR(VLOOKUP(LEFT(F254,4),Tabla3[[COD]:[PROCESO]],5,0),"")</f>
        <v/>
      </c>
      <c r="B254" s="15"/>
      <c r="C254" s="85"/>
      <c r="D254" s="84" t="e">
        <f>VLOOKUP(E254,FINCAS!$A$2:$B$77,2,0)</f>
        <v>#N/A</v>
      </c>
      <c r="E254" s="15"/>
      <c r="F254" s="15"/>
      <c r="G254" s="82" t="e">
        <f>VLOOKUP(F254,'ESTADAR V3 2025'!$D$125:$E$240,2,0)</f>
        <v>#N/A</v>
      </c>
      <c r="H254" s="86"/>
      <c r="I254" s="86"/>
      <c r="J254" s="15"/>
      <c r="K254" s="242" t="str">
        <f t="shared" si="15"/>
        <v/>
      </c>
      <c r="L254" s="93">
        <f t="shared" si="16"/>
        <v>0</v>
      </c>
      <c r="M254" s="94" t="str">
        <f>+IFERROR(VLOOKUP(LEFT(F254,4),'ESTADAR V3 2025'!$C$4:$G$116,4,0),"")</f>
        <v/>
      </c>
      <c r="N254" s="95" t="str">
        <f t="shared" si="17"/>
        <v/>
      </c>
      <c r="O254" s="96" t="str">
        <f t="shared" si="18"/>
        <v/>
      </c>
      <c r="P254" s="14"/>
      <c r="Q254" s="14"/>
      <c r="R254" s="218" t="e">
        <f>+VLOOKUP(F254,'ESTADAR V3 2025'!$D$125:$G$236,4,FALSE)</f>
        <v>#N/A</v>
      </c>
    </row>
    <row r="255" spans="1:18" x14ac:dyDescent="0.35">
      <c r="A255" s="83" t="str">
        <f>IFERROR(VLOOKUP(LEFT(F255,4),Tabla3[[COD]:[PROCESO]],5,0),"")</f>
        <v/>
      </c>
      <c r="B255" s="15"/>
      <c r="C255" s="85"/>
      <c r="D255" s="84" t="e">
        <f>VLOOKUP(E255,FINCAS!$A$2:$B$77,2,0)</f>
        <v>#N/A</v>
      </c>
      <c r="E255" s="15"/>
      <c r="F255" s="15"/>
      <c r="G255" s="82" t="e">
        <f>VLOOKUP(F255,'ESTADAR V3 2025'!$D$125:$E$240,2,0)</f>
        <v>#N/A</v>
      </c>
      <c r="H255" s="86"/>
      <c r="I255" s="86"/>
      <c r="J255" s="15"/>
      <c r="K255" s="242" t="str">
        <f t="shared" si="15"/>
        <v/>
      </c>
      <c r="L255" s="93">
        <f t="shared" si="16"/>
        <v>0</v>
      </c>
      <c r="M255" s="94" t="str">
        <f>+IFERROR(VLOOKUP(LEFT(F255,4),'ESTADAR V3 2025'!$C$4:$G$116,4,0),"")</f>
        <v/>
      </c>
      <c r="N255" s="95" t="str">
        <f t="shared" si="17"/>
        <v/>
      </c>
      <c r="O255" s="96" t="str">
        <f t="shared" si="18"/>
        <v/>
      </c>
      <c r="P255" s="14"/>
      <c r="Q255" s="14"/>
      <c r="R255" s="218" t="e">
        <f>+VLOOKUP(F255,'ESTADAR V3 2025'!$D$125:$G$236,4,FALSE)</f>
        <v>#N/A</v>
      </c>
    </row>
    <row r="256" spans="1:18" x14ac:dyDescent="0.35">
      <c r="A256" s="83" t="str">
        <f>IFERROR(VLOOKUP(LEFT(F256,4),Tabla3[[COD]:[PROCESO]],5,0),"")</f>
        <v/>
      </c>
      <c r="B256" s="15"/>
      <c r="C256" s="85"/>
      <c r="D256" s="84" t="e">
        <f>VLOOKUP(E256,FINCAS!$A$2:$B$77,2,0)</f>
        <v>#N/A</v>
      </c>
      <c r="E256" s="15"/>
      <c r="F256" s="15"/>
      <c r="G256" s="82" t="e">
        <f>VLOOKUP(F256,'ESTADAR V3 2025'!$D$125:$E$240,2,0)</f>
        <v>#N/A</v>
      </c>
      <c r="H256" s="86"/>
      <c r="I256" s="86"/>
      <c r="J256" s="15"/>
      <c r="K256" s="242" t="str">
        <f t="shared" si="15"/>
        <v/>
      </c>
      <c r="L256" s="93">
        <f t="shared" si="16"/>
        <v>0</v>
      </c>
      <c r="M256" s="94" t="str">
        <f>+IFERROR(VLOOKUP(LEFT(F256,4),'ESTADAR V3 2025'!$C$4:$G$116,4,0),"")</f>
        <v/>
      </c>
      <c r="N256" s="95" t="str">
        <f t="shared" si="17"/>
        <v/>
      </c>
      <c r="O256" s="96" t="str">
        <f t="shared" si="18"/>
        <v/>
      </c>
      <c r="P256" s="14"/>
      <c r="Q256" s="14"/>
      <c r="R256" s="218" t="e">
        <f>+VLOOKUP(F256,'ESTADAR V3 2025'!$D$125:$G$236,4,FALSE)</f>
        <v>#N/A</v>
      </c>
    </row>
    <row r="257" spans="1:18" x14ac:dyDescent="0.35">
      <c r="A257" s="83" t="str">
        <f>IFERROR(VLOOKUP(LEFT(F257,4),Tabla3[[COD]:[PROCESO]],5,0),"")</f>
        <v/>
      </c>
      <c r="B257" s="15"/>
      <c r="C257" s="85"/>
      <c r="D257" s="84" t="e">
        <f>VLOOKUP(E257,FINCAS!$A$2:$B$77,2,0)</f>
        <v>#N/A</v>
      </c>
      <c r="E257" s="15"/>
      <c r="F257" s="15"/>
      <c r="G257" s="82" t="e">
        <f>VLOOKUP(F257,'ESTADAR V3 2025'!$D$125:$E$240,2,0)</f>
        <v>#N/A</v>
      </c>
      <c r="H257" s="86"/>
      <c r="I257" s="86"/>
      <c r="J257" s="15"/>
      <c r="K257" s="242" t="str">
        <f t="shared" si="15"/>
        <v/>
      </c>
      <c r="L257" s="93">
        <f t="shared" si="16"/>
        <v>0</v>
      </c>
      <c r="M257" s="94" t="str">
        <f>+IFERROR(VLOOKUP(LEFT(F257,4),'ESTADAR V3 2025'!$C$4:$G$116,4,0),"")</f>
        <v/>
      </c>
      <c r="N257" s="95" t="str">
        <f t="shared" si="17"/>
        <v/>
      </c>
      <c r="O257" s="96" t="str">
        <f t="shared" si="18"/>
        <v/>
      </c>
      <c r="P257" s="14"/>
      <c r="Q257" s="14"/>
      <c r="R257" s="218" t="e">
        <f>+VLOOKUP(F257,'ESTADAR V3 2025'!$D$125:$G$236,4,FALSE)</f>
        <v>#N/A</v>
      </c>
    </row>
    <row r="258" spans="1:18" x14ac:dyDescent="0.35">
      <c r="A258" s="83" t="str">
        <f>IFERROR(VLOOKUP(LEFT(F258,4),Tabla3[[COD]:[PROCESO]],5,0),"")</f>
        <v/>
      </c>
      <c r="B258" s="15"/>
      <c r="C258" s="85"/>
      <c r="D258" s="84" t="e">
        <f>VLOOKUP(E258,FINCAS!$A$2:$B$77,2,0)</f>
        <v>#N/A</v>
      </c>
      <c r="E258" s="15"/>
      <c r="F258" s="15"/>
      <c r="G258" s="82" t="e">
        <f>VLOOKUP(F258,'ESTADAR V3 2025'!$D$125:$E$240,2,0)</f>
        <v>#N/A</v>
      </c>
      <c r="H258" s="86"/>
      <c r="I258" s="86"/>
      <c r="J258" s="15"/>
      <c r="K258" s="242" t="str">
        <f t="shared" ref="K258:K321" si="19">+IFERROR(L258*M258,"")</f>
        <v/>
      </c>
      <c r="L258" s="93">
        <f t="shared" si="16"/>
        <v>0</v>
      </c>
      <c r="M258" s="94" t="str">
        <f>+IFERROR(VLOOKUP(LEFT(F258,4),'ESTADAR V3 2025'!$C$4:$G$116,4,0),"")</f>
        <v/>
      </c>
      <c r="N258" s="95" t="str">
        <f t="shared" si="17"/>
        <v/>
      </c>
      <c r="O258" s="96" t="str">
        <f t="shared" si="18"/>
        <v/>
      </c>
      <c r="P258" s="14"/>
      <c r="Q258" s="14"/>
      <c r="R258" s="218" t="e">
        <f>+VLOOKUP(F258,'ESTADAR V3 2025'!$D$125:$G$236,4,FALSE)</f>
        <v>#N/A</v>
      </c>
    </row>
    <row r="259" spans="1:18" x14ac:dyDescent="0.35">
      <c r="A259" s="83" t="str">
        <f>IFERROR(VLOOKUP(LEFT(F259,4),Tabla3[[COD]:[PROCESO]],5,0),"")</f>
        <v/>
      </c>
      <c r="B259" s="15"/>
      <c r="C259" s="85"/>
      <c r="D259" s="84" t="e">
        <f>VLOOKUP(E259,FINCAS!$A$2:$B$77,2,0)</f>
        <v>#N/A</v>
      </c>
      <c r="E259" s="15"/>
      <c r="F259" s="15"/>
      <c r="G259" s="82" t="e">
        <f>VLOOKUP(F259,'ESTADAR V3 2025'!$D$125:$E$240,2,0)</f>
        <v>#N/A</v>
      </c>
      <c r="H259" s="86"/>
      <c r="I259" s="86"/>
      <c r="J259" s="15"/>
      <c r="K259" s="242" t="str">
        <f t="shared" si="19"/>
        <v/>
      </c>
      <c r="L259" s="93">
        <f t="shared" si="16"/>
        <v>0</v>
      </c>
      <c r="M259" s="94" t="str">
        <f>+IFERROR(VLOOKUP(LEFT(F259,4),'ESTADAR V3 2025'!$C$4:$G$116,4,0),"")</f>
        <v/>
      </c>
      <c r="N259" s="95" t="str">
        <f t="shared" si="17"/>
        <v/>
      </c>
      <c r="O259" s="96" t="str">
        <f t="shared" si="18"/>
        <v/>
      </c>
      <c r="P259" s="14"/>
      <c r="Q259" s="14"/>
      <c r="R259" s="218" t="e">
        <f>+VLOOKUP(F259,'ESTADAR V3 2025'!$D$125:$G$236,4,FALSE)</f>
        <v>#N/A</v>
      </c>
    </row>
    <row r="260" spans="1:18" x14ac:dyDescent="0.35">
      <c r="A260" s="83" t="str">
        <f>IFERROR(VLOOKUP(LEFT(F260,4),Tabla3[[COD]:[PROCESO]],5,0),"")</f>
        <v/>
      </c>
      <c r="B260" s="15"/>
      <c r="C260" s="85"/>
      <c r="D260" s="84" t="e">
        <f>VLOOKUP(E260,FINCAS!$A$2:$B$77,2,0)</f>
        <v>#N/A</v>
      </c>
      <c r="E260" s="15"/>
      <c r="F260" s="15"/>
      <c r="G260" s="82" t="e">
        <f>VLOOKUP(F260,'ESTADAR V3 2025'!$D$125:$E$240,2,0)</f>
        <v>#N/A</v>
      </c>
      <c r="H260" s="86"/>
      <c r="I260" s="86"/>
      <c r="J260" s="15"/>
      <c r="K260" s="242" t="str">
        <f t="shared" si="19"/>
        <v/>
      </c>
      <c r="L260" s="93">
        <f t="shared" si="16"/>
        <v>0</v>
      </c>
      <c r="M260" s="94" t="str">
        <f>+IFERROR(VLOOKUP(LEFT(F260,4),'ESTADAR V3 2025'!$C$4:$G$116,4,0),"")</f>
        <v/>
      </c>
      <c r="N260" s="95" t="str">
        <f t="shared" si="17"/>
        <v/>
      </c>
      <c r="O260" s="96" t="str">
        <f t="shared" si="18"/>
        <v/>
      </c>
      <c r="P260" s="14"/>
      <c r="Q260" s="14"/>
      <c r="R260" s="218" t="e">
        <f>+VLOOKUP(F260,'ESTADAR V3 2025'!$D$125:$G$236,4,FALSE)</f>
        <v>#N/A</v>
      </c>
    </row>
    <row r="261" spans="1:18" x14ac:dyDescent="0.35">
      <c r="A261" s="83" t="str">
        <f>IFERROR(VLOOKUP(LEFT(F261,4),Tabla3[[COD]:[PROCESO]],5,0),"")</f>
        <v/>
      </c>
      <c r="B261" s="15"/>
      <c r="C261" s="85"/>
      <c r="D261" s="84" t="e">
        <f>VLOOKUP(E261,FINCAS!$A$2:$B$77,2,0)</f>
        <v>#N/A</v>
      </c>
      <c r="E261" s="15"/>
      <c r="F261" s="15"/>
      <c r="G261" s="82" t="e">
        <f>VLOOKUP(F261,'ESTADAR V3 2025'!$D$125:$E$240,2,0)</f>
        <v>#N/A</v>
      </c>
      <c r="H261" s="86"/>
      <c r="I261" s="86"/>
      <c r="J261" s="15"/>
      <c r="K261" s="242" t="str">
        <f t="shared" si="19"/>
        <v/>
      </c>
      <c r="L261" s="93">
        <f t="shared" si="16"/>
        <v>0</v>
      </c>
      <c r="M261" s="94" t="str">
        <f>+IFERROR(VLOOKUP(LEFT(F261,4),'ESTADAR V3 2025'!$C$4:$G$116,4,0),"")</f>
        <v/>
      </c>
      <c r="N261" s="95" t="str">
        <f t="shared" si="17"/>
        <v/>
      </c>
      <c r="O261" s="96" t="str">
        <f t="shared" si="18"/>
        <v/>
      </c>
      <c r="P261" s="14"/>
      <c r="Q261" s="14"/>
      <c r="R261" s="218" t="e">
        <f>+VLOOKUP(F261,'ESTADAR V3 2025'!$D$125:$G$236,4,FALSE)</f>
        <v>#N/A</v>
      </c>
    </row>
    <row r="262" spans="1:18" x14ac:dyDescent="0.35">
      <c r="A262" s="83" t="str">
        <f>IFERROR(VLOOKUP(LEFT(F262,4),Tabla3[[COD]:[PROCESO]],5,0),"")</f>
        <v/>
      </c>
      <c r="B262" s="15"/>
      <c r="C262" s="85"/>
      <c r="D262" s="84" t="e">
        <f>VLOOKUP(E262,FINCAS!$A$2:$B$77,2,0)</f>
        <v>#N/A</v>
      </c>
      <c r="E262" s="15"/>
      <c r="F262" s="15"/>
      <c r="G262" s="82" t="e">
        <f>VLOOKUP(F262,'ESTADAR V3 2025'!$D$125:$E$240,2,0)</f>
        <v>#N/A</v>
      </c>
      <c r="H262" s="86"/>
      <c r="I262" s="86"/>
      <c r="J262" s="15"/>
      <c r="K262" s="242" t="str">
        <f t="shared" si="19"/>
        <v/>
      </c>
      <c r="L262" s="93">
        <f t="shared" si="16"/>
        <v>0</v>
      </c>
      <c r="M262" s="94" t="str">
        <f>+IFERROR(VLOOKUP(LEFT(F262,4),'ESTADAR V3 2025'!$C$4:$G$116,4,0),"")</f>
        <v/>
      </c>
      <c r="N262" s="95" t="str">
        <f t="shared" si="17"/>
        <v/>
      </c>
      <c r="O262" s="96" t="str">
        <f t="shared" si="18"/>
        <v/>
      </c>
      <c r="P262" s="14"/>
      <c r="Q262" s="14"/>
      <c r="R262" s="218" t="e">
        <f>+VLOOKUP(F262,'ESTADAR V3 2025'!$D$125:$G$236,4,FALSE)</f>
        <v>#N/A</v>
      </c>
    </row>
    <row r="263" spans="1:18" x14ac:dyDescent="0.35">
      <c r="A263" s="83" t="str">
        <f>IFERROR(VLOOKUP(LEFT(F263,4),Tabla3[[COD]:[PROCESO]],5,0),"")</f>
        <v/>
      </c>
      <c r="B263" s="15"/>
      <c r="C263" s="85"/>
      <c r="D263" s="84" t="e">
        <f>VLOOKUP(E263,FINCAS!$A$2:$B$77,2,0)</f>
        <v>#N/A</v>
      </c>
      <c r="E263" s="15"/>
      <c r="F263" s="15"/>
      <c r="G263" s="82" t="e">
        <f>VLOOKUP(F263,'ESTADAR V3 2025'!$D$125:$E$240,2,0)</f>
        <v>#N/A</v>
      </c>
      <c r="H263" s="86"/>
      <c r="I263" s="86"/>
      <c r="J263" s="15"/>
      <c r="K263" s="242" t="str">
        <f t="shared" si="19"/>
        <v/>
      </c>
      <c r="L263" s="93">
        <f t="shared" si="16"/>
        <v>0</v>
      </c>
      <c r="M263" s="94" t="str">
        <f>+IFERROR(VLOOKUP(LEFT(F263,4),'ESTADAR V3 2025'!$C$4:$G$116,4,0),"")</f>
        <v/>
      </c>
      <c r="N263" s="95" t="str">
        <f t="shared" si="17"/>
        <v/>
      </c>
      <c r="O263" s="96" t="str">
        <f t="shared" si="18"/>
        <v/>
      </c>
      <c r="P263" s="14"/>
      <c r="Q263" s="14"/>
      <c r="R263" s="218" t="e">
        <f>+VLOOKUP(F263,'ESTADAR V3 2025'!$D$125:$G$236,4,FALSE)</f>
        <v>#N/A</v>
      </c>
    </row>
    <row r="264" spans="1:18" x14ac:dyDescent="0.35">
      <c r="A264" s="83" t="str">
        <f>IFERROR(VLOOKUP(LEFT(F264,4),Tabla3[[COD]:[PROCESO]],5,0),"")</f>
        <v/>
      </c>
      <c r="B264" s="15"/>
      <c r="C264" s="85"/>
      <c r="D264" s="84" t="e">
        <f>VLOOKUP(E264,FINCAS!$A$2:$B$77,2,0)</f>
        <v>#N/A</v>
      </c>
      <c r="E264" s="15"/>
      <c r="F264" s="15"/>
      <c r="G264" s="82" t="e">
        <f>VLOOKUP(F264,'ESTADAR V3 2025'!$D$125:$E$240,2,0)</f>
        <v>#N/A</v>
      </c>
      <c r="H264" s="86"/>
      <c r="I264" s="86"/>
      <c r="J264" s="15"/>
      <c r="K264" s="242" t="str">
        <f t="shared" si="19"/>
        <v/>
      </c>
      <c r="L264" s="93">
        <f t="shared" ref="L264:L321" si="20">+(I264-H264)*24</f>
        <v>0</v>
      </c>
      <c r="M264" s="94" t="str">
        <f>+IFERROR(VLOOKUP(LEFT(F264,4),'ESTADAR V3 2025'!$C$4:$G$116,4,0),"")</f>
        <v/>
      </c>
      <c r="N264" s="95" t="str">
        <f t="shared" ref="N264:N321" si="21">IFERROR(J264/L264,"")</f>
        <v/>
      </c>
      <c r="O264" s="96" t="str">
        <f t="shared" ref="O264:O321" si="22">IFERROR(N264/M264,"")</f>
        <v/>
      </c>
      <c r="P264" s="14"/>
      <c r="Q264" s="14"/>
      <c r="R264" s="218" t="e">
        <f>+VLOOKUP(F264,'ESTADAR V3 2025'!$D$125:$G$236,4,FALSE)</f>
        <v>#N/A</v>
      </c>
    </row>
    <row r="265" spans="1:18" x14ac:dyDescent="0.35">
      <c r="A265" s="83" t="str">
        <f>IFERROR(VLOOKUP(LEFT(F265,4),Tabla3[[COD]:[PROCESO]],5,0),"")</f>
        <v/>
      </c>
      <c r="B265" s="15"/>
      <c r="C265" s="85"/>
      <c r="D265" s="84" t="e">
        <f>VLOOKUP(E265,FINCAS!$A$2:$B$77,2,0)</f>
        <v>#N/A</v>
      </c>
      <c r="E265" s="15"/>
      <c r="F265" s="15"/>
      <c r="G265" s="82" t="e">
        <f>VLOOKUP(F265,'ESTADAR V3 2025'!$D$125:$E$240,2,0)</f>
        <v>#N/A</v>
      </c>
      <c r="H265" s="86"/>
      <c r="I265" s="86"/>
      <c r="J265" s="15"/>
      <c r="K265" s="242" t="str">
        <f t="shared" si="19"/>
        <v/>
      </c>
      <c r="L265" s="93">
        <f t="shared" si="20"/>
        <v>0</v>
      </c>
      <c r="M265" s="94" t="str">
        <f>+IFERROR(VLOOKUP(LEFT(F265,4),'ESTADAR V3 2025'!$C$4:$G$116,4,0),"")</f>
        <v/>
      </c>
      <c r="N265" s="95" t="str">
        <f t="shared" si="21"/>
        <v/>
      </c>
      <c r="O265" s="96" t="str">
        <f t="shared" si="22"/>
        <v/>
      </c>
      <c r="P265" s="14"/>
      <c r="Q265" s="14"/>
      <c r="R265" s="218" t="e">
        <f>+VLOOKUP(F265,'ESTADAR V3 2025'!$D$125:$G$236,4,FALSE)</f>
        <v>#N/A</v>
      </c>
    </row>
    <row r="266" spans="1:18" x14ac:dyDescent="0.35">
      <c r="A266" s="83" t="str">
        <f>IFERROR(VLOOKUP(LEFT(F266,4),Tabla3[[COD]:[PROCESO]],5,0),"")</f>
        <v/>
      </c>
      <c r="B266" s="15"/>
      <c r="C266" s="85"/>
      <c r="D266" s="84" t="e">
        <f>VLOOKUP(E266,FINCAS!$A$2:$B$77,2,0)</f>
        <v>#N/A</v>
      </c>
      <c r="E266" s="15"/>
      <c r="F266" s="15"/>
      <c r="G266" s="82" t="e">
        <f>VLOOKUP(F266,'ESTADAR V3 2025'!$D$125:$E$240,2,0)</f>
        <v>#N/A</v>
      </c>
      <c r="H266" s="86"/>
      <c r="I266" s="86"/>
      <c r="J266" s="15"/>
      <c r="K266" s="242" t="str">
        <f t="shared" si="19"/>
        <v/>
      </c>
      <c r="L266" s="93">
        <f t="shared" si="20"/>
        <v>0</v>
      </c>
      <c r="M266" s="94" t="str">
        <f>+IFERROR(VLOOKUP(LEFT(F266,4),'ESTADAR V3 2025'!$C$4:$G$116,4,0),"")</f>
        <v/>
      </c>
      <c r="N266" s="95" t="str">
        <f t="shared" si="21"/>
        <v/>
      </c>
      <c r="O266" s="96" t="str">
        <f t="shared" si="22"/>
        <v/>
      </c>
      <c r="P266" s="14"/>
      <c r="Q266" s="14"/>
      <c r="R266" s="218" t="e">
        <f>+VLOOKUP(F266,'ESTADAR V3 2025'!$D$125:$G$236,4,FALSE)</f>
        <v>#N/A</v>
      </c>
    </row>
    <row r="267" spans="1:18" x14ac:dyDescent="0.35">
      <c r="A267" s="83" t="str">
        <f>IFERROR(VLOOKUP(LEFT(F267,4),Tabla3[[COD]:[PROCESO]],5,0),"")</f>
        <v/>
      </c>
      <c r="B267" s="15"/>
      <c r="C267" s="85"/>
      <c r="D267" s="84" t="e">
        <f>VLOOKUP(E267,FINCAS!$A$2:$B$77,2,0)</f>
        <v>#N/A</v>
      </c>
      <c r="E267" s="15"/>
      <c r="F267" s="15"/>
      <c r="G267" s="82" t="e">
        <f>VLOOKUP(F267,'ESTADAR V3 2025'!$D$125:$E$240,2,0)</f>
        <v>#N/A</v>
      </c>
      <c r="H267" s="86"/>
      <c r="I267" s="86"/>
      <c r="J267" s="15"/>
      <c r="K267" s="242" t="str">
        <f t="shared" si="19"/>
        <v/>
      </c>
      <c r="L267" s="93">
        <f t="shared" si="20"/>
        <v>0</v>
      </c>
      <c r="M267" s="94" t="str">
        <f>+IFERROR(VLOOKUP(LEFT(F267,4),'ESTADAR V3 2025'!$C$4:$G$116,4,0),"")</f>
        <v/>
      </c>
      <c r="N267" s="95" t="str">
        <f t="shared" si="21"/>
        <v/>
      </c>
      <c r="O267" s="96" t="str">
        <f t="shared" si="22"/>
        <v/>
      </c>
      <c r="P267" s="14"/>
      <c r="Q267" s="14"/>
      <c r="R267" s="218" t="e">
        <f>+VLOOKUP(F267,'ESTADAR V3 2025'!$D$125:$G$236,4,FALSE)</f>
        <v>#N/A</v>
      </c>
    </row>
    <row r="268" spans="1:18" x14ac:dyDescent="0.35">
      <c r="A268" s="83" t="str">
        <f>IFERROR(VLOOKUP(LEFT(F268,4),Tabla3[[COD]:[PROCESO]],5,0),"")</f>
        <v/>
      </c>
      <c r="B268" s="15"/>
      <c r="C268" s="85"/>
      <c r="D268" s="84" t="e">
        <f>VLOOKUP(E268,FINCAS!$A$2:$B$77,2,0)</f>
        <v>#N/A</v>
      </c>
      <c r="E268" s="15"/>
      <c r="F268" s="15"/>
      <c r="G268" s="82" t="e">
        <f>VLOOKUP(F268,'ESTADAR V3 2025'!$D$125:$E$240,2,0)</f>
        <v>#N/A</v>
      </c>
      <c r="H268" s="86"/>
      <c r="I268" s="86"/>
      <c r="J268" s="15"/>
      <c r="K268" s="242" t="str">
        <f t="shared" si="19"/>
        <v/>
      </c>
      <c r="L268" s="93">
        <f t="shared" si="20"/>
        <v>0</v>
      </c>
      <c r="M268" s="94" t="str">
        <f>+IFERROR(VLOOKUP(LEFT(F268,4),'ESTADAR V3 2025'!$C$4:$G$116,4,0),"")</f>
        <v/>
      </c>
      <c r="N268" s="95" t="str">
        <f t="shared" si="21"/>
        <v/>
      </c>
      <c r="O268" s="96" t="str">
        <f t="shared" si="22"/>
        <v/>
      </c>
      <c r="P268" s="14"/>
      <c r="Q268" s="14"/>
      <c r="R268" s="218" t="e">
        <f>+VLOOKUP(F268,'ESTADAR V3 2025'!$D$125:$G$236,4,FALSE)</f>
        <v>#N/A</v>
      </c>
    </row>
    <row r="269" spans="1:18" x14ac:dyDescent="0.35">
      <c r="A269" s="83" t="str">
        <f>IFERROR(VLOOKUP(LEFT(F269,4),Tabla3[[COD]:[PROCESO]],5,0),"")</f>
        <v/>
      </c>
      <c r="B269" s="15"/>
      <c r="C269" s="85"/>
      <c r="D269" s="84" t="e">
        <f>VLOOKUP(E269,FINCAS!$A$2:$B$77,2,0)</f>
        <v>#N/A</v>
      </c>
      <c r="E269" s="15"/>
      <c r="F269" s="15"/>
      <c r="G269" s="82" t="e">
        <f>VLOOKUP(F269,'ESTADAR V3 2025'!$D$125:$E$240,2,0)</f>
        <v>#N/A</v>
      </c>
      <c r="H269" s="86"/>
      <c r="I269" s="86"/>
      <c r="J269" s="15"/>
      <c r="K269" s="242" t="str">
        <f t="shared" si="19"/>
        <v/>
      </c>
      <c r="L269" s="93">
        <f t="shared" si="20"/>
        <v>0</v>
      </c>
      <c r="M269" s="94" t="str">
        <f>+IFERROR(VLOOKUP(LEFT(F269,4),'ESTADAR V3 2025'!$C$4:$G$116,4,0),"")</f>
        <v/>
      </c>
      <c r="N269" s="95" t="str">
        <f t="shared" si="21"/>
        <v/>
      </c>
      <c r="O269" s="96" t="str">
        <f t="shared" si="22"/>
        <v/>
      </c>
      <c r="P269" s="14"/>
      <c r="Q269" s="14"/>
      <c r="R269" s="218" t="e">
        <f>+VLOOKUP(F269,'ESTADAR V3 2025'!$D$125:$G$236,4,FALSE)</f>
        <v>#N/A</v>
      </c>
    </row>
    <row r="270" spans="1:18" x14ac:dyDescent="0.35">
      <c r="A270" s="83" t="str">
        <f>IFERROR(VLOOKUP(LEFT(F270,4),Tabla3[[COD]:[PROCESO]],5,0),"")</f>
        <v/>
      </c>
      <c r="B270" s="15"/>
      <c r="C270" s="85"/>
      <c r="D270" s="84" t="e">
        <f>VLOOKUP(E270,FINCAS!$A$2:$B$77,2,0)</f>
        <v>#N/A</v>
      </c>
      <c r="E270" s="15"/>
      <c r="F270" s="15"/>
      <c r="G270" s="82" t="e">
        <f>VLOOKUP(F270,'ESTADAR V3 2025'!$D$125:$E$240,2,0)</f>
        <v>#N/A</v>
      </c>
      <c r="H270" s="86"/>
      <c r="I270" s="86"/>
      <c r="J270" s="15"/>
      <c r="K270" s="242" t="str">
        <f t="shared" si="19"/>
        <v/>
      </c>
      <c r="L270" s="93">
        <f t="shared" si="20"/>
        <v>0</v>
      </c>
      <c r="M270" s="94" t="str">
        <f>+IFERROR(VLOOKUP(LEFT(F270,4),'ESTADAR V3 2025'!$C$4:$G$116,4,0),"")</f>
        <v/>
      </c>
      <c r="N270" s="95" t="str">
        <f t="shared" si="21"/>
        <v/>
      </c>
      <c r="O270" s="96" t="str">
        <f t="shared" si="22"/>
        <v/>
      </c>
      <c r="P270" s="14"/>
      <c r="Q270" s="14"/>
      <c r="R270" s="218" t="e">
        <f>+VLOOKUP(F270,'ESTADAR V3 2025'!$D$125:$G$236,4,FALSE)</f>
        <v>#N/A</v>
      </c>
    </row>
    <row r="271" spans="1:18" x14ac:dyDescent="0.35">
      <c r="A271" s="83" t="str">
        <f>IFERROR(VLOOKUP(LEFT(F271,4),Tabla3[[COD]:[PROCESO]],5,0),"")</f>
        <v/>
      </c>
      <c r="B271" s="15"/>
      <c r="C271" s="85"/>
      <c r="D271" s="84" t="e">
        <f>VLOOKUP(E271,FINCAS!$A$2:$B$77,2,0)</f>
        <v>#N/A</v>
      </c>
      <c r="E271" s="15"/>
      <c r="F271" s="15"/>
      <c r="G271" s="82" t="e">
        <f>VLOOKUP(F271,'ESTADAR V3 2025'!$D$125:$E$240,2,0)</f>
        <v>#N/A</v>
      </c>
      <c r="H271" s="86"/>
      <c r="I271" s="86"/>
      <c r="J271" s="15"/>
      <c r="K271" s="242" t="str">
        <f t="shared" si="19"/>
        <v/>
      </c>
      <c r="L271" s="93">
        <f t="shared" si="20"/>
        <v>0</v>
      </c>
      <c r="M271" s="94" t="str">
        <f>+IFERROR(VLOOKUP(LEFT(F271,4),'ESTADAR V3 2025'!$C$4:$G$116,4,0),"")</f>
        <v/>
      </c>
      <c r="N271" s="95" t="str">
        <f t="shared" si="21"/>
        <v/>
      </c>
      <c r="O271" s="96" t="str">
        <f t="shared" si="22"/>
        <v/>
      </c>
      <c r="P271" s="14"/>
      <c r="Q271" s="14"/>
      <c r="R271" s="218" t="e">
        <f>+VLOOKUP(F271,'ESTADAR V3 2025'!$D$125:$G$236,4,FALSE)</f>
        <v>#N/A</v>
      </c>
    </row>
    <row r="272" spans="1:18" x14ac:dyDescent="0.35">
      <c r="A272" s="83" t="str">
        <f>IFERROR(VLOOKUP(LEFT(F272,4),Tabla3[[COD]:[PROCESO]],5,0),"")</f>
        <v/>
      </c>
      <c r="B272" s="15"/>
      <c r="C272" s="85"/>
      <c r="D272" s="84" t="e">
        <f>VLOOKUP(E272,FINCAS!$A$2:$B$77,2,0)</f>
        <v>#N/A</v>
      </c>
      <c r="E272" s="15"/>
      <c r="F272" s="15"/>
      <c r="G272" s="82" t="e">
        <f>VLOOKUP(F272,'ESTADAR V3 2025'!$D$125:$E$240,2,0)</f>
        <v>#N/A</v>
      </c>
      <c r="H272" s="86"/>
      <c r="I272" s="86"/>
      <c r="J272" s="15"/>
      <c r="K272" s="242" t="str">
        <f t="shared" si="19"/>
        <v/>
      </c>
      <c r="L272" s="93">
        <f t="shared" si="20"/>
        <v>0</v>
      </c>
      <c r="M272" s="94" t="str">
        <f>+IFERROR(VLOOKUP(LEFT(F272,4),'ESTADAR V3 2025'!$C$4:$G$116,4,0),"")</f>
        <v/>
      </c>
      <c r="N272" s="95" t="str">
        <f t="shared" si="21"/>
        <v/>
      </c>
      <c r="O272" s="96" t="str">
        <f t="shared" si="22"/>
        <v/>
      </c>
      <c r="P272" s="14"/>
      <c r="Q272" s="14"/>
      <c r="R272" s="218" t="e">
        <f>+VLOOKUP(F272,'ESTADAR V3 2025'!$D$125:$G$236,4,FALSE)</f>
        <v>#N/A</v>
      </c>
    </row>
    <row r="273" spans="1:18" x14ac:dyDescent="0.35">
      <c r="A273" s="83" t="str">
        <f>IFERROR(VLOOKUP(LEFT(F273,4),Tabla3[[COD]:[PROCESO]],5,0),"")</f>
        <v/>
      </c>
      <c r="B273" s="15"/>
      <c r="C273" s="85"/>
      <c r="D273" s="84" t="e">
        <f>VLOOKUP(E273,FINCAS!$A$2:$B$77,2,0)</f>
        <v>#N/A</v>
      </c>
      <c r="E273" s="15"/>
      <c r="F273" s="15"/>
      <c r="G273" s="82" t="e">
        <f>VLOOKUP(F273,'ESTADAR V3 2025'!$D$125:$E$240,2,0)</f>
        <v>#N/A</v>
      </c>
      <c r="H273" s="86"/>
      <c r="I273" s="86"/>
      <c r="J273" s="15"/>
      <c r="K273" s="242" t="str">
        <f t="shared" si="19"/>
        <v/>
      </c>
      <c r="L273" s="93">
        <f t="shared" si="20"/>
        <v>0</v>
      </c>
      <c r="M273" s="94" t="str">
        <f>+IFERROR(VLOOKUP(LEFT(F273,4),'ESTADAR V3 2025'!$C$4:$G$116,4,0),"")</f>
        <v/>
      </c>
      <c r="N273" s="95" t="str">
        <f t="shared" si="21"/>
        <v/>
      </c>
      <c r="O273" s="96" t="str">
        <f t="shared" si="22"/>
        <v/>
      </c>
      <c r="P273" s="14"/>
      <c r="Q273" s="14"/>
      <c r="R273" s="218" t="e">
        <f>+VLOOKUP(F273,'ESTADAR V3 2025'!$D$125:$G$236,4,FALSE)</f>
        <v>#N/A</v>
      </c>
    </row>
    <row r="274" spans="1:18" x14ac:dyDescent="0.35">
      <c r="A274" s="83" t="str">
        <f>IFERROR(VLOOKUP(LEFT(F274,4),Tabla3[[COD]:[PROCESO]],5,0),"")</f>
        <v/>
      </c>
      <c r="B274" s="15"/>
      <c r="C274" s="85"/>
      <c r="D274" s="84" t="e">
        <f>VLOOKUP(E274,FINCAS!$A$2:$B$77,2,0)</f>
        <v>#N/A</v>
      </c>
      <c r="E274" s="15"/>
      <c r="F274" s="15"/>
      <c r="G274" s="82" t="e">
        <f>VLOOKUP(F274,'ESTADAR V3 2025'!$D$125:$E$240,2,0)</f>
        <v>#N/A</v>
      </c>
      <c r="H274" s="86"/>
      <c r="I274" s="86"/>
      <c r="J274" s="15"/>
      <c r="K274" s="242" t="str">
        <f t="shared" si="19"/>
        <v/>
      </c>
      <c r="L274" s="93">
        <f t="shared" si="20"/>
        <v>0</v>
      </c>
      <c r="M274" s="94" t="str">
        <f>+IFERROR(VLOOKUP(LEFT(F274,4),'ESTADAR V3 2025'!$C$4:$G$116,4,0),"")</f>
        <v/>
      </c>
      <c r="N274" s="95" t="str">
        <f t="shared" si="21"/>
        <v/>
      </c>
      <c r="O274" s="96" t="str">
        <f t="shared" si="22"/>
        <v/>
      </c>
      <c r="P274" s="14"/>
      <c r="Q274" s="14"/>
      <c r="R274" s="218" t="e">
        <f>+VLOOKUP(F274,'ESTADAR V3 2025'!$D$125:$G$236,4,FALSE)</f>
        <v>#N/A</v>
      </c>
    </row>
    <row r="275" spans="1:18" x14ac:dyDescent="0.35">
      <c r="A275" s="83" t="str">
        <f>IFERROR(VLOOKUP(LEFT(F275,4),Tabla3[[COD]:[PROCESO]],5,0),"")</f>
        <v/>
      </c>
      <c r="B275" s="15"/>
      <c r="C275" s="85"/>
      <c r="D275" s="84" t="e">
        <f>VLOOKUP(E275,FINCAS!$A$2:$B$77,2,0)</f>
        <v>#N/A</v>
      </c>
      <c r="E275" s="15"/>
      <c r="F275" s="15"/>
      <c r="G275" s="82" t="e">
        <f>VLOOKUP(F275,'ESTADAR V3 2025'!$D$125:$E$240,2,0)</f>
        <v>#N/A</v>
      </c>
      <c r="H275" s="86"/>
      <c r="I275" s="86"/>
      <c r="J275" s="15"/>
      <c r="K275" s="242" t="str">
        <f t="shared" si="19"/>
        <v/>
      </c>
      <c r="L275" s="93">
        <f t="shared" si="20"/>
        <v>0</v>
      </c>
      <c r="M275" s="94" t="str">
        <f>+IFERROR(VLOOKUP(LEFT(F275,4),'ESTADAR V3 2025'!$C$4:$G$116,4,0),"")</f>
        <v/>
      </c>
      <c r="N275" s="95" t="str">
        <f t="shared" si="21"/>
        <v/>
      </c>
      <c r="O275" s="96" t="str">
        <f t="shared" si="22"/>
        <v/>
      </c>
      <c r="P275" s="14"/>
      <c r="Q275" s="14"/>
      <c r="R275" s="218" t="e">
        <f>+VLOOKUP(F275,'ESTADAR V3 2025'!$D$125:$G$236,4,FALSE)</f>
        <v>#N/A</v>
      </c>
    </row>
    <row r="276" spans="1:18" x14ac:dyDescent="0.35">
      <c r="A276" s="83" t="str">
        <f>IFERROR(VLOOKUP(LEFT(F276,4),Tabla3[[COD]:[PROCESO]],5,0),"")</f>
        <v/>
      </c>
      <c r="B276" s="15"/>
      <c r="C276" s="85"/>
      <c r="D276" s="84" t="e">
        <f>VLOOKUP(E276,FINCAS!$A$2:$B$77,2,0)</f>
        <v>#N/A</v>
      </c>
      <c r="E276" s="15"/>
      <c r="F276" s="15"/>
      <c r="G276" s="82" t="e">
        <f>VLOOKUP(F276,'ESTADAR V3 2025'!$D$125:$E$240,2,0)</f>
        <v>#N/A</v>
      </c>
      <c r="H276" s="86"/>
      <c r="I276" s="86"/>
      <c r="J276" s="15"/>
      <c r="K276" s="242" t="str">
        <f t="shared" si="19"/>
        <v/>
      </c>
      <c r="L276" s="93">
        <f t="shared" si="20"/>
        <v>0</v>
      </c>
      <c r="M276" s="94" t="str">
        <f>+IFERROR(VLOOKUP(LEFT(F276,4),'ESTADAR V3 2025'!$C$4:$G$116,4,0),"")</f>
        <v/>
      </c>
      <c r="N276" s="95" t="str">
        <f t="shared" si="21"/>
        <v/>
      </c>
      <c r="O276" s="96" t="str">
        <f t="shared" si="22"/>
        <v/>
      </c>
      <c r="P276" s="14"/>
      <c r="Q276" s="14"/>
      <c r="R276" s="218" t="e">
        <f>+VLOOKUP(F276,'ESTADAR V3 2025'!$D$125:$G$236,4,FALSE)</f>
        <v>#N/A</v>
      </c>
    </row>
    <row r="277" spans="1:18" x14ac:dyDescent="0.35">
      <c r="A277" s="83" t="str">
        <f>IFERROR(VLOOKUP(LEFT(F277,4),Tabla3[[COD]:[PROCESO]],5,0),"")</f>
        <v/>
      </c>
      <c r="B277" s="15"/>
      <c r="C277" s="85"/>
      <c r="D277" s="84" t="e">
        <f>VLOOKUP(E277,FINCAS!$A$2:$B$77,2,0)</f>
        <v>#N/A</v>
      </c>
      <c r="E277" s="15"/>
      <c r="F277" s="15"/>
      <c r="G277" s="82" t="e">
        <f>VLOOKUP(F277,'ESTADAR V3 2025'!$D$125:$E$240,2,0)</f>
        <v>#N/A</v>
      </c>
      <c r="H277" s="86"/>
      <c r="I277" s="86"/>
      <c r="J277" s="15"/>
      <c r="K277" s="242" t="str">
        <f t="shared" si="19"/>
        <v/>
      </c>
      <c r="L277" s="93">
        <f t="shared" si="20"/>
        <v>0</v>
      </c>
      <c r="M277" s="94" t="str">
        <f>+IFERROR(VLOOKUP(LEFT(F277,4),'ESTADAR V3 2025'!$C$4:$G$116,4,0),"")</f>
        <v/>
      </c>
      <c r="N277" s="95" t="str">
        <f t="shared" si="21"/>
        <v/>
      </c>
      <c r="O277" s="96" t="str">
        <f t="shared" si="22"/>
        <v/>
      </c>
      <c r="P277" s="14"/>
      <c r="Q277" s="14"/>
      <c r="R277" s="218" t="e">
        <f>+VLOOKUP(F277,'ESTADAR V3 2025'!$D$125:$G$236,4,FALSE)</f>
        <v>#N/A</v>
      </c>
    </row>
    <row r="278" spans="1:18" x14ac:dyDescent="0.35">
      <c r="A278" s="83" t="str">
        <f>IFERROR(VLOOKUP(LEFT(F278,4),Tabla3[[COD]:[PROCESO]],5,0),"")</f>
        <v/>
      </c>
      <c r="B278" s="15"/>
      <c r="C278" s="85"/>
      <c r="D278" s="84" t="e">
        <f>VLOOKUP(E278,FINCAS!$A$2:$B$77,2,0)</f>
        <v>#N/A</v>
      </c>
      <c r="E278" s="15"/>
      <c r="F278" s="15"/>
      <c r="G278" s="82" t="e">
        <f>VLOOKUP(F278,'ESTADAR V3 2025'!$D$125:$E$240,2,0)</f>
        <v>#N/A</v>
      </c>
      <c r="H278" s="86"/>
      <c r="I278" s="86"/>
      <c r="J278" s="15"/>
      <c r="K278" s="242" t="str">
        <f t="shared" si="19"/>
        <v/>
      </c>
      <c r="L278" s="93">
        <f t="shared" si="20"/>
        <v>0</v>
      </c>
      <c r="M278" s="94" t="str">
        <f>+IFERROR(VLOOKUP(LEFT(F278,4),'ESTADAR V3 2025'!$C$4:$G$116,4,0),"")</f>
        <v/>
      </c>
      <c r="N278" s="95" t="str">
        <f t="shared" si="21"/>
        <v/>
      </c>
      <c r="O278" s="96" t="str">
        <f t="shared" si="22"/>
        <v/>
      </c>
      <c r="P278" s="14"/>
      <c r="Q278" s="14"/>
      <c r="R278" s="218" t="e">
        <f>+VLOOKUP(F278,'ESTADAR V3 2025'!$D$125:$G$236,4,FALSE)</f>
        <v>#N/A</v>
      </c>
    </row>
    <row r="279" spans="1:18" x14ac:dyDescent="0.35">
      <c r="A279" s="83" t="str">
        <f>IFERROR(VLOOKUP(LEFT(F279,4),Tabla3[[COD]:[PROCESO]],5,0),"")</f>
        <v/>
      </c>
      <c r="B279" s="15"/>
      <c r="C279" s="85"/>
      <c r="D279" s="84" t="e">
        <f>VLOOKUP(E279,FINCAS!$A$2:$B$77,2,0)</f>
        <v>#N/A</v>
      </c>
      <c r="E279" s="15"/>
      <c r="F279" s="15"/>
      <c r="G279" s="82" t="e">
        <f>VLOOKUP(F279,'ESTADAR V3 2025'!$D$125:$E$240,2,0)</f>
        <v>#N/A</v>
      </c>
      <c r="H279" s="86"/>
      <c r="I279" s="86"/>
      <c r="J279" s="15"/>
      <c r="K279" s="242" t="str">
        <f t="shared" si="19"/>
        <v/>
      </c>
      <c r="L279" s="93">
        <f t="shared" si="20"/>
        <v>0</v>
      </c>
      <c r="M279" s="94" t="str">
        <f>+IFERROR(VLOOKUP(LEFT(F279,4),'ESTADAR V3 2025'!$C$4:$G$116,4,0),"")</f>
        <v/>
      </c>
      <c r="N279" s="95" t="str">
        <f t="shared" si="21"/>
        <v/>
      </c>
      <c r="O279" s="96" t="str">
        <f t="shared" si="22"/>
        <v/>
      </c>
      <c r="P279" s="14"/>
      <c r="Q279" s="14"/>
      <c r="R279" s="218" t="e">
        <f>+VLOOKUP(F279,'ESTADAR V3 2025'!$D$125:$G$236,4,FALSE)</f>
        <v>#N/A</v>
      </c>
    </row>
    <row r="280" spans="1:18" x14ac:dyDescent="0.35">
      <c r="A280" s="83" t="str">
        <f>IFERROR(VLOOKUP(LEFT(F280,4),Tabla3[[COD]:[PROCESO]],5,0),"")</f>
        <v/>
      </c>
      <c r="B280" s="15"/>
      <c r="C280" s="85"/>
      <c r="D280" s="84" t="e">
        <f>VLOOKUP(E280,FINCAS!$A$2:$B$77,2,0)</f>
        <v>#N/A</v>
      </c>
      <c r="E280" s="15"/>
      <c r="F280" s="15"/>
      <c r="G280" s="82" t="e">
        <f>VLOOKUP(F280,'ESTADAR V3 2025'!$D$125:$E$240,2,0)</f>
        <v>#N/A</v>
      </c>
      <c r="H280" s="86"/>
      <c r="I280" s="86"/>
      <c r="J280" s="15"/>
      <c r="K280" s="242" t="str">
        <f t="shared" si="19"/>
        <v/>
      </c>
      <c r="L280" s="93">
        <f t="shared" si="20"/>
        <v>0</v>
      </c>
      <c r="M280" s="94" t="str">
        <f>+IFERROR(VLOOKUP(LEFT(F280,4),'ESTADAR V3 2025'!$C$4:$G$116,4,0),"")</f>
        <v/>
      </c>
      <c r="N280" s="95" t="str">
        <f t="shared" si="21"/>
        <v/>
      </c>
      <c r="O280" s="96" t="str">
        <f t="shared" si="22"/>
        <v/>
      </c>
      <c r="P280" s="14"/>
      <c r="Q280" s="14"/>
      <c r="R280" s="218" t="e">
        <f>+VLOOKUP(F280,'ESTADAR V3 2025'!$D$125:$G$236,4,FALSE)</f>
        <v>#N/A</v>
      </c>
    </row>
    <row r="281" spans="1:18" x14ac:dyDescent="0.35">
      <c r="A281" s="83" t="str">
        <f>IFERROR(VLOOKUP(LEFT(F281,4),Tabla3[[COD]:[PROCESO]],5,0),"")</f>
        <v/>
      </c>
      <c r="B281" s="15"/>
      <c r="C281" s="85"/>
      <c r="D281" s="84" t="e">
        <f>VLOOKUP(E281,FINCAS!$A$2:$B$77,2,0)</f>
        <v>#N/A</v>
      </c>
      <c r="E281" s="15"/>
      <c r="F281" s="15"/>
      <c r="G281" s="82" t="e">
        <f>VLOOKUP(F281,'ESTADAR V3 2025'!$D$125:$E$240,2,0)</f>
        <v>#N/A</v>
      </c>
      <c r="H281" s="86"/>
      <c r="I281" s="86"/>
      <c r="J281" s="15"/>
      <c r="K281" s="242" t="str">
        <f t="shared" si="19"/>
        <v/>
      </c>
      <c r="L281" s="93">
        <f t="shared" si="20"/>
        <v>0</v>
      </c>
      <c r="M281" s="94" t="str">
        <f>+IFERROR(VLOOKUP(LEFT(F281,4),'ESTADAR V3 2025'!$C$4:$G$116,4,0),"")</f>
        <v/>
      </c>
      <c r="N281" s="95" t="str">
        <f t="shared" si="21"/>
        <v/>
      </c>
      <c r="O281" s="96" t="str">
        <f t="shared" si="22"/>
        <v/>
      </c>
      <c r="P281" s="14"/>
      <c r="Q281" s="14"/>
      <c r="R281" s="218" t="e">
        <f>+VLOOKUP(F281,'ESTADAR V3 2025'!$D$125:$G$236,4,FALSE)</f>
        <v>#N/A</v>
      </c>
    </row>
    <row r="282" spans="1:18" x14ac:dyDescent="0.35">
      <c r="A282" s="83" t="str">
        <f>IFERROR(VLOOKUP(LEFT(F282,4),Tabla3[[COD]:[PROCESO]],5,0),"")</f>
        <v/>
      </c>
      <c r="B282" s="15"/>
      <c r="C282" s="85"/>
      <c r="D282" s="84" t="e">
        <f>VLOOKUP(E282,FINCAS!$A$2:$B$77,2,0)</f>
        <v>#N/A</v>
      </c>
      <c r="E282" s="15"/>
      <c r="F282" s="15"/>
      <c r="G282" s="82" t="e">
        <f>VLOOKUP(F282,'ESTADAR V3 2025'!$D$125:$E$240,2,0)</f>
        <v>#N/A</v>
      </c>
      <c r="H282" s="86"/>
      <c r="I282" s="86"/>
      <c r="J282" s="15"/>
      <c r="K282" s="242" t="str">
        <f t="shared" si="19"/>
        <v/>
      </c>
      <c r="L282" s="93">
        <f t="shared" si="20"/>
        <v>0</v>
      </c>
      <c r="M282" s="94" t="str">
        <f>+IFERROR(VLOOKUP(LEFT(F282,4),'ESTADAR V3 2025'!$C$4:$G$116,4,0),"")</f>
        <v/>
      </c>
      <c r="N282" s="95" t="str">
        <f t="shared" si="21"/>
        <v/>
      </c>
      <c r="O282" s="96" t="str">
        <f t="shared" si="22"/>
        <v/>
      </c>
      <c r="P282" s="14"/>
      <c r="Q282" s="14"/>
      <c r="R282" s="218" t="e">
        <f>+VLOOKUP(F282,'ESTADAR V3 2025'!$D$125:$G$236,4,FALSE)</f>
        <v>#N/A</v>
      </c>
    </row>
    <row r="283" spans="1:18" x14ac:dyDescent="0.35">
      <c r="A283" s="83" t="str">
        <f>IFERROR(VLOOKUP(LEFT(F283,4),Tabla3[[COD]:[PROCESO]],5,0),"")</f>
        <v/>
      </c>
      <c r="B283" s="15"/>
      <c r="C283" s="85"/>
      <c r="D283" s="84" t="e">
        <f>VLOOKUP(E283,FINCAS!$A$2:$B$77,2,0)</f>
        <v>#N/A</v>
      </c>
      <c r="E283" s="15"/>
      <c r="F283" s="15"/>
      <c r="G283" s="82" t="e">
        <f>VLOOKUP(F283,'ESTADAR V3 2025'!$D$125:$E$240,2,0)</f>
        <v>#N/A</v>
      </c>
      <c r="H283" s="86"/>
      <c r="I283" s="86"/>
      <c r="J283" s="15"/>
      <c r="K283" s="242" t="str">
        <f t="shared" si="19"/>
        <v/>
      </c>
      <c r="L283" s="93">
        <f t="shared" si="20"/>
        <v>0</v>
      </c>
      <c r="M283" s="94" t="str">
        <f>+IFERROR(VLOOKUP(LEFT(F283,4),'ESTADAR V3 2025'!$C$4:$G$116,4,0),"")</f>
        <v/>
      </c>
      <c r="N283" s="95" t="str">
        <f t="shared" si="21"/>
        <v/>
      </c>
      <c r="O283" s="96" t="str">
        <f t="shared" si="22"/>
        <v/>
      </c>
      <c r="P283" s="14"/>
      <c r="Q283" s="14"/>
      <c r="R283" s="218" t="e">
        <f>+VLOOKUP(F283,'ESTADAR V3 2025'!$D$125:$G$236,4,FALSE)</f>
        <v>#N/A</v>
      </c>
    </row>
    <row r="284" spans="1:18" x14ac:dyDescent="0.35">
      <c r="A284" s="83" t="str">
        <f>IFERROR(VLOOKUP(LEFT(F284,4),Tabla3[[COD]:[PROCESO]],5,0),"")</f>
        <v/>
      </c>
      <c r="B284" s="15"/>
      <c r="C284" s="85"/>
      <c r="D284" s="84" t="e">
        <f>VLOOKUP(E284,FINCAS!$A$2:$B$77,2,0)</f>
        <v>#N/A</v>
      </c>
      <c r="E284" s="15"/>
      <c r="F284" s="15"/>
      <c r="G284" s="82" t="e">
        <f>VLOOKUP(F284,'ESTADAR V3 2025'!$D$125:$E$240,2,0)</f>
        <v>#N/A</v>
      </c>
      <c r="H284" s="86"/>
      <c r="I284" s="86"/>
      <c r="J284" s="15"/>
      <c r="K284" s="242" t="str">
        <f t="shared" si="19"/>
        <v/>
      </c>
      <c r="L284" s="93">
        <f t="shared" si="20"/>
        <v>0</v>
      </c>
      <c r="M284" s="94" t="str">
        <f>+IFERROR(VLOOKUP(LEFT(F284,4),'ESTADAR V3 2025'!$C$4:$G$116,4,0),"")</f>
        <v/>
      </c>
      <c r="N284" s="95" t="str">
        <f t="shared" si="21"/>
        <v/>
      </c>
      <c r="O284" s="96" t="str">
        <f t="shared" si="22"/>
        <v/>
      </c>
      <c r="P284" s="14"/>
      <c r="Q284" s="14"/>
      <c r="R284" s="218" t="e">
        <f>+VLOOKUP(F284,'ESTADAR V3 2025'!$D$125:$G$236,4,FALSE)</f>
        <v>#N/A</v>
      </c>
    </row>
    <row r="285" spans="1:18" x14ac:dyDescent="0.35">
      <c r="A285" s="83" t="str">
        <f>IFERROR(VLOOKUP(LEFT(F285,4),Tabla3[[COD]:[PROCESO]],5,0),"")</f>
        <v/>
      </c>
      <c r="B285" s="15"/>
      <c r="C285" s="85"/>
      <c r="D285" s="84" t="e">
        <f>VLOOKUP(E285,FINCAS!$A$2:$B$77,2,0)</f>
        <v>#N/A</v>
      </c>
      <c r="E285" s="15"/>
      <c r="F285" s="15"/>
      <c r="G285" s="82" t="e">
        <f>VLOOKUP(F285,'ESTADAR V3 2025'!$D$125:$E$240,2,0)</f>
        <v>#N/A</v>
      </c>
      <c r="H285" s="86"/>
      <c r="I285" s="86"/>
      <c r="J285" s="15"/>
      <c r="K285" s="242" t="str">
        <f t="shared" si="19"/>
        <v/>
      </c>
      <c r="L285" s="93">
        <f t="shared" si="20"/>
        <v>0</v>
      </c>
      <c r="M285" s="94" t="str">
        <f>+IFERROR(VLOOKUP(LEFT(F285,4),'ESTADAR V3 2025'!$C$4:$G$116,4,0),"")</f>
        <v/>
      </c>
      <c r="N285" s="95" t="str">
        <f t="shared" si="21"/>
        <v/>
      </c>
      <c r="O285" s="96" t="str">
        <f t="shared" si="22"/>
        <v/>
      </c>
      <c r="P285" s="14"/>
      <c r="Q285" s="14"/>
      <c r="R285" s="218" t="e">
        <f>+VLOOKUP(F285,'ESTADAR V3 2025'!$D$125:$G$236,4,FALSE)</f>
        <v>#N/A</v>
      </c>
    </row>
    <row r="286" spans="1:18" x14ac:dyDescent="0.35">
      <c r="A286" s="83" t="str">
        <f>IFERROR(VLOOKUP(LEFT(F286,4),Tabla3[[COD]:[PROCESO]],5,0),"")</f>
        <v/>
      </c>
      <c r="B286" s="15"/>
      <c r="C286" s="85"/>
      <c r="D286" s="84" t="e">
        <f>VLOOKUP(E286,FINCAS!$A$2:$B$77,2,0)</f>
        <v>#N/A</v>
      </c>
      <c r="E286" s="15"/>
      <c r="F286" s="15"/>
      <c r="G286" s="82" t="e">
        <f>VLOOKUP(F286,'ESTADAR V3 2025'!$D$125:$E$240,2,0)</f>
        <v>#N/A</v>
      </c>
      <c r="H286" s="86"/>
      <c r="I286" s="86"/>
      <c r="J286" s="15"/>
      <c r="K286" s="242" t="str">
        <f t="shared" si="19"/>
        <v/>
      </c>
      <c r="L286" s="93">
        <f t="shared" si="20"/>
        <v>0</v>
      </c>
      <c r="M286" s="94" t="str">
        <f>+IFERROR(VLOOKUP(LEFT(F286,4),'ESTADAR V3 2025'!$C$4:$G$116,4,0),"")</f>
        <v/>
      </c>
      <c r="N286" s="95" t="str">
        <f t="shared" si="21"/>
        <v/>
      </c>
      <c r="O286" s="96" t="str">
        <f t="shared" si="22"/>
        <v/>
      </c>
      <c r="P286" s="14"/>
      <c r="Q286" s="14"/>
      <c r="R286" s="218" t="e">
        <f>+VLOOKUP(F286,'ESTADAR V3 2025'!$D$125:$G$236,4,FALSE)</f>
        <v>#N/A</v>
      </c>
    </row>
    <row r="287" spans="1:18" x14ac:dyDescent="0.35">
      <c r="A287" s="83" t="str">
        <f>IFERROR(VLOOKUP(LEFT(F287,4),Tabla3[[COD]:[PROCESO]],5,0),"")</f>
        <v/>
      </c>
      <c r="B287" s="15"/>
      <c r="C287" s="85"/>
      <c r="D287" s="84" t="e">
        <f>VLOOKUP(E287,FINCAS!$A$2:$B$77,2,0)</f>
        <v>#N/A</v>
      </c>
      <c r="E287" s="15"/>
      <c r="F287" s="15"/>
      <c r="G287" s="82" t="e">
        <f>VLOOKUP(F287,'ESTADAR V3 2025'!$D$125:$E$240,2,0)</f>
        <v>#N/A</v>
      </c>
      <c r="H287" s="86"/>
      <c r="I287" s="86"/>
      <c r="J287" s="15"/>
      <c r="K287" s="242" t="str">
        <f t="shared" si="19"/>
        <v/>
      </c>
      <c r="L287" s="93">
        <f t="shared" si="20"/>
        <v>0</v>
      </c>
      <c r="M287" s="94" t="str">
        <f>+IFERROR(VLOOKUP(LEFT(F287,4),'ESTADAR V3 2025'!$C$4:$G$116,4,0),"")</f>
        <v/>
      </c>
      <c r="N287" s="95" t="str">
        <f t="shared" si="21"/>
        <v/>
      </c>
      <c r="O287" s="96" t="str">
        <f t="shared" si="22"/>
        <v/>
      </c>
      <c r="P287" s="14"/>
      <c r="Q287" s="14"/>
      <c r="R287" s="218" t="e">
        <f>+VLOOKUP(F287,'ESTADAR V3 2025'!$D$125:$G$236,4,FALSE)</f>
        <v>#N/A</v>
      </c>
    </row>
    <row r="288" spans="1:18" x14ac:dyDescent="0.35">
      <c r="A288" s="83" t="str">
        <f>IFERROR(VLOOKUP(LEFT(F288,4),Tabla3[[COD]:[PROCESO]],5,0),"")</f>
        <v/>
      </c>
      <c r="B288" s="15"/>
      <c r="C288" s="85"/>
      <c r="D288" s="84" t="e">
        <f>VLOOKUP(E288,FINCAS!$A$2:$B$77,2,0)</f>
        <v>#N/A</v>
      </c>
      <c r="E288" s="15"/>
      <c r="F288" s="15"/>
      <c r="G288" s="82" t="e">
        <f>VLOOKUP(F288,'ESTADAR V3 2025'!$D$125:$E$240,2,0)</f>
        <v>#N/A</v>
      </c>
      <c r="H288" s="86"/>
      <c r="I288" s="86"/>
      <c r="J288" s="15"/>
      <c r="K288" s="242" t="str">
        <f t="shared" si="19"/>
        <v/>
      </c>
      <c r="L288" s="93">
        <f t="shared" si="20"/>
        <v>0</v>
      </c>
      <c r="M288" s="94" t="str">
        <f>+IFERROR(VLOOKUP(LEFT(F288,4),'ESTADAR V3 2025'!$C$4:$G$116,4,0),"")</f>
        <v/>
      </c>
      <c r="N288" s="95" t="str">
        <f t="shared" si="21"/>
        <v/>
      </c>
      <c r="O288" s="96" t="str">
        <f t="shared" si="22"/>
        <v/>
      </c>
      <c r="P288" s="14"/>
      <c r="Q288" s="14"/>
      <c r="R288" s="218" t="e">
        <f>+VLOOKUP(F288,'ESTADAR V3 2025'!$D$125:$G$236,4,FALSE)</f>
        <v>#N/A</v>
      </c>
    </row>
    <row r="289" spans="1:18" x14ac:dyDescent="0.35">
      <c r="A289" s="83" t="str">
        <f>IFERROR(VLOOKUP(LEFT(F289,4),Tabla3[[COD]:[PROCESO]],5,0),"")</f>
        <v/>
      </c>
      <c r="B289" s="15"/>
      <c r="C289" s="85"/>
      <c r="D289" s="84" t="e">
        <f>VLOOKUP(E289,FINCAS!$A$2:$B$77,2,0)</f>
        <v>#N/A</v>
      </c>
      <c r="E289" s="15"/>
      <c r="F289" s="15"/>
      <c r="G289" s="82" t="e">
        <f>VLOOKUP(F289,'ESTADAR V3 2025'!$D$125:$E$240,2,0)</f>
        <v>#N/A</v>
      </c>
      <c r="H289" s="86"/>
      <c r="I289" s="86"/>
      <c r="J289" s="15"/>
      <c r="K289" s="242" t="str">
        <f t="shared" si="19"/>
        <v/>
      </c>
      <c r="L289" s="93">
        <f t="shared" si="20"/>
        <v>0</v>
      </c>
      <c r="M289" s="94" t="str">
        <f>+IFERROR(VLOOKUP(LEFT(F289,4),'ESTADAR V3 2025'!$C$4:$G$116,4,0),"")</f>
        <v/>
      </c>
      <c r="N289" s="95" t="str">
        <f t="shared" si="21"/>
        <v/>
      </c>
      <c r="O289" s="96" t="str">
        <f t="shared" si="22"/>
        <v/>
      </c>
      <c r="P289" s="14"/>
      <c r="Q289" s="14"/>
      <c r="R289" s="218" t="e">
        <f>+VLOOKUP(F289,'ESTADAR V3 2025'!$D$125:$G$236,4,FALSE)</f>
        <v>#N/A</v>
      </c>
    </row>
    <row r="290" spans="1:18" x14ac:dyDescent="0.35">
      <c r="A290" s="83" t="str">
        <f>IFERROR(VLOOKUP(LEFT(F290,4),Tabla3[[COD]:[PROCESO]],5,0),"")</f>
        <v/>
      </c>
      <c r="B290" s="15"/>
      <c r="C290" s="85"/>
      <c r="D290" s="84" t="e">
        <f>VLOOKUP(E290,FINCAS!$A$2:$B$77,2,0)</f>
        <v>#N/A</v>
      </c>
      <c r="E290" s="15"/>
      <c r="F290" s="15"/>
      <c r="G290" s="82" t="e">
        <f>VLOOKUP(F290,'ESTADAR V3 2025'!$D$125:$E$240,2,0)</f>
        <v>#N/A</v>
      </c>
      <c r="H290" s="86"/>
      <c r="I290" s="86"/>
      <c r="J290" s="15"/>
      <c r="K290" s="242" t="str">
        <f t="shared" si="19"/>
        <v/>
      </c>
      <c r="L290" s="93">
        <f t="shared" si="20"/>
        <v>0</v>
      </c>
      <c r="M290" s="94" t="str">
        <f>+IFERROR(VLOOKUP(LEFT(F290,4),'ESTADAR V3 2025'!$C$4:$G$116,4,0),"")</f>
        <v/>
      </c>
      <c r="N290" s="95" t="str">
        <f t="shared" si="21"/>
        <v/>
      </c>
      <c r="O290" s="96" t="str">
        <f t="shared" si="22"/>
        <v/>
      </c>
      <c r="P290" s="14"/>
      <c r="Q290" s="14"/>
      <c r="R290" s="218" t="e">
        <f>+VLOOKUP(F290,'ESTADAR V3 2025'!$D$125:$G$236,4,FALSE)</f>
        <v>#N/A</v>
      </c>
    </row>
    <row r="291" spans="1:18" x14ac:dyDescent="0.35">
      <c r="A291" s="83" t="str">
        <f>IFERROR(VLOOKUP(LEFT(F291,4),Tabla3[[COD]:[PROCESO]],5,0),"")</f>
        <v/>
      </c>
      <c r="B291" s="15"/>
      <c r="C291" s="85"/>
      <c r="D291" s="84" t="e">
        <f>VLOOKUP(E291,FINCAS!$A$2:$B$77,2,0)</f>
        <v>#N/A</v>
      </c>
      <c r="E291" s="15"/>
      <c r="F291" s="15"/>
      <c r="G291" s="82" t="e">
        <f>VLOOKUP(F291,'ESTADAR V3 2025'!$D$125:$E$240,2,0)</f>
        <v>#N/A</v>
      </c>
      <c r="H291" s="86"/>
      <c r="I291" s="86"/>
      <c r="J291" s="15"/>
      <c r="K291" s="242" t="str">
        <f t="shared" si="19"/>
        <v/>
      </c>
      <c r="L291" s="93">
        <f t="shared" si="20"/>
        <v>0</v>
      </c>
      <c r="M291" s="94" t="str">
        <f>+IFERROR(VLOOKUP(LEFT(F291,4),'ESTADAR V3 2025'!$C$4:$G$116,4,0),"")</f>
        <v/>
      </c>
      <c r="N291" s="95" t="str">
        <f t="shared" si="21"/>
        <v/>
      </c>
      <c r="O291" s="96" t="str">
        <f t="shared" si="22"/>
        <v/>
      </c>
      <c r="P291" s="14"/>
      <c r="Q291" s="14"/>
      <c r="R291" s="218" t="e">
        <f>+VLOOKUP(F291,'ESTADAR V3 2025'!$D$125:$G$236,4,FALSE)</f>
        <v>#N/A</v>
      </c>
    </row>
    <row r="292" spans="1:18" x14ac:dyDescent="0.35">
      <c r="A292" s="83" t="str">
        <f>IFERROR(VLOOKUP(LEFT(F292,4),Tabla3[[COD]:[PROCESO]],5,0),"")</f>
        <v/>
      </c>
      <c r="B292" s="15"/>
      <c r="C292" s="85"/>
      <c r="D292" s="84" t="e">
        <f>VLOOKUP(E292,FINCAS!$A$2:$B$77,2,0)</f>
        <v>#N/A</v>
      </c>
      <c r="E292" s="15"/>
      <c r="F292" s="15"/>
      <c r="G292" s="82" t="e">
        <f>VLOOKUP(F292,'ESTADAR V3 2025'!$D$125:$E$240,2,0)</f>
        <v>#N/A</v>
      </c>
      <c r="H292" s="86"/>
      <c r="I292" s="86"/>
      <c r="J292" s="15"/>
      <c r="K292" s="242" t="str">
        <f t="shared" si="19"/>
        <v/>
      </c>
      <c r="L292" s="93">
        <f t="shared" si="20"/>
        <v>0</v>
      </c>
      <c r="M292" s="94" t="str">
        <f>+IFERROR(VLOOKUP(LEFT(F292,4),'ESTADAR V3 2025'!$C$4:$G$116,4,0),"")</f>
        <v/>
      </c>
      <c r="N292" s="95" t="str">
        <f t="shared" si="21"/>
        <v/>
      </c>
      <c r="O292" s="96" t="str">
        <f t="shared" si="22"/>
        <v/>
      </c>
      <c r="P292" s="14"/>
      <c r="Q292" s="14"/>
      <c r="R292" s="218" t="e">
        <f>+VLOOKUP(F292,'ESTADAR V3 2025'!$D$125:$G$236,4,FALSE)</f>
        <v>#N/A</v>
      </c>
    </row>
    <row r="293" spans="1:18" x14ac:dyDescent="0.35">
      <c r="A293" s="83" t="str">
        <f>IFERROR(VLOOKUP(LEFT(F293,4),Tabla3[[COD]:[PROCESO]],5,0),"")</f>
        <v/>
      </c>
      <c r="B293" s="15"/>
      <c r="C293" s="85"/>
      <c r="D293" s="84" t="e">
        <f>VLOOKUP(E293,FINCAS!$A$2:$B$77,2,0)</f>
        <v>#N/A</v>
      </c>
      <c r="E293" s="15"/>
      <c r="F293" s="15"/>
      <c r="G293" s="82" t="e">
        <f>VLOOKUP(F293,'ESTADAR V3 2025'!$D$125:$E$240,2,0)</f>
        <v>#N/A</v>
      </c>
      <c r="H293" s="86"/>
      <c r="I293" s="86"/>
      <c r="J293" s="15"/>
      <c r="K293" s="242" t="str">
        <f t="shared" si="19"/>
        <v/>
      </c>
      <c r="L293" s="93">
        <f t="shared" si="20"/>
        <v>0</v>
      </c>
      <c r="M293" s="94" t="str">
        <f>+IFERROR(VLOOKUP(LEFT(F293,4),'ESTADAR V3 2025'!$C$4:$G$116,4,0),"")</f>
        <v/>
      </c>
      <c r="N293" s="95" t="str">
        <f t="shared" si="21"/>
        <v/>
      </c>
      <c r="O293" s="96" t="str">
        <f t="shared" si="22"/>
        <v/>
      </c>
      <c r="P293" s="14"/>
      <c r="Q293" s="14"/>
      <c r="R293" s="218" t="e">
        <f>+VLOOKUP(F293,'ESTADAR V3 2025'!$D$125:$G$236,4,FALSE)</f>
        <v>#N/A</v>
      </c>
    </row>
    <row r="294" spans="1:18" x14ac:dyDescent="0.35">
      <c r="A294" s="83" t="str">
        <f>IFERROR(VLOOKUP(LEFT(F294,4),Tabla3[[COD]:[PROCESO]],5,0),"")</f>
        <v/>
      </c>
      <c r="B294" s="15"/>
      <c r="C294" s="85"/>
      <c r="D294" s="84" t="e">
        <f>VLOOKUP(E294,FINCAS!$A$2:$B$77,2,0)</f>
        <v>#N/A</v>
      </c>
      <c r="E294" s="15"/>
      <c r="F294" s="15"/>
      <c r="G294" s="82" t="e">
        <f>VLOOKUP(F294,'ESTADAR V3 2025'!$D$125:$E$240,2,0)</f>
        <v>#N/A</v>
      </c>
      <c r="H294" s="86"/>
      <c r="I294" s="86"/>
      <c r="J294" s="15"/>
      <c r="K294" s="242" t="str">
        <f t="shared" si="19"/>
        <v/>
      </c>
      <c r="L294" s="93">
        <f t="shared" si="20"/>
        <v>0</v>
      </c>
      <c r="M294" s="94" t="str">
        <f>+IFERROR(VLOOKUP(LEFT(F294,4),'ESTADAR V3 2025'!$C$4:$G$116,4,0),"")</f>
        <v/>
      </c>
      <c r="N294" s="95" t="str">
        <f t="shared" si="21"/>
        <v/>
      </c>
      <c r="O294" s="96" t="str">
        <f t="shared" si="22"/>
        <v/>
      </c>
      <c r="P294" s="14"/>
      <c r="Q294" s="14"/>
      <c r="R294" s="218" t="e">
        <f>+VLOOKUP(F294,'ESTADAR V3 2025'!$D$125:$G$236,4,FALSE)</f>
        <v>#N/A</v>
      </c>
    </row>
    <row r="295" spans="1:18" x14ac:dyDescent="0.35">
      <c r="A295" s="83" t="str">
        <f>IFERROR(VLOOKUP(LEFT(F295,4),Tabla3[[COD]:[PROCESO]],5,0),"")</f>
        <v/>
      </c>
      <c r="B295" s="15"/>
      <c r="C295" s="85"/>
      <c r="D295" s="84" t="e">
        <f>VLOOKUP(E295,FINCAS!$A$2:$B$77,2,0)</f>
        <v>#N/A</v>
      </c>
      <c r="E295" s="15"/>
      <c r="F295" s="15"/>
      <c r="G295" s="82" t="e">
        <f>VLOOKUP(F295,'ESTADAR V3 2025'!$D$125:$E$240,2,0)</f>
        <v>#N/A</v>
      </c>
      <c r="H295" s="86"/>
      <c r="I295" s="86"/>
      <c r="J295" s="15"/>
      <c r="K295" s="242" t="str">
        <f t="shared" si="19"/>
        <v/>
      </c>
      <c r="L295" s="93">
        <f t="shared" si="20"/>
        <v>0</v>
      </c>
      <c r="M295" s="94" t="str">
        <f>+IFERROR(VLOOKUP(LEFT(F295,4),'ESTADAR V3 2025'!$C$4:$G$116,4,0),"")</f>
        <v/>
      </c>
      <c r="N295" s="95" t="str">
        <f t="shared" si="21"/>
        <v/>
      </c>
      <c r="O295" s="96" t="str">
        <f t="shared" si="22"/>
        <v/>
      </c>
      <c r="P295" s="14"/>
      <c r="Q295" s="14"/>
      <c r="R295" s="218" t="e">
        <f>+VLOOKUP(F295,'ESTADAR V3 2025'!$D$125:$G$236,4,FALSE)</f>
        <v>#N/A</v>
      </c>
    </row>
    <row r="296" spans="1:18" x14ac:dyDescent="0.35">
      <c r="A296" s="83" t="str">
        <f>IFERROR(VLOOKUP(LEFT(F296,4),Tabla3[[COD]:[PROCESO]],5,0),"")</f>
        <v/>
      </c>
      <c r="B296" s="15"/>
      <c r="C296" s="85"/>
      <c r="D296" s="84" t="e">
        <f>VLOOKUP(E296,FINCAS!$A$2:$B$77,2,0)</f>
        <v>#N/A</v>
      </c>
      <c r="E296" s="15"/>
      <c r="F296" s="15"/>
      <c r="G296" s="82" t="e">
        <f>VLOOKUP(F296,'ESTADAR V3 2025'!$D$125:$E$240,2,0)</f>
        <v>#N/A</v>
      </c>
      <c r="H296" s="86"/>
      <c r="I296" s="86"/>
      <c r="J296" s="15"/>
      <c r="K296" s="242" t="str">
        <f t="shared" si="19"/>
        <v/>
      </c>
      <c r="L296" s="93">
        <f t="shared" si="20"/>
        <v>0</v>
      </c>
      <c r="M296" s="94" t="str">
        <f>+IFERROR(VLOOKUP(LEFT(F296,4),'ESTADAR V3 2025'!$C$4:$G$116,4,0),"")</f>
        <v/>
      </c>
      <c r="N296" s="95" t="str">
        <f t="shared" si="21"/>
        <v/>
      </c>
      <c r="O296" s="96" t="str">
        <f t="shared" si="22"/>
        <v/>
      </c>
      <c r="P296" s="14"/>
      <c r="Q296" s="14"/>
      <c r="R296" s="218" t="e">
        <f>+VLOOKUP(F296,'ESTADAR V3 2025'!$D$125:$G$236,4,FALSE)</f>
        <v>#N/A</v>
      </c>
    </row>
    <row r="297" spans="1:18" x14ac:dyDescent="0.35">
      <c r="A297" s="83" t="str">
        <f>IFERROR(VLOOKUP(LEFT(F297,4),Tabla3[[COD]:[PROCESO]],5,0),"")</f>
        <v/>
      </c>
      <c r="B297" s="15"/>
      <c r="C297" s="85"/>
      <c r="D297" s="84" t="e">
        <f>VLOOKUP(E297,FINCAS!$A$2:$B$77,2,0)</f>
        <v>#N/A</v>
      </c>
      <c r="E297" s="15"/>
      <c r="F297" s="15"/>
      <c r="G297" s="82" t="e">
        <f>VLOOKUP(F297,'ESTADAR V3 2025'!$D$125:$E$240,2,0)</f>
        <v>#N/A</v>
      </c>
      <c r="H297" s="86"/>
      <c r="I297" s="86"/>
      <c r="J297" s="15"/>
      <c r="K297" s="242" t="str">
        <f t="shared" si="19"/>
        <v/>
      </c>
      <c r="L297" s="93">
        <f t="shared" si="20"/>
        <v>0</v>
      </c>
      <c r="M297" s="94" t="str">
        <f>+IFERROR(VLOOKUP(LEFT(F297,4),'ESTADAR V3 2025'!$C$4:$G$116,4,0),"")</f>
        <v/>
      </c>
      <c r="N297" s="95" t="str">
        <f t="shared" si="21"/>
        <v/>
      </c>
      <c r="O297" s="96" t="str">
        <f t="shared" si="22"/>
        <v/>
      </c>
      <c r="P297" s="14"/>
      <c r="Q297" s="14"/>
      <c r="R297" s="218" t="e">
        <f>+VLOOKUP(F297,'ESTADAR V3 2025'!$D$125:$G$236,4,FALSE)</f>
        <v>#N/A</v>
      </c>
    </row>
    <row r="298" spans="1:18" x14ac:dyDescent="0.35">
      <c r="A298" s="83" t="str">
        <f>IFERROR(VLOOKUP(LEFT(F298,4),Tabla3[[COD]:[PROCESO]],5,0),"")</f>
        <v/>
      </c>
      <c r="B298" s="15"/>
      <c r="C298" s="85"/>
      <c r="D298" s="84" t="e">
        <f>VLOOKUP(E298,FINCAS!$A$2:$B$77,2,0)</f>
        <v>#N/A</v>
      </c>
      <c r="E298" s="15"/>
      <c r="F298" s="15"/>
      <c r="G298" s="82" t="e">
        <f>VLOOKUP(F298,'ESTADAR V3 2025'!$D$125:$E$240,2,0)</f>
        <v>#N/A</v>
      </c>
      <c r="H298" s="86"/>
      <c r="I298" s="86"/>
      <c r="J298" s="15"/>
      <c r="K298" s="242" t="str">
        <f t="shared" si="19"/>
        <v/>
      </c>
      <c r="L298" s="93">
        <f t="shared" si="20"/>
        <v>0</v>
      </c>
      <c r="M298" s="94" t="str">
        <f>+IFERROR(VLOOKUP(LEFT(F298,4),'ESTADAR V3 2025'!$C$4:$G$116,4,0),"")</f>
        <v/>
      </c>
      <c r="N298" s="95" t="str">
        <f t="shared" si="21"/>
        <v/>
      </c>
      <c r="O298" s="96" t="str">
        <f t="shared" si="22"/>
        <v/>
      </c>
      <c r="P298" s="14"/>
      <c r="Q298" s="14"/>
      <c r="R298" s="218" t="e">
        <f>+VLOOKUP(F298,'ESTADAR V3 2025'!$D$125:$G$236,4,FALSE)</f>
        <v>#N/A</v>
      </c>
    </row>
    <row r="299" spans="1:18" x14ac:dyDescent="0.35">
      <c r="A299" s="83" t="str">
        <f>IFERROR(VLOOKUP(LEFT(F299,4),Tabla3[[COD]:[PROCESO]],5,0),"")</f>
        <v/>
      </c>
      <c r="B299" s="15"/>
      <c r="C299" s="85"/>
      <c r="D299" s="84" t="e">
        <f>VLOOKUP(E299,FINCAS!$A$2:$B$77,2,0)</f>
        <v>#N/A</v>
      </c>
      <c r="E299" s="15"/>
      <c r="F299" s="15"/>
      <c r="G299" s="82" t="e">
        <f>VLOOKUP(F299,'ESTADAR V3 2025'!$D$125:$E$240,2,0)</f>
        <v>#N/A</v>
      </c>
      <c r="H299" s="86"/>
      <c r="I299" s="86"/>
      <c r="J299" s="15"/>
      <c r="K299" s="242" t="str">
        <f t="shared" si="19"/>
        <v/>
      </c>
      <c r="L299" s="93">
        <f t="shared" si="20"/>
        <v>0</v>
      </c>
      <c r="M299" s="94" t="str">
        <f>+IFERROR(VLOOKUP(LEFT(F299,4),'ESTADAR V3 2025'!$C$4:$G$116,4,0),"")</f>
        <v/>
      </c>
      <c r="N299" s="95" t="str">
        <f t="shared" si="21"/>
        <v/>
      </c>
      <c r="O299" s="96" t="str">
        <f t="shared" si="22"/>
        <v/>
      </c>
      <c r="P299" s="14"/>
      <c r="Q299" s="14"/>
      <c r="R299" s="218" t="e">
        <f>+VLOOKUP(F299,'ESTADAR V3 2025'!$D$125:$G$236,4,FALSE)</f>
        <v>#N/A</v>
      </c>
    </row>
    <row r="300" spans="1:18" x14ac:dyDescent="0.35">
      <c r="A300" s="83" t="str">
        <f>IFERROR(VLOOKUP(LEFT(F300,4),Tabla3[[COD]:[PROCESO]],5,0),"")</f>
        <v/>
      </c>
      <c r="B300" s="15"/>
      <c r="C300" s="85"/>
      <c r="D300" s="84" t="e">
        <f>VLOOKUP(E300,FINCAS!$A$2:$B$77,2,0)</f>
        <v>#N/A</v>
      </c>
      <c r="E300" s="15"/>
      <c r="F300" s="15"/>
      <c r="G300" s="82" t="e">
        <f>VLOOKUP(F300,'ESTADAR V3 2025'!$D$125:$E$240,2,0)</f>
        <v>#N/A</v>
      </c>
      <c r="H300" s="86"/>
      <c r="I300" s="86"/>
      <c r="J300" s="15"/>
      <c r="K300" s="242" t="str">
        <f t="shared" si="19"/>
        <v/>
      </c>
      <c r="L300" s="93">
        <f t="shared" si="20"/>
        <v>0</v>
      </c>
      <c r="M300" s="94" t="str">
        <f>+IFERROR(VLOOKUP(LEFT(F300,4),'ESTADAR V3 2025'!$C$4:$G$116,4,0),"")</f>
        <v/>
      </c>
      <c r="N300" s="95" t="str">
        <f t="shared" si="21"/>
        <v/>
      </c>
      <c r="O300" s="96" t="str">
        <f t="shared" si="22"/>
        <v/>
      </c>
      <c r="P300" s="14"/>
      <c r="Q300" s="14"/>
      <c r="R300" s="218" t="e">
        <f>+VLOOKUP(F300,'ESTADAR V3 2025'!$D$125:$G$236,4,FALSE)</f>
        <v>#N/A</v>
      </c>
    </row>
    <row r="301" spans="1:18" x14ac:dyDescent="0.35">
      <c r="A301" s="83" t="str">
        <f>IFERROR(VLOOKUP(LEFT(F301,4),Tabla3[[COD]:[PROCESO]],5,0),"")</f>
        <v/>
      </c>
      <c r="B301" s="15"/>
      <c r="C301" s="85"/>
      <c r="D301" s="84" t="e">
        <f>VLOOKUP(E301,FINCAS!$A$2:$B$77,2,0)</f>
        <v>#N/A</v>
      </c>
      <c r="E301" s="15"/>
      <c r="F301" s="15"/>
      <c r="G301" s="82" t="e">
        <f>VLOOKUP(F301,'ESTADAR V3 2025'!$D$125:$E$240,2,0)</f>
        <v>#N/A</v>
      </c>
      <c r="H301" s="86"/>
      <c r="I301" s="86"/>
      <c r="J301" s="15"/>
      <c r="K301" s="242" t="str">
        <f t="shared" si="19"/>
        <v/>
      </c>
      <c r="L301" s="93">
        <f t="shared" si="20"/>
        <v>0</v>
      </c>
      <c r="M301" s="94" t="str">
        <f>+IFERROR(VLOOKUP(LEFT(F301,4),'ESTADAR V3 2025'!$C$4:$G$116,4,0),"")</f>
        <v/>
      </c>
      <c r="N301" s="95" t="str">
        <f t="shared" si="21"/>
        <v/>
      </c>
      <c r="O301" s="96" t="str">
        <f t="shared" si="22"/>
        <v/>
      </c>
      <c r="P301" s="14"/>
      <c r="Q301" s="14"/>
      <c r="R301" s="218" t="e">
        <f>+VLOOKUP(F301,'ESTADAR V3 2025'!$D$125:$G$236,4,FALSE)</f>
        <v>#N/A</v>
      </c>
    </row>
    <row r="302" spans="1:18" x14ac:dyDescent="0.35">
      <c r="A302" s="83" t="str">
        <f>IFERROR(VLOOKUP(LEFT(F302,4),Tabla3[[COD]:[PROCESO]],5,0),"")</f>
        <v/>
      </c>
      <c r="B302" s="15"/>
      <c r="C302" s="85"/>
      <c r="D302" s="84" t="e">
        <f>VLOOKUP(E302,FINCAS!$A$2:$B$77,2,0)</f>
        <v>#N/A</v>
      </c>
      <c r="E302" s="15"/>
      <c r="F302" s="15"/>
      <c r="G302" s="82" t="e">
        <f>VLOOKUP(F302,'ESTADAR V3 2025'!$D$125:$E$240,2,0)</f>
        <v>#N/A</v>
      </c>
      <c r="H302" s="86"/>
      <c r="I302" s="86"/>
      <c r="J302" s="15"/>
      <c r="K302" s="242" t="str">
        <f t="shared" si="19"/>
        <v/>
      </c>
      <c r="L302" s="93">
        <f t="shared" si="20"/>
        <v>0</v>
      </c>
      <c r="M302" s="94" t="str">
        <f>+IFERROR(VLOOKUP(LEFT(F302,4),'ESTADAR V3 2025'!$C$4:$G$116,4,0),"")</f>
        <v/>
      </c>
      <c r="N302" s="95" t="str">
        <f t="shared" si="21"/>
        <v/>
      </c>
      <c r="O302" s="96" t="str">
        <f t="shared" si="22"/>
        <v/>
      </c>
      <c r="P302" s="14"/>
      <c r="Q302" s="14"/>
      <c r="R302" s="218" t="e">
        <f>+VLOOKUP(F302,'ESTADAR V3 2025'!$D$125:$G$236,4,FALSE)</f>
        <v>#N/A</v>
      </c>
    </row>
    <row r="303" spans="1:18" x14ac:dyDescent="0.35">
      <c r="A303" s="83" t="str">
        <f>IFERROR(VLOOKUP(LEFT(F303,4),Tabla3[[COD]:[PROCESO]],5,0),"")</f>
        <v/>
      </c>
      <c r="B303" s="15"/>
      <c r="C303" s="85"/>
      <c r="D303" s="84" t="e">
        <f>VLOOKUP(E303,FINCAS!$A$2:$B$77,2,0)</f>
        <v>#N/A</v>
      </c>
      <c r="E303" s="15"/>
      <c r="F303" s="15"/>
      <c r="G303" s="82" t="e">
        <f>VLOOKUP(F303,'ESTADAR V3 2025'!$D$125:$E$240,2,0)</f>
        <v>#N/A</v>
      </c>
      <c r="H303" s="86"/>
      <c r="I303" s="86"/>
      <c r="J303" s="15"/>
      <c r="K303" s="242" t="str">
        <f t="shared" si="19"/>
        <v/>
      </c>
      <c r="L303" s="93">
        <f t="shared" si="20"/>
        <v>0</v>
      </c>
      <c r="M303" s="94" t="str">
        <f>+IFERROR(VLOOKUP(LEFT(F303,4),'ESTADAR V3 2025'!$C$4:$G$116,4,0),"")</f>
        <v/>
      </c>
      <c r="N303" s="95" t="str">
        <f t="shared" si="21"/>
        <v/>
      </c>
      <c r="O303" s="96" t="str">
        <f t="shared" si="22"/>
        <v/>
      </c>
      <c r="P303" s="14"/>
      <c r="Q303" s="14"/>
      <c r="R303" s="218" t="e">
        <f>+VLOOKUP(F303,'ESTADAR V3 2025'!$D$125:$G$236,4,FALSE)</f>
        <v>#N/A</v>
      </c>
    </row>
    <row r="304" spans="1:18" x14ac:dyDescent="0.35">
      <c r="A304" s="83" t="str">
        <f>IFERROR(VLOOKUP(LEFT(F304,4),Tabla3[[COD]:[PROCESO]],5,0),"")</f>
        <v/>
      </c>
      <c r="B304" s="15"/>
      <c r="C304" s="85"/>
      <c r="D304" s="84" t="e">
        <f>VLOOKUP(E304,FINCAS!$A$2:$B$77,2,0)</f>
        <v>#N/A</v>
      </c>
      <c r="E304" s="15"/>
      <c r="F304" s="15"/>
      <c r="G304" s="82" t="e">
        <f>VLOOKUP(F304,'ESTADAR V3 2025'!$D$125:$E$240,2,0)</f>
        <v>#N/A</v>
      </c>
      <c r="H304" s="86"/>
      <c r="I304" s="86"/>
      <c r="J304" s="15"/>
      <c r="K304" s="242" t="str">
        <f t="shared" si="19"/>
        <v/>
      </c>
      <c r="L304" s="93">
        <f t="shared" si="20"/>
        <v>0</v>
      </c>
      <c r="M304" s="94" t="str">
        <f>+IFERROR(VLOOKUP(LEFT(F304,4),'ESTADAR V3 2025'!$C$4:$G$116,4,0),"")</f>
        <v/>
      </c>
      <c r="N304" s="95" t="str">
        <f t="shared" si="21"/>
        <v/>
      </c>
      <c r="O304" s="96" t="str">
        <f t="shared" si="22"/>
        <v/>
      </c>
      <c r="P304" s="14"/>
      <c r="Q304" s="14"/>
      <c r="R304" s="218" t="e">
        <f>+VLOOKUP(F304,'ESTADAR V3 2025'!$D$125:$G$236,4,FALSE)</f>
        <v>#N/A</v>
      </c>
    </row>
    <row r="305" spans="1:18" x14ac:dyDescent="0.35">
      <c r="A305" s="83" t="str">
        <f>IFERROR(VLOOKUP(LEFT(F305,4),Tabla3[[COD]:[PROCESO]],5,0),"")</f>
        <v/>
      </c>
      <c r="B305" s="15"/>
      <c r="C305" s="85"/>
      <c r="D305" s="84" t="e">
        <f>VLOOKUP(E305,FINCAS!$A$2:$B$77,2,0)</f>
        <v>#N/A</v>
      </c>
      <c r="E305" s="15"/>
      <c r="F305" s="15"/>
      <c r="G305" s="82" t="e">
        <f>VLOOKUP(F305,'ESTADAR V3 2025'!$D$125:$E$240,2,0)</f>
        <v>#N/A</v>
      </c>
      <c r="H305" s="86"/>
      <c r="I305" s="86"/>
      <c r="J305" s="15"/>
      <c r="K305" s="242" t="str">
        <f t="shared" si="19"/>
        <v/>
      </c>
      <c r="L305" s="93">
        <f t="shared" si="20"/>
        <v>0</v>
      </c>
      <c r="M305" s="94" t="str">
        <f>+IFERROR(VLOOKUP(LEFT(F305,4),'ESTADAR V3 2025'!$C$4:$G$116,4,0),"")</f>
        <v/>
      </c>
      <c r="N305" s="95" t="str">
        <f t="shared" si="21"/>
        <v/>
      </c>
      <c r="O305" s="96" t="str">
        <f t="shared" si="22"/>
        <v/>
      </c>
      <c r="P305" s="14"/>
      <c r="Q305" s="14"/>
      <c r="R305" s="218" t="e">
        <f>+VLOOKUP(F305,'ESTADAR V3 2025'!$D$125:$G$236,4,FALSE)</f>
        <v>#N/A</v>
      </c>
    </row>
    <row r="306" spans="1:18" x14ac:dyDescent="0.35">
      <c r="A306" s="83" t="str">
        <f>IFERROR(VLOOKUP(LEFT(F306,4),Tabla3[[COD]:[PROCESO]],5,0),"")</f>
        <v/>
      </c>
      <c r="B306" s="15"/>
      <c r="C306" s="85"/>
      <c r="D306" s="84" t="e">
        <f>VLOOKUP(E306,FINCAS!$A$2:$B$77,2,0)</f>
        <v>#N/A</v>
      </c>
      <c r="E306" s="15"/>
      <c r="F306" s="15"/>
      <c r="G306" s="82" t="e">
        <f>VLOOKUP(F306,'ESTADAR V3 2025'!$D$125:$E$240,2,0)</f>
        <v>#N/A</v>
      </c>
      <c r="H306" s="86"/>
      <c r="I306" s="86"/>
      <c r="J306" s="15"/>
      <c r="K306" s="242" t="str">
        <f t="shared" si="19"/>
        <v/>
      </c>
      <c r="L306" s="93">
        <f t="shared" si="20"/>
        <v>0</v>
      </c>
      <c r="M306" s="94" t="str">
        <f>+IFERROR(VLOOKUP(LEFT(F306,4),'ESTADAR V3 2025'!$C$4:$G$116,4,0),"")</f>
        <v/>
      </c>
      <c r="N306" s="95" t="str">
        <f t="shared" si="21"/>
        <v/>
      </c>
      <c r="O306" s="96" t="str">
        <f t="shared" si="22"/>
        <v/>
      </c>
      <c r="P306" s="14"/>
      <c r="Q306" s="14"/>
      <c r="R306" s="218" t="e">
        <f>+VLOOKUP(F306,'ESTADAR V3 2025'!$D$125:$G$236,4,FALSE)</f>
        <v>#N/A</v>
      </c>
    </row>
    <row r="307" spans="1:18" x14ac:dyDescent="0.35">
      <c r="A307" s="83" t="str">
        <f>IFERROR(VLOOKUP(LEFT(F307,4),Tabla3[[COD]:[PROCESO]],5,0),"")</f>
        <v/>
      </c>
      <c r="B307" s="15"/>
      <c r="C307" s="85"/>
      <c r="D307" s="84" t="e">
        <f>VLOOKUP(E307,FINCAS!$A$2:$B$77,2,0)</f>
        <v>#N/A</v>
      </c>
      <c r="E307" s="15"/>
      <c r="F307" s="15"/>
      <c r="G307" s="82" t="e">
        <f>VLOOKUP(F307,'ESTADAR V3 2025'!$D$125:$E$240,2,0)</f>
        <v>#N/A</v>
      </c>
      <c r="H307" s="86"/>
      <c r="I307" s="86"/>
      <c r="J307" s="15"/>
      <c r="K307" s="242" t="str">
        <f t="shared" si="19"/>
        <v/>
      </c>
      <c r="L307" s="93">
        <f t="shared" si="20"/>
        <v>0</v>
      </c>
      <c r="M307" s="94" t="str">
        <f>+IFERROR(VLOOKUP(LEFT(F307,4),'ESTADAR V3 2025'!$C$4:$G$116,4,0),"")</f>
        <v/>
      </c>
      <c r="N307" s="95" t="str">
        <f t="shared" si="21"/>
        <v/>
      </c>
      <c r="O307" s="96" t="str">
        <f t="shared" si="22"/>
        <v/>
      </c>
      <c r="P307" s="14"/>
      <c r="Q307" s="14"/>
      <c r="R307" s="218" t="e">
        <f>+VLOOKUP(F307,'ESTADAR V3 2025'!$D$125:$G$236,4,FALSE)</f>
        <v>#N/A</v>
      </c>
    </row>
    <row r="308" spans="1:18" x14ac:dyDescent="0.35">
      <c r="A308" s="83" t="str">
        <f>IFERROR(VLOOKUP(LEFT(F308,4),Tabla3[[COD]:[PROCESO]],5,0),"")</f>
        <v/>
      </c>
      <c r="B308" s="15"/>
      <c r="C308" s="85"/>
      <c r="D308" s="84" t="e">
        <f>VLOOKUP(E308,FINCAS!$A$2:$B$77,2,0)</f>
        <v>#N/A</v>
      </c>
      <c r="E308" s="15"/>
      <c r="F308" s="15"/>
      <c r="G308" s="82" t="e">
        <f>VLOOKUP(F308,'ESTADAR V3 2025'!$D$125:$E$240,2,0)</f>
        <v>#N/A</v>
      </c>
      <c r="H308" s="86"/>
      <c r="I308" s="86"/>
      <c r="J308" s="15"/>
      <c r="K308" s="242" t="str">
        <f t="shared" si="19"/>
        <v/>
      </c>
      <c r="L308" s="93">
        <f t="shared" si="20"/>
        <v>0</v>
      </c>
      <c r="M308" s="94" t="str">
        <f>+IFERROR(VLOOKUP(LEFT(F308,4),'ESTADAR V3 2025'!$C$4:$G$116,4,0),"")</f>
        <v/>
      </c>
      <c r="N308" s="95" t="str">
        <f t="shared" si="21"/>
        <v/>
      </c>
      <c r="O308" s="96" t="str">
        <f t="shared" si="22"/>
        <v/>
      </c>
      <c r="P308" s="14"/>
      <c r="Q308" s="14"/>
      <c r="R308" s="218" t="e">
        <f>+VLOOKUP(F308,'ESTADAR V3 2025'!$D$125:$G$236,4,FALSE)</f>
        <v>#N/A</v>
      </c>
    </row>
    <row r="309" spans="1:18" x14ac:dyDescent="0.35">
      <c r="A309" s="83" t="str">
        <f>IFERROR(VLOOKUP(LEFT(F309,4),Tabla3[[COD]:[PROCESO]],5,0),"")</f>
        <v/>
      </c>
      <c r="B309" s="15"/>
      <c r="C309" s="85"/>
      <c r="D309" s="84" t="e">
        <f>VLOOKUP(E309,FINCAS!$A$2:$B$77,2,0)</f>
        <v>#N/A</v>
      </c>
      <c r="E309" s="15"/>
      <c r="F309" s="15"/>
      <c r="G309" s="82" t="e">
        <f>VLOOKUP(F309,'ESTADAR V3 2025'!$D$125:$E$240,2,0)</f>
        <v>#N/A</v>
      </c>
      <c r="H309" s="86"/>
      <c r="I309" s="86"/>
      <c r="J309" s="15"/>
      <c r="K309" s="242" t="str">
        <f t="shared" si="19"/>
        <v/>
      </c>
      <c r="L309" s="93">
        <f t="shared" si="20"/>
        <v>0</v>
      </c>
      <c r="M309" s="94" t="str">
        <f>+IFERROR(VLOOKUP(LEFT(F309,4),'ESTADAR V3 2025'!$C$4:$G$116,4,0),"")</f>
        <v/>
      </c>
      <c r="N309" s="95" t="str">
        <f t="shared" si="21"/>
        <v/>
      </c>
      <c r="O309" s="96" t="str">
        <f t="shared" si="22"/>
        <v/>
      </c>
      <c r="P309" s="14"/>
      <c r="Q309" s="14"/>
      <c r="R309" s="218" t="e">
        <f>+VLOOKUP(F309,'ESTADAR V3 2025'!$D$125:$G$236,4,FALSE)</f>
        <v>#N/A</v>
      </c>
    </row>
    <row r="310" spans="1:18" x14ac:dyDescent="0.35">
      <c r="A310" s="83" t="str">
        <f>IFERROR(VLOOKUP(LEFT(F310,4),Tabla3[[COD]:[PROCESO]],5,0),"")</f>
        <v/>
      </c>
      <c r="B310" s="15"/>
      <c r="C310" s="85"/>
      <c r="D310" s="84" t="e">
        <f>VLOOKUP(E310,FINCAS!$A$2:$B$77,2,0)</f>
        <v>#N/A</v>
      </c>
      <c r="E310" s="15"/>
      <c r="F310" s="15"/>
      <c r="G310" s="82" t="e">
        <f>VLOOKUP(F310,'ESTADAR V3 2025'!$D$125:$E$240,2,0)</f>
        <v>#N/A</v>
      </c>
      <c r="H310" s="86"/>
      <c r="I310" s="86"/>
      <c r="J310" s="15"/>
      <c r="K310" s="242" t="str">
        <f t="shared" si="19"/>
        <v/>
      </c>
      <c r="L310" s="93">
        <f t="shared" si="20"/>
        <v>0</v>
      </c>
      <c r="M310" s="94" t="str">
        <f>+IFERROR(VLOOKUP(LEFT(F310,4),'ESTADAR V3 2025'!$C$4:$G$116,4,0),"")</f>
        <v/>
      </c>
      <c r="N310" s="95" t="str">
        <f t="shared" si="21"/>
        <v/>
      </c>
      <c r="O310" s="96" t="str">
        <f t="shared" si="22"/>
        <v/>
      </c>
      <c r="P310" s="14"/>
      <c r="Q310" s="14"/>
      <c r="R310" s="218" t="e">
        <f>+VLOOKUP(F310,'ESTADAR V3 2025'!$D$125:$G$236,4,FALSE)</f>
        <v>#N/A</v>
      </c>
    </row>
    <row r="311" spans="1:18" x14ac:dyDescent="0.35">
      <c r="A311" s="83" t="str">
        <f>IFERROR(VLOOKUP(LEFT(F311,4),Tabla3[[COD]:[PROCESO]],5,0),"")</f>
        <v/>
      </c>
      <c r="B311" s="15"/>
      <c r="C311" s="85"/>
      <c r="D311" s="84" t="e">
        <f>VLOOKUP(E311,FINCAS!$A$2:$B$77,2,0)</f>
        <v>#N/A</v>
      </c>
      <c r="E311" s="15"/>
      <c r="F311" s="15"/>
      <c r="G311" s="82" t="e">
        <f>VLOOKUP(F311,'ESTADAR V3 2025'!$D$125:$E$240,2,0)</f>
        <v>#N/A</v>
      </c>
      <c r="H311" s="86"/>
      <c r="I311" s="86"/>
      <c r="J311" s="15"/>
      <c r="K311" s="242" t="str">
        <f t="shared" si="19"/>
        <v/>
      </c>
      <c r="L311" s="93">
        <f t="shared" si="20"/>
        <v>0</v>
      </c>
      <c r="M311" s="94" t="str">
        <f>+IFERROR(VLOOKUP(LEFT(F311,4),'ESTADAR V3 2025'!$C$4:$G$116,4,0),"")</f>
        <v/>
      </c>
      <c r="N311" s="95" t="str">
        <f t="shared" si="21"/>
        <v/>
      </c>
      <c r="O311" s="96" t="str">
        <f t="shared" si="22"/>
        <v/>
      </c>
      <c r="P311" s="14"/>
      <c r="Q311" s="14"/>
      <c r="R311" s="218" t="e">
        <f>+VLOOKUP(F311,'ESTADAR V3 2025'!$D$125:$G$236,4,FALSE)</f>
        <v>#N/A</v>
      </c>
    </row>
    <row r="312" spans="1:18" x14ac:dyDescent="0.35">
      <c r="A312" s="83" t="str">
        <f>IFERROR(VLOOKUP(LEFT(F312,4),Tabla3[[COD]:[PROCESO]],5,0),"")</f>
        <v/>
      </c>
      <c r="B312" s="15"/>
      <c r="C312" s="85"/>
      <c r="D312" s="84" t="e">
        <f>VLOOKUP(E312,FINCAS!$A$2:$B$77,2,0)</f>
        <v>#N/A</v>
      </c>
      <c r="E312" s="15"/>
      <c r="F312" s="15"/>
      <c r="G312" s="82" t="e">
        <f>VLOOKUP(F312,'ESTADAR V3 2025'!$D$125:$E$240,2,0)</f>
        <v>#N/A</v>
      </c>
      <c r="H312" s="86"/>
      <c r="I312" s="86"/>
      <c r="J312" s="15"/>
      <c r="K312" s="242" t="str">
        <f t="shared" si="19"/>
        <v/>
      </c>
      <c r="L312" s="93">
        <f t="shared" si="20"/>
        <v>0</v>
      </c>
      <c r="M312" s="94" t="str">
        <f>+IFERROR(VLOOKUP(LEFT(F312,4),'ESTADAR V3 2025'!$C$4:$G$116,4,0),"")</f>
        <v/>
      </c>
      <c r="N312" s="95" t="str">
        <f t="shared" si="21"/>
        <v/>
      </c>
      <c r="O312" s="96" t="str">
        <f t="shared" si="22"/>
        <v/>
      </c>
      <c r="P312" s="14"/>
      <c r="Q312" s="14"/>
      <c r="R312" s="218" t="e">
        <f>+VLOOKUP(F312,'ESTADAR V3 2025'!$D$125:$G$236,4,FALSE)</f>
        <v>#N/A</v>
      </c>
    </row>
    <row r="313" spans="1:18" x14ac:dyDescent="0.35">
      <c r="A313" s="83" t="str">
        <f>IFERROR(VLOOKUP(LEFT(F313,4),Tabla3[[COD]:[PROCESO]],5,0),"")</f>
        <v/>
      </c>
      <c r="B313" s="15"/>
      <c r="C313" s="85"/>
      <c r="D313" s="84" t="e">
        <f>VLOOKUP(E313,FINCAS!$A$2:$B$77,2,0)</f>
        <v>#N/A</v>
      </c>
      <c r="E313" s="15"/>
      <c r="F313" s="15"/>
      <c r="G313" s="82" t="e">
        <f>VLOOKUP(F313,'ESTADAR V3 2025'!$D$125:$E$240,2,0)</f>
        <v>#N/A</v>
      </c>
      <c r="H313" s="86"/>
      <c r="I313" s="86"/>
      <c r="J313" s="15"/>
      <c r="K313" s="242" t="str">
        <f t="shared" si="19"/>
        <v/>
      </c>
      <c r="L313" s="93">
        <f t="shared" si="20"/>
        <v>0</v>
      </c>
      <c r="M313" s="94" t="str">
        <f>+IFERROR(VLOOKUP(LEFT(F313,4),'ESTADAR V3 2025'!$C$4:$G$116,4,0),"")</f>
        <v/>
      </c>
      <c r="N313" s="95" t="str">
        <f t="shared" si="21"/>
        <v/>
      </c>
      <c r="O313" s="96" t="str">
        <f t="shared" si="22"/>
        <v/>
      </c>
      <c r="P313" s="14"/>
      <c r="Q313" s="14"/>
      <c r="R313" s="218" t="e">
        <f>+VLOOKUP(F313,'ESTADAR V3 2025'!$D$125:$G$236,4,FALSE)</f>
        <v>#N/A</v>
      </c>
    </row>
    <row r="314" spans="1:18" x14ac:dyDescent="0.35">
      <c r="A314" s="83" t="str">
        <f>IFERROR(VLOOKUP(LEFT(F314,4),Tabla3[[COD]:[PROCESO]],5,0),"")</f>
        <v/>
      </c>
      <c r="B314" s="15"/>
      <c r="C314" s="85"/>
      <c r="D314" s="84" t="e">
        <f>VLOOKUP(E314,FINCAS!$A$2:$B$77,2,0)</f>
        <v>#N/A</v>
      </c>
      <c r="E314" s="15"/>
      <c r="F314" s="15"/>
      <c r="G314" s="82" t="e">
        <f>VLOOKUP(F314,'ESTADAR V3 2025'!$D$125:$E$240,2,0)</f>
        <v>#N/A</v>
      </c>
      <c r="H314" s="86"/>
      <c r="I314" s="86"/>
      <c r="J314" s="15"/>
      <c r="K314" s="242" t="str">
        <f t="shared" si="19"/>
        <v/>
      </c>
      <c r="L314" s="93">
        <f t="shared" si="20"/>
        <v>0</v>
      </c>
      <c r="M314" s="94" t="str">
        <f>+IFERROR(VLOOKUP(LEFT(F314,4),'ESTADAR V3 2025'!$C$4:$G$116,4,0),"")</f>
        <v/>
      </c>
      <c r="N314" s="95" t="str">
        <f t="shared" si="21"/>
        <v/>
      </c>
      <c r="O314" s="96" t="str">
        <f t="shared" si="22"/>
        <v/>
      </c>
      <c r="P314" s="14"/>
      <c r="Q314" s="14"/>
      <c r="R314" s="218" t="e">
        <f>+VLOOKUP(F314,'ESTADAR V3 2025'!$D$125:$G$236,4,FALSE)</f>
        <v>#N/A</v>
      </c>
    </row>
    <row r="315" spans="1:18" x14ac:dyDescent="0.35">
      <c r="A315" s="83" t="str">
        <f>IFERROR(VLOOKUP(LEFT(F315,4),Tabla3[[COD]:[PROCESO]],5,0),"")</f>
        <v/>
      </c>
      <c r="B315" s="15"/>
      <c r="C315" s="85"/>
      <c r="D315" s="84" t="e">
        <f>VLOOKUP(E315,FINCAS!$A$2:$B$77,2,0)</f>
        <v>#N/A</v>
      </c>
      <c r="E315" s="15"/>
      <c r="F315" s="15"/>
      <c r="G315" s="82" t="e">
        <f>VLOOKUP(F315,'ESTADAR V3 2025'!$D$125:$E$240,2,0)</f>
        <v>#N/A</v>
      </c>
      <c r="H315" s="86"/>
      <c r="I315" s="86"/>
      <c r="J315" s="15"/>
      <c r="K315" s="242" t="str">
        <f t="shared" si="19"/>
        <v/>
      </c>
      <c r="L315" s="93">
        <f t="shared" si="20"/>
        <v>0</v>
      </c>
      <c r="M315" s="94" t="str">
        <f>+IFERROR(VLOOKUP(LEFT(F315,4),'ESTADAR V3 2025'!$C$4:$G$116,4,0),"")</f>
        <v/>
      </c>
      <c r="N315" s="95" t="str">
        <f t="shared" si="21"/>
        <v/>
      </c>
      <c r="O315" s="96" t="str">
        <f t="shared" si="22"/>
        <v/>
      </c>
      <c r="P315" s="14"/>
      <c r="Q315" s="14"/>
      <c r="R315" s="218" t="e">
        <f>+VLOOKUP(F315,'ESTADAR V3 2025'!$D$125:$G$236,4,FALSE)</f>
        <v>#N/A</v>
      </c>
    </row>
    <row r="316" spans="1:18" x14ac:dyDescent="0.35">
      <c r="A316" s="83" t="str">
        <f>IFERROR(VLOOKUP(LEFT(F316,4),Tabla3[[COD]:[PROCESO]],5,0),"")</f>
        <v/>
      </c>
      <c r="B316" s="15"/>
      <c r="C316" s="85"/>
      <c r="D316" s="84" t="e">
        <f>VLOOKUP(E316,FINCAS!$A$2:$B$77,2,0)</f>
        <v>#N/A</v>
      </c>
      <c r="E316" s="15"/>
      <c r="F316" s="15"/>
      <c r="G316" s="82" t="e">
        <f>VLOOKUP(F316,'ESTADAR V3 2025'!$D$125:$E$240,2,0)</f>
        <v>#N/A</v>
      </c>
      <c r="H316" s="86"/>
      <c r="I316" s="86"/>
      <c r="J316" s="15"/>
      <c r="K316" s="242" t="str">
        <f t="shared" si="19"/>
        <v/>
      </c>
      <c r="L316" s="93">
        <f t="shared" si="20"/>
        <v>0</v>
      </c>
      <c r="M316" s="94" t="str">
        <f>+IFERROR(VLOOKUP(LEFT(F316,4),'ESTADAR V3 2025'!$C$4:$G$116,4,0),"")</f>
        <v/>
      </c>
      <c r="N316" s="95" t="str">
        <f t="shared" si="21"/>
        <v/>
      </c>
      <c r="O316" s="96" t="str">
        <f t="shared" si="22"/>
        <v/>
      </c>
      <c r="P316" s="14"/>
      <c r="Q316" s="14"/>
      <c r="R316" s="218" t="e">
        <f>+VLOOKUP(F316,'ESTADAR V3 2025'!$D$125:$G$236,4,FALSE)</f>
        <v>#N/A</v>
      </c>
    </row>
    <row r="317" spans="1:18" x14ac:dyDescent="0.35">
      <c r="A317" s="83" t="str">
        <f>IFERROR(VLOOKUP(LEFT(F317,4),Tabla3[[COD]:[PROCESO]],5,0),"")</f>
        <v/>
      </c>
      <c r="B317" s="15"/>
      <c r="C317" s="85"/>
      <c r="D317" s="84" t="e">
        <f>VLOOKUP(E317,FINCAS!$A$2:$B$77,2,0)</f>
        <v>#N/A</v>
      </c>
      <c r="E317" s="15"/>
      <c r="F317" s="15"/>
      <c r="G317" s="82" t="e">
        <f>VLOOKUP(F317,'ESTADAR V3 2025'!$D$125:$E$240,2,0)</f>
        <v>#N/A</v>
      </c>
      <c r="H317" s="86"/>
      <c r="I317" s="86"/>
      <c r="J317" s="15"/>
      <c r="K317" s="242" t="str">
        <f t="shared" si="19"/>
        <v/>
      </c>
      <c r="L317" s="93">
        <f t="shared" si="20"/>
        <v>0</v>
      </c>
      <c r="M317" s="94" t="str">
        <f>+IFERROR(VLOOKUP(LEFT(F317,4),'ESTADAR V3 2025'!$C$4:$G$116,4,0),"")</f>
        <v/>
      </c>
      <c r="N317" s="95" t="str">
        <f t="shared" si="21"/>
        <v/>
      </c>
      <c r="O317" s="96" t="str">
        <f t="shared" si="22"/>
        <v/>
      </c>
      <c r="P317" s="14"/>
      <c r="Q317" s="14"/>
      <c r="R317" s="218" t="e">
        <f>+VLOOKUP(F317,'ESTADAR V3 2025'!$D$125:$G$236,4,FALSE)</f>
        <v>#N/A</v>
      </c>
    </row>
    <row r="318" spans="1:18" x14ac:dyDescent="0.35">
      <c r="A318" s="83" t="str">
        <f>IFERROR(VLOOKUP(LEFT(F318,4),Tabla3[[COD]:[PROCESO]],5,0),"")</f>
        <v/>
      </c>
      <c r="B318" s="15"/>
      <c r="C318" s="85"/>
      <c r="D318" s="84" t="e">
        <f>VLOOKUP(E318,FINCAS!$A$2:$B$77,2,0)</f>
        <v>#N/A</v>
      </c>
      <c r="E318" s="15"/>
      <c r="F318" s="15"/>
      <c r="G318" s="82" t="e">
        <f>VLOOKUP(F318,'ESTADAR V3 2025'!$D$125:$E$240,2,0)</f>
        <v>#N/A</v>
      </c>
      <c r="H318" s="86"/>
      <c r="I318" s="86"/>
      <c r="J318" s="15"/>
      <c r="K318" s="242" t="str">
        <f t="shared" si="19"/>
        <v/>
      </c>
      <c r="L318" s="93">
        <f t="shared" si="20"/>
        <v>0</v>
      </c>
      <c r="M318" s="94" t="str">
        <f>+IFERROR(VLOOKUP(LEFT(F318,4),'ESTADAR V3 2025'!$C$4:$G$116,4,0),"")</f>
        <v/>
      </c>
      <c r="N318" s="95" t="str">
        <f t="shared" si="21"/>
        <v/>
      </c>
      <c r="O318" s="96" t="str">
        <f t="shared" si="22"/>
        <v/>
      </c>
      <c r="P318" s="14"/>
      <c r="Q318" s="14"/>
      <c r="R318" s="218" t="e">
        <f>+VLOOKUP(F318,'ESTADAR V3 2025'!$D$125:$G$236,4,FALSE)</f>
        <v>#N/A</v>
      </c>
    </row>
    <row r="319" spans="1:18" x14ac:dyDescent="0.35">
      <c r="A319" s="83" t="str">
        <f>IFERROR(VLOOKUP(LEFT(F319,4),Tabla3[[COD]:[PROCESO]],5,0),"")</f>
        <v/>
      </c>
      <c r="B319" s="15"/>
      <c r="C319" s="85"/>
      <c r="D319" s="84" t="e">
        <f>VLOOKUP(E319,FINCAS!$A$2:$B$77,2,0)</f>
        <v>#N/A</v>
      </c>
      <c r="E319" s="15"/>
      <c r="F319" s="15"/>
      <c r="G319" s="82" t="e">
        <f>VLOOKUP(F319,'ESTADAR V3 2025'!$D$125:$E$240,2,0)</f>
        <v>#N/A</v>
      </c>
      <c r="H319" s="86"/>
      <c r="I319" s="86"/>
      <c r="J319" s="15"/>
      <c r="K319" s="242" t="str">
        <f t="shared" si="19"/>
        <v/>
      </c>
      <c r="L319" s="93">
        <f t="shared" si="20"/>
        <v>0</v>
      </c>
      <c r="M319" s="94" t="str">
        <f>+IFERROR(VLOOKUP(LEFT(F319,4),'ESTADAR V3 2025'!$C$4:$G$116,4,0),"")</f>
        <v/>
      </c>
      <c r="N319" s="95" t="str">
        <f t="shared" si="21"/>
        <v/>
      </c>
      <c r="O319" s="96" t="str">
        <f t="shared" si="22"/>
        <v/>
      </c>
      <c r="P319" s="14"/>
      <c r="Q319" s="14"/>
      <c r="R319" s="218" t="e">
        <f>+VLOOKUP(F319,'ESTADAR V3 2025'!$D$125:$G$236,4,FALSE)</f>
        <v>#N/A</v>
      </c>
    </row>
    <row r="320" spans="1:18" x14ac:dyDescent="0.35">
      <c r="A320" s="83" t="str">
        <f>IFERROR(VLOOKUP(LEFT(F320,4),Tabla3[[COD]:[PROCESO]],5,0),"")</f>
        <v/>
      </c>
      <c r="B320" s="15"/>
      <c r="C320" s="85"/>
      <c r="D320" s="84" t="e">
        <f>VLOOKUP(E320,FINCAS!$A$2:$B$77,2,0)</f>
        <v>#N/A</v>
      </c>
      <c r="E320" s="15"/>
      <c r="F320" s="15"/>
      <c r="G320" s="82" t="e">
        <f>VLOOKUP(F320,'ESTADAR V3 2025'!$D$125:$E$240,2,0)</f>
        <v>#N/A</v>
      </c>
      <c r="H320" s="86"/>
      <c r="I320" s="86"/>
      <c r="J320" s="15"/>
      <c r="K320" s="242" t="str">
        <f t="shared" si="19"/>
        <v/>
      </c>
      <c r="L320" s="93">
        <f t="shared" si="20"/>
        <v>0</v>
      </c>
      <c r="M320" s="94" t="str">
        <f>+IFERROR(VLOOKUP(LEFT(F320,4),'ESTADAR V3 2025'!$C$4:$G$116,4,0),"")</f>
        <v/>
      </c>
      <c r="N320" s="95" t="str">
        <f t="shared" si="21"/>
        <v/>
      </c>
      <c r="O320" s="96" t="str">
        <f t="shared" si="22"/>
        <v/>
      </c>
      <c r="P320" s="14"/>
      <c r="Q320" s="14"/>
      <c r="R320" s="218" t="e">
        <f>+VLOOKUP(F320,'ESTADAR V3 2025'!$D$125:$G$236,4,FALSE)</f>
        <v>#N/A</v>
      </c>
    </row>
    <row r="321" spans="1:18" x14ac:dyDescent="0.35">
      <c r="A321" s="83" t="str">
        <f>IFERROR(VLOOKUP(LEFT(F321,4),Tabla3[[COD]:[PROCESO]],5,0),"")</f>
        <v/>
      </c>
      <c r="B321" s="15"/>
      <c r="C321" s="85"/>
      <c r="D321" s="84" t="e">
        <f>VLOOKUP(E321,FINCAS!$A$2:$B$77,2,0)</f>
        <v>#N/A</v>
      </c>
      <c r="E321" s="15"/>
      <c r="F321" s="15"/>
      <c r="G321" s="82" t="e">
        <f>VLOOKUP(F321,'ESTADAR V3 2025'!$D$125:$E$240,2,0)</f>
        <v>#N/A</v>
      </c>
      <c r="H321" s="86"/>
      <c r="I321" s="86"/>
      <c r="J321" s="15"/>
      <c r="K321" s="242" t="str">
        <f t="shared" si="19"/>
        <v/>
      </c>
      <c r="L321" s="93">
        <f t="shared" si="20"/>
        <v>0</v>
      </c>
      <c r="M321" s="94" t="str">
        <f>+IFERROR(VLOOKUP(LEFT(F321,4),'ESTADAR V3 2025'!$C$4:$G$116,4,0),"")</f>
        <v/>
      </c>
      <c r="N321" s="95" t="str">
        <f t="shared" si="21"/>
        <v/>
      </c>
      <c r="O321" s="96" t="str">
        <f t="shared" si="22"/>
        <v/>
      </c>
      <c r="P321" s="14"/>
      <c r="Q321" s="14"/>
      <c r="R321" s="218" t="e">
        <f>+VLOOKUP(F321,'ESTADAR V3 2025'!$D$125:$G$236,4,FALSE)</f>
        <v>#N/A</v>
      </c>
    </row>
    <row r="322" spans="1:18" x14ac:dyDescent="0.35">
      <c r="A322" s="83" t="str">
        <f>IFERROR(VLOOKUP(LEFT(F322,4),Tabla3[[COD]:[PROCESO]],5,0),"")</f>
        <v/>
      </c>
      <c r="B322" s="15"/>
      <c r="C322" s="85"/>
      <c r="D322" s="84" t="e">
        <f>VLOOKUP(E322,FINCAS!$A$2:$B$77,2,0)</f>
        <v>#N/A</v>
      </c>
      <c r="E322" s="15"/>
      <c r="F322" s="15"/>
      <c r="G322" s="82" t="e">
        <f>VLOOKUP(F322,'ESTADAR V3 2025'!$D$125:$E$240,2,0)</f>
        <v>#N/A</v>
      </c>
      <c r="H322" s="86"/>
      <c r="I322" s="86"/>
      <c r="J322" s="15"/>
      <c r="K322" s="242" t="str">
        <f t="shared" ref="K322:K385" si="23">+IFERROR(L322*M322,"")</f>
        <v/>
      </c>
      <c r="L322" s="93">
        <f t="shared" ref="L322:L375" si="24">+(I322-H322)*24</f>
        <v>0</v>
      </c>
      <c r="M322" s="94" t="str">
        <f>+IFERROR(VLOOKUP(LEFT(F322,4),'ESTADAR V3 2025'!$C$4:$G$116,4,0),"")</f>
        <v/>
      </c>
      <c r="N322" s="95" t="str">
        <f t="shared" ref="N322:N375" si="25">IFERROR(J322/L322,"")</f>
        <v/>
      </c>
      <c r="O322" s="96" t="str">
        <f t="shared" ref="O322:O375" si="26">IFERROR(N322/M322,"")</f>
        <v/>
      </c>
      <c r="P322" s="14"/>
      <c r="Q322" s="14"/>
      <c r="R322" s="218" t="e">
        <f>+VLOOKUP(F322,'ESTADAR V3 2025'!$D$125:$G$236,4,FALSE)</f>
        <v>#N/A</v>
      </c>
    </row>
    <row r="323" spans="1:18" x14ac:dyDescent="0.35">
      <c r="A323" s="83" t="str">
        <f>IFERROR(VLOOKUP(LEFT(F323,4),Tabla3[[COD]:[PROCESO]],5,0),"")</f>
        <v/>
      </c>
      <c r="B323" s="15"/>
      <c r="C323" s="85"/>
      <c r="D323" s="84" t="e">
        <f>VLOOKUP(E323,FINCAS!$A$2:$B$77,2,0)</f>
        <v>#N/A</v>
      </c>
      <c r="E323" s="15"/>
      <c r="F323" s="15"/>
      <c r="G323" s="82" t="e">
        <f>VLOOKUP(F323,'ESTADAR V3 2025'!$D$125:$E$240,2,0)</f>
        <v>#N/A</v>
      </c>
      <c r="H323" s="86"/>
      <c r="I323" s="86"/>
      <c r="J323" s="15"/>
      <c r="K323" s="242" t="str">
        <f t="shared" si="23"/>
        <v/>
      </c>
      <c r="L323" s="93">
        <f t="shared" si="24"/>
        <v>0</v>
      </c>
      <c r="M323" s="94" t="str">
        <f>+IFERROR(VLOOKUP(LEFT(F323,4),'ESTADAR V3 2025'!$C$4:$G$116,4,0),"")</f>
        <v/>
      </c>
      <c r="N323" s="95" t="str">
        <f t="shared" si="25"/>
        <v/>
      </c>
      <c r="O323" s="96" t="str">
        <f t="shared" si="26"/>
        <v/>
      </c>
      <c r="P323" s="14"/>
      <c r="Q323" s="14"/>
      <c r="R323" s="218" t="e">
        <f>+VLOOKUP(F323,'ESTADAR V3 2025'!$D$125:$G$236,4,FALSE)</f>
        <v>#N/A</v>
      </c>
    </row>
    <row r="324" spans="1:18" x14ac:dyDescent="0.35">
      <c r="A324" s="83" t="str">
        <f>IFERROR(VLOOKUP(LEFT(F324,4),Tabla3[[COD]:[PROCESO]],5,0),"")</f>
        <v/>
      </c>
      <c r="B324" s="15"/>
      <c r="C324" s="85"/>
      <c r="D324" s="84" t="e">
        <f>VLOOKUP(E324,FINCAS!$A$2:$B$77,2,0)</f>
        <v>#N/A</v>
      </c>
      <c r="E324" s="15"/>
      <c r="F324" s="15"/>
      <c r="G324" s="82" t="e">
        <f>VLOOKUP(F324,'ESTADAR V3 2025'!$D$125:$E$240,2,0)</f>
        <v>#N/A</v>
      </c>
      <c r="H324" s="86"/>
      <c r="I324" s="86"/>
      <c r="J324" s="15"/>
      <c r="K324" s="242" t="str">
        <f t="shared" si="23"/>
        <v/>
      </c>
      <c r="L324" s="93">
        <f t="shared" si="24"/>
        <v>0</v>
      </c>
      <c r="M324" s="94" t="str">
        <f>+IFERROR(VLOOKUP(LEFT(F324,4),'ESTADAR V3 2025'!$C$4:$G$116,4,0),"")</f>
        <v/>
      </c>
      <c r="N324" s="95" t="str">
        <f t="shared" si="25"/>
        <v/>
      </c>
      <c r="O324" s="96" t="str">
        <f t="shared" si="26"/>
        <v/>
      </c>
      <c r="P324" s="14"/>
      <c r="Q324" s="14"/>
      <c r="R324" s="218" t="e">
        <f>+VLOOKUP(F324,'ESTADAR V3 2025'!$D$125:$G$236,4,FALSE)</f>
        <v>#N/A</v>
      </c>
    </row>
    <row r="325" spans="1:18" x14ac:dyDescent="0.35">
      <c r="A325" s="83" t="str">
        <f>IFERROR(VLOOKUP(LEFT(F325,4),Tabla3[[COD]:[PROCESO]],5,0),"")</f>
        <v/>
      </c>
      <c r="B325" s="15"/>
      <c r="C325" s="85"/>
      <c r="D325" s="84" t="e">
        <f>VLOOKUP(E325,FINCAS!$A$2:$B$77,2,0)</f>
        <v>#N/A</v>
      </c>
      <c r="E325" s="15"/>
      <c r="F325" s="15"/>
      <c r="G325" s="82" t="e">
        <f>VLOOKUP(F325,'ESTADAR V3 2025'!$D$125:$E$240,2,0)</f>
        <v>#N/A</v>
      </c>
      <c r="H325" s="86"/>
      <c r="I325" s="86"/>
      <c r="J325" s="15"/>
      <c r="K325" s="242" t="str">
        <f t="shared" si="23"/>
        <v/>
      </c>
      <c r="L325" s="93">
        <f t="shared" si="24"/>
        <v>0</v>
      </c>
      <c r="M325" s="94" t="str">
        <f>+IFERROR(VLOOKUP(LEFT(F325,4),'ESTADAR V3 2025'!$C$4:$G$116,4,0),"")</f>
        <v/>
      </c>
      <c r="N325" s="95" t="str">
        <f t="shared" si="25"/>
        <v/>
      </c>
      <c r="O325" s="96" t="str">
        <f t="shared" si="26"/>
        <v/>
      </c>
      <c r="P325" s="14"/>
      <c r="Q325" s="14"/>
      <c r="R325" s="218" t="e">
        <f>+VLOOKUP(F325,'ESTADAR V3 2025'!$D$125:$G$236,4,FALSE)</f>
        <v>#N/A</v>
      </c>
    </row>
    <row r="326" spans="1:18" x14ac:dyDescent="0.35">
      <c r="A326" s="83" t="str">
        <f>IFERROR(VLOOKUP(LEFT(F326,4),Tabla3[[COD]:[PROCESO]],5,0),"")</f>
        <v/>
      </c>
      <c r="B326" s="15"/>
      <c r="C326" s="85"/>
      <c r="D326" s="84" t="e">
        <f>VLOOKUP(E326,FINCAS!$A$2:$B$77,2,0)</f>
        <v>#N/A</v>
      </c>
      <c r="E326" s="15"/>
      <c r="F326" s="15"/>
      <c r="G326" s="82" t="e">
        <f>VLOOKUP(F326,'ESTADAR V3 2025'!$D$125:$E$240,2,0)</f>
        <v>#N/A</v>
      </c>
      <c r="H326" s="86"/>
      <c r="I326" s="86"/>
      <c r="J326" s="15"/>
      <c r="K326" s="242" t="str">
        <f t="shared" si="23"/>
        <v/>
      </c>
      <c r="L326" s="93">
        <f t="shared" si="24"/>
        <v>0</v>
      </c>
      <c r="M326" s="94" t="str">
        <f>+IFERROR(VLOOKUP(LEFT(F326,4),'ESTADAR V3 2025'!$C$4:$G$116,4,0),"")</f>
        <v/>
      </c>
      <c r="N326" s="95" t="str">
        <f t="shared" si="25"/>
        <v/>
      </c>
      <c r="O326" s="96" t="str">
        <f t="shared" si="26"/>
        <v/>
      </c>
      <c r="P326" s="14"/>
      <c r="Q326" s="14"/>
      <c r="R326" s="218" t="e">
        <f>+VLOOKUP(F326,'ESTADAR V3 2025'!$D$125:$G$236,4,FALSE)</f>
        <v>#N/A</v>
      </c>
    </row>
    <row r="327" spans="1:18" x14ac:dyDescent="0.35">
      <c r="A327" s="83" t="str">
        <f>IFERROR(VLOOKUP(LEFT(F327,4),Tabla3[[COD]:[PROCESO]],5,0),"")</f>
        <v/>
      </c>
      <c r="B327" s="15"/>
      <c r="C327" s="85"/>
      <c r="D327" s="84" t="e">
        <f>VLOOKUP(E327,FINCAS!$A$2:$B$77,2,0)</f>
        <v>#N/A</v>
      </c>
      <c r="E327" s="15"/>
      <c r="F327" s="15"/>
      <c r="G327" s="82" t="e">
        <f>VLOOKUP(F327,'ESTADAR V3 2025'!$D$125:$E$240,2,0)</f>
        <v>#N/A</v>
      </c>
      <c r="H327" s="86"/>
      <c r="I327" s="86"/>
      <c r="J327" s="15"/>
      <c r="K327" s="242" t="str">
        <f t="shared" si="23"/>
        <v/>
      </c>
      <c r="L327" s="93">
        <f t="shared" si="24"/>
        <v>0</v>
      </c>
      <c r="M327" s="94" t="str">
        <f>+IFERROR(VLOOKUP(LEFT(F327,4),'ESTADAR V3 2025'!$C$4:$G$116,4,0),"")</f>
        <v/>
      </c>
      <c r="N327" s="95" t="str">
        <f t="shared" si="25"/>
        <v/>
      </c>
      <c r="O327" s="96" t="str">
        <f t="shared" si="26"/>
        <v/>
      </c>
      <c r="P327" s="14"/>
      <c r="Q327" s="14"/>
      <c r="R327" s="218" t="e">
        <f>+VLOOKUP(F327,'ESTADAR V3 2025'!$D$125:$G$236,4,FALSE)</f>
        <v>#N/A</v>
      </c>
    </row>
    <row r="328" spans="1:18" x14ac:dyDescent="0.35">
      <c r="A328" s="83" t="str">
        <f>IFERROR(VLOOKUP(LEFT(F328,4),Tabla3[[COD]:[PROCESO]],5,0),"")</f>
        <v/>
      </c>
      <c r="B328" s="15"/>
      <c r="C328" s="85"/>
      <c r="D328" s="84" t="e">
        <f>VLOOKUP(E328,FINCAS!$A$2:$B$77,2,0)</f>
        <v>#N/A</v>
      </c>
      <c r="E328" s="15"/>
      <c r="F328" s="15"/>
      <c r="G328" s="82" t="e">
        <f>VLOOKUP(F328,'ESTADAR V3 2025'!$D$125:$E$240,2,0)</f>
        <v>#N/A</v>
      </c>
      <c r="H328" s="86"/>
      <c r="I328" s="86"/>
      <c r="J328" s="15"/>
      <c r="K328" s="242" t="str">
        <f t="shared" si="23"/>
        <v/>
      </c>
      <c r="L328" s="93">
        <f t="shared" si="24"/>
        <v>0</v>
      </c>
      <c r="M328" s="94" t="str">
        <f>+IFERROR(VLOOKUP(LEFT(F328,4),'ESTADAR V3 2025'!$C$4:$G$116,4,0),"")</f>
        <v/>
      </c>
      <c r="N328" s="95" t="str">
        <f t="shared" si="25"/>
        <v/>
      </c>
      <c r="O328" s="96" t="str">
        <f t="shared" si="26"/>
        <v/>
      </c>
      <c r="P328" s="14"/>
      <c r="Q328" s="14"/>
      <c r="R328" s="218" t="e">
        <f>+VLOOKUP(F328,'ESTADAR V3 2025'!$D$125:$G$236,4,FALSE)</f>
        <v>#N/A</v>
      </c>
    </row>
    <row r="329" spans="1:18" x14ac:dyDescent="0.35">
      <c r="A329" s="83" t="str">
        <f>IFERROR(VLOOKUP(LEFT(F329,4),Tabla3[[COD]:[PROCESO]],5,0),"")</f>
        <v/>
      </c>
      <c r="B329" s="15"/>
      <c r="C329" s="85"/>
      <c r="D329" s="84" t="e">
        <f>VLOOKUP(E329,FINCAS!$A$2:$B$77,2,0)</f>
        <v>#N/A</v>
      </c>
      <c r="E329" s="15"/>
      <c r="F329" s="15"/>
      <c r="G329" s="82" t="e">
        <f>VLOOKUP(F329,'ESTADAR V3 2025'!$D$125:$E$240,2,0)</f>
        <v>#N/A</v>
      </c>
      <c r="H329" s="86"/>
      <c r="I329" s="86"/>
      <c r="J329" s="15"/>
      <c r="K329" s="242" t="str">
        <f t="shared" si="23"/>
        <v/>
      </c>
      <c r="L329" s="93">
        <f t="shared" si="24"/>
        <v>0</v>
      </c>
      <c r="M329" s="94" t="str">
        <f>+IFERROR(VLOOKUP(LEFT(F329,4),'ESTADAR V3 2025'!$C$4:$G$116,4,0),"")</f>
        <v/>
      </c>
      <c r="N329" s="95" t="str">
        <f t="shared" si="25"/>
        <v/>
      </c>
      <c r="O329" s="96" t="str">
        <f t="shared" si="26"/>
        <v/>
      </c>
      <c r="P329" s="14"/>
      <c r="Q329" s="14"/>
      <c r="R329" s="218" t="e">
        <f>+VLOOKUP(F329,'ESTADAR V3 2025'!$D$125:$G$236,4,FALSE)</f>
        <v>#N/A</v>
      </c>
    </row>
    <row r="330" spans="1:18" x14ac:dyDescent="0.35">
      <c r="A330" s="83" t="str">
        <f>IFERROR(VLOOKUP(LEFT(F330,4),Tabla3[[COD]:[PROCESO]],5,0),"")</f>
        <v/>
      </c>
      <c r="B330" s="15"/>
      <c r="C330" s="85"/>
      <c r="D330" s="84" t="e">
        <f>VLOOKUP(E330,FINCAS!$A$2:$B$77,2,0)</f>
        <v>#N/A</v>
      </c>
      <c r="E330" s="15"/>
      <c r="F330" s="15"/>
      <c r="G330" s="82" t="e">
        <f>VLOOKUP(F330,'ESTADAR V3 2025'!$D$125:$E$240,2,0)</f>
        <v>#N/A</v>
      </c>
      <c r="H330" s="86"/>
      <c r="I330" s="86"/>
      <c r="J330" s="15"/>
      <c r="K330" s="242" t="str">
        <f t="shared" si="23"/>
        <v/>
      </c>
      <c r="L330" s="93">
        <f t="shared" si="24"/>
        <v>0</v>
      </c>
      <c r="M330" s="94" t="str">
        <f>+IFERROR(VLOOKUP(LEFT(F330,4),'ESTADAR V3 2025'!$C$4:$G$116,4,0),"")</f>
        <v/>
      </c>
      <c r="N330" s="95" t="str">
        <f t="shared" si="25"/>
        <v/>
      </c>
      <c r="O330" s="96" t="str">
        <f t="shared" si="26"/>
        <v/>
      </c>
      <c r="P330" s="14"/>
      <c r="Q330" s="14"/>
      <c r="R330" s="218" t="e">
        <f>+VLOOKUP(F330,'ESTADAR V3 2025'!$D$125:$G$236,4,FALSE)</f>
        <v>#N/A</v>
      </c>
    </row>
    <row r="331" spans="1:18" x14ac:dyDescent="0.35">
      <c r="A331" s="83" t="str">
        <f>IFERROR(VLOOKUP(LEFT(F331,4),Tabla3[[COD]:[PROCESO]],5,0),"")</f>
        <v/>
      </c>
      <c r="B331" s="15"/>
      <c r="C331" s="85"/>
      <c r="D331" s="84" t="e">
        <f>VLOOKUP(E331,FINCAS!$A$2:$B$77,2,0)</f>
        <v>#N/A</v>
      </c>
      <c r="E331" s="15"/>
      <c r="F331" s="15"/>
      <c r="G331" s="82" t="e">
        <f>VLOOKUP(F331,'ESTADAR V3 2025'!$D$125:$E$240,2,0)</f>
        <v>#N/A</v>
      </c>
      <c r="H331" s="86"/>
      <c r="I331" s="86"/>
      <c r="J331" s="15"/>
      <c r="K331" s="242" t="str">
        <f t="shared" si="23"/>
        <v/>
      </c>
      <c r="L331" s="93">
        <f t="shared" si="24"/>
        <v>0</v>
      </c>
      <c r="M331" s="94" t="str">
        <f>+IFERROR(VLOOKUP(LEFT(F331,4),'ESTADAR V3 2025'!$C$4:$G$116,4,0),"")</f>
        <v/>
      </c>
      <c r="N331" s="95" t="str">
        <f t="shared" si="25"/>
        <v/>
      </c>
      <c r="O331" s="96" t="str">
        <f t="shared" si="26"/>
        <v/>
      </c>
      <c r="P331" s="14"/>
      <c r="Q331" s="14"/>
      <c r="R331" s="218" t="e">
        <f>+VLOOKUP(F331,'ESTADAR V3 2025'!$D$125:$G$236,4,FALSE)</f>
        <v>#N/A</v>
      </c>
    </row>
    <row r="332" spans="1:18" x14ac:dyDescent="0.35">
      <c r="A332" s="83" t="str">
        <f>IFERROR(VLOOKUP(LEFT(F332,4),Tabla3[[COD]:[PROCESO]],5,0),"")</f>
        <v/>
      </c>
      <c r="B332" s="15"/>
      <c r="C332" s="85"/>
      <c r="D332" s="84" t="e">
        <f>VLOOKUP(E332,FINCAS!$A$2:$B$77,2,0)</f>
        <v>#N/A</v>
      </c>
      <c r="E332" s="15"/>
      <c r="F332" s="15"/>
      <c r="G332" s="82" t="e">
        <f>VLOOKUP(F332,'ESTADAR V3 2025'!$D$125:$E$240,2,0)</f>
        <v>#N/A</v>
      </c>
      <c r="H332" s="86"/>
      <c r="I332" s="86"/>
      <c r="J332" s="15"/>
      <c r="K332" s="242" t="str">
        <f t="shared" si="23"/>
        <v/>
      </c>
      <c r="L332" s="93">
        <f t="shared" si="24"/>
        <v>0</v>
      </c>
      <c r="M332" s="94" t="str">
        <f>+IFERROR(VLOOKUP(LEFT(F332,4),'ESTADAR V3 2025'!$C$4:$G$116,4,0),"")</f>
        <v/>
      </c>
      <c r="N332" s="95" t="str">
        <f t="shared" si="25"/>
        <v/>
      </c>
      <c r="O332" s="96" t="str">
        <f t="shared" si="26"/>
        <v/>
      </c>
      <c r="P332" s="14"/>
      <c r="Q332" s="14"/>
      <c r="R332" s="218" t="e">
        <f>+VLOOKUP(F332,'ESTADAR V3 2025'!$D$125:$G$236,4,FALSE)</f>
        <v>#N/A</v>
      </c>
    </row>
    <row r="333" spans="1:18" x14ac:dyDescent="0.35">
      <c r="A333" s="83" t="str">
        <f>IFERROR(VLOOKUP(LEFT(F333,4),Tabla3[[COD]:[PROCESO]],5,0),"")</f>
        <v/>
      </c>
      <c r="B333" s="15"/>
      <c r="C333" s="85"/>
      <c r="D333" s="84" t="e">
        <f>VLOOKUP(E333,FINCAS!$A$2:$B$77,2,0)</f>
        <v>#N/A</v>
      </c>
      <c r="E333" s="15"/>
      <c r="F333" s="15"/>
      <c r="G333" s="82" t="e">
        <f>VLOOKUP(F333,'ESTADAR V3 2025'!$D$125:$E$240,2,0)</f>
        <v>#N/A</v>
      </c>
      <c r="H333" s="86"/>
      <c r="I333" s="86"/>
      <c r="J333" s="15"/>
      <c r="K333" s="242" t="str">
        <f t="shared" si="23"/>
        <v/>
      </c>
      <c r="L333" s="93">
        <f t="shared" si="24"/>
        <v>0</v>
      </c>
      <c r="M333" s="94" t="str">
        <f>+IFERROR(VLOOKUP(LEFT(F333,4),'ESTADAR V3 2025'!$C$4:$G$116,4,0),"")</f>
        <v/>
      </c>
      <c r="N333" s="95" t="str">
        <f t="shared" si="25"/>
        <v/>
      </c>
      <c r="O333" s="96" t="str">
        <f t="shared" si="26"/>
        <v/>
      </c>
      <c r="P333" s="14"/>
      <c r="Q333" s="14"/>
      <c r="R333" s="218" t="e">
        <f>+VLOOKUP(F333,'ESTADAR V3 2025'!$D$125:$G$236,4,FALSE)</f>
        <v>#N/A</v>
      </c>
    </row>
    <row r="334" spans="1:18" x14ac:dyDescent="0.35">
      <c r="A334" s="83" t="str">
        <f>IFERROR(VLOOKUP(LEFT(F334,4),Tabla3[[COD]:[PROCESO]],5,0),"")</f>
        <v/>
      </c>
      <c r="B334" s="15"/>
      <c r="C334" s="85"/>
      <c r="D334" s="84" t="e">
        <f>VLOOKUP(E334,FINCAS!$A$2:$B$77,2,0)</f>
        <v>#N/A</v>
      </c>
      <c r="E334" s="15"/>
      <c r="F334" s="15"/>
      <c r="G334" s="82" t="e">
        <f>VLOOKUP(F334,'ESTADAR V3 2025'!$D$125:$E$240,2,0)</f>
        <v>#N/A</v>
      </c>
      <c r="H334" s="86"/>
      <c r="I334" s="86"/>
      <c r="J334" s="15"/>
      <c r="K334" s="242" t="str">
        <f t="shared" si="23"/>
        <v/>
      </c>
      <c r="L334" s="93">
        <f t="shared" si="24"/>
        <v>0</v>
      </c>
      <c r="M334" s="94" t="str">
        <f>+IFERROR(VLOOKUP(LEFT(F334,4),'ESTADAR V3 2025'!$C$4:$G$116,4,0),"")</f>
        <v/>
      </c>
      <c r="N334" s="95" t="str">
        <f t="shared" si="25"/>
        <v/>
      </c>
      <c r="O334" s="96" t="str">
        <f t="shared" si="26"/>
        <v/>
      </c>
      <c r="P334" s="14"/>
      <c r="Q334" s="14"/>
      <c r="R334" s="218" t="e">
        <f>+VLOOKUP(F334,'ESTADAR V3 2025'!$D$125:$G$236,4,FALSE)</f>
        <v>#N/A</v>
      </c>
    </row>
    <row r="335" spans="1:18" x14ac:dyDescent="0.35">
      <c r="A335" s="83" t="str">
        <f>IFERROR(VLOOKUP(LEFT(F335,4),Tabla3[[COD]:[PROCESO]],5,0),"")</f>
        <v/>
      </c>
      <c r="B335" s="15"/>
      <c r="C335" s="85"/>
      <c r="D335" s="84" t="e">
        <f>VLOOKUP(E335,FINCAS!$A$2:$B$77,2,0)</f>
        <v>#N/A</v>
      </c>
      <c r="E335" s="15"/>
      <c r="F335" s="15"/>
      <c r="G335" s="82" t="e">
        <f>VLOOKUP(F335,'ESTADAR V3 2025'!$D$125:$E$240,2,0)</f>
        <v>#N/A</v>
      </c>
      <c r="H335" s="86"/>
      <c r="I335" s="86"/>
      <c r="J335" s="15"/>
      <c r="K335" s="242" t="str">
        <f t="shared" si="23"/>
        <v/>
      </c>
      <c r="L335" s="93">
        <f t="shared" si="24"/>
        <v>0</v>
      </c>
      <c r="M335" s="94" t="str">
        <f>+IFERROR(VLOOKUP(LEFT(F335,4),'ESTADAR V3 2025'!$C$4:$G$116,4,0),"")</f>
        <v/>
      </c>
      <c r="N335" s="95" t="str">
        <f t="shared" si="25"/>
        <v/>
      </c>
      <c r="O335" s="96" t="str">
        <f t="shared" si="26"/>
        <v/>
      </c>
      <c r="P335" s="14"/>
      <c r="Q335" s="14"/>
      <c r="R335" s="218" t="e">
        <f>+VLOOKUP(F335,'ESTADAR V3 2025'!$D$125:$G$236,4,FALSE)</f>
        <v>#N/A</v>
      </c>
    </row>
    <row r="336" spans="1:18" x14ac:dyDescent="0.35">
      <c r="A336" s="83" t="str">
        <f>IFERROR(VLOOKUP(LEFT(F336,4),Tabla3[[COD]:[PROCESO]],5,0),"")</f>
        <v/>
      </c>
      <c r="B336" s="15"/>
      <c r="C336" s="85"/>
      <c r="D336" s="84" t="e">
        <f>VLOOKUP(E336,FINCAS!$A$2:$B$77,2,0)</f>
        <v>#N/A</v>
      </c>
      <c r="E336" s="15"/>
      <c r="F336" s="15"/>
      <c r="G336" s="82" t="e">
        <f>VLOOKUP(F336,'ESTADAR V3 2025'!$D$125:$E$240,2,0)</f>
        <v>#N/A</v>
      </c>
      <c r="H336" s="86"/>
      <c r="I336" s="86"/>
      <c r="J336" s="15"/>
      <c r="K336" s="242" t="str">
        <f t="shared" si="23"/>
        <v/>
      </c>
      <c r="L336" s="93">
        <f t="shared" si="24"/>
        <v>0</v>
      </c>
      <c r="M336" s="94" t="str">
        <f>+IFERROR(VLOOKUP(LEFT(F336,4),'ESTADAR V3 2025'!$C$4:$G$116,4,0),"")</f>
        <v/>
      </c>
      <c r="N336" s="95" t="str">
        <f t="shared" si="25"/>
        <v/>
      </c>
      <c r="O336" s="96" t="str">
        <f t="shared" si="26"/>
        <v/>
      </c>
      <c r="P336" s="14"/>
      <c r="Q336" s="14"/>
      <c r="R336" s="218" t="e">
        <f>+VLOOKUP(F336,'ESTADAR V3 2025'!$D$125:$G$236,4,FALSE)</f>
        <v>#N/A</v>
      </c>
    </row>
    <row r="337" spans="1:18" x14ac:dyDescent="0.35">
      <c r="A337" s="83" t="str">
        <f>IFERROR(VLOOKUP(LEFT(F337,4),Tabla3[[COD]:[PROCESO]],5,0),"")</f>
        <v/>
      </c>
      <c r="B337" s="15"/>
      <c r="C337" s="85"/>
      <c r="D337" s="84" t="e">
        <f>VLOOKUP(E337,FINCAS!$A$2:$B$77,2,0)</f>
        <v>#N/A</v>
      </c>
      <c r="E337" s="15"/>
      <c r="F337" s="15"/>
      <c r="G337" s="82" t="e">
        <f>VLOOKUP(F337,'ESTADAR V3 2025'!$D$125:$E$240,2,0)</f>
        <v>#N/A</v>
      </c>
      <c r="H337" s="86"/>
      <c r="I337" s="86"/>
      <c r="J337" s="15"/>
      <c r="K337" s="242" t="str">
        <f t="shared" si="23"/>
        <v/>
      </c>
      <c r="L337" s="93">
        <f t="shared" si="24"/>
        <v>0</v>
      </c>
      <c r="M337" s="94" t="str">
        <f>+IFERROR(VLOOKUP(LEFT(F337,4),'ESTADAR V3 2025'!$C$4:$G$116,4,0),"")</f>
        <v/>
      </c>
      <c r="N337" s="95" t="str">
        <f t="shared" si="25"/>
        <v/>
      </c>
      <c r="O337" s="96" t="str">
        <f t="shared" si="26"/>
        <v/>
      </c>
      <c r="P337" s="14"/>
      <c r="Q337" s="14"/>
      <c r="R337" s="218" t="e">
        <f>+VLOOKUP(F337,'ESTADAR V3 2025'!$D$125:$G$236,4,FALSE)</f>
        <v>#N/A</v>
      </c>
    </row>
    <row r="338" spans="1:18" x14ac:dyDescent="0.35">
      <c r="A338" s="83" t="str">
        <f>IFERROR(VLOOKUP(LEFT(F338,4),Tabla3[[COD]:[PROCESO]],5,0),"")</f>
        <v/>
      </c>
      <c r="B338" s="15"/>
      <c r="C338" s="85"/>
      <c r="D338" s="84" t="e">
        <f>VLOOKUP(E338,FINCAS!$A$2:$B$77,2,0)</f>
        <v>#N/A</v>
      </c>
      <c r="E338" s="15"/>
      <c r="F338" s="15"/>
      <c r="G338" s="82" t="e">
        <f>VLOOKUP(F338,'ESTADAR V3 2025'!$D$125:$E$240,2,0)</f>
        <v>#N/A</v>
      </c>
      <c r="H338" s="86"/>
      <c r="I338" s="86"/>
      <c r="J338" s="15"/>
      <c r="K338" s="242" t="str">
        <f t="shared" si="23"/>
        <v/>
      </c>
      <c r="L338" s="93">
        <f t="shared" si="24"/>
        <v>0</v>
      </c>
      <c r="M338" s="94" t="str">
        <f>+IFERROR(VLOOKUP(LEFT(F338,4),'ESTADAR V3 2025'!$C$4:$G$116,4,0),"")</f>
        <v/>
      </c>
      <c r="N338" s="95" t="str">
        <f t="shared" si="25"/>
        <v/>
      </c>
      <c r="O338" s="96" t="str">
        <f t="shared" si="26"/>
        <v/>
      </c>
      <c r="P338" s="14"/>
      <c r="Q338" s="14"/>
      <c r="R338" s="218" t="e">
        <f>+VLOOKUP(F338,'ESTADAR V3 2025'!$D$125:$G$236,4,FALSE)</f>
        <v>#N/A</v>
      </c>
    </row>
    <row r="339" spans="1:18" x14ac:dyDescent="0.35">
      <c r="A339" s="83" t="str">
        <f>IFERROR(VLOOKUP(LEFT(F339,4),Tabla3[[COD]:[PROCESO]],5,0),"")</f>
        <v/>
      </c>
      <c r="B339" s="15"/>
      <c r="C339" s="85"/>
      <c r="D339" s="84" t="e">
        <f>VLOOKUP(E339,FINCAS!$A$2:$B$77,2,0)</f>
        <v>#N/A</v>
      </c>
      <c r="E339" s="15"/>
      <c r="F339" s="15"/>
      <c r="G339" s="82" t="e">
        <f>VLOOKUP(F339,'ESTADAR V3 2025'!$D$125:$E$240,2,0)</f>
        <v>#N/A</v>
      </c>
      <c r="H339" s="86"/>
      <c r="I339" s="86"/>
      <c r="J339" s="15"/>
      <c r="K339" s="242" t="str">
        <f t="shared" si="23"/>
        <v/>
      </c>
      <c r="L339" s="93">
        <f t="shared" si="24"/>
        <v>0</v>
      </c>
      <c r="M339" s="94" t="str">
        <f>+IFERROR(VLOOKUP(LEFT(F339,4),'ESTADAR V3 2025'!$C$4:$G$116,4,0),"")</f>
        <v/>
      </c>
      <c r="N339" s="95" t="str">
        <f t="shared" si="25"/>
        <v/>
      </c>
      <c r="O339" s="96" t="str">
        <f t="shared" si="26"/>
        <v/>
      </c>
      <c r="P339" s="14"/>
      <c r="Q339" s="14"/>
      <c r="R339" s="218" t="e">
        <f>+VLOOKUP(F339,'ESTADAR V3 2025'!$D$125:$G$236,4,FALSE)</f>
        <v>#N/A</v>
      </c>
    </row>
    <row r="340" spans="1:18" x14ac:dyDescent="0.35">
      <c r="A340" s="83" t="str">
        <f>IFERROR(VLOOKUP(LEFT(F340,4),Tabla3[[COD]:[PROCESO]],5,0),"")</f>
        <v/>
      </c>
      <c r="B340" s="15"/>
      <c r="C340" s="85"/>
      <c r="D340" s="84" t="e">
        <f>VLOOKUP(E340,FINCAS!$A$2:$B$77,2,0)</f>
        <v>#N/A</v>
      </c>
      <c r="E340" s="15"/>
      <c r="F340" s="15"/>
      <c r="G340" s="82" t="e">
        <f>VLOOKUP(F340,'ESTADAR V3 2025'!$D$125:$E$240,2,0)</f>
        <v>#N/A</v>
      </c>
      <c r="H340" s="86"/>
      <c r="I340" s="86"/>
      <c r="J340" s="15"/>
      <c r="K340" s="242" t="str">
        <f t="shared" si="23"/>
        <v/>
      </c>
      <c r="L340" s="93">
        <f t="shared" si="24"/>
        <v>0</v>
      </c>
      <c r="M340" s="94" t="str">
        <f>+IFERROR(VLOOKUP(LEFT(F340,4),'ESTADAR V3 2025'!$C$4:$G$116,4,0),"")</f>
        <v/>
      </c>
      <c r="N340" s="95" t="str">
        <f t="shared" si="25"/>
        <v/>
      </c>
      <c r="O340" s="96" t="str">
        <f t="shared" si="26"/>
        <v/>
      </c>
      <c r="P340" s="14"/>
      <c r="Q340" s="14"/>
      <c r="R340" s="218" t="e">
        <f>+VLOOKUP(F340,'ESTADAR V3 2025'!$D$125:$G$236,4,FALSE)</f>
        <v>#N/A</v>
      </c>
    </row>
    <row r="341" spans="1:18" x14ac:dyDescent="0.35">
      <c r="A341" s="83" t="str">
        <f>IFERROR(VLOOKUP(LEFT(F341,4),Tabla3[[COD]:[PROCESO]],5,0),"")</f>
        <v/>
      </c>
      <c r="B341" s="15"/>
      <c r="C341" s="85"/>
      <c r="D341" s="84" t="e">
        <f>VLOOKUP(E341,FINCAS!$A$2:$B$77,2,0)</f>
        <v>#N/A</v>
      </c>
      <c r="E341" s="15"/>
      <c r="F341" s="15"/>
      <c r="G341" s="82" t="e">
        <f>VLOOKUP(F341,'ESTADAR V3 2025'!$D$125:$E$240,2,0)</f>
        <v>#N/A</v>
      </c>
      <c r="H341" s="86"/>
      <c r="I341" s="86"/>
      <c r="J341" s="15"/>
      <c r="K341" s="242" t="str">
        <f t="shared" si="23"/>
        <v/>
      </c>
      <c r="L341" s="93">
        <f t="shared" si="24"/>
        <v>0</v>
      </c>
      <c r="M341" s="94" t="str">
        <f>+IFERROR(VLOOKUP(LEFT(F341,4),'ESTADAR V3 2025'!$C$4:$G$116,4,0),"")</f>
        <v/>
      </c>
      <c r="N341" s="95" t="str">
        <f t="shared" si="25"/>
        <v/>
      </c>
      <c r="O341" s="96" t="str">
        <f t="shared" si="26"/>
        <v/>
      </c>
      <c r="P341" s="14"/>
      <c r="Q341" s="14"/>
      <c r="R341" s="218" t="e">
        <f>+VLOOKUP(F341,'ESTADAR V3 2025'!$D$125:$G$236,4,FALSE)</f>
        <v>#N/A</v>
      </c>
    </row>
    <row r="342" spans="1:18" x14ac:dyDescent="0.35">
      <c r="A342" s="83" t="str">
        <f>IFERROR(VLOOKUP(LEFT(F342,4),Tabla3[[COD]:[PROCESO]],5,0),"")</f>
        <v/>
      </c>
      <c r="B342" s="15"/>
      <c r="C342" s="85"/>
      <c r="D342" s="84" t="e">
        <f>VLOOKUP(E342,FINCAS!$A$2:$B$77,2,0)</f>
        <v>#N/A</v>
      </c>
      <c r="E342" s="15"/>
      <c r="F342" s="15"/>
      <c r="G342" s="82" t="e">
        <f>VLOOKUP(F342,'ESTADAR V3 2025'!$D$125:$E$240,2,0)</f>
        <v>#N/A</v>
      </c>
      <c r="H342" s="86"/>
      <c r="I342" s="86"/>
      <c r="J342" s="15"/>
      <c r="K342" s="242" t="str">
        <f t="shared" si="23"/>
        <v/>
      </c>
      <c r="L342" s="93">
        <f t="shared" si="24"/>
        <v>0</v>
      </c>
      <c r="M342" s="94" t="str">
        <f>+IFERROR(VLOOKUP(LEFT(F342,4),'ESTADAR V3 2025'!$C$4:$G$116,4,0),"")</f>
        <v/>
      </c>
      <c r="N342" s="95" t="str">
        <f t="shared" si="25"/>
        <v/>
      </c>
      <c r="O342" s="96" t="str">
        <f t="shared" si="26"/>
        <v/>
      </c>
      <c r="P342" s="14"/>
      <c r="Q342" s="14"/>
      <c r="R342" s="218" t="e">
        <f>+VLOOKUP(F342,'ESTADAR V3 2025'!$D$125:$G$236,4,FALSE)</f>
        <v>#N/A</v>
      </c>
    </row>
    <row r="343" spans="1:18" x14ac:dyDescent="0.35">
      <c r="A343" s="83" t="str">
        <f>IFERROR(VLOOKUP(LEFT(F343,4),Tabla3[[COD]:[PROCESO]],5,0),"")</f>
        <v/>
      </c>
      <c r="B343" s="15"/>
      <c r="C343" s="85"/>
      <c r="D343" s="84" t="e">
        <f>VLOOKUP(E343,FINCAS!$A$2:$B$77,2,0)</f>
        <v>#N/A</v>
      </c>
      <c r="E343" s="15"/>
      <c r="F343" s="15"/>
      <c r="G343" s="82" t="e">
        <f>VLOOKUP(F343,'ESTADAR V3 2025'!$D$125:$E$240,2,0)</f>
        <v>#N/A</v>
      </c>
      <c r="H343" s="86"/>
      <c r="I343" s="86"/>
      <c r="J343" s="15"/>
      <c r="K343" s="242" t="str">
        <f t="shared" si="23"/>
        <v/>
      </c>
      <c r="L343" s="93">
        <f t="shared" si="24"/>
        <v>0</v>
      </c>
      <c r="M343" s="94" t="str">
        <f>+IFERROR(VLOOKUP(LEFT(F343,4),'ESTADAR V3 2025'!$C$4:$G$116,4,0),"")</f>
        <v/>
      </c>
      <c r="N343" s="95" t="str">
        <f t="shared" si="25"/>
        <v/>
      </c>
      <c r="O343" s="96" t="str">
        <f t="shared" si="26"/>
        <v/>
      </c>
      <c r="P343" s="14"/>
      <c r="Q343" s="14"/>
      <c r="R343" s="218" t="e">
        <f>+VLOOKUP(F343,'ESTADAR V3 2025'!$D$125:$G$236,4,FALSE)</f>
        <v>#N/A</v>
      </c>
    </row>
    <row r="344" spans="1:18" x14ac:dyDescent="0.35">
      <c r="A344" s="83" t="str">
        <f>IFERROR(VLOOKUP(LEFT(F344,4),Tabla3[[COD]:[PROCESO]],5,0),"")</f>
        <v/>
      </c>
      <c r="B344" s="15"/>
      <c r="C344" s="85"/>
      <c r="D344" s="84" t="e">
        <f>VLOOKUP(E344,FINCAS!$A$2:$B$77,2,0)</f>
        <v>#N/A</v>
      </c>
      <c r="E344" s="15"/>
      <c r="F344" s="15"/>
      <c r="G344" s="82" t="e">
        <f>VLOOKUP(F344,'ESTADAR V3 2025'!$D$125:$E$240,2,0)</f>
        <v>#N/A</v>
      </c>
      <c r="H344" s="86"/>
      <c r="I344" s="86"/>
      <c r="J344" s="15"/>
      <c r="K344" s="242" t="str">
        <f t="shared" si="23"/>
        <v/>
      </c>
      <c r="L344" s="93">
        <f t="shared" si="24"/>
        <v>0</v>
      </c>
      <c r="M344" s="94" t="str">
        <f>+IFERROR(VLOOKUP(LEFT(F344,4),'ESTADAR V3 2025'!$C$4:$G$116,4,0),"")</f>
        <v/>
      </c>
      <c r="N344" s="95" t="str">
        <f t="shared" si="25"/>
        <v/>
      </c>
      <c r="O344" s="96" t="str">
        <f t="shared" si="26"/>
        <v/>
      </c>
      <c r="P344" s="14"/>
      <c r="Q344" s="14"/>
      <c r="R344" s="218" t="e">
        <f>+VLOOKUP(F344,'ESTADAR V3 2025'!$D$125:$G$236,4,FALSE)</f>
        <v>#N/A</v>
      </c>
    </row>
    <row r="345" spans="1:18" x14ac:dyDescent="0.35">
      <c r="A345" s="83" t="str">
        <f>IFERROR(VLOOKUP(LEFT(F345,4),Tabla3[[COD]:[PROCESO]],5,0),"")</f>
        <v/>
      </c>
      <c r="B345" s="15"/>
      <c r="C345" s="85"/>
      <c r="D345" s="84" t="e">
        <f>VLOOKUP(E345,FINCAS!$A$2:$B$77,2,0)</f>
        <v>#N/A</v>
      </c>
      <c r="E345" s="15"/>
      <c r="F345" s="15"/>
      <c r="G345" s="82" t="e">
        <f>VLOOKUP(F345,'ESTADAR V3 2025'!$D$125:$E$240,2,0)</f>
        <v>#N/A</v>
      </c>
      <c r="H345" s="86"/>
      <c r="I345" s="86"/>
      <c r="J345" s="15"/>
      <c r="K345" s="242" t="str">
        <f t="shared" si="23"/>
        <v/>
      </c>
      <c r="L345" s="93">
        <f t="shared" si="24"/>
        <v>0</v>
      </c>
      <c r="M345" s="94" t="str">
        <f>+IFERROR(VLOOKUP(LEFT(F345,4),'ESTADAR V3 2025'!$C$4:$G$116,4,0),"")</f>
        <v/>
      </c>
      <c r="N345" s="95" t="str">
        <f t="shared" si="25"/>
        <v/>
      </c>
      <c r="O345" s="96" t="str">
        <f t="shared" si="26"/>
        <v/>
      </c>
      <c r="P345" s="14"/>
      <c r="Q345" s="14"/>
      <c r="R345" s="218" t="e">
        <f>+VLOOKUP(F345,'ESTADAR V3 2025'!$D$125:$G$236,4,FALSE)</f>
        <v>#N/A</v>
      </c>
    </row>
    <row r="346" spans="1:18" x14ac:dyDescent="0.35">
      <c r="A346" s="83" t="str">
        <f>IFERROR(VLOOKUP(LEFT(F346,4),Tabla3[[COD]:[PROCESO]],5,0),"")</f>
        <v/>
      </c>
      <c r="B346" s="15"/>
      <c r="C346" s="85"/>
      <c r="D346" s="84" t="e">
        <f>VLOOKUP(E346,FINCAS!$A$2:$B$77,2,0)</f>
        <v>#N/A</v>
      </c>
      <c r="E346" s="15"/>
      <c r="F346" s="15"/>
      <c r="G346" s="82" t="e">
        <f>VLOOKUP(F346,'ESTADAR V3 2025'!$D$125:$E$240,2,0)</f>
        <v>#N/A</v>
      </c>
      <c r="H346" s="86"/>
      <c r="I346" s="86"/>
      <c r="J346" s="15"/>
      <c r="K346" s="242" t="str">
        <f t="shared" si="23"/>
        <v/>
      </c>
      <c r="L346" s="93">
        <f t="shared" si="24"/>
        <v>0</v>
      </c>
      <c r="M346" s="94" t="str">
        <f>+IFERROR(VLOOKUP(LEFT(F346,4),'ESTADAR V3 2025'!$C$4:$G$116,4,0),"")</f>
        <v/>
      </c>
      <c r="N346" s="95" t="str">
        <f t="shared" si="25"/>
        <v/>
      </c>
      <c r="O346" s="96" t="str">
        <f t="shared" si="26"/>
        <v/>
      </c>
      <c r="P346" s="14"/>
      <c r="Q346" s="14"/>
      <c r="R346" s="218" t="e">
        <f>+VLOOKUP(F346,'ESTADAR V3 2025'!$D$125:$G$236,4,FALSE)</f>
        <v>#N/A</v>
      </c>
    </row>
    <row r="347" spans="1:18" x14ac:dyDescent="0.35">
      <c r="A347" s="83" t="str">
        <f>IFERROR(VLOOKUP(LEFT(F347,4),Tabla3[[COD]:[PROCESO]],5,0),"")</f>
        <v/>
      </c>
      <c r="B347" s="15"/>
      <c r="C347" s="85"/>
      <c r="D347" s="84" t="e">
        <f>VLOOKUP(E347,FINCAS!$A$2:$B$77,2,0)</f>
        <v>#N/A</v>
      </c>
      <c r="E347" s="15"/>
      <c r="F347" s="15"/>
      <c r="G347" s="82" t="e">
        <f>VLOOKUP(F347,'ESTADAR V3 2025'!$D$125:$E$240,2,0)</f>
        <v>#N/A</v>
      </c>
      <c r="H347" s="86"/>
      <c r="I347" s="86"/>
      <c r="J347" s="15"/>
      <c r="K347" s="242" t="str">
        <f t="shared" si="23"/>
        <v/>
      </c>
      <c r="L347" s="93">
        <f t="shared" si="24"/>
        <v>0</v>
      </c>
      <c r="M347" s="94" t="str">
        <f>+IFERROR(VLOOKUP(LEFT(F347,4),'ESTADAR V3 2025'!$C$4:$G$116,4,0),"")</f>
        <v/>
      </c>
      <c r="N347" s="95" t="str">
        <f t="shared" si="25"/>
        <v/>
      </c>
      <c r="O347" s="96" t="str">
        <f t="shared" si="26"/>
        <v/>
      </c>
      <c r="P347" s="14"/>
      <c r="Q347" s="14"/>
      <c r="R347" s="218" t="e">
        <f>+VLOOKUP(F347,'ESTADAR V3 2025'!$D$125:$G$236,4,FALSE)</f>
        <v>#N/A</v>
      </c>
    </row>
    <row r="348" spans="1:18" x14ac:dyDescent="0.35">
      <c r="A348" s="83" t="str">
        <f>IFERROR(VLOOKUP(LEFT(F348,4),Tabla3[[COD]:[PROCESO]],5,0),"")</f>
        <v/>
      </c>
      <c r="B348" s="15"/>
      <c r="C348" s="85"/>
      <c r="D348" s="84" t="e">
        <f>VLOOKUP(E348,FINCAS!$A$2:$B$77,2,0)</f>
        <v>#N/A</v>
      </c>
      <c r="E348" s="15"/>
      <c r="F348" s="15"/>
      <c r="G348" s="82" t="e">
        <f>VLOOKUP(F348,'ESTADAR V3 2025'!$D$125:$E$240,2,0)</f>
        <v>#N/A</v>
      </c>
      <c r="H348" s="86"/>
      <c r="I348" s="86"/>
      <c r="J348" s="15"/>
      <c r="K348" s="242" t="str">
        <f t="shared" si="23"/>
        <v/>
      </c>
      <c r="L348" s="93">
        <f t="shared" si="24"/>
        <v>0</v>
      </c>
      <c r="M348" s="94" t="str">
        <f>+IFERROR(VLOOKUP(LEFT(F348,4),'ESTADAR V3 2025'!$C$4:$G$116,4,0),"")</f>
        <v/>
      </c>
      <c r="N348" s="95" t="str">
        <f t="shared" si="25"/>
        <v/>
      </c>
      <c r="O348" s="96" t="str">
        <f t="shared" si="26"/>
        <v/>
      </c>
      <c r="P348" s="14"/>
      <c r="Q348" s="14"/>
      <c r="R348" s="218" t="e">
        <f>+VLOOKUP(F348,'ESTADAR V3 2025'!$D$125:$G$236,4,FALSE)</f>
        <v>#N/A</v>
      </c>
    </row>
    <row r="349" spans="1:18" x14ac:dyDescent="0.35">
      <c r="A349" s="83" t="str">
        <f>IFERROR(VLOOKUP(LEFT(F349,4),Tabla3[[COD]:[PROCESO]],5,0),"")</f>
        <v/>
      </c>
      <c r="B349" s="15"/>
      <c r="C349" s="85"/>
      <c r="D349" s="84" t="e">
        <f>VLOOKUP(E349,FINCAS!$A$2:$B$77,2,0)</f>
        <v>#N/A</v>
      </c>
      <c r="E349" s="15"/>
      <c r="F349" s="15"/>
      <c r="G349" s="82" t="e">
        <f>VLOOKUP(F349,'ESTADAR V3 2025'!$D$125:$E$240,2,0)</f>
        <v>#N/A</v>
      </c>
      <c r="H349" s="86"/>
      <c r="I349" s="86"/>
      <c r="J349" s="15"/>
      <c r="K349" s="242" t="str">
        <f t="shared" si="23"/>
        <v/>
      </c>
      <c r="L349" s="93">
        <f t="shared" si="24"/>
        <v>0</v>
      </c>
      <c r="M349" s="94" t="str">
        <f>+IFERROR(VLOOKUP(LEFT(F349,4),'ESTADAR V3 2025'!$C$4:$G$116,4,0),"")</f>
        <v/>
      </c>
      <c r="N349" s="95" t="str">
        <f t="shared" si="25"/>
        <v/>
      </c>
      <c r="O349" s="96" t="str">
        <f t="shared" si="26"/>
        <v/>
      </c>
      <c r="P349" s="14"/>
      <c r="Q349" s="14"/>
      <c r="R349" s="218" t="e">
        <f>+VLOOKUP(F349,'ESTADAR V3 2025'!$D$125:$G$236,4,FALSE)</f>
        <v>#N/A</v>
      </c>
    </row>
    <row r="350" spans="1:18" x14ac:dyDescent="0.35">
      <c r="A350" s="83" t="str">
        <f>IFERROR(VLOOKUP(LEFT(F350,4),Tabla3[[COD]:[PROCESO]],5,0),"")</f>
        <v/>
      </c>
      <c r="B350" s="15"/>
      <c r="C350" s="85"/>
      <c r="D350" s="84" t="e">
        <f>VLOOKUP(E350,FINCAS!$A$2:$B$77,2,0)</f>
        <v>#N/A</v>
      </c>
      <c r="E350" s="15"/>
      <c r="F350" s="15"/>
      <c r="G350" s="82" t="e">
        <f>VLOOKUP(F350,'ESTADAR V3 2025'!$D$125:$E$240,2,0)</f>
        <v>#N/A</v>
      </c>
      <c r="H350" s="86"/>
      <c r="I350" s="86"/>
      <c r="J350" s="15"/>
      <c r="K350" s="242" t="str">
        <f t="shared" si="23"/>
        <v/>
      </c>
      <c r="L350" s="93">
        <f t="shared" si="24"/>
        <v>0</v>
      </c>
      <c r="M350" s="94" t="str">
        <f>+IFERROR(VLOOKUP(LEFT(F350,4),'ESTADAR V3 2025'!$C$4:$G$116,4,0),"")</f>
        <v/>
      </c>
      <c r="N350" s="95" t="str">
        <f t="shared" si="25"/>
        <v/>
      </c>
      <c r="O350" s="96" t="str">
        <f t="shared" si="26"/>
        <v/>
      </c>
      <c r="P350" s="14"/>
      <c r="Q350" s="14"/>
      <c r="R350" s="218" t="e">
        <f>+VLOOKUP(F350,'ESTADAR V3 2025'!$D$125:$G$236,4,FALSE)</f>
        <v>#N/A</v>
      </c>
    </row>
    <row r="351" spans="1:18" x14ac:dyDescent="0.35">
      <c r="A351" s="83" t="str">
        <f>IFERROR(VLOOKUP(LEFT(F351,4),Tabla3[[COD]:[PROCESO]],5,0),"")</f>
        <v/>
      </c>
      <c r="B351" s="15"/>
      <c r="C351" s="85"/>
      <c r="D351" s="84" t="e">
        <f>VLOOKUP(E351,FINCAS!$A$2:$B$77,2,0)</f>
        <v>#N/A</v>
      </c>
      <c r="E351" s="15"/>
      <c r="F351" s="15"/>
      <c r="G351" s="82" t="e">
        <f>VLOOKUP(F351,'ESTADAR V3 2025'!$D$125:$E$240,2,0)</f>
        <v>#N/A</v>
      </c>
      <c r="H351" s="86"/>
      <c r="I351" s="86"/>
      <c r="J351" s="15"/>
      <c r="K351" s="242" t="str">
        <f t="shared" si="23"/>
        <v/>
      </c>
      <c r="L351" s="93">
        <f t="shared" si="24"/>
        <v>0</v>
      </c>
      <c r="M351" s="94" t="str">
        <f>+IFERROR(VLOOKUP(LEFT(F351,4),'ESTADAR V3 2025'!$C$4:$G$116,4,0),"")</f>
        <v/>
      </c>
      <c r="N351" s="95" t="str">
        <f t="shared" si="25"/>
        <v/>
      </c>
      <c r="O351" s="96" t="str">
        <f t="shared" si="26"/>
        <v/>
      </c>
      <c r="P351" s="14"/>
      <c r="Q351" s="14"/>
      <c r="R351" s="218" t="e">
        <f>+VLOOKUP(F351,'ESTADAR V3 2025'!$D$125:$G$236,4,FALSE)</f>
        <v>#N/A</v>
      </c>
    </row>
    <row r="352" spans="1:18" x14ac:dyDescent="0.35">
      <c r="A352" s="83" t="str">
        <f>IFERROR(VLOOKUP(LEFT(F352,4),Tabla3[[COD]:[PROCESO]],5,0),"")</f>
        <v/>
      </c>
      <c r="B352" s="15"/>
      <c r="C352" s="85"/>
      <c r="D352" s="84" t="e">
        <f>VLOOKUP(E352,FINCAS!$A$2:$B$77,2,0)</f>
        <v>#N/A</v>
      </c>
      <c r="E352" s="15"/>
      <c r="F352" s="15"/>
      <c r="G352" s="82" t="e">
        <f>VLOOKUP(F352,'ESTADAR V3 2025'!$D$125:$E$240,2,0)</f>
        <v>#N/A</v>
      </c>
      <c r="H352" s="86"/>
      <c r="I352" s="86"/>
      <c r="J352" s="15"/>
      <c r="K352" s="242" t="str">
        <f t="shared" si="23"/>
        <v/>
      </c>
      <c r="L352" s="93">
        <f t="shared" si="24"/>
        <v>0</v>
      </c>
      <c r="M352" s="94" t="str">
        <f>+IFERROR(VLOOKUP(LEFT(F352,4),'ESTADAR V3 2025'!$C$4:$G$116,4,0),"")</f>
        <v/>
      </c>
      <c r="N352" s="95" t="str">
        <f t="shared" si="25"/>
        <v/>
      </c>
      <c r="O352" s="96" t="str">
        <f t="shared" si="26"/>
        <v/>
      </c>
      <c r="P352" s="14"/>
      <c r="Q352" s="14"/>
      <c r="R352" s="218" t="e">
        <f>+VLOOKUP(F352,'ESTADAR V3 2025'!$D$125:$G$236,4,FALSE)</f>
        <v>#N/A</v>
      </c>
    </row>
    <row r="353" spans="1:18" x14ac:dyDescent="0.35">
      <c r="A353" s="83" t="str">
        <f>IFERROR(VLOOKUP(LEFT(F353,4),Tabla3[[COD]:[PROCESO]],5,0),"")</f>
        <v/>
      </c>
      <c r="B353" s="15"/>
      <c r="C353" s="85"/>
      <c r="D353" s="84" t="e">
        <f>VLOOKUP(E353,FINCAS!$A$2:$B$77,2,0)</f>
        <v>#N/A</v>
      </c>
      <c r="E353" s="15"/>
      <c r="F353" s="15"/>
      <c r="G353" s="82" t="e">
        <f>VLOOKUP(F353,'ESTADAR V3 2025'!$D$125:$E$240,2,0)</f>
        <v>#N/A</v>
      </c>
      <c r="H353" s="86"/>
      <c r="I353" s="86"/>
      <c r="J353" s="15"/>
      <c r="K353" s="242" t="str">
        <f t="shared" si="23"/>
        <v/>
      </c>
      <c r="L353" s="93">
        <f t="shared" si="24"/>
        <v>0</v>
      </c>
      <c r="M353" s="94" t="str">
        <f>+IFERROR(VLOOKUP(LEFT(F353,4),'ESTADAR V3 2025'!$C$4:$G$116,4,0),"")</f>
        <v/>
      </c>
      <c r="N353" s="95" t="str">
        <f t="shared" si="25"/>
        <v/>
      </c>
      <c r="O353" s="96" t="str">
        <f t="shared" si="26"/>
        <v/>
      </c>
      <c r="P353" s="14"/>
      <c r="Q353" s="14"/>
      <c r="R353" s="218" t="e">
        <f>+VLOOKUP(F353,'ESTADAR V3 2025'!$D$125:$G$236,4,FALSE)</f>
        <v>#N/A</v>
      </c>
    </row>
    <row r="354" spans="1:18" x14ac:dyDescent="0.35">
      <c r="A354" s="83" t="str">
        <f>IFERROR(VLOOKUP(LEFT(F354,4),Tabla3[[COD]:[PROCESO]],5,0),"")</f>
        <v/>
      </c>
      <c r="B354" s="15"/>
      <c r="C354" s="85"/>
      <c r="D354" s="84" t="e">
        <f>VLOOKUP(E354,FINCAS!$A$2:$B$77,2,0)</f>
        <v>#N/A</v>
      </c>
      <c r="E354" s="15"/>
      <c r="F354" s="15"/>
      <c r="G354" s="82" t="e">
        <f>VLOOKUP(F354,'ESTADAR V3 2025'!$D$125:$E$240,2,0)</f>
        <v>#N/A</v>
      </c>
      <c r="H354" s="86"/>
      <c r="I354" s="86"/>
      <c r="J354" s="15"/>
      <c r="K354" s="242" t="str">
        <f t="shared" si="23"/>
        <v/>
      </c>
      <c r="L354" s="93">
        <f t="shared" si="24"/>
        <v>0</v>
      </c>
      <c r="M354" s="94" t="str">
        <f>+IFERROR(VLOOKUP(LEFT(F354,4),'ESTADAR V3 2025'!$C$4:$G$116,4,0),"")</f>
        <v/>
      </c>
      <c r="N354" s="95" t="str">
        <f t="shared" si="25"/>
        <v/>
      </c>
      <c r="O354" s="96" t="str">
        <f t="shared" si="26"/>
        <v/>
      </c>
      <c r="P354" s="14"/>
      <c r="Q354" s="14"/>
      <c r="R354" s="218" t="e">
        <f>+VLOOKUP(F354,'ESTADAR V3 2025'!$D$125:$G$236,4,FALSE)</f>
        <v>#N/A</v>
      </c>
    </row>
    <row r="355" spans="1:18" x14ac:dyDescent="0.35">
      <c r="A355" s="83" t="str">
        <f>IFERROR(VLOOKUP(LEFT(F355,4),Tabla3[[COD]:[PROCESO]],5,0),"")</f>
        <v/>
      </c>
      <c r="B355" s="15"/>
      <c r="C355" s="85"/>
      <c r="D355" s="84" t="e">
        <f>VLOOKUP(E355,FINCAS!$A$2:$B$77,2,0)</f>
        <v>#N/A</v>
      </c>
      <c r="E355" s="15"/>
      <c r="F355" s="15"/>
      <c r="G355" s="82" t="e">
        <f>VLOOKUP(F355,'ESTADAR V3 2025'!$D$125:$E$240,2,0)</f>
        <v>#N/A</v>
      </c>
      <c r="H355" s="86"/>
      <c r="I355" s="86"/>
      <c r="J355" s="15"/>
      <c r="K355" s="242" t="str">
        <f t="shared" si="23"/>
        <v/>
      </c>
      <c r="L355" s="93">
        <f t="shared" si="24"/>
        <v>0</v>
      </c>
      <c r="M355" s="94" t="str">
        <f>+IFERROR(VLOOKUP(LEFT(F355,4),'ESTADAR V3 2025'!$C$4:$G$116,4,0),"")</f>
        <v/>
      </c>
      <c r="N355" s="95" t="str">
        <f t="shared" si="25"/>
        <v/>
      </c>
      <c r="O355" s="96" t="str">
        <f t="shared" si="26"/>
        <v/>
      </c>
      <c r="P355" s="14"/>
      <c r="Q355" s="14"/>
      <c r="R355" s="218" t="e">
        <f>+VLOOKUP(F355,'ESTADAR V3 2025'!$D$125:$G$236,4,FALSE)</f>
        <v>#N/A</v>
      </c>
    </row>
    <row r="356" spans="1:18" x14ac:dyDescent="0.35">
      <c r="A356" s="83" t="str">
        <f>IFERROR(VLOOKUP(LEFT(F356,4),Tabla3[[COD]:[PROCESO]],5,0),"")</f>
        <v/>
      </c>
      <c r="B356" s="15"/>
      <c r="C356" s="85"/>
      <c r="D356" s="84" t="e">
        <f>VLOOKUP(E356,FINCAS!$A$2:$B$77,2,0)</f>
        <v>#N/A</v>
      </c>
      <c r="E356" s="15"/>
      <c r="F356" s="15"/>
      <c r="G356" s="82" t="e">
        <f>VLOOKUP(F356,'ESTADAR V3 2025'!$D$125:$E$240,2,0)</f>
        <v>#N/A</v>
      </c>
      <c r="H356" s="86"/>
      <c r="I356" s="86"/>
      <c r="J356" s="15"/>
      <c r="K356" s="242" t="str">
        <f t="shared" si="23"/>
        <v/>
      </c>
      <c r="L356" s="93">
        <f t="shared" si="24"/>
        <v>0</v>
      </c>
      <c r="M356" s="94" t="str">
        <f>+IFERROR(VLOOKUP(LEFT(F356,4),'ESTADAR V3 2025'!$C$4:$G$116,4,0),"")</f>
        <v/>
      </c>
      <c r="N356" s="95" t="str">
        <f t="shared" si="25"/>
        <v/>
      </c>
      <c r="O356" s="96" t="str">
        <f t="shared" si="26"/>
        <v/>
      </c>
      <c r="P356" s="14"/>
      <c r="Q356" s="14"/>
      <c r="R356" s="218" t="e">
        <f>+VLOOKUP(F356,'ESTADAR V3 2025'!$D$125:$G$236,4,FALSE)</f>
        <v>#N/A</v>
      </c>
    </row>
    <row r="357" spans="1:18" x14ac:dyDescent="0.35">
      <c r="A357" s="83" t="str">
        <f>IFERROR(VLOOKUP(LEFT(F357,4),Tabla3[[COD]:[PROCESO]],5,0),"")</f>
        <v/>
      </c>
      <c r="B357" s="15"/>
      <c r="C357" s="85"/>
      <c r="D357" s="84" t="e">
        <f>VLOOKUP(E357,FINCAS!$A$2:$B$77,2,0)</f>
        <v>#N/A</v>
      </c>
      <c r="E357" s="15"/>
      <c r="F357" s="15"/>
      <c r="G357" s="82" t="e">
        <f>VLOOKUP(F357,'ESTADAR V3 2025'!$D$125:$E$240,2,0)</f>
        <v>#N/A</v>
      </c>
      <c r="H357" s="86"/>
      <c r="I357" s="86"/>
      <c r="J357" s="15"/>
      <c r="K357" s="242" t="str">
        <f t="shared" si="23"/>
        <v/>
      </c>
      <c r="L357" s="93">
        <f t="shared" si="24"/>
        <v>0</v>
      </c>
      <c r="M357" s="94" t="str">
        <f>+IFERROR(VLOOKUP(LEFT(F357,4),'ESTADAR V3 2025'!$C$4:$G$116,4,0),"")</f>
        <v/>
      </c>
      <c r="N357" s="95" t="str">
        <f t="shared" si="25"/>
        <v/>
      </c>
      <c r="O357" s="96" t="str">
        <f t="shared" si="26"/>
        <v/>
      </c>
      <c r="P357" s="14"/>
      <c r="Q357" s="14"/>
      <c r="R357" s="218" t="e">
        <f>+VLOOKUP(F357,'ESTADAR V3 2025'!$D$125:$G$236,4,FALSE)</f>
        <v>#N/A</v>
      </c>
    </row>
    <row r="358" spans="1:18" x14ac:dyDescent="0.35">
      <c r="A358" s="83" t="str">
        <f>IFERROR(VLOOKUP(LEFT(F358,4),Tabla3[[COD]:[PROCESO]],5,0),"")</f>
        <v/>
      </c>
      <c r="B358" s="15"/>
      <c r="C358" s="85"/>
      <c r="D358" s="84" t="e">
        <f>VLOOKUP(E358,FINCAS!$A$2:$B$77,2,0)</f>
        <v>#N/A</v>
      </c>
      <c r="E358" s="15"/>
      <c r="F358" s="15"/>
      <c r="G358" s="82" t="e">
        <f>VLOOKUP(F358,'ESTADAR V3 2025'!$D$125:$E$240,2,0)</f>
        <v>#N/A</v>
      </c>
      <c r="H358" s="86"/>
      <c r="I358" s="86"/>
      <c r="J358" s="15"/>
      <c r="K358" s="242" t="str">
        <f t="shared" si="23"/>
        <v/>
      </c>
      <c r="L358" s="93">
        <f t="shared" si="24"/>
        <v>0</v>
      </c>
      <c r="M358" s="94" t="str">
        <f>+IFERROR(VLOOKUP(LEFT(F358,4),'ESTADAR V3 2025'!$C$4:$G$116,4,0),"")</f>
        <v/>
      </c>
      <c r="N358" s="95" t="str">
        <f t="shared" si="25"/>
        <v/>
      </c>
      <c r="O358" s="96" t="str">
        <f t="shared" si="26"/>
        <v/>
      </c>
      <c r="P358" s="14"/>
      <c r="Q358" s="14"/>
      <c r="R358" s="218" t="e">
        <f>+VLOOKUP(F358,'ESTADAR V3 2025'!$D$125:$G$236,4,FALSE)</f>
        <v>#N/A</v>
      </c>
    </row>
    <row r="359" spans="1:18" x14ac:dyDescent="0.35">
      <c r="A359" s="83" t="str">
        <f>IFERROR(VLOOKUP(LEFT(F359,4),Tabla3[[COD]:[PROCESO]],5,0),"")</f>
        <v/>
      </c>
      <c r="B359" s="15"/>
      <c r="C359" s="85"/>
      <c r="D359" s="84" t="e">
        <f>VLOOKUP(E359,FINCAS!$A$2:$B$77,2,0)</f>
        <v>#N/A</v>
      </c>
      <c r="E359" s="15"/>
      <c r="F359" s="15"/>
      <c r="G359" s="82" t="e">
        <f>VLOOKUP(F359,'ESTADAR V3 2025'!$D$125:$E$240,2,0)</f>
        <v>#N/A</v>
      </c>
      <c r="H359" s="86"/>
      <c r="I359" s="86"/>
      <c r="J359" s="15"/>
      <c r="K359" s="242" t="str">
        <f t="shared" si="23"/>
        <v/>
      </c>
      <c r="L359" s="93">
        <f t="shared" si="24"/>
        <v>0</v>
      </c>
      <c r="M359" s="94" t="str">
        <f>+IFERROR(VLOOKUP(LEFT(F359,4),'ESTADAR V3 2025'!$C$4:$G$116,4,0),"")</f>
        <v/>
      </c>
      <c r="N359" s="95" t="str">
        <f t="shared" si="25"/>
        <v/>
      </c>
      <c r="O359" s="96" t="str">
        <f t="shared" si="26"/>
        <v/>
      </c>
      <c r="P359" s="14"/>
      <c r="Q359" s="14"/>
      <c r="R359" s="218" t="e">
        <f>+VLOOKUP(F359,'ESTADAR V3 2025'!$D$125:$G$236,4,FALSE)</f>
        <v>#N/A</v>
      </c>
    </row>
    <row r="360" spans="1:18" x14ac:dyDescent="0.35">
      <c r="A360" s="83" t="str">
        <f>IFERROR(VLOOKUP(LEFT(F360,4),Tabla3[[COD]:[PROCESO]],5,0),"")</f>
        <v/>
      </c>
      <c r="B360" s="15"/>
      <c r="C360" s="85"/>
      <c r="D360" s="84" t="e">
        <f>VLOOKUP(E360,FINCAS!$A$2:$B$77,2,0)</f>
        <v>#N/A</v>
      </c>
      <c r="E360" s="15"/>
      <c r="F360" s="15"/>
      <c r="G360" s="82" t="e">
        <f>VLOOKUP(F360,'ESTADAR V3 2025'!$D$125:$E$240,2,0)</f>
        <v>#N/A</v>
      </c>
      <c r="H360" s="86"/>
      <c r="I360" s="86"/>
      <c r="J360" s="15"/>
      <c r="K360" s="242" t="str">
        <f t="shared" si="23"/>
        <v/>
      </c>
      <c r="L360" s="93">
        <f t="shared" si="24"/>
        <v>0</v>
      </c>
      <c r="M360" s="94" t="str">
        <f>+IFERROR(VLOOKUP(LEFT(F360,4),'ESTADAR V3 2025'!$C$4:$G$116,4,0),"")</f>
        <v/>
      </c>
      <c r="N360" s="95" t="str">
        <f t="shared" si="25"/>
        <v/>
      </c>
      <c r="O360" s="96" t="str">
        <f t="shared" si="26"/>
        <v/>
      </c>
      <c r="P360" s="14"/>
      <c r="Q360" s="14"/>
      <c r="R360" s="218" t="e">
        <f>+VLOOKUP(F360,'ESTADAR V3 2025'!$D$125:$G$236,4,FALSE)</f>
        <v>#N/A</v>
      </c>
    </row>
    <row r="361" spans="1:18" x14ac:dyDescent="0.35">
      <c r="A361" s="83" t="str">
        <f>IFERROR(VLOOKUP(LEFT(F361,4),Tabla3[[COD]:[PROCESO]],5,0),"")</f>
        <v/>
      </c>
      <c r="B361" s="15"/>
      <c r="C361" s="85"/>
      <c r="D361" s="84" t="e">
        <f>VLOOKUP(E361,FINCAS!$A$2:$B$77,2,0)</f>
        <v>#N/A</v>
      </c>
      <c r="E361" s="15"/>
      <c r="F361" s="15"/>
      <c r="G361" s="82" t="e">
        <f>VLOOKUP(F361,'ESTADAR V3 2025'!$D$125:$E$240,2,0)</f>
        <v>#N/A</v>
      </c>
      <c r="H361" s="86"/>
      <c r="I361" s="86"/>
      <c r="J361" s="15"/>
      <c r="K361" s="242" t="str">
        <f t="shared" si="23"/>
        <v/>
      </c>
      <c r="L361" s="93">
        <f t="shared" si="24"/>
        <v>0</v>
      </c>
      <c r="M361" s="94" t="str">
        <f>+IFERROR(VLOOKUP(LEFT(F361,4),'ESTADAR V3 2025'!$C$4:$G$116,4,0),"")</f>
        <v/>
      </c>
      <c r="N361" s="95" t="str">
        <f t="shared" si="25"/>
        <v/>
      </c>
      <c r="O361" s="96" t="str">
        <f t="shared" si="26"/>
        <v/>
      </c>
      <c r="P361" s="14"/>
      <c r="Q361" s="14"/>
      <c r="R361" s="218" t="e">
        <f>+VLOOKUP(F361,'ESTADAR V3 2025'!$D$125:$G$236,4,FALSE)</f>
        <v>#N/A</v>
      </c>
    </row>
    <row r="362" spans="1:18" x14ac:dyDescent="0.35">
      <c r="A362" s="83" t="str">
        <f>IFERROR(VLOOKUP(LEFT(F362,4),Tabla3[[COD]:[PROCESO]],5,0),"")</f>
        <v/>
      </c>
      <c r="B362" s="15"/>
      <c r="C362" s="85"/>
      <c r="D362" s="84" t="e">
        <f>VLOOKUP(E362,FINCAS!$A$2:$B$77,2,0)</f>
        <v>#N/A</v>
      </c>
      <c r="E362" s="15"/>
      <c r="F362" s="15"/>
      <c r="G362" s="82" t="e">
        <f>VLOOKUP(F362,'ESTADAR V3 2025'!$D$125:$E$240,2,0)</f>
        <v>#N/A</v>
      </c>
      <c r="H362" s="86"/>
      <c r="I362" s="86"/>
      <c r="J362" s="15"/>
      <c r="K362" s="242" t="str">
        <f t="shared" si="23"/>
        <v/>
      </c>
      <c r="L362" s="93">
        <f t="shared" si="24"/>
        <v>0</v>
      </c>
      <c r="M362" s="94" t="str">
        <f>+IFERROR(VLOOKUP(LEFT(F362,4),'ESTADAR V3 2025'!$C$4:$G$116,4,0),"")</f>
        <v/>
      </c>
      <c r="N362" s="95" t="str">
        <f t="shared" si="25"/>
        <v/>
      </c>
      <c r="O362" s="96" t="str">
        <f t="shared" si="26"/>
        <v/>
      </c>
      <c r="P362" s="14"/>
      <c r="Q362" s="14"/>
      <c r="R362" s="218" t="e">
        <f>+VLOOKUP(F362,'ESTADAR V3 2025'!$D$125:$G$236,4,FALSE)</f>
        <v>#N/A</v>
      </c>
    </row>
    <row r="363" spans="1:18" x14ac:dyDescent="0.35">
      <c r="A363" s="83" t="str">
        <f>IFERROR(VLOOKUP(LEFT(F363,4),Tabla3[[COD]:[PROCESO]],5,0),"")</f>
        <v/>
      </c>
      <c r="B363" s="15"/>
      <c r="C363" s="85"/>
      <c r="D363" s="84" t="e">
        <f>VLOOKUP(E363,FINCAS!$A$2:$B$77,2,0)</f>
        <v>#N/A</v>
      </c>
      <c r="E363" s="15"/>
      <c r="F363" s="15"/>
      <c r="G363" s="82" t="e">
        <f>VLOOKUP(F363,'ESTADAR V3 2025'!$D$125:$E$240,2,0)</f>
        <v>#N/A</v>
      </c>
      <c r="H363" s="86"/>
      <c r="I363" s="86"/>
      <c r="J363" s="15"/>
      <c r="K363" s="242" t="str">
        <f t="shared" si="23"/>
        <v/>
      </c>
      <c r="L363" s="93">
        <f t="shared" si="24"/>
        <v>0</v>
      </c>
      <c r="M363" s="94" t="str">
        <f>+IFERROR(VLOOKUP(LEFT(F363,4),'ESTADAR V3 2025'!$C$4:$G$116,4,0),"")</f>
        <v/>
      </c>
      <c r="N363" s="95" t="str">
        <f t="shared" si="25"/>
        <v/>
      </c>
      <c r="O363" s="96" t="str">
        <f t="shared" si="26"/>
        <v/>
      </c>
      <c r="P363" s="14"/>
      <c r="Q363" s="14"/>
      <c r="R363" s="218" t="e">
        <f>+VLOOKUP(F363,'ESTADAR V3 2025'!$D$125:$G$236,4,FALSE)</f>
        <v>#N/A</v>
      </c>
    </row>
    <row r="364" spans="1:18" x14ac:dyDescent="0.35">
      <c r="A364" s="83" t="str">
        <f>IFERROR(VLOOKUP(LEFT(F364,4),Tabla3[[COD]:[PROCESO]],5,0),"")</f>
        <v/>
      </c>
      <c r="B364" s="15"/>
      <c r="C364" s="85"/>
      <c r="D364" s="84" t="e">
        <f>VLOOKUP(E364,FINCAS!$A$2:$B$77,2,0)</f>
        <v>#N/A</v>
      </c>
      <c r="E364" s="15"/>
      <c r="F364" s="15"/>
      <c r="G364" s="82" t="e">
        <f>VLOOKUP(F364,'ESTADAR V3 2025'!$D$125:$E$240,2,0)</f>
        <v>#N/A</v>
      </c>
      <c r="H364" s="86"/>
      <c r="I364" s="86"/>
      <c r="J364" s="15"/>
      <c r="K364" s="242" t="str">
        <f t="shared" si="23"/>
        <v/>
      </c>
      <c r="L364" s="93">
        <f t="shared" si="24"/>
        <v>0</v>
      </c>
      <c r="M364" s="94" t="str">
        <f>+IFERROR(VLOOKUP(LEFT(F364,4),'ESTADAR V3 2025'!$C$4:$G$116,4,0),"")</f>
        <v/>
      </c>
      <c r="N364" s="95" t="str">
        <f t="shared" si="25"/>
        <v/>
      </c>
      <c r="O364" s="96" t="str">
        <f t="shared" si="26"/>
        <v/>
      </c>
      <c r="P364" s="14"/>
      <c r="Q364" s="14"/>
      <c r="R364" s="218" t="e">
        <f>+VLOOKUP(F364,'ESTADAR V3 2025'!$D$125:$G$236,4,FALSE)</f>
        <v>#N/A</v>
      </c>
    </row>
    <row r="365" spans="1:18" x14ac:dyDescent="0.35">
      <c r="A365" s="83" t="str">
        <f>IFERROR(VLOOKUP(LEFT(F365,4),Tabla3[[COD]:[PROCESO]],5,0),"")</f>
        <v/>
      </c>
      <c r="B365" s="15"/>
      <c r="C365" s="85"/>
      <c r="D365" s="84" t="e">
        <f>VLOOKUP(E365,FINCAS!$A$2:$B$77,2,0)</f>
        <v>#N/A</v>
      </c>
      <c r="E365" s="15"/>
      <c r="F365" s="15"/>
      <c r="G365" s="82" t="e">
        <f>VLOOKUP(F365,'ESTADAR V3 2025'!$D$125:$E$240,2,0)</f>
        <v>#N/A</v>
      </c>
      <c r="H365" s="86"/>
      <c r="I365" s="86"/>
      <c r="J365" s="15"/>
      <c r="K365" s="242" t="str">
        <f t="shared" si="23"/>
        <v/>
      </c>
      <c r="L365" s="93">
        <f t="shared" si="24"/>
        <v>0</v>
      </c>
      <c r="M365" s="94" t="str">
        <f>+IFERROR(VLOOKUP(LEFT(F365,4),'ESTADAR V3 2025'!$C$4:$G$116,4,0),"")</f>
        <v/>
      </c>
      <c r="N365" s="95" t="str">
        <f t="shared" si="25"/>
        <v/>
      </c>
      <c r="O365" s="96" t="str">
        <f t="shared" si="26"/>
        <v/>
      </c>
      <c r="P365" s="14"/>
      <c r="Q365" s="14"/>
      <c r="R365" s="218" t="e">
        <f>+VLOOKUP(F365,'ESTADAR V3 2025'!$D$125:$G$236,4,FALSE)</f>
        <v>#N/A</v>
      </c>
    </row>
    <row r="366" spans="1:18" x14ac:dyDescent="0.35">
      <c r="A366" s="83" t="str">
        <f>IFERROR(VLOOKUP(LEFT(F366,4),Tabla3[[COD]:[PROCESO]],5,0),"")</f>
        <v/>
      </c>
      <c r="B366" s="15"/>
      <c r="C366" s="85"/>
      <c r="D366" s="84" t="e">
        <f>VLOOKUP(E366,FINCAS!$A$2:$B$77,2,0)</f>
        <v>#N/A</v>
      </c>
      <c r="E366" s="15"/>
      <c r="F366" s="15"/>
      <c r="G366" s="82" t="e">
        <f>VLOOKUP(F366,'ESTADAR V3 2025'!$D$125:$E$240,2,0)</f>
        <v>#N/A</v>
      </c>
      <c r="H366" s="86"/>
      <c r="I366" s="86"/>
      <c r="J366" s="15"/>
      <c r="K366" s="242" t="str">
        <f t="shared" si="23"/>
        <v/>
      </c>
      <c r="L366" s="93">
        <f t="shared" si="24"/>
        <v>0</v>
      </c>
      <c r="M366" s="94" t="str">
        <f>+IFERROR(VLOOKUP(LEFT(F366,4),'ESTADAR V3 2025'!$C$4:$G$116,4,0),"")</f>
        <v/>
      </c>
      <c r="N366" s="95" t="str">
        <f t="shared" si="25"/>
        <v/>
      </c>
      <c r="O366" s="96" t="str">
        <f t="shared" si="26"/>
        <v/>
      </c>
      <c r="P366" s="14"/>
      <c r="Q366" s="14"/>
      <c r="R366" s="218" t="e">
        <f>+VLOOKUP(F366,'ESTADAR V3 2025'!$D$125:$G$236,4,FALSE)</f>
        <v>#N/A</v>
      </c>
    </row>
    <row r="367" spans="1:18" x14ac:dyDescent="0.35">
      <c r="A367" s="83" t="str">
        <f>IFERROR(VLOOKUP(LEFT(F367,4),Tabla3[[COD]:[PROCESO]],5,0),"")</f>
        <v/>
      </c>
      <c r="B367" s="15"/>
      <c r="C367" s="85"/>
      <c r="D367" s="84" t="e">
        <f>VLOOKUP(E367,FINCAS!$A$2:$B$77,2,0)</f>
        <v>#N/A</v>
      </c>
      <c r="E367" s="15"/>
      <c r="F367" s="15"/>
      <c r="G367" s="82" t="e">
        <f>VLOOKUP(F367,'ESTADAR V3 2025'!$D$125:$E$240,2,0)</f>
        <v>#N/A</v>
      </c>
      <c r="H367" s="86"/>
      <c r="I367" s="86"/>
      <c r="J367" s="15"/>
      <c r="K367" s="242" t="str">
        <f t="shared" si="23"/>
        <v/>
      </c>
      <c r="L367" s="93">
        <f t="shared" si="24"/>
        <v>0</v>
      </c>
      <c r="M367" s="94" t="str">
        <f>+IFERROR(VLOOKUP(LEFT(F367,4),'ESTADAR V3 2025'!$C$4:$G$116,4,0),"")</f>
        <v/>
      </c>
      <c r="N367" s="95" t="str">
        <f t="shared" si="25"/>
        <v/>
      </c>
      <c r="O367" s="96" t="str">
        <f t="shared" si="26"/>
        <v/>
      </c>
      <c r="P367" s="14"/>
      <c r="Q367" s="14"/>
      <c r="R367" s="218" t="e">
        <f>+VLOOKUP(F367,'ESTADAR V3 2025'!$D$125:$G$236,4,FALSE)</f>
        <v>#N/A</v>
      </c>
    </row>
    <row r="368" spans="1:18" x14ac:dyDescent="0.35">
      <c r="A368" s="83" t="str">
        <f>IFERROR(VLOOKUP(LEFT(F368,4),Tabla3[[COD]:[PROCESO]],5,0),"")</f>
        <v/>
      </c>
      <c r="B368" s="15"/>
      <c r="C368" s="85"/>
      <c r="D368" s="84" t="e">
        <f>VLOOKUP(E368,FINCAS!$A$2:$B$77,2,0)</f>
        <v>#N/A</v>
      </c>
      <c r="E368" s="15"/>
      <c r="F368" s="15"/>
      <c r="G368" s="82" t="e">
        <f>VLOOKUP(F368,'ESTADAR V3 2025'!$D$125:$E$240,2,0)</f>
        <v>#N/A</v>
      </c>
      <c r="H368" s="86"/>
      <c r="I368" s="86"/>
      <c r="J368" s="15"/>
      <c r="K368" s="242" t="str">
        <f t="shared" si="23"/>
        <v/>
      </c>
      <c r="L368" s="93">
        <f t="shared" si="24"/>
        <v>0</v>
      </c>
      <c r="M368" s="94" t="str">
        <f>+IFERROR(VLOOKUP(LEFT(F368,4),'ESTADAR V3 2025'!$C$4:$G$116,4,0),"")</f>
        <v/>
      </c>
      <c r="N368" s="95" t="str">
        <f t="shared" si="25"/>
        <v/>
      </c>
      <c r="O368" s="96" t="str">
        <f t="shared" si="26"/>
        <v/>
      </c>
      <c r="P368" s="14"/>
      <c r="Q368" s="14"/>
      <c r="R368" s="218" t="e">
        <f>+VLOOKUP(F368,'ESTADAR V3 2025'!$D$125:$G$236,4,FALSE)</f>
        <v>#N/A</v>
      </c>
    </row>
    <row r="369" spans="1:18" x14ac:dyDescent="0.35">
      <c r="A369" s="83" t="str">
        <f>IFERROR(VLOOKUP(LEFT(F369,4),Tabla3[[COD]:[PROCESO]],5,0),"")</f>
        <v/>
      </c>
      <c r="B369" s="15"/>
      <c r="C369" s="85"/>
      <c r="D369" s="84" t="e">
        <f>VLOOKUP(E369,FINCAS!$A$2:$B$77,2,0)</f>
        <v>#N/A</v>
      </c>
      <c r="E369" s="15"/>
      <c r="F369" s="15"/>
      <c r="G369" s="82" t="e">
        <f>VLOOKUP(F369,'ESTADAR V3 2025'!$D$125:$E$240,2,0)</f>
        <v>#N/A</v>
      </c>
      <c r="H369" s="86"/>
      <c r="I369" s="86"/>
      <c r="J369" s="15"/>
      <c r="K369" s="242" t="str">
        <f t="shared" si="23"/>
        <v/>
      </c>
      <c r="L369" s="93">
        <f t="shared" si="24"/>
        <v>0</v>
      </c>
      <c r="M369" s="94" t="str">
        <f>+IFERROR(VLOOKUP(LEFT(F369,4),'ESTADAR V3 2025'!$C$4:$G$116,4,0),"")</f>
        <v/>
      </c>
      <c r="N369" s="95" t="str">
        <f t="shared" si="25"/>
        <v/>
      </c>
      <c r="O369" s="96" t="str">
        <f t="shared" si="26"/>
        <v/>
      </c>
      <c r="P369" s="14"/>
      <c r="Q369" s="14"/>
      <c r="R369" s="218" t="e">
        <f>+VLOOKUP(F369,'ESTADAR V3 2025'!$D$125:$G$236,4,FALSE)</f>
        <v>#N/A</v>
      </c>
    </row>
    <row r="370" spans="1:18" x14ac:dyDescent="0.35">
      <c r="A370" s="83" t="str">
        <f>IFERROR(VLOOKUP(LEFT(F370,4),Tabla3[[COD]:[PROCESO]],5,0),"")</f>
        <v/>
      </c>
      <c r="B370" s="15"/>
      <c r="C370" s="85"/>
      <c r="D370" s="84" t="e">
        <f>VLOOKUP(E370,FINCAS!$A$2:$B$77,2,0)</f>
        <v>#N/A</v>
      </c>
      <c r="E370" s="15"/>
      <c r="F370" s="15"/>
      <c r="G370" s="82" t="e">
        <f>VLOOKUP(F370,'ESTADAR V3 2025'!$D$125:$E$240,2,0)</f>
        <v>#N/A</v>
      </c>
      <c r="H370" s="86"/>
      <c r="I370" s="86"/>
      <c r="J370" s="15"/>
      <c r="K370" s="242" t="str">
        <f t="shared" si="23"/>
        <v/>
      </c>
      <c r="L370" s="93">
        <f t="shared" si="24"/>
        <v>0</v>
      </c>
      <c r="M370" s="94" t="str">
        <f>+IFERROR(VLOOKUP(LEFT(F370,4),'ESTADAR V3 2025'!$C$4:$G$116,4,0),"")</f>
        <v/>
      </c>
      <c r="N370" s="95" t="str">
        <f t="shared" si="25"/>
        <v/>
      </c>
      <c r="O370" s="96" t="str">
        <f t="shared" si="26"/>
        <v/>
      </c>
      <c r="P370" s="14"/>
      <c r="Q370" s="14"/>
      <c r="R370" s="218" t="e">
        <f>+VLOOKUP(F370,'ESTADAR V3 2025'!$D$125:$G$236,4,FALSE)</f>
        <v>#N/A</v>
      </c>
    </row>
    <row r="371" spans="1:18" x14ac:dyDescent="0.35">
      <c r="A371" s="83" t="str">
        <f>IFERROR(VLOOKUP(LEFT(F371,4),Tabla3[[COD]:[PROCESO]],5,0),"")</f>
        <v/>
      </c>
      <c r="B371" s="15"/>
      <c r="C371" s="85"/>
      <c r="D371" s="84" t="e">
        <f>VLOOKUP(E371,FINCAS!$A$2:$B$77,2,0)</f>
        <v>#N/A</v>
      </c>
      <c r="E371" s="15"/>
      <c r="F371" s="15"/>
      <c r="G371" s="82" t="e">
        <f>VLOOKUP(F371,'ESTADAR V3 2025'!$D$125:$E$240,2,0)</f>
        <v>#N/A</v>
      </c>
      <c r="H371" s="86"/>
      <c r="I371" s="86"/>
      <c r="J371" s="15"/>
      <c r="K371" s="242" t="str">
        <f t="shared" si="23"/>
        <v/>
      </c>
      <c r="L371" s="93">
        <f t="shared" si="24"/>
        <v>0</v>
      </c>
      <c r="M371" s="94" t="str">
        <f>+IFERROR(VLOOKUP(LEFT(F371,4),'ESTADAR V3 2025'!$C$4:$G$116,4,0),"")</f>
        <v/>
      </c>
      <c r="N371" s="95" t="str">
        <f t="shared" si="25"/>
        <v/>
      </c>
      <c r="O371" s="96" t="str">
        <f t="shared" si="26"/>
        <v/>
      </c>
      <c r="P371" s="14"/>
      <c r="Q371" s="14"/>
      <c r="R371" s="218" t="e">
        <f>+VLOOKUP(F371,'ESTADAR V3 2025'!$D$125:$G$236,4,FALSE)</f>
        <v>#N/A</v>
      </c>
    </row>
    <row r="372" spans="1:18" x14ac:dyDescent="0.35">
      <c r="A372" s="83" t="str">
        <f>IFERROR(VLOOKUP(LEFT(F372,4),Tabla3[[COD]:[PROCESO]],5,0),"")</f>
        <v/>
      </c>
      <c r="B372" s="15"/>
      <c r="C372" s="85"/>
      <c r="D372" s="84" t="e">
        <f>VLOOKUP(E372,FINCAS!$A$2:$B$77,2,0)</f>
        <v>#N/A</v>
      </c>
      <c r="E372" s="15"/>
      <c r="F372" s="15"/>
      <c r="G372" s="82" t="e">
        <f>VLOOKUP(F372,'ESTADAR V3 2025'!$D$125:$E$240,2,0)</f>
        <v>#N/A</v>
      </c>
      <c r="H372" s="86"/>
      <c r="I372" s="86"/>
      <c r="J372" s="15"/>
      <c r="K372" s="242" t="str">
        <f t="shared" si="23"/>
        <v/>
      </c>
      <c r="L372" s="93">
        <f t="shared" si="24"/>
        <v>0</v>
      </c>
      <c r="M372" s="94" t="str">
        <f>+IFERROR(VLOOKUP(LEFT(F372,4),'ESTADAR V3 2025'!$C$4:$G$116,4,0),"")</f>
        <v/>
      </c>
      <c r="N372" s="95" t="str">
        <f t="shared" si="25"/>
        <v/>
      </c>
      <c r="O372" s="96" t="str">
        <f t="shared" si="26"/>
        <v/>
      </c>
      <c r="P372" s="14"/>
      <c r="Q372" s="14"/>
      <c r="R372" s="218" t="e">
        <f>+VLOOKUP(F372,'ESTADAR V3 2025'!$D$125:$G$236,4,FALSE)</f>
        <v>#N/A</v>
      </c>
    </row>
    <row r="373" spans="1:18" x14ac:dyDescent="0.35">
      <c r="A373" s="83" t="str">
        <f>IFERROR(VLOOKUP(LEFT(F373,4),Tabla3[[COD]:[PROCESO]],5,0),"")</f>
        <v/>
      </c>
      <c r="B373" s="15"/>
      <c r="C373" s="85"/>
      <c r="D373" s="84" t="e">
        <f>VLOOKUP(E373,FINCAS!$A$2:$B$77,2,0)</f>
        <v>#N/A</v>
      </c>
      <c r="E373" s="15"/>
      <c r="F373" s="15"/>
      <c r="G373" s="82" t="e">
        <f>VLOOKUP(F373,'ESTADAR V3 2025'!$D$125:$E$240,2,0)</f>
        <v>#N/A</v>
      </c>
      <c r="H373" s="86"/>
      <c r="I373" s="86"/>
      <c r="J373" s="15"/>
      <c r="K373" s="242" t="str">
        <f t="shared" si="23"/>
        <v/>
      </c>
      <c r="L373" s="93">
        <f t="shared" si="24"/>
        <v>0</v>
      </c>
      <c r="M373" s="94" t="str">
        <f>+IFERROR(VLOOKUP(LEFT(F373,4),'ESTADAR V3 2025'!$C$4:$G$116,4,0),"")</f>
        <v/>
      </c>
      <c r="N373" s="95" t="str">
        <f t="shared" si="25"/>
        <v/>
      </c>
      <c r="O373" s="96" t="str">
        <f t="shared" si="26"/>
        <v/>
      </c>
      <c r="P373" s="14"/>
      <c r="Q373" s="14"/>
      <c r="R373" s="218" t="e">
        <f>+VLOOKUP(F373,'ESTADAR V3 2025'!$D$125:$G$236,4,FALSE)</f>
        <v>#N/A</v>
      </c>
    </row>
    <row r="374" spans="1:18" x14ac:dyDescent="0.35">
      <c r="A374" s="83" t="str">
        <f>IFERROR(VLOOKUP(LEFT(F374,4),Tabla3[[COD]:[PROCESO]],5,0),"")</f>
        <v/>
      </c>
      <c r="B374" s="15"/>
      <c r="C374" s="85"/>
      <c r="D374" s="84" t="e">
        <f>VLOOKUP(E374,FINCAS!$A$2:$B$77,2,0)</f>
        <v>#N/A</v>
      </c>
      <c r="E374" s="15"/>
      <c r="F374" s="15"/>
      <c r="G374" s="82" t="e">
        <f>VLOOKUP(F374,'ESTADAR V3 2025'!$D$125:$E$240,2,0)</f>
        <v>#N/A</v>
      </c>
      <c r="H374" s="86"/>
      <c r="I374" s="86"/>
      <c r="J374" s="15"/>
      <c r="K374" s="242" t="str">
        <f t="shared" si="23"/>
        <v/>
      </c>
      <c r="L374" s="93">
        <f t="shared" si="24"/>
        <v>0</v>
      </c>
      <c r="M374" s="94" t="str">
        <f>+IFERROR(VLOOKUP(LEFT(F374,4),'ESTADAR V3 2025'!$C$4:$G$116,4,0),"")</f>
        <v/>
      </c>
      <c r="N374" s="95" t="str">
        <f t="shared" si="25"/>
        <v/>
      </c>
      <c r="O374" s="96" t="str">
        <f t="shared" si="26"/>
        <v/>
      </c>
      <c r="P374" s="14"/>
      <c r="Q374" s="14"/>
      <c r="R374" s="218" t="e">
        <f>+VLOOKUP(F374,'ESTADAR V3 2025'!$D$125:$G$236,4,FALSE)</f>
        <v>#N/A</v>
      </c>
    </row>
    <row r="375" spans="1:18" x14ac:dyDescent="0.35">
      <c r="A375" s="83" t="str">
        <f>IFERROR(VLOOKUP(LEFT(F375,4),Tabla3[[COD]:[PROCESO]],5,0),"")</f>
        <v/>
      </c>
      <c r="B375" s="15"/>
      <c r="C375" s="85"/>
      <c r="D375" s="84" t="e">
        <f>VLOOKUP(E375,FINCAS!$A$2:$B$77,2,0)</f>
        <v>#N/A</v>
      </c>
      <c r="E375" s="15"/>
      <c r="F375" s="15"/>
      <c r="G375" s="82" t="e">
        <f>VLOOKUP(F375,'ESTADAR V3 2025'!$D$125:$E$240,2,0)</f>
        <v>#N/A</v>
      </c>
      <c r="H375" s="86"/>
      <c r="I375" s="86"/>
      <c r="J375" s="15"/>
      <c r="K375" s="242" t="str">
        <f t="shared" si="23"/>
        <v/>
      </c>
      <c r="L375" s="93">
        <f t="shared" si="24"/>
        <v>0</v>
      </c>
      <c r="M375" s="94" t="str">
        <f>+IFERROR(VLOOKUP(LEFT(F375,4),'ESTADAR V3 2025'!$C$4:$G$116,4,0),"")</f>
        <v/>
      </c>
      <c r="N375" s="95" t="str">
        <f t="shared" si="25"/>
        <v/>
      </c>
      <c r="O375" s="96" t="str">
        <f t="shared" si="26"/>
        <v/>
      </c>
      <c r="P375" s="14"/>
      <c r="Q375" s="14"/>
      <c r="R375" s="218" t="e">
        <f>+VLOOKUP(F375,'ESTADAR V3 2025'!$D$125:$G$236,4,FALSE)</f>
        <v>#N/A</v>
      </c>
    </row>
    <row r="376" spans="1:18" x14ac:dyDescent="0.35">
      <c r="A376" s="83" t="str">
        <f>IFERROR(VLOOKUP(LEFT(F376,4),Tabla3[[COD]:[PROCESO]],5,0),"")</f>
        <v/>
      </c>
      <c r="B376" s="15"/>
      <c r="C376" s="85"/>
      <c r="D376" s="84" t="e">
        <f>VLOOKUP(E376,FINCAS!$A$2:$B$77,2,0)</f>
        <v>#N/A</v>
      </c>
      <c r="E376" s="15"/>
      <c r="F376" s="15"/>
      <c r="G376" s="82" t="e">
        <f>VLOOKUP(F376,'ESTADAR V3 2025'!$D$125:$E$240,2,0)</f>
        <v>#N/A</v>
      </c>
      <c r="H376" s="86"/>
      <c r="I376" s="86"/>
      <c r="J376" s="15"/>
      <c r="K376" s="242" t="str">
        <f t="shared" si="23"/>
        <v/>
      </c>
      <c r="L376" s="93">
        <f t="shared" ref="L376:L424" si="27">+(I376-H376)*24</f>
        <v>0</v>
      </c>
      <c r="M376" s="94" t="str">
        <f>+IFERROR(VLOOKUP(LEFT(F376,4),'ESTADAR V3 2025'!$C$4:$G$116,4,0),"")</f>
        <v/>
      </c>
      <c r="N376" s="95" t="str">
        <f t="shared" ref="N376:N424" si="28">IFERROR(J376/L376,"")</f>
        <v/>
      </c>
      <c r="O376" s="96" t="str">
        <f t="shared" ref="O376:O424" si="29">IFERROR(N376/M376,"")</f>
        <v/>
      </c>
      <c r="P376" s="14"/>
      <c r="Q376" s="14"/>
      <c r="R376" s="218" t="e">
        <f>+VLOOKUP(F376,'ESTADAR V3 2025'!$D$125:$G$236,4,FALSE)</f>
        <v>#N/A</v>
      </c>
    </row>
    <row r="377" spans="1:18" x14ac:dyDescent="0.35">
      <c r="A377" s="83" t="str">
        <f>IFERROR(VLOOKUP(LEFT(F377,4),Tabla3[[COD]:[PROCESO]],5,0),"")</f>
        <v/>
      </c>
      <c r="B377" s="15"/>
      <c r="C377" s="85"/>
      <c r="D377" s="84" t="e">
        <f>VLOOKUP(E377,FINCAS!$A$2:$B$77,2,0)</f>
        <v>#N/A</v>
      </c>
      <c r="E377" s="15"/>
      <c r="F377" s="15"/>
      <c r="G377" s="82" t="e">
        <f>VLOOKUP(F377,'ESTADAR V3 2025'!$D$125:$E$240,2,0)</f>
        <v>#N/A</v>
      </c>
      <c r="H377" s="86"/>
      <c r="I377" s="86"/>
      <c r="J377" s="15"/>
      <c r="K377" s="242" t="str">
        <f t="shared" si="23"/>
        <v/>
      </c>
      <c r="L377" s="93">
        <f t="shared" si="27"/>
        <v>0</v>
      </c>
      <c r="M377" s="94" t="str">
        <f>+IFERROR(VLOOKUP(LEFT(F377,4),'ESTADAR V3 2025'!$C$4:$G$116,4,0),"")</f>
        <v/>
      </c>
      <c r="N377" s="95" t="str">
        <f t="shared" si="28"/>
        <v/>
      </c>
      <c r="O377" s="96" t="str">
        <f t="shared" si="29"/>
        <v/>
      </c>
      <c r="P377" s="14"/>
      <c r="Q377" s="14"/>
      <c r="R377" s="218" t="e">
        <f>+VLOOKUP(F377,'ESTADAR V3 2025'!$D$125:$G$236,4,FALSE)</f>
        <v>#N/A</v>
      </c>
    </row>
    <row r="378" spans="1:18" x14ac:dyDescent="0.35">
      <c r="A378" s="83" t="str">
        <f>IFERROR(VLOOKUP(LEFT(F378,4),Tabla3[[COD]:[PROCESO]],5,0),"")</f>
        <v/>
      </c>
      <c r="B378" s="15"/>
      <c r="C378" s="85"/>
      <c r="D378" s="84" t="e">
        <f>VLOOKUP(E378,FINCAS!$A$2:$B$77,2,0)</f>
        <v>#N/A</v>
      </c>
      <c r="E378" s="15"/>
      <c r="F378" s="15"/>
      <c r="G378" s="82" t="e">
        <f>VLOOKUP(F378,'ESTADAR V3 2025'!$D$125:$E$240,2,0)</f>
        <v>#N/A</v>
      </c>
      <c r="H378" s="86"/>
      <c r="I378" s="86"/>
      <c r="J378" s="15"/>
      <c r="K378" s="242" t="str">
        <f t="shared" si="23"/>
        <v/>
      </c>
      <c r="L378" s="93">
        <f t="shared" si="27"/>
        <v>0</v>
      </c>
      <c r="M378" s="94" t="str">
        <f>+IFERROR(VLOOKUP(LEFT(F378,4),'ESTADAR V3 2025'!$C$4:$G$116,4,0),"")</f>
        <v/>
      </c>
      <c r="N378" s="95" t="str">
        <f t="shared" si="28"/>
        <v/>
      </c>
      <c r="O378" s="96" t="str">
        <f t="shared" si="29"/>
        <v/>
      </c>
      <c r="P378" s="14"/>
      <c r="Q378" s="14"/>
      <c r="R378" s="218" t="e">
        <f>+VLOOKUP(F378,'ESTADAR V3 2025'!$D$125:$G$236,4,FALSE)</f>
        <v>#N/A</v>
      </c>
    </row>
    <row r="379" spans="1:18" x14ac:dyDescent="0.35">
      <c r="A379" s="83" t="str">
        <f>IFERROR(VLOOKUP(LEFT(F379,4),Tabla3[[COD]:[PROCESO]],5,0),"")</f>
        <v/>
      </c>
      <c r="B379" s="15"/>
      <c r="C379" s="85"/>
      <c r="D379" s="84" t="e">
        <f>VLOOKUP(E379,FINCAS!$A$2:$B$77,2,0)</f>
        <v>#N/A</v>
      </c>
      <c r="E379" s="15"/>
      <c r="F379" s="15"/>
      <c r="G379" s="82" t="e">
        <f>VLOOKUP(F379,'ESTADAR V3 2025'!$D$125:$E$240,2,0)</f>
        <v>#N/A</v>
      </c>
      <c r="H379" s="86"/>
      <c r="I379" s="86"/>
      <c r="J379" s="15"/>
      <c r="K379" s="242" t="str">
        <f t="shared" si="23"/>
        <v/>
      </c>
      <c r="L379" s="93">
        <f t="shared" si="27"/>
        <v>0</v>
      </c>
      <c r="M379" s="94" t="str">
        <f>+IFERROR(VLOOKUP(LEFT(F379,4),'ESTADAR V3 2025'!$C$4:$G$116,4,0),"")</f>
        <v/>
      </c>
      <c r="N379" s="95" t="str">
        <f t="shared" si="28"/>
        <v/>
      </c>
      <c r="O379" s="96" t="str">
        <f t="shared" si="29"/>
        <v/>
      </c>
      <c r="P379" s="14"/>
      <c r="Q379" s="14"/>
      <c r="R379" s="218" t="e">
        <f>+VLOOKUP(F379,'ESTADAR V3 2025'!$D$125:$G$236,4,FALSE)</f>
        <v>#N/A</v>
      </c>
    </row>
    <row r="380" spans="1:18" x14ac:dyDescent="0.35">
      <c r="A380" s="83" t="str">
        <f>IFERROR(VLOOKUP(LEFT(F380,4),Tabla3[[COD]:[PROCESO]],5,0),"")</f>
        <v/>
      </c>
      <c r="B380" s="15"/>
      <c r="C380" s="85"/>
      <c r="D380" s="84" t="e">
        <f>VLOOKUP(E380,FINCAS!$A$2:$B$77,2,0)</f>
        <v>#N/A</v>
      </c>
      <c r="E380" s="15"/>
      <c r="F380" s="15"/>
      <c r="G380" s="82" t="e">
        <f>VLOOKUP(F380,'ESTADAR V3 2025'!$D$125:$E$240,2,0)</f>
        <v>#N/A</v>
      </c>
      <c r="H380" s="86"/>
      <c r="I380" s="86"/>
      <c r="J380" s="15"/>
      <c r="K380" s="242" t="str">
        <f t="shared" si="23"/>
        <v/>
      </c>
      <c r="L380" s="93">
        <f t="shared" si="27"/>
        <v>0</v>
      </c>
      <c r="M380" s="94" t="str">
        <f>+IFERROR(VLOOKUP(LEFT(F380,4),'ESTADAR V3 2025'!$C$4:$G$116,4,0),"")</f>
        <v/>
      </c>
      <c r="N380" s="95" t="str">
        <f t="shared" si="28"/>
        <v/>
      </c>
      <c r="O380" s="96" t="str">
        <f t="shared" si="29"/>
        <v/>
      </c>
      <c r="P380" s="14"/>
      <c r="Q380" s="14"/>
      <c r="R380" s="218" t="e">
        <f>+VLOOKUP(F380,'ESTADAR V3 2025'!$D$125:$G$236,4,FALSE)</f>
        <v>#N/A</v>
      </c>
    </row>
    <row r="381" spans="1:18" x14ac:dyDescent="0.35">
      <c r="A381" s="83" t="str">
        <f>IFERROR(VLOOKUP(LEFT(F381,4),Tabla3[[COD]:[PROCESO]],5,0),"")</f>
        <v/>
      </c>
      <c r="B381" s="15"/>
      <c r="C381" s="85"/>
      <c r="D381" s="84" t="e">
        <f>VLOOKUP(E381,FINCAS!$A$2:$B$77,2,0)</f>
        <v>#N/A</v>
      </c>
      <c r="E381" s="15"/>
      <c r="F381" s="15"/>
      <c r="G381" s="82" t="e">
        <f>VLOOKUP(F381,'ESTADAR V3 2025'!$D$125:$E$240,2,0)</f>
        <v>#N/A</v>
      </c>
      <c r="H381" s="86"/>
      <c r="I381" s="86"/>
      <c r="J381" s="15"/>
      <c r="K381" s="242" t="str">
        <f t="shared" si="23"/>
        <v/>
      </c>
      <c r="L381" s="93">
        <f t="shared" si="27"/>
        <v>0</v>
      </c>
      <c r="M381" s="94" t="str">
        <f>+IFERROR(VLOOKUP(LEFT(F381,4),'ESTADAR V3 2025'!$C$4:$G$116,4,0),"")</f>
        <v/>
      </c>
      <c r="N381" s="95" t="str">
        <f t="shared" si="28"/>
        <v/>
      </c>
      <c r="O381" s="96" t="str">
        <f t="shared" si="29"/>
        <v/>
      </c>
      <c r="P381" s="14"/>
      <c r="Q381" s="14"/>
      <c r="R381" s="218" t="e">
        <f>+VLOOKUP(F381,'ESTADAR V3 2025'!$D$125:$G$236,4,FALSE)</f>
        <v>#N/A</v>
      </c>
    </row>
    <row r="382" spans="1:18" x14ac:dyDescent="0.35">
      <c r="A382" s="83" t="str">
        <f>IFERROR(VLOOKUP(LEFT(F382,4),Tabla3[[COD]:[PROCESO]],5,0),"")</f>
        <v/>
      </c>
      <c r="B382" s="15"/>
      <c r="C382" s="85"/>
      <c r="D382" s="84" t="e">
        <f>VLOOKUP(E382,FINCAS!$A$2:$B$77,2,0)</f>
        <v>#N/A</v>
      </c>
      <c r="E382" s="15"/>
      <c r="F382" s="15"/>
      <c r="G382" s="82" t="e">
        <f>VLOOKUP(F382,'ESTADAR V3 2025'!$D$125:$E$240,2,0)</f>
        <v>#N/A</v>
      </c>
      <c r="H382" s="86"/>
      <c r="I382" s="86"/>
      <c r="J382" s="15"/>
      <c r="K382" s="242" t="str">
        <f t="shared" si="23"/>
        <v/>
      </c>
      <c r="L382" s="93">
        <f t="shared" si="27"/>
        <v>0</v>
      </c>
      <c r="M382" s="94" t="str">
        <f>+IFERROR(VLOOKUP(LEFT(F382,4),'ESTADAR V3 2025'!$C$4:$G$116,4,0),"")</f>
        <v/>
      </c>
      <c r="N382" s="95" t="str">
        <f t="shared" si="28"/>
        <v/>
      </c>
      <c r="O382" s="96" t="str">
        <f t="shared" si="29"/>
        <v/>
      </c>
      <c r="P382" s="14"/>
      <c r="Q382" s="14"/>
      <c r="R382" s="218" t="e">
        <f>+VLOOKUP(F382,'ESTADAR V3 2025'!$D$125:$G$236,4,FALSE)</f>
        <v>#N/A</v>
      </c>
    </row>
    <row r="383" spans="1:18" x14ac:dyDescent="0.35">
      <c r="A383" s="83" t="str">
        <f>IFERROR(VLOOKUP(LEFT(F383,4),Tabla3[[COD]:[PROCESO]],5,0),"")</f>
        <v/>
      </c>
      <c r="B383" s="15"/>
      <c r="C383" s="85"/>
      <c r="D383" s="84" t="e">
        <f>VLOOKUP(E383,FINCAS!$A$2:$B$77,2,0)</f>
        <v>#N/A</v>
      </c>
      <c r="E383" s="15"/>
      <c r="F383" s="15"/>
      <c r="G383" s="82" t="e">
        <f>VLOOKUP(F383,'ESTADAR V3 2025'!$D$125:$E$240,2,0)</f>
        <v>#N/A</v>
      </c>
      <c r="H383" s="86"/>
      <c r="I383" s="86"/>
      <c r="J383" s="15"/>
      <c r="K383" s="242" t="str">
        <f t="shared" si="23"/>
        <v/>
      </c>
      <c r="L383" s="93">
        <f t="shared" si="27"/>
        <v>0</v>
      </c>
      <c r="M383" s="94" t="str">
        <f>+IFERROR(VLOOKUP(LEFT(F383,4),'ESTADAR V3 2025'!$C$4:$G$116,4,0),"")</f>
        <v/>
      </c>
      <c r="N383" s="95" t="str">
        <f t="shared" si="28"/>
        <v/>
      </c>
      <c r="O383" s="96" t="str">
        <f t="shared" si="29"/>
        <v/>
      </c>
      <c r="P383" s="14"/>
      <c r="Q383" s="14"/>
      <c r="R383" s="218" t="e">
        <f>+VLOOKUP(F383,'ESTADAR V3 2025'!$D$125:$G$236,4,FALSE)</f>
        <v>#N/A</v>
      </c>
    </row>
    <row r="384" spans="1:18" x14ac:dyDescent="0.35">
      <c r="A384" s="83" t="str">
        <f>IFERROR(VLOOKUP(LEFT(F384,4),Tabla3[[COD]:[PROCESO]],5,0),"")</f>
        <v/>
      </c>
      <c r="B384" s="15"/>
      <c r="C384" s="85"/>
      <c r="D384" s="84" t="e">
        <f>VLOOKUP(E384,FINCAS!$A$2:$B$77,2,0)</f>
        <v>#N/A</v>
      </c>
      <c r="E384" s="15"/>
      <c r="F384" s="15"/>
      <c r="G384" s="82" t="e">
        <f>VLOOKUP(F384,'ESTADAR V3 2025'!$D$125:$E$240,2,0)</f>
        <v>#N/A</v>
      </c>
      <c r="H384" s="86"/>
      <c r="I384" s="86"/>
      <c r="J384" s="15"/>
      <c r="K384" s="242" t="str">
        <f t="shared" si="23"/>
        <v/>
      </c>
      <c r="L384" s="93">
        <f t="shared" si="27"/>
        <v>0</v>
      </c>
      <c r="M384" s="94" t="str">
        <f>+IFERROR(VLOOKUP(LEFT(F384,4),'ESTADAR V3 2025'!$C$4:$G$116,4,0),"")</f>
        <v/>
      </c>
      <c r="N384" s="95" t="str">
        <f t="shared" si="28"/>
        <v/>
      </c>
      <c r="O384" s="96" t="str">
        <f t="shared" si="29"/>
        <v/>
      </c>
      <c r="P384" s="14"/>
      <c r="Q384" s="14"/>
      <c r="R384" s="218" t="e">
        <f>+VLOOKUP(F384,'ESTADAR V3 2025'!$D$125:$G$236,4,FALSE)</f>
        <v>#N/A</v>
      </c>
    </row>
    <row r="385" spans="1:18" x14ac:dyDescent="0.35">
      <c r="A385" s="83" t="str">
        <f>IFERROR(VLOOKUP(LEFT(F385,4),Tabla3[[COD]:[PROCESO]],5,0),"")</f>
        <v/>
      </c>
      <c r="B385" s="15"/>
      <c r="C385" s="85"/>
      <c r="D385" s="84" t="e">
        <f>VLOOKUP(E385,FINCAS!$A$2:$B$77,2,0)</f>
        <v>#N/A</v>
      </c>
      <c r="E385" s="15"/>
      <c r="F385" s="15"/>
      <c r="G385" s="82" t="e">
        <f>VLOOKUP(F385,'ESTADAR V3 2025'!$D$125:$E$240,2,0)</f>
        <v>#N/A</v>
      </c>
      <c r="H385" s="86"/>
      <c r="I385" s="86"/>
      <c r="J385" s="15"/>
      <c r="K385" s="242" t="str">
        <f t="shared" si="23"/>
        <v/>
      </c>
      <c r="L385" s="93">
        <f t="shared" si="27"/>
        <v>0</v>
      </c>
      <c r="M385" s="94" t="str">
        <f>+IFERROR(VLOOKUP(LEFT(F385,4),'ESTADAR V3 2025'!$C$4:$G$116,4,0),"")</f>
        <v/>
      </c>
      <c r="N385" s="95" t="str">
        <f t="shared" si="28"/>
        <v/>
      </c>
      <c r="O385" s="96" t="str">
        <f t="shared" si="29"/>
        <v/>
      </c>
      <c r="P385" s="14"/>
      <c r="Q385" s="14"/>
      <c r="R385" s="218" t="e">
        <f>+VLOOKUP(F385,'ESTADAR V3 2025'!$D$125:$G$236,4,FALSE)</f>
        <v>#N/A</v>
      </c>
    </row>
    <row r="386" spans="1:18" x14ac:dyDescent="0.35">
      <c r="A386" s="83" t="str">
        <f>IFERROR(VLOOKUP(LEFT(F386,4),Tabla3[[COD]:[PROCESO]],5,0),"")</f>
        <v/>
      </c>
      <c r="B386" s="15"/>
      <c r="C386" s="85"/>
      <c r="D386" s="84" t="e">
        <f>VLOOKUP(E386,FINCAS!$A$2:$B$77,2,0)</f>
        <v>#N/A</v>
      </c>
      <c r="E386" s="15"/>
      <c r="F386" s="15"/>
      <c r="G386" s="82" t="e">
        <f>VLOOKUP(F386,'ESTADAR V3 2025'!$D$125:$E$240,2,0)</f>
        <v>#N/A</v>
      </c>
      <c r="H386" s="86"/>
      <c r="I386" s="86"/>
      <c r="J386" s="15"/>
      <c r="K386" s="242" t="str">
        <f t="shared" ref="K386:K449" si="30">+IFERROR(L386*M386,"")</f>
        <v/>
      </c>
      <c r="L386" s="93">
        <f t="shared" si="27"/>
        <v>0</v>
      </c>
      <c r="M386" s="94" t="str">
        <f>+IFERROR(VLOOKUP(LEFT(F386,4),'ESTADAR V3 2025'!$C$4:$G$116,4,0),"")</f>
        <v/>
      </c>
      <c r="N386" s="95" t="str">
        <f t="shared" si="28"/>
        <v/>
      </c>
      <c r="O386" s="96" t="str">
        <f t="shared" si="29"/>
        <v/>
      </c>
      <c r="P386" s="14"/>
      <c r="Q386" s="14"/>
      <c r="R386" s="218" t="e">
        <f>+VLOOKUP(F386,'ESTADAR V3 2025'!$D$125:$G$236,4,FALSE)</f>
        <v>#N/A</v>
      </c>
    </row>
    <row r="387" spans="1:18" x14ac:dyDescent="0.35">
      <c r="A387" s="83" t="str">
        <f>IFERROR(VLOOKUP(LEFT(F387,4),Tabla3[[COD]:[PROCESO]],5,0),"")</f>
        <v/>
      </c>
      <c r="B387" s="15"/>
      <c r="C387" s="85"/>
      <c r="D387" s="84" t="e">
        <f>VLOOKUP(E387,FINCAS!$A$2:$B$77,2,0)</f>
        <v>#N/A</v>
      </c>
      <c r="E387" s="15"/>
      <c r="F387" s="15"/>
      <c r="G387" s="82" t="e">
        <f>VLOOKUP(F387,'ESTADAR V3 2025'!$D$125:$E$240,2,0)</f>
        <v>#N/A</v>
      </c>
      <c r="H387" s="86"/>
      <c r="I387" s="86"/>
      <c r="J387" s="15"/>
      <c r="K387" s="242" t="str">
        <f t="shared" si="30"/>
        <v/>
      </c>
      <c r="L387" s="93">
        <f t="shared" si="27"/>
        <v>0</v>
      </c>
      <c r="M387" s="94" t="str">
        <f>+IFERROR(VLOOKUP(LEFT(F387,4),'ESTADAR V3 2025'!$C$4:$G$116,4,0),"")</f>
        <v/>
      </c>
      <c r="N387" s="95" t="str">
        <f t="shared" si="28"/>
        <v/>
      </c>
      <c r="O387" s="96" t="str">
        <f t="shared" si="29"/>
        <v/>
      </c>
      <c r="P387" s="14"/>
      <c r="Q387" s="14"/>
      <c r="R387" s="218" t="e">
        <f>+VLOOKUP(F387,'ESTADAR V3 2025'!$D$125:$G$236,4,FALSE)</f>
        <v>#N/A</v>
      </c>
    </row>
    <row r="388" spans="1:18" x14ac:dyDescent="0.35">
      <c r="A388" s="83" t="str">
        <f>IFERROR(VLOOKUP(LEFT(F388,4),Tabla3[[COD]:[PROCESO]],5,0),"")</f>
        <v/>
      </c>
      <c r="B388" s="15"/>
      <c r="C388" s="85"/>
      <c r="D388" s="84" t="e">
        <f>VLOOKUP(E388,FINCAS!$A$2:$B$77,2,0)</f>
        <v>#N/A</v>
      </c>
      <c r="E388" s="15"/>
      <c r="F388" s="15"/>
      <c r="G388" s="82" t="e">
        <f>VLOOKUP(F388,'ESTADAR V3 2025'!$D$125:$E$240,2,0)</f>
        <v>#N/A</v>
      </c>
      <c r="H388" s="86"/>
      <c r="I388" s="86"/>
      <c r="J388" s="15"/>
      <c r="K388" s="242" t="str">
        <f t="shared" si="30"/>
        <v/>
      </c>
      <c r="L388" s="93">
        <f t="shared" si="27"/>
        <v>0</v>
      </c>
      <c r="M388" s="94" t="str">
        <f>+IFERROR(VLOOKUP(LEFT(F388,4),'ESTADAR V3 2025'!$C$4:$G$116,4,0),"")</f>
        <v/>
      </c>
      <c r="N388" s="95" t="str">
        <f t="shared" si="28"/>
        <v/>
      </c>
      <c r="O388" s="96" t="str">
        <f t="shared" si="29"/>
        <v/>
      </c>
      <c r="P388" s="14"/>
      <c r="Q388" s="14"/>
      <c r="R388" s="218" t="e">
        <f>+VLOOKUP(F388,'ESTADAR V3 2025'!$D$125:$G$236,4,FALSE)</f>
        <v>#N/A</v>
      </c>
    </row>
    <row r="389" spans="1:18" x14ac:dyDescent="0.35">
      <c r="A389" s="83" t="str">
        <f>IFERROR(VLOOKUP(LEFT(F389,4),Tabla3[[COD]:[PROCESO]],5,0),"")</f>
        <v/>
      </c>
      <c r="B389" s="15"/>
      <c r="C389" s="85"/>
      <c r="D389" s="84" t="e">
        <f>VLOOKUP(E389,FINCAS!$A$2:$B$77,2,0)</f>
        <v>#N/A</v>
      </c>
      <c r="E389" s="15"/>
      <c r="F389" s="15"/>
      <c r="G389" s="82" t="e">
        <f>VLOOKUP(F389,'ESTADAR V3 2025'!$D$125:$E$240,2,0)</f>
        <v>#N/A</v>
      </c>
      <c r="H389" s="86"/>
      <c r="I389" s="86"/>
      <c r="J389" s="15"/>
      <c r="K389" s="242" t="str">
        <f t="shared" si="30"/>
        <v/>
      </c>
      <c r="L389" s="93">
        <f t="shared" si="27"/>
        <v>0</v>
      </c>
      <c r="M389" s="94" t="str">
        <f>+IFERROR(VLOOKUP(LEFT(F389,4),'ESTADAR V3 2025'!$C$4:$G$116,4,0),"")</f>
        <v/>
      </c>
      <c r="N389" s="95" t="str">
        <f t="shared" si="28"/>
        <v/>
      </c>
      <c r="O389" s="96" t="str">
        <f t="shared" si="29"/>
        <v/>
      </c>
      <c r="P389" s="14"/>
      <c r="Q389" s="14"/>
      <c r="R389" s="218" t="e">
        <f>+VLOOKUP(F389,'ESTADAR V3 2025'!$D$125:$G$236,4,FALSE)</f>
        <v>#N/A</v>
      </c>
    </row>
    <row r="390" spans="1:18" x14ac:dyDescent="0.35">
      <c r="A390" s="83" t="str">
        <f>IFERROR(VLOOKUP(LEFT(F390,4),Tabla3[[COD]:[PROCESO]],5,0),"")</f>
        <v/>
      </c>
      <c r="B390" s="15"/>
      <c r="C390" s="85"/>
      <c r="D390" s="84" t="e">
        <f>VLOOKUP(E390,FINCAS!$A$2:$B$77,2,0)</f>
        <v>#N/A</v>
      </c>
      <c r="E390" s="15"/>
      <c r="F390" s="15"/>
      <c r="G390" s="82" t="e">
        <f>VLOOKUP(F390,'ESTADAR V3 2025'!$D$125:$E$240,2,0)</f>
        <v>#N/A</v>
      </c>
      <c r="H390" s="86"/>
      <c r="I390" s="86"/>
      <c r="J390" s="15"/>
      <c r="K390" s="242" t="str">
        <f t="shared" si="30"/>
        <v/>
      </c>
      <c r="L390" s="93">
        <f t="shared" si="27"/>
        <v>0</v>
      </c>
      <c r="M390" s="94" t="str">
        <f>+IFERROR(VLOOKUP(LEFT(F390,4),'ESTADAR V3 2025'!$C$4:$G$116,4,0),"")</f>
        <v/>
      </c>
      <c r="N390" s="95" t="str">
        <f t="shared" si="28"/>
        <v/>
      </c>
      <c r="O390" s="96" t="str">
        <f t="shared" si="29"/>
        <v/>
      </c>
      <c r="P390" s="14"/>
      <c r="Q390" s="14"/>
      <c r="R390" s="218" t="e">
        <f>+VLOOKUP(F390,'ESTADAR V3 2025'!$D$125:$G$236,4,FALSE)</f>
        <v>#N/A</v>
      </c>
    </row>
    <row r="391" spans="1:18" x14ac:dyDescent="0.35">
      <c r="A391" s="83" t="str">
        <f>IFERROR(VLOOKUP(LEFT(F391,4),Tabla3[[COD]:[PROCESO]],5,0),"")</f>
        <v/>
      </c>
      <c r="B391" s="15"/>
      <c r="C391" s="85"/>
      <c r="D391" s="84" t="e">
        <f>VLOOKUP(E391,FINCAS!$A$2:$B$77,2,0)</f>
        <v>#N/A</v>
      </c>
      <c r="E391" s="15"/>
      <c r="F391" s="15"/>
      <c r="G391" s="82" t="e">
        <f>VLOOKUP(F391,'ESTADAR V3 2025'!$D$125:$E$240,2,0)</f>
        <v>#N/A</v>
      </c>
      <c r="H391" s="86"/>
      <c r="I391" s="86"/>
      <c r="J391" s="15"/>
      <c r="K391" s="242" t="str">
        <f t="shared" si="30"/>
        <v/>
      </c>
      <c r="L391" s="93">
        <f t="shared" si="27"/>
        <v>0</v>
      </c>
      <c r="M391" s="94" t="str">
        <f>+IFERROR(VLOOKUP(LEFT(F391,4),'ESTADAR V3 2025'!$C$4:$G$116,4,0),"")</f>
        <v/>
      </c>
      <c r="N391" s="95" t="str">
        <f t="shared" si="28"/>
        <v/>
      </c>
      <c r="O391" s="96" t="str">
        <f t="shared" si="29"/>
        <v/>
      </c>
      <c r="P391" s="14"/>
      <c r="Q391" s="14"/>
      <c r="R391" s="218" t="e">
        <f>+VLOOKUP(F391,'ESTADAR V3 2025'!$D$125:$G$236,4,FALSE)</f>
        <v>#N/A</v>
      </c>
    </row>
    <row r="392" spans="1:18" x14ac:dyDescent="0.35">
      <c r="A392" s="83" t="str">
        <f>IFERROR(VLOOKUP(LEFT(F392,4),Tabla3[[COD]:[PROCESO]],5,0),"")</f>
        <v/>
      </c>
      <c r="B392" s="15"/>
      <c r="C392" s="85"/>
      <c r="D392" s="84" t="e">
        <f>VLOOKUP(E392,FINCAS!$A$2:$B$77,2,0)</f>
        <v>#N/A</v>
      </c>
      <c r="E392" s="15"/>
      <c r="F392" s="15"/>
      <c r="G392" s="82" t="e">
        <f>VLOOKUP(F392,'ESTADAR V3 2025'!$D$125:$E$240,2,0)</f>
        <v>#N/A</v>
      </c>
      <c r="H392" s="86"/>
      <c r="I392" s="86"/>
      <c r="J392" s="15"/>
      <c r="K392" s="242" t="str">
        <f t="shared" si="30"/>
        <v/>
      </c>
      <c r="L392" s="93">
        <f t="shared" si="27"/>
        <v>0</v>
      </c>
      <c r="M392" s="94" t="str">
        <f>+IFERROR(VLOOKUP(LEFT(F392,4),'ESTADAR V3 2025'!$C$4:$G$116,4,0),"")</f>
        <v/>
      </c>
      <c r="N392" s="95" t="str">
        <f t="shared" si="28"/>
        <v/>
      </c>
      <c r="O392" s="96" t="str">
        <f t="shared" si="29"/>
        <v/>
      </c>
      <c r="P392" s="14"/>
      <c r="Q392" s="14"/>
      <c r="R392" s="218" t="e">
        <f>+VLOOKUP(F392,'ESTADAR V3 2025'!$D$125:$G$236,4,FALSE)</f>
        <v>#N/A</v>
      </c>
    </row>
    <row r="393" spans="1:18" x14ac:dyDescent="0.35">
      <c r="A393" s="83" t="str">
        <f>IFERROR(VLOOKUP(LEFT(F393,4),Tabla3[[COD]:[PROCESO]],5,0),"")</f>
        <v/>
      </c>
      <c r="B393" s="15"/>
      <c r="C393" s="85"/>
      <c r="D393" s="84" t="e">
        <f>VLOOKUP(E393,FINCAS!$A$2:$B$77,2,0)</f>
        <v>#N/A</v>
      </c>
      <c r="E393" s="15"/>
      <c r="F393" s="15"/>
      <c r="G393" s="82" t="e">
        <f>VLOOKUP(F393,'ESTADAR V3 2025'!$D$125:$E$240,2,0)</f>
        <v>#N/A</v>
      </c>
      <c r="H393" s="86"/>
      <c r="I393" s="86"/>
      <c r="J393" s="15"/>
      <c r="K393" s="242" t="str">
        <f t="shared" si="30"/>
        <v/>
      </c>
      <c r="L393" s="93">
        <f t="shared" si="27"/>
        <v>0</v>
      </c>
      <c r="M393" s="94" t="str">
        <f>+IFERROR(VLOOKUP(LEFT(F393,4),'ESTADAR V3 2025'!$C$4:$G$116,4,0),"")</f>
        <v/>
      </c>
      <c r="N393" s="95" t="str">
        <f t="shared" si="28"/>
        <v/>
      </c>
      <c r="O393" s="96" t="str">
        <f t="shared" si="29"/>
        <v/>
      </c>
      <c r="P393" s="14"/>
      <c r="Q393" s="14"/>
      <c r="R393" s="218" t="e">
        <f>+VLOOKUP(F393,'ESTADAR V3 2025'!$D$125:$G$236,4,FALSE)</f>
        <v>#N/A</v>
      </c>
    </row>
    <row r="394" spans="1:18" x14ac:dyDescent="0.35">
      <c r="A394" s="83" t="str">
        <f>IFERROR(VLOOKUP(LEFT(F394,4),Tabla3[[COD]:[PROCESO]],5,0),"")</f>
        <v/>
      </c>
      <c r="B394" s="15"/>
      <c r="C394" s="85"/>
      <c r="D394" s="84" t="e">
        <f>VLOOKUP(E394,FINCAS!$A$2:$B$77,2,0)</f>
        <v>#N/A</v>
      </c>
      <c r="E394" s="15"/>
      <c r="F394" s="15"/>
      <c r="G394" s="82" t="e">
        <f>VLOOKUP(F394,'ESTADAR V3 2025'!$D$125:$E$240,2,0)</f>
        <v>#N/A</v>
      </c>
      <c r="H394" s="86"/>
      <c r="I394" s="86"/>
      <c r="J394" s="15"/>
      <c r="K394" s="242" t="str">
        <f t="shared" si="30"/>
        <v/>
      </c>
      <c r="L394" s="93">
        <f t="shared" si="27"/>
        <v>0</v>
      </c>
      <c r="M394" s="94" t="str">
        <f>+IFERROR(VLOOKUP(LEFT(F394,4),'ESTADAR V3 2025'!$C$4:$G$116,4,0),"")</f>
        <v/>
      </c>
      <c r="N394" s="95" t="str">
        <f t="shared" si="28"/>
        <v/>
      </c>
      <c r="O394" s="96" t="str">
        <f t="shared" si="29"/>
        <v/>
      </c>
      <c r="P394" s="14"/>
      <c r="Q394" s="14"/>
      <c r="R394" s="218" t="e">
        <f>+VLOOKUP(F394,'ESTADAR V3 2025'!$D$125:$G$236,4,FALSE)</f>
        <v>#N/A</v>
      </c>
    </row>
    <row r="395" spans="1:18" x14ac:dyDescent="0.35">
      <c r="A395" s="83" t="str">
        <f>IFERROR(VLOOKUP(LEFT(F395,4),Tabla3[[COD]:[PROCESO]],5,0),"")</f>
        <v/>
      </c>
      <c r="B395" s="15"/>
      <c r="C395" s="85"/>
      <c r="D395" s="84" t="e">
        <f>VLOOKUP(E395,FINCAS!$A$2:$B$77,2,0)</f>
        <v>#N/A</v>
      </c>
      <c r="E395" s="15"/>
      <c r="F395" s="15"/>
      <c r="G395" s="82" t="e">
        <f>VLOOKUP(F395,'ESTADAR V3 2025'!$D$125:$E$240,2,0)</f>
        <v>#N/A</v>
      </c>
      <c r="H395" s="86"/>
      <c r="I395" s="86"/>
      <c r="J395" s="15"/>
      <c r="K395" s="242" t="str">
        <f t="shared" si="30"/>
        <v/>
      </c>
      <c r="L395" s="93">
        <f t="shared" si="27"/>
        <v>0</v>
      </c>
      <c r="M395" s="94" t="str">
        <f>+IFERROR(VLOOKUP(LEFT(F395,4),'ESTADAR V3 2025'!$C$4:$G$116,4,0),"")</f>
        <v/>
      </c>
      <c r="N395" s="95" t="str">
        <f t="shared" si="28"/>
        <v/>
      </c>
      <c r="O395" s="96" t="str">
        <f t="shared" si="29"/>
        <v/>
      </c>
      <c r="P395" s="14"/>
      <c r="Q395" s="14"/>
      <c r="R395" s="218" t="e">
        <f>+VLOOKUP(F395,'ESTADAR V3 2025'!$D$125:$G$236,4,FALSE)</f>
        <v>#N/A</v>
      </c>
    </row>
    <row r="396" spans="1:18" x14ac:dyDescent="0.35">
      <c r="A396" s="83" t="str">
        <f>IFERROR(VLOOKUP(LEFT(F396,4),Tabla3[[COD]:[PROCESO]],5,0),"")</f>
        <v/>
      </c>
      <c r="B396" s="15"/>
      <c r="C396" s="85"/>
      <c r="D396" s="84" t="e">
        <f>VLOOKUP(E396,FINCAS!$A$2:$B$77,2,0)</f>
        <v>#N/A</v>
      </c>
      <c r="E396" s="15"/>
      <c r="F396" s="15"/>
      <c r="G396" s="82" t="e">
        <f>VLOOKUP(F396,'ESTADAR V3 2025'!$D$125:$E$240,2,0)</f>
        <v>#N/A</v>
      </c>
      <c r="H396" s="86"/>
      <c r="I396" s="86"/>
      <c r="J396" s="15"/>
      <c r="K396" s="242" t="str">
        <f t="shared" si="30"/>
        <v/>
      </c>
      <c r="L396" s="93">
        <f t="shared" si="27"/>
        <v>0</v>
      </c>
      <c r="M396" s="94" t="str">
        <f>+IFERROR(VLOOKUP(LEFT(F396,4),'ESTADAR V3 2025'!$C$4:$G$116,4,0),"")</f>
        <v/>
      </c>
      <c r="N396" s="95" t="str">
        <f t="shared" si="28"/>
        <v/>
      </c>
      <c r="O396" s="96" t="str">
        <f t="shared" si="29"/>
        <v/>
      </c>
      <c r="P396" s="14"/>
      <c r="Q396" s="14"/>
      <c r="R396" s="218" t="e">
        <f>+VLOOKUP(F396,'ESTADAR V3 2025'!$D$125:$G$236,4,FALSE)</f>
        <v>#N/A</v>
      </c>
    </row>
    <row r="397" spans="1:18" x14ac:dyDescent="0.35">
      <c r="A397" s="83" t="str">
        <f>IFERROR(VLOOKUP(LEFT(F397,4),Tabla3[[COD]:[PROCESO]],5,0),"")</f>
        <v/>
      </c>
      <c r="B397" s="15"/>
      <c r="C397" s="85"/>
      <c r="D397" s="84" t="e">
        <f>VLOOKUP(E397,FINCAS!$A$2:$B$77,2,0)</f>
        <v>#N/A</v>
      </c>
      <c r="E397" s="15"/>
      <c r="F397" s="15"/>
      <c r="G397" s="82" t="e">
        <f>VLOOKUP(F397,'ESTADAR V3 2025'!$D$125:$E$240,2,0)</f>
        <v>#N/A</v>
      </c>
      <c r="H397" s="86"/>
      <c r="I397" s="86"/>
      <c r="J397" s="15"/>
      <c r="K397" s="242" t="str">
        <f t="shared" si="30"/>
        <v/>
      </c>
      <c r="L397" s="93">
        <f t="shared" si="27"/>
        <v>0</v>
      </c>
      <c r="M397" s="94" t="str">
        <f>+IFERROR(VLOOKUP(LEFT(F397,4),'ESTADAR V3 2025'!$C$4:$G$116,4,0),"")</f>
        <v/>
      </c>
      <c r="N397" s="95" t="str">
        <f t="shared" si="28"/>
        <v/>
      </c>
      <c r="O397" s="96" t="str">
        <f t="shared" si="29"/>
        <v/>
      </c>
      <c r="P397" s="14"/>
      <c r="Q397" s="14"/>
      <c r="R397" s="218" t="e">
        <f>+VLOOKUP(F397,'ESTADAR V3 2025'!$D$125:$G$236,4,FALSE)</f>
        <v>#N/A</v>
      </c>
    </row>
    <row r="398" spans="1:18" x14ac:dyDescent="0.35">
      <c r="A398" s="83" t="str">
        <f>IFERROR(VLOOKUP(LEFT(F398,4),Tabla3[[COD]:[PROCESO]],5,0),"")</f>
        <v/>
      </c>
      <c r="B398" s="15"/>
      <c r="C398" s="85"/>
      <c r="D398" s="84" t="e">
        <f>VLOOKUP(E398,FINCAS!$A$2:$B$77,2,0)</f>
        <v>#N/A</v>
      </c>
      <c r="E398" s="15"/>
      <c r="F398" s="15"/>
      <c r="G398" s="82" t="e">
        <f>VLOOKUP(F398,'ESTADAR V3 2025'!$D$125:$E$240,2,0)</f>
        <v>#N/A</v>
      </c>
      <c r="H398" s="86"/>
      <c r="I398" s="86"/>
      <c r="J398" s="15"/>
      <c r="K398" s="242" t="str">
        <f t="shared" si="30"/>
        <v/>
      </c>
      <c r="L398" s="93">
        <f t="shared" si="27"/>
        <v>0</v>
      </c>
      <c r="M398" s="94" t="str">
        <f>+IFERROR(VLOOKUP(LEFT(F398,4),'ESTADAR V3 2025'!$C$4:$G$116,4,0),"")</f>
        <v/>
      </c>
      <c r="N398" s="95" t="str">
        <f t="shared" si="28"/>
        <v/>
      </c>
      <c r="O398" s="96" t="str">
        <f t="shared" si="29"/>
        <v/>
      </c>
      <c r="P398" s="14"/>
      <c r="Q398" s="14"/>
      <c r="R398" s="218" t="e">
        <f>+VLOOKUP(F398,'ESTADAR V3 2025'!$D$125:$G$236,4,FALSE)</f>
        <v>#N/A</v>
      </c>
    </row>
    <row r="399" spans="1:18" x14ac:dyDescent="0.35">
      <c r="A399" s="83" t="str">
        <f>IFERROR(VLOOKUP(LEFT(F399,4),Tabla3[[COD]:[PROCESO]],5,0),"")</f>
        <v/>
      </c>
      <c r="B399" s="15"/>
      <c r="C399" s="85"/>
      <c r="D399" s="84" t="e">
        <f>VLOOKUP(E399,FINCAS!$A$2:$B$77,2,0)</f>
        <v>#N/A</v>
      </c>
      <c r="E399" s="15"/>
      <c r="F399" s="15"/>
      <c r="G399" s="82" t="e">
        <f>VLOOKUP(F399,'ESTADAR V3 2025'!$D$125:$E$240,2,0)</f>
        <v>#N/A</v>
      </c>
      <c r="H399" s="86"/>
      <c r="I399" s="86"/>
      <c r="J399" s="15"/>
      <c r="K399" s="242" t="str">
        <f t="shared" si="30"/>
        <v/>
      </c>
      <c r="L399" s="93">
        <f t="shared" si="27"/>
        <v>0</v>
      </c>
      <c r="M399" s="94" t="str">
        <f>+IFERROR(VLOOKUP(LEFT(F399,4),'ESTADAR V3 2025'!$C$4:$G$116,4,0),"")</f>
        <v/>
      </c>
      <c r="N399" s="95" t="str">
        <f t="shared" si="28"/>
        <v/>
      </c>
      <c r="O399" s="96" t="str">
        <f t="shared" si="29"/>
        <v/>
      </c>
      <c r="P399" s="14"/>
      <c r="Q399" s="14"/>
      <c r="R399" s="218" t="e">
        <f>+VLOOKUP(F399,'ESTADAR V3 2025'!$D$125:$G$236,4,FALSE)</f>
        <v>#N/A</v>
      </c>
    </row>
    <row r="400" spans="1:18" x14ac:dyDescent="0.35">
      <c r="A400" s="83" t="str">
        <f>IFERROR(VLOOKUP(LEFT(F400,4),Tabla3[[COD]:[PROCESO]],5,0),"")</f>
        <v/>
      </c>
      <c r="B400" s="15"/>
      <c r="C400" s="85"/>
      <c r="D400" s="84" t="e">
        <f>VLOOKUP(E400,FINCAS!$A$2:$B$77,2,0)</f>
        <v>#N/A</v>
      </c>
      <c r="E400" s="15"/>
      <c r="F400" s="15"/>
      <c r="G400" s="82" t="e">
        <f>VLOOKUP(F400,'ESTADAR V3 2025'!$D$125:$E$240,2,0)</f>
        <v>#N/A</v>
      </c>
      <c r="H400" s="86"/>
      <c r="I400" s="86"/>
      <c r="J400" s="15"/>
      <c r="K400" s="242" t="str">
        <f t="shared" si="30"/>
        <v/>
      </c>
      <c r="L400" s="93">
        <f t="shared" si="27"/>
        <v>0</v>
      </c>
      <c r="M400" s="94" t="str">
        <f>+IFERROR(VLOOKUP(LEFT(F400,4),'ESTADAR V3 2025'!$C$4:$G$116,4,0),"")</f>
        <v/>
      </c>
      <c r="N400" s="95" t="str">
        <f t="shared" si="28"/>
        <v/>
      </c>
      <c r="O400" s="96" t="str">
        <f t="shared" si="29"/>
        <v/>
      </c>
      <c r="P400" s="14"/>
      <c r="Q400" s="14"/>
      <c r="R400" s="218" t="e">
        <f>+VLOOKUP(F400,'ESTADAR V3 2025'!$D$125:$G$236,4,FALSE)</f>
        <v>#N/A</v>
      </c>
    </row>
    <row r="401" spans="1:18" x14ac:dyDescent="0.35">
      <c r="A401" s="83" t="str">
        <f>IFERROR(VLOOKUP(LEFT(F401,4),Tabla3[[COD]:[PROCESO]],5,0),"")</f>
        <v/>
      </c>
      <c r="B401" s="15"/>
      <c r="C401" s="85"/>
      <c r="D401" s="84" t="e">
        <f>VLOOKUP(E401,FINCAS!$A$2:$B$77,2,0)</f>
        <v>#N/A</v>
      </c>
      <c r="E401" s="15"/>
      <c r="F401" s="15"/>
      <c r="G401" s="82" t="e">
        <f>VLOOKUP(F401,'ESTADAR V3 2025'!$D$125:$E$240,2,0)</f>
        <v>#N/A</v>
      </c>
      <c r="H401" s="86"/>
      <c r="I401" s="86"/>
      <c r="J401" s="15"/>
      <c r="K401" s="242" t="str">
        <f t="shared" si="30"/>
        <v/>
      </c>
      <c r="L401" s="93">
        <f t="shared" si="27"/>
        <v>0</v>
      </c>
      <c r="M401" s="94" t="str">
        <f>+IFERROR(VLOOKUP(LEFT(F401,4),'ESTADAR V3 2025'!$C$4:$G$116,4,0),"")</f>
        <v/>
      </c>
      <c r="N401" s="95" t="str">
        <f t="shared" si="28"/>
        <v/>
      </c>
      <c r="O401" s="96" t="str">
        <f t="shared" si="29"/>
        <v/>
      </c>
      <c r="P401" s="14"/>
      <c r="Q401" s="14"/>
      <c r="R401" s="218" t="e">
        <f>+VLOOKUP(F401,'ESTADAR V3 2025'!$D$125:$G$236,4,FALSE)</f>
        <v>#N/A</v>
      </c>
    </row>
    <row r="402" spans="1:18" x14ac:dyDescent="0.35">
      <c r="A402" s="83" t="str">
        <f>IFERROR(VLOOKUP(LEFT(F402,4),Tabla3[[COD]:[PROCESO]],5,0),"")</f>
        <v/>
      </c>
      <c r="B402" s="15"/>
      <c r="C402" s="85"/>
      <c r="D402" s="84" t="e">
        <f>VLOOKUP(E402,FINCAS!$A$2:$B$77,2,0)</f>
        <v>#N/A</v>
      </c>
      <c r="E402" s="15"/>
      <c r="F402" s="15"/>
      <c r="G402" s="82" t="e">
        <f>VLOOKUP(F402,'ESTADAR V3 2025'!$D$125:$E$240,2,0)</f>
        <v>#N/A</v>
      </c>
      <c r="H402" s="86"/>
      <c r="I402" s="86"/>
      <c r="J402" s="15"/>
      <c r="K402" s="242" t="str">
        <f t="shared" si="30"/>
        <v/>
      </c>
      <c r="L402" s="93">
        <f t="shared" si="27"/>
        <v>0</v>
      </c>
      <c r="M402" s="94" t="str">
        <f>+IFERROR(VLOOKUP(LEFT(F402,4),'ESTADAR V3 2025'!$C$4:$G$116,4,0),"")</f>
        <v/>
      </c>
      <c r="N402" s="95" t="str">
        <f t="shared" si="28"/>
        <v/>
      </c>
      <c r="O402" s="96" t="str">
        <f t="shared" si="29"/>
        <v/>
      </c>
      <c r="P402" s="14"/>
      <c r="Q402" s="14"/>
      <c r="R402" s="218" t="e">
        <f>+VLOOKUP(F402,'ESTADAR V3 2025'!$D$125:$G$236,4,FALSE)</f>
        <v>#N/A</v>
      </c>
    </row>
    <row r="403" spans="1:18" x14ac:dyDescent="0.35">
      <c r="A403" s="83" t="str">
        <f>IFERROR(VLOOKUP(LEFT(F403,4),Tabla3[[COD]:[PROCESO]],5,0),"")</f>
        <v/>
      </c>
      <c r="B403" s="15"/>
      <c r="C403" s="85"/>
      <c r="D403" s="84" t="e">
        <f>VLOOKUP(E403,FINCAS!$A$2:$B$77,2,0)</f>
        <v>#N/A</v>
      </c>
      <c r="E403" s="15"/>
      <c r="F403" s="15"/>
      <c r="G403" s="82" t="e">
        <f>VLOOKUP(F403,'ESTADAR V3 2025'!$D$125:$E$240,2,0)</f>
        <v>#N/A</v>
      </c>
      <c r="H403" s="86"/>
      <c r="I403" s="86"/>
      <c r="J403" s="15"/>
      <c r="K403" s="242" t="str">
        <f t="shared" si="30"/>
        <v/>
      </c>
      <c r="L403" s="93">
        <f t="shared" si="27"/>
        <v>0</v>
      </c>
      <c r="M403" s="94" t="str">
        <f>+IFERROR(VLOOKUP(LEFT(F403,4),'ESTADAR V3 2025'!$C$4:$G$116,4,0),"")</f>
        <v/>
      </c>
      <c r="N403" s="95" t="str">
        <f t="shared" si="28"/>
        <v/>
      </c>
      <c r="O403" s="96" t="str">
        <f t="shared" si="29"/>
        <v/>
      </c>
      <c r="P403" s="14"/>
      <c r="Q403" s="14"/>
      <c r="R403" s="218" t="e">
        <f>+VLOOKUP(F403,'ESTADAR V3 2025'!$D$125:$G$236,4,FALSE)</f>
        <v>#N/A</v>
      </c>
    </row>
    <row r="404" spans="1:18" x14ac:dyDescent="0.35">
      <c r="A404" s="83" t="str">
        <f>IFERROR(VLOOKUP(LEFT(F404,4),Tabla3[[COD]:[PROCESO]],5,0),"")</f>
        <v/>
      </c>
      <c r="B404" s="15"/>
      <c r="C404" s="85"/>
      <c r="D404" s="84" t="e">
        <f>VLOOKUP(E404,FINCAS!$A$2:$B$77,2,0)</f>
        <v>#N/A</v>
      </c>
      <c r="E404" s="15"/>
      <c r="F404" s="15"/>
      <c r="G404" s="82" t="e">
        <f>VLOOKUP(F404,'ESTADAR V3 2025'!$D$125:$E$240,2,0)</f>
        <v>#N/A</v>
      </c>
      <c r="H404" s="86"/>
      <c r="I404" s="86"/>
      <c r="J404" s="15"/>
      <c r="K404" s="242" t="str">
        <f t="shared" si="30"/>
        <v/>
      </c>
      <c r="L404" s="93">
        <f t="shared" si="27"/>
        <v>0</v>
      </c>
      <c r="M404" s="94" t="str">
        <f>+IFERROR(VLOOKUP(LEFT(F404,4),'ESTADAR V3 2025'!$C$4:$G$116,4,0),"")</f>
        <v/>
      </c>
      <c r="N404" s="95" t="str">
        <f t="shared" si="28"/>
        <v/>
      </c>
      <c r="O404" s="96" t="str">
        <f t="shared" si="29"/>
        <v/>
      </c>
      <c r="P404" s="14"/>
      <c r="Q404" s="14"/>
      <c r="R404" s="218" t="e">
        <f>+VLOOKUP(F404,'ESTADAR V3 2025'!$D$125:$G$236,4,FALSE)</f>
        <v>#N/A</v>
      </c>
    </row>
    <row r="405" spans="1:18" x14ac:dyDescent="0.35">
      <c r="A405" s="83" t="str">
        <f>IFERROR(VLOOKUP(LEFT(F405,4),Tabla3[[COD]:[PROCESO]],5,0),"")</f>
        <v/>
      </c>
      <c r="B405" s="15"/>
      <c r="C405" s="85"/>
      <c r="D405" s="84" t="e">
        <f>VLOOKUP(E405,FINCAS!$A$2:$B$77,2,0)</f>
        <v>#N/A</v>
      </c>
      <c r="E405" s="15"/>
      <c r="F405" s="15"/>
      <c r="G405" s="82" t="e">
        <f>VLOOKUP(F405,'ESTADAR V3 2025'!$D$125:$E$240,2,0)</f>
        <v>#N/A</v>
      </c>
      <c r="H405" s="86"/>
      <c r="I405" s="86"/>
      <c r="J405" s="15"/>
      <c r="K405" s="242" t="str">
        <f t="shared" si="30"/>
        <v/>
      </c>
      <c r="L405" s="93">
        <f t="shared" si="27"/>
        <v>0</v>
      </c>
      <c r="M405" s="94" t="str">
        <f>+IFERROR(VLOOKUP(LEFT(F405,4),'ESTADAR V3 2025'!$C$4:$G$116,4,0),"")</f>
        <v/>
      </c>
      <c r="N405" s="95" t="str">
        <f t="shared" si="28"/>
        <v/>
      </c>
      <c r="O405" s="96" t="str">
        <f t="shared" si="29"/>
        <v/>
      </c>
      <c r="P405" s="14"/>
      <c r="Q405" s="14"/>
      <c r="R405" s="218" t="e">
        <f>+VLOOKUP(F405,'ESTADAR V3 2025'!$D$125:$G$236,4,FALSE)</f>
        <v>#N/A</v>
      </c>
    </row>
    <row r="406" spans="1:18" x14ac:dyDescent="0.35">
      <c r="A406" s="83" t="str">
        <f>IFERROR(VLOOKUP(LEFT(F406,4),Tabla3[[COD]:[PROCESO]],5,0),"")</f>
        <v/>
      </c>
      <c r="B406" s="15"/>
      <c r="C406" s="85"/>
      <c r="D406" s="84" t="e">
        <f>VLOOKUP(E406,FINCAS!$A$2:$B$77,2,0)</f>
        <v>#N/A</v>
      </c>
      <c r="E406" s="15"/>
      <c r="F406" s="15"/>
      <c r="G406" s="82" t="e">
        <f>VLOOKUP(F406,'ESTADAR V3 2025'!$D$125:$E$240,2,0)</f>
        <v>#N/A</v>
      </c>
      <c r="H406" s="86"/>
      <c r="I406" s="86"/>
      <c r="J406" s="15"/>
      <c r="K406" s="242" t="str">
        <f t="shared" si="30"/>
        <v/>
      </c>
      <c r="L406" s="93">
        <f t="shared" si="27"/>
        <v>0</v>
      </c>
      <c r="M406" s="94" t="str">
        <f>+IFERROR(VLOOKUP(LEFT(F406,4),'ESTADAR V3 2025'!$C$4:$G$116,4,0),"")</f>
        <v/>
      </c>
      <c r="N406" s="95" t="str">
        <f t="shared" si="28"/>
        <v/>
      </c>
      <c r="O406" s="96" t="str">
        <f t="shared" si="29"/>
        <v/>
      </c>
      <c r="P406" s="14"/>
      <c r="Q406" s="14"/>
      <c r="R406" s="218" t="e">
        <f>+VLOOKUP(F406,'ESTADAR V3 2025'!$D$125:$G$236,4,FALSE)</f>
        <v>#N/A</v>
      </c>
    </row>
    <row r="407" spans="1:18" x14ac:dyDescent="0.35">
      <c r="A407" s="83" t="str">
        <f>IFERROR(VLOOKUP(LEFT(F407,4),Tabla3[[COD]:[PROCESO]],5,0),"")</f>
        <v/>
      </c>
      <c r="B407" s="15"/>
      <c r="C407" s="85"/>
      <c r="D407" s="84" t="e">
        <f>VLOOKUP(E407,FINCAS!$A$2:$B$77,2,0)</f>
        <v>#N/A</v>
      </c>
      <c r="E407" s="15"/>
      <c r="F407" s="15"/>
      <c r="G407" s="82" t="e">
        <f>VLOOKUP(F407,'ESTADAR V3 2025'!$D$125:$E$240,2,0)</f>
        <v>#N/A</v>
      </c>
      <c r="H407" s="86"/>
      <c r="I407" s="86"/>
      <c r="J407" s="15"/>
      <c r="K407" s="242" t="str">
        <f t="shared" si="30"/>
        <v/>
      </c>
      <c r="L407" s="93">
        <f t="shared" si="27"/>
        <v>0</v>
      </c>
      <c r="M407" s="94" t="str">
        <f>+IFERROR(VLOOKUP(LEFT(F407,4),'ESTADAR V3 2025'!$C$4:$G$116,4,0),"")</f>
        <v/>
      </c>
      <c r="N407" s="95" t="str">
        <f t="shared" si="28"/>
        <v/>
      </c>
      <c r="O407" s="96" t="str">
        <f t="shared" si="29"/>
        <v/>
      </c>
      <c r="P407" s="14"/>
      <c r="Q407" s="14"/>
      <c r="R407" s="218" t="e">
        <f>+VLOOKUP(F407,'ESTADAR V3 2025'!$D$125:$G$236,4,FALSE)</f>
        <v>#N/A</v>
      </c>
    </row>
    <row r="408" spans="1:18" x14ac:dyDescent="0.35">
      <c r="A408" s="83" t="str">
        <f>IFERROR(VLOOKUP(LEFT(F408,4),Tabla3[[COD]:[PROCESO]],5,0),"")</f>
        <v/>
      </c>
      <c r="B408" s="15"/>
      <c r="C408" s="85"/>
      <c r="D408" s="84" t="e">
        <f>VLOOKUP(E408,FINCAS!$A$2:$B$77,2,0)</f>
        <v>#N/A</v>
      </c>
      <c r="E408" s="15"/>
      <c r="F408" s="15"/>
      <c r="G408" s="82" t="e">
        <f>VLOOKUP(F408,'ESTADAR V3 2025'!$D$125:$E$240,2,0)</f>
        <v>#N/A</v>
      </c>
      <c r="H408" s="86"/>
      <c r="I408" s="86"/>
      <c r="J408" s="15"/>
      <c r="K408" s="242" t="str">
        <f t="shared" si="30"/>
        <v/>
      </c>
      <c r="L408" s="93">
        <f t="shared" si="27"/>
        <v>0</v>
      </c>
      <c r="M408" s="94" t="str">
        <f>+IFERROR(VLOOKUP(LEFT(F408,4),'ESTADAR V3 2025'!$C$4:$G$116,4,0),"")</f>
        <v/>
      </c>
      <c r="N408" s="95" t="str">
        <f t="shared" si="28"/>
        <v/>
      </c>
      <c r="O408" s="96" t="str">
        <f t="shared" si="29"/>
        <v/>
      </c>
      <c r="P408" s="14"/>
      <c r="Q408" s="14"/>
      <c r="R408" s="218" t="e">
        <f>+VLOOKUP(F408,'ESTADAR V3 2025'!$D$125:$G$236,4,FALSE)</f>
        <v>#N/A</v>
      </c>
    </row>
    <row r="409" spans="1:18" x14ac:dyDescent="0.35">
      <c r="A409" s="83" t="str">
        <f>IFERROR(VLOOKUP(LEFT(F409,4),Tabla3[[COD]:[PROCESO]],5,0),"")</f>
        <v/>
      </c>
      <c r="B409" s="15"/>
      <c r="C409" s="85"/>
      <c r="D409" s="84" t="e">
        <f>VLOOKUP(E409,FINCAS!$A$2:$B$77,2,0)</f>
        <v>#N/A</v>
      </c>
      <c r="E409" s="15"/>
      <c r="F409" s="15"/>
      <c r="G409" s="82" t="e">
        <f>VLOOKUP(F409,'ESTADAR V3 2025'!$D$125:$E$240,2,0)</f>
        <v>#N/A</v>
      </c>
      <c r="H409" s="86"/>
      <c r="I409" s="86"/>
      <c r="J409" s="15"/>
      <c r="K409" s="242" t="str">
        <f t="shared" si="30"/>
        <v/>
      </c>
      <c r="L409" s="93">
        <f t="shared" si="27"/>
        <v>0</v>
      </c>
      <c r="M409" s="94" t="str">
        <f>+IFERROR(VLOOKUP(LEFT(F409,4),'ESTADAR V3 2025'!$C$4:$G$116,4,0),"")</f>
        <v/>
      </c>
      <c r="N409" s="95" t="str">
        <f t="shared" si="28"/>
        <v/>
      </c>
      <c r="O409" s="96" t="str">
        <f t="shared" si="29"/>
        <v/>
      </c>
      <c r="P409" s="14"/>
      <c r="Q409" s="14"/>
      <c r="R409" s="218" t="e">
        <f>+VLOOKUP(F409,'ESTADAR V3 2025'!$D$125:$G$236,4,FALSE)</f>
        <v>#N/A</v>
      </c>
    </row>
    <row r="410" spans="1:18" x14ac:dyDescent="0.35">
      <c r="A410" s="83" t="str">
        <f>IFERROR(VLOOKUP(LEFT(F410,4),Tabla3[[COD]:[PROCESO]],5,0),"")</f>
        <v/>
      </c>
      <c r="B410" s="15"/>
      <c r="C410" s="85"/>
      <c r="D410" s="84" t="e">
        <f>VLOOKUP(E410,FINCAS!$A$2:$B$77,2,0)</f>
        <v>#N/A</v>
      </c>
      <c r="E410" s="15"/>
      <c r="F410" s="15"/>
      <c r="G410" s="82" t="e">
        <f>VLOOKUP(F410,'ESTADAR V3 2025'!$D$125:$E$240,2,0)</f>
        <v>#N/A</v>
      </c>
      <c r="H410" s="86"/>
      <c r="I410" s="86"/>
      <c r="J410" s="15"/>
      <c r="K410" s="242" t="str">
        <f t="shared" si="30"/>
        <v/>
      </c>
      <c r="L410" s="93">
        <f t="shared" si="27"/>
        <v>0</v>
      </c>
      <c r="M410" s="94" t="str">
        <f>+IFERROR(VLOOKUP(LEFT(F410,4),'ESTADAR V3 2025'!$C$4:$G$116,4,0),"")</f>
        <v/>
      </c>
      <c r="N410" s="95" t="str">
        <f t="shared" si="28"/>
        <v/>
      </c>
      <c r="O410" s="96" t="str">
        <f t="shared" si="29"/>
        <v/>
      </c>
      <c r="P410" s="14"/>
      <c r="Q410" s="14"/>
      <c r="R410" s="218" t="e">
        <f>+VLOOKUP(F410,'ESTADAR V3 2025'!$D$125:$G$236,4,FALSE)</f>
        <v>#N/A</v>
      </c>
    </row>
    <row r="411" spans="1:18" x14ac:dyDescent="0.35">
      <c r="A411" s="83" t="str">
        <f>IFERROR(VLOOKUP(LEFT(F411,4),Tabla3[[COD]:[PROCESO]],5,0),"")</f>
        <v/>
      </c>
      <c r="B411" s="15"/>
      <c r="C411" s="85"/>
      <c r="D411" s="84" t="e">
        <f>VLOOKUP(E411,FINCAS!$A$2:$B$77,2,0)</f>
        <v>#N/A</v>
      </c>
      <c r="E411" s="15"/>
      <c r="F411" s="15"/>
      <c r="G411" s="82" t="e">
        <f>VLOOKUP(F411,'ESTADAR V3 2025'!$D$125:$E$240,2,0)</f>
        <v>#N/A</v>
      </c>
      <c r="H411" s="86"/>
      <c r="I411" s="86"/>
      <c r="J411" s="15"/>
      <c r="K411" s="242" t="str">
        <f t="shared" si="30"/>
        <v/>
      </c>
      <c r="L411" s="93">
        <f t="shared" si="27"/>
        <v>0</v>
      </c>
      <c r="M411" s="94" t="str">
        <f>+IFERROR(VLOOKUP(LEFT(F411,4),'ESTADAR V3 2025'!$C$4:$G$116,4,0),"")</f>
        <v/>
      </c>
      <c r="N411" s="95" t="str">
        <f t="shared" si="28"/>
        <v/>
      </c>
      <c r="O411" s="96" t="str">
        <f t="shared" si="29"/>
        <v/>
      </c>
      <c r="P411" s="14"/>
      <c r="Q411" s="14"/>
      <c r="R411" s="218" t="e">
        <f>+VLOOKUP(F411,'ESTADAR V3 2025'!$D$125:$G$236,4,FALSE)</f>
        <v>#N/A</v>
      </c>
    </row>
    <row r="412" spans="1:18" x14ac:dyDescent="0.35">
      <c r="A412" s="83" t="str">
        <f>IFERROR(VLOOKUP(LEFT(F412,4),Tabla3[[COD]:[PROCESO]],5,0),"")</f>
        <v/>
      </c>
      <c r="B412" s="15"/>
      <c r="C412" s="85"/>
      <c r="D412" s="84" t="e">
        <f>VLOOKUP(E412,FINCAS!$A$2:$B$77,2,0)</f>
        <v>#N/A</v>
      </c>
      <c r="E412" s="15"/>
      <c r="F412" s="15"/>
      <c r="G412" s="82" t="e">
        <f>VLOOKUP(F412,'ESTADAR V3 2025'!$D$125:$E$240,2,0)</f>
        <v>#N/A</v>
      </c>
      <c r="H412" s="86"/>
      <c r="I412" s="86"/>
      <c r="J412" s="15"/>
      <c r="K412" s="242" t="str">
        <f t="shared" si="30"/>
        <v/>
      </c>
      <c r="L412" s="93">
        <f t="shared" si="27"/>
        <v>0</v>
      </c>
      <c r="M412" s="94" t="str">
        <f>+IFERROR(VLOOKUP(LEFT(F412,4),'ESTADAR V3 2025'!$C$4:$G$116,4,0),"")</f>
        <v/>
      </c>
      <c r="N412" s="95" t="str">
        <f t="shared" si="28"/>
        <v/>
      </c>
      <c r="O412" s="96" t="str">
        <f t="shared" si="29"/>
        <v/>
      </c>
      <c r="P412" s="14"/>
      <c r="Q412" s="14"/>
      <c r="R412" s="218" t="e">
        <f>+VLOOKUP(F412,'ESTADAR V3 2025'!$D$125:$G$236,4,FALSE)</f>
        <v>#N/A</v>
      </c>
    </row>
    <row r="413" spans="1:18" x14ac:dyDescent="0.35">
      <c r="A413" s="83" t="str">
        <f>IFERROR(VLOOKUP(LEFT(F413,4),Tabla3[[COD]:[PROCESO]],5,0),"")</f>
        <v/>
      </c>
      <c r="B413" s="15"/>
      <c r="C413" s="85"/>
      <c r="D413" s="84" t="e">
        <f>VLOOKUP(E413,FINCAS!$A$2:$B$77,2,0)</f>
        <v>#N/A</v>
      </c>
      <c r="E413" s="15"/>
      <c r="F413" s="15"/>
      <c r="G413" s="82" t="e">
        <f>VLOOKUP(F413,'ESTADAR V3 2025'!$D$125:$E$240,2,0)</f>
        <v>#N/A</v>
      </c>
      <c r="H413" s="86"/>
      <c r="I413" s="86"/>
      <c r="J413" s="15"/>
      <c r="K413" s="242" t="str">
        <f t="shared" si="30"/>
        <v/>
      </c>
      <c r="L413" s="93">
        <f t="shared" si="27"/>
        <v>0</v>
      </c>
      <c r="M413" s="94" t="str">
        <f>+IFERROR(VLOOKUP(LEFT(F413,4),'ESTADAR V3 2025'!$C$4:$G$116,4,0),"")</f>
        <v/>
      </c>
      <c r="N413" s="95" t="str">
        <f t="shared" si="28"/>
        <v/>
      </c>
      <c r="O413" s="96" t="str">
        <f t="shared" si="29"/>
        <v/>
      </c>
      <c r="P413" s="14"/>
      <c r="Q413" s="14"/>
      <c r="R413" s="218" t="e">
        <f>+VLOOKUP(F413,'ESTADAR V3 2025'!$D$125:$G$236,4,FALSE)</f>
        <v>#N/A</v>
      </c>
    </row>
    <row r="414" spans="1:18" x14ac:dyDescent="0.35">
      <c r="A414" s="83" t="str">
        <f>IFERROR(VLOOKUP(LEFT(F414,4),Tabla3[[COD]:[PROCESO]],5,0),"")</f>
        <v/>
      </c>
      <c r="B414" s="15"/>
      <c r="C414" s="85"/>
      <c r="D414" s="84" t="e">
        <f>VLOOKUP(E414,FINCAS!$A$2:$B$77,2,0)</f>
        <v>#N/A</v>
      </c>
      <c r="E414" s="15"/>
      <c r="F414" s="15"/>
      <c r="G414" s="82" t="e">
        <f>VLOOKUP(F414,'ESTADAR V3 2025'!$D$125:$E$240,2,0)</f>
        <v>#N/A</v>
      </c>
      <c r="H414" s="86"/>
      <c r="I414" s="86"/>
      <c r="J414" s="15"/>
      <c r="K414" s="242" t="str">
        <f t="shared" si="30"/>
        <v/>
      </c>
      <c r="L414" s="93">
        <f t="shared" si="27"/>
        <v>0</v>
      </c>
      <c r="M414" s="94" t="str">
        <f>+IFERROR(VLOOKUP(LEFT(F414,4),'ESTADAR V3 2025'!$C$4:$G$116,4,0),"")</f>
        <v/>
      </c>
      <c r="N414" s="95" t="str">
        <f t="shared" si="28"/>
        <v/>
      </c>
      <c r="O414" s="96" t="str">
        <f t="shared" si="29"/>
        <v/>
      </c>
      <c r="P414" s="14"/>
      <c r="Q414" s="14"/>
      <c r="R414" s="218" t="e">
        <f>+VLOOKUP(F414,'ESTADAR V3 2025'!$D$125:$G$236,4,FALSE)</f>
        <v>#N/A</v>
      </c>
    </row>
    <row r="415" spans="1:18" x14ac:dyDescent="0.35">
      <c r="A415" s="83" t="str">
        <f>IFERROR(VLOOKUP(LEFT(F415,4),Tabla3[[COD]:[PROCESO]],5,0),"")</f>
        <v/>
      </c>
      <c r="B415" s="15"/>
      <c r="C415" s="85"/>
      <c r="D415" s="84" t="e">
        <f>VLOOKUP(E415,FINCAS!$A$2:$B$77,2,0)</f>
        <v>#N/A</v>
      </c>
      <c r="E415" s="15"/>
      <c r="F415" s="15"/>
      <c r="G415" s="82" t="e">
        <f>VLOOKUP(F415,'ESTADAR V3 2025'!$D$125:$E$240,2,0)</f>
        <v>#N/A</v>
      </c>
      <c r="H415" s="86"/>
      <c r="I415" s="86"/>
      <c r="J415" s="15"/>
      <c r="K415" s="242" t="str">
        <f t="shared" si="30"/>
        <v/>
      </c>
      <c r="L415" s="93">
        <f t="shared" si="27"/>
        <v>0</v>
      </c>
      <c r="M415" s="94" t="str">
        <f>+IFERROR(VLOOKUP(LEFT(F415,4),'ESTADAR V3 2025'!$C$4:$G$116,4,0),"")</f>
        <v/>
      </c>
      <c r="N415" s="95" t="str">
        <f t="shared" si="28"/>
        <v/>
      </c>
      <c r="O415" s="96" t="str">
        <f t="shared" si="29"/>
        <v/>
      </c>
      <c r="P415" s="14"/>
      <c r="Q415" s="14"/>
      <c r="R415" s="218" t="e">
        <f>+VLOOKUP(F415,'ESTADAR V3 2025'!$D$125:$G$236,4,FALSE)</f>
        <v>#N/A</v>
      </c>
    </row>
    <row r="416" spans="1:18" x14ac:dyDescent="0.35">
      <c r="A416" s="83" t="str">
        <f>IFERROR(VLOOKUP(LEFT(F416,4),Tabla3[[COD]:[PROCESO]],5,0),"")</f>
        <v/>
      </c>
      <c r="B416" s="15"/>
      <c r="C416" s="85"/>
      <c r="D416" s="84" t="e">
        <f>VLOOKUP(E416,FINCAS!$A$2:$B$77,2,0)</f>
        <v>#N/A</v>
      </c>
      <c r="E416" s="15"/>
      <c r="F416" s="15"/>
      <c r="G416" s="82" t="e">
        <f>VLOOKUP(F416,'ESTADAR V3 2025'!$D$125:$E$240,2,0)</f>
        <v>#N/A</v>
      </c>
      <c r="H416" s="86"/>
      <c r="I416" s="86"/>
      <c r="J416" s="15"/>
      <c r="K416" s="242" t="str">
        <f t="shared" si="30"/>
        <v/>
      </c>
      <c r="L416" s="93">
        <f t="shared" si="27"/>
        <v>0</v>
      </c>
      <c r="M416" s="94" t="str">
        <f>+IFERROR(VLOOKUP(LEFT(F416,4),'ESTADAR V3 2025'!$C$4:$G$116,4,0),"")</f>
        <v/>
      </c>
      <c r="N416" s="95" t="str">
        <f t="shared" si="28"/>
        <v/>
      </c>
      <c r="O416" s="96" t="str">
        <f t="shared" si="29"/>
        <v/>
      </c>
      <c r="P416" s="14"/>
      <c r="Q416" s="14"/>
      <c r="R416" s="218" t="e">
        <f>+VLOOKUP(F416,'ESTADAR V3 2025'!$D$125:$G$236,4,FALSE)</f>
        <v>#N/A</v>
      </c>
    </row>
    <row r="417" spans="1:18" x14ac:dyDescent="0.35">
      <c r="A417" s="83" t="str">
        <f>IFERROR(VLOOKUP(LEFT(F417,4),Tabla3[[COD]:[PROCESO]],5,0),"")</f>
        <v/>
      </c>
      <c r="B417" s="15"/>
      <c r="C417" s="85"/>
      <c r="D417" s="84" t="e">
        <f>VLOOKUP(E417,FINCAS!$A$2:$B$77,2,0)</f>
        <v>#N/A</v>
      </c>
      <c r="E417" s="15"/>
      <c r="F417" s="15"/>
      <c r="G417" s="82" t="e">
        <f>VLOOKUP(F417,'ESTADAR V3 2025'!$D$125:$E$240,2,0)</f>
        <v>#N/A</v>
      </c>
      <c r="H417" s="86"/>
      <c r="I417" s="86"/>
      <c r="J417" s="15"/>
      <c r="K417" s="242" t="str">
        <f t="shared" si="30"/>
        <v/>
      </c>
      <c r="L417" s="93">
        <f t="shared" si="27"/>
        <v>0</v>
      </c>
      <c r="M417" s="94" t="str">
        <f>+IFERROR(VLOOKUP(LEFT(F417,4),'ESTADAR V3 2025'!$C$4:$G$116,4,0),"")</f>
        <v/>
      </c>
      <c r="N417" s="95" t="str">
        <f t="shared" si="28"/>
        <v/>
      </c>
      <c r="O417" s="96" t="str">
        <f t="shared" si="29"/>
        <v/>
      </c>
      <c r="P417" s="14"/>
      <c r="Q417" s="14"/>
      <c r="R417" s="218" t="e">
        <f>+VLOOKUP(F417,'ESTADAR V3 2025'!$D$125:$G$236,4,FALSE)</f>
        <v>#N/A</v>
      </c>
    </row>
    <row r="418" spans="1:18" x14ac:dyDescent="0.35">
      <c r="A418" s="83" t="str">
        <f>IFERROR(VLOOKUP(LEFT(F418,4),Tabla3[[COD]:[PROCESO]],5,0),"")</f>
        <v/>
      </c>
      <c r="B418" s="15"/>
      <c r="C418" s="85"/>
      <c r="D418" s="84" t="e">
        <f>VLOOKUP(E418,FINCAS!$A$2:$B$77,2,0)</f>
        <v>#N/A</v>
      </c>
      <c r="E418" s="15"/>
      <c r="F418" s="15"/>
      <c r="G418" s="82" t="e">
        <f>VLOOKUP(F418,'ESTADAR V3 2025'!$D$125:$E$240,2,0)</f>
        <v>#N/A</v>
      </c>
      <c r="H418" s="86"/>
      <c r="I418" s="86"/>
      <c r="J418" s="15"/>
      <c r="K418" s="242" t="str">
        <f t="shared" si="30"/>
        <v/>
      </c>
      <c r="L418" s="93">
        <f t="shared" si="27"/>
        <v>0</v>
      </c>
      <c r="M418" s="94" t="str">
        <f>+IFERROR(VLOOKUP(LEFT(F418,4),'ESTADAR V3 2025'!$C$4:$G$116,4,0),"")</f>
        <v/>
      </c>
      <c r="N418" s="95" t="str">
        <f t="shared" si="28"/>
        <v/>
      </c>
      <c r="O418" s="96" t="str">
        <f t="shared" si="29"/>
        <v/>
      </c>
      <c r="P418" s="14"/>
      <c r="Q418" s="14"/>
      <c r="R418" s="218" t="e">
        <f>+VLOOKUP(F418,'ESTADAR V3 2025'!$D$125:$G$236,4,FALSE)</f>
        <v>#N/A</v>
      </c>
    </row>
    <row r="419" spans="1:18" x14ac:dyDescent="0.35">
      <c r="A419" s="83" t="str">
        <f>IFERROR(VLOOKUP(LEFT(F419,4),Tabla3[[COD]:[PROCESO]],5,0),"")</f>
        <v/>
      </c>
      <c r="B419" s="15"/>
      <c r="C419" s="85"/>
      <c r="D419" s="84" t="e">
        <f>VLOOKUP(E419,FINCAS!$A$2:$B$77,2,0)</f>
        <v>#N/A</v>
      </c>
      <c r="E419" s="15"/>
      <c r="F419" s="15"/>
      <c r="G419" s="82" t="e">
        <f>VLOOKUP(F419,'ESTADAR V3 2025'!$D$125:$E$240,2,0)</f>
        <v>#N/A</v>
      </c>
      <c r="H419" s="86"/>
      <c r="I419" s="86"/>
      <c r="J419" s="15"/>
      <c r="K419" s="242" t="str">
        <f t="shared" si="30"/>
        <v/>
      </c>
      <c r="L419" s="93">
        <f t="shared" si="27"/>
        <v>0</v>
      </c>
      <c r="M419" s="94" t="str">
        <f>+IFERROR(VLOOKUP(LEFT(F419,4),'ESTADAR V3 2025'!$C$4:$G$116,4,0),"")</f>
        <v/>
      </c>
      <c r="N419" s="95" t="str">
        <f t="shared" si="28"/>
        <v/>
      </c>
      <c r="O419" s="96" t="str">
        <f t="shared" si="29"/>
        <v/>
      </c>
      <c r="P419" s="14"/>
      <c r="Q419" s="14"/>
      <c r="R419" s="218" t="e">
        <f>+VLOOKUP(F419,'ESTADAR V3 2025'!$D$125:$G$236,4,FALSE)</f>
        <v>#N/A</v>
      </c>
    </row>
    <row r="420" spans="1:18" x14ac:dyDescent="0.35">
      <c r="A420" s="83" t="str">
        <f>IFERROR(VLOOKUP(LEFT(F420,4),Tabla3[[COD]:[PROCESO]],5,0),"")</f>
        <v/>
      </c>
      <c r="B420" s="15"/>
      <c r="C420" s="85"/>
      <c r="D420" s="84" t="e">
        <f>VLOOKUP(E420,FINCAS!$A$2:$B$77,2,0)</f>
        <v>#N/A</v>
      </c>
      <c r="E420" s="15"/>
      <c r="F420" s="15"/>
      <c r="G420" s="82" t="e">
        <f>VLOOKUP(F420,'ESTADAR V3 2025'!$D$125:$E$240,2,0)</f>
        <v>#N/A</v>
      </c>
      <c r="H420" s="86"/>
      <c r="I420" s="86"/>
      <c r="J420" s="15"/>
      <c r="K420" s="242" t="str">
        <f t="shared" si="30"/>
        <v/>
      </c>
      <c r="L420" s="93">
        <f t="shared" si="27"/>
        <v>0</v>
      </c>
      <c r="M420" s="94" t="str">
        <f>+IFERROR(VLOOKUP(LEFT(F420,4),'ESTADAR V3 2025'!$C$4:$G$116,4,0),"")</f>
        <v/>
      </c>
      <c r="N420" s="95" t="str">
        <f t="shared" si="28"/>
        <v/>
      </c>
      <c r="O420" s="96" t="str">
        <f t="shared" si="29"/>
        <v/>
      </c>
      <c r="P420" s="14"/>
      <c r="Q420" s="14"/>
      <c r="R420" s="218" t="e">
        <f>+VLOOKUP(F420,'ESTADAR V3 2025'!$D$125:$G$236,4,FALSE)</f>
        <v>#N/A</v>
      </c>
    </row>
    <row r="421" spans="1:18" x14ac:dyDescent="0.35">
      <c r="A421" s="83" t="str">
        <f>IFERROR(VLOOKUP(LEFT(F421,4),Tabla3[[COD]:[PROCESO]],5,0),"")</f>
        <v/>
      </c>
      <c r="B421" s="15"/>
      <c r="C421" s="85"/>
      <c r="D421" s="84" t="e">
        <f>VLOOKUP(E421,FINCAS!$A$2:$B$77,2,0)</f>
        <v>#N/A</v>
      </c>
      <c r="E421" s="15"/>
      <c r="F421" s="15"/>
      <c r="G421" s="82" t="e">
        <f>VLOOKUP(F421,'ESTADAR V3 2025'!$D$125:$E$240,2,0)</f>
        <v>#N/A</v>
      </c>
      <c r="H421" s="86"/>
      <c r="I421" s="86"/>
      <c r="J421" s="15"/>
      <c r="K421" s="242" t="str">
        <f t="shared" si="30"/>
        <v/>
      </c>
      <c r="L421" s="93">
        <f t="shared" si="27"/>
        <v>0</v>
      </c>
      <c r="M421" s="94" t="str">
        <f>+IFERROR(VLOOKUP(LEFT(F421,4),'ESTADAR V3 2025'!$C$4:$G$116,4,0),"")</f>
        <v/>
      </c>
      <c r="N421" s="95" t="str">
        <f t="shared" si="28"/>
        <v/>
      </c>
      <c r="O421" s="96" t="str">
        <f t="shared" si="29"/>
        <v/>
      </c>
      <c r="P421" s="14"/>
      <c r="Q421" s="14"/>
      <c r="R421" s="218" t="e">
        <f>+VLOOKUP(F421,'ESTADAR V3 2025'!$D$125:$G$236,4,FALSE)</f>
        <v>#N/A</v>
      </c>
    </row>
    <row r="422" spans="1:18" x14ac:dyDescent="0.35">
      <c r="A422" s="83" t="str">
        <f>IFERROR(VLOOKUP(LEFT(F422,4),Tabla3[[COD]:[PROCESO]],5,0),"")</f>
        <v/>
      </c>
      <c r="B422" s="15"/>
      <c r="C422" s="85"/>
      <c r="D422" s="84" t="e">
        <f>VLOOKUP(E422,FINCAS!$A$2:$B$77,2,0)</f>
        <v>#N/A</v>
      </c>
      <c r="E422" s="15"/>
      <c r="F422" s="15"/>
      <c r="G422" s="82" t="e">
        <f>VLOOKUP(F422,'ESTADAR V3 2025'!$D$125:$E$240,2,0)</f>
        <v>#N/A</v>
      </c>
      <c r="H422" s="86"/>
      <c r="I422" s="86"/>
      <c r="J422" s="15"/>
      <c r="K422" s="242" t="str">
        <f t="shared" si="30"/>
        <v/>
      </c>
      <c r="L422" s="93">
        <f t="shared" si="27"/>
        <v>0</v>
      </c>
      <c r="M422" s="94" t="str">
        <f>+IFERROR(VLOOKUP(LEFT(F422,4),'ESTADAR V3 2025'!$C$4:$G$116,4,0),"")</f>
        <v/>
      </c>
      <c r="N422" s="95" t="str">
        <f t="shared" si="28"/>
        <v/>
      </c>
      <c r="O422" s="96" t="str">
        <f t="shared" si="29"/>
        <v/>
      </c>
      <c r="P422" s="14"/>
      <c r="Q422" s="14"/>
      <c r="R422" s="218" t="e">
        <f>+VLOOKUP(F422,'ESTADAR V3 2025'!$D$125:$G$236,4,FALSE)</f>
        <v>#N/A</v>
      </c>
    </row>
    <row r="423" spans="1:18" x14ac:dyDescent="0.35">
      <c r="A423" s="83" t="str">
        <f>IFERROR(VLOOKUP(LEFT(F423,4),Tabla3[[COD]:[PROCESO]],5,0),"")</f>
        <v/>
      </c>
      <c r="B423" s="15"/>
      <c r="C423" s="85"/>
      <c r="D423" s="84" t="e">
        <f>VLOOKUP(E423,FINCAS!$A$2:$B$77,2,0)</f>
        <v>#N/A</v>
      </c>
      <c r="E423" s="15"/>
      <c r="F423" s="15"/>
      <c r="G423" s="82" t="e">
        <f>VLOOKUP(F423,'ESTADAR V3 2025'!$D$125:$E$240,2,0)</f>
        <v>#N/A</v>
      </c>
      <c r="H423" s="86"/>
      <c r="I423" s="86"/>
      <c r="J423" s="15"/>
      <c r="K423" s="242" t="str">
        <f t="shared" si="30"/>
        <v/>
      </c>
      <c r="L423" s="93">
        <f t="shared" si="27"/>
        <v>0</v>
      </c>
      <c r="M423" s="94" t="str">
        <f>+IFERROR(VLOOKUP(LEFT(F423,4),'ESTADAR V3 2025'!$C$4:$G$116,4,0),"")</f>
        <v/>
      </c>
      <c r="N423" s="95" t="str">
        <f t="shared" si="28"/>
        <v/>
      </c>
      <c r="O423" s="96" t="str">
        <f t="shared" si="29"/>
        <v/>
      </c>
      <c r="P423" s="14"/>
      <c r="Q423" s="14"/>
      <c r="R423" s="218" t="e">
        <f>+VLOOKUP(F423,'ESTADAR V3 2025'!$D$125:$G$236,4,FALSE)</f>
        <v>#N/A</v>
      </c>
    </row>
    <row r="424" spans="1:18" x14ac:dyDescent="0.35">
      <c r="A424" s="83" t="str">
        <f>IFERROR(VLOOKUP(LEFT(F424,4),Tabla3[[COD]:[PROCESO]],5,0),"")</f>
        <v/>
      </c>
      <c r="B424" s="15"/>
      <c r="C424" s="85"/>
      <c r="D424" s="84" t="e">
        <f>VLOOKUP(E424,FINCAS!$A$2:$B$77,2,0)</f>
        <v>#N/A</v>
      </c>
      <c r="E424" s="15"/>
      <c r="F424" s="15"/>
      <c r="G424" s="82" t="e">
        <f>VLOOKUP(F424,'ESTADAR V3 2025'!$D$125:$E$240,2,0)</f>
        <v>#N/A</v>
      </c>
      <c r="H424" s="86"/>
      <c r="I424" s="86"/>
      <c r="J424" s="15"/>
      <c r="K424" s="242" t="str">
        <f t="shared" si="30"/>
        <v/>
      </c>
      <c r="L424" s="93">
        <f t="shared" si="27"/>
        <v>0</v>
      </c>
      <c r="M424" s="94" t="str">
        <f>+IFERROR(VLOOKUP(LEFT(F424,4),'ESTADAR V3 2025'!$C$4:$G$116,4,0),"")</f>
        <v/>
      </c>
      <c r="N424" s="95" t="str">
        <f t="shared" si="28"/>
        <v/>
      </c>
      <c r="O424" s="96" t="str">
        <f t="shared" si="29"/>
        <v/>
      </c>
      <c r="P424" s="14"/>
      <c r="Q424" s="14"/>
      <c r="R424" s="218" t="e">
        <f>+VLOOKUP(F424,'ESTADAR V3 2025'!$D$125:$G$236,4,FALSE)</f>
        <v>#N/A</v>
      </c>
    </row>
    <row r="425" spans="1:18" x14ac:dyDescent="0.35">
      <c r="A425" s="83" t="str">
        <f>IFERROR(VLOOKUP(LEFT(F425,4),Tabla3[[COD]:[PROCESO]],5,0),"")</f>
        <v/>
      </c>
      <c r="B425" s="15"/>
      <c r="C425" s="85"/>
      <c r="D425" s="84" t="e">
        <f>VLOOKUP(E425,FINCAS!$A$2:$B$77,2,0)</f>
        <v>#N/A</v>
      </c>
      <c r="E425" s="15"/>
      <c r="F425" s="15"/>
      <c r="G425" s="82" t="e">
        <f>VLOOKUP(F425,'ESTADAR V3 2025'!$D$125:$E$240,2,0)</f>
        <v>#N/A</v>
      </c>
      <c r="H425" s="86"/>
      <c r="I425" s="86"/>
      <c r="J425" s="15"/>
      <c r="K425" s="242" t="str">
        <f t="shared" si="30"/>
        <v/>
      </c>
      <c r="L425" s="93">
        <f t="shared" ref="L425:L471" si="31">+(I425-H425)*24</f>
        <v>0</v>
      </c>
      <c r="M425" s="94" t="str">
        <f>+IFERROR(VLOOKUP(LEFT(F425,4),'ESTADAR V3 2025'!$C$4:$G$116,4,0),"")</f>
        <v/>
      </c>
      <c r="N425" s="95" t="str">
        <f t="shared" ref="N425:N471" si="32">IFERROR(J425/L425,"")</f>
        <v/>
      </c>
      <c r="O425" s="96" t="str">
        <f t="shared" ref="O425:O471" si="33">IFERROR(N425/M425,"")</f>
        <v/>
      </c>
      <c r="P425" s="14"/>
      <c r="Q425" s="14"/>
      <c r="R425" s="218" t="e">
        <f>+VLOOKUP(F425,'ESTADAR V3 2025'!$D$125:$G$236,4,FALSE)</f>
        <v>#N/A</v>
      </c>
    </row>
    <row r="426" spans="1:18" x14ac:dyDescent="0.35">
      <c r="A426" s="83" t="str">
        <f>IFERROR(VLOOKUP(LEFT(F426,4),Tabla3[[COD]:[PROCESO]],5,0),"")</f>
        <v/>
      </c>
      <c r="B426" s="15"/>
      <c r="C426" s="85"/>
      <c r="D426" s="84" t="e">
        <f>VLOOKUP(E426,FINCAS!$A$2:$B$77,2,0)</f>
        <v>#N/A</v>
      </c>
      <c r="E426" s="15"/>
      <c r="F426" s="15"/>
      <c r="G426" s="82" t="e">
        <f>VLOOKUP(F426,'ESTADAR V3 2025'!$D$125:$E$240,2,0)</f>
        <v>#N/A</v>
      </c>
      <c r="H426" s="86"/>
      <c r="I426" s="86"/>
      <c r="J426" s="15"/>
      <c r="K426" s="242" t="str">
        <f t="shared" si="30"/>
        <v/>
      </c>
      <c r="L426" s="93">
        <f t="shared" si="31"/>
        <v>0</v>
      </c>
      <c r="M426" s="94" t="str">
        <f>+IFERROR(VLOOKUP(LEFT(F426,4),'ESTADAR V3 2025'!$C$4:$G$116,4,0),"")</f>
        <v/>
      </c>
      <c r="N426" s="95" t="str">
        <f t="shared" si="32"/>
        <v/>
      </c>
      <c r="O426" s="96" t="str">
        <f t="shared" si="33"/>
        <v/>
      </c>
      <c r="P426" s="14"/>
      <c r="Q426" s="14"/>
      <c r="R426" s="218" t="e">
        <f>+VLOOKUP(F426,'ESTADAR V3 2025'!$D$125:$G$236,4,FALSE)</f>
        <v>#N/A</v>
      </c>
    </row>
    <row r="427" spans="1:18" x14ac:dyDescent="0.35">
      <c r="A427" s="83" t="str">
        <f>IFERROR(VLOOKUP(LEFT(F427,4),Tabla3[[COD]:[PROCESO]],5,0),"")</f>
        <v/>
      </c>
      <c r="B427" s="15"/>
      <c r="C427" s="85"/>
      <c r="D427" s="84" t="e">
        <f>VLOOKUP(E427,FINCAS!$A$2:$B$77,2,0)</f>
        <v>#N/A</v>
      </c>
      <c r="E427" s="15"/>
      <c r="F427" s="15"/>
      <c r="G427" s="82" t="e">
        <f>VLOOKUP(F427,'ESTADAR V3 2025'!$D$125:$E$240,2,0)</f>
        <v>#N/A</v>
      </c>
      <c r="H427" s="86"/>
      <c r="I427" s="86"/>
      <c r="J427" s="15"/>
      <c r="K427" s="242" t="str">
        <f t="shared" si="30"/>
        <v/>
      </c>
      <c r="L427" s="93">
        <f t="shared" si="31"/>
        <v>0</v>
      </c>
      <c r="M427" s="94" t="str">
        <f>+IFERROR(VLOOKUP(LEFT(F427,4),'ESTADAR V3 2025'!$C$4:$G$116,4,0),"")</f>
        <v/>
      </c>
      <c r="N427" s="95" t="str">
        <f t="shared" si="32"/>
        <v/>
      </c>
      <c r="O427" s="96" t="str">
        <f t="shared" si="33"/>
        <v/>
      </c>
      <c r="P427" s="14"/>
      <c r="Q427" s="14"/>
      <c r="R427" s="218" t="e">
        <f>+VLOOKUP(F427,'ESTADAR V3 2025'!$D$125:$G$236,4,FALSE)</f>
        <v>#N/A</v>
      </c>
    </row>
    <row r="428" spans="1:18" x14ac:dyDescent="0.35">
      <c r="A428" s="83" t="str">
        <f>IFERROR(VLOOKUP(LEFT(F428,4),Tabla3[[COD]:[PROCESO]],5,0),"")</f>
        <v/>
      </c>
      <c r="B428" s="15"/>
      <c r="C428" s="85"/>
      <c r="D428" s="84" t="e">
        <f>VLOOKUP(E428,FINCAS!$A$2:$B$77,2,0)</f>
        <v>#N/A</v>
      </c>
      <c r="E428" s="15"/>
      <c r="F428" s="15"/>
      <c r="G428" s="82" t="e">
        <f>VLOOKUP(F428,'ESTADAR V3 2025'!$D$125:$E$240,2,0)</f>
        <v>#N/A</v>
      </c>
      <c r="H428" s="86"/>
      <c r="I428" s="86"/>
      <c r="J428" s="15"/>
      <c r="K428" s="242" t="str">
        <f t="shared" si="30"/>
        <v/>
      </c>
      <c r="L428" s="93">
        <f t="shared" si="31"/>
        <v>0</v>
      </c>
      <c r="M428" s="94" t="str">
        <f>+IFERROR(VLOOKUP(LEFT(F428,4),'ESTADAR V3 2025'!$C$4:$G$116,4,0),"")</f>
        <v/>
      </c>
      <c r="N428" s="95" t="str">
        <f t="shared" si="32"/>
        <v/>
      </c>
      <c r="O428" s="96" t="str">
        <f t="shared" si="33"/>
        <v/>
      </c>
      <c r="P428" s="14"/>
      <c r="Q428" s="14"/>
      <c r="R428" s="218" t="e">
        <f>+VLOOKUP(F428,'ESTADAR V3 2025'!$D$125:$G$236,4,FALSE)</f>
        <v>#N/A</v>
      </c>
    </row>
    <row r="429" spans="1:18" x14ac:dyDescent="0.35">
      <c r="A429" s="83" t="str">
        <f>IFERROR(VLOOKUP(LEFT(F429,4),Tabla3[[COD]:[PROCESO]],5,0),"")</f>
        <v/>
      </c>
      <c r="B429" s="15"/>
      <c r="C429" s="85"/>
      <c r="D429" s="84" t="e">
        <f>VLOOKUP(E429,FINCAS!$A$2:$B$77,2,0)</f>
        <v>#N/A</v>
      </c>
      <c r="E429" s="15"/>
      <c r="F429" s="15"/>
      <c r="G429" s="82" t="e">
        <f>VLOOKUP(F429,'ESTADAR V3 2025'!$D$125:$E$240,2,0)</f>
        <v>#N/A</v>
      </c>
      <c r="H429" s="86"/>
      <c r="I429" s="86"/>
      <c r="J429" s="15"/>
      <c r="K429" s="242" t="str">
        <f t="shared" si="30"/>
        <v/>
      </c>
      <c r="L429" s="93">
        <f t="shared" si="31"/>
        <v>0</v>
      </c>
      <c r="M429" s="94" t="str">
        <f>+IFERROR(VLOOKUP(LEFT(F429,4),'ESTADAR V3 2025'!$C$4:$G$116,4,0),"")</f>
        <v/>
      </c>
      <c r="N429" s="95" t="str">
        <f t="shared" si="32"/>
        <v/>
      </c>
      <c r="O429" s="96" t="str">
        <f t="shared" si="33"/>
        <v/>
      </c>
      <c r="P429" s="14"/>
      <c r="Q429" s="14"/>
      <c r="R429" s="218" t="e">
        <f>+VLOOKUP(F429,'ESTADAR V3 2025'!$D$125:$G$236,4,FALSE)</f>
        <v>#N/A</v>
      </c>
    </row>
    <row r="430" spans="1:18" x14ac:dyDescent="0.35">
      <c r="A430" s="83" t="str">
        <f>IFERROR(VLOOKUP(LEFT(F430,4),Tabla3[[COD]:[PROCESO]],5,0),"")</f>
        <v/>
      </c>
      <c r="B430" s="15"/>
      <c r="C430" s="85"/>
      <c r="D430" s="84" t="e">
        <f>VLOOKUP(E430,FINCAS!$A$2:$B$77,2,0)</f>
        <v>#N/A</v>
      </c>
      <c r="E430" s="15"/>
      <c r="F430" s="15"/>
      <c r="G430" s="82" t="e">
        <f>VLOOKUP(F430,'ESTADAR V3 2025'!$D$125:$E$240,2,0)</f>
        <v>#N/A</v>
      </c>
      <c r="H430" s="86"/>
      <c r="I430" s="86"/>
      <c r="J430" s="15"/>
      <c r="K430" s="242" t="str">
        <f t="shared" si="30"/>
        <v/>
      </c>
      <c r="L430" s="93">
        <f t="shared" si="31"/>
        <v>0</v>
      </c>
      <c r="M430" s="94" t="str">
        <f>+IFERROR(VLOOKUP(LEFT(F430,4),'ESTADAR V3 2025'!$C$4:$G$116,4,0),"")</f>
        <v/>
      </c>
      <c r="N430" s="95" t="str">
        <f t="shared" si="32"/>
        <v/>
      </c>
      <c r="O430" s="96" t="str">
        <f t="shared" si="33"/>
        <v/>
      </c>
      <c r="P430" s="14"/>
      <c r="Q430" s="14"/>
      <c r="R430" s="218" t="e">
        <f>+VLOOKUP(F430,'ESTADAR V3 2025'!$D$125:$G$236,4,FALSE)</f>
        <v>#N/A</v>
      </c>
    </row>
    <row r="431" spans="1:18" x14ac:dyDescent="0.35">
      <c r="A431" s="83" t="str">
        <f>IFERROR(VLOOKUP(LEFT(F431,4),Tabla3[[COD]:[PROCESO]],5,0),"")</f>
        <v/>
      </c>
      <c r="B431" s="15"/>
      <c r="C431" s="85"/>
      <c r="D431" s="84" t="e">
        <f>VLOOKUP(E431,FINCAS!$A$2:$B$77,2,0)</f>
        <v>#N/A</v>
      </c>
      <c r="E431" s="15"/>
      <c r="F431" s="15"/>
      <c r="G431" s="82" t="e">
        <f>VLOOKUP(F431,'ESTADAR V3 2025'!$D$125:$E$240,2,0)</f>
        <v>#N/A</v>
      </c>
      <c r="H431" s="86"/>
      <c r="I431" s="86"/>
      <c r="J431" s="15"/>
      <c r="K431" s="242" t="str">
        <f t="shared" si="30"/>
        <v/>
      </c>
      <c r="L431" s="93">
        <f t="shared" si="31"/>
        <v>0</v>
      </c>
      <c r="M431" s="94" t="str">
        <f>+IFERROR(VLOOKUP(LEFT(F431,4),'ESTADAR V3 2025'!$C$4:$G$116,4,0),"")</f>
        <v/>
      </c>
      <c r="N431" s="95" t="str">
        <f t="shared" si="32"/>
        <v/>
      </c>
      <c r="O431" s="96" t="str">
        <f t="shared" si="33"/>
        <v/>
      </c>
      <c r="P431" s="14"/>
      <c r="Q431" s="14"/>
      <c r="R431" s="218" t="e">
        <f>+VLOOKUP(F431,'ESTADAR V3 2025'!$D$125:$G$236,4,FALSE)</f>
        <v>#N/A</v>
      </c>
    </row>
    <row r="432" spans="1:18" x14ac:dyDescent="0.35">
      <c r="A432" s="83" t="str">
        <f>IFERROR(VLOOKUP(LEFT(F432,4),Tabla3[[COD]:[PROCESO]],5,0),"")</f>
        <v/>
      </c>
      <c r="B432" s="15"/>
      <c r="C432" s="85"/>
      <c r="D432" s="84" t="e">
        <f>VLOOKUP(E432,FINCAS!$A$2:$B$77,2,0)</f>
        <v>#N/A</v>
      </c>
      <c r="E432" s="15"/>
      <c r="F432" s="15"/>
      <c r="G432" s="82" t="e">
        <f>VLOOKUP(F432,'ESTADAR V3 2025'!$D$125:$E$240,2,0)</f>
        <v>#N/A</v>
      </c>
      <c r="H432" s="86"/>
      <c r="I432" s="86"/>
      <c r="J432" s="15"/>
      <c r="K432" s="242" t="str">
        <f t="shared" si="30"/>
        <v/>
      </c>
      <c r="L432" s="93">
        <f t="shared" si="31"/>
        <v>0</v>
      </c>
      <c r="M432" s="94" t="str">
        <f>+IFERROR(VLOOKUP(LEFT(F432,4),'ESTADAR V3 2025'!$C$4:$G$116,4,0),"")</f>
        <v/>
      </c>
      <c r="N432" s="95" t="str">
        <f t="shared" si="32"/>
        <v/>
      </c>
      <c r="O432" s="96" t="str">
        <f t="shared" si="33"/>
        <v/>
      </c>
      <c r="P432" s="14"/>
      <c r="Q432" s="14"/>
      <c r="R432" s="218" t="e">
        <f>+VLOOKUP(F432,'ESTADAR V3 2025'!$D$125:$G$236,4,FALSE)</f>
        <v>#N/A</v>
      </c>
    </row>
    <row r="433" spans="1:18" x14ac:dyDescent="0.35">
      <c r="A433" s="83" t="str">
        <f>IFERROR(VLOOKUP(LEFT(F433,4),Tabla3[[COD]:[PROCESO]],5,0),"")</f>
        <v/>
      </c>
      <c r="B433" s="15"/>
      <c r="C433" s="85"/>
      <c r="D433" s="84" t="e">
        <f>VLOOKUP(E433,FINCAS!$A$2:$B$77,2,0)</f>
        <v>#N/A</v>
      </c>
      <c r="E433" s="15"/>
      <c r="F433" s="15"/>
      <c r="G433" s="82" t="e">
        <f>VLOOKUP(F433,'ESTADAR V3 2025'!$D$125:$E$240,2,0)</f>
        <v>#N/A</v>
      </c>
      <c r="H433" s="86"/>
      <c r="I433" s="86"/>
      <c r="J433" s="15"/>
      <c r="K433" s="242" t="str">
        <f t="shared" si="30"/>
        <v/>
      </c>
      <c r="L433" s="93">
        <f t="shared" si="31"/>
        <v>0</v>
      </c>
      <c r="M433" s="94" t="str">
        <f>+IFERROR(VLOOKUP(LEFT(F433,4),'ESTADAR V3 2025'!$C$4:$G$116,4,0),"")</f>
        <v/>
      </c>
      <c r="N433" s="95" t="str">
        <f t="shared" si="32"/>
        <v/>
      </c>
      <c r="O433" s="96" t="str">
        <f t="shared" si="33"/>
        <v/>
      </c>
      <c r="P433" s="14"/>
      <c r="Q433" s="14"/>
      <c r="R433" s="218" t="e">
        <f>+VLOOKUP(F433,'ESTADAR V3 2025'!$D$125:$G$236,4,FALSE)</f>
        <v>#N/A</v>
      </c>
    </row>
    <row r="434" spans="1:18" x14ac:dyDescent="0.35">
      <c r="A434" s="83" t="str">
        <f>IFERROR(VLOOKUP(LEFT(F434,4),Tabla3[[COD]:[PROCESO]],5,0),"")</f>
        <v/>
      </c>
      <c r="B434" s="15"/>
      <c r="C434" s="85"/>
      <c r="D434" s="84" t="e">
        <f>VLOOKUP(E434,FINCAS!$A$2:$B$77,2,0)</f>
        <v>#N/A</v>
      </c>
      <c r="E434" s="15"/>
      <c r="F434" s="15"/>
      <c r="G434" s="82" t="e">
        <f>VLOOKUP(F434,'ESTADAR V3 2025'!$D$125:$E$240,2,0)</f>
        <v>#N/A</v>
      </c>
      <c r="H434" s="86"/>
      <c r="I434" s="86"/>
      <c r="J434" s="15"/>
      <c r="K434" s="242" t="str">
        <f t="shared" si="30"/>
        <v/>
      </c>
      <c r="L434" s="93">
        <f t="shared" si="31"/>
        <v>0</v>
      </c>
      <c r="M434" s="94" t="str">
        <f>+IFERROR(VLOOKUP(LEFT(F434,4),'ESTADAR V3 2025'!$C$4:$G$116,4,0),"")</f>
        <v/>
      </c>
      <c r="N434" s="95" t="str">
        <f t="shared" si="32"/>
        <v/>
      </c>
      <c r="O434" s="96" t="str">
        <f t="shared" si="33"/>
        <v/>
      </c>
      <c r="P434" s="14"/>
      <c r="Q434" s="14"/>
      <c r="R434" s="218" t="e">
        <f>+VLOOKUP(F434,'ESTADAR V3 2025'!$D$125:$G$236,4,FALSE)</f>
        <v>#N/A</v>
      </c>
    </row>
    <row r="435" spans="1:18" x14ac:dyDescent="0.35">
      <c r="A435" s="83" t="str">
        <f>IFERROR(VLOOKUP(LEFT(F435,4),Tabla3[[COD]:[PROCESO]],5,0),"")</f>
        <v/>
      </c>
      <c r="B435" s="15"/>
      <c r="C435" s="85"/>
      <c r="D435" s="84" t="e">
        <f>VLOOKUP(E435,FINCAS!$A$2:$B$77,2,0)</f>
        <v>#N/A</v>
      </c>
      <c r="E435" s="15"/>
      <c r="F435" s="15"/>
      <c r="G435" s="82" t="e">
        <f>VLOOKUP(F435,'ESTADAR V3 2025'!$D$125:$E$240,2,0)</f>
        <v>#N/A</v>
      </c>
      <c r="H435" s="86"/>
      <c r="I435" s="86"/>
      <c r="J435" s="15"/>
      <c r="K435" s="242" t="str">
        <f t="shared" si="30"/>
        <v/>
      </c>
      <c r="L435" s="93">
        <f t="shared" si="31"/>
        <v>0</v>
      </c>
      <c r="M435" s="94" t="str">
        <f>+IFERROR(VLOOKUP(LEFT(F435,4),'ESTADAR V3 2025'!$C$4:$G$116,4,0),"")</f>
        <v/>
      </c>
      <c r="N435" s="95" t="str">
        <f t="shared" si="32"/>
        <v/>
      </c>
      <c r="O435" s="96" t="str">
        <f t="shared" si="33"/>
        <v/>
      </c>
      <c r="P435" s="14"/>
      <c r="Q435" s="14"/>
      <c r="R435" s="218" t="e">
        <f>+VLOOKUP(F435,'ESTADAR V3 2025'!$D$125:$G$236,4,FALSE)</f>
        <v>#N/A</v>
      </c>
    </row>
    <row r="436" spans="1:18" x14ac:dyDescent="0.35">
      <c r="A436" s="83" t="str">
        <f>IFERROR(VLOOKUP(LEFT(F436,4),Tabla3[[COD]:[PROCESO]],5,0),"")</f>
        <v/>
      </c>
      <c r="B436" s="15"/>
      <c r="C436" s="85"/>
      <c r="D436" s="84" t="e">
        <f>VLOOKUP(E436,FINCAS!$A$2:$B$77,2,0)</f>
        <v>#N/A</v>
      </c>
      <c r="E436" s="15"/>
      <c r="F436" s="15"/>
      <c r="G436" s="82" t="e">
        <f>VLOOKUP(F436,'ESTADAR V3 2025'!$D$125:$E$240,2,0)</f>
        <v>#N/A</v>
      </c>
      <c r="H436" s="86"/>
      <c r="I436" s="86"/>
      <c r="J436" s="15"/>
      <c r="K436" s="242" t="str">
        <f t="shared" si="30"/>
        <v/>
      </c>
      <c r="L436" s="93">
        <f t="shared" si="31"/>
        <v>0</v>
      </c>
      <c r="M436" s="94" t="str">
        <f>+IFERROR(VLOOKUP(LEFT(F436,4),'ESTADAR V3 2025'!$C$4:$G$116,4,0),"")</f>
        <v/>
      </c>
      <c r="N436" s="95" t="str">
        <f t="shared" si="32"/>
        <v/>
      </c>
      <c r="O436" s="96" t="str">
        <f t="shared" si="33"/>
        <v/>
      </c>
      <c r="P436" s="14"/>
      <c r="Q436" s="14"/>
      <c r="R436" s="218" t="e">
        <f>+VLOOKUP(F436,'ESTADAR V3 2025'!$D$125:$G$236,4,FALSE)</f>
        <v>#N/A</v>
      </c>
    </row>
    <row r="437" spans="1:18" x14ac:dyDescent="0.35">
      <c r="A437" s="83" t="str">
        <f>IFERROR(VLOOKUP(LEFT(F437,4),Tabla3[[COD]:[PROCESO]],5,0),"")</f>
        <v/>
      </c>
      <c r="B437" s="15"/>
      <c r="C437" s="85"/>
      <c r="D437" s="84" t="e">
        <f>VLOOKUP(E437,FINCAS!$A$2:$B$77,2,0)</f>
        <v>#N/A</v>
      </c>
      <c r="E437" s="15"/>
      <c r="F437" s="15"/>
      <c r="G437" s="82" t="e">
        <f>VLOOKUP(F437,'ESTADAR V3 2025'!$D$125:$E$240,2,0)</f>
        <v>#N/A</v>
      </c>
      <c r="H437" s="86"/>
      <c r="I437" s="86"/>
      <c r="J437" s="15"/>
      <c r="K437" s="242" t="str">
        <f t="shared" si="30"/>
        <v/>
      </c>
      <c r="L437" s="93">
        <f t="shared" si="31"/>
        <v>0</v>
      </c>
      <c r="M437" s="94" t="str">
        <f>+IFERROR(VLOOKUP(LEFT(F437,4),'ESTADAR V3 2025'!$C$4:$G$116,4,0),"")</f>
        <v/>
      </c>
      <c r="N437" s="95" t="str">
        <f t="shared" si="32"/>
        <v/>
      </c>
      <c r="O437" s="96" t="str">
        <f t="shared" si="33"/>
        <v/>
      </c>
      <c r="P437" s="14"/>
      <c r="Q437" s="14"/>
      <c r="R437" s="218" t="e">
        <f>+VLOOKUP(F437,'ESTADAR V3 2025'!$D$125:$G$236,4,FALSE)</f>
        <v>#N/A</v>
      </c>
    </row>
    <row r="438" spans="1:18" x14ac:dyDescent="0.35">
      <c r="A438" s="83" t="str">
        <f>IFERROR(VLOOKUP(LEFT(F438,4),Tabla3[[COD]:[PROCESO]],5,0),"")</f>
        <v/>
      </c>
      <c r="B438" s="15"/>
      <c r="C438" s="85"/>
      <c r="D438" s="84" t="e">
        <f>VLOOKUP(E438,FINCAS!$A$2:$B$77,2,0)</f>
        <v>#N/A</v>
      </c>
      <c r="E438" s="15"/>
      <c r="F438" s="15"/>
      <c r="G438" s="82" t="e">
        <f>VLOOKUP(F438,'ESTADAR V3 2025'!$D$125:$E$240,2,0)</f>
        <v>#N/A</v>
      </c>
      <c r="H438" s="86"/>
      <c r="I438" s="86"/>
      <c r="J438" s="15"/>
      <c r="K438" s="242" t="str">
        <f t="shared" si="30"/>
        <v/>
      </c>
      <c r="L438" s="93">
        <f t="shared" si="31"/>
        <v>0</v>
      </c>
      <c r="M438" s="94" t="str">
        <f>+IFERROR(VLOOKUP(LEFT(F438,4),'ESTADAR V3 2025'!$C$4:$G$116,4,0),"")</f>
        <v/>
      </c>
      <c r="N438" s="95" t="str">
        <f t="shared" si="32"/>
        <v/>
      </c>
      <c r="O438" s="96" t="str">
        <f t="shared" si="33"/>
        <v/>
      </c>
      <c r="P438" s="14"/>
      <c r="Q438" s="14"/>
      <c r="R438" s="218" t="e">
        <f>+VLOOKUP(F438,'ESTADAR V3 2025'!$D$125:$G$236,4,FALSE)</f>
        <v>#N/A</v>
      </c>
    </row>
    <row r="439" spans="1:18" x14ac:dyDescent="0.35">
      <c r="A439" s="83" t="str">
        <f>IFERROR(VLOOKUP(LEFT(F439,4),Tabla3[[COD]:[PROCESO]],5,0),"")</f>
        <v/>
      </c>
      <c r="B439" s="15"/>
      <c r="C439" s="85"/>
      <c r="D439" s="84" t="e">
        <f>VLOOKUP(E439,FINCAS!$A$2:$B$77,2,0)</f>
        <v>#N/A</v>
      </c>
      <c r="E439" s="15"/>
      <c r="F439" s="15"/>
      <c r="G439" s="82" t="e">
        <f>VLOOKUP(F439,'ESTADAR V3 2025'!$D$125:$E$240,2,0)</f>
        <v>#N/A</v>
      </c>
      <c r="H439" s="86"/>
      <c r="I439" s="86"/>
      <c r="J439" s="15"/>
      <c r="K439" s="242" t="str">
        <f t="shared" si="30"/>
        <v/>
      </c>
      <c r="L439" s="93">
        <f t="shared" si="31"/>
        <v>0</v>
      </c>
      <c r="M439" s="94" t="str">
        <f>+IFERROR(VLOOKUP(LEFT(F439,4),'ESTADAR V3 2025'!$C$4:$G$116,4,0),"")</f>
        <v/>
      </c>
      <c r="N439" s="95" t="str">
        <f t="shared" si="32"/>
        <v/>
      </c>
      <c r="O439" s="96" t="str">
        <f t="shared" si="33"/>
        <v/>
      </c>
      <c r="P439" s="14"/>
      <c r="Q439" s="14"/>
      <c r="R439" s="218" t="e">
        <f>+VLOOKUP(F439,'ESTADAR V3 2025'!$D$125:$G$236,4,FALSE)</f>
        <v>#N/A</v>
      </c>
    </row>
    <row r="440" spans="1:18" x14ac:dyDescent="0.35">
      <c r="A440" s="83" t="str">
        <f>IFERROR(VLOOKUP(LEFT(F440,4),Tabla3[[COD]:[PROCESO]],5,0),"")</f>
        <v/>
      </c>
      <c r="B440" s="15"/>
      <c r="C440" s="85"/>
      <c r="D440" s="84" t="e">
        <f>VLOOKUP(E440,FINCAS!$A$2:$B$77,2,0)</f>
        <v>#N/A</v>
      </c>
      <c r="E440" s="15"/>
      <c r="F440" s="15"/>
      <c r="G440" s="82" t="e">
        <f>VLOOKUP(F440,'ESTADAR V3 2025'!$D$125:$E$240,2,0)</f>
        <v>#N/A</v>
      </c>
      <c r="H440" s="86"/>
      <c r="I440" s="86"/>
      <c r="J440" s="15"/>
      <c r="K440" s="242" t="str">
        <f t="shared" si="30"/>
        <v/>
      </c>
      <c r="L440" s="93">
        <f t="shared" si="31"/>
        <v>0</v>
      </c>
      <c r="M440" s="94" t="str">
        <f>+IFERROR(VLOOKUP(LEFT(F440,4),'ESTADAR V3 2025'!$C$4:$G$116,4,0),"")</f>
        <v/>
      </c>
      <c r="N440" s="95" t="str">
        <f t="shared" si="32"/>
        <v/>
      </c>
      <c r="O440" s="96" t="str">
        <f t="shared" si="33"/>
        <v/>
      </c>
      <c r="P440" s="14"/>
      <c r="Q440" s="14"/>
      <c r="R440" s="218" t="e">
        <f>+VLOOKUP(F440,'ESTADAR V3 2025'!$D$125:$G$236,4,FALSE)</f>
        <v>#N/A</v>
      </c>
    </row>
    <row r="441" spans="1:18" x14ac:dyDescent="0.35">
      <c r="A441" s="83" t="str">
        <f>IFERROR(VLOOKUP(LEFT(F441,4),Tabla3[[COD]:[PROCESO]],5,0),"")</f>
        <v/>
      </c>
      <c r="B441" s="15"/>
      <c r="C441" s="85"/>
      <c r="D441" s="84" t="e">
        <f>VLOOKUP(E441,FINCAS!$A$2:$B$77,2,0)</f>
        <v>#N/A</v>
      </c>
      <c r="E441" s="15"/>
      <c r="F441" s="15"/>
      <c r="G441" s="82" t="e">
        <f>VLOOKUP(F441,'ESTADAR V3 2025'!$D$125:$E$240,2,0)</f>
        <v>#N/A</v>
      </c>
      <c r="H441" s="86"/>
      <c r="I441" s="86"/>
      <c r="J441" s="15"/>
      <c r="K441" s="242" t="str">
        <f t="shared" si="30"/>
        <v/>
      </c>
      <c r="L441" s="93">
        <f t="shared" si="31"/>
        <v>0</v>
      </c>
      <c r="M441" s="94" t="str">
        <f>+IFERROR(VLOOKUP(LEFT(F441,4),'ESTADAR V3 2025'!$C$4:$G$116,4,0),"")</f>
        <v/>
      </c>
      <c r="N441" s="95" t="str">
        <f t="shared" si="32"/>
        <v/>
      </c>
      <c r="O441" s="96" t="str">
        <f t="shared" si="33"/>
        <v/>
      </c>
      <c r="P441" s="14"/>
      <c r="Q441" s="14"/>
      <c r="R441" s="218" t="e">
        <f>+VLOOKUP(F441,'ESTADAR V3 2025'!$D$125:$G$236,4,FALSE)</f>
        <v>#N/A</v>
      </c>
    </row>
    <row r="442" spans="1:18" x14ac:dyDescent="0.35">
      <c r="A442" s="83" t="str">
        <f>IFERROR(VLOOKUP(LEFT(F442,4),Tabla3[[COD]:[PROCESO]],5,0),"")</f>
        <v/>
      </c>
      <c r="B442" s="15"/>
      <c r="C442" s="85"/>
      <c r="D442" s="84" t="e">
        <f>VLOOKUP(E442,FINCAS!$A$2:$B$77,2,0)</f>
        <v>#N/A</v>
      </c>
      <c r="E442" s="15"/>
      <c r="F442" s="15"/>
      <c r="G442" s="82" t="e">
        <f>VLOOKUP(F442,'ESTADAR V3 2025'!$D$125:$E$240,2,0)</f>
        <v>#N/A</v>
      </c>
      <c r="H442" s="86"/>
      <c r="I442" s="86"/>
      <c r="J442" s="15"/>
      <c r="K442" s="242" t="str">
        <f t="shared" si="30"/>
        <v/>
      </c>
      <c r="L442" s="93">
        <f t="shared" si="31"/>
        <v>0</v>
      </c>
      <c r="M442" s="94" t="str">
        <f>+IFERROR(VLOOKUP(LEFT(F442,4),'ESTADAR V3 2025'!$C$4:$G$116,4,0),"")</f>
        <v/>
      </c>
      <c r="N442" s="95" t="str">
        <f t="shared" si="32"/>
        <v/>
      </c>
      <c r="O442" s="96" t="str">
        <f t="shared" si="33"/>
        <v/>
      </c>
      <c r="P442" s="14"/>
      <c r="Q442" s="14"/>
      <c r="R442" s="218" t="e">
        <f>+VLOOKUP(F442,'ESTADAR V3 2025'!$D$125:$G$236,4,FALSE)</f>
        <v>#N/A</v>
      </c>
    </row>
    <row r="443" spans="1:18" x14ac:dyDescent="0.35">
      <c r="A443" s="83" t="str">
        <f>IFERROR(VLOOKUP(LEFT(F443,4),Tabla3[[COD]:[PROCESO]],5,0),"")</f>
        <v/>
      </c>
      <c r="B443" s="15"/>
      <c r="C443" s="85"/>
      <c r="D443" s="84" t="e">
        <f>VLOOKUP(E443,FINCAS!$A$2:$B$77,2,0)</f>
        <v>#N/A</v>
      </c>
      <c r="E443" s="15"/>
      <c r="F443" s="15"/>
      <c r="G443" s="82" t="e">
        <f>VLOOKUP(F443,'ESTADAR V3 2025'!$D$125:$E$240,2,0)</f>
        <v>#N/A</v>
      </c>
      <c r="H443" s="86"/>
      <c r="I443" s="86"/>
      <c r="J443" s="15"/>
      <c r="K443" s="242" t="str">
        <f t="shared" si="30"/>
        <v/>
      </c>
      <c r="L443" s="93">
        <f t="shared" si="31"/>
        <v>0</v>
      </c>
      <c r="M443" s="94" t="str">
        <f>+IFERROR(VLOOKUP(LEFT(F443,4),'ESTADAR V3 2025'!$C$4:$G$116,4,0),"")</f>
        <v/>
      </c>
      <c r="N443" s="95" t="str">
        <f t="shared" si="32"/>
        <v/>
      </c>
      <c r="O443" s="96" t="str">
        <f t="shared" si="33"/>
        <v/>
      </c>
      <c r="P443" s="14"/>
      <c r="Q443" s="14"/>
      <c r="R443" s="218" t="e">
        <f>+VLOOKUP(F443,'ESTADAR V3 2025'!$D$125:$G$236,4,FALSE)</f>
        <v>#N/A</v>
      </c>
    </row>
    <row r="444" spans="1:18" x14ac:dyDescent="0.35">
      <c r="A444" s="83" t="str">
        <f>IFERROR(VLOOKUP(LEFT(F444,4),Tabla3[[COD]:[PROCESO]],5,0),"")</f>
        <v/>
      </c>
      <c r="B444" s="15"/>
      <c r="C444" s="85"/>
      <c r="D444" s="84" t="e">
        <f>VLOOKUP(E444,FINCAS!$A$2:$B$77,2,0)</f>
        <v>#N/A</v>
      </c>
      <c r="E444" s="15"/>
      <c r="F444" s="15"/>
      <c r="G444" s="82" t="e">
        <f>VLOOKUP(F444,'ESTADAR V3 2025'!$D$125:$E$240,2,0)</f>
        <v>#N/A</v>
      </c>
      <c r="H444" s="86"/>
      <c r="I444" s="86"/>
      <c r="J444" s="15"/>
      <c r="K444" s="242" t="str">
        <f t="shared" si="30"/>
        <v/>
      </c>
      <c r="L444" s="93">
        <f t="shared" si="31"/>
        <v>0</v>
      </c>
      <c r="M444" s="94" t="str">
        <f>+IFERROR(VLOOKUP(LEFT(F444,4),'ESTADAR V3 2025'!$C$4:$G$116,4,0),"")</f>
        <v/>
      </c>
      <c r="N444" s="95" t="str">
        <f t="shared" si="32"/>
        <v/>
      </c>
      <c r="O444" s="96" t="str">
        <f t="shared" si="33"/>
        <v/>
      </c>
      <c r="P444" s="14"/>
      <c r="Q444" s="14"/>
      <c r="R444" s="218" t="e">
        <f>+VLOOKUP(F444,'ESTADAR V3 2025'!$D$125:$G$236,4,FALSE)</f>
        <v>#N/A</v>
      </c>
    </row>
    <row r="445" spans="1:18" x14ac:dyDescent="0.35">
      <c r="A445" s="83" t="str">
        <f>IFERROR(VLOOKUP(LEFT(F445,4),Tabla3[[COD]:[PROCESO]],5,0),"")</f>
        <v/>
      </c>
      <c r="B445" s="15"/>
      <c r="C445" s="85"/>
      <c r="D445" s="84" t="e">
        <f>VLOOKUP(E445,FINCAS!$A$2:$B$77,2,0)</f>
        <v>#N/A</v>
      </c>
      <c r="E445" s="15"/>
      <c r="F445" s="15"/>
      <c r="G445" s="82" t="e">
        <f>VLOOKUP(F445,'ESTADAR V3 2025'!$D$125:$E$240,2,0)</f>
        <v>#N/A</v>
      </c>
      <c r="H445" s="86"/>
      <c r="I445" s="86"/>
      <c r="J445" s="15"/>
      <c r="K445" s="242" t="str">
        <f t="shared" si="30"/>
        <v/>
      </c>
      <c r="L445" s="93">
        <f t="shared" si="31"/>
        <v>0</v>
      </c>
      <c r="M445" s="94" t="str">
        <f>+IFERROR(VLOOKUP(LEFT(F445,4),'ESTADAR V3 2025'!$C$4:$G$116,4,0),"")</f>
        <v/>
      </c>
      <c r="N445" s="95" t="str">
        <f t="shared" si="32"/>
        <v/>
      </c>
      <c r="O445" s="96" t="str">
        <f t="shared" si="33"/>
        <v/>
      </c>
      <c r="P445" s="14"/>
      <c r="Q445" s="14"/>
      <c r="R445" s="218" t="e">
        <f>+VLOOKUP(F445,'ESTADAR V3 2025'!$D$125:$G$236,4,FALSE)</f>
        <v>#N/A</v>
      </c>
    </row>
    <row r="446" spans="1:18" x14ac:dyDescent="0.35">
      <c r="A446" s="83" t="str">
        <f>IFERROR(VLOOKUP(LEFT(F446,4),Tabla3[[COD]:[PROCESO]],5,0),"")</f>
        <v/>
      </c>
      <c r="B446" s="15"/>
      <c r="C446" s="85"/>
      <c r="D446" s="84" t="e">
        <f>VLOOKUP(E446,FINCAS!$A$2:$B$77,2,0)</f>
        <v>#N/A</v>
      </c>
      <c r="E446" s="15"/>
      <c r="F446" s="15"/>
      <c r="G446" s="82" t="e">
        <f>VLOOKUP(F446,'ESTADAR V3 2025'!$D$125:$E$240,2,0)</f>
        <v>#N/A</v>
      </c>
      <c r="H446" s="86"/>
      <c r="I446" s="86"/>
      <c r="J446" s="15"/>
      <c r="K446" s="242" t="str">
        <f t="shared" si="30"/>
        <v/>
      </c>
      <c r="L446" s="93">
        <f t="shared" si="31"/>
        <v>0</v>
      </c>
      <c r="M446" s="94" t="str">
        <f>+IFERROR(VLOOKUP(LEFT(F446,4),'ESTADAR V3 2025'!$C$4:$G$116,4,0),"")</f>
        <v/>
      </c>
      <c r="N446" s="95" t="str">
        <f t="shared" si="32"/>
        <v/>
      </c>
      <c r="O446" s="96" t="str">
        <f t="shared" si="33"/>
        <v/>
      </c>
      <c r="P446" s="14"/>
      <c r="Q446" s="14"/>
      <c r="R446" s="218" t="e">
        <f>+VLOOKUP(F446,'ESTADAR V3 2025'!$D$125:$G$236,4,FALSE)</f>
        <v>#N/A</v>
      </c>
    </row>
    <row r="447" spans="1:18" x14ac:dyDescent="0.35">
      <c r="A447" s="83" t="str">
        <f>IFERROR(VLOOKUP(LEFT(F447,4),Tabla3[[COD]:[PROCESO]],5,0),"")</f>
        <v/>
      </c>
      <c r="B447" s="15"/>
      <c r="C447" s="85"/>
      <c r="D447" s="84" t="e">
        <f>VLOOKUP(E447,FINCAS!$A$2:$B$77,2,0)</f>
        <v>#N/A</v>
      </c>
      <c r="E447" s="15"/>
      <c r="F447" s="15"/>
      <c r="G447" s="82" t="e">
        <f>VLOOKUP(F447,'ESTADAR V3 2025'!$D$125:$E$240,2,0)</f>
        <v>#N/A</v>
      </c>
      <c r="H447" s="86"/>
      <c r="I447" s="86"/>
      <c r="J447" s="15"/>
      <c r="K447" s="242" t="str">
        <f t="shared" si="30"/>
        <v/>
      </c>
      <c r="L447" s="93">
        <f t="shared" si="31"/>
        <v>0</v>
      </c>
      <c r="M447" s="94" t="str">
        <f>+IFERROR(VLOOKUP(LEFT(F447,4),'ESTADAR V3 2025'!$C$4:$G$116,4,0),"")</f>
        <v/>
      </c>
      <c r="N447" s="95" t="str">
        <f t="shared" si="32"/>
        <v/>
      </c>
      <c r="O447" s="96" t="str">
        <f t="shared" si="33"/>
        <v/>
      </c>
      <c r="P447" s="14"/>
      <c r="Q447" s="14"/>
      <c r="R447" s="218" t="e">
        <f>+VLOOKUP(F447,'ESTADAR V3 2025'!$D$125:$G$236,4,FALSE)</f>
        <v>#N/A</v>
      </c>
    </row>
    <row r="448" spans="1:18" x14ac:dyDescent="0.35">
      <c r="A448" s="83" t="str">
        <f>IFERROR(VLOOKUP(LEFT(F448,4),Tabla3[[COD]:[PROCESO]],5,0),"")</f>
        <v/>
      </c>
      <c r="B448" s="15"/>
      <c r="C448" s="85"/>
      <c r="D448" s="84" t="e">
        <f>VLOOKUP(E448,FINCAS!$A$2:$B$77,2,0)</f>
        <v>#N/A</v>
      </c>
      <c r="E448" s="15"/>
      <c r="F448" s="15"/>
      <c r="G448" s="82" t="e">
        <f>VLOOKUP(F448,'ESTADAR V3 2025'!$D$125:$E$240,2,0)</f>
        <v>#N/A</v>
      </c>
      <c r="H448" s="86"/>
      <c r="I448" s="86"/>
      <c r="J448" s="15"/>
      <c r="K448" s="242" t="str">
        <f t="shared" si="30"/>
        <v/>
      </c>
      <c r="L448" s="93">
        <f t="shared" si="31"/>
        <v>0</v>
      </c>
      <c r="M448" s="94" t="str">
        <f>+IFERROR(VLOOKUP(LEFT(F448,4),'ESTADAR V3 2025'!$C$4:$G$116,4,0),"")</f>
        <v/>
      </c>
      <c r="N448" s="95" t="str">
        <f t="shared" si="32"/>
        <v/>
      </c>
      <c r="O448" s="96" t="str">
        <f t="shared" si="33"/>
        <v/>
      </c>
      <c r="P448" s="14"/>
      <c r="Q448" s="14"/>
      <c r="R448" s="218" t="e">
        <f>+VLOOKUP(F448,'ESTADAR V3 2025'!$D$125:$G$236,4,FALSE)</f>
        <v>#N/A</v>
      </c>
    </row>
    <row r="449" spans="1:18" x14ac:dyDescent="0.35">
      <c r="A449" s="83" t="str">
        <f>IFERROR(VLOOKUP(LEFT(F449,4),Tabla3[[COD]:[PROCESO]],5,0),"")</f>
        <v/>
      </c>
      <c r="B449" s="15"/>
      <c r="C449" s="85"/>
      <c r="D449" s="84" t="e">
        <f>VLOOKUP(E449,FINCAS!$A$2:$B$77,2,0)</f>
        <v>#N/A</v>
      </c>
      <c r="E449" s="15"/>
      <c r="F449" s="15"/>
      <c r="G449" s="82" t="e">
        <f>VLOOKUP(F449,'ESTADAR V3 2025'!$D$125:$E$240,2,0)</f>
        <v>#N/A</v>
      </c>
      <c r="H449" s="86"/>
      <c r="I449" s="86"/>
      <c r="J449" s="15"/>
      <c r="K449" s="242" t="str">
        <f t="shared" si="30"/>
        <v/>
      </c>
      <c r="L449" s="93">
        <f t="shared" si="31"/>
        <v>0</v>
      </c>
      <c r="M449" s="94" t="str">
        <f>+IFERROR(VLOOKUP(LEFT(F449,4),'ESTADAR V3 2025'!$C$4:$G$116,4,0),"")</f>
        <v/>
      </c>
      <c r="N449" s="95" t="str">
        <f t="shared" si="32"/>
        <v/>
      </c>
      <c r="O449" s="96" t="str">
        <f t="shared" si="33"/>
        <v/>
      </c>
      <c r="P449" s="14"/>
      <c r="Q449" s="14"/>
      <c r="R449" s="218" t="e">
        <f>+VLOOKUP(F449,'ESTADAR V3 2025'!$D$125:$G$236,4,FALSE)</f>
        <v>#N/A</v>
      </c>
    </row>
    <row r="450" spans="1:18" x14ac:dyDescent="0.35">
      <c r="A450" s="83" t="str">
        <f>IFERROR(VLOOKUP(LEFT(F450,4),Tabla3[[COD]:[PROCESO]],5,0),"")</f>
        <v/>
      </c>
      <c r="B450" s="15"/>
      <c r="C450" s="85"/>
      <c r="D450" s="84" t="e">
        <f>VLOOKUP(E450,FINCAS!$A$2:$B$77,2,0)</f>
        <v>#N/A</v>
      </c>
      <c r="E450" s="15"/>
      <c r="F450" s="15"/>
      <c r="G450" s="82" t="e">
        <f>VLOOKUP(F450,'ESTADAR V3 2025'!$D$125:$E$240,2,0)</f>
        <v>#N/A</v>
      </c>
      <c r="H450" s="86"/>
      <c r="I450" s="86"/>
      <c r="J450" s="15"/>
      <c r="K450" s="242" t="str">
        <f t="shared" ref="K450:K513" si="34">+IFERROR(L450*M450,"")</f>
        <v/>
      </c>
      <c r="L450" s="93">
        <f t="shared" si="31"/>
        <v>0</v>
      </c>
      <c r="M450" s="94" t="str">
        <f>+IFERROR(VLOOKUP(LEFT(F450,4),'ESTADAR V3 2025'!$C$4:$G$116,4,0),"")</f>
        <v/>
      </c>
      <c r="N450" s="95" t="str">
        <f t="shared" si="32"/>
        <v/>
      </c>
      <c r="O450" s="96" t="str">
        <f t="shared" si="33"/>
        <v/>
      </c>
      <c r="P450" s="14"/>
      <c r="Q450" s="14"/>
      <c r="R450" s="218" t="e">
        <f>+VLOOKUP(F450,'ESTADAR V3 2025'!$D$125:$G$236,4,FALSE)</f>
        <v>#N/A</v>
      </c>
    </row>
    <row r="451" spans="1:18" x14ac:dyDescent="0.35">
      <c r="A451" s="83" t="str">
        <f>IFERROR(VLOOKUP(LEFT(F451,4),Tabla3[[COD]:[PROCESO]],5,0),"")</f>
        <v/>
      </c>
      <c r="B451" s="15"/>
      <c r="C451" s="85"/>
      <c r="D451" s="84" t="e">
        <f>VLOOKUP(E451,FINCAS!$A$2:$B$77,2,0)</f>
        <v>#N/A</v>
      </c>
      <c r="E451" s="15"/>
      <c r="F451" s="15"/>
      <c r="G451" s="82" t="e">
        <f>VLOOKUP(F451,'ESTADAR V3 2025'!$D$125:$E$240,2,0)</f>
        <v>#N/A</v>
      </c>
      <c r="H451" s="86"/>
      <c r="I451" s="86"/>
      <c r="J451" s="15"/>
      <c r="K451" s="242" t="str">
        <f t="shared" si="34"/>
        <v/>
      </c>
      <c r="L451" s="93">
        <f t="shared" si="31"/>
        <v>0</v>
      </c>
      <c r="M451" s="94" t="str">
        <f>+IFERROR(VLOOKUP(LEFT(F451,4),'ESTADAR V3 2025'!$C$4:$G$116,4,0),"")</f>
        <v/>
      </c>
      <c r="N451" s="95" t="str">
        <f t="shared" si="32"/>
        <v/>
      </c>
      <c r="O451" s="96" t="str">
        <f t="shared" si="33"/>
        <v/>
      </c>
      <c r="P451" s="14"/>
      <c r="Q451" s="14"/>
      <c r="R451" s="218" t="e">
        <f>+VLOOKUP(F451,'ESTADAR V3 2025'!$D$125:$G$236,4,FALSE)</f>
        <v>#N/A</v>
      </c>
    </row>
    <row r="452" spans="1:18" x14ac:dyDescent="0.35">
      <c r="A452" s="83" t="str">
        <f>IFERROR(VLOOKUP(LEFT(F452,4),Tabla3[[COD]:[PROCESO]],5,0),"")</f>
        <v/>
      </c>
      <c r="B452" s="15"/>
      <c r="C452" s="85"/>
      <c r="D452" s="84" t="e">
        <f>VLOOKUP(E452,FINCAS!$A$2:$B$77,2,0)</f>
        <v>#N/A</v>
      </c>
      <c r="E452" s="15"/>
      <c r="F452" s="15"/>
      <c r="G452" s="82" t="e">
        <f>VLOOKUP(F452,'ESTADAR V3 2025'!$D$125:$E$240,2,0)</f>
        <v>#N/A</v>
      </c>
      <c r="H452" s="86"/>
      <c r="I452" s="86"/>
      <c r="J452" s="15"/>
      <c r="K452" s="242" t="str">
        <f t="shared" si="34"/>
        <v/>
      </c>
      <c r="L452" s="93">
        <f t="shared" si="31"/>
        <v>0</v>
      </c>
      <c r="M452" s="94" t="str">
        <f>+IFERROR(VLOOKUP(LEFT(F452,4),'ESTADAR V3 2025'!$C$4:$G$116,4,0),"")</f>
        <v/>
      </c>
      <c r="N452" s="95" t="str">
        <f t="shared" si="32"/>
        <v/>
      </c>
      <c r="O452" s="96" t="str">
        <f t="shared" si="33"/>
        <v/>
      </c>
      <c r="P452" s="14"/>
      <c r="Q452" s="14"/>
      <c r="R452" s="218" t="e">
        <f>+VLOOKUP(F452,'ESTADAR V3 2025'!$D$125:$G$236,4,FALSE)</f>
        <v>#N/A</v>
      </c>
    </row>
    <row r="453" spans="1:18" x14ac:dyDescent="0.35">
      <c r="A453" s="83" t="str">
        <f>IFERROR(VLOOKUP(LEFT(F453,4),Tabla3[[COD]:[PROCESO]],5,0),"")</f>
        <v/>
      </c>
      <c r="B453" s="15"/>
      <c r="C453" s="85"/>
      <c r="D453" s="84" t="e">
        <f>VLOOKUP(E453,FINCAS!$A$2:$B$77,2,0)</f>
        <v>#N/A</v>
      </c>
      <c r="E453" s="15"/>
      <c r="F453" s="15"/>
      <c r="G453" s="82" t="e">
        <f>VLOOKUP(F453,'ESTADAR V3 2025'!$D$125:$E$240,2,0)</f>
        <v>#N/A</v>
      </c>
      <c r="H453" s="86"/>
      <c r="I453" s="86"/>
      <c r="J453" s="15"/>
      <c r="K453" s="242" t="str">
        <f t="shared" si="34"/>
        <v/>
      </c>
      <c r="L453" s="93">
        <f t="shared" si="31"/>
        <v>0</v>
      </c>
      <c r="M453" s="94" t="str">
        <f>+IFERROR(VLOOKUP(LEFT(F453,4),'ESTADAR V3 2025'!$C$4:$G$116,4,0),"")</f>
        <v/>
      </c>
      <c r="N453" s="95" t="str">
        <f t="shared" si="32"/>
        <v/>
      </c>
      <c r="O453" s="96" t="str">
        <f t="shared" si="33"/>
        <v/>
      </c>
      <c r="P453" s="14"/>
      <c r="Q453" s="14"/>
      <c r="R453" s="218" t="e">
        <f>+VLOOKUP(F453,'ESTADAR V3 2025'!$D$125:$G$236,4,FALSE)</f>
        <v>#N/A</v>
      </c>
    </row>
    <row r="454" spans="1:18" x14ac:dyDescent="0.35">
      <c r="A454" s="83" t="str">
        <f>IFERROR(VLOOKUP(LEFT(F454,4),Tabla3[[COD]:[PROCESO]],5,0),"")</f>
        <v/>
      </c>
      <c r="B454" s="15"/>
      <c r="C454" s="85"/>
      <c r="D454" s="84" t="e">
        <f>VLOOKUP(E454,FINCAS!$A$2:$B$77,2,0)</f>
        <v>#N/A</v>
      </c>
      <c r="E454" s="15"/>
      <c r="F454" s="15"/>
      <c r="G454" s="82" t="e">
        <f>VLOOKUP(F454,'ESTADAR V3 2025'!$D$125:$E$240,2,0)</f>
        <v>#N/A</v>
      </c>
      <c r="H454" s="86"/>
      <c r="I454" s="86"/>
      <c r="J454" s="15"/>
      <c r="K454" s="242" t="str">
        <f t="shared" si="34"/>
        <v/>
      </c>
      <c r="L454" s="93">
        <f t="shared" si="31"/>
        <v>0</v>
      </c>
      <c r="M454" s="94" t="str">
        <f>+IFERROR(VLOOKUP(LEFT(F454,4),'ESTADAR V3 2025'!$C$4:$G$116,4,0),"")</f>
        <v/>
      </c>
      <c r="N454" s="95" t="str">
        <f t="shared" si="32"/>
        <v/>
      </c>
      <c r="O454" s="96" t="str">
        <f t="shared" si="33"/>
        <v/>
      </c>
      <c r="P454" s="14"/>
      <c r="Q454" s="14"/>
      <c r="R454" s="218" t="e">
        <f>+VLOOKUP(F454,'ESTADAR V3 2025'!$D$125:$G$236,4,FALSE)</f>
        <v>#N/A</v>
      </c>
    </row>
    <row r="455" spans="1:18" x14ac:dyDescent="0.35">
      <c r="A455" s="83" t="str">
        <f>IFERROR(VLOOKUP(LEFT(F455,4),Tabla3[[COD]:[PROCESO]],5,0),"")</f>
        <v/>
      </c>
      <c r="B455" s="15"/>
      <c r="C455" s="85"/>
      <c r="D455" s="84" t="e">
        <f>VLOOKUP(E455,FINCAS!$A$2:$B$77,2,0)</f>
        <v>#N/A</v>
      </c>
      <c r="E455" s="15"/>
      <c r="F455" s="15"/>
      <c r="G455" s="82" t="e">
        <f>VLOOKUP(F455,'ESTADAR V3 2025'!$D$125:$E$240,2,0)</f>
        <v>#N/A</v>
      </c>
      <c r="H455" s="86"/>
      <c r="I455" s="86"/>
      <c r="J455" s="15"/>
      <c r="K455" s="242" t="str">
        <f t="shared" si="34"/>
        <v/>
      </c>
      <c r="L455" s="93">
        <f t="shared" si="31"/>
        <v>0</v>
      </c>
      <c r="M455" s="94" t="str">
        <f>+IFERROR(VLOOKUP(LEFT(F455,4),'ESTADAR V3 2025'!$C$4:$G$116,4,0),"")</f>
        <v/>
      </c>
      <c r="N455" s="95" t="str">
        <f t="shared" si="32"/>
        <v/>
      </c>
      <c r="O455" s="96" t="str">
        <f t="shared" si="33"/>
        <v/>
      </c>
      <c r="P455" s="14"/>
      <c r="Q455" s="14"/>
      <c r="R455" s="218" t="e">
        <f>+VLOOKUP(F455,'ESTADAR V3 2025'!$D$125:$G$236,4,FALSE)</f>
        <v>#N/A</v>
      </c>
    </row>
    <row r="456" spans="1:18" x14ac:dyDescent="0.35">
      <c r="A456" s="83" t="str">
        <f>IFERROR(VLOOKUP(LEFT(F456,4),Tabla3[[COD]:[PROCESO]],5,0),"")</f>
        <v/>
      </c>
      <c r="B456" s="15"/>
      <c r="C456" s="85"/>
      <c r="D456" s="84" t="e">
        <f>VLOOKUP(E456,FINCAS!$A$2:$B$77,2,0)</f>
        <v>#N/A</v>
      </c>
      <c r="E456" s="15"/>
      <c r="F456" s="15"/>
      <c r="G456" s="82" t="e">
        <f>VLOOKUP(F456,'ESTADAR V3 2025'!$D$125:$E$240,2,0)</f>
        <v>#N/A</v>
      </c>
      <c r="H456" s="86"/>
      <c r="I456" s="86"/>
      <c r="J456" s="15"/>
      <c r="K456" s="242" t="str">
        <f t="shared" si="34"/>
        <v/>
      </c>
      <c r="L456" s="93">
        <f t="shared" si="31"/>
        <v>0</v>
      </c>
      <c r="M456" s="94" t="str">
        <f>+IFERROR(VLOOKUP(LEFT(F456,4),'ESTADAR V3 2025'!$C$4:$G$116,4,0),"")</f>
        <v/>
      </c>
      <c r="N456" s="95" t="str">
        <f t="shared" si="32"/>
        <v/>
      </c>
      <c r="O456" s="96" t="str">
        <f t="shared" si="33"/>
        <v/>
      </c>
      <c r="P456" s="14"/>
      <c r="Q456" s="14"/>
      <c r="R456" s="218" t="e">
        <f>+VLOOKUP(F456,'ESTADAR V3 2025'!$D$125:$G$236,4,FALSE)</f>
        <v>#N/A</v>
      </c>
    </row>
    <row r="457" spans="1:18" x14ac:dyDescent="0.35">
      <c r="A457" s="83" t="str">
        <f>IFERROR(VLOOKUP(LEFT(F457,4),Tabla3[[COD]:[PROCESO]],5,0),"")</f>
        <v/>
      </c>
      <c r="B457" s="15"/>
      <c r="C457" s="85"/>
      <c r="D457" s="84" t="e">
        <f>VLOOKUP(E457,FINCAS!$A$2:$B$77,2,0)</f>
        <v>#N/A</v>
      </c>
      <c r="E457" s="15"/>
      <c r="F457" s="15"/>
      <c r="G457" s="82" t="e">
        <f>VLOOKUP(F457,'ESTADAR V3 2025'!$D$125:$E$240,2,0)</f>
        <v>#N/A</v>
      </c>
      <c r="H457" s="86"/>
      <c r="I457" s="86"/>
      <c r="J457" s="15"/>
      <c r="K457" s="242" t="str">
        <f t="shared" si="34"/>
        <v/>
      </c>
      <c r="L457" s="93">
        <f t="shared" si="31"/>
        <v>0</v>
      </c>
      <c r="M457" s="94" t="str">
        <f>+IFERROR(VLOOKUP(LEFT(F457,4),'ESTADAR V3 2025'!$C$4:$G$116,4,0),"")</f>
        <v/>
      </c>
      <c r="N457" s="95" t="str">
        <f t="shared" si="32"/>
        <v/>
      </c>
      <c r="O457" s="96" t="str">
        <f t="shared" si="33"/>
        <v/>
      </c>
      <c r="P457" s="14"/>
      <c r="Q457" s="14"/>
      <c r="R457" s="218" t="e">
        <f>+VLOOKUP(F457,'ESTADAR V3 2025'!$D$125:$G$236,4,FALSE)</f>
        <v>#N/A</v>
      </c>
    </row>
    <row r="458" spans="1:18" x14ac:dyDescent="0.35">
      <c r="A458" s="83" t="str">
        <f>IFERROR(VLOOKUP(LEFT(F458,4),Tabla3[[COD]:[PROCESO]],5,0),"")</f>
        <v/>
      </c>
      <c r="B458" s="15"/>
      <c r="C458" s="85"/>
      <c r="D458" s="84" t="e">
        <f>VLOOKUP(E458,FINCAS!$A$2:$B$77,2,0)</f>
        <v>#N/A</v>
      </c>
      <c r="E458" s="15"/>
      <c r="F458" s="15"/>
      <c r="G458" s="82" t="e">
        <f>VLOOKUP(F458,'ESTADAR V3 2025'!$D$125:$E$240,2,0)</f>
        <v>#N/A</v>
      </c>
      <c r="H458" s="86"/>
      <c r="I458" s="86"/>
      <c r="J458" s="15"/>
      <c r="K458" s="242" t="str">
        <f t="shared" si="34"/>
        <v/>
      </c>
      <c r="L458" s="93">
        <f t="shared" si="31"/>
        <v>0</v>
      </c>
      <c r="M458" s="94" t="str">
        <f>+IFERROR(VLOOKUP(LEFT(F458,4),'ESTADAR V3 2025'!$C$4:$G$116,4,0),"")</f>
        <v/>
      </c>
      <c r="N458" s="95" t="str">
        <f t="shared" si="32"/>
        <v/>
      </c>
      <c r="O458" s="96" t="str">
        <f t="shared" si="33"/>
        <v/>
      </c>
      <c r="P458" s="14"/>
      <c r="Q458" s="14"/>
      <c r="R458" s="218" t="e">
        <f>+VLOOKUP(F458,'ESTADAR V3 2025'!$D$125:$G$236,4,FALSE)</f>
        <v>#N/A</v>
      </c>
    </row>
    <row r="459" spans="1:18" x14ac:dyDescent="0.35">
      <c r="A459" s="83" t="str">
        <f>IFERROR(VLOOKUP(LEFT(F459,4),Tabla3[[COD]:[PROCESO]],5,0),"")</f>
        <v/>
      </c>
      <c r="B459" s="15"/>
      <c r="C459" s="85"/>
      <c r="D459" s="84" t="e">
        <f>VLOOKUP(E459,FINCAS!$A$2:$B$77,2,0)</f>
        <v>#N/A</v>
      </c>
      <c r="E459" s="15"/>
      <c r="F459" s="15"/>
      <c r="G459" s="82" t="e">
        <f>VLOOKUP(F459,'ESTADAR V3 2025'!$D$125:$E$240,2,0)</f>
        <v>#N/A</v>
      </c>
      <c r="H459" s="86"/>
      <c r="I459" s="86"/>
      <c r="J459" s="15"/>
      <c r="K459" s="242" t="str">
        <f t="shared" si="34"/>
        <v/>
      </c>
      <c r="L459" s="93">
        <f t="shared" si="31"/>
        <v>0</v>
      </c>
      <c r="M459" s="94" t="str">
        <f>+IFERROR(VLOOKUP(LEFT(F459,4),'ESTADAR V3 2025'!$C$4:$G$116,4,0),"")</f>
        <v/>
      </c>
      <c r="N459" s="95" t="str">
        <f t="shared" si="32"/>
        <v/>
      </c>
      <c r="O459" s="96" t="str">
        <f t="shared" si="33"/>
        <v/>
      </c>
      <c r="P459" s="14"/>
      <c r="Q459" s="14"/>
      <c r="R459" s="218" t="e">
        <f>+VLOOKUP(F459,'ESTADAR V3 2025'!$D$125:$G$236,4,FALSE)</f>
        <v>#N/A</v>
      </c>
    </row>
    <row r="460" spans="1:18" x14ac:dyDescent="0.35">
      <c r="A460" s="83" t="str">
        <f>IFERROR(VLOOKUP(LEFT(F460,4),Tabla3[[COD]:[PROCESO]],5,0),"")</f>
        <v/>
      </c>
      <c r="B460" s="15"/>
      <c r="C460" s="85"/>
      <c r="D460" s="84" t="e">
        <f>VLOOKUP(E460,FINCAS!$A$2:$B$77,2,0)</f>
        <v>#N/A</v>
      </c>
      <c r="E460" s="15"/>
      <c r="F460" s="15"/>
      <c r="G460" s="82" t="e">
        <f>VLOOKUP(F460,'ESTADAR V3 2025'!$D$125:$E$240,2,0)</f>
        <v>#N/A</v>
      </c>
      <c r="H460" s="86"/>
      <c r="I460" s="86"/>
      <c r="J460" s="15"/>
      <c r="K460" s="242" t="str">
        <f t="shared" si="34"/>
        <v/>
      </c>
      <c r="L460" s="93">
        <f t="shared" si="31"/>
        <v>0</v>
      </c>
      <c r="M460" s="94" t="str">
        <f>+IFERROR(VLOOKUP(LEFT(F460,4),'ESTADAR V3 2025'!$C$4:$G$116,4,0),"")</f>
        <v/>
      </c>
      <c r="N460" s="95" t="str">
        <f t="shared" si="32"/>
        <v/>
      </c>
      <c r="O460" s="96" t="str">
        <f t="shared" si="33"/>
        <v/>
      </c>
      <c r="P460" s="14"/>
      <c r="Q460" s="14"/>
      <c r="R460" s="218" t="e">
        <f>+VLOOKUP(F460,'ESTADAR V3 2025'!$D$125:$G$236,4,FALSE)</f>
        <v>#N/A</v>
      </c>
    </row>
    <row r="461" spans="1:18" x14ac:dyDescent="0.35">
      <c r="A461" s="83" t="str">
        <f>IFERROR(VLOOKUP(LEFT(F461,4),Tabla3[[COD]:[PROCESO]],5,0),"")</f>
        <v/>
      </c>
      <c r="B461" s="15"/>
      <c r="C461" s="85"/>
      <c r="D461" s="84" t="e">
        <f>VLOOKUP(E461,FINCAS!$A$2:$B$77,2,0)</f>
        <v>#N/A</v>
      </c>
      <c r="E461" s="15"/>
      <c r="F461" s="15"/>
      <c r="G461" s="82" t="e">
        <f>VLOOKUP(F461,'ESTADAR V3 2025'!$D$125:$E$240,2,0)</f>
        <v>#N/A</v>
      </c>
      <c r="H461" s="86"/>
      <c r="I461" s="86"/>
      <c r="J461" s="15"/>
      <c r="K461" s="242" t="str">
        <f t="shared" si="34"/>
        <v/>
      </c>
      <c r="L461" s="93">
        <f t="shared" si="31"/>
        <v>0</v>
      </c>
      <c r="M461" s="94" t="str">
        <f>+IFERROR(VLOOKUP(LEFT(F461,4),'ESTADAR V3 2025'!$C$4:$G$116,4,0),"")</f>
        <v/>
      </c>
      <c r="N461" s="95" t="str">
        <f t="shared" si="32"/>
        <v/>
      </c>
      <c r="O461" s="96" t="str">
        <f t="shared" si="33"/>
        <v/>
      </c>
      <c r="P461" s="14"/>
      <c r="Q461" s="14"/>
      <c r="R461" s="218" t="e">
        <f>+VLOOKUP(F461,'ESTADAR V3 2025'!$D$125:$G$236,4,FALSE)</f>
        <v>#N/A</v>
      </c>
    </row>
    <row r="462" spans="1:18" x14ac:dyDescent="0.35">
      <c r="A462" s="83" t="str">
        <f>IFERROR(VLOOKUP(LEFT(F462,4),Tabla3[[COD]:[PROCESO]],5,0),"")</f>
        <v/>
      </c>
      <c r="B462" s="15"/>
      <c r="C462" s="85"/>
      <c r="D462" s="84" t="e">
        <f>VLOOKUP(E462,FINCAS!$A$2:$B$77,2,0)</f>
        <v>#N/A</v>
      </c>
      <c r="E462" s="15"/>
      <c r="F462" s="15"/>
      <c r="G462" s="82" t="e">
        <f>VLOOKUP(F462,'ESTADAR V3 2025'!$D$125:$E$240,2,0)</f>
        <v>#N/A</v>
      </c>
      <c r="H462" s="86"/>
      <c r="I462" s="86"/>
      <c r="J462" s="15"/>
      <c r="K462" s="242" t="str">
        <f t="shared" si="34"/>
        <v/>
      </c>
      <c r="L462" s="93">
        <f t="shared" si="31"/>
        <v>0</v>
      </c>
      <c r="M462" s="94" t="str">
        <f>+IFERROR(VLOOKUP(LEFT(F462,4),'ESTADAR V3 2025'!$C$4:$G$116,4,0),"")</f>
        <v/>
      </c>
      <c r="N462" s="95" t="str">
        <f t="shared" si="32"/>
        <v/>
      </c>
      <c r="O462" s="96" t="str">
        <f t="shared" si="33"/>
        <v/>
      </c>
      <c r="P462" s="14"/>
      <c r="Q462" s="14"/>
      <c r="R462" s="218" t="e">
        <f>+VLOOKUP(F462,'ESTADAR V3 2025'!$D$125:$G$236,4,FALSE)</f>
        <v>#N/A</v>
      </c>
    </row>
    <row r="463" spans="1:18" x14ac:dyDescent="0.35">
      <c r="A463" s="83" t="str">
        <f>IFERROR(VLOOKUP(LEFT(F463,4),Tabla3[[COD]:[PROCESO]],5,0),"")</f>
        <v/>
      </c>
      <c r="B463" s="15"/>
      <c r="C463" s="85"/>
      <c r="D463" s="84" t="e">
        <f>VLOOKUP(E463,FINCAS!$A$2:$B$77,2,0)</f>
        <v>#N/A</v>
      </c>
      <c r="E463" s="15"/>
      <c r="F463" s="15"/>
      <c r="G463" s="82" t="e">
        <f>VLOOKUP(F463,'ESTADAR V3 2025'!$D$125:$E$240,2,0)</f>
        <v>#N/A</v>
      </c>
      <c r="H463" s="86"/>
      <c r="I463" s="86"/>
      <c r="J463" s="15"/>
      <c r="K463" s="242" t="str">
        <f t="shared" si="34"/>
        <v/>
      </c>
      <c r="L463" s="93">
        <f t="shared" si="31"/>
        <v>0</v>
      </c>
      <c r="M463" s="94" t="str">
        <f>+IFERROR(VLOOKUP(LEFT(F463,4),'ESTADAR V3 2025'!$C$4:$G$116,4,0),"")</f>
        <v/>
      </c>
      <c r="N463" s="95" t="str">
        <f t="shared" si="32"/>
        <v/>
      </c>
      <c r="O463" s="96" t="str">
        <f t="shared" si="33"/>
        <v/>
      </c>
      <c r="P463" s="14"/>
      <c r="Q463" s="14"/>
      <c r="R463" s="218" t="e">
        <f>+VLOOKUP(F463,'ESTADAR V3 2025'!$D$125:$G$236,4,FALSE)</f>
        <v>#N/A</v>
      </c>
    </row>
    <row r="464" spans="1:18" x14ac:dyDescent="0.35">
      <c r="A464" s="83" t="str">
        <f>IFERROR(VLOOKUP(LEFT(F464,4),Tabla3[[COD]:[PROCESO]],5,0),"")</f>
        <v/>
      </c>
      <c r="B464" s="15"/>
      <c r="C464" s="85"/>
      <c r="D464" s="84" t="e">
        <f>VLOOKUP(E464,FINCAS!$A$2:$B$77,2,0)</f>
        <v>#N/A</v>
      </c>
      <c r="E464" s="15"/>
      <c r="F464" s="15"/>
      <c r="G464" s="82" t="e">
        <f>VLOOKUP(F464,'ESTADAR V3 2025'!$D$125:$E$240,2,0)</f>
        <v>#N/A</v>
      </c>
      <c r="H464" s="86"/>
      <c r="I464" s="86"/>
      <c r="J464" s="15"/>
      <c r="K464" s="242" t="str">
        <f t="shared" si="34"/>
        <v/>
      </c>
      <c r="L464" s="93">
        <f t="shared" si="31"/>
        <v>0</v>
      </c>
      <c r="M464" s="94" t="str">
        <f>+IFERROR(VLOOKUP(LEFT(F464,4),'ESTADAR V3 2025'!$C$4:$G$116,4,0),"")</f>
        <v/>
      </c>
      <c r="N464" s="95" t="str">
        <f t="shared" si="32"/>
        <v/>
      </c>
      <c r="O464" s="96" t="str">
        <f t="shared" si="33"/>
        <v/>
      </c>
      <c r="P464" s="14"/>
      <c r="Q464" s="14"/>
      <c r="R464" s="218" t="e">
        <f>+VLOOKUP(F464,'ESTADAR V3 2025'!$D$125:$G$236,4,FALSE)</f>
        <v>#N/A</v>
      </c>
    </row>
    <row r="465" spans="1:18" x14ac:dyDescent="0.35">
      <c r="A465" s="83" t="str">
        <f>IFERROR(VLOOKUP(LEFT(F465,4),Tabla3[[COD]:[PROCESO]],5,0),"")</f>
        <v/>
      </c>
      <c r="B465" s="15"/>
      <c r="C465" s="85"/>
      <c r="D465" s="84" t="e">
        <f>VLOOKUP(E465,FINCAS!$A$2:$B$77,2,0)</f>
        <v>#N/A</v>
      </c>
      <c r="E465" s="15"/>
      <c r="F465" s="15"/>
      <c r="G465" s="82" t="e">
        <f>VLOOKUP(F465,'ESTADAR V3 2025'!$D$125:$E$240,2,0)</f>
        <v>#N/A</v>
      </c>
      <c r="H465" s="86"/>
      <c r="I465" s="86"/>
      <c r="J465" s="15"/>
      <c r="K465" s="242" t="str">
        <f t="shared" si="34"/>
        <v/>
      </c>
      <c r="L465" s="93">
        <f t="shared" si="31"/>
        <v>0</v>
      </c>
      <c r="M465" s="94" t="str">
        <f>+IFERROR(VLOOKUP(LEFT(F465,4),'ESTADAR V3 2025'!$C$4:$G$116,4,0),"")</f>
        <v/>
      </c>
      <c r="N465" s="95" t="str">
        <f t="shared" si="32"/>
        <v/>
      </c>
      <c r="O465" s="96" t="str">
        <f t="shared" si="33"/>
        <v/>
      </c>
      <c r="P465" s="14"/>
      <c r="Q465" s="14"/>
      <c r="R465" s="218" t="e">
        <f>+VLOOKUP(F465,'ESTADAR V3 2025'!$D$125:$G$236,4,FALSE)</f>
        <v>#N/A</v>
      </c>
    </row>
    <row r="466" spans="1:18" x14ac:dyDescent="0.35">
      <c r="A466" s="83" t="str">
        <f>IFERROR(VLOOKUP(LEFT(F466,4),Tabla3[[COD]:[PROCESO]],5,0),"")</f>
        <v/>
      </c>
      <c r="B466" s="15"/>
      <c r="C466" s="85"/>
      <c r="D466" s="84" t="e">
        <f>VLOOKUP(E466,FINCAS!$A$2:$B$77,2,0)</f>
        <v>#N/A</v>
      </c>
      <c r="E466" s="15"/>
      <c r="F466" s="15"/>
      <c r="G466" s="82" t="e">
        <f>VLOOKUP(F466,'ESTADAR V3 2025'!$D$125:$E$240,2,0)</f>
        <v>#N/A</v>
      </c>
      <c r="H466" s="86"/>
      <c r="I466" s="86"/>
      <c r="J466" s="15"/>
      <c r="K466" s="242" t="str">
        <f t="shared" si="34"/>
        <v/>
      </c>
      <c r="L466" s="93">
        <f t="shared" si="31"/>
        <v>0</v>
      </c>
      <c r="M466" s="94" t="str">
        <f>+IFERROR(VLOOKUP(LEFT(F466,4),'ESTADAR V3 2025'!$C$4:$G$116,4,0),"")</f>
        <v/>
      </c>
      <c r="N466" s="95" t="str">
        <f t="shared" si="32"/>
        <v/>
      </c>
      <c r="O466" s="96" t="str">
        <f t="shared" si="33"/>
        <v/>
      </c>
      <c r="P466" s="14"/>
      <c r="Q466" s="14"/>
      <c r="R466" s="218" t="e">
        <f>+VLOOKUP(F466,'ESTADAR V3 2025'!$D$125:$G$236,4,FALSE)</f>
        <v>#N/A</v>
      </c>
    </row>
    <row r="467" spans="1:18" x14ac:dyDescent="0.35">
      <c r="A467" s="83" t="str">
        <f>IFERROR(VLOOKUP(LEFT(F467,4),Tabla3[[COD]:[PROCESO]],5,0),"")</f>
        <v/>
      </c>
      <c r="B467" s="15"/>
      <c r="C467" s="85"/>
      <c r="D467" s="84" t="e">
        <f>VLOOKUP(E467,FINCAS!$A$2:$B$77,2,0)</f>
        <v>#N/A</v>
      </c>
      <c r="E467" s="15"/>
      <c r="F467" s="15"/>
      <c r="G467" s="82" t="e">
        <f>VLOOKUP(F467,'ESTADAR V3 2025'!$D$125:$E$240,2,0)</f>
        <v>#N/A</v>
      </c>
      <c r="H467" s="86"/>
      <c r="I467" s="86"/>
      <c r="J467" s="15"/>
      <c r="K467" s="242" t="str">
        <f t="shared" si="34"/>
        <v/>
      </c>
      <c r="L467" s="93">
        <f t="shared" si="31"/>
        <v>0</v>
      </c>
      <c r="M467" s="94" t="str">
        <f>+IFERROR(VLOOKUP(LEFT(F467,4),'ESTADAR V3 2025'!$C$4:$G$116,4,0),"")</f>
        <v/>
      </c>
      <c r="N467" s="95" t="str">
        <f t="shared" si="32"/>
        <v/>
      </c>
      <c r="O467" s="96" t="str">
        <f t="shared" si="33"/>
        <v/>
      </c>
      <c r="P467" s="14"/>
      <c r="Q467" s="14"/>
      <c r="R467" s="218" t="e">
        <f>+VLOOKUP(F467,'ESTADAR V3 2025'!$D$125:$G$236,4,FALSE)</f>
        <v>#N/A</v>
      </c>
    </row>
    <row r="468" spans="1:18" x14ac:dyDescent="0.35">
      <c r="A468" s="83" t="str">
        <f>IFERROR(VLOOKUP(LEFT(F468,4),Tabla3[[COD]:[PROCESO]],5,0),"")</f>
        <v/>
      </c>
      <c r="B468" s="15"/>
      <c r="C468" s="85"/>
      <c r="D468" s="84" t="e">
        <f>VLOOKUP(E468,FINCAS!$A$2:$B$77,2,0)</f>
        <v>#N/A</v>
      </c>
      <c r="E468" s="15"/>
      <c r="F468" s="15"/>
      <c r="G468" s="82" t="e">
        <f>VLOOKUP(F468,'ESTADAR V3 2025'!$D$125:$E$240,2,0)</f>
        <v>#N/A</v>
      </c>
      <c r="H468" s="86"/>
      <c r="I468" s="86"/>
      <c r="J468" s="15"/>
      <c r="K468" s="242" t="str">
        <f t="shared" si="34"/>
        <v/>
      </c>
      <c r="L468" s="93">
        <f t="shared" si="31"/>
        <v>0</v>
      </c>
      <c r="M468" s="94" t="str">
        <f>+IFERROR(VLOOKUP(LEFT(F468,4),'ESTADAR V3 2025'!$C$4:$G$116,4,0),"")</f>
        <v/>
      </c>
      <c r="N468" s="95" t="str">
        <f t="shared" si="32"/>
        <v/>
      </c>
      <c r="O468" s="96" t="str">
        <f t="shared" si="33"/>
        <v/>
      </c>
      <c r="P468" s="14"/>
      <c r="Q468" s="14"/>
      <c r="R468" s="218" t="e">
        <f>+VLOOKUP(F468,'ESTADAR V3 2025'!$D$125:$G$236,4,FALSE)</f>
        <v>#N/A</v>
      </c>
    </row>
    <row r="469" spans="1:18" x14ac:dyDescent="0.35">
      <c r="A469" s="83" t="str">
        <f>IFERROR(VLOOKUP(LEFT(F469,4),Tabla3[[COD]:[PROCESO]],5,0),"")</f>
        <v/>
      </c>
      <c r="B469" s="15"/>
      <c r="C469" s="85"/>
      <c r="D469" s="84" t="e">
        <f>VLOOKUP(E469,FINCAS!$A$2:$B$77,2,0)</f>
        <v>#N/A</v>
      </c>
      <c r="E469" s="15"/>
      <c r="F469" s="15"/>
      <c r="G469" s="82" t="e">
        <f>VLOOKUP(F469,'ESTADAR V3 2025'!$D$125:$E$240,2,0)</f>
        <v>#N/A</v>
      </c>
      <c r="H469" s="86"/>
      <c r="I469" s="86"/>
      <c r="J469" s="15"/>
      <c r="K469" s="242" t="str">
        <f t="shared" si="34"/>
        <v/>
      </c>
      <c r="L469" s="93">
        <f t="shared" si="31"/>
        <v>0</v>
      </c>
      <c r="M469" s="94" t="str">
        <f>+IFERROR(VLOOKUP(LEFT(F469,4),'ESTADAR V3 2025'!$C$4:$G$116,4,0),"")</f>
        <v/>
      </c>
      <c r="N469" s="95" t="str">
        <f t="shared" si="32"/>
        <v/>
      </c>
      <c r="O469" s="96" t="str">
        <f t="shared" si="33"/>
        <v/>
      </c>
      <c r="P469" s="14"/>
      <c r="Q469" s="14"/>
      <c r="R469" s="218" t="e">
        <f>+VLOOKUP(F469,'ESTADAR V3 2025'!$D$125:$G$236,4,FALSE)</f>
        <v>#N/A</v>
      </c>
    </row>
    <row r="470" spans="1:18" x14ac:dyDescent="0.35">
      <c r="A470" s="83" t="str">
        <f>IFERROR(VLOOKUP(LEFT(F470,4),Tabla3[[COD]:[PROCESO]],5,0),"")</f>
        <v/>
      </c>
      <c r="B470" s="15"/>
      <c r="C470" s="85"/>
      <c r="D470" s="84" t="e">
        <f>VLOOKUP(E470,FINCAS!$A$2:$B$77,2,0)</f>
        <v>#N/A</v>
      </c>
      <c r="E470" s="15"/>
      <c r="F470" s="15"/>
      <c r="G470" s="82" t="e">
        <f>VLOOKUP(F470,'ESTADAR V3 2025'!$D$125:$E$240,2,0)</f>
        <v>#N/A</v>
      </c>
      <c r="H470" s="86"/>
      <c r="I470" s="86"/>
      <c r="J470" s="15"/>
      <c r="K470" s="242" t="str">
        <f t="shared" si="34"/>
        <v/>
      </c>
      <c r="L470" s="93">
        <f t="shared" si="31"/>
        <v>0</v>
      </c>
      <c r="M470" s="94" t="str">
        <f>+IFERROR(VLOOKUP(LEFT(F470,4),'ESTADAR V3 2025'!$C$4:$G$116,4,0),"")</f>
        <v/>
      </c>
      <c r="N470" s="95" t="str">
        <f t="shared" si="32"/>
        <v/>
      </c>
      <c r="O470" s="96" t="str">
        <f t="shared" si="33"/>
        <v/>
      </c>
      <c r="P470" s="14"/>
      <c r="Q470" s="14"/>
      <c r="R470" s="218" t="e">
        <f>+VLOOKUP(F470,'ESTADAR V3 2025'!$D$125:$G$236,4,FALSE)</f>
        <v>#N/A</v>
      </c>
    </row>
    <row r="471" spans="1:18" x14ac:dyDescent="0.35">
      <c r="A471" s="83" t="str">
        <f>IFERROR(VLOOKUP(LEFT(F471,4),Tabla3[[COD]:[PROCESO]],5,0),"")</f>
        <v/>
      </c>
      <c r="B471" s="15"/>
      <c r="C471" s="85"/>
      <c r="D471" s="84" t="e">
        <f>VLOOKUP(E471,FINCAS!$A$2:$B$77,2,0)</f>
        <v>#N/A</v>
      </c>
      <c r="E471" s="15"/>
      <c r="F471" s="15"/>
      <c r="G471" s="82" t="e">
        <f>VLOOKUP(F471,'ESTADAR V3 2025'!$D$125:$E$240,2,0)</f>
        <v>#N/A</v>
      </c>
      <c r="H471" s="86"/>
      <c r="I471" s="86"/>
      <c r="J471" s="15"/>
      <c r="K471" s="242" t="str">
        <f t="shared" si="34"/>
        <v/>
      </c>
      <c r="L471" s="93">
        <f t="shared" si="31"/>
        <v>0</v>
      </c>
      <c r="M471" s="94" t="str">
        <f>+IFERROR(VLOOKUP(LEFT(F471,4),'ESTADAR V3 2025'!$C$4:$G$116,4,0),"")</f>
        <v/>
      </c>
      <c r="N471" s="95" t="str">
        <f t="shared" si="32"/>
        <v/>
      </c>
      <c r="O471" s="96" t="str">
        <f t="shared" si="33"/>
        <v/>
      </c>
      <c r="P471" s="14"/>
      <c r="Q471" s="14"/>
      <c r="R471" s="218" t="e">
        <f>+VLOOKUP(F471,'ESTADAR V3 2025'!$D$125:$G$236,4,FALSE)</f>
        <v>#N/A</v>
      </c>
    </row>
    <row r="472" spans="1:18" x14ac:dyDescent="0.35">
      <c r="A472" s="83" t="str">
        <f>IFERROR(VLOOKUP(LEFT(F472,4),Tabla3[[COD]:[PROCESO]],5,0),"")</f>
        <v/>
      </c>
      <c r="B472" s="15"/>
      <c r="C472" s="85"/>
      <c r="D472" s="84" t="e">
        <f>VLOOKUP(E472,FINCAS!$A$2:$B$77,2,0)</f>
        <v>#N/A</v>
      </c>
      <c r="E472" s="15"/>
      <c r="F472" s="15"/>
      <c r="G472" s="82" t="e">
        <f>VLOOKUP(F472,'ESTADAR V3 2025'!$D$125:$E$240,2,0)</f>
        <v>#N/A</v>
      </c>
      <c r="H472" s="86"/>
      <c r="I472" s="86"/>
      <c r="J472" s="15"/>
      <c r="K472" s="242" t="str">
        <f t="shared" si="34"/>
        <v/>
      </c>
      <c r="L472" s="93">
        <f t="shared" ref="L472:L525" si="35">+(I472-H472)*24</f>
        <v>0</v>
      </c>
      <c r="M472" s="94" t="str">
        <f>+IFERROR(VLOOKUP(LEFT(F472,4),'ESTADAR V3 2025'!$C$4:$G$116,4,0),"")</f>
        <v/>
      </c>
      <c r="N472" s="95" t="str">
        <f t="shared" ref="N472:N525" si="36">IFERROR(J472/L472,"")</f>
        <v/>
      </c>
      <c r="O472" s="96" t="str">
        <f t="shared" ref="O472:O525" si="37">IFERROR(N472/M472,"")</f>
        <v/>
      </c>
      <c r="P472" s="14"/>
      <c r="Q472" s="14"/>
      <c r="R472" s="218" t="e">
        <f>+VLOOKUP(F472,'ESTADAR V3 2025'!$D$125:$G$236,4,FALSE)</f>
        <v>#N/A</v>
      </c>
    </row>
    <row r="473" spans="1:18" x14ac:dyDescent="0.35">
      <c r="A473" s="83" t="str">
        <f>IFERROR(VLOOKUP(LEFT(F473,4),Tabla3[[COD]:[PROCESO]],5,0),"")</f>
        <v/>
      </c>
      <c r="B473" s="15"/>
      <c r="C473" s="85"/>
      <c r="D473" s="84" t="e">
        <f>VLOOKUP(E473,FINCAS!$A$2:$B$77,2,0)</f>
        <v>#N/A</v>
      </c>
      <c r="E473" s="15"/>
      <c r="F473" s="15"/>
      <c r="G473" s="82" t="e">
        <f>VLOOKUP(F473,'ESTADAR V3 2025'!$D$125:$E$240,2,0)</f>
        <v>#N/A</v>
      </c>
      <c r="H473" s="86"/>
      <c r="I473" s="86"/>
      <c r="J473" s="15"/>
      <c r="K473" s="242" t="str">
        <f t="shared" si="34"/>
        <v/>
      </c>
      <c r="L473" s="93">
        <f t="shared" si="35"/>
        <v>0</v>
      </c>
      <c r="M473" s="94" t="str">
        <f>+IFERROR(VLOOKUP(LEFT(F473,4),'ESTADAR V3 2025'!$C$4:$G$116,4,0),"")</f>
        <v/>
      </c>
      <c r="N473" s="95" t="str">
        <f t="shared" si="36"/>
        <v/>
      </c>
      <c r="O473" s="96" t="str">
        <f t="shared" si="37"/>
        <v/>
      </c>
      <c r="P473" s="14"/>
      <c r="Q473" s="14"/>
      <c r="R473" s="218" t="e">
        <f>+VLOOKUP(F473,'ESTADAR V3 2025'!$D$125:$G$236,4,FALSE)</f>
        <v>#N/A</v>
      </c>
    </row>
    <row r="474" spans="1:18" x14ac:dyDescent="0.35">
      <c r="A474" s="83" t="str">
        <f>IFERROR(VLOOKUP(LEFT(F474,4),Tabla3[[COD]:[PROCESO]],5,0),"")</f>
        <v/>
      </c>
      <c r="B474" s="15"/>
      <c r="C474" s="85"/>
      <c r="D474" s="84" t="e">
        <f>VLOOKUP(E474,FINCAS!$A$2:$B$77,2,0)</f>
        <v>#N/A</v>
      </c>
      <c r="E474" s="15"/>
      <c r="F474" s="15"/>
      <c r="G474" s="82" t="e">
        <f>VLOOKUP(F474,'ESTADAR V3 2025'!$D$125:$E$240,2,0)</f>
        <v>#N/A</v>
      </c>
      <c r="H474" s="86"/>
      <c r="I474" s="86"/>
      <c r="J474" s="15"/>
      <c r="K474" s="242" t="str">
        <f t="shared" si="34"/>
        <v/>
      </c>
      <c r="L474" s="93">
        <f t="shared" si="35"/>
        <v>0</v>
      </c>
      <c r="M474" s="94" t="str">
        <f>+IFERROR(VLOOKUP(LEFT(F474,4),'ESTADAR V3 2025'!$C$4:$G$116,4,0),"")</f>
        <v/>
      </c>
      <c r="N474" s="95" t="str">
        <f t="shared" si="36"/>
        <v/>
      </c>
      <c r="O474" s="96" t="str">
        <f t="shared" si="37"/>
        <v/>
      </c>
      <c r="P474" s="14"/>
      <c r="Q474" s="14"/>
      <c r="R474" s="218" t="e">
        <f>+VLOOKUP(F474,'ESTADAR V3 2025'!$D$125:$G$236,4,FALSE)</f>
        <v>#N/A</v>
      </c>
    </row>
    <row r="475" spans="1:18" x14ac:dyDescent="0.35">
      <c r="A475" s="83" t="str">
        <f>IFERROR(VLOOKUP(LEFT(F475,4),Tabla3[[COD]:[PROCESO]],5,0),"")</f>
        <v/>
      </c>
      <c r="B475" s="15"/>
      <c r="C475" s="85"/>
      <c r="D475" s="84" t="e">
        <f>VLOOKUP(E475,FINCAS!$A$2:$B$77,2,0)</f>
        <v>#N/A</v>
      </c>
      <c r="E475" s="15"/>
      <c r="F475" s="15"/>
      <c r="G475" s="82" t="e">
        <f>VLOOKUP(F475,'ESTADAR V3 2025'!$D$125:$E$240,2,0)</f>
        <v>#N/A</v>
      </c>
      <c r="H475" s="86"/>
      <c r="I475" s="86"/>
      <c r="J475" s="15"/>
      <c r="K475" s="242" t="str">
        <f t="shared" si="34"/>
        <v/>
      </c>
      <c r="L475" s="93">
        <f t="shared" si="35"/>
        <v>0</v>
      </c>
      <c r="M475" s="94" t="str">
        <f>+IFERROR(VLOOKUP(LEFT(F475,4),'ESTADAR V3 2025'!$C$4:$G$116,4,0),"")</f>
        <v/>
      </c>
      <c r="N475" s="95" t="str">
        <f t="shared" si="36"/>
        <v/>
      </c>
      <c r="O475" s="96" t="str">
        <f t="shared" si="37"/>
        <v/>
      </c>
      <c r="P475" s="14"/>
      <c r="Q475" s="14"/>
      <c r="R475" s="218" t="e">
        <f>+VLOOKUP(F475,'ESTADAR V3 2025'!$D$125:$G$236,4,FALSE)</f>
        <v>#N/A</v>
      </c>
    </row>
    <row r="476" spans="1:18" x14ac:dyDescent="0.35">
      <c r="A476" s="83" t="str">
        <f>IFERROR(VLOOKUP(LEFT(F476,4),Tabla3[[COD]:[PROCESO]],5,0),"")</f>
        <v/>
      </c>
      <c r="B476" s="15"/>
      <c r="C476" s="85"/>
      <c r="D476" s="84" t="e">
        <f>VLOOKUP(E476,FINCAS!$A$2:$B$77,2,0)</f>
        <v>#N/A</v>
      </c>
      <c r="E476" s="15"/>
      <c r="F476" s="15"/>
      <c r="G476" s="82" t="e">
        <f>VLOOKUP(F476,'ESTADAR V3 2025'!$D$125:$E$240,2,0)</f>
        <v>#N/A</v>
      </c>
      <c r="H476" s="86"/>
      <c r="I476" s="86"/>
      <c r="J476" s="15"/>
      <c r="K476" s="242" t="str">
        <f t="shared" si="34"/>
        <v/>
      </c>
      <c r="L476" s="93">
        <f t="shared" si="35"/>
        <v>0</v>
      </c>
      <c r="M476" s="94" t="str">
        <f>+IFERROR(VLOOKUP(LEFT(F476,4),'ESTADAR V3 2025'!$C$4:$G$116,4,0),"")</f>
        <v/>
      </c>
      <c r="N476" s="95" t="str">
        <f t="shared" si="36"/>
        <v/>
      </c>
      <c r="O476" s="96" t="str">
        <f t="shared" si="37"/>
        <v/>
      </c>
      <c r="P476" s="14"/>
      <c r="Q476" s="14"/>
      <c r="R476" s="218" t="e">
        <f>+VLOOKUP(F476,'ESTADAR V3 2025'!$D$125:$G$236,4,FALSE)</f>
        <v>#N/A</v>
      </c>
    </row>
    <row r="477" spans="1:18" x14ac:dyDescent="0.35">
      <c r="A477" s="83" t="str">
        <f>IFERROR(VLOOKUP(LEFT(F477,4),Tabla3[[COD]:[PROCESO]],5,0),"")</f>
        <v/>
      </c>
      <c r="B477" s="15"/>
      <c r="C477" s="85"/>
      <c r="D477" s="84" t="e">
        <f>VLOOKUP(E477,FINCAS!$A$2:$B$77,2,0)</f>
        <v>#N/A</v>
      </c>
      <c r="E477" s="15"/>
      <c r="F477" s="15"/>
      <c r="G477" s="82" t="e">
        <f>VLOOKUP(F477,'ESTADAR V3 2025'!$D$125:$E$240,2,0)</f>
        <v>#N/A</v>
      </c>
      <c r="H477" s="86"/>
      <c r="I477" s="86"/>
      <c r="J477" s="15"/>
      <c r="K477" s="242" t="str">
        <f t="shared" si="34"/>
        <v/>
      </c>
      <c r="L477" s="93">
        <f t="shared" si="35"/>
        <v>0</v>
      </c>
      <c r="M477" s="94" t="str">
        <f>+IFERROR(VLOOKUP(LEFT(F477,4),'ESTADAR V3 2025'!$C$4:$G$116,4,0),"")</f>
        <v/>
      </c>
      <c r="N477" s="95" t="str">
        <f t="shared" si="36"/>
        <v/>
      </c>
      <c r="O477" s="96" t="str">
        <f t="shared" si="37"/>
        <v/>
      </c>
      <c r="P477" s="14"/>
      <c r="Q477" s="14"/>
      <c r="R477" s="218" t="e">
        <f>+VLOOKUP(F477,'ESTADAR V3 2025'!$D$125:$G$236,4,FALSE)</f>
        <v>#N/A</v>
      </c>
    </row>
    <row r="478" spans="1:18" x14ac:dyDescent="0.35">
      <c r="A478" s="83" t="str">
        <f>IFERROR(VLOOKUP(LEFT(F478,4),Tabla3[[COD]:[PROCESO]],5,0),"")</f>
        <v/>
      </c>
      <c r="B478" s="15"/>
      <c r="C478" s="85"/>
      <c r="D478" s="84" t="e">
        <f>VLOOKUP(E478,FINCAS!$A$2:$B$77,2,0)</f>
        <v>#N/A</v>
      </c>
      <c r="E478" s="15"/>
      <c r="F478" s="15"/>
      <c r="G478" s="82" t="e">
        <f>VLOOKUP(F478,'ESTADAR V3 2025'!$D$125:$E$240,2,0)</f>
        <v>#N/A</v>
      </c>
      <c r="H478" s="86"/>
      <c r="I478" s="86"/>
      <c r="J478" s="15"/>
      <c r="K478" s="242" t="str">
        <f t="shared" si="34"/>
        <v/>
      </c>
      <c r="L478" s="93">
        <f t="shared" si="35"/>
        <v>0</v>
      </c>
      <c r="M478" s="94" t="str">
        <f>+IFERROR(VLOOKUP(LEFT(F478,4),'ESTADAR V3 2025'!$C$4:$G$116,4,0),"")</f>
        <v/>
      </c>
      <c r="N478" s="95" t="str">
        <f t="shared" si="36"/>
        <v/>
      </c>
      <c r="O478" s="96" t="str">
        <f t="shared" si="37"/>
        <v/>
      </c>
      <c r="P478" s="14"/>
      <c r="Q478" s="14"/>
      <c r="R478" s="218" t="e">
        <f>+VLOOKUP(F478,'ESTADAR V3 2025'!$D$125:$G$236,4,FALSE)</f>
        <v>#N/A</v>
      </c>
    </row>
    <row r="479" spans="1:18" x14ac:dyDescent="0.35">
      <c r="A479" s="83" t="str">
        <f>IFERROR(VLOOKUP(LEFT(F479,4),Tabla3[[COD]:[PROCESO]],5,0),"")</f>
        <v/>
      </c>
      <c r="B479" s="15"/>
      <c r="C479" s="85"/>
      <c r="D479" s="84" t="e">
        <f>VLOOKUP(E479,FINCAS!$A$2:$B$77,2,0)</f>
        <v>#N/A</v>
      </c>
      <c r="E479" s="15"/>
      <c r="F479" s="15"/>
      <c r="G479" s="82" t="e">
        <f>VLOOKUP(F479,'ESTADAR V3 2025'!$D$125:$E$240,2,0)</f>
        <v>#N/A</v>
      </c>
      <c r="H479" s="86"/>
      <c r="I479" s="86"/>
      <c r="J479" s="15"/>
      <c r="K479" s="242" t="str">
        <f t="shared" si="34"/>
        <v/>
      </c>
      <c r="L479" s="93">
        <f t="shared" si="35"/>
        <v>0</v>
      </c>
      <c r="M479" s="94" t="str">
        <f>+IFERROR(VLOOKUP(LEFT(F479,4),'ESTADAR V3 2025'!$C$4:$G$116,4,0),"")</f>
        <v/>
      </c>
      <c r="N479" s="95" t="str">
        <f t="shared" si="36"/>
        <v/>
      </c>
      <c r="O479" s="96" t="str">
        <f t="shared" si="37"/>
        <v/>
      </c>
      <c r="P479" s="14"/>
      <c r="Q479" s="14"/>
      <c r="R479" s="218" t="e">
        <f>+VLOOKUP(F479,'ESTADAR V3 2025'!$D$125:$G$236,4,FALSE)</f>
        <v>#N/A</v>
      </c>
    </row>
    <row r="480" spans="1:18" x14ac:dyDescent="0.35">
      <c r="A480" s="83" t="str">
        <f>IFERROR(VLOOKUP(LEFT(F480,4),Tabla3[[COD]:[PROCESO]],5,0),"")</f>
        <v/>
      </c>
      <c r="B480" s="15"/>
      <c r="C480" s="85"/>
      <c r="D480" s="84" t="e">
        <f>VLOOKUP(E480,FINCAS!$A$2:$B$77,2,0)</f>
        <v>#N/A</v>
      </c>
      <c r="E480" s="15"/>
      <c r="F480" s="15"/>
      <c r="G480" s="82" t="e">
        <f>VLOOKUP(F480,'ESTADAR V3 2025'!$D$125:$E$240,2,0)</f>
        <v>#N/A</v>
      </c>
      <c r="H480" s="86"/>
      <c r="I480" s="86"/>
      <c r="J480" s="15"/>
      <c r="K480" s="242" t="str">
        <f t="shared" si="34"/>
        <v/>
      </c>
      <c r="L480" s="93">
        <f t="shared" si="35"/>
        <v>0</v>
      </c>
      <c r="M480" s="94" t="str">
        <f>+IFERROR(VLOOKUP(LEFT(F480,4),'ESTADAR V3 2025'!$C$4:$G$116,4,0),"")</f>
        <v/>
      </c>
      <c r="N480" s="95" t="str">
        <f t="shared" si="36"/>
        <v/>
      </c>
      <c r="O480" s="96" t="str">
        <f t="shared" si="37"/>
        <v/>
      </c>
      <c r="P480" s="14"/>
      <c r="Q480" s="14"/>
      <c r="R480" s="218" t="e">
        <f>+VLOOKUP(F480,'ESTADAR V3 2025'!$D$125:$G$236,4,FALSE)</f>
        <v>#N/A</v>
      </c>
    </row>
    <row r="481" spans="1:18" x14ac:dyDescent="0.35">
      <c r="A481" s="83" t="str">
        <f>IFERROR(VLOOKUP(LEFT(F481,4),Tabla3[[COD]:[PROCESO]],5,0),"")</f>
        <v/>
      </c>
      <c r="B481" s="15"/>
      <c r="C481" s="85"/>
      <c r="D481" s="84" t="e">
        <f>VLOOKUP(E481,FINCAS!$A$2:$B$77,2,0)</f>
        <v>#N/A</v>
      </c>
      <c r="E481" s="15"/>
      <c r="F481" s="15"/>
      <c r="G481" s="82" t="e">
        <f>VLOOKUP(F481,'ESTADAR V3 2025'!$D$125:$E$240,2,0)</f>
        <v>#N/A</v>
      </c>
      <c r="H481" s="86"/>
      <c r="I481" s="86"/>
      <c r="J481" s="15"/>
      <c r="K481" s="242" t="str">
        <f t="shared" si="34"/>
        <v/>
      </c>
      <c r="L481" s="93">
        <f t="shared" si="35"/>
        <v>0</v>
      </c>
      <c r="M481" s="94" t="str">
        <f>+IFERROR(VLOOKUP(LEFT(F481,4),'ESTADAR V3 2025'!$C$4:$G$116,4,0),"")</f>
        <v/>
      </c>
      <c r="N481" s="95" t="str">
        <f t="shared" si="36"/>
        <v/>
      </c>
      <c r="O481" s="96" t="str">
        <f t="shared" si="37"/>
        <v/>
      </c>
      <c r="P481" s="14"/>
      <c r="Q481" s="14"/>
      <c r="R481" s="218" t="e">
        <f>+VLOOKUP(F481,'ESTADAR V3 2025'!$D$125:$G$236,4,FALSE)</f>
        <v>#N/A</v>
      </c>
    </row>
    <row r="482" spans="1:18" x14ac:dyDescent="0.35">
      <c r="A482" s="83" t="str">
        <f>IFERROR(VLOOKUP(LEFT(F482,4),Tabla3[[COD]:[PROCESO]],5,0),"")</f>
        <v/>
      </c>
      <c r="B482" s="15"/>
      <c r="C482" s="85"/>
      <c r="D482" s="84" t="e">
        <f>VLOOKUP(E482,FINCAS!$A$2:$B$77,2,0)</f>
        <v>#N/A</v>
      </c>
      <c r="E482" s="15"/>
      <c r="F482" s="15"/>
      <c r="G482" s="82" t="e">
        <f>VLOOKUP(F482,'ESTADAR V3 2025'!$D$125:$E$240,2,0)</f>
        <v>#N/A</v>
      </c>
      <c r="H482" s="86"/>
      <c r="I482" s="86"/>
      <c r="J482" s="15"/>
      <c r="K482" s="242" t="str">
        <f t="shared" si="34"/>
        <v/>
      </c>
      <c r="L482" s="93">
        <f t="shared" si="35"/>
        <v>0</v>
      </c>
      <c r="M482" s="94" t="str">
        <f>+IFERROR(VLOOKUP(LEFT(F482,4),'ESTADAR V3 2025'!$C$4:$G$116,4,0),"")</f>
        <v/>
      </c>
      <c r="N482" s="95" t="str">
        <f t="shared" si="36"/>
        <v/>
      </c>
      <c r="O482" s="96" t="str">
        <f t="shared" si="37"/>
        <v/>
      </c>
      <c r="P482" s="14"/>
      <c r="Q482" s="14"/>
      <c r="R482" s="218" t="e">
        <f>+VLOOKUP(F482,'ESTADAR V3 2025'!$D$125:$G$236,4,FALSE)</f>
        <v>#N/A</v>
      </c>
    </row>
    <row r="483" spans="1:18" x14ac:dyDescent="0.35">
      <c r="A483" s="83" t="str">
        <f>IFERROR(VLOOKUP(LEFT(F483,4),Tabla3[[COD]:[PROCESO]],5,0),"")</f>
        <v/>
      </c>
      <c r="B483" s="15"/>
      <c r="C483" s="85"/>
      <c r="D483" s="84" t="e">
        <f>VLOOKUP(E483,FINCAS!$A$2:$B$77,2,0)</f>
        <v>#N/A</v>
      </c>
      <c r="E483" s="15"/>
      <c r="F483" s="15"/>
      <c r="G483" s="82" t="e">
        <f>VLOOKUP(F483,'ESTADAR V3 2025'!$D$125:$E$240,2,0)</f>
        <v>#N/A</v>
      </c>
      <c r="H483" s="86"/>
      <c r="I483" s="86"/>
      <c r="J483" s="15"/>
      <c r="K483" s="242" t="str">
        <f t="shared" si="34"/>
        <v/>
      </c>
      <c r="L483" s="93">
        <f t="shared" si="35"/>
        <v>0</v>
      </c>
      <c r="M483" s="94" t="str">
        <f>+IFERROR(VLOOKUP(LEFT(F483,4),'ESTADAR V3 2025'!$C$4:$G$116,4,0),"")</f>
        <v/>
      </c>
      <c r="N483" s="95" t="str">
        <f t="shared" si="36"/>
        <v/>
      </c>
      <c r="O483" s="96" t="str">
        <f t="shared" si="37"/>
        <v/>
      </c>
      <c r="P483" s="14"/>
      <c r="Q483" s="14"/>
      <c r="R483" s="218" t="e">
        <f>+VLOOKUP(F483,'ESTADAR V3 2025'!$D$125:$G$236,4,FALSE)</f>
        <v>#N/A</v>
      </c>
    </row>
    <row r="484" spans="1:18" x14ac:dyDescent="0.35">
      <c r="A484" s="83" t="str">
        <f>IFERROR(VLOOKUP(LEFT(F484,4),Tabla3[[COD]:[PROCESO]],5,0),"")</f>
        <v/>
      </c>
      <c r="B484" s="15"/>
      <c r="C484" s="85"/>
      <c r="D484" s="84" t="e">
        <f>VLOOKUP(E484,FINCAS!$A$2:$B$77,2,0)</f>
        <v>#N/A</v>
      </c>
      <c r="E484" s="15"/>
      <c r="F484" s="15"/>
      <c r="G484" s="82" t="e">
        <f>VLOOKUP(F484,'ESTADAR V3 2025'!$D$125:$E$240,2,0)</f>
        <v>#N/A</v>
      </c>
      <c r="H484" s="86"/>
      <c r="I484" s="86"/>
      <c r="J484" s="15"/>
      <c r="K484" s="242" t="str">
        <f t="shared" si="34"/>
        <v/>
      </c>
      <c r="L484" s="93">
        <f t="shared" si="35"/>
        <v>0</v>
      </c>
      <c r="M484" s="94" t="str">
        <f>+IFERROR(VLOOKUP(LEFT(F484,4),'ESTADAR V3 2025'!$C$4:$G$116,4,0),"")</f>
        <v/>
      </c>
      <c r="N484" s="95" t="str">
        <f t="shared" si="36"/>
        <v/>
      </c>
      <c r="O484" s="96" t="str">
        <f t="shared" si="37"/>
        <v/>
      </c>
      <c r="P484" s="14"/>
      <c r="Q484" s="14"/>
      <c r="R484" s="218" t="e">
        <f>+VLOOKUP(F484,'ESTADAR V3 2025'!$D$125:$G$236,4,FALSE)</f>
        <v>#N/A</v>
      </c>
    </row>
    <row r="485" spans="1:18" x14ac:dyDescent="0.35">
      <c r="A485" s="83" t="str">
        <f>IFERROR(VLOOKUP(LEFT(F485,4),Tabla3[[COD]:[PROCESO]],5,0),"")</f>
        <v/>
      </c>
      <c r="B485" s="15"/>
      <c r="C485" s="85"/>
      <c r="D485" s="84" t="e">
        <f>VLOOKUP(E485,FINCAS!$A$2:$B$77,2,0)</f>
        <v>#N/A</v>
      </c>
      <c r="E485" s="15"/>
      <c r="F485" s="15"/>
      <c r="G485" s="82" t="e">
        <f>VLOOKUP(F485,'ESTADAR V3 2025'!$D$125:$E$240,2,0)</f>
        <v>#N/A</v>
      </c>
      <c r="H485" s="86"/>
      <c r="I485" s="86"/>
      <c r="J485" s="15"/>
      <c r="K485" s="242" t="str">
        <f t="shared" si="34"/>
        <v/>
      </c>
      <c r="L485" s="93">
        <f t="shared" si="35"/>
        <v>0</v>
      </c>
      <c r="M485" s="94" t="str">
        <f>+IFERROR(VLOOKUP(LEFT(F485,4),'ESTADAR V3 2025'!$C$4:$G$116,4,0),"")</f>
        <v/>
      </c>
      <c r="N485" s="95" t="str">
        <f t="shared" si="36"/>
        <v/>
      </c>
      <c r="O485" s="96" t="str">
        <f t="shared" si="37"/>
        <v/>
      </c>
      <c r="P485" s="14"/>
      <c r="Q485" s="14"/>
      <c r="R485" s="218" t="e">
        <f>+VLOOKUP(F485,'ESTADAR V3 2025'!$D$125:$G$236,4,FALSE)</f>
        <v>#N/A</v>
      </c>
    </row>
    <row r="486" spans="1:18" x14ac:dyDescent="0.35">
      <c r="A486" s="83" t="str">
        <f>IFERROR(VLOOKUP(LEFT(F486,4),Tabla3[[COD]:[PROCESO]],5,0),"")</f>
        <v/>
      </c>
      <c r="B486" s="15"/>
      <c r="C486" s="85"/>
      <c r="D486" s="84" t="e">
        <f>VLOOKUP(E486,FINCAS!$A$2:$B$77,2,0)</f>
        <v>#N/A</v>
      </c>
      <c r="E486" s="15"/>
      <c r="F486" s="15"/>
      <c r="G486" s="82" t="e">
        <f>VLOOKUP(F486,'ESTADAR V3 2025'!$D$125:$E$240,2,0)</f>
        <v>#N/A</v>
      </c>
      <c r="H486" s="86"/>
      <c r="I486" s="86"/>
      <c r="J486" s="15"/>
      <c r="K486" s="242" t="str">
        <f t="shared" si="34"/>
        <v/>
      </c>
      <c r="L486" s="93">
        <f t="shared" si="35"/>
        <v>0</v>
      </c>
      <c r="M486" s="94" t="str">
        <f>+IFERROR(VLOOKUP(LEFT(F486,4),'ESTADAR V3 2025'!$C$4:$G$116,4,0),"")</f>
        <v/>
      </c>
      <c r="N486" s="95" t="str">
        <f t="shared" si="36"/>
        <v/>
      </c>
      <c r="O486" s="96" t="str">
        <f t="shared" si="37"/>
        <v/>
      </c>
      <c r="P486" s="14"/>
      <c r="Q486" s="14"/>
      <c r="R486" s="218" t="e">
        <f>+VLOOKUP(F486,'ESTADAR V3 2025'!$D$125:$G$236,4,FALSE)</f>
        <v>#N/A</v>
      </c>
    </row>
    <row r="487" spans="1:18" x14ac:dyDescent="0.35">
      <c r="A487" s="83" t="str">
        <f>IFERROR(VLOOKUP(LEFT(F487,4),Tabla3[[COD]:[PROCESO]],5,0),"")</f>
        <v/>
      </c>
      <c r="B487" s="15"/>
      <c r="C487" s="85"/>
      <c r="D487" s="84" t="e">
        <f>VLOOKUP(E487,FINCAS!$A$2:$B$77,2,0)</f>
        <v>#N/A</v>
      </c>
      <c r="E487" s="15"/>
      <c r="F487" s="15"/>
      <c r="G487" s="82" t="e">
        <f>VLOOKUP(F487,'ESTADAR V3 2025'!$D$125:$E$240,2,0)</f>
        <v>#N/A</v>
      </c>
      <c r="H487" s="86"/>
      <c r="I487" s="86"/>
      <c r="J487" s="15"/>
      <c r="K487" s="242" t="str">
        <f t="shared" si="34"/>
        <v/>
      </c>
      <c r="L487" s="93">
        <f t="shared" si="35"/>
        <v>0</v>
      </c>
      <c r="M487" s="94" t="str">
        <f>+IFERROR(VLOOKUP(LEFT(F487,4),'ESTADAR V3 2025'!$C$4:$G$116,4,0),"")</f>
        <v/>
      </c>
      <c r="N487" s="95" t="str">
        <f t="shared" si="36"/>
        <v/>
      </c>
      <c r="O487" s="96" t="str">
        <f t="shared" si="37"/>
        <v/>
      </c>
      <c r="P487" s="14"/>
      <c r="Q487" s="14"/>
      <c r="R487" s="218" t="e">
        <f>+VLOOKUP(F487,'ESTADAR V3 2025'!$D$125:$G$236,4,FALSE)</f>
        <v>#N/A</v>
      </c>
    </row>
    <row r="488" spans="1:18" x14ac:dyDescent="0.35">
      <c r="A488" s="83" t="str">
        <f>IFERROR(VLOOKUP(LEFT(F488,4),Tabla3[[COD]:[PROCESO]],5,0),"")</f>
        <v/>
      </c>
      <c r="B488" s="15"/>
      <c r="C488" s="85"/>
      <c r="D488" s="84" t="e">
        <f>VLOOKUP(E488,FINCAS!$A$2:$B$77,2,0)</f>
        <v>#N/A</v>
      </c>
      <c r="E488" s="15"/>
      <c r="F488" s="15"/>
      <c r="G488" s="82" t="e">
        <f>VLOOKUP(F488,'ESTADAR V3 2025'!$D$125:$E$240,2,0)</f>
        <v>#N/A</v>
      </c>
      <c r="H488" s="86"/>
      <c r="I488" s="86"/>
      <c r="J488" s="15"/>
      <c r="K488" s="242" t="str">
        <f t="shared" si="34"/>
        <v/>
      </c>
      <c r="L488" s="93">
        <f t="shared" si="35"/>
        <v>0</v>
      </c>
      <c r="M488" s="94" t="str">
        <f>+IFERROR(VLOOKUP(LEFT(F488,4),'ESTADAR V3 2025'!$C$4:$G$116,4,0),"")</f>
        <v/>
      </c>
      <c r="N488" s="95" t="str">
        <f t="shared" si="36"/>
        <v/>
      </c>
      <c r="O488" s="96" t="str">
        <f t="shared" si="37"/>
        <v/>
      </c>
      <c r="P488" s="14"/>
      <c r="Q488" s="14"/>
      <c r="R488" s="218" t="e">
        <f>+VLOOKUP(F488,'ESTADAR V3 2025'!$D$125:$G$236,4,FALSE)</f>
        <v>#N/A</v>
      </c>
    </row>
    <row r="489" spans="1:18" x14ac:dyDescent="0.35">
      <c r="A489" s="83" t="str">
        <f>IFERROR(VLOOKUP(LEFT(F489,4),Tabla3[[COD]:[PROCESO]],5,0),"")</f>
        <v/>
      </c>
      <c r="B489" s="15"/>
      <c r="C489" s="85"/>
      <c r="D489" s="84" t="e">
        <f>VLOOKUP(E489,FINCAS!$A$2:$B$77,2,0)</f>
        <v>#N/A</v>
      </c>
      <c r="E489" s="15"/>
      <c r="F489" s="15"/>
      <c r="G489" s="82" t="e">
        <f>VLOOKUP(F489,'ESTADAR V3 2025'!$D$125:$E$240,2,0)</f>
        <v>#N/A</v>
      </c>
      <c r="H489" s="86"/>
      <c r="I489" s="86"/>
      <c r="J489" s="15"/>
      <c r="K489" s="242" t="str">
        <f t="shared" si="34"/>
        <v/>
      </c>
      <c r="L489" s="93">
        <f t="shared" si="35"/>
        <v>0</v>
      </c>
      <c r="M489" s="94" t="str">
        <f>+IFERROR(VLOOKUP(LEFT(F489,4),'ESTADAR V3 2025'!$C$4:$G$116,4,0),"")</f>
        <v/>
      </c>
      <c r="N489" s="95" t="str">
        <f t="shared" si="36"/>
        <v/>
      </c>
      <c r="O489" s="96" t="str">
        <f t="shared" si="37"/>
        <v/>
      </c>
      <c r="P489" s="14"/>
      <c r="Q489" s="14"/>
      <c r="R489" s="218" t="e">
        <f>+VLOOKUP(F489,'ESTADAR V3 2025'!$D$125:$G$236,4,FALSE)</f>
        <v>#N/A</v>
      </c>
    </row>
    <row r="490" spans="1:18" x14ac:dyDescent="0.35">
      <c r="A490" s="83" t="str">
        <f>IFERROR(VLOOKUP(LEFT(F490,4),Tabla3[[COD]:[PROCESO]],5,0),"")</f>
        <v/>
      </c>
      <c r="B490" s="15"/>
      <c r="C490" s="85"/>
      <c r="D490" s="84" t="e">
        <f>VLOOKUP(E490,FINCAS!$A$2:$B$77,2,0)</f>
        <v>#N/A</v>
      </c>
      <c r="E490" s="15"/>
      <c r="F490" s="15"/>
      <c r="G490" s="82" t="e">
        <f>VLOOKUP(F490,'ESTADAR V3 2025'!$D$125:$E$240,2,0)</f>
        <v>#N/A</v>
      </c>
      <c r="H490" s="86"/>
      <c r="I490" s="86"/>
      <c r="J490" s="15"/>
      <c r="K490" s="242" t="str">
        <f t="shared" si="34"/>
        <v/>
      </c>
      <c r="L490" s="93">
        <f t="shared" si="35"/>
        <v>0</v>
      </c>
      <c r="M490" s="94" t="str">
        <f>+IFERROR(VLOOKUP(LEFT(F490,4),'ESTADAR V3 2025'!$C$4:$G$116,4,0),"")</f>
        <v/>
      </c>
      <c r="N490" s="95" t="str">
        <f t="shared" si="36"/>
        <v/>
      </c>
      <c r="O490" s="96" t="str">
        <f t="shared" si="37"/>
        <v/>
      </c>
      <c r="P490" s="14"/>
      <c r="Q490" s="14"/>
      <c r="R490" s="218" t="e">
        <f>+VLOOKUP(F490,'ESTADAR V3 2025'!$D$125:$G$236,4,FALSE)</f>
        <v>#N/A</v>
      </c>
    </row>
    <row r="491" spans="1:18" x14ac:dyDescent="0.35">
      <c r="A491" s="83" t="str">
        <f>IFERROR(VLOOKUP(LEFT(F491,4),Tabla3[[COD]:[PROCESO]],5,0),"")</f>
        <v/>
      </c>
      <c r="B491" s="15"/>
      <c r="C491" s="85"/>
      <c r="D491" s="84" t="e">
        <f>VLOOKUP(E491,FINCAS!$A$2:$B$77,2,0)</f>
        <v>#N/A</v>
      </c>
      <c r="E491" s="15"/>
      <c r="F491" s="15"/>
      <c r="G491" s="82" t="e">
        <f>VLOOKUP(F491,'ESTADAR V3 2025'!$D$125:$E$240,2,0)</f>
        <v>#N/A</v>
      </c>
      <c r="H491" s="86"/>
      <c r="I491" s="86"/>
      <c r="J491" s="15"/>
      <c r="K491" s="242" t="str">
        <f t="shared" si="34"/>
        <v/>
      </c>
      <c r="L491" s="93">
        <f t="shared" si="35"/>
        <v>0</v>
      </c>
      <c r="M491" s="94" t="str">
        <f>+IFERROR(VLOOKUP(LEFT(F491,4),'ESTADAR V3 2025'!$C$4:$G$116,4,0),"")</f>
        <v/>
      </c>
      <c r="N491" s="95" t="str">
        <f t="shared" si="36"/>
        <v/>
      </c>
      <c r="O491" s="96" t="str">
        <f t="shared" si="37"/>
        <v/>
      </c>
      <c r="P491" s="14"/>
      <c r="Q491" s="14"/>
      <c r="R491" s="218" t="e">
        <f>+VLOOKUP(F491,'ESTADAR V3 2025'!$D$125:$G$236,4,FALSE)</f>
        <v>#N/A</v>
      </c>
    </row>
    <row r="492" spans="1:18" x14ac:dyDescent="0.35">
      <c r="A492" s="83" t="str">
        <f>IFERROR(VLOOKUP(LEFT(F492,4),Tabla3[[COD]:[PROCESO]],5,0),"")</f>
        <v/>
      </c>
      <c r="B492" s="15"/>
      <c r="C492" s="85"/>
      <c r="D492" s="84" t="e">
        <f>VLOOKUP(E492,FINCAS!$A$2:$B$77,2,0)</f>
        <v>#N/A</v>
      </c>
      <c r="E492" s="15"/>
      <c r="F492" s="15"/>
      <c r="G492" s="82" t="e">
        <f>VLOOKUP(F492,'ESTADAR V3 2025'!$D$125:$E$240,2,0)</f>
        <v>#N/A</v>
      </c>
      <c r="H492" s="86"/>
      <c r="I492" s="86"/>
      <c r="J492" s="15"/>
      <c r="K492" s="242" t="str">
        <f t="shared" si="34"/>
        <v/>
      </c>
      <c r="L492" s="93">
        <f t="shared" si="35"/>
        <v>0</v>
      </c>
      <c r="M492" s="94" t="str">
        <f>+IFERROR(VLOOKUP(LEFT(F492,4),'ESTADAR V3 2025'!$C$4:$G$116,4,0),"")</f>
        <v/>
      </c>
      <c r="N492" s="95" t="str">
        <f t="shared" si="36"/>
        <v/>
      </c>
      <c r="O492" s="96" t="str">
        <f t="shared" si="37"/>
        <v/>
      </c>
      <c r="P492" s="14"/>
      <c r="Q492" s="14"/>
      <c r="R492" s="218" t="e">
        <f>+VLOOKUP(F492,'ESTADAR V3 2025'!$D$125:$G$236,4,FALSE)</f>
        <v>#N/A</v>
      </c>
    </row>
    <row r="493" spans="1:18" x14ac:dyDescent="0.35">
      <c r="A493" s="83" t="str">
        <f>IFERROR(VLOOKUP(LEFT(F493,4),Tabla3[[COD]:[PROCESO]],5,0),"")</f>
        <v/>
      </c>
      <c r="B493" s="15"/>
      <c r="C493" s="85"/>
      <c r="D493" s="84" t="e">
        <f>VLOOKUP(E493,FINCAS!$A$2:$B$77,2,0)</f>
        <v>#N/A</v>
      </c>
      <c r="E493" s="15"/>
      <c r="F493" s="15"/>
      <c r="G493" s="82" t="e">
        <f>VLOOKUP(F493,'ESTADAR V3 2025'!$D$125:$E$240,2,0)</f>
        <v>#N/A</v>
      </c>
      <c r="H493" s="86"/>
      <c r="I493" s="86"/>
      <c r="J493" s="15"/>
      <c r="K493" s="242" t="str">
        <f t="shared" si="34"/>
        <v/>
      </c>
      <c r="L493" s="93">
        <f t="shared" si="35"/>
        <v>0</v>
      </c>
      <c r="M493" s="94" t="str">
        <f>+IFERROR(VLOOKUP(LEFT(F493,4),'ESTADAR V3 2025'!$C$4:$G$116,4,0),"")</f>
        <v/>
      </c>
      <c r="N493" s="95" t="str">
        <f t="shared" si="36"/>
        <v/>
      </c>
      <c r="O493" s="96" t="str">
        <f t="shared" si="37"/>
        <v/>
      </c>
      <c r="P493" s="14"/>
      <c r="Q493" s="14"/>
      <c r="R493" s="218" t="e">
        <f>+VLOOKUP(F493,'ESTADAR V3 2025'!$D$125:$G$236,4,FALSE)</f>
        <v>#N/A</v>
      </c>
    </row>
    <row r="494" spans="1:18" x14ac:dyDescent="0.35">
      <c r="A494" s="83" t="str">
        <f>IFERROR(VLOOKUP(LEFT(F494,4),Tabla3[[COD]:[PROCESO]],5,0),"")</f>
        <v/>
      </c>
      <c r="B494" s="15"/>
      <c r="C494" s="85"/>
      <c r="D494" s="84" t="e">
        <f>VLOOKUP(E494,FINCAS!$A$2:$B$77,2,0)</f>
        <v>#N/A</v>
      </c>
      <c r="E494" s="15"/>
      <c r="F494" s="15"/>
      <c r="G494" s="82" t="e">
        <f>VLOOKUP(F494,'ESTADAR V3 2025'!$D$125:$E$240,2,0)</f>
        <v>#N/A</v>
      </c>
      <c r="H494" s="86"/>
      <c r="I494" s="86"/>
      <c r="J494" s="15"/>
      <c r="K494" s="242" t="str">
        <f t="shared" si="34"/>
        <v/>
      </c>
      <c r="L494" s="93">
        <f t="shared" si="35"/>
        <v>0</v>
      </c>
      <c r="M494" s="94" t="str">
        <f>+IFERROR(VLOOKUP(LEFT(F494,4),'ESTADAR V3 2025'!$C$4:$G$116,4,0),"")</f>
        <v/>
      </c>
      <c r="N494" s="95" t="str">
        <f t="shared" si="36"/>
        <v/>
      </c>
      <c r="O494" s="96" t="str">
        <f t="shared" si="37"/>
        <v/>
      </c>
      <c r="P494" s="14"/>
      <c r="Q494" s="14"/>
      <c r="R494" s="218" t="e">
        <f>+VLOOKUP(F494,'ESTADAR V3 2025'!$D$125:$G$236,4,FALSE)</f>
        <v>#N/A</v>
      </c>
    </row>
    <row r="495" spans="1:18" x14ac:dyDescent="0.35">
      <c r="A495" s="83" t="str">
        <f>IFERROR(VLOOKUP(LEFT(F495,4),Tabla3[[COD]:[PROCESO]],5,0),"")</f>
        <v/>
      </c>
      <c r="B495" s="15"/>
      <c r="C495" s="85"/>
      <c r="D495" s="84" t="e">
        <f>VLOOKUP(E495,FINCAS!$A$2:$B$77,2,0)</f>
        <v>#N/A</v>
      </c>
      <c r="E495" s="15"/>
      <c r="F495" s="15"/>
      <c r="G495" s="82" t="e">
        <f>VLOOKUP(F495,'ESTADAR V3 2025'!$D$125:$E$240,2,0)</f>
        <v>#N/A</v>
      </c>
      <c r="H495" s="86"/>
      <c r="I495" s="86"/>
      <c r="J495" s="15"/>
      <c r="K495" s="242" t="str">
        <f t="shared" si="34"/>
        <v/>
      </c>
      <c r="L495" s="93">
        <f t="shared" si="35"/>
        <v>0</v>
      </c>
      <c r="M495" s="94" t="str">
        <f>+IFERROR(VLOOKUP(LEFT(F495,4),'ESTADAR V3 2025'!$C$4:$G$116,4,0),"")</f>
        <v/>
      </c>
      <c r="N495" s="95" t="str">
        <f t="shared" si="36"/>
        <v/>
      </c>
      <c r="O495" s="96" t="str">
        <f t="shared" si="37"/>
        <v/>
      </c>
      <c r="P495" s="14"/>
      <c r="Q495" s="14"/>
      <c r="R495" s="218" t="e">
        <f>+VLOOKUP(F495,'ESTADAR V3 2025'!$D$125:$G$236,4,FALSE)</f>
        <v>#N/A</v>
      </c>
    </row>
    <row r="496" spans="1:18" x14ac:dyDescent="0.35">
      <c r="A496" s="83" t="str">
        <f>IFERROR(VLOOKUP(LEFT(F496,4),Tabla3[[COD]:[PROCESO]],5,0),"")</f>
        <v/>
      </c>
      <c r="B496" s="15"/>
      <c r="C496" s="85"/>
      <c r="D496" s="84" t="e">
        <f>VLOOKUP(E496,FINCAS!$A$2:$B$77,2,0)</f>
        <v>#N/A</v>
      </c>
      <c r="E496" s="15"/>
      <c r="F496" s="15"/>
      <c r="G496" s="82" t="e">
        <f>VLOOKUP(F496,'ESTADAR V3 2025'!$D$125:$E$240,2,0)</f>
        <v>#N/A</v>
      </c>
      <c r="H496" s="86"/>
      <c r="I496" s="86"/>
      <c r="J496" s="15"/>
      <c r="K496" s="242" t="str">
        <f t="shared" si="34"/>
        <v/>
      </c>
      <c r="L496" s="93">
        <f t="shared" si="35"/>
        <v>0</v>
      </c>
      <c r="M496" s="94" t="str">
        <f>+IFERROR(VLOOKUP(LEFT(F496,4),'ESTADAR V3 2025'!$C$4:$G$116,4,0),"")</f>
        <v/>
      </c>
      <c r="N496" s="95" t="str">
        <f t="shared" si="36"/>
        <v/>
      </c>
      <c r="O496" s="96" t="str">
        <f t="shared" si="37"/>
        <v/>
      </c>
      <c r="P496" s="14"/>
      <c r="Q496" s="14"/>
      <c r="R496" s="218" t="e">
        <f>+VLOOKUP(F496,'ESTADAR V3 2025'!$D$125:$G$236,4,FALSE)</f>
        <v>#N/A</v>
      </c>
    </row>
    <row r="497" spans="1:18" x14ac:dyDescent="0.35">
      <c r="A497" s="83" t="str">
        <f>IFERROR(VLOOKUP(LEFT(F497,4),Tabla3[[COD]:[PROCESO]],5,0),"")</f>
        <v/>
      </c>
      <c r="B497" s="15"/>
      <c r="C497" s="85"/>
      <c r="D497" s="84" t="e">
        <f>VLOOKUP(E497,FINCAS!$A$2:$B$77,2,0)</f>
        <v>#N/A</v>
      </c>
      <c r="E497" s="15"/>
      <c r="F497" s="15"/>
      <c r="G497" s="82" t="e">
        <f>VLOOKUP(F497,'ESTADAR V3 2025'!$D$125:$E$240,2,0)</f>
        <v>#N/A</v>
      </c>
      <c r="H497" s="86"/>
      <c r="I497" s="86"/>
      <c r="J497" s="15"/>
      <c r="K497" s="242" t="str">
        <f t="shared" si="34"/>
        <v/>
      </c>
      <c r="L497" s="93">
        <f t="shared" si="35"/>
        <v>0</v>
      </c>
      <c r="M497" s="94" t="str">
        <f>+IFERROR(VLOOKUP(LEFT(F497,4),'ESTADAR V3 2025'!$C$4:$G$116,4,0),"")</f>
        <v/>
      </c>
      <c r="N497" s="95" t="str">
        <f t="shared" si="36"/>
        <v/>
      </c>
      <c r="O497" s="96" t="str">
        <f t="shared" si="37"/>
        <v/>
      </c>
      <c r="P497" s="14"/>
      <c r="Q497" s="14"/>
      <c r="R497" s="218" t="e">
        <f>+VLOOKUP(F497,'ESTADAR V3 2025'!$D$125:$G$236,4,FALSE)</f>
        <v>#N/A</v>
      </c>
    </row>
    <row r="498" spans="1:18" x14ac:dyDescent="0.35">
      <c r="A498" s="83" t="str">
        <f>IFERROR(VLOOKUP(LEFT(F498,4),Tabla3[[COD]:[PROCESO]],5,0),"")</f>
        <v/>
      </c>
      <c r="B498" s="15"/>
      <c r="C498" s="85"/>
      <c r="D498" s="84" t="e">
        <f>VLOOKUP(E498,FINCAS!$A$2:$B$77,2,0)</f>
        <v>#N/A</v>
      </c>
      <c r="E498" s="15"/>
      <c r="F498" s="15"/>
      <c r="G498" s="82" t="e">
        <f>VLOOKUP(F498,'ESTADAR V3 2025'!$D$125:$E$240,2,0)</f>
        <v>#N/A</v>
      </c>
      <c r="H498" s="86"/>
      <c r="I498" s="86"/>
      <c r="J498" s="15"/>
      <c r="K498" s="242" t="str">
        <f t="shared" si="34"/>
        <v/>
      </c>
      <c r="L498" s="93">
        <f t="shared" si="35"/>
        <v>0</v>
      </c>
      <c r="M498" s="94" t="str">
        <f>+IFERROR(VLOOKUP(LEFT(F498,4),'ESTADAR V3 2025'!$C$4:$G$116,4,0),"")</f>
        <v/>
      </c>
      <c r="N498" s="95" t="str">
        <f t="shared" si="36"/>
        <v/>
      </c>
      <c r="O498" s="96" t="str">
        <f t="shared" si="37"/>
        <v/>
      </c>
      <c r="P498" s="14"/>
      <c r="Q498" s="14"/>
      <c r="R498" s="218" t="e">
        <f>+VLOOKUP(F498,'ESTADAR V3 2025'!$D$125:$G$236,4,FALSE)</f>
        <v>#N/A</v>
      </c>
    </row>
    <row r="499" spans="1:18" x14ac:dyDescent="0.35">
      <c r="A499" s="83" t="str">
        <f>IFERROR(VLOOKUP(LEFT(F499,4),Tabla3[[COD]:[PROCESO]],5,0),"")</f>
        <v/>
      </c>
      <c r="B499" s="15"/>
      <c r="C499" s="85"/>
      <c r="D499" s="84" t="e">
        <f>VLOOKUP(E499,FINCAS!$A$2:$B$77,2,0)</f>
        <v>#N/A</v>
      </c>
      <c r="E499" s="15"/>
      <c r="F499" s="15"/>
      <c r="G499" s="82" t="e">
        <f>VLOOKUP(F499,'ESTADAR V3 2025'!$D$125:$E$240,2,0)</f>
        <v>#N/A</v>
      </c>
      <c r="H499" s="86"/>
      <c r="I499" s="86"/>
      <c r="J499" s="15"/>
      <c r="K499" s="242" t="str">
        <f t="shared" si="34"/>
        <v/>
      </c>
      <c r="L499" s="93">
        <f t="shared" si="35"/>
        <v>0</v>
      </c>
      <c r="M499" s="94" t="str">
        <f>+IFERROR(VLOOKUP(LEFT(F499,4),'ESTADAR V3 2025'!$C$4:$G$116,4,0),"")</f>
        <v/>
      </c>
      <c r="N499" s="95" t="str">
        <f t="shared" si="36"/>
        <v/>
      </c>
      <c r="O499" s="96" t="str">
        <f t="shared" si="37"/>
        <v/>
      </c>
      <c r="P499" s="14"/>
      <c r="Q499" s="14"/>
      <c r="R499" s="218" t="e">
        <f>+VLOOKUP(F499,'ESTADAR V3 2025'!$D$125:$G$236,4,FALSE)</f>
        <v>#N/A</v>
      </c>
    </row>
    <row r="500" spans="1:18" x14ac:dyDescent="0.35">
      <c r="A500" s="83" t="str">
        <f>IFERROR(VLOOKUP(LEFT(F500,4),Tabla3[[COD]:[PROCESO]],5,0),"")</f>
        <v/>
      </c>
      <c r="B500" s="15"/>
      <c r="C500" s="85"/>
      <c r="D500" s="84" t="e">
        <f>VLOOKUP(E500,FINCAS!$A$2:$B$77,2,0)</f>
        <v>#N/A</v>
      </c>
      <c r="E500" s="15"/>
      <c r="F500" s="15"/>
      <c r="G500" s="82" t="e">
        <f>VLOOKUP(F500,'ESTADAR V3 2025'!$D$125:$E$240,2,0)</f>
        <v>#N/A</v>
      </c>
      <c r="H500" s="86"/>
      <c r="I500" s="86"/>
      <c r="J500" s="15"/>
      <c r="K500" s="242" t="str">
        <f t="shared" si="34"/>
        <v/>
      </c>
      <c r="L500" s="93">
        <f t="shared" si="35"/>
        <v>0</v>
      </c>
      <c r="M500" s="94" t="str">
        <f>+IFERROR(VLOOKUP(LEFT(F500,4),'ESTADAR V3 2025'!$C$4:$G$116,4,0),"")</f>
        <v/>
      </c>
      <c r="N500" s="95" t="str">
        <f t="shared" si="36"/>
        <v/>
      </c>
      <c r="O500" s="96" t="str">
        <f t="shared" si="37"/>
        <v/>
      </c>
      <c r="P500" s="14"/>
      <c r="Q500" s="14"/>
      <c r="R500" s="218" t="e">
        <f>+VLOOKUP(F500,'ESTADAR V3 2025'!$D$125:$G$236,4,FALSE)</f>
        <v>#N/A</v>
      </c>
    </row>
    <row r="501" spans="1:18" x14ac:dyDescent="0.35">
      <c r="A501" s="83" t="str">
        <f>IFERROR(VLOOKUP(LEFT(F501,4),Tabla3[[COD]:[PROCESO]],5,0),"")</f>
        <v/>
      </c>
      <c r="B501" s="15"/>
      <c r="C501" s="85"/>
      <c r="D501" s="84" t="e">
        <f>VLOOKUP(E501,FINCAS!$A$2:$B$77,2,0)</f>
        <v>#N/A</v>
      </c>
      <c r="E501" s="15"/>
      <c r="F501" s="15"/>
      <c r="G501" s="82" t="e">
        <f>VLOOKUP(F501,'ESTADAR V3 2025'!$D$125:$E$240,2,0)</f>
        <v>#N/A</v>
      </c>
      <c r="H501" s="86"/>
      <c r="I501" s="86"/>
      <c r="J501" s="15"/>
      <c r="K501" s="242" t="str">
        <f t="shared" si="34"/>
        <v/>
      </c>
      <c r="L501" s="93">
        <f t="shared" si="35"/>
        <v>0</v>
      </c>
      <c r="M501" s="94" t="str">
        <f>+IFERROR(VLOOKUP(LEFT(F501,4),'ESTADAR V3 2025'!$C$4:$G$116,4,0),"")</f>
        <v/>
      </c>
      <c r="N501" s="95" t="str">
        <f t="shared" si="36"/>
        <v/>
      </c>
      <c r="O501" s="96" t="str">
        <f t="shared" si="37"/>
        <v/>
      </c>
      <c r="P501" s="14"/>
      <c r="Q501" s="14"/>
      <c r="R501" s="218" t="e">
        <f>+VLOOKUP(F501,'ESTADAR V3 2025'!$D$125:$G$236,4,FALSE)</f>
        <v>#N/A</v>
      </c>
    </row>
    <row r="502" spans="1:18" x14ac:dyDescent="0.35">
      <c r="A502" s="83" t="str">
        <f>IFERROR(VLOOKUP(LEFT(F502,4),Tabla3[[COD]:[PROCESO]],5,0),"")</f>
        <v/>
      </c>
      <c r="B502" s="15"/>
      <c r="C502" s="85"/>
      <c r="D502" s="84" t="e">
        <f>VLOOKUP(E502,FINCAS!$A$2:$B$77,2,0)</f>
        <v>#N/A</v>
      </c>
      <c r="E502" s="15"/>
      <c r="F502" s="15"/>
      <c r="G502" s="82" t="e">
        <f>VLOOKUP(F502,'ESTADAR V3 2025'!$D$125:$E$240,2,0)</f>
        <v>#N/A</v>
      </c>
      <c r="H502" s="86"/>
      <c r="I502" s="86"/>
      <c r="J502" s="15"/>
      <c r="K502" s="242" t="str">
        <f t="shared" si="34"/>
        <v/>
      </c>
      <c r="L502" s="93">
        <f t="shared" si="35"/>
        <v>0</v>
      </c>
      <c r="M502" s="94" t="str">
        <f>+IFERROR(VLOOKUP(LEFT(F502,4),'ESTADAR V3 2025'!$C$4:$G$116,4,0),"")</f>
        <v/>
      </c>
      <c r="N502" s="95" t="str">
        <f t="shared" si="36"/>
        <v/>
      </c>
      <c r="O502" s="96" t="str">
        <f t="shared" si="37"/>
        <v/>
      </c>
      <c r="P502" s="14"/>
      <c r="Q502" s="14"/>
      <c r="R502" s="218" t="e">
        <f>+VLOOKUP(F502,'ESTADAR V3 2025'!$D$125:$G$236,4,FALSE)</f>
        <v>#N/A</v>
      </c>
    </row>
    <row r="503" spans="1:18" x14ac:dyDescent="0.35">
      <c r="A503" s="83" t="str">
        <f>IFERROR(VLOOKUP(LEFT(F503,4),Tabla3[[COD]:[PROCESO]],5,0),"")</f>
        <v/>
      </c>
      <c r="B503" s="15"/>
      <c r="C503" s="85"/>
      <c r="D503" s="84" t="e">
        <f>VLOOKUP(E503,FINCAS!$A$2:$B$77,2,0)</f>
        <v>#N/A</v>
      </c>
      <c r="E503" s="15"/>
      <c r="F503" s="15"/>
      <c r="G503" s="82" t="e">
        <f>VLOOKUP(F503,'ESTADAR V3 2025'!$D$125:$E$240,2,0)</f>
        <v>#N/A</v>
      </c>
      <c r="H503" s="86"/>
      <c r="I503" s="86"/>
      <c r="J503" s="15"/>
      <c r="K503" s="242" t="str">
        <f t="shared" si="34"/>
        <v/>
      </c>
      <c r="L503" s="93">
        <f t="shared" si="35"/>
        <v>0</v>
      </c>
      <c r="M503" s="94" t="str">
        <f>+IFERROR(VLOOKUP(LEFT(F503,4),'ESTADAR V3 2025'!$C$4:$G$116,4,0),"")</f>
        <v/>
      </c>
      <c r="N503" s="95" t="str">
        <f t="shared" si="36"/>
        <v/>
      </c>
      <c r="O503" s="96" t="str">
        <f t="shared" si="37"/>
        <v/>
      </c>
      <c r="P503" s="14"/>
      <c r="Q503" s="14"/>
      <c r="R503" s="218" t="e">
        <f>+VLOOKUP(F503,'ESTADAR V3 2025'!$D$125:$G$236,4,FALSE)</f>
        <v>#N/A</v>
      </c>
    </row>
    <row r="504" spans="1:18" x14ac:dyDescent="0.35">
      <c r="A504" s="83" t="str">
        <f>IFERROR(VLOOKUP(LEFT(F504,4),Tabla3[[COD]:[PROCESO]],5,0),"")</f>
        <v/>
      </c>
      <c r="B504" s="15"/>
      <c r="C504" s="85"/>
      <c r="D504" s="84" t="e">
        <f>VLOOKUP(E504,FINCAS!$A$2:$B$77,2,0)</f>
        <v>#N/A</v>
      </c>
      <c r="E504" s="15"/>
      <c r="F504" s="15"/>
      <c r="G504" s="82" t="e">
        <f>VLOOKUP(F504,'ESTADAR V3 2025'!$D$125:$E$240,2,0)</f>
        <v>#N/A</v>
      </c>
      <c r="H504" s="86"/>
      <c r="I504" s="86"/>
      <c r="J504" s="15"/>
      <c r="K504" s="242" t="str">
        <f t="shared" si="34"/>
        <v/>
      </c>
      <c r="L504" s="93">
        <f t="shared" si="35"/>
        <v>0</v>
      </c>
      <c r="M504" s="94" t="str">
        <f>+IFERROR(VLOOKUP(LEFT(F504,4),'ESTADAR V3 2025'!$C$4:$G$116,4,0),"")</f>
        <v/>
      </c>
      <c r="N504" s="95" t="str">
        <f t="shared" si="36"/>
        <v/>
      </c>
      <c r="O504" s="96" t="str">
        <f t="shared" si="37"/>
        <v/>
      </c>
      <c r="P504" s="14"/>
      <c r="Q504" s="14"/>
      <c r="R504" s="218" t="e">
        <f>+VLOOKUP(F504,'ESTADAR V3 2025'!$D$125:$G$236,4,FALSE)</f>
        <v>#N/A</v>
      </c>
    </row>
    <row r="505" spans="1:18" x14ac:dyDescent="0.35">
      <c r="A505" s="83" t="str">
        <f>IFERROR(VLOOKUP(LEFT(F505,4),Tabla3[[COD]:[PROCESO]],5,0),"")</f>
        <v/>
      </c>
      <c r="B505" s="15"/>
      <c r="C505" s="85"/>
      <c r="D505" s="84" t="e">
        <f>VLOOKUP(E505,FINCAS!$A$2:$B$77,2,0)</f>
        <v>#N/A</v>
      </c>
      <c r="E505" s="15"/>
      <c r="F505" s="15"/>
      <c r="G505" s="82" t="e">
        <f>VLOOKUP(F505,'ESTADAR V3 2025'!$D$125:$E$240,2,0)</f>
        <v>#N/A</v>
      </c>
      <c r="H505" s="86"/>
      <c r="I505" s="86"/>
      <c r="J505" s="15"/>
      <c r="K505" s="242" t="str">
        <f t="shared" si="34"/>
        <v/>
      </c>
      <c r="L505" s="93">
        <f t="shared" si="35"/>
        <v>0</v>
      </c>
      <c r="M505" s="94" t="str">
        <f>+IFERROR(VLOOKUP(LEFT(F505,4),'ESTADAR V3 2025'!$C$4:$G$116,4,0),"")</f>
        <v/>
      </c>
      <c r="N505" s="95" t="str">
        <f t="shared" si="36"/>
        <v/>
      </c>
      <c r="O505" s="96" t="str">
        <f t="shared" si="37"/>
        <v/>
      </c>
      <c r="P505" s="14"/>
      <c r="Q505" s="14"/>
      <c r="R505" s="218" t="e">
        <f>+VLOOKUP(F505,'ESTADAR V3 2025'!$D$125:$G$236,4,FALSE)</f>
        <v>#N/A</v>
      </c>
    </row>
    <row r="506" spans="1:18" x14ac:dyDescent="0.35">
      <c r="A506" s="83" t="str">
        <f>IFERROR(VLOOKUP(LEFT(F506,4),Tabla3[[COD]:[PROCESO]],5,0),"")</f>
        <v/>
      </c>
      <c r="B506" s="15"/>
      <c r="C506" s="85"/>
      <c r="D506" s="84" t="e">
        <f>VLOOKUP(E506,FINCAS!$A$2:$B$77,2,0)</f>
        <v>#N/A</v>
      </c>
      <c r="E506" s="15"/>
      <c r="F506" s="15"/>
      <c r="G506" s="82" t="e">
        <f>VLOOKUP(F506,'ESTADAR V3 2025'!$D$125:$E$240,2,0)</f>
        <v>#N/A</v>
      </c>
      <c r="H506" s="86"/>
      <c r="I506" s="86"/>
      <c r="J506" s="15"/>
      <c r="K506" s="242" t="str">
        <f t="shared" si="34"/>
        <v/>
      </c>
      <c r="L506" s="93">
        <f t="shared" si="35"/>
        <v>0</v>
      </c>
      <c r="M506" s="94" t="str">
        <f>+IFERROR(VLOOKUP(LEFT(F506,4),'ESTADAR V3 2025'!$C$4:$G$116,4,0),"")</f>
        <v/>
      </c>
      <c r="N506" s="95" t="str">
        <f t="shared" si="36"/>
        <v/>
      </c>
      <c r="O506" s="96" t="str">
        <f t="shared" si="37"/>
        <v/>
      </c>
      <c r="P506" s="14"/>
      <c r="Q506" s="14"/>
      <c r="R506" s="218" t="e">
        <f>+VLOOKUP(F506,'ESTADAR V3 2025'!$D$125:$G$236,4,FALSE)</f>
        <v>#N/A</v>
      </c>
    </row>
    <row r="507" spans="1:18" x14ac:dyDescent="0.35">
      <c r="A507" s="83" t="str">
        <f>IFERROR(VLOOKUP(LEFT(F507,4),Tabla3[[COD]:[PROCESO]],5,0),"")</f>
        <v/>
      </c>
      <c r="B507" s="15"/>
      <c r="C507" s="85"/>
      <c r="D507" s="84" t="e">
        <f>VLOOKUP(E507,FINCAS!$A$2:$B$77,2,0)</f>
        <v>#N/A</v>
      </c>
      <c r="E507" s="15"/>
      <c r="F507" s="15"/>
      <c r="G507" s="82" t="e">
        <f>VLOOKUP(F507,'ESTADAR V3 2025'!$D$125:$E$240,2,0)</f>
        <v>#N/A</v>
      </c>
      <c r="H507" s="86"/>
      <c r="I507" s="86"/>
      <c r="J507" s="15"/>
      <c r="K507" s="242" t="str">
        <f t="shared" si="34"/>
        <v/>
      </c>
      <c r="L507" s="93">
        <f t="shared" si="35"/>
        <v>0</v>
      </c>
      <c r="M507" s="94" t="str">
        <f>+IFERROR(VLOOKUP(LEFT(F507,4),'ESTADAR V3 2025'!$C$4:$G$116,4,0),"")</f>
        <v/>
      </c>
      <c r="N507" s="95" t="str">
        <f t="shared" si="36"/>
        <v/>
      </c>
      <c r="O507" s="96" t="str">
        <f t="shared" si="37"/>
        <v/>
      </c>
      <c r="P507" s="14"/>
      <c r="Q507" s="14"/>
      <c r="R507" s="218" t="e">
        <f>+VLOOKUP(F507,'ESTADAR V3 2025'!$D$125:$G$236,4,FALSE)</f>
        <v>#N/A</v>
      </c>
    </row>
    <row r="508" spans="1:18" x14ac:dyDescent="0.35">
      <c r="A508" s="83" t="str">
        <f>IFERROR(VLOOKUP(LEFT(F508,4),Tabla3[[COD]:[PROCESO]],5,0),"")</f>
        <v/>
      </c>
      <c r="B508" s="15"/>
      <c r="C508" s="85"/>
      <c r="D508" s="84" t="e">
        <f>VLOOKUP(E508,FINCAS!$A$2:$B$77,2,0)</f>
        <v>#N/A</v>
      </c>
      <c r="E508" s="15"/>
      <c r="F508" s="15"/>
      <c r="G508" s="82" t="e">
        <f>VLOOKUP(F508,'ESTADAR V3 2025'!$D$125:$E$240,2,0)</f>
        <v>#N/A</v>
      </c>
      <c r="H508" s="86"/>
      <c r="I508" s="86"/>
      <c r="J508" s="15"/>
      <c r="K508" s="242" t="str">
        <f t="shared" si="34"/>
        <v/>
      </c>
      <c r="L508" s="93">
        <f t="shared" si="35"/>
        <v>0</v>
      </c>
      <c r="M508" s="94" t="str">
        <f>+IFERROR(VLOOKUP(LEFT(F508,4),'ESTADAR V3 2025'!$C$4:$G$116,4,0),"")</f>
        <v/>
      </c>
      <c r="N508" s="95" t="str">
        <f t="shared" si="36"/>
        <v/>
      </c>
      <c r="O508" s="96" t="str">
        <f t="shared" si="37"/>
        <v/>
      </c>
      <c r="P508" s="14"/>
      <c r="Q508" s="14"/>
      <c r="R508" s="218" t="e">
        <f>+VLOOKUP(F508,'ESTADAR V3 2025'!$D$125:$G$236,4,FALSE)</f>
        <v>#N/A</v>
      </c>
    </row>
    <row r="509" spans="1:18" x14ac:dyDescent="0.35">
      <c r="A509" s="83" t="str">
        <f>IFERROR(VLOOKUP(LEFT(F509,4),Tabla3[[COD]:[PROCESO]],5,0),"")</f>
        <v/>
      </c>
      <c r="B509" s="15"/>
      <c r="C509" s="85"/>
      <c r="D509" s="84" t="e">
        <f>VLOOKUP(E509,FINCAS!$A$2:$B$77,2,0)</f>
        <v>#N/A</v>
      </c>
      <c r="E509" s="15"/>
      <c r="F509" s="15"/>
      <c r="G509" s="82" t="e">
        <f>VLOOKUP(F509,'ESTADAR V3 2025'!$D$125:$E$240,2,0)</f>
        <v>#N/A</v>
      </c>
      <c r="H509" s="86"/>
      <c r="I509" s="86"/>
      <c r="J509" s="15"/>
      <c r="K509" s="242" t="str">
        <f t="shared" si="34"/>
        <v/>
      </c>
      <c r="L509" s="93">
        <f t="shared" si="35"/>
        <v>0</v>
      </c>
      <c r="M509" s="94" t="str">
        <f>+IFERROR(VLOOKUP(LEFT(F509,4),'ESTADAR V3 2025'!$C$4:$G$116,4,0),"")</f>
        <v/>
      </c>
      <c r="N509" s="95" t="str">
        <f t="shared" si="36"/>
        <v/>
      </c>
      <c r="O509" s="96" t="str">
        <f t="shared" si="37"/>
        <v/>
      </c>
      <c r="P509" s="14"/>
      <c r="Q509" s="14"/>
      <c r="R509" s="218" t="e">
        <f>+VLOOKUP(F509,'ESTADAR V3 2025'!$D$125:$G$236,4,FALSE)</f>
        <v>#N/A</v>
      </c>
    </row>
    <row r="510" spans="1:18" x14ac:dyDescent="0.35">
      <c r="A510" s="83" t="str">
        <f>IFERROR(VLOOKUP(LEFT(F510,4),Tabla3[[COD]:[PROCESO]],5,0),"")</f>
        <v/>
      </c>
      <c r="B510" s="15"/>
      <c r="C510" s="85"/>
      <c r="D510" s="84" t="e">
        <f>VLOOKUP(E510,FINCAS!$A$2:$B$77,2,0)</f>
        <v>#N/A</v>
      </c>
      <c r="E510" s="15"/>
      <c r="F510" s="15"/>
      <c r="G510" s="82" t="e">
        <f>VLOOKUP(F510,'ESTADAR V3 2025'!$D$125:$E$240,2,0)</f>
        <v>#N/A</v>
      </c>
      <c r="H510" s="86"/>
      <c r="I510" s="86"/>
      <c r="J510" s="15"/>
      <c r="K510" s="242" t="str">
        <f t="shared" si="34"/>
        <v/>
      </c>
      <c r="L510" s="93">
        <f t="shared" si="35"/>
        <v>0</v>
      </c>
      <c r="M510" s="94" t="str">
        <f>+IFERROR(VLOOKUP(LEFT(F510,4),'ESTADAR V3 2025'!$C$4:$G$116,4,0),"")</f>
        <v/>
      </c>
      <c r="N510" s="95" t="str">
        <f t="shared" si="36"/>
        <v/>
      </c>
      <c r="O510" s="96" t="str">
        <f t="shared" si="37"/>
        <v/>
      </c>
      <c r="P510" s="14"/>
      <c r="Q510" s="14"/>
      <c r="R510" s="218" t="e">
        <f>+VLOOKUP(F510,'ESTADAR V3 2025'!$D$125:$G$236,4,FALSE)</f>
        <v>#N/A</v>
      </c>
    </row>
    <row r="511" spans="1:18" x14ac:dyDescent="0.35">
      <c r="A511" s="83" t="str">
        <f>IFERROR(VLOOKUP(LEFT(F511,4),Tabla3[[COD]:[PROCESO]],5,0),"")</f>
        <v/>
      </c>
      <c r="B511" s="15"/>
      <c r="C511" s="85"/>
      <c r="D511" s="84" t="e">
        <f>VLOOKUP(E511,FINCAS!$A$2:$B$77,2,0)</f>
        <v>#N/A</v>
      </c>
      <c r="E511" s="15"/>
      <c r="F511" s="15"/>
      <c r="G511" s="82" t="e">
        <f>VLOOKUP(F511,'ESTADAR V3 2025'!$D$125:$E$240,2,0)</f>
        <v>#N/A</v>
      </c>
      <c r="H511" s="86"/>
      <c r="I511" s="86"/>
      <c r="J511" s="15"/>
      <c r="K511" s="242" t="str">
        <f t="shared" si="34"/>
        <v/>
      </c>
      <c r="L511" s="93">
        <f t="shared" si="35"/>
        <v>0</v>
      </c>
      <c r="M511" s="94" t="str">
        <f>+IFERROR(VLOOKUP(LEFT(F511,4),'ESTADAR V3 2025'!$C$4:$G$116,4,0),"")</f>
        <v/>
      </c>
      <c r="N511" s="95" t="str">
        <f t="shared" si="36"/>
        <v/>
      </c>
      <c r="O511" s="96" t="str">
        <f t="shared" si="37"/>
        <v/>
      </c>
      <c r="P511" s="14"/>
      <c r="Q511" s="14"/>
      <c r="R511" s="218" t="e">
        <f>+VLOOKUP(F511,'ESTADAR V3 2025'!$D$125:$G$236,4,FALSE)</f>
        <v>#N/A</v>
      </c>
    </row>
    <row r="512" spans="1:18" x14ac:dyDescent="0.35">
      <c r="A512" s="83" t="str">
        <f>IFERROR(VLOOKUP(LEFT(F512,4),Tabla3[[COD]:[PROCESO]],5,0),"")</f>
        <v/>
      </c>
      <c r="B512" s="15"/>
      <c r="C512" s="85"/>
      <c r="D512" s="84" t="e">
        <f>VLOOKUP(E512,FINCAS!$A$2:$B$77,2,0)</f>
        <v>#N/A</v>
      </c>
      <c r="E512" s="15"/>
      <c r="F512" s="15"/>
      <c r="G512" s="82" t="e">
        <f>VLOOKUP(F512,'ESTADAR V3 2025'!$D$125:$E$240,2,0)</f>
        <v>#N/A</v>
      </c>
      <c r="H512" s="86"/>
      <c r="I512" s="86"/>
      <c r="J512" s="15"/>
      <c r="K512" s="242" t="str">
        <f t="shared" si="34"/>
        <v/>
      </c>
      <c r="L512" s="93">
        <f t="shared" si="35"/>
        <v>0</v>
      </c>
      <c r="M512" s="94" t="str">
        <f>+IFERROR(VLOOKUP(LEFT(F512,4),'ESTADAR V3 2025'!$C$4:$G$116,4,0),"")</f>
        <v/>
      </c>
      <c r="N512" s="95" t="str">
        <f t="shared" si="36"/>
        <v/>
      </c>
      <c r="O512" s="96" t="str">
        <f t="shared" si="37"/>
        <v/>
      </c>
      <c r="P512" s="14"/>
      <c r="Q512" s="14"/>
      <c r="R512" s="218" t="e">
        <f>+VLOOKUP(F512,'ESTADAR V3 2025'!$D$125:$G$236,4,FALSE)</f>
        <v>#N/A</v>
      </c>
    </row>
    <row r="513" spans="1:18" x14ac:dyDescent="0.35">
      <c r="A513" s="83" t="str">
        <f>IFERROR(VLOOKUP(LEFT(F513,4),Tabla3[[COD]:[PROCESO]],5,0),"")</f>
        <v/>
      </c>
      <c r="B513" s="15"/>
      <c r="C513" s="85"/>
      <c r="D513" s="84" t="e">
        <f>VLOOKUP(E513,FINCAS!$A$2:$B$77,2,0)</f>
        <v>#N/A</v>
      </c>
      <c r="E513" s="15"/>
      <c r="F513" s="15"/>
      <c r="G513" s="82" t="e">
        <f>VLOOKUP(F513,'ESTADAR V3 2025'!$D$125:$E$240,2,0)</f>
        <v>#N/A</v>
      </c>
      <c r="H513" s="86"/>
      <c r="I513" s="86"/>
      <c r="J513" s="15"/>
      <c r="K513" s="242" t="str">
        <f t="shared" si="34"/>
        <v/>
      </c>
      <c r="L513" s="93">
        <f t="shared" si="35"/>
        <v>0</v>
      </c>
      <c r="M513" s="94" t="str">
        <f>+IFERROR(VLOOKUP(LEFT(F513,4),'ESTADAR V3 2025'!$C$4:$G$116,4,0),"")</f>
        <v/>
      </c>
      <c r="N513" s="95" t="str">
        <f t="shared" si="36"/>
        <v/>
      </c>
      <c r="O513" s="96" t="str">
        <f t="shared" si="37"/>
        <v/>
      </c>
      <c r="P513" s="14"/>
      <c r="Q513" s="14"/>
      <c r="R513" s="218" t="e">
        <f>+VLOOKUP(F513,'ESTADAR V3 2025'!$D$125:$G$236,4,FALSE)</f>
        <v>#N/A</v>
      </c>
    </row>
    <row r="514" spans="1:18" x14ac:dyDescent="0.35">
      <c r="A514" s="83" t="str">
        <f>IFERROR(VLOOKUP(LEFT(F514,4),Tabla3[[COD]:[PROCESO]],5,0),"")</f>
        <v/>
      </c>
      <c r="B514" s="15"/>
      <c r="C514" s="85"/>
      <c r="D514" s="84" t="e">
        <f>VLOOKUP(E514,FINCAS!$A$2:$B$77,2,0)</f>
        <v>#N/A</v>
      </c>
      <c r="E514" s="15"/>
      <c r="F514" s="15"/>
      <c r="G514" s="82" t="e">
        <f>VLOOKUP(F514,'ESTADAR V3 2025'!$D$125:$E$240,2,0)</f>
        <v>#N/A</v>
      </c>
      <c r="H514" s="86"/>
      <c r="I514" s="86"/>
      <c r="J514" s="15"/>
      <c r="K514" s="242" t="str">
        <f t="shared" ref="K514:K577" si="38">+IFERROR(L514*M514,"")</f>
        <v/>
      </c>
      <c r="L514" s="93">
        <f t="shared" si="35"/>
        <v>0</v>
      </c>
      <c r="M514" s="94" t="str">
        <f>+IFERROR(VLOOKUP(LEFT(F514,4),'ESTADAR V3 2025'!$C$4:$G$116,4,0),"")</f>
        <v/>
      </c>
      <c r="N514" s="95" t="str">
        <f t="shared" si="36"/>
        <v/>
      </c>
      <c r="O514" s="96" t="str">
        <f t="shared" si="37"/>
        <v/>
      </c>
      <c r="P514" s="14"/>
      <c r="Q514" s="14"/>
      <c r="R514" s="218" t="e">
        <f>+VLOOKUP(F514,'ESTADAR V3 2025'!$D$125:$G$236,4,FALSE)</f>
        <v>#N/A</v>
      </c>
    </row>
    <row r="515" spans="1:18" x14ac:dyDescent="0.35">
      <c r="A515" s="83" t="str">
        <f>IFERROR(VLOOKUP(LEFT(F515,4),Tabla3[[COD]:[PROCESO]],5,0),"")</f>
        <v/>
      </c>
      <c r="B515" s="15"/>
      <c r="C515" s="85"/>
      <c r="D515" s="84" t="e">
        <f>VLOOKUP(E515,FINCAS!$A$2:$B$77,2,0)</f>
        <v>#N/A</v>
      </c>
      <c r="E515" s="15"/>
      <c r="F515" s="15"/>
      <c r="G515" s="82" t="e">
        <f>VLOOKUP(F515,'ESTADAR V3 2025'!$D$125:$E$240,2,0)</f>
        <v>#N/A</v>
      </c>
      <c r="H515" s="86"/>
      <c r="I515" s="86"/>
      <c r="J515" s="15"/>
      <c r="K515" s="242" t="str">
        <f t="shared" si="38"/>
        <v/>
      </c>
      <c r="L515" s="93">
        <f t="shared" si="35"/>
        <v>0</v>
      </c>
      <c r="M515" s="94" t="str">
        <f>+IFERROR(VLOOKUP(LEFT(F515,4),'ESTADAR V3 2025'!$C$4:$G$116,4,0),"")</f>
        <v/>
      </c>
      <c r="N515" s="95" t="str">
        <f t="shared" si="36"/>
        <v/>
      </c>
      <c r="O515" s="96" t="str">
        <f t="shared" si="37"/>
        <v/>
      </c>
      <c r="P515" s="14"/>
      <c r="Q515" s="14"/>
      <c r="R515" s="218" t="e">
        <f>+VLOOKUP(F515,'ESTADAR V3 2025'!$D$125:$G$236,4,FALSE)</f>
        <v>#N/A</v>
      </c>
    </row>
    <row r="516" spans="1:18" x14ac:dyDescent="0.35">
      <c r="A516" s="83" t="str">
        <f>IFERROR(VLOOKUP(LEFT(F516,4),Tabla3[[COD]:[PROCESO]],5,0),"")</f>
        <v/>
      </c>
      <c r="B516" s="15"/>
      <c r="C516" s="85"/>
      <c r="D516" s="84" t="e">
        <f>VLOOKUP(E516,FINCAS!$A$2:$B$77,2,0)</f>
        <v>#N/A</v>
      </c>
      <c r="E516" s="15"/>
      <c r="F516" s="15"/>
      <c r="G516" s="82" t="e">
        <f>VLOOKUP(F516,'ESTADAR V3 2025'!$D$125:$E$240,2,0)</f>
        <v>#N/A</v>
      </c>
      <c r="H516" s="86"/>
      <c r="I516" s="86"/>
      <c r="J516" s="15"/>
      <c r="K516" s="242" t="str">
        <f t="shared" si="38"/>
        <v/>
      </c>
      <c r="L516" s="93">
        <f t="shared" si="35"/>
        <v>0</v>
      </c>
      <c r="M516" s="94" t="str">
        <f>+IFERROR(VLOOKUP(LEFT(F516,4),'ESTADAR V3 2025'!$C$4:$G$116,4,0),"")</f>
        <v/>
      </c>
      <c r="N516" s="95" t="str">
        <f t="shared" si="36"/>
        <v/>
      </c>
      <c r="O516" s="96" t="str">
        <f t="shared" si="37"/>
        <v/>
      </c>
      <c r="P516" s="14"/>
      <c r="Q516" s="14"/>
      <c r="R516" s="218" t="e">
        <f>+VLOOKUP(F516,'ESTADAR V3 2025'!$D$125:$G$236,4,FALSE)</f>
        <v>#N/A</v>
      </c>
    </row>
    <row r="517" spans="1:18" x14ac:dyDescent="0.35">
      <c r="A517" s="83" t="str">
        <f>IFERROR(VLOOKUP(LEFT(F517,4),Tabla3[[COD]:[PROCESO]],5,0),"")</f>
        <v/>
      </c>
      <c r="B517" s="15"/>
      <c r="C517" s="85"/>
      <c r="D517" s="84" t="e">
        <f>VLOOKUP(E517,FINCAS!$A$2:$B$77,2,0)</f>
        <v>#N/A</v>
      </c>
      <c r="E517" s="15"/>
      <c r="F517" s="15"/>
      <c r="G517" s="82" t="e">
        <f>VLOOKUP(F517,'ESTADAR V3 2025'!$D$125:$E$240,2,0)</f>
        <v>#N/A</v>
      </c>
      <c r="H517" s="86"/>
      <c r="I517" s="86"/>
      <c r="J517" s="15"/>
      <c r="K517" s="242" t="str">
        <f t="shared" si="38"/>
        <v/>
      </c>
      <c r="L517" s="93">
        <f t="shared" si="35"/>
        <v>0</v>
      </c>
      <c r="M517" s="94" t="str">
        <f>+IFERROR(VLOOKUP(LEFT(F517,4),'ESTADAR V3 2025'!$C$4:$G$116,4,0),"")</f>
        <v/>
      </c>
      <c r="N517" s="95" t="str">
        <f t="shared" si="36"/>
        <v/>
      </c>
      <c r="O517" s="96" t="str">
        <f t="shared" si="37"/>
        <v/>
      </c>
      <c r="P517" s="14"/>
      <c r="Q517" s="14"/>
      <c r="R517" s="218" t="e">
        <f>+VLOOKUP(F517,'ESTADAR V3 2025'!$D$125:$G$236,4,FALSE)</f>
        <v>#N/A</v>
      </c>
    </row>
    <row r="518" spans="1:18" x14ac:dyDescent="0.35">
      <c r="A518" s="83" t="str">
        <f>IFERROR(VLOOKUP(LEFT(F518,4),Tabla3[[COD]:[PROCESO]],5,0),"")</f>
        <v/>
      </c>
      <c r="B518" s="15"/>
      <c r="C518" s="85"/>
      <c r="D518" s="84" t="e">
        <f>VLOOKUP(E518,FINCAS!$A$2:$B$77,2,0)</f>
        <v>#N/A</v>
      </c>
      <c r="E518" s="15"/>
      <c r="F518" s="15"/>
      <c r="G518" s="82" t="e">
        <f>VLOOKUP(F518,'ESTADAR V3 2025'!$D$125:$E$240,2,0)</f>
        <v>#N/A</v>
      </c>
      <c r="H518" s="86"/>
      <c r="I518" s="86"/>
      <c r="J518" s="15"/>
      <c r="K518" s="242" t="str">
        <f t="shared" si="38"/>
        <v/>
      </c>
      <c r="L518" s="93">
        <f t="shared" si="35"/>
        <v>0</v>
      </c>
      <c r="M518" s="94" t="str">
        <f>+IFERROR(VLOOKUP(LEFT(F518,4),'ESTADAR V3 2025'!$C$4:$G$116,4,0),"")</f>
        <v/>
      </c>
      <c r="N518" s="95" t="str">
        <f t="shared" si="36"/>
        <v/>
      </c>
      <c r="O518" s="96" t="str">
        <f t="shared" si="37"/>
        <v/>
      </c>
      <c r="P518" s="14"/>
      <c r="Q518" s="14"/>
      <c r="R518" s="218" t="e">
        <f>+VLOOKUP(F518,'ESTADAR V3 2025'!$D$125:$G$236,4,FALSE)</f>
        <v>#N/A</v>
      </c>
    </row>
    <row r="519" spans="1:18" x14ac:dyDescent="0.35">
      <c r="A519" s="83" t="str">
        <f>IFERROR(VLOOKUP(LEFT(F519,4),Tabla3[[COD]:[PROCESO]],5,0),"")</f>
        <v/>
      </c>
      <c r="B519" s="15"/>
      <c r="C519" s="85"/>
      <c r="D519" s="84" t="e">
        <f>VLOOKUP(E519,FINCAS!$A$2:$B$77,2,0)</f>
        <v>#N/A</v>
      </c>
      <c r="E519" s="15"/>
      <c r="F519" s="15"/>
      <c r="G519" s="82" t="e">
        <f>VLOOKUP(F519,'ESTADAR V3 2025'!$D$125:$E$240,2,0)</f>
        <v>#N/A</v>
      </c>
      <c r="H519" s="86"/>
      <c r="I519" s="86"/>
      <c r="J519" s="15"/>
      <c r="K519" s="242" t="str">
        <f t="shared" si="38"/>
        <v/>
      </c>
      <c r="L519" s="93">
        <f t="shared" si="35"/>
        <v>0</v>
      </c>
      <c r="M519" s="94" t="str">
        <f>+IFERROR(VLOOKUP(LEFT(F519,4),'ESTADAR V3 2025'!$C$4:$G$116,4,0),"")</f>
        <v/>
      </c>
      <c r="N519" s="95" t="str">
        <f t="shared" si="36"/>
        <v/>
      </c>
      <c r="O519" s="96" t="str">
        <f t="shared" si="37"/>
        <v/>
      </c>
      <c r="P519" s="14"/>
      <c r="Q519" s="14"/>
      <c r="R519" s="218" t="e">
        <f>+VLOOKUP(F519,'ESTADAR V3 2025'!$D$125:$G$236,4,FALSE)</f>
        <v>#N/A</v>
      </c>
    </row>
    <row r="520" spans="1:18" x14ac:dyDescent="0.35">
      <c r="A520" s="83" t="str">
        <f>IFERROR(VLOOKUP(LEFT(F520,4),Tabla3[[COD]:[PROCESO]],5,0),"")</f>
        <v/>
      </c>
      <c r="B520" s="15"/>
      <c r="C520" s="85"/>
      <c r="D520" s="84" t="e">
        <f>VLOOKUP(E520,FINCAS!$A$2:$B$77,2,0)</f>
        <v>#N/A</v>
      </c>
      <c r="E520" s="15"/>
      <c r="F520" s="15"/>
      <c r="G520" s="82" t="e">
        <f>VLOOKUP(F520,'ESTADAR V3 2025'!$D$125:$E$240,2,0)</f>
        <v>#N/A</v>
      </c>
      <c r="H520" s="86"/>
      <c r="I520" s="86"/>
      <c r="J520" s="15"/>
      <c r="K520" s="242" t="str">
        <f t="shared" si="38"/>
        <v/>
      </c>
      <c r="L520" s="93">
        <f t="shared" si="35"/>
        <v>0</v>
      </c>
      <c r="M520" s="94" t="str">
        <f>+IFERROR(VLOOKUP(LEFT(F520,4),'ESTADAR V3 2025'!$C$4:$G$116,4,0),"")</f>
        <v/>
      </c>
      <c r="N520" s="95" t="str">
        <f t="shared" si="36"/>
        <v/>
      </c>
      <c r="O520" s="96" t="str">
        <f t="shared" si="37"/>
        <v/>
      </c>
      <c r="P520" s="14"/>
      <c r="Q520" s="14"/>
      <c r="R520" s="218" t="e">
        <f>+VLOOKUP(F520,'ESTADAR V3 2025'!$D$125:$G$236,4,FALSE)</f>
        <v>#N/A</v>
      </c>
    </row>
    <row r="521" spans="1:18" x14ac:dyDescent="0.35">
      <c r="A521" s="83" t="str">
        <f>IFERROR(VLOOKUP(LEFT(F521,4),Tabla3[[COD]:[PROCESO]],5,0),"")</f>
        <v/>
      </c>
      <c r="B521" s="15"/>
      <c r="C521" s="85"/>
      <c r="D521" s="84" t="e">
        <f>VLOOKUP(E521,FINCAS!$A$2:$B$77,2,0)</f>
        <v>#N/A</v>
      </c>
      <c r="E521" s="15"/>
      <c r="F521" s="15"/>
      <c r="G521" s="82" t="e">
        <f>VLOOKUP(F521,'ESTADAR V3 2025'!$D$125:$E$240,2,0)</f>
        <v>#N/A</v>
      </c>
      <c r="H521" s="86"/>
      <c r="I521" s="86"/>
      <c r="J521" s="15"/>
      <c r="K521" s="242" t="str">
        <f t="shared" si="38"/>
        <v/>
      </c>
      <c r="L521" s="93">
        <f t="shared" si="35"/>
        <v>0</v>
      </c>
      <c r="M521" s="94" t="str">
        <f>+IFERROR(VLOOKUP(LEFT(F521,4),'ESTADAR V3 2025'!$C$4:$G$116,4,0),"")</f>
        <v/>
      </c>
      <c r="N521" s="95" t="str">
        <f t="shared" si="36"/>
        <v/>
      </c>
      <c r="O521" s="96" t="str">
        <f t="shared" si="37"/>
        <v/>
      </c>
      <c r="P521" s="14"/>
      <c r="Q521" s="14"/>
      <c r="R521" s="218" t="e">
        <f>+VLOOKUP(F521,'ESTADAR V3 2025'!$D$125:$G$236,4,FALSE)</f>
        <v>#N/A</v>
      </c>
    </row>
    <row r="522" spans="1:18" x14ac:dyDescent="0.35">
      <c r="A522" s="83" t="str">
        <f>IFERROR(VLOOKUP(LEFT(F522,4),Tabla3[[COD]:[PROCESO]],5,0),"")</f>
        <v/>
      </c>
      <c r="B522" s="15"/>
      <c r="C522" s="85"/>
      <c r="D522" s="84" t="e">
        <f>VLOOKUP(E522,FINCAS!$A$2:$B$77,2,0)</f>
        <v>#N/A</v>
      </c>
      <c r="E522" s="15"/>
      <c r="F522" s="15"/>
      <c r="G522" s="82" t="e">
        <f>VLOOKUP(F522,'ESTADAR V3 2025'!$D$125:$E$240,2,0)</f>
        <v>#N/A</v>
      </c>
      <c r="H522" s="86"/>
      <c r="I522" s="86"/>
      <c r="J522" s="15"/>
      <c r="K522" s="242" t="str">
        <f t="shared" si="38"/>
        <v/>
      </c>
      <c r="L522" s="93">
        <f t="shared" si="35"/>
        <v>0</v>
      </c>
      <c r="M522" s="94" t="str">
        <f>+IFERROR(VLOOKUP(LEFT(F522,4),'ESTADAR V3 2025'!$C$4:$G$116,4,0),"")</f>
        <v/>
      </c>
      <c r="N522" s="95" t="str">
        <f t="shared" si="36"/>
        <v/>
      </c>
      <c r="O522" s="96" t="str">
        <f t="shared" si="37"/>
        <v/>
      </c>
      <c r="P522" s="14"/>
      <c r="Q522" s="14"/>
      <c r="R522" s="218" t="e">
        <f>+VLOOKUP(F522,'ESTADAR V3 2025'!$D$125:$G$236,4,FALSE)</f>
        <v>#N/A</v>
      </c>
    </row>
    <row r="523" spans="1:18" x14ac:dyDescent="0.35">
      <c r="A523" s="83" t="str">
        <f>IFERROR(VLOOKUP(LEFT(F523,4),Tabla3[[COD]:[PROCESO]],5,0),"")</f>
        <v/>
      </c>
      <c r="B523" s="15"/>
      <c r="C523" s="85"/>
      <c r="D523" s="84" t="e">
        <f>VLOOKUP(E523,FINCAS!$A$2:$B$77,2,0)</f>
        <v>#N/A</v>
      </c>
      <c r="E523" s="15"/>
      <c r="F523" s="15"/>
      <c r="G523" s="82" t="e">
        <f>VLOOKUP(F523,'ESTADAR V3 2025'!$D$125:$E$240,2,0)</f>
        <v>#N/A</v>
      </c>
      <c r="H523" s="86"/>
      <c r="I523" s="86"/>
      <c r="J523" s="15"/>
      <c r="K523" s="242" t="str">
        <f t="shared" si="38"/>
        <v/>
      </c>
      <c r="L523" s="93">
        <f t="shared" si="35"/>
        <v>0</v>
      </c>
      <c r="M523" s="94" t="str">
        <f>+IFERROR(VLOOKUP(LEFT(F523,4),'ESTADAR V3 2025'!$C$4:$G$116,4,0),"")</f>
        <v/>
      </c>
      <c r="N523" s="95" t="str">
        <f t="shared" si="36"/>
        <v/>
      </c>
      <c r="O523" s="96" t="str">
        <f t="shared" si="37"/>
        <v/>
      </c>
      <c r="P523" s="14"/>
      <c r="Q523" s="14"/>
      <c r="R523" s="218" t="e">
        <f>+VLOOKUP(F523,'ESTADAR V3 2025'!$D$125:$G$236,4,FALSE)</f>
        <v>#N/A</v>
      </c>
    </row>
    <row r="524" spans="1:18" x14ac:dyDescent="0.35">
      <c r="A524" s="83" t="str">
        <f>IFERROR(VLOOKUP(LEFT(F524,4),Tabla3[[COD]:[PROCESO]],5,0),"")</f>
        <v/>
      </c>
      <c r="B524" s="15"/>
      <c r="C524" s="85"/>
      <c r="D524" s="84" t="e">
        <f>VLOOKUP(E524,FINCAS!$A$2:$B$77,2,0)</f>
        <v>#N/A</v>
      </c>
      <c r="E524" s="15"/>
      <c r="F524" s="15"/>
      <c r="G524" s="82" t="e">
        <f>VLOOKUP(F524,'ESTADAR V3 2025'!$D$125:$E$240,2,0)</f>
        <v>#N/A</v>
      </c>
      <c r="H524" s="86"/>
      <c r="I524" s="86"/>
      <c r="J524" s="15"/>
      <c r="K524" s="242" t="str">
        <f t="shared" si="38"/>
        <v/>
      </c>
      <c r="L524" s="93">
        <f t="shared" si="35"/>
        <v>0</v>
      </c>
      <c r="M524" s="94" t="str">
        <f>+IFERROR(VLOOKUP(LEFT(F524,4),'ESTADAR V3 2025'!$C$4:$G$116,4,0),"")</f>
        <v/>
      </c>
      <c r="N524" s="95" t="str">
        <f t="shared" si="36"/>
        <v/>
      </c>
      <c r="O524" s="96" t="str">
        <f t="shared" si="37"/>
        <v/>
      </c>
      <c r="P524" s="14"/>
      <c r="Q524" s="14"/>
      <c r="R524" s="218" t="e">
        <f>+VLOOKUP(F524,'ESTADAR V3 2025'!$D$125:$G$236,4,FALSE)</f>
        <v>#N/A</v>
      </c>
    </row>
    <row r="525" spans="1:18" x14ac:dyDescent="0.35">
      <c r="A525" s="83" t="str">
        <f>IFERROR(VLOOKUP(LEFT(F525,4),Tabla3[[COD]:[PROCESO]],5,0),"")</f>
        <v/>
      </c>
      <c r="B525" s="15"/>
      <c r="C525" s="85"/>
      <c r="D525" s="84" t="e">
        <f>VLOOKUP(E525,FINCAS!$A$2:$B$77,2,0)</f>
        <v>#N/A</v>
      </c>
      <c r="E525" s="15"/>
      <c r="F525" s="15"/>
      <c r="G525" s="82" t="e">
        <f>VLOOKUP(F525,'ESTADAR V3 2025'!$D$125:$E$240,2,0)</f>
        <v>#N/A</v>
      </c>
      <c r="H525" s="86"/>
      <c r="I525" s="86"/>
      <c r="J525" s="15"/>
      <c r="K525" s="242" t="str">
        <f t="shared" si="38"/>
        <v/>
      </c>
      <c r="L525" s="93">
        <f t="shared" si="35"/>
        <v>0</v>
      </c>
      <c r="M525" s="94" t="str">
        <f>+IFERROR(VLOOKUP(LEFT(F525,4),'ESTADAR V3 2025'!$C$4:$G$116,4,0),"")</f>
        <v/>
      </c>
      <c r="N525" s="95" t="str">
        <f t="shared" si="36"/>
        <v/>
      </c>
      <c r="O525" s="96" t="str">
        <f t="shared" si="37"/>
        <v/>
      </c>
      <c r="P525" s="14"/>
      <c r="Q525" s="14"/>
      <c r="R525" s="218" t="e">
        <f>+VLOOKUP(F525,'ESTADAR V3 2025'!$D$125:$G$236,4,FALSE)</f>
        <v>#N/A</v>
      </c>
    </row>
    <row r="526" spans="1:18" x14ac:dyDescent="0.35">
      <c r="A526" s="83" t="str">
        <f>IFERROR(VLOOKUP(LEFT(F526,4),Tabla3[[COD]:[PROCESO]],5,0),"")</f>
        <v/>
      </c>
      <c r="B526" s="15"/>
      <c r="C526" s="85"/>
      <c r="D526" s="84" t="e">
        <f>VLOOKUP(E526,FINCAS!$A$2:$B$77,2,0)</f>
        <v>#N/A</v>
      </c>
      <c r="E526" s="15"/>
      <c r="F526" s="15"/>
      <c r="G526" s="82" t="e">
        <f>VLOOKUP(F526,'ESTADAR V3 2025'!$D$125:$E$240,2,0)</f>
        <v>#N/A</v>
      </c>
      <c r="H526" s="86"/>
      <c r="I526" s="86"/>
      <c r="J526" s="15"/>
      <c r="K526" s="242" t="str">
        <f t="shared" si="38"/>
        <v/>
      </c>
      <c r="L526" s="93">
        <f t="shared" ref="L526:L585" si="39">+(I526-H526)*24</f>
        <v>0</v>
      </c>
      <c r="M526" s="94" t="str">
        <f>+IFERROR(VLOOKUP(LEFT(F526,4),'ESTADAR V3 2025'!$C$4:$G$116,4,0),"")</f>
        <v/>
      </c>
      <c r="N526" s="95" t="str">
        <f t="shared" ref="N526:N585" si="40">IFERROR(J526/L526,"")</f>
        <v/>
      </c>
      <c r="O526" s="96" t="str">
        <f t="shared" ref="O526:O585" si="41">IFERROR(N526/M526,"")</f>
        <v/>
      </c>
      <c r="P526" s="14"/>
      <c r="Q526" s="14"/>
      <c r="R526" s="218" t="e">
        <f>+VLOOKUP(F526,'ESTADAR V3 2025'!$D$125:$G$236,4,FALSE)</f>
        <v>#N/A</v>
      </c>
    </row>
    <row r="527" spans="1:18" x14ac:dyDescent="0.35">
      <c r="A527" s="83" t="str">
        <f>IFERROR(VLOOKUP(LEFT(F527,4),Tabla3[[COD]:[PROCESO]],5,0),"")</f>
        <v/>
      </c>
      <c r="B527" s="15"/>
      <c r="C527" s="85"/>
      <c r="D527" s="84" t="e">
        <f>VLOOKUP(E527,FINCAS!$A$2:$B$77,2,0)</f>
        <v>#N/A</v>
      </c>
      <c r="E527" s="15"/>
      <c r="F527" s="15"/>
      <c r="G527" s="82" t="e">
        <f>VLOOKUP(F527,'ESTADAR V3 2025'!$D$125:$E$240,2,0)</f>
        <v>#N/A</v>
      </c>
      <c r="H527" s="86"/>
      <c r="I527" s="86"/>
      <c r="J527" s="15"/>
      <c r="K527" s="242" t="str">
        <f t="shared" si="38"/>
        <v/>
      </c>
      <c r="L527" s="93">
        <f t="shared" si="39"/>
        <v>0</v>
      </c>
      <c r="M527" s="94" t="str">
        <f>+IFERROR(VLOOKUP(LEFT(F527,4),'ESTADAR V3 2025'!$C$4:$G$116,4,0),"")</f>
        <v/>
      </c>
      <c r="N527" s="95" t="str">
        <f t="shared" si="40"/>
        <v/>
      </c>
      <c r="O527" s="96" t="str">
        <f t="shared" si="41"/>
        <v/>
      </c>
      <c r="P527" s="14"/>
      <c r="Q527" s="14"/>
      <c r="R527" s="218" t="e">
        <f>+VLOOKUP(F527,'ESTADAR V3 2025'!$D$125:$G$236,4,FALSE)</f>
        <v>#N/A</v>
      </c>
    </row>
    <row r="528" spans="1:18" x14ac:dyDescent="0.35">
      <c r="A528" s="83" t="str">
        <f>IFERROR(VLOOKUP(LEFT(F528,4),Tabla3[[COD]:[PROCESO]],5,0),"")</f>
        <v/>
      </c>
      <c r="B528" s="15"/>
      <c r="C528" s="85"/>
      <c r="D528" s="84" t="e">
        <f>VLOOKUP(E528,FINCAS!$A$2:$B$77,2,0)</f>
        <v>#N/A</v>
      </c>
      <c r="E528" s="15"/>
      <c r="F528" s="15"/>
      <c r="G528" s="82" t="e">
        <f>VLOOKUP(F528,'ESTADAR V3 2025'!$D$125:$E$240,2,0)</f>
        <v>#N/A</v>
      </c>
      <c r="H528" s="86"/>
      <c r="I528" s="86"/>
      <c r="J528" s="15"/>
      <c r="K528" s="242" t="str">
        <f t="shared" si="38"/>
        <v/>
      </c>
      <c r="L528" s="93">
        <f t="shared" si="39"/>
        <v>0</v>
      </c>
      <c r="M528" s="94" t="str">
        <f>+IFERROR(VLOOKUP(LEFT(F528,4),'ESTADAR V3 2025'!$C$4:$G$116,4,0),"")</f>
        <v/>
      </c>
      <c r="N528" s="95" t="str">
        <f t="shared" si="40"/>
        <v/>
      </c>
      <c r="O528" s="96" t="str">
        <f t="shared" si="41"/>
        <v/>
      </c>
      <c r="P528" s="14"/>
      <c r="Q528" s="14"/>
      <c r="R528" s="218" t="e">
        <f>+VLOOKUP(F528,'ESTADAR V3 2025'!$D$125:$G$236,4,FALSE)</f>
        <v>#N/A</v>
      </c>
    </row>
    <row r="529" spans="1:18" x14ac:dyDescent="0.35">
      <c r="A529" s="83" t="str">
        <f>IFERROR(VLOOKUP(LEFT(F529,4),Tabla3[[COD]:[PROCESO]],5,0),"")</f>
        <v/>
      </c>
      <c r="B529" s="15"/>
      <c r="C529" s="85"/>
      <c r="D529" s="84" t="e">
        <f>VLOOKUP(E529,FINCAS!$A$2:$B$77,2,0)</f>
        <v>#N/A</v>
      </c>
      <c r="E529" s="15"/>
      <c r="F529" s="15"/>
      <c r="G529" s="82" t="e">
        <f>VLOOKUP(F529,'ESTADAR V3 2025'!$D$125:$E$240,2,0)</f>
        <v>#N/A</v>
      </c>
      <c r="H529" s="86"/>
      <c r="I529" s="86"/>
      <c r="J529" s="15"/>
      <c r="K529" s="242" t="str">
        <f t="shared" si="38"/>
        <v/>
      </c>
      <c r="L529" s="93">
        <f t="shared" si="39"/>
        <v>0</v>
      </c>
      <c r="M529" s="94" t="str">
        <f>+IFERROR(VLOOKUP(LEFT(F529,4),'ESTADAR V3 2025'!$C$4:$G$116,4,0),"")</f>
        <v/>
      </c>
      <c r="N529" s="95" t="str">
        <f t="shared" si="40"/>
        <v/>
      </c>
      <c r="O529" s="96" t="str">
        <f t="shared" si="41"/>
        <v/>
      </c>
      <c r="P529" s="14"/>
      <c r="Q529" s="14"/>
      <c r="R529" s="218" t="e">
        <f>+VLOOKUP(F529,'ESTADAR V3 2025'!$D$125:$G$236,4,FALSE)</f>
        <v>#N/A</v>
      </c>
    </row>
    <row r="530" spans="1:18" x14ac:dyDescent="0.35">
      <c r="A530" s="83" t="str">
        <f>IFERROR(VLOOKUP(LEFT(F530,4),Tabla3[[COD]:[PROCESO]],5,0),"")</f>
        <v/>
      </c>
      <c r="B530" s="15"/>
      <c r="C530" s="85"/>
      <c r="D530" s="84" t="e">
        <f>VLOOKUP(E530,FINCAS!$A$2:$B$77,2,0)</f>
        <v>#N/A</v>
      </c>
      <c r="E530" s="15"/>
      <c r="F530" s="15"/>
      <c r="G530" s="82" t="e">
        <f>VLOOKUP(F530,'ESTADAR V3 2025'!$D$125:$E$240,2,0)</f>
        <v>#N/A</v>
      </c>
      <c r="H530" s="86"/>
      <c r="I530" s="86"/>
      <c r="J530" s="15"/>
      <c r="K530" s="242" t="str">
        <f t="shared" si="38"/>
        <v/>
      </c>
      <c r="L530" s="93">
        <f t="shared" si="39"/>
        <v>0</v>
      </c>
      <c r="M530" s="94" t="str">
        <f>+IFERROR(VLOOKUP(LEFT(F530,4),'ESTADAR V3 2025'!$C$4:$G$116,4,0),"")</f>
        <v/>
      </c>
      <c r="N530" s="95" t="str">
        <f t="shared" si="40"/>
        <v/>
      </c>
      <c r="O530" s="96" t="str">
        <f t="shared" si="41"/>
        <v/>
      </c>
      <c r="P530" s="14"/>
      <c r="Q530" s="14"/>
      <c r="R530" s="218" t="e">
        <f>+VLOOKUP(F530,'ESTADAR V3 2025'!$D$125:$G$236,4,FALSE)</f>
        <v>#N/A</v>
      </c>
    </row>
    <row r="531" spans="1:18" x14ac:dyDescent="0.35">
      <c r="A531" s="83" t="str">
        <f>IFERROR(VLOOKUP(LEFT(F531,4),Tabla3[[COD]:[PROCESO]],5,0),"")</f>
        <v/>
      </c>
      <c r="B531" s="15"/>
      <c r="C531" s="85"/>
      <c r="D531" s="84" t="e">
        <f>VLOOKUP(E531,FINCAS!$A$2:$B$77,2,0)</f>
        <v>#N/A</v>
      </c>
      <c r="E531" s="15"/>
      <c r="F531" s="15"/>
      <c r="G531" s="82" t="e">
        <f>VLOOKUP(F531,'ESTADAR V3 2025'!$D$125:$E$240,2,0)</f>
        <v>#N/A</v>
      </c>
      <c r="H531" s="86"/>
      <c r="I531" s="86"/>
      <c r="J531" s="15"/>
      <c r="K531" s="242" t="str">
        <f t="shared" si="38"/>
        <v/>
      </c>
      <c r="L531" s="93">
        <f t="shared" si="39"/>
        <v>0</v>
      </c>
      <c r="M531" s="94" t="str">
        <f>+IFERROR(VLOOKUP(LEFT(F531,4),'ESTADAR V3 2025'!$C$4:$G$116,4,0),"")</f>
        <v/>
      </c>
      <c r="N531" s="95" t="str">
        <f t="shared" si="40"/>
        <v/>
      </c>
      <c r="O531" s="96" t="str">
        <f t="shared" si="41"/>
        <v/>
      </c>
      <c r="P531" s="14"/>
      <c r="Q531" s="14"/>
      <c r="R531" s="218" t="e">
        <f>+VLOOKUP(F531,'ESTADAR V3 2025'!$D$125:$G$236,4,FALSE)</f>
        <v>#N/A</v>
      </c>
    </row>
    <row r="532" spans="1:18" x14ac:dyDescent="0.35">
      <c r="A532" s="83" t="str">
        <f>IFERROR(VLOOKUP(LEFT(F532,4),Tabla3[[COD]:[PROCESO]],5,0),"")</f>
        <v/>
      </c>
      <c r="B532" s="15"/>
      <c r="C532" s="85"/>
      <c r="D532" s="84" t="e">
        <f>VLOOKUP(E532,FINCAS!$A$2:$B$77,2,0)</f>
        <v>#N/A</v>
      </c>
      <c r="E532" s="15"/>
      <c r="F532" s="15"/>
      <c r="G532" s="82" t="e">
        <f>VLOOKUP(F532,'ESTADAR V3 2025'!$D$125:$E$240,2,0)</f>
        <v>#N/A</v>
      </c>
      <c r="H532" s="86"/>
      <c r="I532" s="86"/>
      <c r="J532" s="15"/>
      <c r="K532" s="242" t="str">
        <f t="shared" si="38"/>
        <v/>
      </c>
      <c r="L532" s="93">
        <f t="shared" si="39"/>
        <v>0</v>
      </c>
      <c r="M532" s="94" t="str">
        <f>+IFERROR(VLOOKUP(LEFT(F532,4),'ESTADAR V3 2025'!$C$4:$G$116,4,0),"")</f>
        <v/>
      </c>
      <c r="N532" s="95" t="str">
        <f t="shared" si="40"/>
        <v/>
      </c>
      <c r="O532" s="96" t="str">
        <f t="shared" si="41"/>
        <v/>
      </c>
      <c r="P532" s="14"/>
      <c r="Q532" s="14"/>
      <c r="R532" s="218" t="e">
        <f>+VLOOKUP(F532,'ESTADAR V3 2025'!$D$125:$G$236,4,FALSE)</f>
        <v>#N/A</v>
      </c>
    </row>
    <row r="533" spans="1:18" x14ac:dyDescent="0.35">
      <c r="A533" s="83" t="str">
        <f>IFERROR(VLOOKUP(LEFT(F533,4),Tabla3[[COD]:[PROCESO]],5,0),"")</f>
        <v/>
      </c>
      <c r="B533" s="15"/>
      <c r="C533" s="85"/>
      <c r="D533" s="84" t="e">
        <f>VLOOKUP(E533,FINCAS!$A$2:$B$77,2,0)</f>
        <v>#N/A</v>
      </c>
      <c r="E533" s="15"/>
      <c r="F533" s="15"/>
      <c r="G533" s="82" t="e">
        <f>VLOOKUP(F533,'ESTADAR V3 2025'!$D$125:$E$240,2,0)</f>
        <v>#N/A</v>
      </c>
      <c r="H533" s="86"/>
      <c r="I533" s="86"/>
      <c r="J533" s="15"/>
      <c r="K533" s="242" t="str">
        <f t="shared" si="38"/>
        <v/>
      </c>
      <c r="L533" s="93">
        <f t="shared" si="39"/>
        <v>0</v>
      </c>
      <c r="M533" s="94" t="str">
        <f>+IFERROR(VLOOKUP(LEFT(F533,4),'ESTADAR V3 2025'!$C$4:$G$116,4,0),"")</f>
        <v/>
      </c>
      <c r="N533" s="95" t="str">
        <f t="shared" si="40"/>
        <v/>
      </c>
      <c r="O533" s="96" t="str">
        <f t="shared" si="41"/>
        <v/>
      </c>
      <c r="P533" s="14"/>
      <c r="Q533" s="14"/>
      <c r="R533" s="218" t="e">
        <f>+VLOOKUP(F533,'ESTADAR V3 2025'!$D$125:$G$236,4,FALSE)</f>
        <v>#N/A</v>
      </c>
    </row>
    <row r="534" spans="1:18" x14ac:dyDescent="0.35">
      <c r="A534" s="83" t="str">
        <f>IFERROR(VLOOKUP(LEFT(F534,4),Tabla3[[COD]:[PROCESO]],5,0),"")</f>
        <v/>
      </c>
      <c r="B534" s="15"/>
      <c r="C534" s="85"/>
      <c r="D534" s="84" t="e">
        <f>VLOOKUP(E534,FINCAS!$A$2:$B$77,2,0)</f>
        <v>#N/A</v>
      </c>
      <c r="E534" s="15"/>
      <c r="F534" s="15"/>
      <c r="G534" s="82" t="e">
        <f>VLOOKUP(F534,'ESTADAR V3 2025'!$D$125:$E$240,2,0)</f>
        <v>#N/A</v>
      </c>
      <c r="H534" s="86"/>
      <c r="I534" s="86"/>
      <c r="J534" s="15"/>
      <c r="K534" s="242" t="str">
        <f t="shared" si="38"/>
        <v/>
      </c>
      <c r="L534" s="93">
        <f t="shared" si="39"/>
        <v>0</v>
      </c>
      <c r="M534" s="94" t="str">
        <f>+IFERROR(VLOOKUP(LEFT(F534,4),'ESTADAR V3 2025'!$C$4:$G$116,4,0),"")</f>
        <v/>
      </c>
      <c r="N534" s="95" t="str">
        <f t="shared" si="40"/>
        <v/>
      </c>
      <c r="O534" s="96" t="str">
        <f t="shared" si="41"/>
        <v/>
      </c>
      <c r="P534" s="14"/>
      <c r="Q534" s="14"/>
      <c r="R534" s="218" t="e">
        <f>+VLOOKUP(F534,'ESTADAR V3 2025'!$D$125:$G$236,4,FALSE)</f>
        <v>#N/A</v>
      </c>
    </row>
    <row r="535" spans="1:18" x14ac:dyDescent="0.35">
      <c r="A535" s="83" t="str">
        <f>IFERROR(VLOOKUP(LEFT(F535,4),Tabla3[[COD]:[PROCESO]],5,0),"")</f>
        <v/>
      </c>
      <c r="B535" s="15"/>
      <c r="C535" s="85"/>
      <c r="D535" s="84" t="e">
        <f>VLOOKUP(E535,FINCAS!$A$2:$B$77,2,0)</f>
        <v>#N/A</v>
      </c>
      <c r="E535" s="15"/>
      <c r="F535" s="15"/>
      <c r="G535" s="82" t="e">
        <f>VLOOKUP(F535,'ESTADAR V3 2025'!$D$125:$E$240,2,0)</f>
        <v>#N/A</v>
      </c>
      <c r="H535" s="86"/>
      <c r="I535" s="86"/>
      <c r="J535" s="15"/>
      <c r="K535" s="242" t="str">
        <f t="shared" si="38"/>
        <v/>
      </c>
      <c r="L535" s="93">
        <f t="shared" si="39"/>
        <v>0</v>
      </c>
      <c r="M535" s="94" t="str">
        <f>+IFERROR(VLOOKUP(LEFT(F535,4),'ESTADAR V3 2025'!$C$4:$G$116,4,0),"")</f>
        <v/>
      </c>
      <c r="N535" s="95" t="str">
        <f t="shared" si="40"/>
        <v/>
      </c>
      <c r="O535" s="96" t="str">
        <f t="shared" si="41"/>
        <v/>
      </c>
      <c r="P535" s="14"/>
      <c r="Q535" s="14"/>
      <c r="R535" s="218" t="e">
        <f>+VLOOKUP(F535,'ESTADAR V3 2025'!$D$125:$G$236,4,FALSE)</f>
        <v>#N/A</v>
      </c>
    </row>
    <row r="536" spans="1:18" x14ac:dyDescent="0.35">
      <c r="A536" s="83" t="str">
        <f>IFERROR(VLOOKUP(LEFT(F536,4),Tabla3[[COD]:[PROCESO]],5,0),"")</f>
        <v/>
      </c>
      <c r="B536" s="15"/>
      <c r="C536" s="85"/>
      <c r="D536" s="84" t="e">
        <f>VLOOKUP(E536,FINCAS!$A$2:$B$77,2,0)</f>
        <v>#N/A</v>
      </c>
      <c r="E536" s="15"/>
      <c r="F536" s="15"/>
      <c r="G536" s="82" t="e">
        <f>VLOOKUP(F536,'ESTADAR V3 2025'!$D$125:$E$240,2,0)</f>
        <v>#N/A</v>
      </c>
      <c r="H536" s="86"/>
      <c r="I536" s="86"/>
      <c r="J536" s="15"/>
      <c r="K536" s="242" t="str">
        <f t="shared" si="38"/>
        <v/>
      </c>
      <c r="L536" s="93">
        <f t="shared" si="39"/>
        <v>0</v>
      </c>
      <c r="M536" s="94" t="str">
        <f>+IFERROR(VLOOKUP(LEFT(F536,4),'ESTADAR V3 2025'!$C$4:$G$116,4,0),"")</f>
        <v/>
      </c>
      <c r="N536" s="95" t="str">
        <f t="shared" si="40"/>
        <v/>
      </c>
      <c r="O536" s="96" t="str">
        <f t="shared" si="41"/>
        <v/>
      </c>
      <c r="P536" s="14"/>
      <c r="Q536" s="14"/>
      <c r="R536" s="218" t="e">
        <f>+VLOOKUP(F536,'ESTADAR V3 2025'!$D$125:$G$236,4,FALSE)</f>
        <v>#N/A</v>
      </c>
    </row>
    <row r="537" spans="1:18" x14ac:dyDescent="0.35">
      <c r="A537" s="83" t="str">
        <f>IFERROR(VLOOKUP(LEFT(F537,4),Tabla3[[COD]:[PROCESO]],5,0),"")</f>
        <v/>
      </c>
      <c r="B537" s="15"/>
      <c r="C537" s="85"/>
      <c r="D537" s="84" t="e">
        <f>VLOOKUP(E537,FINCAS!$A$2:$B$77,2,0)</f>
        <v>#N/A</v>
      </c>
      <c r="E537" s="15"/>
      <c r="F537" s="15"/>
      <c r="G537" s="82" t="e">
        <f>VLOOKUP(F537,'ESTADAR V3 2025'!$D$125:$E$240,2,0)</f>
        <v>#N/A</v>
      </c>
      <c r="H537" s="86"/>
      <c r="I537" s="86"/>
      <c r="J537" s="15"/>
      <c r="K537" s="242" t="str">
        <f t="shared" si="38"/>
        <v/>
      </c>
      <c r="L537" s="93">
        <f t="shared" si="39"/>
        <v>0</v>
      </c>
      <c r="M537" s="94" t="str">
        <f>+IFERROR(VLOOKUP(LEFT(F537,4),'ESTADAR V3 2025'!$C$4:$G$116,4,0),"")</f>
        <v/>
      </c>
      <c r="N537" s="95" t="str">
        <f t="shared" si="40"/>
        <v/>
      </c>
      <c r="O537" s="96" t="str">
        <f t="shared" si="41"/>
        <v/>
      </c>
      <c r="P537" s="14"/>
      <c r="Q537" s="14"/>
      <c r="R537" s="218" t="e">
        <f>+VLOOKUP(F537,'ESTADAR V3 2025'!$D$125:$G$236,4,FALSE)</f>
        <v>#N/A</v>
      </c>
    </row>
    <row r="538" spans="1:18" x14ac:dyDescent="0.35">
      <c r="A538" s="83" t="str">
        <f>IFERROR(VLOOKUP(LEFT(F538,4),Tabla3[[COD]:[PROCESO]],5,0),"")</f>
        <v/>
      </c>
      <c r="B538" s="15"/>
      <c r="C538" s="85"/>
      <c r="D538" s="84" t="e">
        <f>VLOOKUP(E538,FINCAS!$A$2:$B$77,2,0)</f>
        <v>#N/A</v>
      </c>
      <c r="E538" s="15"/>
      <c r="F538" s="15"/>
      <c r="G538" s="82" t="e">
        <f>VLOOKUP(F538,'ESTADAR V3 2025'!$D$125:$E$240,2,0)</f>
        <v>#N/A</v>
      </c>
      <c r="H538" s="86"/>
      <c r="I538" s="86"/>
      <c r="J538" s="15"/>
      <c r="K538" s="242" t="str">
        <f t="shared" si="38"/>
        <v/>
      </c>
      <c r="L538" s="93">
        <f t="shared" si="39"/>
        <v>0</v>
      </c>
      <c r="M538" s="94" t="str">
        <f>+IFERROR(VLOOKUP(LEFT(F538,4),'ESTADAR V3 2025'!$C$4:$G$116,4,0),"")</f>
        <v/>
      </c>
      <c r="N538" s="95" t="str">
        <f t="shared" si="40"/>
        <v/>
      </c>
      <c r="O538" s="96" t="str">
        <f t="shared" si="41"/>
        <v/>
      </c>
      <c r="P538" s="14"/>
      <c r="Q538" s="14"/>
      <c r="R538" s="218" t="e">
        <f>+VLOOKUP(F538,'ESTADAR V3 2025'!$D$125:$G$236,4,FALSE)</f>
        <v>#N/A</v>
      </c>
    </row>
    <row r="539" spans="1:18" x14ac:dyDescent="0.35">
      <c r="A539" s="83" t="str">
        <f>IFERROR(VLOOKUP(LEFT(F539,4),Tabla3[[COD]:[PROCESO]],5,0),"")</f>
        <v/>
      </c>
      <c r="B539" s="15"/>
      <c r="C539" s="85"/>
      <c r="D539" s="84" t="e">
        <f>VLOOKUP(E539,FINCAS!$A$2:$B$77,2,0)</f>
        <v>#N/A</v>
      </c>
      <c r="E539" s="15"/>
      <c r="F539" s="15"/>
      <c r="G539" s="82" t="e">
        <f>VLOOKUP(F539,'ESTADAR V3 2025'!$D$125:$E$240,2,0)</f>
        <v>#N/A</v>
      </c>
      <c r="H539" s="86"/>
      <c r="I539" s="86"/>
      <c r="J539" s="15"/>
      <c r="K539" s="242" t="str">
        <f t="shared" si="38"/>
        <v/>
      </c>
      <c r="L539" s="93">
        <f t="shared" si="39"/>
        <v>0</v>
      </c>
      <c r="M539" s="94" t="str">
        <f>+IFERROR(VLOOKUP(LEFT(F539,4),'ESTADAR V3 2025'!$C$4:$G$116,4,0),"")</f>
        <v/>
      </c>
      <c r="N539" s="95" t="str">
        <f t="shared" si="40"/>
        <v/>
      </c>
      <c r="O539" s="96" t="str">
        <f t="shared" si="41"/>
        <v/>
      </c>
      <c r="P539" s="14"/>
      <c r="Q539" s="14"/>
      <c r="R539" s="218" t="e">
        <f>+VLOOKUP(F539,'ESTADAR V3 2025'!$D$125:$G$236,4,FALSE)</f>
        <v>#N/A</v>
      </c>
    </row>
    <row r="540" spans="1:18" x14ac:dyDescent="0.35">
      <c r="A540" s="83" t="str">
        <f>IFERROR(VLOOKUP(LEFT(F540,4),Tabla3[[COD]:[PROCESO]],5,0),"")</f>
        <v/>
      </c>
      <c r="B540" s="15"/>
      <c r="C540" s="85"/>
      <c r="D540" s="84" t="e">
        <f>VLOOKUP(E540,FINCAS!$A$2:$B$77,2,0)</f>
        <v>#N/A</v>
      </c>
      <c r="E540" s="15"/>
      <c r="F540" s="15"/>
      <c r="G540" s="82" t="e">
        <f>VLOOKUP(F540,'ESTADAR V3 2025'!$D$125:$E$240,2,0)</f>
        <v>#N/A</v>
      </c>
      <c r="H540" s="86"/>
      <c r="I540" s="86"/>
      <c r="J540" s="15"/>
      <c r="K540" s="242" t="str">
        <f t="shared" si="38"/>
        <v/>
      </c>
      <c r="L540" s="93">
        <f t="shared" si="39"/>
        <v>0</v>
      </c>
      <c r="M540" s="94" t="str">
        <f>+IFERROR(VLOOKUP(LEFT(F540,4),'ESTADAR V3 2025'!$C$4:$G$116,4,0),"")</f>
        <v/>
      </c>
      <c r="N540" s="95" t="str">
        <f t="shared" si="40"/>
        <v/>
      </c>
      <c r="O540" s="96" t="str">
        <f t="shared" si="41"/>
        <v/>
      </c>
      <c r="P540" s="14"/>
      <c r="Q540" s="14"/>
      <c r="R540" s="218" t="e">
        <f>+VLOOKUP(F540,'ESTADAR V3 2025'!$D$125:$G$236,4,FALSE)</f>
        <v>#N/A</v>
      </c>
    </row>
    <row r="541" spans="1:18" x14ac:dyDescent="0.35">
      <c r="A541" s="83" t="str">
        <f>IFERROR(VLOOKUP(LEFT(F541,4),Tabla3[[COD]:[PROCESO]],5,0),"")</f>
        <v/>
      </c>
      <c r="B541" s="15"/>
      <c r="C541" s="85"/>
      <c r="D541" s="84" t="e">
        <f>VLOOKUP(E541,FINCAS!$A$2:$B$77,2,0)</f>
        <v>#N/A</v>
      </c>
      <c r="E541" s="15"/>
      <c r="F541" s="15"/>
      <c r="G541" s="82" t="e">
        <f>VLOOKUP(F541,'ESTADAR V3 2025'!$D$125:$E$240,2,0)</f>
        <v>#N/A</v>
      </c>
      <c r="H541" s="86"/>
      <c r="I541" s="86"/>
      <c r="J541" s="15"/>
      <c r="K541" s="242" t="str">
        <f t="shared" si="38"/>
        <v/>
      </c>
      <c r="L541" s="93">
        <f t="shared" si="39"/>
        <v>0</v>
      </c>
      <c r="M541" s="94" t="str">
        <f>+IFERROR(VLOOKUP(LEFT(F541,4),'ESTADAR V3 2025'!$C$4:$G$116,4,0),"")</f>
        <v/>
      </c>
      <c r="N541" s="95" t="str">
        <f t="shared" si="40"/>
        <v/>
      </c>
      <c r="O541" s="96" t="str">
        <f t="shared" si="41"/>
        <v/>
      </c>
      <c r="P541" s="14"/>
      <c r="Q541" s="14"/>
      <c r="R541" s="218" t="e">
        <f>+VLOOKUP(F541,'ESTADAR V3 2025'!$D$125:$G$236,4,FALSE)</f>
        <v>#N/A</v>
      </c>
    </row>
    <row r="542" spans="1:18" x14ac:dyDescent="0.35">
      <c r="A542" s="83" t="str">
        <f>IFERROR(VLOOKUP(LEFT(F542,4),Tabla3[[COD]:[PROCESO]],5,0),"")</f>
        <v/>
      </c>
      <c r="B542" s="15"/>
      <c r="C542" s="85"/>
      <c r="D542" s="84" t="e">
        <f>VLOOKUP(E542,FINCAS!$A$2:$B$77,2,0)</f>
        <v>#N/A</v>
      </c>
      <c r="E542" s="15"/>
      <c r="F542" s="15"/>
      <c r="G542" s="82" t="e">
        <f>VLOOKUP(F542,'ESTADAR V3 2025'!$D$125:$E$240,2,0)</f>
        <v>#N/A</v>
      </c>
      <c r="H542" s="86"/>
      <c r="I542" s="86"/>
      <c r="J542" s="15"/>
      <c r="K542" s="242" t="str">
        <f t="shared" si="38"/>
        <v/>
      </c>
      <c r="L542" s="93">
        <f t="shared" si="39"/>
        <v>0</v>
      </c>
      <c r="M542" s="94" t="str">
        <f>+IFERROR(VLOOKUP(LEFT(F542,4),'ESTADAR V3 2025'!$C$4:$G$116,4,0),"")</f>
        <v/>
      </c>
      <c r="N542" s="95" t="str">
        <f t="shared" si="40"/>
        <v/>
      </c>
      <c r="O542" s="96" t="str">
        <f t="shared" si="41"/>
        <v/>
      </c>
      <c r="P542" s="14"/>
      <c r="Q542" s="14"/>
      <c r="R542" s="218" t="e">
        <f>+VLOOKUP(F542,'ESTADAR V3 2025'!$D$125:$G$236,4,FALSE)</f>
        <v>#N/A</v>
      </c>
    </row>
    <row r="543" spans="1:18" x14ac:dyDescent="0.35">
      <c r="A543" s="83" t="str">
        <f>IFERROR(VLOOKUP(LEFT(F543,4),Tabla3[[COD]:[PROCESO]],5,0),"")</f>
        <v/>
      </c>
      <c r="B543" s="15"/>
      <c r="C543" s="85"/>
      <c r="D543" s="84" t="e">
        <f>VLOOKUP(E543,FINCAS!$A$2:$B$77,2,0)</f>
        <v>#N/A</v>
      </c>
      <c r="E543" s="15"/>
      <c r="F543" s="15"/>
      <c r="G543" s="82" t="e">
        <f>VLOOKUP(F543,'ESTADAR V3 2025'!$D$125:$E$240,2,0)</f>
        <v>#N/A</v>
      </c>
      <c r="H543" s="86"/>
      <c r="I543" s="86"/>
      <c r="J543" s="15"/>
      <c r="K543" s="242" t="str">
        <f t="shared" si="38"/>
        <v/>
      </c>
      <c r="L543" s="93">
        <f t="shared" si="39"/>
        <v>0</v>
      </c>
      <c r="M543" s="94" t="str">
        <f>+IFERROR(VLOOKUP(LEFT(F543,4),'ESTADAR V3 2025'!$C$4:$G$116,4,0),"")</f>
        <v/>
      </c>
      <c r="N543" s="95" t="str">
        <f t="shared" si="40"/>
        <v/>
      </c>
      <c r="O543" s="96" t="str">
        <f t="shared" si="41"/>
        <v/>
      </c>
      <c r="P543" s="14"/>
      <c r="Q543" s="14"/>
      <c r="R543" s="218" t="e">
        <f>+VLOOKUP(F543,'ESTADAR V3 2025'!$D$125:$G$236,4,FALSE)</f>
        <v>#N/A</v>
      </c>
    </row>
    <row r="544" spans="1:18" x14ac:dyDescent="0.35">
      <c r="A544" s="83" t="str">
        <f>IFERROR(VLOOKUP(LEFT(F544,4),Tabla3[[COD]:[PROCESO]],5,0),"")</f>
        <v/>
      </c>
      <c r="B544" s="15"/>
      <c r="C544" s="85"/>
      <c r="D544" s="84" t="e">
        <f>VLOOKUP(E544,FINCAS!$A$2:$B$77,2,0)</f>
        <v>#N/A</v>
      </c>
      <c r="E544" s="15"/>
      <c r="F544" s="15"/>
      <c r="G544" s="82" t="e">
        <f>VLOOKUP(F544,'ESTADAR V3 2025'!$D$125:$E$240,2,0)</f>
        <v>#N/A</v>
      </c>
      <c r="H544" s="86"/>
      <c r="I544" s="86"/>
      <c r="J544" s="15"/>
      <c r="K544" s="242" t="str">
        <f t="shared" si="38"/>
        <v/>
      </c>
      <c r="L544" s="93">
        <f t="shared" si="39"/>
        <v>0</v>
      </c>
      <c r="M544" s="94" t="str">
        <f>+IFERROR(VLOOKUP(LEFT(F544,4),'ESTADAR V3 2025'!$C$4:$G$116,4,0),"")</f>
        <v/>
      </c>
      <c r="N544" s="95" t="str">
        <f t="shared" si="40"/>
        <v/>
      </c>
      <c r="O544" s="96" t="str">
        <f t="shared" si="41"/>
        <v/>
      </c>
      <c r="P544" s="14"/>
      <c r="Q544" s="14"/>
      <c r="R544" s="218" t="e">
        <f>+VLOOKUP(F544,'ESTADAR V3 2025'!$D$125:$G$236,4,FALSE)</f>
        <v>#N/A</v>
      </c>
    </row>
    <row r="545" spans="1:18" x14ac:dyDescent="0.35">
      <c r="A545" s="83" t="str">
        <f>IFERROR(VLOOKUP(LEFT(F545,4),Tabla3[[COD]:[PROCESO]],5,0),"")</f>
        <v/>
      </c>
      <c r="B545" s="15"/>
      <c r="C545" s="85"/>
      <c r="D545" s="84" t="e">
        <f>VLOOKUP(E545,FINCAS!$A$2:$B$77,2,0)</f>
        <v>#N/A</v>
      </c>
      <c r="E545" s="15"/>
      <c r="F545" s="15"/>
      <c r="G545" s="82" t="e">
        <f>VLOOKUP(F545,'ESTADAR V3 2025'!$D$125:$E$240,2,0)</f>
        <v>#N/A</v>
      </c>
      <c r="H545" s="86"/>
      <c r="I545" s="86"/>
      <c r="J545" s="15"/>
      <c r="K545" s="242" t="str">
        <f t="shared" si="38"/>
        <v/>
      </c>
      <c r="L545" s="93">
        <f t="shared" si="39"/>
        <v>0</v>
      </c>
      <c r="M545" s="94" t="str">
        <f>+IFERROR(VLOOKUP(LEFT(F545,4),'ESTADAR V3 2025'!$C$4:$G$116,4,0),"")</f>
        <v/>
      </c>
      <c r="N545" s="95" t="str">
        <f t="shared" si="40"/>
        <v/>
      </c>
      <c r="O545" s="96" t="str">
        <f t="shared" si="41"/>
        <v/>
      </c>
      <c r="P545" s="14"/>
      <c r="Q545" s="14"/>
      <c r="R545" s="218" t="e">
        <f>+VLOOKUP(F545,'ESTADAR V3 2025'!$D$125:$G$236,4,FALSE)</f>
        <v>#N/A</v>
      </c>
    </row>
    <row r="546" spans="1:18" x14ac:dyDescent="0.35">
      <c r="A546" s="83" t="str">
        <f>IFERROR(VLOOKUP(LEFT(F546,4),Tabla3[[COD]:[PROCESO]],5,0),"")</f>
        <v/>
      </c>
      <c r="B546" s="15"/>
      <c r="C546" s="85"/>
      <c r="D546" s="84" t="e">
        <f>VLOOKUP(E546,FINCAS!$A$2:$B$77,2,0)</f>
        <v>#N/A</v>
      </c>
      <c r="E546" s="15"/>
      <c r="F546" s="15"/>
      <c r="G546" s="82" t="e">
        <f>VLOOKUP(F546,'ESTADAR V3 2025'!$D$125:$E$240,2,0)</f>
        <v>#N/A</v>
      </c>
      <c r="H546" s="86"/>
      <c r="I546" s="86"/>
      <c r="J546" s="15"/>
      <c r="K546" s="242" t="str">
        <f t="shared" si="38"/>
        <v/>
      </c>
      <c r="L546" s="93">
        <f t="shared" si="39"/>
        <v>0</v>
      </c>
      <c r="M546" s="94" t="str">
        <f>+IFERROR(VLOOKUP(LEFT(F546,4),'ESTADAR V3 2025'!$C$4:$G$116,4,0),"")</f>
        <v/>
      </c>
      <c r="N546" s="95" t="str">
        <f t="shared" si="40"/>
        <v/>
      </c>
      <c r="O546" s="96" t="str">
        <f t="shared" si="41"/>
        <v/>
      </c>
      <c r="P546" s="14"/>
      <c r="Q546" s="14"/>
      <c r="R546" s="218" t="e">
        <f>+VLOOKUP(F546,'ESTADAR V3 2025'!$D$125:$G$236,4,FALSE)</f>
        <v>#N/A</v>
      </c>
    </row>
    <row r="547" spans="1:18" x14ac:dyDescent="0.35">
      <c r="A547" s="83" t="str">
        <f>IFERROR(VLOOKUP(LEFT(F547,4),Tabla3[[COD]:[PROCESO]],5,0),"")</f>
        <v/>
      </c>
      <c r="B547" s="15"/>
      <c r="C547" s="85"/>
      <c r="D547" s="84" t="e">
        <f>VLOOKUP(E547,FINCAS!$A$2:$B$77,2,0)</f>
        <v>#N/A</v>
      </c>
      <c r="E547" s="15"/>
      <c r="F547" s="15"/>
      <c r="G547" s="82" t="e">
        <f>VLOOKUP(F547,'ESTADAR V3 2025'!$D$125:$E$240,2,0)</f>
        <v>#N/A</v>
      </c>
      <c r="H547" s="86"/>
      <c r="I547" s="86"/>
      <c r="J547" s="15"/>
      <c r="K547" s="242" t="str">
        <f t="shared" si="38"/>
        <v/>
      </c>
      <c r="L547" s="93">
        <f t="shared" si="39"/>
        <v>0</v>
      </c>
      <c r="M547" s="94" t="str">
        <f>+IFERROR(VLOOKUP(LEFT(F547,4),'ESTADAR V3 2025'!$C$4:$G$116,4,0),"")</f>
        <v/>
      </c>
      <c r="N547" s="95" t="str">
        <f t="shared" si="40"/>
        <v/>
      </c>
      <c r="O547" s="96" t="str">
        <f t="shared" si="41"/>
        <v/>
      </c>
      <c r="P547" s="14"/>
      <c r="Q547" s="14"/>
      <c r="R547" s="218" t="e">
        <f>+VLOOKUP(F547,'ESTADAR V3 2025'!$D$125:$G$236,4,FALSE)</f>
        <v>#N/A</v>
      </c>
    </row>
    <row r="548" spans="1:18" x14ac:dyDescent="0.35">
      <c r="A548" s="83" t="str">
        <f>IFERROR(VLOOKUP(LEFT(F548,4),Tabla3[[COD]:[PROCESO]],5,0),"")</f>
        <v/>
      </c>
      <c r="B548" s="15"/>
      <c r="C548" s="85"/>
      <c r="D548" s="84" t="e">
        <f>VLOOKUP(E548,FINCAS!$A$2:$B$77,2,0)</f>
        <v>#N/A</v>
      </c>
      <c r="E548" s="15"/>
      <c r="F548" s="15"/>
      <c r="G548" s="82" t="e">
        <f>VLOOKUP(F548,'ESTADAR V3 2025'!$D$125:$E$240,2,0)</f>
        <v>#N/A</v>
      </c>
      <c r="H548" s="86"/>
      <c r="I548" s="86"/>
      <c r="J548" s="15"/>
      <c r="K548" s="242" t="str">
        <f t="shared" si="38"/>
        <v/>
      </c>
      <c r="L548" s="93">
        <f t="shared" si="39"/>
        <v>0</v>
      </c>
      <c r="M548" s="94" t="str">
        <f>+IFERROR(VLOOKUP(LEFT(F548,4),'ESTADAR V3 2025'!$C$4:$G$116,4,0),"")</f>
        <v/>
      </c>
      <c r="N548" s="95" t="str">
        <f t="shared" si="40"/>
        <v/>
      </c>
      <c r="O548" s="96" t="str">
        <f t="shared" si="41"/>
        <v/>
      </c>
      <c r="P548" s="14"/>
      <c r="Q548" s="14"/>
      <c r="R548" s="218" t="e">
        <f>+VLOOKUP(F548,'ESTADAR V3 2025'!$D$125:$G$236,4,FALSE)</f>
        <v>#N/A</v>
      </c>
    </row>
    <row r="549" spans="1:18" x14ac:dyDescent="0.35">
      <c r="A549" s="83" t="str">
        <f>IFERROR(VLOOKUP(LEFT(F549,4),Tabla3[[COD]:[PROCESO]],5,0),"")</f>
        <v/>
      </c>
      <c r="B549" s="15"/>
      <c r="C549" s="85"/>
      <c r="D549" s="84" t="e">
        <f>VLOOKUP(E549,FINCAS!$A$2:$B$77,2,0)</f>
        <v>#N/A</v>
      </c>
      <c r="E549" s="15"/>
      <c r="F549" s="15"/>
      <c r="G549" s="82" t="e">
        <f>VLOOKUP(F549,'ESTADAR V3 2025'!$D$125:$E$240,2,0)</f>
        <v>#N/A</v>
      </c>
      <c r="H549" s="86"/>
      <c r="I549" s="86"/>
      <c r="J549" s="15"/>
      <c r="K549" s="242" t="str">
        <f t="shared" si="38"/>
        <v/>
      </c>
      <c r="L549" s="93">
        <f t="shared" si="39"/>
        <v>0</v>
      </c>
      <c r="M549" s="94" t="str">
        <f>+IFERROR(VLOOKUP(LEFT(F549,4),'ESTADAR V3 2025'!$C$4:$G$116,4,0),"")</f>
        <v/>
      </c>
      <c r="N549" s="95" t="str">
        <f t="shared" si="40"/>
        <v/>
      </c>
      <c r="O549" s="96" t="str">
        <f t="shared" si="41"/>
        <v/>
      </c>
      <c r="P549" s="14"/>
      <c r="Q549" s="14"/>
      <c r="R549" s="218" t="e">
        <f>+VLOOKUP(F549,'ESTADAR V3 2025'!$D$125:$G$236,4,FALSE)</f>
        <v>#N/A</v>
      </c>
    </row>
    <row r="550" spans="1:18" x14ac:dyDescent="0.35">
      <c r="A550" s="83" t="str">
        <f>IFERROR(VLOOKUP(LEFT(F550,4),Tabla3[[COD]:[PROCESO]],5,0),"")</f>
        <v/>
      </c>
      <c r="B550" s="15"/>
      <c r="C550" s="85"/>
      <c r="D550" s="84" t="e">
        <f>VLOOKUP(E550,FINCAS!$A$2:$B$77,2,0)</f>
        <v>#N/A</v>
      </c>
      <c r="E550" s="15"/>
      <c r="F550" s="15"/>
      <c r="G550" s="82" t="e">
        <f>VLOOKUP(F550,'ESTADAR V3 2025'!$D$125:$E$240,2,0)</f>
        <v>#N/A</v>
      </c>
      <c r="H550" s="86"/>
      <c r="I550" s="86"/>
      <c r="J550" s="15"/>
      <c r="K550" s="242" t="str">
        <f t="shared" si="38"/>
        <v/>
      </c>
      <c r="L550" s="93">
        <f t="shared" si="39"/>
        <v>0</v>
      </c>
      <c r="M550" s="94" t="str">
        <f>+IFERROR(VLOOKUP(LEFT(F550,4),'ESTADAR V3 2025'!$C$4:$G$116,4,0),"")</f>
        <v/>
      </c>
      <c r="N550" s="95" t="str">
        <f t="shared" si="40"/>
        <v/>
      </c>
      <c r="O550" s="96" t="str">
        <f t="shared" si="41"/>
        <v/>
      </c>
      <c r="P550" s="14"/>
      <c r="Q550" s="14"/>
      <c r="R550" s="218" t="e">
        <f>+VLOOKUP(F550,'ESTADAR V3 2025'!$D$125:$G$236,4,FALSE)</f>
        <v>#N/A</v>
      </c>
    </row>
    <row r="551" spans="1:18" x14ac:dyDescent="0.35">
      <c r="A551" s="83" t="str">
        <f>IFERROR(VLOOKUP(LEFT(F551,4),Tabla3[[COD]:[PROCESO]],5,0),"")</f>
        <v/>
      </c>
      <c r="B551" s="15"/>
      <c r="C551" s="85"/>
      <c r="D551" s="84" t="e">
        <f>VLOOKUP(E551,FINCAS!$A$2:$B$77,2,0)</f>
        <v>#N/A</v>
      </c>
      <c r="E551" s="15"/>
      <c r="F551" s="15"/>
      <c r="G551" s="82" t="e">
        <f>VLOOKUP(F551,'ESTADAR V3 2025'!$D$125:$E$240,2,0)</f>
        <v>#N/A</v>
      </c>
      <c r="H551" s="86"/>
      <c r="I551" s="86"/>
      <c r="J551" s="15"/>
      <c r="K551" s="242" t="str">
        <f t="shared" si="38"/>
        <v/>
      </c>
      <c r="L551" s="93">
        <f t="shared" si="39"/>
        <v>0</v>
      </c>
      <c r="M551" s="94" t="str">
        <f>+IFERROR(VLOOKUP(LEFT(F551,4),'ESTADAR V3 2025'!$C$4:$G$116,4,0),"")</f>
        <v/>
      </c>
      <c r="N551" s="95" t="str">
        <f t="shared" si="40"/>
        <v/>
      </c>
      <c r="O551" s="96" t="str">
        <f t="shared" si="41"/>
        <v/>
      </c>
      <c r="P551" s="14"/>
      <c r="Q551" s="14"/>
      <c r="R551" s="218" t="e">
        <f>+VLOOKUP(F551,'ESTADAR V3 2025'!$D$125:$G$236,4,FALSE)</f>
        <v>#N/A</v>
      </c>
    </row>
    <row r="552" spans="1:18" x14ac:dyDescent="0.35">
      <c r="A552" s="83" t="str">
        <f>IFERROR(VLOOKUP(LEFT(F552,4),Tabla3[[COD]:[PROCESO]],5,0),"")</f>
        <v/>
      </c>
      <c r="B552" s="15"/>
      <c r="C552" s="85"/>
      <c r="D552" s="84" t="e">
        <f>VLOOKUP(E552,FINCAS!$A$2:$B$77,2,0)</f>
        <v>#N/A</v>
      </c>
      <c r="E552" s="15"/>
      <c r="F552" s="15"/>
      <c r="G552" s="82" t="e">
        <f>VLOOKUP(F552,'ESTADAR V3 2025'!$D$125:$E$240,2,0)</f>
        <v>#N/A</v>
      </c>
      <c r="H552" s="86"/>
      <c r="I552" s="86"/>
      <c r="J552" s="15"/>
      <c r="K552" s="242" t="str">
        <f t="shared" si="38"/>
        <v/>
      </c>
      <c r="L552" s="93">
        <f t="shared" si="39"/>
        <v>0</v>
      </c>
      <c r="M552" s="94" t="str">
        <f>+IFERROR(VLOOKUP(LEFT(F552,4),'ESTADAR V3 2025'!$C$4:$G$116,4,0),"")</f>
        <v/>
      </c>
      <c r="N552" s="95" t="str">
        <f t="shared" si="40"/>
        <v/>
      </c>
      <c r="O552" s="96" t="str">
        <f t="shared" si="41"/>
        <v/>
      </c>
      <c r="P552" s="14"/>
      <c r="Q552" s="14"/>
      <c r="R552" s="218" t="e">
        <f>+VLOOKUP(F552,'ESTADAR V3 2025'!$D$125:$G$236,4,FALSE)</f>
        <v>#N/A</v>
      </c>
    </row>
    <row r="553" spans="1:18" x14ac:dyDescent="0.35">
      <c r="A553" s="83" t="str">
        <f>IFERROR(VLOOKUP(LEFT(F553,4),Tabla3[[COD]:[PROCESO]],5,0),"")</f>
        <v/>
      </c>
      <c r="B553" s="15"/>
      <c r="C553" s="85"/>
      <c r="D553" s="84" t="e">
        <f>VLOOKUP(E553,FINCAS!$A$2:$B$77,2,0)</f>
        <v>#N/A</v>
      </c>
      <c r="E553" s="15"/>
      <c r="F553" s="15"/>
      <c r="G553" s="82" t="e">
        <f>VLOOKUP(F553,'ESTADAR V3 2025'!$D$125:$E$240,2,0)</f>
        <v>#N/A</v>
      </c>
      <c r="H553" s="86"/>
      <c r="I553" s="86"/>
      <c r="J553" s="15"/>
      <c r="K553" s="242" t="str">
        <f t="shared" si="38"/>
        <v/>
      </c>
      <c r="L553" s="93">
        <f t="shared" si="39"/>
        <v>0</v>
      </c>
      <c r="M553" s="94" t="str">
        <f>+IFERROR(VLOOKUP(LEFT(F553,4),'ESTADAR V3 2025'!$C$4:$G$116,4,0),"")</f>
        <v/>
      </c>
      <c r="N553" s="95" t="str">
        <f t="shared" si="40"/>
        <v/>
      </c>
      <c r="O553" s="96" t="str">
        <f t="shared" si="41"/>
        <v/>
      </c>
      <c r="P553" s="14"/>
      <c r="Q553" s="14"/>
      <c r="R553" s="218" t="e">
        <f>+VLOOKUP(F553,'ESTADAR V3 2025'!$D$125:$G$236,4,FALSE)</f>
        <v>#N/A</v>
      </c>
    </row>
    <row r="554" spans="1:18" x14ac:dyDescent="0.35">
      <c r="A554" s="83" t="str">
        <f>IFERROR(VLOOKUP(LEFT(F554,4),Tabla3[[COD]:[PROCESO]],5,0),"")</f>
        <v/>
      </c>
      <c r="B554" s="15"/>
      <c r="C554" s="85"/>
      <c r="D554" s="84" t="e">
        <f>VLOOKUP(E554,FINCAS!$A$2:$B$77,2,0)</f>
        <v>#N/A</v>
      </c>
      <c r="E554" s="15"/>
      <c r="F554" s="15"/>
      <c r="G554" s="82" t="e">
        <f>VLOOKUP(F554,'ESTADAR V3 2025'!$D$125:$E$240,2,0)</f>
        <v>#N/A</v>
      </c>
      <c r="H554" s="86"/>
      <c r="I554" s="86"/>
      <c r="J554" s="15"/>
      <c r="K554" s="242" t="str">
        <f t="shared" si="38"/>
        <v/>
      </c>
      <c r="L554" s="93">
        <f t="shared" si="39"/>
        <v>0</v>
      </c>
      <c r="M554" s="94" t="str">
        <f>+IFERROR(VLOOKUP(LEFT(F554,4),'ESTADAR V3 2025'!$C$4:$G$116,4,0),"")</f>
        <v/>
      </c>
      <c r="N554" s="95" t="str">
        <f t="shared" si="40"/>
        <v/>
      </c>
      <c r="O554" s="96" t="str">
        <f t="shared" si="41"/>
        <v/>
      </c>
      <c r="P554" s="14"/>
      <c r="Q554" s="14"/>
      <c r="R554" s="218" t="e">
        <f>+VLOOKUP(F554,'ESTADAR V3 2025'!$D$125:$G$236,4,FALSE)</f>
        <v>#N/A</v>
      </c>
    </row>
    <row r="555" spans="1:18" x14ac:dyDescent="0.35">
      <c r="A555" s="83" t="str">
        <f>IFERROR(VLOOKUP(LEFT(F555,4),Tabla3[[COD]:[PROCESO]],5,0),"")</f>
        <v/>
      </c>
      <c r="B555" s="15"/>
      <c r="C555" s="85"/>
      <c r="D555" s="84" t="e">
        <f>VLOOKUP(E555,FINCAS!$A$2:$B$77,2,0)</f>
        <v>#N/A</v>
      </c>
      <c r="E555" s="15"/>
      <c r="F555" s="15"/>
      <c r="G555" s="82" t="e">
        <f>VLOOKUP(F555,'ESTADAR V3 2025'!$D$125:$E$240,2,0)</f>
        <v>#N/A</v>
      </c>
      <c r="H555" s="86"/>
      <c r="I555" s="86"/>
      <c r="J555" s="15"/>
      <c r="K555" s="242" t="str">
        <f t="shared" si="38"/>
        <v/>
      </c>
      <c r="L555" s="93">
        <f t="shared" si="39"/>
        <v>0</v>
      </c>
      <c r="M555" s="94" t="str">
        <f>+IFERROR(VLOOKUP(LEFT(F555,4),'ESTADAR V3 2025'!$C$4:$G$116,4,0),"")</f>
        <v/>
      </c>
      <c r="N555" s="95" t="str">
        <f t="shared" si="40"/>
        <v/>
      </c>
      <c r="O555" s="96" t="str">
        <f t="shared" si="41"/>
        <v/>
      </c>
      <c r="P555" s="14"/>
      <c r="Q555" s="14"/>
      <c r="R555" s="218" t="e">
        <f>+VLOOKUP(F555,'ESTADAR V3 2025'!$D$125:$G$236,4,FALSE)</f>
        <v>#N/A</v>
      </c>
    </row>
    <row r="556" spans="1:18" x14ac:dyDescent="0.35">
      <c r="A556" s="83" t="str">
        <f>IFERROR(VLOOKUP(LEFT(F556,4),Tabla3[[COD]:[PROCESO]],5,0),"")</f>
        <v/>
      </c>
      <c r="B556" s="15"/>
      <c r="C556" s="85"/>
      <c r="D556" s="84" t="e">
        <f>VLOOKUP(E556,FINCAS!$A$2:$B$77,2,0)</f>
        <v>#N/A</v>
      </c>
      <c r="E556" s="15"/>
      <c r="F556" s="15"/>
      <c r="G556" s="82" t="e">
        <f>VLOOKUP(F556,'ESTADAR V3 2025'!$D$125:$E$240,2,0)</f>
        <v>#N/A</v>
      </c>
      <c r="H556" s="86"/>
      <c r="I556" s="86"/>
      <c r="J556" s="15"/>
      <c r="K556" s="242" t="str">
        <f t="shared" si="38"/>
        <v/>
      </c>
      <c r="L556" s="93">
        <f t="shared" si="39"/>
        <v>0</v>
      </c>
      <c r="M556" s="94" t="str">
        <f>+IFERROR(VLOOKUP(LEFT(F556,4),'ESTADAR V3 2025'!$C$4:$G$116,4,0),"")</f>
        <v/>
      </c>
      <c r="N556" s="95" t="str">
        <f t="shared" si="40"/>
        <v/>
      </c>
      <c r="O556" s="96" t="str">
        <f t="shared" si="41"/>
        <v/>
      </c>
      <c r="P556" s="14"/>
      <c r="Q556" s="14"/>
      <c r="R556" s="218" t="e">
        <f>+VLOOKUP(F556,'ESTADAR V3 2025'!$D$125:$G$236,4,FALSE)</f>
        <v>#N/A</v>
      </c>
    </row>
    <row r="557" spans="1:18" x14ac:dyDescent="0.35">
      <c r="A557" s="83" t="str">
        <f>IFERROR(VLOOKUP(LEFT(F557,4),Tabla3[[COD]:[PROCESO]],5,0),"")</f>
        <v/>
      </c>
      <c r="B557" s="15"/>
      <c r="C557" s="85"/>
      <c r="D557" s="84" t="e">
        <f>VLOOKUP(E557,FINCAS!$A$2:$B$77,2,0)</f>
        <v>#N/A</v>
      </c>
      <c r="E557" s="15"/>
      <c r="F557" s="15"/>
      <c r="G557" s="82" t="e">
        <f>VLOOKUP(F557,'ESTADAR V3 2025'!$D$125:$E$240,2,0)</f>
        <v>#N/A</v>
      </c>
      <c r="H557" s="86"/>
      <c r="I557" s="86"/>
      <c r="J557" s="15"/>
      <c r="K557" s="242" t="str">
        <f t="shared" si="38"/>
        <v/>
      </c>
      <c r="L557" s="93">
        <f t="shared" si="39"/>
        <v>0</v>
      </c>
      <c r="M557" s="94" t="str">
        <f>+IFERROR(VLOOKUP(LEFT(F557,4),'ESTADAR V3 2025'!$C$4:$G$116,4,0),"")</f>
        <v/>
      </c>
      <c r="N557" s="95" t="str">
        <f t="shared" si="40"/>
        <v/>
      </c>
      <c r="O557" s="96" t="str">
        <f t="shared" si="41"/>
        <v/>
      </c>
      <c r="P557" s="14"/>
      <c r="Q557" s="14"/>
      <c r="R557" s="218" t="e">
        <f>+VLOOKUP(F557,'ESTADAR V3 2025'!$D$125:$G$236,4,FALSE)</f>
        <v>#N/A</v>
      </c>
    </row>
    <row r="558" spans="1:18" x14ac:dyDescent="0.35">
      <c r="A558" s="83" t="str">
        <f>IFERROR(VLOOKUP(LEFT(F558,4),Tabla3[[COD]:[PROCESO]],5,0),"")</f>
        <v/>
      </c>
      <c r="B558" s="15"/>
      <c r="C558" s="85"/>
      <c r="D558" s="84" t="e">
        <f>VLOOKUP(E558,FINCAS!$A$2:$B$77,2,0)</f>
        <v>#N/A</v>
      </c>
      <c r="E558" s="15"/>
      <c r="F558" s="15"/>
      <c r="G558" s="82" t="e">
        <f>VLOOKUP(F558,'ESTADAR V3 2025'!$D$125:$E$240,2,0)</f>
        <v>#N/A</v>
      </c>
      <c r="H558" s="86"/>
      <c r="I558" s="86"/>
      <c r="J558" s="15"/>
      <c r="K558" s="242" t="str">
        <f t="shared" si="38"/>
        <v/>
      </c>
      <c r="L558" s="93">
        <f t="shared" si="39"/>
        <v>0</v>
      </c>
      <c r="M558" s="94" t="str">
        <f>+IFERROR(VLOOKUP(LEFT(F558,4),'ESTADAR V3 2025'!$C$4:$G$116,4,0),"")</f>
        <v/>
      </c>
      <c r="N558" s="95" t="str">
        <f t="shared" si="40"/>
        <v/>
      </c>
      <c r="O558" s="96" t="str">
        <f t="shared" si="41"/>
        <v/>
      </c>
      <c r="P558" s="14"/>
      <c r="Q558" s="14"/>
      <c r="R558" s="218" t="e">
        <f>+VLOOKUP(F558,'ESTADAR V3 2025'!$D$125:$G$236,4,FALSE)</f>
        <v>#N/A</v>
      </c>
    </row>
    <row r="559" spans="1:18" x14ac:dyDescent="0.35">
      <c r="A559" s="83" t="str">
        <f>IFERROR(VLOOKUP(LEFT(F559,4),Tabla3[[COD]:[PROCESO]],5,0),"")</f>
        <v/>
      </c>
      <c r="B559" s="15"/>
      <c r="C559" s="85"/>
      <c r="D559" s="84" t="e">
        <f>VLOOKUP(E559,FINCAS!$A$2:$B$77,2,0)</f>
        <v>#N/A</v>
      </c>
      <c r="E559" s="15"/>
      <c r="F559" s="15"/>
      <c r="G559" s="82" t="e">
        <f>VLOOKUP(F559,'ESTADAR V3 2025'!$D$125:$E$240,2,0)</f>
        <v>#N/A</v>
      </c>
      <c r="H559" s="86"/>
      <c r="I559" s="86"/>
      <c r="J559" s="15"/>
      <c r="K559" s="242" t="str">
        <f t="shared" si="38"/>
        <v/>
      </c>
      <c r="L559" s="93">
        <f t="shared" si="39"/>
        <v>0</v>
      </c>
      <c r="M559" s="94" t="str">
        <f>+IFERROR(VLOOKUP(LEFT(F559,4),'ESTADAR V3 2025'!$C$4:$G$116,4,0),"")</f>
        <v/>
      </c>
      <c r="N559" s="95" t="str">
        <f t="shared" si="40"/>
        <v/>
      </c>
      <c r="O559" s="96" t="str">
        <f t="shared" si="41"/>
        <v/>
      </c>
      <c r="P559" s="14"/>
      <c r="Q559" s="14"/>
      <c r="R559" s="218" t="e">
        <f>+VLOOKUP(F559,'ESTADAR V3 2025'!$D$125:$G$236,4,FALSE)</f>
        <v>#N/A</v>
      </c>
    </row>
    <row r="560" spans="1:18" x14ac:dyDescent="0.35">
      <c r="A560" s="83" t="str">
        <f>IFERROR(VLOOKUP(LEFT(F560,4),Tabla3[[COD]:[PROCESO]],5,0),"")</f>
        <v/>
      </c>
      <c r="B560" s="15"/>
      <c r="C560" s="85"/>
      <c r="D560" s="84" t="e">
        <f>VLOOKUP(E560,FINCAS!$A$2:$B$77,2,0)</f>
        <v>#N/A</v>
      </c>
      <c r="E560" s="15"/>
      <c r="F560" s="15"/>
      <c r="G560" s="82" t="e">
        <f>VLOOKUP(F560,'ESTADAR V3 2025'!$D$125:$E$240,2,0)</f>
        <v>#N/A</v>
      </c>
      <c r="H560" s="86"/>
      <c r="I560" s="86"/>
      <c r="J560" s="15"/>
      <c r="K560" s="242" t="str">
        <f t="shared" si="38"/>
        <v/>
      </c>
      <c r="L560" s="93">
        <f t="shared" si="39"/>
        <v>0</v>
      </c>
      <c r="M560" s="94" t="str">
        <f>+IFERROR(VLOOKUP(LEFT(F560,4),'ESTADAR V3 2025'!$C$4:$G$116,4,0),"")</f>
        <v/>
      </c>
      <c r="N560" s="95" t="str">
        <f t="shared" si="40"/>
        <v/>
      </c>
      <c r="O560" s="96" t="str">
        <f t="shared" si="41"/>
        <v/>
      </c>
      <c r="P560" s="14"/>
      <c r="Q560" s="14"/>
      <c r="R560" s="218" t="e">
        <f>+VLOOKUP(F560,'ESTADAR V3 2025'!$D$125:$G$236,4,FALSE)</f>
        <v>#N/A</v>
      </c>
    </row>
    <row r="561" spans="1:18" x14ac:dyDescent="0.35">
      <c r="A561" s="83" t="str">
        <f>IFERROR(VLOOKUP(LEFT(F561,4),Tabla3[[COD]:[PROCESO]],5,0),"")</f>
        <v/>
      </c>
      <c r="B561" s="15"/>
      <c r="C561" s="85"/>
      <c r="D561" s="84" t="e">
        <f>VLOOKUP(E561,FINCAS!$A$2:$B$77,2,0)</f>
        <v>#N/A</v>
      </c>
      <c r="E561" s="15"/>
      <c r="F561" s="15"/>
      <c r="G561" s="82" t="e">
        <f>VLOOKUP(F561,'ESTADAR V3 2025'!$D$125:$E$240,2,0)</f>
        <v>#N/A</v>
      </c>
      <c r="H561" s="86"/>
      <c r="I561" s="86"/>
      <c r="J561" s="15"/>
      <c r="K561" s="242" t="str">
        <f t="shared" si="38"/>
        <v/>
      </c>
      <c r="L561" s="93">
        <f t="shared" si="39"/>
        <v>0</v>
      </c>
      <c r="M561" s="94" t="str">
        <f>+IFERROR(VLOOKUP(LEFT(F561,4),'ESTADAR V3 2025'!$C$4:$G$116,4,0),"")</f>
        <v/>
      </c>
      <c r="N561" s="95" t="str">
        <f t="shared" si="40"/>
        <v/>
      </c>
      <c r="O561" s="96" t="str">
        <f t="shared" si="41"/>
        <v/>
      </c>
      <c r="P561" s="14"/>
      <c r="Q561" s="14"/>
      <c r="R561" s="218" t="e">
        <f>+VLOOKUP(F561,'ESTADAR V3 2025'!$D$125:$G$236,4,FALSE)</f>
        <v>#N/A</v>
      </c>
    </row>
    <row r="562" spans="1:18" x14ac:dyDescent="0.35">
      <c r="A562" s="83" t="str">
        <f>IFERROR(VLOOKUP(LEFT(F562,4),Tabla3[[COD]:[PROCESO]],5,0),"")</f>
        <v/>
      </c>
      <c r="B562" s="15"/>
      <c r="C562" s="85"/>
      <c r="D562" s="84" t="e">
        <f>VLOOKUP(E562,FINCAS!$A$2:$B$77,2,0)</f>
        <v>#N/A</v>
      </c>
      <c r="E562" s="15"/>
      <c r="F562" s="15"/>
      <c r="G562" s="82" t="e">
        <f>VLOOKUP(F562,'ESTADAR V3 2025'!$D$125:$E$240,2,0)</f>
        <v>#N/A</v>
      </c>
      <c r="H562" s="86"/>
      <c r="I562" s="86"/>
      <c r="J562" s="15"/>
      <c r="K562" s="242" t="str">
        <f t="shared" si="38"/>
        <v/>
      </c>
      <c r="L562" s="93">
        <f t="shared" si="39"/>
        <v>0</v>
      </c>
      <c r="M562" s="94" t="str">
        <f>+IFERROR(VLOOKUP(LEFT(F562,4),'ESTADAR V3 2025'!$C$4:$G$116,4,0),"")</f>
        <v/>
      </c>
      <c r="N562" s="95" t="str">
        <f t="shared" si="40"/>
        <v/>
      </c>
      <c r="O562" s="96" t="str">
        <f t="shared" si="41"/>
        <v/>
      </c>
      <c r="P562" s="14"/>
      <c r="Q562" s="14"/>
      <c r="R562" s="218" t="e">
        <f>+VLOOKUP(F562,'ESTADAR V3 2025'!$D$125:$G$236,4,FALSE)</f>
        <v>#N/A</v>
      </c>
    </row>
    <row r="563" spans="1:18" x14ac:dyDescent="0.35">
      <c r="A563" s="83" t="str">
        <f>IFERROR(VLOOKUP(LEFT(F563,4),Tabla3[[COD]:[PROCESO]],5,0),"")</f>
        <v/>
      </c>
      <c r="B563" s="15"/>
      <c r="C563" s="85"/>
      <c r="D563" s="84" t="e">
        <f>VLOOKUP(E563,FINCAS!$A$2:$B$77,2,0)</f>
        <v>#N/A</v>
      </c>
      <c r="E563" s="15"/>
      <c r="F563" s="15"/>
      <c r="G563" s="82" t="e">
        <f>VLOOKUP(F563,'ESTADAR V3 2025'!$D$125:$E$240,2,0)</f>
        <v>#N/A</v>
      </c>
      <c r="H563" s="86"/>
      <c r="I563" s="86"/>
      <c r="J563" s="15"/>
      <c r="K563" s="242" t="str">
        <f t="shared" si="38"/>
        <v/>
      </c>
      <c r="L563" s="93">
        <f t="shared" si="39"/>
        <v>0</v>
      </c>
      <c r="M563" s="94" t="str">
        <f>+IFERROR(VLOOKUP(LEFT(F563,4),'ESTADAR V3 2025'!$C$4:$G$116,4,0),"")</f>
        <v/>
      </c>
      <c r="N563" s="95" t="str">
        <f t="shared" si="40"/>
        <v/>
      </c>
      <c r="O563" s="96" t="str">
        <f t="shared" si="41"/>
        <v/>
      </c>
      <c r="P563" s="14"/>
      <c r="Q563" s="14"/>
      <c r="R563" s="218" t="e">
        <f>+VLOOKUP(F563,'ESTADAR V3 2025'!$D$125:$G$236,4,FALSE)</f>
        <v>#N/A</v>
      </c>
    </row>
    <row r="564" spans="1:18" x14ac:dyDescent="0.35">
      <c r="A564" s="83" t="str">
        <f>IFERROR(VLOOKUP(LEFT(F564,4),Tabla3[[COD]:[PROCESO]],5,0),"")</f>
        <v/>
      </c>
      <c r="B564" s="15"/>
      <c r="C564" s="85"/>
      <c r="D564" s="84" t="e">
        <f>VLOOKUP(E564,FINCAS!$A$2:$B$77,2,0)</f>
        <v>#N/A</v>
      </c>
      <c r="E564" s="15"/>
      <c r="F564" s="15"/>
      <c r="G564" s="82" t="e">
        <f>VLOOKUP(F564,'ESTADAR V3 2025'!$D$125:$E$240,2,0)</f>
        <v>#N/A</v>
      </c>
      <c r="H564" s="86"/>
      <c r="I564" s="86"/>
      <c r="J564" s="15"/>
      <c r="K564" s="242" t="str">
        <f t="shared" si="38"/>
        <v/>
      </c>
      <c r="L564" s="93">
        <f t="shared" si="39"/>
        <v>0</v>
      </c>
      <c r="M564" s="94" t="str">
        <f>+IFERROR(VLOOKUP(LEFT(F564,4),'ESTADAR V3 2025'!$C$4:$G$116,4,0),"")</f>
        <v/>
      </c>
      <c r="N564" s="95" t="str">
        <f t="shared" si="40"/>
        <v/>
      </c>
      <c r="O564" s="96" t="str">
        <f t="shared" si="41"/>
        <v/>
      </c>
      <c r="P564" s="14"/>
      <c r="Q564" s="14"/>
      <c r="R564" s="218" t="e">
        <f>+VLOOKUP(F564,'ESTADAR V3 2025'!$D$125:$G$236,4,FALSE)</f>
        <v>#N/A</v>
      </c>
    </row>
    <row r="565" spans="1:18" x14ac:dyDescent="0.35">
      <c r="A565" s="83" t="str">
        <f>IFERROR(VLOOKUP(LEFT(F565,4),Tabla3[[COD]:[PROCESO]],5,0),"")</f>
        <v/>
      </c>
      <c r="B565" s="15"/>
      <c r="C565" s="85"/>
      <c r="D565" s="84" t="e">
        <f>VLOOKUP(E565,FINCAS!$A$2:$B$77,2,0)</f>
        <v>#N/A</v>
      </c>
      <c r="E565" s="15"/>
      <c r="F565" s="15"/>
      <c r="G565" s="82" t="e">
        <f>VLOOKUP(F565,'ESTADAR V3 2025'!$D$125:$E$240,2,0)</f>
        <v>#N/A</v>
      </c>
      <c r="H565" s="86"/>
      <c r="I565" s="86"/>
      <c r="J565" s="15"/>
      <c r="K565" s="242" t="str">
        <f t="shared" si="38"/>
        <v/>
      </c>
      <c r="L565" s="93">
        <f t="shared" si="39"/>
        <v>0</v>
      </c>
      <c r="M565" s="94" t="str">
        <f>+IFERROR(VLOOKUP(LEFT(F565,4),'ESTADAR V3 2025'!$C$4:$G$116,4,0),"")</f>
        <v/>
      </c>
      <c r="N565" s="95" t="str">
        <f t="shared" si="40"/>
        <v/>
      </c>
      <c r="O565" s="96" t="str">
        <f t="shared" si="41"/>
        <v/>
      </c>
      <c r="P565" s="14"/>
      <c r="Q565" s="14"/>
      <c r="R565" s="218" t="e">
        <f>+VLOOKUP(F565,'ESTADAR V3 2025'!$D$125:$G$236,4,FALSE)</f>
        <v>#N/A</v>
      </c>
    </row>
    <row r="566" spans="1:18" x14ac:dyDescent="0.35">
      <c r="A566" s="83" t="str">
        <f>IFERROR(VLOOKUP(LEFT(F566,4),Tabla3[[COD]:[PROCESO]],5,0),"")</f>
        <v/>
      </c>
      <c r="B566" s="15"/>
      <c r="C566" s="85"/>
      <c r="D566" s="84" t="e">
        <f>VLOOKUP(E566,FINCAS!$A$2:$B$77,2,0)</f>
        <v>#N/A</v>
      </c>
      <c r="E566" s="15"/>
      <c r="F566" s="15"/>
      <c r="G566" s="82" t="e">
        <f>VLOOKUP(F566,'ESTADAR V3 2025'!$D$125:$E$240,2,0)</f>
        <v>#N/A</v>
      </c>
      <c r="H566" s="86"/>
      <c r="I566" s="86"/>
      <c r="J566" s="15"/>
      <c r="K566" s="242" t="str">
        <f t="shared" si="38"/>
        <v/>
      </c>
      <c r="L566" s="93">
        <f t="shared" si="39"/>
        <v>0</v>
      </c>
      <c r="M566" s="94" t="str">
        <f>+IFERROR(VLOOKUP(LEFT(F566,4),'ESTADAR V3 2025'!$C$4:$G$116,4,0),"")</f>
        <v/>
      </c>
      <c r="N566" s="95" t="str">
        <f t="shared" si="40"/>
        <v/>
      </c>
      <c r="O566" s="96" t="str">
        <f t="shared" si="41"/>
        <v/>
      </c>
      <c r="P566" s="14"/>
      <c r="Q566" s="14"/>
      <c r="R566" s="218" t="e">
        <f>+VLOOKUP(F566,'ESTADAR V3 2025'!$D$125:$G$236,4,FALSE)</f>
        <v>#N/A</v>
      </c>
    </row>
    <row r="567" spans="1:18" x14ac:dyDescent="0.35">
      <c r="A567" s="83" t="str">
        <f>IFERROR(VLOOKUP(LEFT(F567,4),Tabla3[[COD]:[PROCESO]],5,0),"")</f>
        <v/>
      </c>
      <c r="B567" s="15"/>
      <c r="C567" s="85"/>
      <c r="D567" s="84" t="e">
        <f>VLOOKUP(E567,FINCAS!$A$2:$B$77,2,0)</f>
        <v>#N/A</v>
      </c>
      <c r="E567" s="15"/>
      <c r="F567" s="15"/>
      <c r="G567" s="82" t="e">
        <f>VLOOKUP(F567,'ESTADAR V3 2025'!$D$125:$E$240,2,0)</f>
        <v>#N/A</v>
      </c>
      <c r="H567" s="86"/>
      <c r="I567" s="86"/>
      <c r="J567" s="15"/>
      <c r="K567" s="242" t="str">
        <f t="shared" si="38"/>
        <v/>
      </c>
      <c r="L567" s="93">
        <f t="shared" si="39"/>
        <v>0</v>
      </c>
      <c r="M567" s="94" t="str">
        <f>+IFERROR(VLOOKUP(LEFT(F567,4),'ESTADAR V3 2025'!$C$4:$G$116,4,0),"")</f>
        <v/>
      </c>
      <c r="N567" s="95" t="str">
        <f t="shared" si="40"/>
        <v/>
      </c>
      <c r="O567" s="96" t="str">
        <f t="shared" si="41"/>
        <v/>
      </c>
      <c r="P567" s="14"/>
      <c r="Q567" s="14"/>
      <c r="R567" s="218" t="e">
        <f>+VLOOKUP(F567,'ESTADAR V3 2025'!$D$125:$G$236,4,FALSE)</f>
        <v>#N/A</v>
      </c>
    </row>
    <row r="568" spans="1:18" x14ac:dyDescent="0.35">
      <c r="A568" s="83" t="str">
        <f>IFERROR(VLOOKUP(LEFT(F568,4),Tabla3[[COD]:[PROCESO]],5,0),"")</f>
        <v/>
      </c>
      <c r="B568" s="15"/>
      <c r="C568" s="85"/>
      <c r="D568" s="84" t="e">
        <f>VLOOKUP(E568,FINCAS!$A$2:$B$77,2,0)</f>
        <v>#N/A</v>
      </c>
      <c r="E568" s="15"/>
      <c r="F568" s="15"/>
      <c r="G568" s="82" t="e">
        <f>VLOOKUP(F568,'ESTADAR V3 2025'!$D$125:$E$240,2,0)</f>
        <v>#N/A</v>
      </c>
      <c r="H568" s="86"/>
      <c r="I568" s="86"/>
      <c r="J568" s="15"/>
      <c r="K568" s="242" t="str">
        <f t="shared" si="38"/>
        <v/>
      </c>
      <c r="L568" s="93">
        <f t="shared" si="39"/>
        <v>0</v>
      </c>
      <c r="M568" s="94" t="str">
        <f>+IFERROR(VLOOKUP(LEFT(F568,4),'ESTADAR V3 2025'!$C$4:$G$116,4,0),"")</f>
        <v/>
      </c>
      <c r="N568" s="95" t="str">
        <f t="shared" si="40"/>
        <v/>
      </c>
      <c r="O568" s="96" t="str">
        <f t="shared" si="41"/>
        <v/>
      </c>
      <c r="P568" s="14"/>
      <c r="Q568" s="14"/>
      <c r="R568" s="218" t="e">
        <f>+VLOOKUP(F568,'ESTADAR V3 2025'!$D$125:$G$236,4,FALSE)</f>
        <v>#N/A</v>
      </c>
    </row>
    <row r="569" spans="1:18" x14ac:dyDescent="0.35">
      <c r="A569" s="83" t="str">
        <f>IFERROR(VLOOKUP(LEFT(F569,4),Tabla3[[COD]:[PROCESO]],5,0),"")</f>
        <v/>
      </c>
      <c r="B569" s="15"/>
      <c r="C569" s="85"/>
      <c r="D569" s="84" t="e">
        <f>VLOOKUP(E569,FINCAS!$A$2:$B$77,2,0)</f>
        <v>#N/A</v>
      </c>
      <c r="E569" s="15"/>
      <c r="F569" s="15"/>
      <c r="G569" s="82" t="e">
        <f>VLOOKUP(F569,'ESTADAR V3 2025'!$D$125:$E$240,2,0)</f>
        <v>#N/A</v>
      </c>
      <c r="H569" s="86"/>
      <c r="I569" s="86"/>
      <c r="J569" s="15"/>
      <c r="K569" s="242" t="str">
        <f t="shared" si="38"/>
        <v/>
      </c>
      <c r="L569" s="93">
        <f t="shared" si="39"/>
        <v>0</v>
      </c>
      <c r="M569" s="94" t="str">
        <f>+IFERROR(VLOOKUP(LEFT(F569,4),'ESTADAR V3 2025'!$C$4:$G$116,4,0),"")</f>
        <v/>
      </c>
      <c r="N569" s="95" t="str">
        <f t="shared" si="40"/>
        <v/>
      </c>
      <c r="O569" s="96" t="str">
        <f t="shared" si="41"/>
        <v/>
      </c>
      <c r="P569" s="14"/>
      <c r="Q569" s="14"/>
      <c r="R569" s="218" t="e">
        <f>+VLOOKUP(F569,'ESTADAR V3 2025'!$D$125:$G$236,4,FALSE)</f>
        <v>#N/A</v>
      </c>
    </row>
    <row r="570" spans="1:18" x14ac:dyDescent="0.35">
      <c r="A570" s="83" t="str">
        <f>IFERROR(VLOOKUP(LEFT(F570,4),Tabla3[[COD]:[PROCESO]],5,0),"")</f>
        <v/>
      </c>
      <c r="B570" s="15"/>
      <c r="C570" s="85"/>
      <c r="D570" s="84" t="e">
        <f>VLOOKUP(E570,FINCAS!$A$2:$B$77,2,0)</f>
        <v>#N/A</v>
      </c>
      <c r="E570" s="15"/>
      <c r="F570" s="15"/>
      <c r="G570" s="82" t="e">
        <f>VLOOKUP(F570,'ESTADAR V3 2025'!$D$125:$E$240,2,0)</f>
        <v>#N/A</v>
      </c>
      <c r="H570" s="86"/>
      <c r="I570" s="86"/>
      <c r="J570" s="15"/>
      <c r="K570" s="242" t="str">
        <f t="shared" si="38"/>
        <v/>
      </c>
      <c r="L570" s="93">
        <f t="shared" si="39"/>
        <v>0</v>
      </c>
      <c r="M570" s="94" t="str">
        <f>+IFERROR(VLOOKUP(LEFT(F570,4),'ESTADAR V3 2025'!$C$4:$G$116,4,0),"")</f>
        <v/>
      </c>
      <c r="N570" s="95" t="str">
        <f t="shared" si="40"/>
        <v/>
      </c>
      <c r="O570" s="96" t="str">
        <f t="shared" si="41"/>
        <v/>
      </c>
      <c r="P570" s="14"/>
      <c r="Q570" s="14"/>
      <c r="R570" s="218" t="e">
        <f>+VLOOKUP(F570,'ESTADAR V3 2025'!$D$125:$G$236,4,FALSE)</f>
        <v>#N/A</v>
      </c>
    </row>
    <row r="571" spans="1:18" x14ac:dyDescent="0.35">
      <c r="A571" s="83" t="str">
        <f>IFERROR(VLOOKUP(LEFT(F571,4),Tabla3[[COD]:[PROCESO]],5,0),"")</f>
        <v/>
      </c>
      <c r="B571" s="15"/>
      <c r="C571" s="85"/>
      <c r="D571" s="84" t="e">
        <f>VLOOKUP(E571,FINCAS!$A$2:$B$77,2,0)</f>
        <v>#N/A</v>
      </c>
      <c r="E571" s="15"/>
      <c r="F571" s="15"/>
      <c r="G571" s="82" t="e">
        <f>VLOOKUP(F571,'ESTADAR V3 2025'!$D$125:$E$240,2,0)</f>
        <v>#N/A</v>
      </c>
      <c r="H571" s="86"/>
      <c r="I571" s="86"/>
      <c r="J571" s="15"/>
      <c r="K571" s="242" t="str">
        <f t="shared" si="38"/>
        <v/>
      </c>
      <c r="L571" s="93">
        <f t="shared" si="39"/>
        <v>0</v>
      </c>
      <c r="M571" s="94" t="str">
        <f>+IFERROR(VLOOKUP(LEFT(F571,4),'ESTADAR V3 2025'!$C$4:$G$116,4,0),"")</f>
        <v/>
      </c>
      <c r="N571" s="95" t="str">
        <f t="shared" si="40"/>
        <v/>
      </c>
      <c r="O571" s="96" t="str">
        <f t="shared" si="41"/>
        <v/>
      </c>
      <c r="P571" s="14"/>
      <c r="Q571" s="14"/>
      <c r="R571" s="218" t="e">
        <f>+VLOOKUP(F571,'ESTADAR V3 2025'!$D$125:$G$236,4,FALSE)</f>
        <v>#N/A</v>
      </c>
    </row>
    <row r="572" spans="1:18" x14ac:dyDescent="0.35">
      <c r="A572" s="83" t="str">
        <f>IFERROR(VLOOKUP(LEFT(F572,4),Tabla3[[COD]:[PROCESO]],5,0),"")</f>
        <v/>
      </c>
      <c r="B572" s="15"/>
      <c r="C572" s="85"/>
      <c r="D572" s="84" t="e">
        <f>VLOOKUP(E572,FINCAS!$A$2:$B$77,2,0)</f>
        <v>#N/A</v>
      </c>
      <c r="E572" s="15"/>
      <c r="F572" s="15"/>
      <c r="G572" s="82" t="e">
        <f>VLOOKUP(F572,'ESTADAR V3 2025'!$D$125:$E$240,2,0)</f>
        <v>#N/A</v>
      </c>
      <c r="H572" s="86"/>
      <c r="I572" s="86"/>
      <c r="J572" s="15"/>
      <c r="K572" s="242" t="str">
        <f t="shared" si="38"/>
        <v/>
      </c>
      <c r="L572" s="93">
        <f t="shared" si="39"/>
        <v>0</v>
      </c>
      <c r="M572" s="94" t="str">
        <f>+IFERROR(VLOOKUP(LEFT(F572,4),'ESTADAR V3 2025'!$C$4:$G$116,4,0),"")</f>
        <v/>
      </c>
      <c r="N572" s="95" t="str">
        <f t="shared" si="40"/>
        <v/>
      </c>
      <c r="O572" s="96" t="str">
        <f t="shared" si="41"/>
        <v/>
      </c>
      <c r="P572" s="14"/>
      <c r="Q572" s="14"/>
      <c r="R572" s="218" t="e">
        <f>+VLOOKUP(F572,'ESTADAR V3 2025'!$D$125:$G$236,4,FALSE)</f>
        <v>#N/A</v>
      </c>
    </row>
    <row r="573" spans="1:18" x14ac:dyDescent="0.35">
      <c r="A573" s="83" t="str">
        <f>IFERROR(VLOOKUP(LEFT(F573,4),Tabla3[[COD]:[PROCESO]],5,0),"")</f>
        <v/>
      </c>
      <c r="B573" s="15"/>
      <c r="C573" s="85"/>
      <c r="D573" s="84" t="e">
        <f>VLOOKUP(E573,FINCAS!$A$2:$B$77,2,0)</f>
        <v>#N/A</v>
      </c>
      <c r="E573" s="15"/>
      <c r="F573" s="15"/>
      <c r="G573" s="82" t="e">
        <f>VLOOKUP(F573,'ESTADAR V3 2025'!$D$125:$E$240,2,0)</f>
        <v>#N/A</v>
      </c>
      <c r="H573" s="86"/>
      <c r="I573" s="86"/>
      <c r="J573" s="15"/>
      <c r="K573" s="242" t="str">
        <f t="shared" si="38"/>
        <v/>
      </c>
      <c r="L573" s="93">
        <f t="shared" si="39"/>
        <v>0</v>
      </c>
      <c r="M573" s="94" t="str">
        <f>+IFERROR(VLOOKUP(LEFT(F573,4),'ESTADAR V3 2025'!$C$4:$G$116,4,0),"")</f>
        <v/>
      </c>
      <c r="N573" s="95" t="str">
        <f t="shared" si="40"/>
        <v/>
      </c>
      <c r="O573" s="96" t="str">
        <f t="shared" si="41"/>
        <v/>
      </c>
      <c r="P573" s="14"/>
      <c r="Q573" s="14"/>
      <c r="R573" s="218" t="e">
        <f>+VLOOKUP(F573,'ESTADAR V3 2025'!$D$125:$G$236,4,FALSE)</f>
        <v>#N/A</v>
      </c>
    </row>
    <row r="574" spans="1:18" x14ac:dyDescent="0.35">
      <c r="A574" s="83" t="str">
        <f>IFERROR(VLOOKUP(LEFT(F574,4),Tabla3[[COD]:[PROCESO]],5,0),"")</f>
        <v/>
      </c>
      <c r="B574" s="15"/>
      <c r="C574" s="85"/>
      <c r="D574" s="84" t="e">
        <f>VLOOKUP(E574,FINCAS!$A$2:$B$77,2,0)</f>
        <v>#N/A</v>
      </c>
      <c r="E574" s="15"/>
      <c r="F574" s="15"/>
      <c r="G574" s="82" t="e">
        <f>VLOOKUP(F574,'ESTADAR V3 2025'!$D$125:$E$240,2,0)</f>
        <v>#N/A</v>
      </c>
      <c r="H574" s="86"/>
      <c r="I574" s="86"/>
      <c r="J574" s="15"/>
      <c r="K574" s="242" t="str">
        <f t="shared" si="38"/>
        <v/>
      </c>
      <c r="L574" s="93">
        <f t="shared" si="39"/>
        <v>0</v>
      </c>
      <c r="M574" s="94" t="str">
        <f>+IFERROR(VLOOKUP(LEFT(F574,4),'ESTADAR V3 2025'!$C$4:$G$116,4,0),"")</f>
        <v/>
      </c>
      <c r="N574" s="95" t="str">
        <f t="shared" si="40"/>
        <v/>
      </c>
      <c r="O574" s="96" t="str">
        <f t="shared" si="41"/>
        <v/>
      </c>
      <c r="P574" s="14"/>
      <c r="Q574" s="14"/>
      <c r="R574" s="218" t="e">
        <f>+VLOOKUP(F574,'ESTADAR V3 2025'!$D$125:$G$236,4,FALSE)</f>
        <v>#N/A</v>
      </c>
    </row>
    <row r="575" spans="1:18" x14ac:dyDescent="0.35">
      <c r="A575" s="83" t="str">
        <f>IFERROR(VLOOKUP(LEFT(F575,4),Tabla3[[COD]:[PROCESO]],5,0),"")</f>
        <v/>
      </c>
      <c r="B575" s="15"/>
      <c r="C575" s="85"/>
      <c r="D575" s="84" t="e">
        <f>VLOOKUP(E575,FINCAS!$A$2:$B$77,2,0)</f>
        <v>#N/A</v>
      </c>
      <c r="E575" s="15"/>
      <c r="F575" s="15"/>
      <c r="G575" s="82" t="e">
        <f>VLOOKUP(F575,'ESTADAR V3 2025'!$D$125:$E$240,2,0)</f>
        <v>#N/A</v>
      </c>
      <c r="H575" s="86"/>
      <c r="I575" s="86"/>
      <c r="J575" s="15"/>
      <c r="K575" s="242" t="str">
        <f t="shared" si="38"/>
        <v/>
      </c>
      <c r="L575" s="93">
        <f t="shared" si="39"/>
        <v>0</v>
      </c>
      <c r="M575" s="94" t="str">
        <f>+IFERROR(VLOOKUP(LEFT(F575,4),'ESTADAR V3 2025'!$C$4:$G$116,4,0),"")</f>
        <v/>
      </c>
      <c r="N575" s="95" t="str">
        <f t="shared" si="40"/>
        <v/>
      </c>
      <c r="O575" s="96" t="str">
        <f t="shared" si="41"/>
        <v/>
      </c>
      <c r="P575" s="14"/>
      <c r="Q575" s="14"/>
      <c r="R575" s="218" t="e">
        <f>+VLOOKUP(F575,'ESTADAR V3 2025'!$D$125:$G$236,4,FALSE)</f>
        <v>#N/A</v>
      </c>
    </row>
    <row r="576" spans="1:18" x14ac:dyDescent="0.35">
      <c r="A576" s="83" t="str">
        <f>IFERROR(VLOOKUP(LEFT(F576,4),Tabla3[[COD]:[PROCESO]],5,0),"")</f>
        <v/>
      </c>
      <c r="B576" s="15"/>
      <c r="C576" s="85"/>
      <c r="D576" s="84" t="e">
        <f>VLOOKUP(E576,FINCAS!$A$2:$B$77,2,0)</f>
        <v>#N/A</v>
      </c>
      <c r="E576" s="15"/>
      <c r="F576" s="15"/>
      <c r="G576" s="82" t="e">
        <f>VLOOKUP(F576,'ESTADAR V3 2025'!$D$125:$E$240,2,0)</f>
        <v>#N/A</v>
      </c>
      <c r="H576" s="86"/>
      <c r="I576" s="86"/>
      <c r="J576" s="15"/>
      <c r="K576" s="242" t="str">
        <f t="shared" si="38"/>
        <v/>
      </c>
      <c r="L576" s="93">
        <f t="shared" si="39"/>
        <v>0</v>
      </c>
      <c r="M576" s="94" t="str">
        <f>+IFERROR(VLOOKUP(LEFT(F576,4),'ESTADAR V3 2025'!$C$4:$G$116,4,0),"")</f>
        <v/>
      </c>
      <c r="N576" s="95" t="str">
        <f t="shared" si="40"/>
        <v/>
      </c>
      <c r="O576" s="96" t="str">
        <f t="shared" si="41"/>
        <v/>
      </c>
      <c r="P576" s="14"/>
      <c r="Q576" s="14"/>
      <c r="R576" s="218" t="e">
        <f>+VLOOKUP(F576,'ESTADAR V3 2025'!$D$125:$G$236,4,FALSE)</f>
        <v>#N/A</v>
      </c>
    </row>
    <row r="577" spans="1:18" x14ac:dyDescent="0.35">
      <c r="A577" s="83" t="str">
        <f>IFERROR(VLOOKUP(LEFT(F577,4),Tabla3[[COD]:[PROCESO]],5,0),"")</f>
        <v/>
      </c>
      <c r="B577" s="15"/>
      <c r="C577" s="85"/>
      <c r="D577" s="84" t="e">
        <f>VLOOKUP(E577,FINCAS!$A$2:$B$77,2,0)</f>
        <v>#N/A</v>
      </c>
      <c r="E577" s="15"/>
      <c r="F577" s="15"/>
      <c r="G577" s="82" t="e">
        <f>VLOOKUP(F577,'ESTADAR V3 2025'!$D$125:$E$240,2,0)</f>
        <v>#N/A</v>
      </c>
      <c r="H577" s="86"/>
      <c r="I577" s="86"/>
      <c r="J577" s="15"/>
      <c r="K577" s="242" t="str">
        <f t="shared" si="38"/>
        <v/>
      </c>
      <c r="L577" s="93">
        <f t="shared" si="39"/>
        <v>0</v>
      </c>
      <c r="M577" s="94" t="str">
        <f>+IFERROR(VLOOKUP(LEFT(F577,4),'ESTADAR V3 2025'!$C$4:$G$116,4,0),"")</f>
        <v/>
      </c>
      <c r="N577" s="95" t="str">
        <f t="shared" si="40"/>
        <v/>
      </c>
      <c r="O577" s="96" t="str">
        <f t="shared" si="41"/>
        <v/>
      </c>
      <c r="P577" s="14"/>
      <c r="Q577" s="14"/>
      <c r="R577" s="218" t="e">
        <f>+VLOOKUP(F577,'ESTADAR V3 2025'!$D$125:$G$236,4,FALSE)</f>
        <v>#N/A</v>
      </c>
    </row>
    <row r="578" spans="1:18" x14ac:dyDescent="0.35">
      <c r="A578" s="83" t="str">
        <f>IFERROR(VLOOKUP(LEFT(F578,4),Tabla3[[COD]:[PROCESO]],5,0),"")</f>
        <v/>
      </c>
      <c r="B578" s="15"/>
      <c r="C578" s="85"/>
      <c r="D578" s="84" t="e">
        <f>VLOOKUP(E578,FINCAS!$A$2:$B$77,2,0)</f>
        <v>#N/A</v>
      </c>
      <c r="E578" s="15"/>
      <c r="F578" s="15"/>
      <c r="G578" s="82" t="e">
        <f>VLOOKUP(F578,'ESTADAR V3 2025'!$D$125:$E$240,2,0)</f>
        <v>#N/A</v>
      </c>
      <c r="H578" s="86"/>
      <c r="I578" s="86"/>
      <c r="J578" s="15"/>
      <c r="K578" s="242" t="str">
        <f t="shared" ref="K578:K641" si="42">+IFERROR(L578*M578,"")</f>
        <v/>
      </c>
      <c r="L578" s="93">
        <f t="shared" si="39"/>
        <v>0</v>
      </c>
      <c r="M578" s="94" t="str">
        <f>+IFERROR(VLOOKUP(LEFT(F578,4),'ESTADAR V3 2025'!$C$4:$G$116,4,0),"")</f>
        <v/>
      </c>
      <c r="N578" s="95" t="str">
        <f t="shared" si="40"/>
        <v/>
      </c>
      <c r="O578" s="96" t="str">
        <f t="shared" si="41"/>
        <v/>
      </c>
      <c r="P578" s="14"/>
      <c r="Q578" s="14"/>
      <c r="R578" s="218" t="e">
        <f>+VLOOKUP(F578,'ESTADAR V3 2025'!$D$125:$G$236,4,FALSE)</f>
        <v>#N/A</v>
      </c>
    </row>
    <row r="579" spans="1:18" x14ac:dyDescent="0.35">
      <c r="A579" s="83" t="str">
        <f>IFERROR(VLOOKUP(LEFT(F579,4),Tabla3[[COD]:[PROCESO]],5,0),"")</f>
        <v/>
      </c>
      <c r="B579" s="15"/>
      <c r="C579" s="85"/>
      <c r="D579" s="84" t="e">
        <f>VLOOKUP(E579,FINCAS!$A$2:$B$77,2,0)</f>
        <v>#N/A</v>
      </c>
      <c r="E579" s="15"/>
      <c r="F579" s="15"/>
      <c r="G579" s="82" t="e">
        <f>VLOOKUP(F579,'ESTADAR V3 2025'!$D$125:$E$240,2,0)</f>
        <v>#N/A</v>
      </c>
      <c r="H579" s="86"/>
      <c r="I579" s="86"/>
      <c r="J579" s="15"/>
      <c r="K579" s="242" t="str">
        <f t="shared" si="42"/>
        <v/>
      </c>
      <c r="L579" s="93">
        <f t="shared" si="39"/>
        <v>0</v>
      </c>
      <c r="M579" s="94" t="str">
        <f>+IFERROR(VLOOKUP(LEFT(F579,4),'ESTADAR V3 2025'!$C$4:$G$116,4,0),"")</f>
        <v/>
      </c>
      <c r="N579" s="95" t="str">
        <f t="shared" si="40"/>
        <v/>
      </c>
      <c r="O579" s="96" t="str">
        <f t="shared" si="41"/>
        <v/>
      </c>
      <c r="P579" s="14"/>
      <c r="Q579" s="14"/>
      <c r="R579" s="218" t="e">
        <f>+VLOOKUP(F579,'ESTADAR V3 2025'!$D$125:$G$236,4,FALSE)</f>
        <v>#N/A</v>
      </c>
    </row>
    <row r="580" spans="1:18" x14ac:dyDescent="0.35">
      <c r="A580" s="83" t="str">
        <f>IFERROR(VLOOKUP(LEFT(F580,4),Tabla3[[COD]:[PROCESO]],5,0),"")</f>
        <v/>
      </c>
      <c r="B580" s="15"/>
      <c r="C580" s="85"/>
      <c r="D580" s="84" t="e">
        <f>VLOOKUP(E580,FINCAS!$A$2:$B$77,2,0)</f>
        <v>#N/A</v>
      </c>
      <c r="E580" s="15"/>
      <c r="F580" s="15"/>
      <c r="G580" s="82" t="e">
        <f>VLOOKUP(F580,'ESTADAR V3 2025'!$D$125:$E$240,2,0)</f>
        <v>#N/A</v>
      </c>
      <c r="H580" s="86"/>
      <c r="I580" s="86"/>
      <c r="J580" s="15"/>
      <c r="K580" s="242" t="str">
        <f t="shared" si="42"/>
        <v/>
      </c>
      <c r="L580" s="93">
        <f t="shared" si="39"/>
        <v>0</v>
      </c>
      <c r="M580" s="94" t="str">
        <f>+IFERROR(VLOOKUP(LEFT(F580,4),'ESTADAR V3 2025'!$C$4:$G$116,4,0),"")</f>
        <v/>
      </c>
      <c r="N580" s="95" t="str">
        <f t="shared" si="40"/>
        <v/>
      </c>
      <c r="O580" s="96" t="str">
        <f t="shared" si="41"/>
        <v/>
      </c>
      <c r="P580" s="14"/>
      <c r="Q580" s="14"/>
      <c r="R580" s="218" t="e">
        <f>+VLOOKUP(F580,'ESTADAR V3 2025'!$D$125:$G$236,4,FALSE)</f>
        <v>#N/A</v>
      </c>
    </row>
    <row r="581" spans="1:18" x14ac:dyDescent="0.35">
      <c r="A581" s="83" t="str">
        <f>IFERROR(VLOOKUP(LEFT(F581,4),Tabla3[[COD]:[PROCESO]],5,0),"")</f>
        <v/>
      </c>
      <c r="B581" s="15"/>
      <c r="C581" s="85"/>
      <c r="D581" s="84" t="e">
        <f>VLOOKUP(E581,FINCAS!$A$2:$B$77,2,0)</f>
        <v>#N/A</v>
      </c>
      <c r="E581" s="15"/>
      <c r="F581" s="15"/>
      <c r="G581" s="82" t="e">
        <f>VLOOKUP(F581,'ESTADAR V3 2025'!$D$125:$E$240,2,0)</f>
        <v>#N/A</v>
      </c>
      <c r="H581" s="86"/>
      <c r="I581" s="86"/>
      <c r="J581" s="15"/>
      <c r="K581" s="242" t="str">
        <f t="shared" si="42"/>
        <v/>
      </c>
      <c r="L581" s="93">
        <f t="shared" si="39"/>
        <v>0</v>
      </c>
      <c r="M581" s="94" t="str">
        <f>+IFERROR(VLOOKUP(LEFT(F581,4),'ESTADAR V3 2025'!$C$4:$G$116,4,0),"")</f>
        <v/>
      </c>
      <c r="N581" s="95" t="str">
        <f t="shared" si="40"/>
        <v/>
      </c>
      <c r="O581" s="96" t="str">
        <f t="shared" si="41"/>
        <v/>
      </c>
      <c r="P581" s="14"/>
      <c r="Q581" s="14"/>
      <c r="R581" s="218" t="e">
        <f>+VLOOKUP(F581,'ESTADAR V3 2025'!$D$125:$G$236,4,FALSE)</f>
        <v>#N/A</v>
      </c>
    </row>
    <row r="582" spans="1:18" x14ac:dyDescent="0.35">
      <c r="A582" s="83" t="str">
        <f>IFERROR(VLOOKUP(LEFT(F582,4),Tabla3[[COD]:[PROCESO]],5,0),"")</f>
        <v/>
      </c>
      <c r="B582" s="15"/>
      <c r="C582" s="85"/>
      <c r="D582" s="84" t="e">
        <f>VLOOKUP(E582,FINCAS!$A$2:$B$77,2,0)</f>
        <v>#N/A</v>
      </c>
      <c r="E582" s="15"/>
      <c r="F582" s="15"/>
      <c r="G582" s="82" t="e">
        <f>VLOOKUP(F582,'ESTADAR V3 2025'!$D$125:$E$240,2,0)</f>
        <v>#N/A</v>
      </c>
      <c r="H582" s="86"/>
      <c r="I582" s="86"/>
      <c r="J582" s="15"/>
      <c r="K582" s="242" t="str">
        <f t="shared" si="42"/>
        <v/>
      </c>
      <c r="L582" s="93">
        <f t="shared" si="39"/>
        <v>0</v>
      </c>
      <c r="M582" s="94" t="str">
        <f>+IFERROR(VLOOKUP(LEFT(F582,4),'ESTADAR V3 2025'!$C$4:$G$116,4,0),"")</f>
        <v/>
      </c>
      <c r="N582" s="95" t="str">
        <f t="shared" si="40"/>
        <v/>
      </c>
      <c r="O582" s="96" t="str">
        <f t="shared" si="41"/>
        <v/>
      </c>
      <c r="P582" s="14"/>
      <c r="Q582" s="14"/>
      <c r="R582" s="218" t="e">
        <f>+VLOOKUP(F582,'ESTADAR V3 2025'!$D$125:$G$236,4,FALSE)</f>
        <v>#N/A</v>
      </c>
    </row>
    <row r="583" spans="1:18" x14ac:dyDescent="0.35">
      <c r="A583" s="83" t="str">
        <f>IFERROR(VLOOKUP(LEFT(F583,4),Tabla3[[COD]:[PROCESO]],5,0),"")</f>
        <v/>
      </c>
      <c r="B583" s="15"/>
      <c r="C583" s="85"/>
      <c r="D583" s="84" t="e">
        <f>VLOOKUP(E583,FINCAS!$A$2:$B$77,2,0)</f>
        <v>#N/A</v>
      </c>
      <c r="E583" s="15"/>
      <c r="F583" s="15"/>
      <c r="G583" s="82" t="e">
        <f>VLOOKUP(F583,'ESTADAR V3 2025'!$D$125:$E$240,2,0)</f>
        <v>#N/A</v>
      </c>
      <c r="H583" s="86"/>
      <c r="I583" s="86"/>
      <c r="J583" s="15"/>
      <c r="K583" s="242" t="str">
        <f t="shared" si="42"/>
        <v/>
      </c>
      <c r="L583" s="93">
        <f t="shared" si="39"/>
        <v>0</v>
      </c>
      <c r="M583" s="94" t="str">
        <f>+IFERROR(VLOOKUP(LEFT(F583,4),'ESTADAR V3 2025'!$C$4:$G$116,4,0),"")</f>
        <v/>
      </c>
      <c r="N583" s="95" t="str">
        <f t="shared" si="40"/>
        <v/>
      </c>
      <c r="O583" s="96" t="str">
        <f t="shared" si="41"/>
        <v/>
      </c>
      <c r="P583" s="14"/>
      <c r="Q583" s="14"/>
      <c r="R583" s="218" t="e">
        <f>+VLOOKUP(F583,'ESTADAR V3 2025'!$D$125:$G$236,4,FALSE)</f>
        <v>#N/A</v>
      </c>
    </row>
    <row r="584" spans="1:18" x14ac:dyDescent="0.35">
      <c r="A584" s="83" t="str">
        <f>IFERROR(VLOOKUP(LEFT(F584,4),Tabla3[[COD]:[PROCESO]],5,0),"")</f>
        <v/>
      </c>
      <c r="B584" s="15"/>
      <c r="C584" s="85"/>
      <c r="D584" s="84" t="e">
        <f>VLOOKUP(E584,FINCAS!$A$2:$B$77,2,0)</f>
        <v>#N/A</v>
      </c>
      <c r="E584" s="15"/>
      <c r="F584" s="15"/>
      <c r="G584" s="82" t="e">
        <f>VLOOKUP(F584,'ESTADAR V3 2025'!$D$125:$E$240,2,0)</f>
        <v>#N/A</v>
      </c>
      <c r="H584" s="86"/>
      <c r="I584" s="86"/>
      <c r="J584" s="15"/>
      <c r="K584" s="242" t="str">
        <f t="shared" si="42"/>
        <v/>
      </c>
      <c r="L584" s="93">
        <f t="shared" si="39"/>
        <v>0</v>
      </c>
      <c r="M584" s="94" t="str">
        <f>+IFERROR(VLOOKUP(LEFT(F584,4),'ESTADAR V3 2025'!$C$4:$G$116,4,0),"")</f>
        <v/>
      </c>
      <c r="N584" s="95" t="str">
        <f t="shared" si="40"/>
        <v/>
      </c>
      <c r="O584" s="96" t="str">
        <f t="shared" si="41"/>
        <v/>
      </c>
      <c r="P584" s="14"/>
      <c r="Q584" s="14"/>
      <c r="R584" s="218" t="e">
        <f>+VLOOKUP(F584,'ESTADAR V3 2025'!$D$125:$G$236,4,FALSE)</f>
        <v>#N/A</v>
      </c>
    </row>
    <row r="585" spans="1:18" x14ac:dyDescent="0.35">
      <c r="A585" s="83" t="str">
        <f>IFERROR(VLOOKUP(LEFT(F585,4),Tabla3[[COD]:[PROCESO]],5,0),"")</f>
        <v/>
      </c>
      <c r="B585" s="15"/>
      <c r="C585" s="85"/>
      <c r="D585" s="84" t="e">
        <f>VLOOKUP(E585,FINCAS!$A$2:$B$77,2,0)</f>
        <v>#N/A</v>
      </c>
      <c r="E585" s="15"/>
      <c r="F585" s="15"/>
      <c r="G585" s="82" t="e">
        <f>VLOOKUP(F585,'ESTADAR V3 2025'!$D$125:$E$240,2,0)</f>
        <v>#N/A</v>
      </c>
      <c r="H585" s="86"/>
      <c r="I585" s="86"/>
      <c r="J585" s="15"/>
      <c r="K585" s="242" t="str">
        <f t="shared" si="42"/>
        <v/>
      </c>
      <c r="L585" s="93">
        <f t="shared" si="39"/>
        <v>0</v>
      </c>
      <c r="M585" s="94" t="str">
        <f>+IFERROR(VLOOKUP(LEFT(F585,4),'ESTADAR V3 2025'!$C$4:$G$116,4,0),"")</f>
        <v/>
      </c>
      <c r="N585" s="95" t="str">
        <f t="shared" si="40"/>
        <v/>
      </c>
      <c r="O585" s="96" t="str">
        <f t="shared" si="41"/>
        <v/>
      </c>
      <c r="P585" s="14"/>
      <c r="Q585" s="14"/>
      <c r="R585" s="218" t="e">
        <f>+VLOOKUP(F585,'ESTADAR V3 2025'!$D$125:$G$236,4,FALSE)</f>
        <v>#N/A</v>
      </c>
    </row>
    <row r="586" spans="1:18" x14ac:dyDescent="0.35">
      <c r="A586" s="83" t="str">
        <f>IFERROR(VLOOKUP(LEFT(F586,4),Tabla3[[COD]:[PROCESO]],5,0),"")</f>
        <v/>
      </c>
      <c r="B586" s="15"/>
      <c r="C586" s="85"/>
      <c r="D586" s="84" t="e">
        <f>VLOOKUP(E586,FINCAS!$A$2:$B$77,2,0)</f>
        <v>#N/A</v>
      </c>
      <c r="E586" s="15"/>
      <c r="F586" s="15"/>
      <c r="G586" s="82" t="e">
        <f>VLOOKUP(F586,'ESTADAR V3 2025'!$D$125:$E$240,2,0)</f>
        <v>#N/A</v>
      </c>
      <c r="H586" s="86"/>
      <c r="I586" s="86"/>
      <c r="J586" s="15"/>
      <c r="K586" s="242" t="str">
        <f t="shared" si="42"/>
        <v/>
      </c>
      <c r="L586" s="93">
        <f t="shared" ref="L586:L643" si="43">+(I586-H586)*24</f>
        <v>0</v>
      </c>
      <c r="M586" s="94" t="str">
        <f>+IFERROR(VLOOKUP(LEFT(F586,4),'ESTADAR V3 2025'!$C$4:$G$116,4,0),"")</f>
        <v/>
      </c>
      <c r="N586" s="95" t="str">
        <f t="shared" ref="N586:N643" si="44">IFERROR(J586/L586,"")</f>
        <v/>
      </c>
      <c r="O586" s="96" t="str">
        <f t="shared" ref="O586:O643" si="45">IFERROR(N586/M586,"")</f>
        <v/>
      </c>
      <c r="P586" s="14"/>
      <c r="Q586" s="14"/>
      <c r="R586" s="218" t="e">
        <f>+VLOOKUP(F586,'ESTADAR V3 2025'!$D$125:$G$236,4,FALSE)</f>
        <v>#N/A</v>
      </c>
    </row>
    <row r="587" spans="1:18" x14ac:dyDescent="0.35">
      <c r="A587" s="83" t="str">
        <f>IFERROR(VLOOKUP(LEFT(F587,4),Tabla3[[COD]:[PROCESO]],5,0),"")</f>
        <v/>
      </c>
      <c r="B587" s="15"/>
      <c r="C587" s="85"/>
      <c r="D587" s="84" t="e">
        <f>VLOOKUP(E587,FINCAS!$A$2:$B$77,2,0)</f>
        <v>#N/A</v>
      </c>
      <c r="E587" s="15"/>
      <c r="F587" s="15"/>
      <c r="G587" s="82" t="e">
        <f>VLOOKUP(F587,'ESTADAR V3 2025'!$D$125:$E$240,2,0)</f>
        <v>#N/A</v>
      </c>
      <c r="H587" s="86"/>
      <c r="I587" s="86"/>
      <c r="J587" s="15"/>
      <c r="K587" s="242" t="str">
        <f t="shared" si="42"/>
        <v/>
      </c>
      <c r="L587" s="93">
        <f t="shared" si="43"/>
        <v>0</v>
      </c>
      <c r="M587" s="94" t="str">
        <f>+IFERROR(VLOOKUP(LEFT(F587,4),'ESTADAR V3 2025'!$C$4:$G$116,4,0),"")</f>
        <v/>
      </c>
      <c r="N587" s="95" t="str">
        <f t="shared" si="44"/>
        <v/>
      </c>
      <c r="O587" s="96" t="str">
        <f t="shared" si="45"/>
        <v/>
      </c>
      <c r="P587" s="14"/>
      <c r="Q587" s="14"/>
      <c r="R587" s="218" t="e">
        <f>+VLOOKUP(F587,'ESTADAR V3 2025'!$D$125:$G$236,4,FALSE)</f>
        <v>#N/A</v>
      </c>
    </row>
    <row r="588" spans="1:18" x14ac:dyDescent="0.35">
      <c r="A588" s="83" t="str">
        <f>IFERROR(VLOOKUP(LEFT(F588,4),Tabla3[[COD]:[PROCESO]],5,0),"")</f>
        <v/>
      </c>
      <c r="B588" s="15"/>
      <c r="C588" s="85"/>
      <c r="D588" s="84" t="e">
        <f>VLOOKUP(E588,FINCAS!$A$2:$B$77,2,0)</f>
        <v>#N/A</v>
      </c>
      <c r="E588" s="15"/>
      <c r="F588" s="15"/>
      <c r="G588" s="82" t="e">
        <f>VLOOKUP(F588,'ESTADAR V3 2025'!$D$125:$E$240,2,0)</f>
        <v>#N/A</v>
      </c>
      <c r="H588" s="86"/>
      <c r="I588" s="86"/>
      <c r="J588" s="15"/>
      <c r="K588" s="242" t="str">
        <f t="shared" si="42"/>
        <v/>
      </c>
      <c r="L588" s="93">
        <f t="shared" si="43"/>
        <v>0</v>
      </c>
      <c r="M588" s="94" t="str">
        <f>+IFERROR(VLOOKUP(LEFT(F588,4),'ESTADAR V3 2025'!$C$4:$G$116,4,0),"")</f>
        <v/>
      </c>
      <c r="N588" s="95" t="str">
        <f t="shared" si="44"/>
        <v/>
      </c>
      <c r="O588" s="96" t="str">
        <f t="shared" si="45"/>
        <v/>
      </c>
      <c r="P588" s="14"/>
      <c r="Q588" s="14"/>
      <c r="R588" s="218" t="e">
        <f>+VLOOKUP(F588,'ESTADAR V3 2025'!$D$125:$G$236,4,FALSE)</f>
        <v>#N/A</v>
      </c>
    </row>
    <row r="589" spans="1:18" x14ac:dyDescent="0.35">
      <c r="A589" s="83" t="str">
        <f>IFERROR(VLOOKUP(LEFT(F589,4),Tabla3[[COD]:[PROCESO]],5,0),"")</f>
        <v/>
      </c>
      <c r="B589" s="15"/>
      <c r="C589" s="85"/>
      <c r="D589" s="84" t="e">
        <f>VLOOKUP(E589,FINCAS!$A$2:$B$77,2,0)</f>
        <v>#N/A</v>
      </c>
      <c r="E589" s="15"/>
      <c r="F589" s="15"/>
      <c r="G589" s="82" t="e">
        <f>VLOOKUP(F589,'ESTADAR V3 2025'!$D$125:$E$240,2,0)</f>
        <v>#N/A</v>
      </c>
      <c r="H589" s="86"/>
      <c r="I589" s="86"/>
      <c r="J589" s="15"/>
      <c r="K589" s="242" t="str">
        <f t="shared" si="42"/>
        <v/>
      </c>
      <c r="L589" s="93">
        <f t="shared" si="43"/>
        <v>0</v>
      </c>
      <c r="M589" s="94" t="str">
        <f>+IFERROR(VLOOKUP(LEFT(F589,4),'ESTADAR V3 2025'!$C$4:$G$116,4,0),"")</f>
        <v/>
      </c>
      <c r="N589" s="95" t="str">
        <f t="shared" si="44"/>
        <v/>
      </c>
      <c r="O589" s="96" t="str">
        <f t="shared" si="45"/>
        <v/>
      </c>
      <c r="P589" s="14"/>
      <c r="Q589" s="14"/>
      <c r="R589" s="218" t="e">
        <f>+VLOOKUP(F589,'ESTADAR V3 2025'!$D$125:$G$236,4,FALSE)</f>
        <v>#N/A</v>
      </c>
    </row>
    <row r="590" spans="1:18" x14ac:dyDescent="0.35">
      <c r="A590" s="83" t="str">
        <f>IFERROR(VLOOKUP(LEFT(F590,4),Tabla3[[COD]:[PROCESO]],5,0),"")</f>
        <v/>
      </c>
      <c r="B590" s="15"/>
      <c r="C590" s="85"/>
      <c r="D590" s="84" t="e">
        <f>VLOOKUP(E590,FINCAS!$A$2:$B$77,2,0)</f>
        <v>#N/A</v>
      </c>
      <c r="E590" s="15"/>
      <c r="F590" s="15"/>
      <c r="G590" s="82" t="e">
        <f>VLOOKUP(F590,'ESTADAR V3 2025'!$D$125:$E$240,2,0)</f>
        <v>#N/A</v>
      </c>
      <c r="H590" s="86"/>
      <c r="I590" s="86"/>
      <c r="J590" s="15"/>
      <c r="K590" s="242" t="str">
        <f t="shared" si="42"/>
        <v/>
      </c>
      <c r="L590" s="93">
        <f t="shared" si="43"/>
        <v>0</v>
      </c>
      <c r="M590" s="94" t="str">
        <f>+IFERROR(VLOOKUP(LEFT(F590,4),'ESTADAR V3 2025'!$C$4:$G$116,4,0),"")</f>
        <v/>
      </c>
      <c r="N590" s="95" t="str">
        <f t="shared" si="44"/>
        <v/>
      </c>
      <c r="O590" s="96" t="str">
        <f t="shared" si="45"/>
        <v/>
      </c>
      <c r="P590" s="14"/>
      <c r="Q590" s="14"/>
      <c r="R590" s="218" t="e">
        <f>+VLOOKUP(F590,'ESTADAR V3 2025'!$D$125:$G$236,4,FALSE)</f>
        <v>#N/A</v>
      </c>
    </row>
    <row r="591" spans="1:18" x14ac:dyDescent="0.35">
      <c r="A591" s="83" t="str">
        <f>IFERROR(VLOOKUP(LEFT(F591,4),Tabla3[[COD]:[PROCESO]],5,0),"")</f>
        <v/>
      </c>
      <c r="B591" s="15"/>
      <c r="C591" s="85"/>
      <c r="D591" s="84" t="e">
        <f>VLOOKUP(E591,FINCAS!$A$2:$B$77,2,0)</f>
        <v>#N/A</v>
      </c>
      <c r="E591" s="15"/>
      <c r="F591" s="15"/>
      <c r="G591" s="82" t="e">
        <f>VLOOKUP(F591,'ESTADAR V3 2025'!$D$125:$E$240,2,0)</f>
        <v>#N/A</v>
      </c>
      <c r="H591" s="86"/>
      <c r="I591" s="86"/>
      <c r="J591" s="15"/>
      <c r="K591" s="242" t="str">
        <f t="shared" si="42"/>
        <v/>
      </c>
      <c r="L591" s="93">
        <f t="shared" si="43"/>
        <v>0</v>
      </c>
      <c r="M591" s="94" t="str">
        <f>+IFERROR(VLOOKUP(LEFT(F591,4),'ESTADAR V3 2025'!$C$4:$G$116,4,0),"")</f>
        <v/>
      </c>
      <c r="N591" s="95" t="str">
        <f t="shared" si="44"/>
        <v/>
      </c>
      <c r="O591" s="96" t="str">
        <f t="shared" si="45"/>
        <v/>
      </c>
      <c r="P591" s="14"/>
      <c r="Q591" s="14"/>
      <c r="R591" s="218" t="e">
        <f>+VLOOKUP(F591,'ESTADAR V3 2025'!$D$125:$G$236,4,FALSE)</f>
        <v>#N/A</v>
      </c>
    </row>
    <row r="592" spans="1:18" x14ac:dyDescent="0.35">
      <c r="A592" s="83" t="str">
        <f>IFERROR(VLOOKUP(LEFT(F592,4),Tabla3[[COD]:[PROCESO]],5,0),"")</f>
        <v/>
      </c>
      <c r="B592" s="15"/>
      <c r="C592" s="85"/>
      <c r="D592" s="84" t="e">
        <f>VLOOKUP(E592,FINCAS!$A$2:$B$77,2,0)</f>
        <v>#N/A</v>
      </c>
      <c r="E592" s="15"/>
      <c r="F592" s="15"/>
      <c r="G592" s="82" t="e">
        <f>VLOOKUP(F592,'ESTADAR V3 2025'!$D$125:$E$240,2,0)</f>
        <v>#N/A</v>
      </c>
      <c r="H592" s="86"/>
      <c r="I592" s="86"/>
      <c r="J592" s="15"/>
      <c r="K592" s="242" t="str">
        <f t="shared" si="42"/>
        <v/>
      </c>
      <c r="L592" s="93">
        <f t="shared" si="43"/>
        <v>0</v>
      </c>
      <c r="M592" s="94" t="str">
        <f>+IFERROR(VLOOKUP(LEFT(F592,4),'ESTADAR V3 2025'!$C$4:$G$116,4,0),"")</f>
        <v/>
      </c>
      <c r="N592" s="95" t="str">
        <f t="shared" si="44"/>
        <v/>
      </c>
      <c r="O592" s="96" t="str">
        <f t="shared" si="45"/>
        <v/>
      </c>
      <c r="P592" s="14"/>
      <c r="Q592" s="14"/>
      <c r="R592" s="218" t="e">
        <f>+VLOOKUP(F592,'ESTADAR V3 2025'!$D$125:$G$236,4,FALSE)</f>
        <v>#N/A</v>
      </c>
    </row>
    <row r="593" spans="1:18" x14ac:dyDescent="0.35">
      <c r="A593" s="83" t="str">
        <f>IFERROR(VLOOKUP(LEFT(F593,4),Tabla3[[COD]:[PROCESO]],5,0),"")</f>
        <v/>
      </c>
      <c r="B593" s="15"/>
      <c r="C593" s="85"/>
      <c r="D593" s="84" t="e">
        <f>VLOOKUP(E593,FINCAS!$A$2:$B$77,2,0)</f>
        <v>#N/A</v>
      </c>
      <c r="E593" s="15"/>
      <c r="F593" s="15"/>
      <c r="G593" s="82" t="e">
        <f>VLOOKUP(F593,'ESTADAR V3 2025'!$D$125:$E$240,2,0)</f>
        <v>#N/A</v>
      </c>
      <c r="H593" s="86"/>
      <c r="I593" s="86"/>
      <c r="J593" s="15"/>
      <c r="K593" s="242" t="str">
        <f t="shared" si="42"/>
        <v/>
      </c>
      <c r="L593" s="93">
        <f t="shared" si="43"/>
        <v>0</v>
      </c>
      <c r="M593" s="94" t="str">
        <f>+IFERROR(VLOOKUP(LEFT(F593,4),'ESTADAR V3 2025'!$C$4:$G$116,4,0),"")</f>
        <v/>
      </c>
      <c r="N593" s="95" t="str">
        <f t="shared" si="44"/>
        <v/>
      </c>
      <c r="O593" s="96" t="str">
        <f t="shared" si="45"/>
        <v/>
      </c>
      <c r="P593" s="14"/>
      <c r="Q593" s="14"/>
      <c r="R593" s="218" t="e">
        <f>+VLOOKUP(F593,'ESTADAR V3 2025'!$D$125:$G$236,4,FALSE)</f>
        <v>#N/A</v>
      </c>
    </row>
    <row r="594" spans="1:18" x14ac:dyDescent="0.35">
      <c r="A594" s="83" t="str">
        <f>IFERROR(VLOOKUP(LEFT(F594,4),Tabla3[[COD]:[PROCESO]],5,0),"")</f>
        <v/>
      </c>
      <c r="B594" s="15"/>
      <c r="C594" s="85"/>
      <c r="D594" s="84" t="e">
        <f>VLOOKUP(E594,FINCAS!$A$2:$B$77,2,0)</f>
        <v>#N/A</v>
      </c>
      <c r="E594" s="15"/>
      <c r="F594" s="15"/>
      <c r="G594" s="82" t="e">
        <f>VLOOKUP(F594,'ESTADAR V3 2025'!$D$125:$E$240,2,0)</f>
        <v>#N/A</v>
      </c>
      <c r="H594" s="86"/>
      <c r="I594" s="86"/>
      <c r="J594" s="15"/>
      <c r="K594" s="242" t="str">
        <f t="shared" si="42"/>
        <v/>
      </c>
      <c r="L594" s="93">
        <f t="shared" si="43"/>
        <v>0</v>
      </c>
      <c r="M594" s="94" t="str">
        <f>+IFERROR(VLOOKUP(LEFT(F594,4),'ESTADAR V3 2025'!$C$4:$G$116,4,0),"")</f>
        <v/>
      </c>
      <c r="N594" s="95" t="str">
        <f t="shared" si="44"/>
        <v/>
      </c>
      <c r="O594" s="96" t="str">
        <f t="shared" si="45"/>
        <v/>
      </c>
      <c r="P594" s="14"/>
      <c r="Q594" s="14"/>
      <c r="R594" s="218" t="e">
        <f>+VLOOKUP(F594,'ESTADAR V3 2025'!$D$125:$G$236,4,FALSE)</f>
        <v>#N/A</v>
      </c>
    </row>
    <row r="595" spans="1:18" x14ac:dyDescent="0.35">
      <c r="A595" s="83" t="str">
        <f>IFERROR(VLOOKUP(LEFT(F595,4),Tabla3[[COD]:[PROCESO]],5,0),"")</f>
        <v/>
      </c>
      <c r="B595" s="15"/>
      <c r="C595" s="85"/>
      <c r="D595" s="84" t="e">
        <f>VLOOKUP(E595,FINCAS!$A$2:$B$77,2,0)</f>
        <v>#N/A</v>
      </c>
      <c r="E595" s="15"/>
      <c r="F595" s="15"/>
      <c r="G595" s="82" t="e">
        <f>VLOOKUP(F595,'ESTADAR V3 2025'!$D$125:$E$240,2,0)</f>
        <v>#N/A</v>
      </c>
      <c r="H595" s="86"/>
      <c r="I595" s="86"/>
      <c r="J595" s="15"/>
      <c r="K595" s="242" t="str">
        <f t="shared" si="42"/>
        <v/>
      </c>
      <c r="L595" s="93">
        <f t="shared" si="43"/>
        <v>0</v>
      </c>
      <c r="M595" s="94" t="str">
        <f>+IFERROR(VLOOKUP(LEFT(F595,4),'ESTADAR V3 2025'!$C$4:$G$116,4,0),"")</f>
        <v/>
      </c>
      <c r="N595" s="95" t="str">
        <f t="shared" si="44"/>
        <v/>
      </c>
      <c r="O595" s="96" t="str">
        <f t="shared" si="45"/>
        <v/>
      </c>
      <c r="P595" s="14"/>
      <c r="Q595" s="14"/>
      <c r="R595" s="218" t="e">
        <f>+VLOOKUP(F595,'ESTADAR V3 2025'!$D$125:$G$236,4,FALSE)</f>
        <v>#N/A</v>
      </c>
    </row>
    <row r="596" spans="1:18" x14ac:dyDescent="0.35">
      <c r="A596" s="83" t="str">
        <f>IFERROR(VLOOKUP(LEFT(F596,4),Tabla3[[COD]:[PROCESO]],5,0),"")</f>
        <v/>
      </c>
      <c r="B596" s="15"/>
      <c r="C596" s="85"/>
      <c r="D596" s="84" t="e">
        <f>VLOOKUP(E596,FINCAS!$A$2:$B$77,2,0)</f>
        <v>#N/A</v>
      </c>
      <c r="E596" s="15"/>
      <c r="F596" s="15"/>
      <c r="G596" s="82" t="e">
        <f>VLOOKUP(F596,'ESTADAR V3 2025'!$D$125:$E$240,2,0)</f>
        <v>#N/A</v>
      </c>
      <c r="H596" s="86"/>
      <c r="I596" s="86"/>
      <c r="J596" s="15"/>
      <c r="K596" s="242" t="str">
        <f t="shared" si="42"/>
        <v/>
      </c>
      <c r="L596" s="93">
        <f t="shared" si="43"/>
        <v>0</v>
      </c>
      <c r="M596" s="94" t="str">
        <f>+IFERROR(VLOOKUP(LEFT(F596,4),'ESTADAR V3 2025'!$C$4:$G$116,4,0),"")</f>
        <v/>
      </c>
      <c r="N596" s="95" t="str">
        <f t="shared" si="44"/>
        <v/>
      </c>
      <c r="O596" s="96" t="str">
        <f t="shared" si="45"/>
        <v/>
      </c>
      <c r="P596" s="14"/>
      <c r="Q596" s="14"/>
      <c r="R596" s="218" t="e">
        <f>+VLOOKUP(F596,'ESTADAR V3 2025'!$D$125:$G$236,4,FALSE)</f>
        <v>#N/A</v>
      </c>
    </row>
    <row r="597" spans="1:18" x14ac:dyDescent="0.35">
      <c r="A597" s="83" t="str">
        <f>IFERROR(VLOOKUP(LEFT(F597,4),Tabla3[[COD]:[PROCESO]],5,0),"")</f>
        <v/>
      </c>
      <c r="B597" s="15"/>
      <c r="C597" s="85"/>
      <c r="D597" s="84" t="e">
        <f>VLOOKUP(E597,FINCAS!$A$2:$B$77,2,0)</f>
        <v>#N/A</v>
      </c>
      <c r="E597" s="15"/>
      <c r="F597" s="15"/>
      <c r="G597" s="82" t="e">
        <f>VLOOKUP(F597,'ESTADAR V3 2025'!$D$125:$E$240,2,0)</f>
        <v>#N/A</v>
      </c>
      <c r="H597" s="86"/>
      <c r="I597" s="86"/>
      <c r="J597" s="15"/>
      <c r="K597" s="242" t="str">
        <f t="shared" si="42"/>
        <v/>
      </c>
      <c r="L597" s="93">
        <f t="shared" si="43"/>
        <v>0</v>
      </c>
      <c r="M597" s="94" t="str">
        <f>+IFERROR(VLOOKUP(LEFT(F597,4),'ESTADAR V3 2025'!$C$4:$G$116,4,0),"")</f>
        <v/>
      </c>
      <c r="N597" s="95" t="str">
        <f t="shared" si="44"/>
        <v/>
      </c>
      <c r="O597" s="96" t="str">
        <f t="shared" si="45"/>
        <v/>
      </c>
      <c r="P597" s="14"/>
      <c r="Q597" s="14"/>
      <c r="R597" s="218" t="e">
        <f>+VLOOKUP(F597,'ESTADAR V3 2025'!$D$125:$G$236,4,FALSE)</f>
        <v>#N/A</v>
      </c>
    </row>
    <row r="598" spans="1:18" x14ac:dyDescent="0.35">
      <c r="A598" s="83" t="str">
        <f>IFERROR(VLOOKUP(LEFT(F598,4),Tabla3[[COD]:[PROCESO]],5,0),"")</f>
        <v/>
      </c>
      <c r="B598" s="15"/>
      <c r="C598" s="85"/>
      <c r="D598" s="84" t="e">
        <f>VLOOKUP(E598,FINCAS!$A$2:$B$77,2,0)</f>
        <v>#N/A</v>
      </c>
      <c r="E598" s="15"/>
      <c r="F598" s="15"/>
      <c r="G598" s="82" t="e">
        <f>VLOOKUP(F598,'ESTADAR V3 2025'!$D$125:$E$240,2,0)</f>
        <v>#N/A</v>
      </c>
      <c r="H598" s="86"/>
      <c r="I598" s="86"/>
      <c r="J598" s="15"/>
      <c r="K598" s="242" t="str">
        <f t="shared" si="42"/>
        <v/>
      </c>
      <c r="L598" s="93">
        <f t="shared" si="43"/>
        <v>0</v>
      </c>
      <c r="M598" s="94" t="str">
        <f>+IFERROR(VLOOKUP(LEFT(F598,4),'ESTADAR V3 2025'!$C$4:$G$116,4,0),"")</f>
        <v/>
      </c>
      <c r="N598" s="95" t="str">
        <f t="shared" si="44"/>
        <v/>
      </c>
      <c r="O598" s="96" t="str">
        <f t="shared" si="45"/>
        <v/>
      </c>
      <c r="P598" s="14"/>
      <c r="Q598" s="14"/>
      <c r="R598" s="218" t="e">
        <f>+VLOOKUP(F598,'ESTADAR V3 2025'!$D$125:$G$236,4,FALSE)</f>
        <v>#N/A</v>
      </c>
    </row>
    <row r="599" spans="1:18" x14ac:dyDescent="0.35">
      <c r="A599" s="83" t="str">
        <f>IFERROR(VLOOKUP(LEFT(F599,4),Tabla3[[COD]:[PROCESO]],5,0),"")</f>
        <v/>
      </c>
      <c r="B599" s="15"/>
      <c r="C599" s="85"/>
      <c r="D599" s="84" t="e">
        <f>VLOOKUP(E599,FINCAS!$A$2:$B$77,2,0)</f>
        <v>#N/A</v>
      </c>
      <c r="E599" s="15"/>
      <c r="F599" s="15"/>
      <c r="G599" s="82" t="e">
        <f>VLOOKUP(F599,'ESTADAR V3 2025'!$D$125:$E$240,2,0)</f>
        <v>#N/A</v>
      </c>
      <c r="H599" s="86"/>
      <c r="I599" s="86"/>
      <c r="J599" s="15"/>
      <c r="K599" s="242" t="str">
        <f t="shared" si="42"/>
        <v/>
      </c>
      <c r="L599" s="93">
        <f t="shared" si="43"/>
        <v>0</v>
      </c>
      <c r="M599" s="94" t="str">
        <f>+IFERROR(VLOOKUP(LEFT(F599,4),'ESTADAR V3 2025'!$C$4:$G$116,4,0),"")</f>
        <v/>
      </c>
      <c r="N599" s="95" t="str">
        <f t="shared" si="44"/>
        <v/>
      </c>
      <c r="O599" s="96" t="str">
        <f t="shared" si="45"/>
        <v/>
      </c>
      <c r="P599" s="14"/>
      <c r="Q599" s="14"/>
      <c r="R599" s="218" t="e">
        <f>+VLOOKUP(F599,'ESTADAR V3 2025'!$D$125:$G$236,4,FALSE)</f>
        <v>#N/A</v>
      </c>
    </row>
    <row r="600" spans="1:18" x14ac:dyDescent="0.35">
      <c r="A600" s="83" t="str">
        <f>IFERROR(VLOOKUP(LEFT(F600,4),Tabla3[[COD]:[PROCESO]],5,0),"")</f>
        <v/>
      </c>
      <c r="B600" s="15"/>
      <c r="C600" s="85"/>
      <c r="D600" s="84" t="e">
        <f>VLOOKUP(E600,FINCAS!$A$2:$B$77,2,0)</f>
        <v>#N/A</v>
      </c>
      <c r="E600" s="15"/>
      <c r="F600" s="15"/>
      <c r="G600" s="82" t="e">
        <f>VLOOKUP(F600,'ESTADAR V3 2025'!$D$125:$E$240,2,0)</f>
        <v>#N/A</v>
      </c>
      <c r="H600" s="86"/>
      <c r="I600" s="86"/>
      <c r="J600" s="15"/>
      <c r="K600" s="242" t="str">
        <f t="shared" si="42"/>
        <v/>
      </c>
      <c r="L600" s="93">
        <f t="shared" si="43"/>
        <v>0</v>
      </c>
      <c r="M600" s="94" t="str">
        <f>+IFERROR(VLOOKUP(LEFT(F600,4),'ESTADAR V3 2025'!$C$4:$G$116,4,0),"")</f>
        <v/>
      </c>
      <c r="N600" s="95" t="str">
        <f t="shared" si="44"/>
        <v/>
      </c>
      <c r="O600" s="96" t="str">
        <f t="shared" si="45"/>
        <v/>
      </c>
      <c r="P600" s="14"/>
      <c r="Q600" s="14"/>
      <c r="R600" s="218" t="e">
        <f>+VLOOKUP(F600,'ESTADAR V3 2025'!$D$125:$G$236,4,FALSE)</f>
        <v>#N/A</v>
      </c>
    </row>
    <row r="601" spans="1:18" x14ac:dyDescent="0.35">
      <c r="A601" s="83" t="str">
        <f>IFERROR(VLOOKUP(LEFT(F601,4),Tabla3[[COD]:[PROCESO]],5,0),"")</f>
        <v/>
      </c>
      <c r="B601" s="15"/>
      <c r="C601" s="85"/>
      <c r="D601" s="84" t="e">
        <f>VLOOKUP(E601,FINCAS!$A$2:$B$77,2,0)</f>
        <v>#N/A</v>
      </c>
      <c r="E601" s="15"/>
      <c r="F601" s="15"/>
      <c r="G601" s="82" t="e">
        <f>VLOOKUP(F601,'ESTADAR V3 2025'!$D$125:$E$240,2,0)</f>
        <v>#N/A</v>
      </c>
      <c r="H601" s="86"/>
      <c r="I601" s="86"/>
      <c r="J601" s="15"/>
      <c r="K601" s="242" t="str">
        <f t="shared" si="42"/>
        <v/>
      </c>
      <c r="L601" s="93">
        <f t="shared" si="43"/>
        <v>0</v>
      </c>
      <c r="M601" s="94" t="str">
        <f>+IFERROR(VLOOKUP(LEFT(F601,4),'ESTADAR V3 2025'!$C$4:$G$116,4,0),"")</f>
        <v/>
      </c>
      <c r="N601" s="95" t="str">
        <f t="shared" si="44"/>
        <v/>
      </c>
      <c r="O601" s="96" t="str">
        <f t="shared" si="45"/>
        <v/>
      </c>
      <c r="P601" s="14"/>
      <c r="Q601" s="14"/>
      <c r="R601" s="218" t="e">
        <f>+VLOOKUP(F601,'ESTADAR V3 2025'!$D$125:$G$236,4,FALSE)</f>
        <v>#N/A</v>
      </c>
    </row>
    <row r="602" spans="1:18" x14ac:dyDescent="0.35">
      <c r="A602" s="83" t="str">
        <f>IFERROR(VLOOKUP(LEFT(F602,4),Tabla3[[COD]:[PROCESO]],5,0),"")</f>
        <v/>
      </c>
      <c r="B602" s="15"/>
      <c r="C602" s="85"/>
      <c r="D602" s="84" t="e">
        <f>VLOOKUP(E602,FINCAS!$A$2:$B$77,2,0)</f>
        <v>#N/A</v>
      </c>
      <c r="E602" s="15"/>
      <c r="F602" s="15"/>
      <c r="G602" s="82" t="e">
        <f>VLOOKUP(F602,'ESTADAR V3 2025'!$D$125:$E$240,2,0)</f>
        <v>#N/A</v>
      </c>
      <c r="H602" s="86"/>
      <c r="I602" s="86"/>
      <c r="J602" s="15"/>
      <c r="K602" s="242" t="str">
        <f t="shared" si="42"/>
        <v/>
      </c>
      <c r="L602" s="93">
        <f t="shared" si="43"/>
        <v>0</v>
      </c>
      <c r="M602" s="94" t="str">
        <f>+IFERROR(VLOOKUP(LEFT(F602,4),'ESTADAR V3 2025'!$C$4:$G$116,4,0),"")</f>
        <v/>
      </c>
      <c r="N602" s="95" t="str">
        <f t="shared" si="44"/>
        <v/>
      </c>
      <c r="O602" s="96" t="str">
        <f t="shared" si="45"/>
        <v/>
      </c>
      <c r="P602" s="14"/>
      <c r="Q602" s="14"/>
      <c r="R602" s="218" t="e">
        <f>+VLOOKUP(F602,'ESTADAR V3 2025'!$D$125:$G$236,4,FALSE)</f>
        <v>#N/A</v>
      </c>
    </row>
    <row r="603" spans="1:18" x14ac:dyDescent="0.35">
      <c r="A603" s="83" t="str">
        <f>IFERROR(VLOOKUP(LEFT(F603,4),Tabla3[[COD]:[PROCESO]],5,0),"")</f>
        <v/>
      </c>
      <c r="B603" s="15"/>
      <c r="C603" s="85"/>
      <c r="D603" s="84" t="e">
        <f>VLOOKUP(E603,FINCAS!$A$2:$B$77,2,0)</f>
        <v>#N/A</v>
      </c>
      <c r="E603" s="15"/>
      <c r="F603" s="15"/>
      <c r="G603" s="82" t="e">
        <f>VLOOKUP(F603,'ESTADAR V3 2025'!$D$125:$E$240,2,0)</f>
        <v>#N/A</v>
      </c>
      <c r="H603" s="86"/>
      <c r="I603" s="86"/>
      <c r="J603" s="15"/>
      <c r="K603" s="242" t="str">
        <f t="shared" si="42"/>
        <v/>
      </c>
      <c r="L603" s="93">
        <f t="shared" si="43"/>
        <v>0</v>
      </c>
      <c r="M603" s="94" t="str">
        <f>+IFERROR(VLOOKUP(LEFT(F603,4),'ESTADAR V3 2025'!$C$4:$G$116,4,0),"")</f>
        <v/>
      </c>
      <c r="N603" s="95" t="str">
        <f t="shared" si="44"/>
        <v/>
      </c>
      <c r="O603" s="96" t="str">
        <f t="shared" si="45"/>
        <v/>
      </c>
      <c r="P603" s="14"/>
      <c r="Q603" s="14"/>
      <c r="R603" s="218" t="e">
        <f>+VLOOKUP(F603,'ESTADAR V3 2025'!$D$125:$G$236,4,FALSE)</f>
        <v>#N/A</v>
      </c>
    </row>
    <row r="604" spans="1:18" x14ac:dyDescent="0.35">
      <c r="A604" s="83" t="str">
        <f>IFERROR(VLOOKUP(LEFT(F604,4),Tabla3[[COD]:[PROCESO]],5,0),"")</f>
        <v/>
      </c>
      <c r="B604" s="15"/>
      <c r="C604" s="85"/>
      <c r="D604" s="84" t="e">
        <f>VLOOKUP(E604,FINCAS!$A$2:$B$77,2,0)</f>
        <v>#N/A</v>
      </c>
      <c r="E604" s="15"/>
      <c r="F604" s="15"/>
      <c r="G604" s="82" t="e">
        <f>VLOOKUP(F604,'ESTADAR V3 2025'!$D$125:$E$240,2,0)</f>
        <v>#N/A</v>
      </c>
      <c r="H604" s="86"/>
      <c r="I604" s="86"/>
      <c r="J604" s="15"/>
      <c r="K604" s="242" t="str">
        <f t="shared" si="42"/>
        <v/>
      </c>
      <c r="L604" s="93">
        <f t="shared" si="43"/>
        <v>0</v>
      </c>
      <c r="M604" s="94" t="str">
        <f>+IFERROR(VLOOKUP(LEFT(F604,4),'ESTADAR V3 2025'!$C$4:$G$116,4,0),"")</f>
        <v/>
      </c>
      <c r="N604" s="95" t="str">
        <f t="shared" si="44"/>
        <v/>
      </c>
      <c r="O604" s="96" t="str">
        <f t="shared" si="45"/>
        <v/>
      </c>
      <c r="P604" s="14"/>
      <c r="Q604" s="14"/>
      <c r="R604" s="218" t="e">
        <f>+VLOOKUP(F604,'ESTADAR V3 2025'!$D$125:$G$236,4,FALSE)</f>
        <v>#N/A</v>
      </c>
    </row>
    <row r="605" spans="1:18" x14ac:dyDescent="0.35">
      <c r="A605" s="83" t="str">
        <f>IFERROR(VLOOKUP(LEFT(F605,4),Tabla3[[COD]:[PROCESO]],5,0),"")</f>
        <v/>
      </c>
      <c r="B605" s="15"/>
      <c r="C605" s="85"/>
      <c r="D605" s="84" t="e">
        <f>VLOOKUP(E605,FINCAS!$A$2:$B$77,2,0)</f>
        <v>#N/A</v>
      </c>
      <c r="E605" s="15"/>
      <c r="F605" s="15"/>
      <c r="G605" s="82" t="e">
        <f>VLOOKUP(F605,'ESTADAR V3 2025'!$D$125:$E$240,2,0)</f>
        <v>#N/A</v>
      </c>
      <c r="H605" s="86"/>
      <c r="I605" s="86"/>
      <c r="J605" s="15"/>
      <c r="K605" s="242" t="str">
        <f t="shared" si="42"/>
        <v/>
      </c>
      <c r="L605" s="93">
        <f t="shared" si="43"/>
        <v>0</v>
      </c>
      <c r="M605" s="94" t="str">
        <f>+IFERROR(VLOOKUP(LEFT(F605,4),'ESTADAR V3 2025'!$C$4:$G$116,4,0),"")</f>
        <v/>
      </c>
      <c r="N605" s="95" t="str">
        <f t="shared" si="44"/>
        <v/>
      </c>
      <c r="O605" s="96" t="str">
        <f t="shared" si="45"/>
        <v/>
      </c>
      <c r="P605" s="14"/>
      <c r="Q605" s="14"/>
      <c r="R605" s="218" t="e">
        <f>+VLOOKUP(F605,'ESTADAR V3 2025'!$D$125:$G$236,4,FALSE)</f>
        <v>#N/A</v>
      </c>
    </row>
    <row r="606" spans="1:18" x14ac:dyDescent="0.35">
      <c r="A606" s="83" t="str">
        <f>IFERROR(VLOOKUP(LEFT(F606,4),Tabla3[[COD]:[PROCESO]],5,0),"")</f>
        <v/>
      </c>
      <c r="B606" s="15"/>
      <c r="C606" s="85"/>
      <c r="D606" s="84" t="e">
        <f>VLOOKUP(E606,FINCAS!$A$2:$B$77,2,0)</f>
        <v>#N/A</v>
      </c>
      <c r="E606" s="15"/>
      <c r="F606" s="15"/>
      <c r="G606" s="82" t="e">
        <f>VLOOKUP(F606,'ESTADAR V3 2025'!$D$125:$E$240,2,0)</f>
        <v>#N/A</v>
      </c>
      <c r="H606" s="86"/>
      <c r="I606" s="86"/>
      <c r="J606" s="15"/>
      <c r="K606" s="242" t="str">
        <f t="shared" si="42"/>
        <v/>
      </c>
      <c r="L606" s="93">
        <f t="shared" si="43"/>
        <v>0</v>
      </c>
      <c r="M606" s="94" t="str">
        <f>+IFERROR(VLOOKUP(LEFT(F606,4),'ESTADAR V3 2025'!$C$4:$G$116,4,0),"")</f>
        <v/>
      </c>
      <c r="N606" s="95" t="str">
        <f t="shared" si="44"/>
        <v/>
      </c>
      <c r="O606" s="96" t="str">
        <f t="shared" si="45"/>
        <v/>
      </c>
      <c r="P606" s="14"/>
      <c r="Q606" s="14"/>
      <c r="R606" s="218" t="e">
        <f>+VLOOKUP(F606,'ESTADAR V3 2025'!$D$125:$G$236,4,FALSE)</f>
        <v>#N/A</v>
      </c>
    </row>
    <row r="607" spans="1:18" x14ac:dyDescent="0.35">
      <c r="A607" s="83" t="str">
        <f>IFERROR(VLOOKUP(LEFT(F607,4),Tabla3[[COD]:[PROCESO]],5,0),"")</f>
        <v/>
      </c>
      <c r="B607" s="15"/>
      <c r="C607" s="85"/>
      <c r="D607" s="84" t="e">
        <f>VLOOKUP(E607,FINCAS!$A$2:$B$77,2,0)</f>
        <v>#N/A</v>
      </c>
      <c r="E607" s="15"/>
      <c r="F607" s="15"/>
      <c r="G607" s="82" t="e">
        <f>VLOOKUP(F607,'ESTADAR V3 2025'!$D$125:$E$240,2,0)</f>
        <v>#N/A</v>
      </c>
      <c r="H607" s="86"/>
      <c r="I607" s="86"/>
      <c r="J607" s="15"/>
      <c r="K607" s="242" t="str">
        <f t="shared" si="42"/>
        <v/>
      </c>
      <c r="L607" s="93">
        <f t="shared" si="43"/>
        <v>0</v>
      </c>
      <c r="M607" s="94" t="str">
        <f>+IFERROR(VLOOKUP(LEFT(F607,4),'ESTADAR V3 2025'!$C$4:$G$116,4,0),"")</f>
        <v/>
      </c>
      <c r="N607" s="95" t="str">
        <f t="shared" si="44"/>
        <v/>
      </c>
      <c r="O607" s="96" t="str">
        <f t="shared" si="45"/>
        <v/>
      </c>
      <c r="P607" s="14"/>
      <c r="Q607" s="14"/>
      <c r="R607" s="218" t="e">
        <f>+VLOOKUP(F607,'ESTADAR V3 2025'!$D$125:$G$236,4,FALSE)</f>
        <v>#N/A</v>
      </c>
    </row>
    <row r="608" spans="1:18" x14ac:dyDescent="0.35">
      <c r="A608" s="83" t="str">
        <f>IFERROR(VLOOKUP(LEFT(F608,4),Tabla3[[COD]:[PROCESO]],5,0),"")</f>
        <v/>
      </c>
      <c r="B608" s="15"/>
      <c r="C608" s="85"/>
      <c r="D608" s="84" t="e">
        <f>VLOOKUP(E608,FINCAS!$A$2:$B$77,2,0)</f>
        <v>#N/A</v>
      </c>
      <c r="E608" s="15"/>
      <c r="F608" s="15"/>
      <c r="G608" s="82" t="e">
        <f>VLOOKUP(F608,'ESTADAR V3 2025'!$D$125:$E$240,2,0)</f>
        <v>#N/A</v>
      </c>
      <c r="H608" s="86"/>
      <c r="I608" s="86"/>
      <c r="J608" s="15"/>
      <c r="K608" s="242" t="str">
        <f t="shared" si="42"/>
        <v/>
      </c>
      <c r="L608" s="93">
        <f t="shared" si="43"/>
        <v>0</v>
      </c>
      <c r="M608" s="94" t="str">
        <f>+IFERROR(VLOOKUP(LEFT(F608,4),'ESTADAR V3 2025'!$C$4:$G$116,4,0),"")</f>
        <v/>
      </c>
      <c r="N608" s="95" t="str">
        <f t="shared" si="44"/>
        <v/>
      </c>
      <c r="O608" s="96" t="str">
        <f t="shared" si="45"/>
        <v/>
      </c>
      <c r="P608" s="14"/>
      <c r="Q608" s="14"/>
      <c r="R608" s="218" t="e">
        <f>+VLOOKUP(F608,'ESTADAR V3 2025'!$D$125:$G$236,4,FALSE)</f>
        <v>#N/A</v>
      </c>
    </row>
    <row r="609" spans="1:18" x14ac:dyDescent="0.35">
      <c r="A609" s="83" t="str">
        <f>IFERROR(VLOOKUP(LEFT(F609,4),Tabla3[[COD]:[PROCESO]],5,0),"")</f>
        <v/>
      </c>
      <c r="B609" s="15"/>
      <c r="C609" s="85"/>
      <c r="D609" s="84" t="e">
        <f>VLOOKUP(E609,FINCAS!$A$2:$B$77,2,0)</f>
        <v>#N/A</v>
      </c>
      <c r="E609" s="15"/>
      <c r="F609" s="15"/>
      <c r="G609" s="82" t="e">
        <f>VLOOKUP(F609,'ESTADAR V3 2025'!$D$125:$E$240,2,0)</f>
        <v>#N/A</v>
      </c>
      <c r="H609" s="86"/>
      <c r="I609" s="86"/>
      <c r="J609" s="15"/>
      <c r="K609" s="242" t="str">
        <f t="shared" si="42"/>
        <v/>
      </c>
      <c r="L609" s="93">
        <f t="shared" si="43"/>
        <v>0</v>
      </c>
      <c r="M609" s="94" t="str">
        <f>+IFERROR(VLOOKUP(LEFT(F609,4),'ESTADAR V3 2025'!$C$4:$G$116,4,0),"")</f>
        <v/>
      </c>
      <c r="N609" s="95" t="str">
        <f t="shared" si="44"/>
        <v/>
      </c>
      <c r="O609" s="96" t="str">
        <f t="shared" si="45"/>
        <v/>
      </c>
      <c r="P609" s="14"/>
      <c r="Q609" s="14"/>
      <c r="R609" s="218" t="e">
        <f>+VLOOKUP(F609,'ESTADAR V3 2025'!$D$125:$G$236,4,FALSE)</f>
        <v>#N/A</v>
      </c>
    </row>
    <row r="610" spans="1:18" x14ac:dyDescent="0.35">
      <c r="A610" s="83" t="str">
        <f>IFERROR(VLOOKUP(LEFT(F610,4),Tabla3[[COD]:[PROCESO]],5,0),"")</f>
        <v/>
      </c>
      <c r="B610" s="15"/>
      <c r="C610" s="85"/>
      <c r="D610" s="84" t="e">
        <f>VLOOKUP(E610,FINCAS!$A$2:$B$77,2,0)</f>
        <v>#N/A</v>
      </c>
      <c r="E610" s="15"/>
      <c r="F610" s="15"/>
      <c r="G610" s="82" t="e">
        <f>VLOOKUP(F610,'ESTADAR V3 2025'!$D$125:$E$240,2,0)</f>
        <v>#N/A</v>
      </c>
      <c r="H610" s="86"/>
      <c r="I610" s="86"/>
      <c r="J610" s="15"/>
      <c r="K610" s="242" t="str">
        <f t="shared" si="42"/>
        <v/>
      </c>
      <c r="L610" s="93">
        <f t="shared" si="43"/>
        <v>0</v>
      </c>
      <c r="M610" s="94" t="str">
        <f>+IFERROR(VLOOKUP(LEFT(F610,4),'ESTADAR V3 2025'!$C$4:$G$116,4,0),"")</f>
        <v/>
      </c>
      <c r="N610" s="95" t="str">
        <f t="shared" si="44"/>
        <v/>
      </c>
      <c r="O610" s="96" t="str">
        <f t="shared" si="45"/>
        <v/>
      </c>
      <c r="P610" s="14"/>
      <c r="Q610" s="14"/>
      <c r="R610" s="218" t="e">
        <f>+VLOOKUP(F610,'ESTADAR V3 2025'!$D$125:$G$236,4,FALSE)</f>
        <v>#N/A</v>
      </c>
    </row>
    <row r="611" spans="1:18" x14ac:dyDescent="0.35">
      <c r="A611" s="83" t="str">
        <f>IFERROR(VLOOKUP(LEFT(F611,4),Tabla3[[COD]:[PROCESO]],5,0),"")</f>
        <v/>
      </c>
      <c r="B611" s="15"/>
      <c r="C611" s="85"/>
      <c r="D611" s="84" t="e">
        <f>VLOOKUP(E611,FINCAS!$A$2:$B$77,2,0)</f>
        <v>#N/A</v>
      </c>
      <c r="E611" s="15"/>
      <c r="F611" s="15"/>
      <c r="G611" s="82" t="e">
        <f>VLOOKUP(F611,'ESTADAR V3 2025'!$D$125:$E$240,2,0)</f>
        <v>#N/A</v>
      </c>
      <c r="H611" s="86"/>
      <c r="I611" s="86"/>
      <c r="J611" s="15"/>
      <c r="K611" s="242" t="str">
        <f t="shared" si="42"/>
        <v/>
      </c>
      <c r="L611" s="93">
        <f t="shared" si="43"/>
        <v>0</v>
      </c>
      <c r="M611" s="94" t="str">
        <f>+IFERROR(VLOOKUP(LEFT(F611,4),'ESTADAR V3 2025'!$C$4:$G$116,4,0),"")</f>
        <v/>
      </c>
      <c r="N611" s="95" t="str">
        <f t="shared" si="44"/>
        <v/>
      </c>
      <c r="O611" s="96" t="str">
        <f t="shared" si="45"/>
        <v/>
      </c>
      <c r="P611" s="14"/>
      <c r="Q611" s="14"/>
      <c r="R611" s="218" t="e">
        <f>+VLOOKUP(F611,'ESTADAR V3 2025'!$D$125:$G$236,4,FALSE)</f>
        <v>#N/A</v>
      </c>
    </row>
    <row r="612" spans="1:18" x14ac:dyDescent="0.35">
      <c r="A612" s="83" t="str">
        <f>IFERROR(VLOOKUP(LEFT(F612,4),Tabla3[[COD]:[PROCESO]],5,0),"")</f>
        <v/>
      </c>
      <c r="B612" s="15"/>
      <c r="C612" s="85"/>
      <c r="D612" s="84" t="e">
        <f>VLOOKUP(E612,FINCAS!$A$2:$B$77,2,0)</f>
        <v>#N/A</v>
      </c>
      <c r="E612" s="15"/>
      <c r="F612" s="15"/>
      <c r="G612" s="82" t="e">
        <f>VLOOKUP(F612,'ESTADAR V3 2025'!$D$125:$E$240,2,0)</f>
        <v>#N/A</v>
      </c>
      <c r="H612" s="86"/>
      <c r="I612" s="86"/>
      <c r="J612" s="15"/>
      <c r="K612" s="242" t="str">
        <f t="shared" si="42"/>
        <v/>
      </c>
      <c r="L612" s="93">
        <f t="shared" si="43"/>
        <v>0</v>
      </c>
      <c r="M612" s="94" t="str">
        <f>+IFERROR(VLOOKUP(LEFT(F612,4),'ESTADAR V3 2025'!$C$4:$G$116,4,0),"")</f>
        <v/>
      </c>
      <c r="N612" s="95" t="str">
        <f t="shared" si="44"/>
        <v/>
      </c>
      <c r="O612" s="96" t="str">
        <f t="shared" si="45"/>
        <v/>
      </c>
      <c r="P612" s="14"/>
      <c r="Q612" s="14"/>
      <c r="R612" s="218" t="e">
        <f>+VLOOKUP(F612,'ESTADAR V3 2025'!$D$125:$G$236,4,FALSE)</f>
        <v>#N/A</v>
      </c>
    </row>
    <row r="613" spans="1:18" x14ac:dyDescent="0.35">
      <c r="A613" s="83" t="str">
        <f>IFERROR(VLOOKUP(LEFT(F613,4),Tabla3[[COD]:[PROCESO]],5,0),"")</f>
        <v/>
      </c>
      <c r="B613" s="15"/>
      <c r="C613" s="85"/>
      <c r="D613" s="84" t="e">
        <f>VLOOKUP(E613,FINCAS!$A$2:$B$77,2,0)</f>
        <v>#N/A</v>
      </c>
      <c r="E613" s="15"/>
      <c r="F613" s="15"/>
      <c r="G613" s="82" t="e">
        <f>VLOOKUP(F613,'ESTADAR V3 2025'!$D$125:$E$240,2,0)</f>
        <v>#N/A</v>
      </c>
      <c r="H613" s="86"/>
      <c r="I613" s="86"/>
      <c r="J613" s="15"/>
      <c r="K613" s="242" t="str">
        <f t="shared" si="42"/>
        <v/>
      </c>
      <c r="L613" s="93">
        <f t="shared" si="43"/>
        <v>0</v>
      </c>
      <c r="M613" s="94" t="str">
        <f>+IFERROR(VLOOKUP(LEFT(F613,4),'ESTADAR V3 2025'!$C$4:$G$116,4,0),"")</f>
        <v/>
      </c>
      <c r="N613" s="95" t="str">
        <f t="shared" si="44"/>
        <v/>
      </c>
      <c r="O613" s="96" t="str">
        <f t="shared" si="45"/>
        <v/>
      </c>
      <c r="P613" s="14"/>
      <c r="Q613" s="14"/>
      <c r="R613" s="218" t="e">
        <f>+VLOOKUP(F613,'ESTADAR V3 2025'!$D$125:$G$236,4,FALSE)</f>
        <v>#N/A</v>
      </c>
    </row>
    <row r="614" spans="1:18" x14ac:dyDescent="0.35">
      <c r="A614" s="83" t="str">
        <f>IFERROR(VLOOKUP(LEFT(F614,4),Tabla3[[COD]:[PROCESO]],5,0),"")</f>
        <v/>
      </c>
      <c r="B614" s="15"/>
      <c r="C614" s="85"/>
      <c r="D614" s="84" t="e">
        <f>VLOOKUP(E614,FINCAS!$A$2:$B$77,2,0)</f>
        <v>#N/A</v>
      </c>
      <c r="E614" s="15"/>
      <c r="F614" s="15"/>
      <c r="G614" s="82" t="e">
        <f>VLOOKUP(F614,'ESTADAR V3 2025'!$D$125:$E$240,2,0)</f>
        <v>#N/A</v>
      </c>
      <c r="H614" s="86"/>
      <c r="I614" s="86"/>
      <c r="J614" s="15"/>
      <c r="K614" s="242" t="str">
        <f t="shared" si="42"/>
        <v/>
      </c>
      <c r="L614" s="93">
        <f t="shared" si="43"/>
        <v>0</v>
      </c>
      <c r="M614" s="94" t="str">
        <f>+IFERROR(VLOOKUP(LEFT(F614,4),'ESTADAR V3 2025'!$C$4:$G$116,4,0),"")</f>
        <v/>
      </c>
      <c r="N614" s="95" t="str">
        <f t="shared" si="44"/>
        <v/>
      </c>
      <c r="O614" s="96" t="str">
        <f t="shared" si="45"/>
        <v/>
      </c>
      <c r="P614" s="14"/>
      <c r="Q614" s="14"/>
      <c r="R614" s="218" t="e">
        <f>+VLOOKUP(F614,'ESTADAR V3 2025'!$D$125:$G$236,4,FALSE)</f>
        <v>#N/A</v>
      </c>
    </row>
    <row r="615" spans="1:18" x14ac:dyDescent="0.35">
      <c r="A615" s="83" t="str">
        <f>IFERROR(VLOOKUP(LEFT(F615,4),Tabla3[[COD]:[PROCESO]],5,0),"")</f>
        <v/>
      </c>
      <c r="B615" s="15"/>
      <c r="C615" s="85"/>
      <c r="D615" s="84" t="e">
        <f>VLOOKUP(E615,FINCAS!$A$2:$B$77,2,0)</f>
        <v>#N/A</v>
      </c>
      <c r="E615" s="15"/>
      <c r="F615" s="15"/>
      <c r="G615" s="82" t="e">
        <f>VLOOKUP(F615,'ESTADAR V3 2025'!$D$125:$E$240,2,0)</f>
        <v>#N/A</v>
      </c>
      <c r="H615" s="86"/>
      <c r="I615" s="86"/>
      <c r="J615" s="15"/>
      <c r="K615" s="242" t="str">
        <f t="shared" si="42"/>
        <v/>
      </c>
      <c r="L615" s="93">
        <f t="shared" si="43"/>
        <v>0</v>
      </c>
      <c r="M615" s="94" t="str">
        <f>+IFERROR(VLOOKUP(LEFT(F615,4),'ESTADAR V3 2025'!$C$4:$G$116,4,0),"")</f>
        <v/>
      </c>
      <c r="N615" s="95" t="str">
        <f t="shared" si="44"/>
        <v/>
      </c>
      <c r="O615" s="96" t="str">
        <f t="shared" si="45"/>
        <v/>
      </c>
      <c r="P615" s="14"/>
      <c r="Q615" s="14"/>
      <c r="R615" s="218" t="e">
        <f>+VLOOKUP(F615,'ESTADAR V3 2025'!$D$125:$G$236,4,FALSE)</f>
        <v>#N/A</v>
      </c>
    </row>
    <row r="616" spans="1:18" x14ac:dyDescent="0.35">
      <c r="A616" s="83" t="str">
        <f>IFERROR(VLOOKUP(LEFT(F616,4),Tabla3[[COD]:[PROCESO]],5,0),"")</f>
        <v/>
      </c>
      <c r="B616" s="15"/>
      <c r="C616" s="85"/>
      <c r="D616" s="84" t="e">
        <f>VLOOKUP(E616,FINCAS!$A$2:$B$77,2,0)</f>
        <v>#N/A</v>
      </c>
      <c r="E616" s="15"/>
      <c r="F616" s="15"/>
      <c r="G616" s="82" t="e">
        <f>VLOOKUP(F616,'ESTADAR V3 2025'!$D$125:$E$240,2,0)</f>
        <v>#N/A</v>
      </c>
      <c r="H616" s="86"/>
      <c r="I616" s="86"/>
      <c r="J616" s="15"/>
      <c r="K616" s="242" t="str">
        <f t="shared" si="42"/>
        <v/>
      </c>
      <c r="L616" s="93">
        <f t="shared" si="43"/>
        <v>0</v>
      </c>
      <c r="M616" s="94" t="str">
        <f>+IFERROR(VLOOKUP(LEFT(F616,4),'ESTADAR V3 2025'!$C$4:$G$116,4,0),"")</f>
        <v/>
      </c>
      <c r="N616" s="95" t="str">
        <f t="shared" si="44"/>
        <v/>
      </c>
      <c r="O616" s="96" t="str">
        <f t="shared" si="45"/>
        <v/>
      </c>
      <c r="P616" s="14"/>
      <c r="Q616" s="14"/>
      <c r="R616" s="218" t="e">
        <f>+VLOOKUP(F616,'ESTADAR V3 2025'!$D$125:$G$236,4,FALSE)</f>
        <v>#N/A</v>
      </c>
    </row>
    <row r="617" spans="1:18" x14ac:dyDescent="0.35">
      <c r="A617" s="83" t="str">
        <f>IFERROR(VLOOKUP(LEFT(F617,4),Tabla3[[COD]:[PROCESO]],5,0),"")</f>
        <v/>
      </c>
      <c r="B617" s="15"/>
      <c r="C617" s="85"/>
      <c r="D617" s="84" t="e">
        <f>VLOOKUP(E617,FINCAS!$A$2:$B$77,2,0)</f>
        <v>#N/A</v>
      </c>
      <c r="E617" s="15"/>
      <c r="F617" s="15"/>
      <c r="G617" s="82" t="e">
        <f>VLOOKUP(F617,'ESTADAR V3 2025'!$D$125:$E$240,2,0)</f>
        <v>#N/A</v>
      </c>
      <c r="H617" s="86"/>
      <c r="I617" s="86"/>
      <c r="J617" s="15"/>
      <c r="K617" s="242" t="str">
        <f t="shared" si="42"/>
        <v/>
      </c>
      <c r="L617" s="93">
        <f t="shared" si="43"/>
        <v>0</v>
      </c>
      <c r="M617" s="94" t="str">
        <f>+IFERROR(VLOOKUP(LEFT(F617,4),'ESTADAR V3 2025'!$C$4:$G$116,4,0),"")</f>
        <v/>
      </c>
      <c r="N617" s="95" t="str">
        <f t="shared" si="44"/>
        <v/>
      </c>
      <c r="O617" s="96" t="str">
        <f t="shared" si="45"/>
        <v/>
      </c>
      <c r="P617" s="14"/>
      <c r="Q617" s="14"/>
      <c r="R617" s="218" t="e">
        <f>+VLOOKUP(F617,'ESTADAR V3 2025'!$D$125:$G$236,4,FALSE)</f>
        <v>#N/A</v>
      </c>
    </row>
    <row r="618" spans="1:18" x14ac:dyDescent="0.35">
      <c r="A618" s="83" t="str">
        <f>IFERROR(VLOOKUP(LEFT(F618,4),Tabla3[[COD]:[PROCESO]],5,0),"")</f>
        <v/>
      </c>
      <c r="B618" s="15"/>
      <c r="C618" s="85"/>
      <c r="D618" s="84" t="e">
        <f>VLOOKUP(E618,FINCAS!$A$2:$B$77,2,0)</f>
        <v>#N/A</v>
      </c>
      <c r="E618" s="15"/>
      <c r="F618" s="15"/>
      <c r="G618" s="82" t="e">
        <f>VLOOKUP(F618,'ESTADAR V3 2025'!$D$125:$E$240,2,0)</f>
        <v>#N/A</v>
      </c>
      <c r="H618" s="86"/>
      <c r="I618" s="86"/>
      <c r="J618" s="15"/>
      <c r="K618" s="242" t="str">
        <f t="shared" si="42"/>
        <v/>
      </c>
      <c r="L618" s="93">
        <f t="shared" si="43"/>
        <v>0</v>
      </c>
      <c r="M618" s="94" t="str">
        <f>+IFERROR(VLOOKUP(LEFT(F618,4),'ESTADAR V3 2025'!$C$4:$G$116,4,0),"")</f>
        <v/>
      </c>
      <c r="N618" s="95" t="str">
        <f t="shared" si="44"/>
        <v/>
      </c>
      <c r="O618" s="96" t="str">
        <f t="shared" si="45"/>
        <v/>
      </c>
      <c r="P618" s="14"/>
      <c r="Q618" s="14"/>
      <c r="R618" s="218" t="e">
        <f>+VLOOKUP(F618,'ESTADAR V3 2025'!$D$125:$G$236,4,FALSE)</f>
        <v>#N/A</v>
      </c>
    </row>
    <row r="619" spans="1:18" x14ac:dyDescent="0.35">
      <c r="A619" s="83" t="str">
        <f>IFERROR(VLOOKUP(LEFT(F619,4),Tabla3[[COD]:[PROCESO]],5,0),"")</f>
        <v/>
      </c>
      <c r="B619" s="15"/>
      <c r="C619" s="85"/>
      <c r="D619" s="84" t="e">
        <f>VLOOKUP(E619,FINCAS!$A$2:$B$77,2,0)</f>
        <v>#N/A</v>
      </c>
      <c r="E619" s="15"/>
      <c r="F619" s="15"/>
      <c r="G619" s="82" t="e">
        <f>VLOOKUP(F619,'ESTADAR V3 2025'!$D$125:$E$240,2,0)</f>
        <v>#N/A</v>
      </c>
      <c r="H619" s="86"/>
      <c r="I619" s="86"/>
      <c r="J619" s="15"/>
      <c r="K619" s="242" t="str">
        <f t="shared" si="42"/>
        <v/>
      </c>
      <c r="L619" s="93">
        <f t="shared" si="43"/>
        <v>0</v>
      </c>
      <c r="M619" s="94" t="str">
        <f>+IFERROR(VLOOKUP(LEFT(F619,4),'ESTADAR V3 2025'!$C$4:$G$116,4,0),"")</f>
        <v/>
      </c>
      <c r="N619" s="95" t="str">
        <f t="shared" si="44"/>
        <v/>
      </c>
      <c r="O619" s="96" t="str">
        <f t="shared" si="45"/>
        <v/>
      </c>
      <c r="P619" s="14"/>
      <c r="Q619" s="14"/>
      <c r="R619" s="218" t="e">
        <f>+VLOOKUP(F619,'ESTADAR V3 2025'!$D$125:$G$236,4,FALSE)</f>
        <v>#N/A</v>
      </c>
    </row>
    <row r="620" spans="1:18" x14ac:dyDescent="0.35">
      <c r="A620" s="83" t="str">
        <f>IFERROR(VLOOKUP(LEFT(F620,4),Tabla3[[COD]:[PROCESO]],5,0),"")</f>
        <v/>
      </c>
      <c r="B620" s="15"/>
      <c r="C620" s="85"/>
      <c r="D620" s="84" t="e">
        <f>VLOOKUP(E620,FINCAS!$A$2:$B$77,2,0)</f>
        <v>#N/A</v>
      </c>
      <c r="E620" s="15"/>
      <c r="F620" s="15"/>
      <c r="G620" s="82" t="e">
        <f>VLOOKUP(F620,'ESTADAR V3 2025'!$D$125:$E$240,2,0)</f>
        <v>#N/A</v>
      </c>
      <c r="H620" s="86"/>
      <c r="I620" s="86"/>
      <c r="J620" s="15"/>
      <c r="K620" s="242" t="str">
        <f t="shared" si="42"/>
        <v/>
      </c>
      <c r="L620" s="93">
        <f t="shared" si="43"/>
        <v>0</v>
      </c>
      <c r="M620" s="94" t="str">
        <f>+IFERROR(VLOOKUP(LEFT(F620,4),'ESTADAR V3 2025'!$C$4:$G$116,4,0),"")</f>
        <v/>
      </c>
      <c r="N620" s="95" t="str">
        <f t="shared" si="44"/>
        <v/>
      </c>
      <c r="O620" s="96" t="str">
        <f t="shared" si="45"/>
        <v/>
      </c>
      <c r="P620" s="14"/>
      <c r="Q620" s="14"/>
      <c r="R620" s="218" t="e">
        <f>+VLOOKUP(F620,'ESTADAR V3 2025'!$D$125:$G$236,4,FALSE)</f>
        <v>#N/A</v>
      </c>
    </row>
    <row r="621" spans="1:18" x14ac:dyDescent="0.35">
      <c r="A621" s="83" t="str">
        <f>IFERROR(VLOOKUP(LEFT(F621,4),Tabla3[[COD]:[PROCESO]],5,0),"")</f>
        <v/>
      </c>
      <c r="B621" s="15"/>
      <c r="C621" s="85"/>
      <c r="D621" s="84" t="e">
        <f>VLOOKUP(E621,FINCAS!$A$2:$B$77,2,0)</f>
        <v>#N/A</v>
      </c>
      <c r="E621" s="15"/>
      <c r="F621" s="15"/>
      <c r="G621" s="82" t="e">
        <f>VLOOKUP(F621,'ESTADAR V3 2025'!$D$125:$E$240,2,0)</f>
        <v>#N/A</v>
      </c>
      <c r="H621" s="86"/>
      <c r="I621" s="86"/>
      <c r="J621" s="15"/>
      <c r="K621" s="242" t="str">
        <f t="shared" si="42"/>
        <v/>
      </c>
      <c r="L621" s="93">
        <f t="shared" si="43"/>
        <v>0</v>
      </c>
      <c r="M621" s="94" t="str">
        <f>+IFERROR(VLOOKUP(LEFT(F621,4),'ESTADAR V3 2025'!$C$4:$G$116,4,0),"")</f>
        <v/>
      </c>
      <c r="N621" s="95" t="str">
        <f t="shared" si="44"/>
        <v/>
      </c>
      <c r="O621" s="96" t="str">
        <f t="shared" si="45"/>
        <v/>
      </c>
      <c r="P621" s="14"/>
      <c r="Q621" s="14"/>
      <c r="R621" s="218" t="e">
        <f>+VLOOKUP(F621,'ESTADAR V3 2025'!$D$125:$G$236,4,FALSE)</f>
        <v>#N/A</v>
      </c>
    </row>
    <row r="622" spans="1:18" x14ac:dyDescent="0.35">
      <c r="A622" s="83" t="str">
        <f>IFERROR(VLOOKUP(LEFT(F622,4),Tabla3[[COD]:[PROCESO]],5,0),"")</f>
        <v/>
      </c>
      <c r="B622" s="15"/>
      <c r="C622" s="85"/>
      <c r="D622" s="84" t="e">
        <f>VLOOKUP(E622,FINCAS!$A$2:$B$77,2,0)</f>
        <v>#N/A</v>
      </c>
      <c r="E622" s="15"/>
      <c r="F622" s="15"/>
      <c r="G622" s="82" t="e">
        <f>VLOOKUP(F622,'ESTADAR V3 2025'!$D$125:$E$240,2,0)</f>
        <v>#N/A</v>
      </c>
      <c r="H622" s="86"/>
      <c r="I622" s="86"/>
      <c r="J622" s="15"/>
      <c r="K622" s="242" t="str">
        <f t="shared" si="42"/>
        <v/>
      </c>
      <c r="L622" s="93">
        <f t="shared" si="43"/>
        <v>0</v>
      </c>
      <c r="M622" s="94" t="str">
        <f>+IFERROR(VLOOKUP(LEFT(F622,4),'ESTADAR V3 2025'!$C$4:$G$116,4,0),"")</f>
        <v/>
      </c>
      <c r="N622" s="95" t="str">
        <f t="shared" si="44"/>
        <v/>
      </c>
      <c r="O622" s="96" t="str">
        <f t="shared" si="45"/>
        <v/>
      </c>
      <c r="P622" s="14"/>
      <c r="Q622" s="14"/>
      <c r="R622" s="218" t="e">
        <f>+VLOOKUP(F622,'ESTADAR V3 2025'!$D$125:$G$236,4,FALSE)</f>
        <v>#N/A</v>
      </c>
    </row>
    <row r="623" spans="1:18" x14ac:dyDescent="0.35">
      <c r="A623" s="83" t="str">
        <f>IFERROR(VLOOKUP(LEFT(F623,4),Tabla3[[COD]:[PROCESO]],5,0),"")</f>
        <v/>
      </c>
      <c r="B623" s="15"/>
      <c r="C623" s="85"/>
      <c r="D623" s="84" t="e">
        <f>VLOOKUP(E623,FINCAS!$A$2:$B$77,2,0)</f>
        <v>#N/A</v>
      </c>
      <c r="E623" s="15"/>
      <c r="F623" s="15"/>
      <c r="G623" s="82" t="e">
        <f>VLOOKUP(F623,'ESTADAR V3 2025'!$D$125:$E$240,2,0)</f>
        <v>#N/A</v>
      </c>
      <c r="H623" s="86"/>
      <c r="I623" s="86"/>
      <c r="J623" s="15"/>
      <c r="K623" s="242" t="str">
        <f t="shared" si="42"/>
        <v/>
      </c>
      <c r="L623" s="93">
        <f t="shared" si="43"/>
        <v>0</v>
      </c>
      <c r="M623" s="94" t="str">
        <f>+IFERROR(VLOOKUP(LEFT(F623,4),'ESTADAR V3 2025'!$C$4:$G$116,4,0),"")</f>
        <v/>
      </c>
      <c r="N623" s="95" t="str">
        <f t="shared" si="44"/>
        <v/>
      </c>
      <c r="O623" s="96" t="str">
        <f t="shared" si="45"/>
        <v/>
      </c>
      <c r="P623" s="14"/>
      <c r="Q623" s="14"/>
      <c r="R623" s="218" t="e">
        <f>+VLOOKUP(F623,'ESTADAR V3 2025'!$D$125:$G$236,4,FALSE)</f>
        <v>#N/A</v>
      </c>
    </row>
    <row r="624" spans="1:18" x14ac:dyDescent="0.35">
      <c r="A624" s="83" t="str">
        <f>IFERROR(VLOOKUP(LEFT(F624,4),Tabla3[[COD]:[PROCESO]],5,0),"")</f>
        <v/>
      </c>
      <c r="B624" s="15"/>
      <c r="C624" s="85"/>
      <c r="D624" s="84" t="e">
        <f>VLOOKUP(E624,FINCAS!$A$2:$B$77,2,0)</f>
        <v>#N/A</v>
      </c>
      <c r="E624" s="15"/>
      <c r="F624" s="15"/>
      <c r="G624" s="82" t="e">
        <f>VLOOKUP(F624,'ESTADAR V3 2025'!$D$125:$E$240,2,0)</f>
        <v>#N/A</v>
      </c>
      <c r="H624" s="86"/>
      <c r="I624" s="86"/>
      <c r="J624" s="15"/>
      <c r="K624" s="242" t="str">
        <f t="shared" si="42"/>
        <v/>
      </c>
      <c r="L624" s="93">
        <f t="shared" si="43"/>
        <v>0</v>
      </c>
      <c r="M624" s="94" t="str">
        <f>+IFERROR(VLOOKUP(LEFT(F624,4),'ESTADAR V3 2025'!$C$4:$G$116,4,0),"")</f>
        <v/>
      </c>
      <c r="N624" s="95" t="str">
        <f t="shared" si="44"/>
        <v/>
      </c>
      <c r="O624" s="96" t="str">
        <f t="shared" si="45"/>
        <v/>
      </c>
      <c r="P624" s="14"/>
      <c r="Q624" s="14"/>
      <c r="R624" s="218" t="e">
        <f>+VLOOKUP(F624,'ESTADAR V3 2025'!$D$125:$G$236,4,FALSE)</f>
        <v>#N/A</v>
      </c>
    </row>
    <row r="625" spans="1:18" x14ac:dyDescent="0.35">
      <c r="A625" s="83" t="str">
        <f>IFERROR(VLOOKUP(LEFT(F625,4),Tabla3[[COD]:[PROCESO]],5,0),"")</f>
        <v/>
      </c>
      <c r="B625" s="15"/>
      <c r="C625" s="85"/>
      <c r="D625" s="84" t="e">
        <f>VLOOKUP(E625,FINCAS!$A$2:$B$77,2,0)</f>
        <v>#N/A</v>
      </c>
      <c r="E625" s="15"/>
      <c r="F625" s="15"/>
      <c r="G625" s="82" t="e">
        <f>VLOOKUP(F625,'ESTADAR V3 2025'!$D$125:$E$240,2,0)</f>
        <v>#N/A</v>
      </c>
      <c r="H625" s="86"/>
      <c r="I625" s="86"/>
      <c r="J625" s="15"/>
      <c r="K625" s="242" t="str">
        <f t="shared" si="42"/>
        <v/>
      </c>
      <c r="L625" s="93">
        <f t="shared" si="43"/>
        <v>0</v>
      </c>
      <c r="M625" s="94" t="str">
        <f>+IFERROR(VLOOKUP(LEFT(F625,4),'ESTADAR V3 2025'!$C$4:$G$116,4,0),"")</f>
        <v/>
      </c>
      <c r="N625" s="95" t="str">
        <f t="shared" si="44"/>
        <v/>
      </c>
      <c r="O625" s="96" t="str">
        <f t="shared" si="45"/>
        <v/>
      </c>
      <c r="P625" s="14"/>
      <c r="Q625" s="14"/>
      <c r="R625" s="218" t="e">
        <f>+VLOOKUP(F625,'ESTADAR V3 2025'!$D$125:$G$236,4,FALSE)</f>
        <v>#N/A</v>
      </c>
    </row>
    <row r="626" spans="1:18" x14ac:dyDescent="0.35">
      <c r="A626" s="83" t="str">
        <f>IFERROR(VLOOKUP(LEFT(F626,4),Tabla3[[COD]:[PROCESO]],5,0),"")</f>
        <v/>
      </c>
      <c r="B626" s="15"/>
      <c r="C626" s="85"/>
      <c r="D626" s="84" t="e">
        <f>VLOOKUP(E626,FINCAS!$A$2:$B$77,2,0)</f>
        <v>#N/A</v>
      </c>
      <c r="E626" s="15"/>
      <c r="F626" s="15"/>
      <c r="G626" s="82" t="e">
        <f>VLOOKUP(F626,'ESTADAR V3 2025'!$D$125:$E$240,2,0)</f>
        <v>#N/A</v>
      </c>
      <c r="H626" s="86"/>
      <c r="I626" s="86"/>
      <c r="J626" s="15"/>
      <c r="K626" s="242" t="str">
        <f t="shared" si="42"/>
        <v/>
      </c>
      <c r="L626" s="93">
        <f t="shared" si="43"/>
        <v>0</v>
      </c>
      <c r="M626" s="94" t="str">
        <f>+IFERROR(VLOOKUP(LEFT(F626,4),'ESTADAR V3 2025'!$C$4:$G$116,4,0),"")</f>
        <v/>
      </c>
      <c r="N626" s="95" t="str">
        <f t="shared" si="44"/>
        <v/>
      </c>
      <c r="O626" s="96" t="str">
        <f t="shared" si="45"/>
        <v/>
      </c>
      <c r="P626" s="14"/>
      <c r="Q626" s="14"/>
      <c r="R626" s="218" t="e">
        <f>+VLOOKUP(F626,'ESTADAR V3 2025'!$D$125:$G$236,4,FALSE)</f>
        <v>#N/A</v>
      </c>
    </row>
    <row r="627" spans="1:18" x14ac:dyDescent="0.35">
      <c r="A627" s="83" t="str">
        <f>IFERROR(VLOOKUP(LEFT(F627,4),Tabla3[[COD]:[PROCESO]],5,0),"")</f>
        <v/>
      </c>
      <c r="B627" s="15"/>
      <c r="C627" s="85"/>
      <c r="D627" s="84" t="e">
        <f>VLOOKUP(E627,FINCAS!$A$2:$B$77,2,0)</f>
        <v>#N/A</v>
      </c>
      <c r="E627" s="15"/>
      <c r="F627" s="15"/>
      <c r="G627" s="82" t="e">
        <f>VLOOKUP(F627,'ESTADAR V3 2025'!$D$125:$E$240,2,0)</f>
        <v>#N/A</v>
      </c>
      <c r="H627" s="86"/>
      <c r="I627" s="86"/>
      <c r="J627" s="15"/>
      <c r="K627" s="242" t="str">
        <f t="shared" si="42"/>
        <v/>
      </c>
      <c r="L627" s="93">
        <f t="shared" si="43"/>
        <v>0</v>
      </c>
      <c r="M627" s="94" t="str">
        <f>+IFERROR(VLOOKUP(LEFT(F627,4),'ESTADAR V3 2025'!$C$4:$G$116,4,0),"")</f>
        <v/>
      </c>
      <c r="N627" s="95" t="str">
        <f t="shared" si="44"/>
        <v/>
      </c>
      <c r="O627" s="96" t="str">
        <f t="shared" si="45"/>
        <v/>
      </c>
      <c r="P627" s="14"/>
      <c r="Q627" s="14"/>
      <c r="R627" s="218" t="e">
        <f>+VLOOKUP(F627,'ESTADAR V3 2025'!$D$125:$G$236,4,FALSE)</f>
        <v>#N/A</v>
      </c>
    </row>
    <row r="628" spans="1:18" x14ac:dyDescent="0.35">
      <c r="A628" s="83" t="str">
        <f>IFERROR(VLOOKUP(LEFT(F628,4),Tabla3[[COD]:[PROCESO]],5,0),"")</f>
        <v/>
      </c>
      <c r="B628" s="15"/>
      <c r="C628" s="85"/>
      <c r="D628" s="84" t="e">
        <f>VLOOKUP(E628,FINCAS!$A$2:$B$77,2,0)</f>
        <v>#N/A</v>
      </c>
      <c r="E628" s="15"/>
      <c r="F628" s="15"/>
      <c r="G628" s="82" t="e">
        <f>VLOOKUP(F628,'ESTADAR V3 2025'!$D$125:$E$240,2,0)</f>
        <v>#N/A</v>
      </c>
      <c r="H628" s="86"/>
      <c r="I628" s="86"/>
      <c r="J628" s="15"/>
      <c r="K628" s="242" t="str">
        <f t="shared" si="42"/>
        <v/>
      </c>
      <c r="L628" s="93">
        <f t="shared" si="43"/>
        <v>0</v>
      </c>
      <c r="M628" s="94" t="str">
        <f>+IFERROR(VLOOKUP(LEFT(F628,4),'ESTADAR V3 2025'!$C$4:$G$116,4,0),"")</f>
        <v/>
      </c>
      <c r="N628" s="95" t="str">
        <f t="shared" si="44"/>
        <v/>
      </c>
      <c r="O628" s="96" t="str">
        <f t="shared" si="45"/>
        <v/>
      </c>
      <c r="P628" s="14"/>
      <c r="Q628" s="14"/>
      <c r="R628" s="218" t="e">
        <f>+VLOOKUP(F628,'ESTADAR V3 2025'!$D$125:$G$236,4,FALSE)</f>
        <v>#N/A</v>
      </c>
    </row>
    <row r="629" spans="1:18" x14ac:dyDescent="0.35">
      <c r="A629" s="83" t="str">
        <f>IFERROR(VLOOKUP(LEFT(F629,4),Tabla3[[COD]:[PROCESO]],5,0),"")</f>
        <v/>
      </c>
      <c r="B629" s="15"/>
      <c r="C629" s="85"/>
      <c r="D629" s="84" t="e">
        <f>VLOOKUP(E629,FINCAS!$A$2:$B$77,2,0)</f>
        <v>#N/A</v>
      </c>
      <c r="E629" s="15"/>
      <c r="F629" s="15"/>
      <c r="G629" s="82" t="e">
        <f>VLOOKUP(F629,'ESTADAR V3 2025'!$D$125:$E$240,2,0)</f>
        <v>#N/A</v>
      </c>
      <c r="H629" s="86"/>
      <c r="I629" s="86"/>
      <c r="J629" s="15"/>
      <c r="K629" s="242" t="str">
        <f t="shared" si="42"/>
        <v/>
      </c>
      <c r="L629" s="93">
        <f t="shared" si="43"/>
        <v>0</v>
      </c>
      <c r="M629" s="94" t="str">
        <f>+IFERROR(VLOOKUP(LEFT(F629,4),'ESTADAR V3 2025'!$C$4:$G$116,4,0),"")</f>
        <v/>
      </c>
      <c r="N629" s="95" t="str">
        <f t="shared" si="44"/>
        <v/>
      </c>
      <c r="O629" s="96" t="str">
        <f t="shared" si="45"/>
        <v/>
      </c>
      <c r="P629" s="14"/>
      <c r="Q629" s="14"/>
      <c r="R629" s="218" t="e">
        <f>+VLOOKUP(F629,'ESTADAR V3 2025'!$D$125:$G$236,4,FALSE)</f>
        <v>#N/A</v>
      </c>
    </row>
    <row r="630" spans="1:18" x14ac:dyDescent="0.35">
      <c r="A630" s="83" t="str">
        <f>IFERROR(VLOOKUP(LEFT(F630,4),Tabla3[[COD]:[PROCESO]],5,0),"")</f>
        <v/>
      </c>
      <c r="B630" s="15"/>
      <c r="C630" s="85"/>
      <c r="D630" s="84" t="e">
        <f>VLOOKUP(E630,FINCAS!$A$2:$B$77,2,0)</f>
        <v>#N/A</v>
      </c>
      <c r="E630" s="15"/>
      <c r="F630" s="15"/>
      <c r="G630" s="82" t="e">
        <f>VLOOKUP(F630,'ESTADAR V3 2025'!$D$125:$E$240,2,0)</f>
        <v>#N/A</v>
      </c>
      <c r="H630" s="86"/>
      <c r="I630" s="86"/>
      <c r="J630" s="15"/>
      <c r="K630" s="242" t="str">
        <f t="shared" si="42"/>
        <v/>
      </c>
      <c r="L630" s="93">
        <f t="shared" si="43"/>
        <v>0</v>
      </c>
      <c r="M630" s="94" t="str">
        <f>+IFERROR(VLOOKUP(LEFT(F630,4),'ESTADAR V3 2025'!$C$4:$G$116,4,0),"")</f>
        <v/>
      </c>
      <c r="N630" s="95" t="str">
        <f t="shared" si="44"/>
        <v/>
      </c>
      <c r="O630" s="96" t="str">
        <f t="shared" si="45"/>
        <v/>
      </c>
      <c r="P630" s="14"/>
      <c r="Q630" s="14"/>
      <c r="R630" s="218" t="e">
        <f>+VLOOKUP(F630,'ESTADAR V3 2025'!$D$125:$G$236,4,FALSE)</f>
        <v>#N/A</v>
      </c>
    </row>
    <row r="631" spans="1:18" x14ac:dyDescent="0.35">
      <c r="A631" s="83" t="str">
        <f>IFERROR(VLOOKUP(LEFT(F631,4),Tabla3[[COD]:[PROCESO]],5,0),"")</f>
        <v/>
      </c>
      <c r="B631" s="15"/>
      <c r="C631" s="85"/>
      <c r="D631" s="84" t="e">
        <f>VLOOKUP(E631,FINCAS!$A$2:$B$77,2,0)</f>
        <v>#N/A</v>
      </c>
      <c r="E631" s="15"/>
      <c r="F631" s="15"/>
      <c r="G631" s="82" t="e">
        <f>VLOOKUP(F631,'ESTADAR V3 2025'!$D$125:$E$240,2,0)</f>
        <v>#N/A</v>
      </c>
      <c r="H631" s="86"/>
      <c r="I631" s="86"/>
      <c r="J631" s="15"/>
      <c r="K631" s="242" t="str">
        <f t="shared" si="42"/>
        <v/>
      </c>
      <c r="L631" s="93">
        <f t="shared" si="43"/>
        <v>0</v>
      </c>
      <c r="M631" s="94" t="str">
        <f>+IFERROR(VLOOKUP(LEFT(F631,4),'ESTADAR V3 2025'!$C$4:$G$116,4,0),"")</f>
        <v/>
      </c>
      <c r="N631" s="95" t="str">
        <f t="shared" si="44"/>
        <v/>
      </c>
      <c r="O631" s="96" t="str">
        <f t="shared" si="45"/>
        <v/>
      </c>
      <c r="P631" s="14"/>
      <c r="Q631" s="14"/>
      <c r="R631" s="218" t="e">
        <f>+VLOOKUP(F631,'ESTADAR V3 2025'!$D$125:$G$236,4,FALSE)</f>
        <v>#N/A</v>
      </c>
    </row>
    <row r="632" spans="1:18" x14ac:dyDescent="0.35">
      <c r="A632" s="83" t="str">
        <f>IFERROR(VLOOKUP(LEFT(F632,4),Tabla3[[COD]:[PROCESO]],5,0),"")</f>
        <v/>
      </c>
      <c r="B632" s="15"/>
      <c r="C632" s="85"/>
      <c r="D632" s="84" t="e">
        <f>VLOOKUP(E632,FINCAS!$A$2:$B$77,2,0)</f>
        <v>#N/A</v>
      </c>
      <c r="E632" s="15"/>
      <c r="F632" s="15"/>
      <c r="G632" s="82" t="e">
        <f>VLOOKUP(F632,'ESTADAR V3 2025'!$D$125:$E$240,2,0)</f>
        <v>#N/A</v>
      </c>
      <c r="H632" s="86"/>
      <c r="I632" s="86"/>
      <c r="J632" s="15"/>
      <c r="K632" s="242" t="str">
        <f t="shared" si="42"/>
        <v/>
      </c>
      <c r="L632" s="93">
        <f t="shared" si="43"/>
        <v>0</v>
      </c>
      <c r="M632" s="94" t="str">
        <f>+IFERROR(VLOOKUP(LEFT(F632,4),'ESTADAR V3 2025'!$C$4:$G$116,4,0),"")</f>
        <v/>
      </c>
      <c r="N632" s="95" t="str">
        <f t="shared" si="44"/>
        <v/>
      </c>
      <c r="O632" s="96" t="str">
        <f t="shared" si="45"/>
        <v/>
      </c>
      <c r="P632" s="14"/>
      <c r="Q632" s="14"/>
      <c r="R632" s="218" t="e">
        <f>+VLOOKUP(F632,'ESTADAR V3 2025'!$D$125:$G$236,4,FALSE)</f>
        <v>#N/A</v>
      </c>
    </row>
    <row r="633" spans="1:18" x14ac:dyDescent="0.35">
      <c r="A633" s="83" t="str">
        <f>IFERROR(VLOOKUP(LEFT(F633,4),Tabla3[[COD]:[PROCESO]],5,0),"")</f>
        <v/>
      </c>
      <c r="B633" s="15"/>
      <c r="C633" s="85"/>
      <c r="D633" s="84" t="e">
        <f>VLOOKUP(E633,FINCAS!$A$2:$B$77,2,0)</f>
        <v>#N/A</v>
      </c>
      <c r="E633" s="15"/>
      <c r="F633" s="15"/>
      <c r="G633" s="82" t="e">
        <f>VLOOKUP(F633,'ESTADAR V3 2025'!$D$125:$E$240,2,0)</f>
        <v>#N/A</v>
      </c>
      <c r="H633" s="86"/>
      <c r="I633" s="86"/>
      <c r="J633" s="15"/>
      <c r="K633" s="242" t="str">
        <f t="shared" si="42"/>
        <v/>
      </c>
      <c r="L633" s="93">
        <f t="shared" si="43"/>
        <v>0</v>
      </c>
      <c r="M633" s="94" t="str">
        <f>+IFERROR(VLOOKUP(LEFT(F633,4),'ESTADAR V3 2025'!$C$4:$G$116,4,0),"")</f>
        <v/>
      </c>
      <c r="N633" s="95" t="str">
        <f t="shared" si="44"/>
        <v/>
      </c>
      <c r="O633" s="96" t="str">
        <f t="shared" si="45"/>
        <v/>
      </c>
      <c r="P633" s="14"/>
      <c r="Q633" s="14"/>
      <c r="R633" s="218" t="e">
        <f>+VLOOKUP(F633,'ESTADAR V3 2025'!$D$125:$G$236,4,FALSE)</f>
        <v>#N/A</v>
      </c>
    </row>
    <row r="634" spans="1:18" x14ac:dyDescent="0.35">
      <c r="A634" s="83" t="str">
        <f>IFERROR(VLOOKUP(LEFT(F634,4),Tabla3[[COD]:[PROCESO]],5,0),"")</f>
        <v/>
      </c>
      <c r="B634" s="15"/>
      <c r="C634" s="85"/>
      <c r="D634" s="84" t="e">
        <f>VLOOKUP(E634,FINCAS!$A$2:$B$77,2,0)</f>
        <v>#N/A</v>
      </c>
      <c r="E634" s="15"/>
      <c r="F634" s="15"/>
      <c r="G634" s="82" t="e">
        <f>VLOOKUP(F634,'ESTADAR V3 2025'!$D$125:$E$240,2,0)</f>
        <v>#N/A</v>
      </c>
      <c r="H634" s="86"/>
      <c r="I634" s="86"/>
      <c r="J634" s="15"/>
      <c r="K634" s="242" t="str">
        <f t="shared" si="42"/>
        <v/>
      </c>
      <c r="L634" s="93">
        <f t="shared" si="43"/>
        <v>0</v>
      </c>
      <c r="M634" s="94" t="str">
        <f>+IFERROR(VLOOKUP(LEFT(F634,4),'ESTADAR V3 2025'!$C$4:$G$116,4,0),"")</f>
        <v/>
      </c>
      <c r="N634" s="95" t="str">
        <f t="shared" si="44"/>
        <v/>
      </c>
      <c r="O634" s="96" t="str">
        <f t="shared" si="45"/>
        <v/>
      </c>
      <c r="P634" s="14"/>
      <c r="Q634" s="14"/>
      <c r="R634" s="218" t="e">
        <f>+VLOOKUP(F634,'ESTADAR V3 2025'!$D$125:$G$236,4,FALSE)</f>
        <v>#N/A</v>
      </c>
    </row>
    <row r="635" spans="1:18" x14ac:dyDescent="0.35">
      <c r="A635" s="83" t="str">
        <f>IFERROR(VLOOKUP(LEFT(F635,4),Tabla3[[COD]:[PROCESO]],5,0),"")</f>
        <v/>
      </c>
      <c r="B635" s="15"/>
      <c r="C635" s="85"/>
      <c r="D635" s="84" t="e">
        <f>VLOOKUP(E635,FINCAS!$A$2:$B$77,2,0)</f>
        <v>#N/A</v>
      </c>
      <c r="E635" s="15"/>
      <c r="F635" s="15"/>
      <c r="G635" s="82" t="e">
        <f>VLOOKUP(F635,'ESTADAR V3 2025'!$D$125:$E$240,2,0)</f>
        <v>#N/A</v>
      </c>
      <c r="H635" s="86"/>
      <c r="I635" s="86"/>
      <c r="J635" s="15"/>
      <c r="K635" s="242" t="str">
        <f t="shared" si="42"/>
        <v/>
      </c>
      <c r="L635" s="93">
        <f t="shared" si="43"/>
        <v>0</v>
      </c>
      <c r="M635" s="94" t="str">
        <f>+IFERROR(VLOOKUP(LEFT(F635,4),'ESTADAR V3 2025'!$C$4:$G$116,4,0),"")</f>
        <v/>
      </c>
      <c r="N635" s="95" t="str">
        <f t="shared" si="44"/>
        <v/>
      </c>
      <c r="O635" s="96" t="str">
        <f t="shared" si="45"/>
        <v/>
      </c>
      <c r="P635" s="14"/>
      <c r="Q635" s="14"/>
      <c r="R635" s="218" t="e">
        <f>+VLOOKUP(F635,'ESTADAR V3 2025'!$D$125:$G$236,4,FALSE)</f>
        <v>#N/A</v>
      </c>
    </row>
    <row r="636" spans="1:18" x14ac:dyDescent="0.35">
      <c r="A636" s="83" t="str">
        <f>IFERROR(VLOOKUP(LEFT(F636,4),Tabla3[[COD]:[PROCESO]],5,0),"")</f>
        <v/>
      </c>
      <c r="B636" s="15"/>
      <c r="C636" s="85"/>
      <c r="D636" s="84" t="e">
        <f>VLOOKUP(E636,FINCAS!$A$2:$B$77,2,0)</f>
        <v>#N/A</v>
      </c>
      <c r="E636" s="15"/>
      <c r="F636" s="15"/>
      <c r="G636" s="82" t="e">
        <f>VLOOKUP(F636,'ESTADAR V3 2025'!$D$125:$E$240,2,0)</f>
        <v>#N/A</v>
      </c>
      <c r="H636" s="86"/>
      <c r="I636" s="86"/>
      <c r="J636" s="15"/>
      <c r="K636" s="242" t="str">
        <f t="shared" si="42"/>
        <v/>
      </c>
      <c r="L636" s="93">
        <f t="shared" si="43"/>
        <v>0</v>
      </c>
      <c r="M636" s="94" t="str">
        <f>+IFERROR(VLOOKUP(LEFT(F636,4),'ESTADAR V3 2025'!$C$4:$G$116,4,0),"")</f>
        <v/>
      </c>
      <c r="N636" s="95" t="str">
        <f t="shared" si="44"/>
        <v/>
      </c>
      <c r="O636" s="96" t="str">
        <f t="shared" si="45"/>
        <v/>
      </c>
      <c r="P636" s="14"/>
      <c r="Q636" s="14"/>
      <c r="R636" s="218" t="e">
        <f>+VLOOKUP(F636,'ESTADAR V3 2025'!$D$125:$G$236,4,FALSE)</f>
        <v>#N/A</v>
      </c>
    </row>
    <row r="637" spans="1:18" x14ac:dyDescent="0.35">
      <c r="A637" s="83" t="str">
        <f>IFERROR(VLOOKUP(LEFT(F637,4),Tabla3[[COD]:[PROCESO]],5,0),"")</f>
        <v/>
      </c>
      <c r="B637" s="15"/>
      <c r="C637" s="85"/>
      <c r="D637" s="84" t="e">
        <f>VLOOKUP(E637,FINCAS!$A$2:$B$77,2,0)</f>
        <v>#N/A</v>
      </c>
      <c r="E637" s="15"/>
      <c r="F637" s="15"/>
      <c r="G637" s="82" t="e">
        <f>VLOOKUP(F637,'ESTADAR V3 2025'!$D$125:$E$240,2,0)</f>
        <v>#N/A</v>
      </c>
      <c r="H637" s="86"/>
      <c r="I637" s="86"/>
      <c r="J637" s="15"/>
      <c r="K637" s="242" t="str">
        <f t="shared" si="42"/>
        <v/>
      </c>
      <c r="L637" s="93">
        <f t="shared" si="43"/>
        <v>0</v>
      </c>
      <c r="M637" s="94" t="str">
        <f>+IFERROR(VLOOKUP(LEFT(F637,4),'ESTADAR V3 2025'!$C$4:$G$116,4,0),"")</f>
        <v/>
      </c>
      <c r="N637" s="95" t="str">
        <f t="shared" si="44"/>
        <v/>
      </c>
      <c r="O637" s="96" t="str">
        <f t="shared" si="45"/>
        <v/>
      </c>
      <c r="P637" s="14"/>
      <c r="Q637" s="14"/>
      <c r="R637" s="218" t="e">
        <f>+VLOOKUP(F637,'ESTADAR V3 2025'!$D$125:$G$236,4,FALSE)</f>
        <v>#N/A</v>
      </c>
    </row>
    <row r="638" spans="1:18" x14ac:dyDescent="0.35">
      <c r="A638" s="83" t="str">
        <f>IFERROR(VLOOKUP(LEFT(F638,4),Tabla3[[COD]:[PROCESO]],5,0),"")</f>
        <v/>
      </c>
      <c r="B638" s="15"/>
      <c r="C638" s="85"/>
      <c r="D638" s="84" t="e">
        <f>VLOOKUP(E638,FINCAS!$A$2:$B$77,2,0)</f>
        <v>#N/A</v>
      </c>
      <c r="E638" s="15"/>
      <c r="F638" s="15"/>
      <c r="G638" s="82" t="e">
        <f>VLOOKUP(F638,'ESTADAR V3 2025'!$D$125:$E$240,2,0)</f>
        <v>#N/A</v>
      </c>
      <c r="H638" s="86"/>
      <c r="I638" s="86"/>
      <c r="J638" s="15"/>
      <c r="K638" s="242" t="str">
        <f t="shared" si="42"/>
        <v/>
      </c>
      <c r="L638" s="93">
        <f t="shared" si="43"/>
        <v>0</v>
      </c>
      <c r="M638" s="94" t="str">
        <f>+IFERROR(VLOOKUP(LEFT(F638,4),'ESTADAR V3 2025'!$C$4:$G$116,4,0),"")</f>
        <v/>
      </c>
      <c r="N638" s="95" t="str">
        <f t="shared" si="44"/>
        <v/>
      </c>
      <c r="O638" s="96" t="str">
        <f t="shared" si="45"/>
        <v/>
      </c>
      <c r="P638" s="14"/>
      <c r="Q638" s="14"/>
      <c r="R638" s="218" t="e">
        <f>+VLOOKUP(F638,'ESTADAR V3 2025'!$D$125:$G$236,4,FALSE)</f>
        <v>#N/A</v>
      </c>
    </row>
    <row r="639" spans="1:18" x14ac:dyDescent="0.35">
      <c r="A639" s="83" t="str">
        <f>IFERROR(VLOOKUP(LEFT(F639,4),Tabla3[[COD]:[PROCESO]],5,0),"")</f>
        <v/>
      </c>
      <c r="B639" s="15"/>
      <c r="C639" s="85"/>
      <c r="D639" s="84" t="e">
        <f>VLOOKUP(E639,FINCAS!$A$2:$B$77,2,0)</f>
        <v>#N/A</v>
      </c>
      <c r="E639" s="15"/>
      <c r="F639" s="15"/>
      <c r="G639" s="82" t="e">
        <f>VLOOKUP(F639,'ESTADAR V3 2025'!$D$125:$E$240,2,0)</f>
        <v>#N/A</v>
      </c>
      <c r="H639" s="86"/>
      <c r="I639" s="86"/>
      <c r="J639" s="15"/>
      <c r="K639" s="242" t="str">
        <f t="shared" si="42"/>
        <v/>
      </c>
      <c r="L639" s="93">
        <f t="shared" si="43"/>
        <v>0</v>
      </c>
      <c r="M639" s="94" t="str">
        <f>+IFERROR(VLOOKUP(LEFT(F639,4),'ESTADAR V3 2025'!$C$4:$G$116,4,0),"")</f>
        <v/>
      </c>
      <c r="N639" s="95" t="str">
        <f t="shared" si="44"/>
        <v/>
      </c>
      <c r="O639" s="96" t="str">
        <f t="shared" si="45"/>
        <v/>
      </c>
      <c r="P639" s="14"/>
      <c r="Q639" s="14"/>
      <c r="R639" s="218" t="e">
        <f>+VLOOKUP(F639,'ESTADAR V3 2025'!$D$125:$G$236,4,FALSE)</f>
        <v>#N/A</v>
      </c>
    </row>
    <row r="640" spans="1:18" x14ac:dyDescent="0.35">
      <c r="A640" s="83" t="str">
        <f>IFERROR(VLOOKUP(LEFT(F640,4),Tabla3[[COD]:[PROCESO]],5,0),"")</f>
        <v/>
      </c>
      <c r="B640" s="15"/>
      <c r="C640" s="85"/>
      <c r="D640" s="84" t="e">
        <f>VLOOKUP(E640,FINCAS!$A$2:$B$77,2,0)</f>
        <v>#N/A</v>
      </c>
      <c r="E640" s="15"/>
      <c r="F640" s="15"/>
      <c r="G640" s="82" t="e">
        <f>VLOOKUP(F640,'ESTADAR V3 2025'!$D$125:$E$240,2,0)</f>
        <v>#N/A</v>
      </c>
      <c r="H640" s="86"/>
      <c r="I640" s="86"/>
      <c r="J640" s="15"/>
      <c r="K640" s="242" t="str">
        <f t="shared" si="42"/>
        <v/>
      </c>
      <c r="L640" s="93">
        <f t="shared" si="43"/>
        <v>0</v>
      </c>
      <c r="M640" s="94" t="str">
        <f>+IFERROR(VLOOKUP(LEFT(F640,4),'ESTADAR V3 2025'!$C$4:$G$116,4,0),"")</f>
        <v/>
      </c>
      <c r="N640" s="95" t="str">
        <f t="shared" si="44"/>
        <v/>
      </c>
      <c r="O640" s="96" t="str">
        <f t="shared" si="45"/>
        <v/>
      </c>
      <c r="P640" s="14"/>
      <c r="Q640" s="14"/>
      <c r="R640" s="218" t="e">
        <f>+VLOOKUP(F640,'ESTADAR V3 2025'!$D$125:$G$236,4,FALSE)</f>
        <v>#N/A</v>
      </c>
    </row>
    <row r="641" spans="1:18" x14ac:dyDescent="0.35">
      <c r="A641" s="83" t="str">
        <f>IFERROR(VLOOKUP(LEFT(F641,4),Tabla3[[COD]:[PROCESO]],5,0),"")</f>
        <v/>
      </c>
      <c r="B641" s="15"/>
      <c r="C641" s="85"/>
      <c r="D641" s="84" t="e">
        <f>VLOOKUP(E641,FINCAS!$A$2:$B$77,2,0)</f>
        <v>#N/A</v>
      </c>
      <c r="E641" s="15"/>
      <c r="F641" s="15"/>
      <c r="G641" s="82" t="e">
        <f>VLOOKUP(F641,'ESTADAR V3 2025'!$D$125:$E$240,2,0)</f>
        <v>#N/A</v>
      </c>
      <c r="H641" s="86"/>
      <c r="I641" s="86"/>
      <c r="J641" s="15"/>
      <c r="K641" s="242" t="str">
        <f t="shared" si="42"/>
        <v/>
      </c>
      <c r="L641" s="93">
        <f t="shared" si="43"/>
        <v>0</v>
      </c>
      <c r="M641" s="94" t="str">
        <f>+IFERROR(VLOOKUP(LEFT(F641,4),'ESTADAR V3 2025'!$C$4:$G$116,4,0),"")</f>
        <v/>
      </c>
      <c r="N641" s="95" t="str">
        <f t="shared" si="44"/>
        <v/>
      </c>
      <c r="O641" s="96" t="str">
        <f t="shared" si="45"/>
        <v/>
      </c>
      <c r="P641" s="14"/>
      <c r="Q641" s="14"/>
      <c r="R641" s="218" t="e">
        <f>+VLOOKUP(F641,'ESTADAR V3 2025'!$D$125:$G$236,4,FALSE)</f>
        <v>#N/A</v>
      </c>
    </row>
    <row r="642" spans="1:18" x14ac:dyDescent="0.35">
      <c r="A642" s="83" t="str">
        <f>IFERROR(VLOOKUP(LEFT(F642,4),Tabla3[[COD]:[PROCESO]],5,0),"")</f>
        <v/>
      </c>
      <c r="B642" s="15"/>
      <c r="C642" s="85"/>
      <c r="D642" s="84" t="e">
        <f>VLOOKUP(E642,FINCAS!$A$2:$B$77,2,0)</f>
        <v>#N/A</v>
      </c>
      <c r="E642" s="15"/>
      <c r="F642" s="15"/>
      <c r="G642" s="82" t="e">
        <f>VLOOKUP(F642,'ESTADAR V3 2025'!$D$125:$E$240,2,0)</f>
        <v>#N/A</v>
      </c>
      <c r="H642" s="86"/>
      <c r="I642" s="86"/>
      <c r="J642" s="15"/>
      <c r="K642" s="242" t="str">
        <f t="shared" ref="K642:K705" si="46">+IFERROR(L642*M642,"")</f>
        <v/>
      </c>
      <c r="L642" s="93">
        <f t="shared" si="43"/>
        <v>0</v>
      </c>
      <c r="M642" s="94" t="str">
        <f>+IFERROR(VLOOKUP(LEFT(F642,4),'ESTADAR V3 2025'!$C$4:$G$116,4,0),"")</f>
        <v/>
      </c>
      <c r="N642" s="95" t="str">
        <f t="shared" si="44"/>
        <v/>
      </c>
      <c r="O642" s="96" t="str">
        <f t="shared" si="45"/>
        <v/>
      </c>
      <c r="P642" s="14"/>
      <c r="Q642" s="14"/>
      <c r="R642" s="218" t="e">
        <f>+VLOOKUP(F642,'ESTADAR V3 2025'!$D$125:$G$236,4,FALSE)</f>
        <v>#N/A</v>
      </c>
    </row>
    <row r="643" spans="1:18" x14ac:dyDescent="0.35">
      <c r="A643" s="83" t="str">
        <f>IFERROR(VLOOKUP(LEFT(F643,4),Tabla3[[COD]:[PROCESO]],5,0),"")</f>
        <v/>
      </c>
      <c r="B643" s="15"/>
      <c r="C643" s="85"/>
      <c r="D643" s="84" t="e">
        <f>VLOOKUP(E643,FINCAS!$A$2:$B$77,2,0)</f>
        <v>#N/A</v>
      </c>
      <c r="E643" s="15"/>
      <c r="F643" s="15"/>
      <c r="G643" s="82" t="e">
        <f>VLOOKUP(F643,'ESTADAR V3 2025'!$D$125:$E$240,2,0)</f>
        <v>#N/A</v>
      </c>
      <c r="H643" s="86"/>
      <c r="I643" s="86"/>
      <c r="J643" s="15"/>
      <c r="K643" s="242" t="str">
        <f t="shared" si="46"/>
        <v/>
      </c>
      <c r="L643" s="93">
        <f t="shared" si="43"/>
        <v>0</v>
      </c>
      <c r="M643" s="94" t="str">
        <f>+IFERROR(VLOOKUP(LEFT(F643,4),'ESTADAR V3 2025'!$C$4:$G$116,4,0),"")</f>
        <v/>
      </c>
      <c r="N643" s="95" t="str">
        <f t="shared" si="44"/>
        <v/>
      </c>
      <c r="O643" s="96" t="str">
        <f t="shared" si="45"/>
        <v/>
      </c>
      <c r="P643" s="14"/>
      <c r="Q643" s="14"/>
      <c r="R643" s="218" t="e">
        <f>+VLOOKUP(F643,'ESTADAR V3 2025'!$D$125:$G$236,4,FALSE)</f>
        <v>#N/A</v>
      </c>
    </row>
    <row r="644" spans="1:18" x14ac:dyDescent="0.35">
      <c r="A644" s="83" t="str">
        <f>IFERROR(VLOOKUP(LEFT(F644,4),Tabla3[[COD]:[PROCESO]],5,0),"")</f>
        <v/>
      </c>
      <c r="B644" s="15"/>
      <c r="C644" s="85"/>
      <c r="D644" s="84" t="e">
        <f>VLOOKUP(E644,FINCAS!$A$2:$B$77,2,0)</f>
        <v>#N/A</v>
      </c>
      <c r="E644" s="15"/>
      <c r="F644" s="15"/>
      <c r="G644" s="82" t="e">
        <f>VLOOKUP(F644,'ESTADAR V3 2025'!$D$125:$E$240,2,0)</f>
        <v>#N/A</v>
      </c>
      <c r="H644" s="86"/>
      <c r="I644" s="86"/>
      <c r="J644" s="15"/>
      <c r="K644" s="242" t="str">
        <f t="shared" si="46"/>
        <v/>
      </c>
      <c r="L644" s="93">
        <f t="shared" ref="L644:L705" si="47">+(I644-H644)*24</f>
        <v>0</v>
      </c>
      <c r="M644" s="94" t="str">
        <f>+IFERROR(VLOOKUP(LEFT(F644,4),'ESTADAR V3 2025'!$C$4:$G$116,4,0),"")</f>
        <v/>
      </c>
      <c r="N644" s="95" t="str">
        <f t="shared" ref="N644:N705" si="48">IFERROR(J644/L644,"")</f>
        <v/>
      </c>
      <c r="O644" s="96" t="str">
        <f t="shared" ref="O644:O705" si="49">IFERROR(N644/M644,"")</f>
        <v/>
      </c>
      <c r="P644" s="14"/>
      <c r="Q644" s="14"/>
      <c r="R644" s="218" t="e">
        <f>+VLOOKUP(F644,'ESTADAR V3 2025'!$D$125:$G$236,4,FALSE)</f>
        <v>#N/A</v>
      </c>
    </row>
    <row r="645" spans="1:18" x14ac:dyDescent="0.35">
      <c r="A645" s="83" t="str">
        <f>IFERROR(VLOOKUP(LEFT(F645,4),Tabla3[[COD]:[PROCESO]],5,0),"")</f>
        <v/>
      </c>
      <c r="B645" s="15"/>
      <c r="C645" s="85"/>
      <c r="D645" s="84" t="e">
        <f>VLOOKUP(E645,FINCAS!$A$2:$B$77,2,0)</f>
        <v>#N/A</v>
      </c>
      <c r="E645" s="15"/>
      <c r="F645" s="15"/>
      <c r="G645" s="82" t="e">
        <f>VLOOKUP(F645,'ESTADAR V3 2025'!$D$125:$E$240,2,0)</f>
        <v>#N/A</v>
      </c>
      <c r="H645" s="86"/>
      <c r="I645" s="86"/>
      <c r="J645" s="15"/>
      <c r="K645" s="242" t="str">
        <f t="shared" si="46"/>
        <v/>
      </c>
      <c r="L645" s="93">
        <f t="shared" si="47"/>
        <v>0</v>
      </c>
      <c r="M645" s="94" t="str">
        <f>+IFERROR(VLOOKUP(LEFT(F645,4),'ESTADAR V3 2025'!$C$4:$G$116,4,0),"")</f>
        <v/>
      </c>
      <c r="N645" s="95" t="str">
        <f t="shared" si="48"/>
        <v/>
      </c>
      <c r="O645" s="96" t="str">
        <f t="shared" si="49"/>
        <v/>
      </c>
      <c r="P645" s="14"/>
      <c r="Q645" s="14"/>
      <c r="R645" s="218" t="e">
        <f>+VLOOKUP(F645,'ESTADAR V3 2025'!$D$125:$G$236,4,FALSE)</f>
        <v>#N/A</v>
      </c>
    </row>
    <row r="646" spans="1:18" x14ac:dyDescent="0.35">
      <c r="A646" s="83" t="str">
        <f>IFERROR(VLOOKUP(LEFT(F646,4),Tabla3[[COD]:[PROCESO]],5,0),"")</f>
        <v/>
      </c>
      <c r="B646" s="15"/>
      <c r="C646" s="85"/>
      <c r="D646" s="84" t="e">
        <f>VLOOKUP(E646,FINCAS!$A$2:$B$77,2,0)</f>
        <v>#N/A</v>
      </c>
      <c r="E646" s="15"/>
      <c r="F646" s="15"/>
      <c r="G646" s="82" t="e">
        <f>VLOOKUP(F646,'ESTADAR V3 2025'!$D$125:$E$240,2,0)</f>
        <v>#N/A</v>
      </c>
      <c r="H646" s="86"/>
      <c r="I646" s="86"/>
      <c r="J646" s="15"/>
      <c r="K646" s="242" t="str">
        <f t="shared" si="46"/>
        <v/>
      </c>
      <c r="L646" s="93">
        <f t="shared" si="47"/>
        <v>0</v>
      </c>
      <c r="M646" s="94" t="str">
        <f>+IFERROR(VLOOKUP(LEFT(F646,4),'ESTADAR V3 2025'!$C$4:$G$116,4,0),"")</f>
        <v/>
      </c>
      <c r="N646" s="95" t="str">
        <f t="shared" si="48"/>
        <v/>
      </c>
      <c r="O646" s="96" t="str">
        <f t="shared" si="49"/>
        <v/>
      </c>
      <c r="P646" s="14"/>
      <c r="Q646" s="14"/>
      <c r="R646" s="218" t="e">
        <f>+VLOOKUP(F646,'ESTADAR V3 2025'!$D$125:$G$236,4,FALSE)</f>
        <v>#N/A</v>
      </c>
    </row>
    <row r="647" spans="1:18" x14ac:dyDescent="0.35">
      <c r="A647" s="83" t="str">
        <f>IFERROR(VLOOKUP(LEFT(F647,4),Tabla3[[COD]:[PROCESO]],5,0),"")</f>
        <v/>
      </c>
      <c r="B647" s="15"/>
      <c r="C647" s="85"/>
      <c r="D647" s="84" t="e">
        <f>VLOOKUP(E647,FINCAS!$A$2:$B$77,2,0)</f>
        <v>#N/A</v>
      </c>
      <c r="E647" s="15"/>
      <c r="F647" s="15"/>
      <c r="G647" s="82" t="e">
        <f>VLOOKUP(F647,'ESTADAR V3 2025'!$D$125:$E$240,2,0)</f>
        <v>#N/A</v>
      </c>
      <c r="H647" s="86"/>
      <c r="I647" s="86"/>
      <c r="J647" s="15"/>
      <c r="K647" s="242" t="str">
        <f t="shared" si="46"/>
        <v/>
      </c>
      <c r="L647" s="93">
        <f t="shared" si="47"/>
        <v>0</v>
      </c>
      <c r="M647" s="94" t="str">
        <f>+IFERROR(VLOOKUP(LEFT(F647,4),'ESTADAR V3 2025'!$C$4:$G$116,4,0),"")</f>
        <v/>
      </c>
      <c r="N647" s="95" t="str">
        <f t="shared" si="48"/>
        <v/>
      </c>
      <c r="O647" s="96" t="str">
        <f t="shared" si="49"/>
        <v/>
      </c>
      <c r="P647" s="14"/>
      <c r="Q647" s="14"/>
      <c r="R647" s="218" t="e">
        <f>+VLOOKUP(F647,'ESTADAR V3 2025'!$D$125:$G$236,4,FALSE)</f>
        <v>#N/A</v>
      </c>
    </row>
    <row r="648" spans="1:18" x14ac:dyDescent="0.35">
      <c r="A648" s="83" t="str">
        <f>IFERROR(VLOOKUP(LEFT(F648,4),Tabla3[[COD]:[PROCESO]],5,0),"")</f>
        <v/>
      </c>
      <c r="B648" s="15"/>
      <c r="C648" s="85"/>
      <c r="D648" s="84" t="e">
        <f>VLOOKUP(E648,FINCAS!$A$2:$B$77,2,0)</f>
        <v>#N/A</v>
      </c>
      <c r="E648" s="15"/>
      <c r="F648" s="15"/>
      <c r="G648" s="82" t="e">
        <f>VLOOKUP(F648,'ESTADAR V3 2025'!$D$125:$E$240,2,0)</f>
        <v>#N/A</v>
      </c>
      <c r="H648" s="86"/>
      <c r="I648" s="86"/>
      <c r="J648" s="15"/>
      <c r="K648" s="242" t="str">
        <f t="shared" si="46"/>
        <v/>
      </c>
      <c r="L648" s="93">
        <f t="shared" si="47"/>
        <v>0</v>
      </c>
      <c r="M648" s="94" t="str">
        <f>+IFERROR(VLOOKUP(LEFT(F648,4),'ESTADAR V3 2025'!$C$4:$G$116,4,0),"")</f>
        <v/>
      </c>
      <c r="N648" s="95" t="str">
        <f t="shared" si="48"/>
        <v/>
      </c>
      <c r="O648" s="96" t="str">
        <f t="shared" si="49"/>
        <v/>
      </c>
      <c r="P648" s="14"/>
      <c r="Q648" s="14"/>
      <c r="R648" s="218" t="e">
        <f>+VLOOKUP(F648,'ESTADAR V3 2025'!$D$125:$G$236,4,FALSE)</f>
        <v>#N/A</v>
      </c>
    </row>
    <row r="649" spans="1:18" x14ac:dyDescent="0.35">
      <c r="A649" s="83" t="str">
        <f>IFERROR(VLOOKUP(LEFT(F649,4),Tabla3[[COD]:[PROCESO]],5,0),"")</f>
        <v/>
      </c>
      <c r="B649" s="15"/>
      <c r="C649" s="85"/>
      <c r="D649" s="84" t="e">
        <f>VLOOKUP(E649,FINCAS!$A$2:$B$77,2,0)</f>
        <v>#N/A</v>
      </c>
      <c r="E649" s="15"/>
      <c r="F649" s="15"/>
      <c r="G649" s="82" t="e">
        <f>VLOOKUP(F649,'ESTADAR V3 2025'!$D$125:$E$240,2,0)</f>
        <v>#N/A</v>
      </c>
      <c r="H649" s="86"/>
      <c r="I649" s="86"/>
      <c r="J649" s="15"/>
      <c r="K649" s="242" t="str">
        <f t="shared" si="46"/>
        <v/>
      </c>
      <c r="L649" s="93">
        <f t="shared" si="47"/>
        <v>0</v>
      </c>
      <c r="M649" s="94" t="str">
        <f>+IFERROR(VLOOKUP(LEFT(F649,4),'ESTADAR V3 2025'!$C$4:$G$116,4,0),"")</f>
        <v/>
      </c>
      <c r="N649" s="95" t="str">
        <f t="shared" si="48"/>
        <v/>
      </c>
      <c r="O649" s="96" t="str">
        <f t="shared" si="49"/>
        <v/>
      </c>
      <c r="P649" s="14"/>
      <c r="Q649" s="14"/>
      <c r="R649" s="218" t="e">
        <f>+VLOOKUP(F649,'ESTADAR V3 2025'!$D$125:$G$236,4,FALSE)</f>
        <v>#N/A</v>
      </c>
    </row>
    <row r="650" spans="1:18" x14ac:dyDescent="0.35">
      <c r="A650" s="83" t="str">
        <f>IFERROR(VLOOKUP(LEFT(F650,4),Tabla3[[COD]:[PROCESO]],5,0),"")</f>
        <v/>
      </c>
      <c r="B650" s="15"/>
      <c r="C650" s="85"/>
      <c r="D650" s="84" t="e">
        <f>VLOOKUP(E650,FINCAS!$A$2:$B$77,2,0)</f>
        <v>#N/A</v>
      </c>
      <c r="E650" s="15"/>
      <c r="F650" s="15"/>
      <c r="G650" s="82" t="e">
        <f>VLOOKUP(F650,'ESTADAR V3 2025'!$D$125:$E$240,2,0)</f>
        <v>#N/A</v>
      </c>
      <c r="H650" s="86"/>
      <c r="I650" s="86"/>
      <c r="J650" s="15"/>
      <c r="K650" s="242" t="str">
        <f t="shared" si="46"/>
        <v/>
      </c>
      <c r="L650" s="93">
        <f t="shared" si="47"/>
        <v>0</v>
      </c>
      <c r="M650" s="94" t="str">
        <f>+IFERROR(VLOOKUP(LEFT(F650,4),'ESTADAR V3 2025'!$C$4:$G$116,4,0),"")</f>
        <v/>
      </c>
      <c r="N650" s="95" t="str">
        <f t="shared" si="48"/>
        <v/>
      </c>
      <c r="O650" s="96" t="str">
        <f t="shared" si="49"/>
        <v/>
      </c>
      <c r="P650" s="14"/>
      <c r="Q650" s="14"/>
      <c r="R650" s="218" t="e">
        <f>+VLOOKUP(F650,'ESTADAR V3 2025'!$D$125:$G$236,4,FALSE)</f>
        <v>#N/A</v>
      </c>
    </row>
    <row r="651" spans="1:18" x14ac:dyDescent="0.35">
      <c r="A651" s="83" t="str">
        <f>IFERROR(VLOOKUP(LEFT(F651,4),Tabla3[[COD]:[PROCESO]],5,0),"")</f>
        <v/>
      </c>
      <c r="B651" s="15"/>
      <c r="C651" s="85"/>
      <c r="D651" s="84" t="e">
        <f>VLOOKUP(E651,FINCAS!$A$2:$B$77,2,0)</f>
        <v>#N/A</v>
      </c>
      <c r="E651" s="15"/>
      <c r="F651" s="15"/>
      <c r="G651" s="82" t="e">
        <f>VLOOKUP(F651,'ESTADAR V3 2025'!$D$125:$E$240,2,0)</f>
        <v>#N/A</v>
      </c>
      <c r="H651" s="86"/>
      <c r="I651" s="86"/>
      <c r="J651" s="15"/>
      <c r="K651" s="242" t="str">
        <f t="shared" si="46"/>
        <v/>
      </c>
      <c r="L651" s="93">
        <f t="shared" si="47"/>
        <v>0</v>
      </c>
      <c r="M651" s="94" t="str">
        <f>+IFERROR(VLOOKUP(LEFT(F651,4),'ESTADAR V3 2025'!$C$4:$G$116,4,0),"")</f>
        <v/>
      </c>
      <c r="N651" s="95" t="str">
        <f t="shared" si="48"/>
        <v/>
      </c>
      <c r="O651" s="96" t="str">
        <f t="shared" si="49"/>
        <v/>
      </c>
      <c r="P651" s="14"/>
      <c r="Q651" s="14"/>
      <c r="R651" s="218" t="e">
        <f>+VLOOKUP(F651,'ESTADAR V3 2025'!$D$125:$G$236,4,FALSE)</f>
        <v>#N/A</v>
      </c>
    </row>
    <row r="652" spans="1:18" x14ac:dyDescent="0.35">
      <c r="A652" s="83" t="str">
        <f>IFERROR(VLOOKUP(LEFT(F652,4),Tabla3[[COD]:[PROCESO]],5,0),"")</f>
        <v/>
      </c>
      <c r="B652" s="15"/>
      <c r="C652" s="85"/>
      <c r="D652" s="84" t="e">
        <f>VLOOKUP(E652,FINCAS!$A$2:$B$77,2,0)</f>
        <v>#N/A</v>
      </c>
      <c r="E652" s="15"/>
      <c r="F652" s="15"/>
      <c r="G652" s="82" t="e">
        <f>VLOOKUP(F652,'ESTADAR V3 2025'!$D$125:$E$240,2,0)</f>
        <v>#N/A</v>
      </c>
      <c r="H652" s="86"/>
      <c r="I652" s="86"/>
      <c r="J652" s="15"/>
      <c r="K652" s="242" t="str">
        <f t="shared" si="46"/>
        <v/>
      </c>
      <c r="L652" s="93">
        <f t="shared" si="47"/>
        <v>0</v>
      </c>
      <c r="M652" s="94" t="str">
        <f>+IFERROR(VLOOKUP(LEFT(F652,4),'ESTADAR V3 2025'!$C$4:$G$116,4,0),"")</f>
        <v/>
      </c>
      <c r="N652" s="95" t="str">
        <f t="shared" si="48"/>
        <v/>
      </c>
      <c r="O652" s="96" t="str">
        <f t="shared" si="49"/>
        <v/>
      </c>
      <c r="P652" s="14"/>
      <c r="Q652" s="14"/>
      <c r="R652" s="218" t="e">
        <f>+VLOOKUP(F652,'ESTADAR V3 2025'!$D$125:$G$236,4,FALSE)</f>
        <v>#N/A</v>
      </c>
    </row>
    <row r="653" spans="1:18" x14ac:dyDescent="0.35">
      <c r="A653" s="83" t="str">
        <f>IFERROR(VLOOKUP(LEFT(F653,4),Tabla3[[COD]:[PROCESO]],5,0),"")</f>
        <v/>
      </c>
      <c r="B653" s="15"/>
      <c r="C653" s="85"/>
      <c r="D653" s="84" t="e">
        <f>VLOOKUP(E653,FINCAS!$A$2:$B$77,2,0)</f>
        <v>#N/A</v>
      </c>
      <c r="E653" s="15"/>
      <c r="F653" s="15"/>
      <c r="G653" s="82" t="e">
        <f>VLOOKUP(F653,'ESTADAR V3 2025'!$D$125:$E$240,2,0)</f>
        <v>#N/A</v>
      </c>
      <c r="H653" s="86"/>
      <c r="I653" s="86"/>
      <c r="J653" s="15"/>
      <c r="K653" s="242" t="str">
        <f t="shared" si="46"/>
        <v/>
      </c>
      <c r="L653" s="93">
        <f t="shared" si="47"/>
        <v>0</v>
      </c>
      <c r="M653" s="94" t="str">
        <f>+IFERROR(VLOOKUP(LEFT(F653,4),'ESTADAR V3 2025'!$C$4:$G$116,4,0),"")</f>
        <v/>
      </c>
      <c r="N653" s="95" t="str">
        <f t="shared" si="48"/>
        <v/>
      </c>
      <c r="O653" s="96" t="str">
        <f t="shared" si="49"/>
        <v/>
      </c>
      <c r="P653" s="14"/>
      <c r="Q653" s="14"/>
      <c r="R653" s="218" t="e">
        <f>+VLOOKUP(F653,'ESTADAR V3 2025'!$D$125:$G$236,4,FALSE)</f>
        <v>#N/A</v>
      </c>
    </row>
    <row r="654" spans="1:18" x14ac:dyDescent="0.35">
      <c r="A654" s="83" t="str">
        <f>IFERROR(VLOOKUP(LEFT(F654,4),Tabla3[[COD]:[PROCESO]],5,0),"")</f>
        <v/>
      </c>
      <c r="B654" s="15"/>
      <c r="C654" s="85"/>
      <c r="D654" s="84" t="e">
        <f>VLOOKUP(E654,FINCAS!$A$2:$B$77,2,0)</f>
        <v>#N/A</v>
      </c>
      <c r="E654" s="15"/>
      <c r="F654" s="15"/>
      <c r="G654" s="82" t="e">
        <f>VLOOKUP(F654,'ESTADAR V3 2025'!$D$125:$E$240,2,0)</f>
        <v>#N/A</v>
      </c>
      <c r="H654" s="86"/>
      <c r="I654" s="86"/>
      <c r="J654" s="15"/>
      <c r="K654" s="242" t="str">
        <f t="shared" si="46"/>
        <v/>
      </c>
      <c r="L654" s="93">
        <f t="shared" si="47"/>
        <v>0</v>
      </c>
      <c r="M654" s="94" t="str">
        <f>+IFERROR(VLOOKUP(LEFT(F654,4),'ESTADAR V3 2025'!$C$4:$G$116,4,0),"")</f>
        <v/>
      </c>
      <c r="N654" s="95" t="str">
        <f t="shared" si="48"/>
        <v/>
      </c>
      <c r="O654" s="96" t="str">
        <f t="shared" si="49"/>
        <v/>
      </c>
      <c r="P654" s="14"/>
      <c r="Q654" s="14"/>
      <c r="R654" s="218" t="e">
        <f>+VLOOKUP(F654,'ESTADAR V3 2025'!$D$125:$G$236,4,FALSE)</f>
        <v>#N/A</v>
      </c>
    </row>
    <row r="655" spans="1:18" x14ac:dyDescent="0.35">
      <c r="A655" s="83" t="str">
        <f>IFERROR(VLOOKUP(LEFT(F655,4),Tabla3[[COD]:[PROCESO]],5,0),"")</f>
        <v/>
      </c>
      <c r="B655" s="15"/>
      <c r="C655" s="85"/>
      <c r="D655" s="84" t="e">
        <f>VLOOKUP(E655,FINCAS!$A$2:$B$77,2,0)</f>
        <v>#N/A</v>
      </c>
      <c r="E655" s="15"/>
      <c r="F655" s="15"/>
      <c r="G655" s="82" t="e">
        <f>VLOOKUP(F655,'ESTADAR V3 2025'!$D$125:$E$240,2,0)</f>
        <v>#N/A</v>
      </c>
      <c r="H655" s="86"/>
      <c r="I655" s="86"/>
      <c r="J655" s="15"/>
      <c r="K655" s="242" t="str">
        <f t="shared" si="46"/>
        <v/>
      </c>
      <c r="L655" s="93">
        <f t="shared" si="47"/>
        <v>0</v>
      </c>
      <c r="M655" s="94" t="str">
        <f>+IFERROR(VLOOKUP(LEFT(F655,4),'ESTADAR V3 2025'!$C$4:$G$116,4,0),"")</f>
        <v/>
      </c>
      <c r="N655" s="95" t="str">
        <f t="shared" si="48"/>
        <v/>
      </c>
      <c r="O655" s="96" t="str">
        <f t="shared" si="49"/>
        <v/>
      </c>
      <c r="P655" s="14"/>
      <c r="Q655" s="14"/>
      <c r="R655" s="218" t="e">
        <f>+VLOOKUP(F655,'ESTADAR V3 2025'!$D$125:$G$236,4,FALSE)</f>
        <v>#N/A</v>
      </c>
    </row>
    <row r="656" spans="1:18" x14ac:dyDescent="0.35">
      <c r="A656" s="83" t="str">
        <f>IFERROR(VLOOKUP(LEFT(F656,4),Tabla3[[COD]:[PROCESO]],5,0),"")</f>
        <v/>
      </c>
      <c r="B656" s="15"/>
      <c r="C656" s="85"/>
      <c r="D656" s="84" t="e">
        <f>VLOOKUP(E656,FINCAS!$A$2:$B$77,2,0)</f>
        <v>#N/A</v>
      </c>
      <c r="E656" s="15"/>
      <c r="F656" s="15"/>
      <c r="G656" s="82" t="e">
        <f>VLOOKUP(F656,'ESTADAR V3 2025'!$D$125:$E$240,2,0)</f>
        <v>#N/A</v>
      </c>
      <c r="H656" s="86"/>
      <c r="I656" s="86"/>
      <c r="J656" s="15"/>
      <c r="K656" s="242" t="str">
        <f t="shared" si="46"/>
        <v/>
      </c>
      <c r="L656" s="93">
        <f t="shared" si="47"/>
        <v>0</v>
      </c>
      <c r="M656" s="94" t="str">
        <f>+IFERROR(VLOOKUP(LEFT(F656,4),'ESTADAR V3 2025'!$C$4:$G$116,4,0),"")</f>
        <v/>
      </c>
      <c r="N656" s="95" t="str">
        <f t="shared" si="48"/>
        <v/>
      </c>
      <c r="O656" s="96" t="str">
        <f t="shared" si="49"/>
        <v/>
      </c>
      <c r="P656" s="14"/>
      <c r="Q656" s="14"/>
      <c r="R656" s="218" t="e">
        <f>+VLOOKUP(F656,'ESTADAR V3 2025'!$D$125:$G$236,4,FALSE)</f>
        <v>#N/A</v>
      </c>
    </row>
    <row r="657" spans="1:18" x14ac:dyDescent="0.35">
      <c r="A657" s="83" t="str">
        <f>IFERROR(VLOOKUP(LEFT(F657,4),Tabla3[[COD]:[PROCESO]],5,0),"")</f>
        <v/>
      </c>
      <c r="B657" s="15"/>
      <c r="C657" s="85"/>
      <c r="D657" s="84" t="e">
        <f>VLOOKUP(E657,FINCAS!$A$2:$B$77,2,0)</f>
        <v>#N/A</v>
      </c>
      <c r="E657" s="15"/>
      <c r="F657" s="15"/>
      <c r="G657" s="82" t="e">
        <f>VLOOKUP(F657,'ESTADAR V3 2025'!$D$125:$E$240,2,0)</f>
        <v>#N/A</v>
      </c>
      <c r="H657" s="86"/>
      <c r="I657" s="86"/>
      <c r="J657" s="15"/>
      <c r="K657" s="242" t="str">
        <f t="shared" si="46"/>
        <v/>
      </c>
      <c r="L657" s="93">
        <f t="shared" si="47"/>
        <v>0</v>
      </c>
      <c r="M657" s="94" t="str">
        <f>+IFERROR(VLOOKUP(LEFT(F657,4),'ESTADAR V3 2025'!$C$4:$G$116,4,0),"")</f>
        <v/>
      </c>
      <c r="N657" s="95" t="str">
        <f t="shared" si="48"/>
        <v/>
      </c>
      <c r="O657" s="96" t="str">
        <f t="shared" si="49"/>
        <v/>
      </c>
      <c r="P657" s="14"/>
      <c r="Q657" s="14"/>
      <c r="R657" s="218" t="e">
        <f>+VLOOKUP(F657,'ESTADAR V3 2025'!$D$125:$G$236,4,FALSE)</f>
        <v>#N/A</v>
      </c>
    </row>
    <row r="658" spans="1:18" x14ac:dyDescent="0.35">
      <c r="A658" s="83" t="str">
        <f>IFERROR(VLOOKUP(LEFT(F658,4),Tabla3[[COD]:[PROCESO]],5,0),"")</f>
        <v/>
      </c>
      <c r="B658" s="15"/>
      <c r="C658" s="85"/>
      <c r="D658" s="84" t="e">
        <f>VLOOKUP(E658,FINCAS!$A$2:$B$77,2,0)</f>
        <v>#N/A</v>
      </c>
      <c r="E658" s="15"/>
      <c r="F658" s="15"/>
      <c r="G658" s="82" t="e">
        <f>VLOOKUP(F658,'ESTADAR V3 2025'!$D$125:$E$240,2,0)</f>
        <v>#N/A</v>
      </c>
      <c r="H658" s="86"/>
      <c r="I658" s="86"/>
      <c r="J658" s="15"/>
      <c r="K658" s="242" t="str">
        <f t="shared" si="46"/>
        <v/>
      </c>
      <c r="L658" s="93">
        <f t="shared" si="47"/>
        <v>0</v>
      </c>
      <c r="M658" s="94" t="str">
        <f>+IFERROR(VLOOKUP(LEFT(F658,4),'ESTADAR V3 2025'!$C$4:$G$116,4,0),"")</f>
        <v/>
      </c>
      <c r="N658" s="95" t="str">
        <f t="shared" si="48"/>
        <v/>
      </c>
      <c r="O658" s="96" t="str">
        <f t="shared" si="49"/>
        <v/>
      </c>
      <c r="P658" s="14"/>
      <c r="Q658" s="14"/>
      <c r="R658" s="218" t="e">
        <f>+VLOOKUP(F658,'ESTADAR V3 2025'!$D$125:$G$236,4,FALSE)</f>
        <v>#N/A</v>
      </c>
    </row>
    <row r="659" spans="1:18" x14ac:dyDescent="0.35">
      <c r="A659" s="83" t="str">
        <f>IFERROR(VLOOKUP(LEFT(F659,4),Tabla3[[COD]:[PROCESO]],5,0),"")</f>
        <v/>
      </c>
      <c r="B659" s="15"/>
      <c r="C659" s="85"/>
      <c r="D659" s="84" t="e">
        <f>VLOOKUP(E659,FINCAS!$A$2:$B$77,2,0)</f>
        <v>#N/A</v>
      </c>
      <c r="E659" s="15"/>
      <c r="F659" s="15"/>
      <c r="G659" s="82" t="e">
        <f>VLOOKUP(F659,'ESTADAR V3 2025'!$D$125:$E$240,2,0)</f>
        <v>#N/A</v>
      </c>
      <c r="H659" s="86"/>
      <c r="I659" s="86"/>
      <c r="J659" s="15"/>
      <c r="K659" s="242" t="str">
        <f t="shared" si="46"/>
        <v/>
      </c>
      <c r="L659" s="93">
        <f t="shared" si="47"/>
        <v>0</v>
      </c>
      <c r="M659" s="94" t="str">
        <f>+IFERROR(VLOOKUP(LEFT(F659,4),'ESTADAR V3 2025'!$C$4:$G$116,4,0),"")</f>
        <v/>
      </c>
      <c r="N659" s="95" t="str">
        <f t="shared" si="48"/>
        <v/>
      </c>
      <c r="O659" s="96" t="str">
        <f t="shared" si="49"/>
        <v/>
      </c>
      <c r="P659" s="14"/>
      <c r="Q659" s="14"/>
      <c r="R659" s="218" t="e">
        <f>+VLOOKUP(F659,'ESTADAR V3 2025'!$D$125:$G$236,4,FALSE)</f>
        <v>#N/A</v>
      </c>
    </row>
    <row r="660" spans="1:18" x14ac:dyDescent="0.35">
      <c r="A660" s="83" t="str">
        <f>IFERROR(VLOOKUP(LEFT(F660,4),Tabla3[[COD]:[PROCESO]],5,0),"")</f>
        <v/>
      </c>
      <c r="B660" s="15"/>
      <c r="C660" s="85"/>
      <c r="D660" s="84" t="e">
        <f>VLOOKUP(E660,FINCAS!$A$2:$B$77,2,0)</f>
        <v>#N/A</v>
      </c>
      <c r="E660" s="15"/>
      <c r="F660" s="15"/>
      <c r="G660" s="82" t="e">
        <f>VLOOKUP(F660,'ESTADAR V3 2025'!$D$125:$E$240,2,0)</f>
        <v>#N/A</v>
      </c>
      <c r="H660" s="86"/>
      <c r="I660" s="86"/>
      <c r="J660" s="15"/>
      <c r="K660" s="242" t="str">
        <f t="shared" si="46"/>
        <v/>
      </c>
      <c r="L660" s="93">
        <f t="shared" si="47"/>
        <v>0</v>
      </c>
      <c r="M660" s="94" t="str">
        <f>+IFERROR(VLOOKUP(LEFT(F660,4),'ESTADAR V3 2025'!$C$4:$G$116,4,0),"")</f>
        <v/>
      </c>
      <c r="N660" s="95" t="str">
        <f t="shared" si="48"/>
        <v/>
      </c>
      <c r="O660" s="96" t="str">
        <f t="shared" si="49"/>
        <v/>
      </c>
      <c r="P660" s="14"/>
      <c r="Q660" s="14"/>
      <c r="R660" s="218" t="e">
        <f>+VLOOKUP(F660,'ESTADAR V3 2025'!$D$125:$G$236,4,FALSE)</f>
        <v>#N/A</v>
      </c>
    </row>
    <row r="661" spans="1:18" x14ac:dyDescent="0.35">
      <c r="A661" s="83" t="str">
        <f>IFERROR(VLOOKUP(LEFT(F661,4),Tabla3[[COD]:[PROCESO]],5,0),"")</f>
        <v/>
      </c>
      <c r="B661" s="15"/>
      <c r="C661" s="85"/>
      <c r="D661" s="84" t="e">
        <f>VLOOKUP(E661,FINCAS!$A$2:$B$77,2,0)</f>
        <v>#N/A</v>
      </c>
      <c r="E661" s="15"/>
      <c r="F661" s="15"/>
      <c r="G661" s="82" t="e">
        <f>VLOOKUP(F661,'ESTADAR V3 2025'!$D$125:$E$240,2,0)</f>
        <v>#N/A</v>
      </c>
      <c r="H661" s="86"/>
      <c r="I661" s="86"/>
      <c r="J661" s="15"/>
      <c r="K661" s="242" t="str">
        <f t="shared" si="46"/>
        <v/>
      </c>
      <c r="L661" s="93">
        <f t="shared" si="47"/>
        <v>0</v>
      </c>
      <c r="M661" s="94" t="str">
        <f>+IFERROR(VLOOKUP(LEFT(F661,4),'ESTADAR V3 2025'!$C$4:$G$116,4,0),"")</f>
        <v/>
      </c>
      <c r="N661" s="95" t="str">
        <f t="shared" si="48"/>
        <v/>
      </c>
      <c r="O661" s="96" t="str">
        <f t="shared" si="49"/>
        <v/>
      </c>
      <c r="P661" s="14"/>
      <c r="Q661" s="14"/>
      <c r="R661" s="218" t="e">
        <f>+VLOOKUP(F661,'ESTADAR V3 2025'!$D$125:$G$236,4,FALSE)</f>
        <v>#N/A</v>
      </c>
    </row>
    <row r="662" spans="1:18" x14ac:dyDescent="0.35">
      <c r="A662" s="83" t="str">
        <f>IFERROR(VLOOKUP(LEFT(F662,4),Tabla3[[COD]:[PROCESO]],5,0),"")</f>
        <v/>
      </c>
      <c r="B662" s="15"/>
      <c r="C662" s="85"/>
      <c r="D662" s="84" t="e">
        <f>VLOOKUP(E662,FINCAS!$A$2:$B$77,2,0)</f>
        <v>#N/A</v>
      </c>
      <c r="E662" s="15"/>
      <c r="F662" s="15"/>
      <c r="G662" s="82" t="e">
        <f>VLOOKUP(F662,'ESTADAR V3 2025'!$D$125:$E$240,2,0)</f>
        <v>#N/A</v>
      </c>
      <c r="H662" s="86"/>
      <c r="I662" s="86"/>
      <c r="J662" s="15"/>
      <c r="K662" s="242" t="str">
        <f t="shared" si="46"/>
        <v/>
      </c>
      <c r="L662" s="93">
        <f t="shared" si="47"/>
        <v>0</v>
      </c>
      <c r="M662" s="94" t="str">
        <f>+IFERROR(VLOOKUP(LEFT(F662,4),'ESTADAR V3 2025'!$C$4:$G$116,4,0),"")</f>
        <v/>
      </c>
      <c r="N662" s="95" t="str">
        <f t="shared" si="48"/>
        <v/>
      </c>
      <c r="O662" s="96" t="str">
        <f t="shared" si="49"/>
        <v/>
      </c>
      <c r="P662" s="14"/>
      <c r="Q662" s="14"/>
      <c r="R662" s="218" t="e">
        <f>+VLOOKUP(F662,'ESTADAR V3 2025'!$D$125:$G$236,4,FALSE)</f>
        <v>#N/A</v>
      </c>
    </row>
    <row r="663" spans="1:18" x14ac:dyDescent="0.35">
      <c r="A663" s="83" t="str">
        <f>IFERROR(VLOOKUP(LEFT(F663,4),Tabla3[[COD]:[PROCESO]],5,0),"")</f>
        <v/>
      </c>
      <c r="B663" s="15"/>
      <c r="C663" s="85"/>
      <c r="D663" s="84" t="e">
        <f>VLOOKUP(E663,FINCAS!$A$2:$B$77,2,0)</f>
        <v>#N/A</v>
      </c>
      <c r="E663" s="15"/>
      <c r="F663" s="15"/>
      <c r="G663" s="82" t="e">
        <f>VLOOKUP(F663,'ESTADAR V3 2025'!$D$125:$E$240,2,0)</f>
        <v>#N/A</v>
      </c>
      <c r="H663" s="86"/>
      <c r="I663" s="86"/>
      <c r="J663" s="15"/>
      <c r="K663" s="242" t="str">
        <f t="shared" si="46"/>
        <v/>
      </c>
      <c r="L663" s="93">
        <f t="shared" si="47"/>
        <v>0</v>
      </c>
      <c r="M663" s="94" t="str">
        <f>+IFERROR(VLOOKUP(LEFT(F663,4),'ESTADAR V3 2025'!$C$4:$G$116,4,0),"")</f>
        <v/>
      </c>
      <c r="N663" s="95" t="str">
        <f t="shared" si="48"/>
        <v/>
      </c>
      <c r="O663" s="96" t="str">
        <f t="shared" si="49"/>
        <v/>
      </c>
      <c r="P663" s="14"/>
      <c r="Q663" s="14"/>
      <c r="R663" s="218" t="e">
        <f>+VLOOKUP(F663,'ESTADAR V3 2025'!$D$125:$G$236,4,FALSE)</f>
        <v>#N/A</v>
      </c>
    </row>
    <row r="664" spans="1:18" x14ac:dyDescent="0.35">
      <c r="A664" s="83" t="str">
        <f>IFERROR(VLOOKUP(LEFT(F664,4),Tabla3[[COD]:[PROCESO]],5,0),"")</f>
        <v/>
      </c>
      <c r="B664" s="15"/>
      <c r="C664" s="85"/>
      <c r="D664" s="84" t="e">
        <f>VLOOKUP(E664,FINCAS!$A$2:$B$77,2,0)</f>
        <v>#N/A</v>
      </c>
      <c r="E664" s="15"/>
      <c r="F664" s="15"/>
      <c r="G664" s="82" t="e">
        <f>VLOOKUP(F664,'ESTADAR V3 2025'!$D$125:$E$240,2,0)</f>
        <v>#N/A</v>
      </c>
      <c r="H664" s="86"/>
      <c r="I664" s="86"/>
      <c r="J664" s="15"/>
      <c r="K664" s="242" t="str">
        <f t="shared" si="46"/>
        <v/>
      </c>
      <c r="L664" s="93">
        <f t="shared" si="47"/>
        <v>0</v>
      </c>
      <c r="M664" s="94" t="str">
        <f>+IFERROR(VLOOKUP(LEFT(F664,4),'ESTADAR V3 2025'!$C$4:$G$116,4,0),"")</f>
        <v/>
      </c>
      <c r="N664" s="95" t="str">
        <f t="shared" si="48"/>
        <v/>
      </c>
      <c r="O664" s="96" t="str">
        <f t="shared" si="49"/>
        <v/>
      </c>
      <c r="P664" s="14"/>
      <c r="Q664" s="14"/>
      <c r="R664" s="218" t="e">
        <f>+VLOOKUP(F664,'ESTADAR V3 2025'!$D$125:$G$236,4,FALSE)</f>
        <v>#N/A</v>
      </c>
    </row>
    <row r="665" spans="1:18" x14ac:dyDescent="0.35">
      <c r="A665" s="83" t="str">
        <f>IFERROR(VLOOKUP(LEFT(F665,4),Tabla3[[COD]:[PROCESO]],5,0),"")</f>
        <v/>
      </c>
      <c r="B665" s="15"/>
      <c r="C665" s="85"/>
      <c r="D665" s="84" t="e">
        <f>VLOOKUP(E665,FINCAS!$A$2:$B$77,2,0)</f>
        <v>#N/A</v>
      </c>
      <c r="E665" s="15"/>
      <c r="F665" s="15"/>
      <c r="G665" s="82" t="e">
        <f>VLOOKUP(F665,'ESTADAR V3 2025'!$D$125:$E$240,2,0)</f>
        <v>#N/A</v>
      </c>
      <c r="H665" s="86"/>
      <c r="I665" s="86"/>
      <c r="J665" s="15"/>
      <c r="K665" s="242" t="str">
        <f t="shared" si="46"/>
        <v/>
      </c>
      <c r="L665" s="93">
        <f t="shared" si="47"/>
        <v>0</v>
      </c>
      <c r="M665" s="94" t="str">
        <f>+IFERROR(VLOOKUP(LEFT(F665,4),'ESTADAR V3 2025'!$C$4:$G$116,4,0),"")</f>
        <v/>
      </c>
      <c r="N665" s="95" t="str">
        <f t="shared" si="48"/>
        <v/>
      </c>
      <c r="O665" s="96" t="str">
        <f t="shared" si="49"/>
        <v/>
      </c>
      <c r="P665" s="14"/>
      <c r="Q665" s="14"/>
      <c r="R665" s="218" t="e">
        <f>+VLOOKUP(F665,'ESTADAR V3 2025'!$D$125:$G$236,4,FALSE)</f>
        <v>#N/A</v>
      </c>
    </row>
    <row r="666" spans="1:18" x14ac:dyDescent="0.35">
      <c r="A666" s="83" t="str">
        <f>IFERROR(VLOOKUP(LEFT(F666,4),Tabla3[[COD]:[PROCESO]],5,0),"")</f>
        <v/>
      </c>
      <c r="B666" s="15"/>
      <c r="C666" s="85"/>
      <c r="D666" s="84" t="e">
        <f>VLOOKUP(E666,FINCAS!$A$2:$B$77,2,0)</f>
        <v>#N/A</v>
      </c>
      <c r="E666" s="15"/>
      <c r="F666" s="15"/>
      <c r="G666" s="82" t="e">
        <f>VLOOKUP(F666,'ESTADAR V3 2025'!$D$125:$E$240,2,0)</f>
        <v>#N/A</v>
      </c>
      <c r="H666" s="86"/>
      <c r="I666" s="86"/>
      <c r="J666" s="15"/>
      <c r="K666" s="242" t="str">
        <f t="shared" si="46"/>
        <v/>
      </c>
      <c r="L666" s="93">
        <f t="shared" si="47"/>
        <v>0</v>
      </c>
      <c r="M666" s="94" t="str">
        <f>+IFERROR(VLOOKUP(LEFT(F666,4),'ESTADAR V3 2025'!$C$4:$G$116,4,0),"")</f>
        <v/>
      </c>
      <c r="N666" s="95" t="str">
        <f t="shared" si="48"/>
        <v/>
      </c>
      <c r="O666" s="96" t="str">
        <f t="shared" si="49"/>
        <v/>
      </c>
      <c r="P666" s="14"/>
      <c r="Q666" s="14"/>
      <c r="R666" s="218" t="e">
        <f>+VLOOKUP(F666,'ESTADAR V3 2025'!$D$125:$G$236,4,FALSE)</f>
        <v>#N/A</v>
      </c>
    </row>
    <row r="667" spans="1:18" x14ac:dyDescent="0.35">
      <c r="A667" s="83" t="str">
        <f>IFERROR(VLOOKUP(LEFT(F667,4),Tabla3[[COD]:[PROCESO]],5,0),"")</f>
        <v/>
      </c>
      <c r="B667" s="15"/>
      <c r="C667" s="85"/>
      <c r="D667" s="84" t="e">
        <f>VLOOKUP(E667,FINCAS!$A$2:$B$77,2,0)</f>
        <v>#N/A</v>
      </c>
      <c r="E667" s="15"/>
      <c r="F667" s="15"/>
      <c r="G667" s="82" t="e">
        <f>VLOOKUP(F667,'ESTADAR V3 2025'!$D$125:$E$240,2,0)</f>
        <v>#N/A</v>
      </c>
      <c r="H667" s="86"/>
      <c r="I667" s="86"/>
      <c r="J667" s="15"/>
      <c r="K667" s="242" t="str">
        <f t="shared" si="46"/>
        <v/>
      </c>
      <c r="L667" s="93">
        <f t="shared" si="47"/>
        <v>0</v>
      </c>
      <c r="M667" s="94" t="str">
        <f>+IFERROR(VLOOKUP(LEFT(F667,4),'ESTADAR V3 2025'!$C$4:$G$116,4,0),"")</f>
        <v/>
      </c>
      <c r="N667" s="95" t="str">
        <f t="shared" si="48"/>
        <v/>
      </c>
      <c r="O667" s="96" t="str">
        <f t="shared" si="49"/>
        <v/>
      </c>
      <c r="P667" s="14"/>
      <c r="Q667" s="14"/>
      <c r="R667" s="218" t="e">
        <f>+VLOOKUP(F667,'ESTADAR V3 2025'!$D$125:$G$236,4,FALSE)</f>
        <v>#N/A</v>
      </c>
    </row>
    <row r="668" spans="1:18" x14ac:dyDescent="0.35">
      <c r="A668" s="83" t="str">
        <f>IFERROR(VLOOKUP(LEFT(F668,4),Tabla3[[COD]:[PROCESO]],5,0),"")</f>
        <v/>
      </c>
      <c r="B668" s="15"/>
      <c r="C668" s="85"/>
      <c r="D668" s="84" t="e">
        <f>VLOOKUP(E668,FINCAS!$A$2:$B$77,2,0)</f>
        <v>#N/A</v>
      </c>
      <c r="E668" s="15"/>
      <c r="F668" s="15"/>
      <c r="G668" s="82" t="e">
        <f>VLOOKUP(F668,'ESTADAR V3 2025'!$D$125:$E$240,2,0)</f>
        <v>#N/A</v>
      </c>
      <c r="H668" s="86"/>
      <c r="I668" s="86"/>
      <c r="J668" s="15"/>
      <c r="K668" s="242" t="str">
        <f t="shared" si="46"/>
        <v/>
      </c>
      <c r="L668" s="93">
        <f t="shared" si="47"/>
        <v>0</v>
      </c>
      <c r="M668" s="94" t="str">
        <f>+IFERROR(VLOOKUP(LEFT(F668,4),'ESTADAR V3 2025'!$C$4:$G$116,4,0),"")</f>
        <v/>
      </c>
      <c r="N668" s="95" t="str">
        <f t="shared" si="48"/>
        <v/>
      </c>
      <c r="O668" s="96" t="str">
        <f t="shared" si="49"/>
        <v/>
      </c>
      <c r="P668" s="14"/>
      <c r="Q668" s="14"/>
      <c r="R668" s="218" t="e">
        <f>+VLOOKUP(F668,'ESTADAR V3 2025'!$D$125:$G$236,4,FALSE)</f>
        <v>#N/A</v>
      </c>
    </row>
    <row r="669" spans="1:18" x14ac:dyDescent="0.35">
      <c r="A669" s="83" t="str">
        <f>IFERROR(VLOOKUP(LEFT(F669,4),Tabla3[[COD]:[PROCESO]],5,0),"")</f>
        <v/>
      </c>
      <c r="B669" s="15"/>
      <c r="C669" s="85"/>
      <c r="D669" s="84" t="e">
        <f>VLOOKUP(E669,FINCAS!$A$2:$B$77,2,0)</f>
        <v>#N/A</v>
      </c>
      <c r="E669" s="15"/>
      <c r="F669" s="15"/>
      <c r="G669" s="82" t="e">
        <f>VLOOKUP(F669,'ESTADAR V3 2025'!$D$125:$E$240,2,0)</f>
        <v>#N/A</v>
      </c>
      <c r="H669" s="86"/>
      <c r="I669" s="86"/>
      <c r="J669" s="15"/>
      <c r="K669" s="242" t="str">
        <f t="shared" si="46"/>
        <v/>
      </c>
      <c r="L669" s="93">
        <f t="shared" si="47"/>
        <v>0</v>
      </c>
      <c r="M669" s="94" t="str">
        <f>+IFERROR(VLOOKUP(LEFT(F669,4),'ESTADAR V3 2025'!$C$4:$G$116,4,0),"")</f>
        <v/>
      </c>
      <c r="N669" s="95" t="str">
        <f t="shared" si="48"/>
        <v/>
      </c>
      <c r="O669" s="96" t="str">
        <f t="shared" si="49"/>
        <v/>
      </c>
      <c r="P669" s="14"/>
      <c r="Q669" s="14"/>
      <c r="R669" s="218" t="e">
        <f>+VLOOKUP(F669,'ESTADAR V3 2025'!$D$125:$G$236,4,FALSE)</f>
        <v>#N/A</v>
      </c>
    </row>
    <row r="670" spans="1:18" x14ac:dyDescent="0.35">
      <c r="A670" s="83" t="str">
        <f>IFERROR(VLOOKUP(LEFT(F670,4),Tabla3[[COD]:[PROCESO]],5,0),"")</f>
        <v/>
      </c>
      <c r="B670" s="15"/>
      <c r="C670" s="85"/>
      <c r="D670" s="84" t="e">
        <f>VLOOKUP(E670,FINCAS!$A$2:$B$77,2,0)</f>
        <v>#N/A</v>
      </c>
      <c r="E670" s="15"/>
      <c r="F670" s="15"/>
      <c r="G670" s="82" t="e">
        <f>VLOOKUP(F670,'ESTADAR V3 2025'!$D$125:$E$240,2,0)</f>
        <v>#N/A</v>
      </c>
      <c r="H670" s="86"/>
      <c r="I670" s="86"/>
      <c r="J670" s="15"/>
      <c r="K670" s="242" t="str">
        <f t="shared" si="46"/>
        <v/>
      </c>
      <c r="L670" s="93">
        <f t="shared" si="47"/>
        <v>0</v>
      </c>
      <c r="M670" s="94" t="str">
        <f>+IFERROR(VLOOKUP(LEFT(F670,4),'ESTADAR V3 2025'!$C$4:$G$116,4,0),"")</f>
        <v/>
      </c>
      <c r="N670" s="95" t="str">
        <f t="shared" si="48"/>
        <v/>
      </c>
      <c r="O670" s="96" t="str">
        <f t="shared" si="49"/>
        <v/>
      </c>
      <c r="P670" s="14"/>
      <c r="Q670" s="14"/>
      <c r="R670" s="218" t="e">
        <f>+VLOOKUP(F670,'ESTADAR V3 2025'!$D$125:$G$236,4,FALSE)</f>
        <v>#N/A</v>
      </c>
    </row>
    <row r="671" spans="1:18" x14ac:dyDescent="0.35">
      <c r="A671" s="83" t="str">
        <f>IFERROR(VLOOKUP(LEFT(F671,4),Tabla3[[COD]:[PROCESO]],5,0),"")</f>
        <v/>
      </c>
      <c r="B671" s="15"/>
      <c r="C671" s="85"/>
      <c r="D671" s="84" t="e">
        <f>VLOOKUP(E671,FINCAS!$A$2:$B$77,2,0)</f>
        <v>#N/A</v>
      </c>
      <c r="E671" s="15"/>
      <c r="F671" s="15"/>
      <c r="G671" s="82" t="e">
        <f>VLOOKUP(F671,'ESTADAR V3 2025'!$D$125:$E$240,2,0)</f>
        <v>#N/A</v>
      </c>
      <c r="H671" s="86"/>
      <c r="I671" s="86"/>
      <c r="J671" s="15"/>
      <c r="K671" s="242" t="str">
        <f t="shared" si="46"/>
        <v/>
      </c>
      <c r="L671" s="93">
        <f t="shared" si="47"/>
        <v>0</v>
      </c>
      <c r="M671" s="94" t="str">
        <f>+IFERROR(VLOOKUP(LEFT(F671,4),'ESTADAR V3 2025'!$C$4:$G$116,4,0),"")</f>
        <v/>
      </c>
      <c r="N671" s="95" t="str">
        <f t="shared" si="48"/>
        <v/>
      </c>
      <c r="O671" s="96" t="str">
        <f t="shared" si="49"/>
        <v/>
      </c>
      <c r="P671" s="14"/>
      <c r="Q671" s="14"/>
      <c r="R671" s="218" t="e">
        <f>+VLOOKUP(F671,'ESTADAR V3 2025'!$D$125:$G$236,4,FALSE)</f>
        <v>#N/A</v>
      </c>
    </row>
    <row r="672" spans="1:18" x14ac:dyDescent="0.35">
      <c r="A672" s="83" t="str">
        <f>IFERROR(VLOOKUP(LEFT(F672,4),Tabla3[[COD]:[PROCESO]],5,0),"")</f>
        <v/>
      </c>
      <c r="B672" s="15"/>
      <c r="C672" s="85"/>
      <c r="D672" s="84" t="e">
        <f>VLOOKUP(E672,FINCAS!$A$2:$B$77,2,0)</f>
        <v>#N/A</v>
      </c>
      <c r="E672" s="15"/>
      <c r="F672" s="15"/>
      <c r="G672" s="82" t="e">
        <f>VLOOKUP(F672,'ESTADAR V3 2025'!$D$125:$E$240,2,0)</f>
        <v>#N/A</v>
      </c>
      <c r="H672" s="86"/>
      <c r="I672" s="86"/>
      <c r="J672" s="15"/>
      <c r="K672" s="242" t="str">
        <f t="shared" si="46"/>
        <v/>
      </c>
      <c r="L672" s="93">
        <f t="shared" si="47"/>
        <v>0</v>
      </c>
      <c r="M672" s="94" t="str">
        <f>+IFERROR(VLOOKUP(LEFT(F672,4),'ESTADAR V3 2025'!$C$4:$G$116,4,0),"")</f>
        <v/>
      </c>
      <c r="N672" s="95" t="str">
        <f t="shared" si="48"/>
        <v/>
      </c>
      <c r="O672" s="96" t="str">
        <f t="shared" si="49"/>
        <v/>
      </c>
      <c r="P672" s="14"/>
      <c r="Q672" s="14"/>
      <c r="R672" s="218" t="e">
        <f>+VLOOKUP(F672,'ESTADAR V3 2025'!$D$125:$G$236,4,FALSE)</f>
        <v>#N/A</v>
      </c>
    </row>
    <row r="673" spans="1:18" x14ac:dyDescent="0.35">
      <c r="A673" s="83" t="str">
        <f>IFERROR(VLOOKUP(LEFT(F673,4),Tabla3[[COD]:[PROCESO]],5,0),"")</f>
        <v/>
      </c>
      <c r="B673" s="15"/>
      <c r="C673" s="85"/>
      <c r="D673" s="84" t="e">
        <f>VLOOKUP(E673,FINCAS!$A$2:$B$77,2,0)</f>
        <v>#N/A</v>
      </c>
      <c r="E673" s="15"/>
      <c r="F673" s="15"/>
      <c r="G673" s="82" t="e">
        <f>VLOOKUP(F673,'ESTADAR V3 2025'!$D$125:$E$240,2,0)</f>
        <v>#N/A</v>
      </c>
      <c r="H673" s="86"/>
      <c r="I673" s="86"/>
      <c r="J673" s="15"/>
      <c r="K673" s="242" t="str">
        <f t="shared" si="46"/>
        <v/>
      </c>
      <c r="L673" s="93">
        <f t="shared" si="47"/>
        <v>0</v>
      </c>
      <c r="M673" s="94" t="str">
        <f>+IFERROR(VLOOKUP(LEFT(F673,4),'ESTADAR V3 2025'!$C$4:$G$116,4,0),"")</f>
        <v/>
      </c>
      <c r="N673" s="95" t="str">
        <f t="shared" si="48"/>
        <v/>
      </c>
      <c r="O673" s="96" t="str">
        <f t="shared" si="49"/>
        <v/>
      </c>
      <c r="P673" s="14"/>
      <c r="Q673" s="14"/>
      <c r="R673" s="218" t="e">
        <f>+VLOOKUP(F673,'ESTADAR V3 2025'!$D$125:$G$236,4,FALSE)</f>
        <v>#N/A</v>
      </c>
    </row>
    <row r="674" spans="1:18" x14ac:dyDescent="0.35">
      <c r="A674" s="83" t="str">
        <f>IFERROR(VLOOKUP(LEFT(F674,4),Tabla3[[COD]:[PROCESO]],5,0),"")</f>
        <v/>
      </c>
      <c r="B674" s="15"/>
      <c r="C674" s="85"/>
      <c r="D674" s="84" t="e">
        <f>VLOOKUP(E674,FINCAS!$A$2:$B$77,2,0)</f>
        <v>#N/A</v>
      </c>
      <c r="E674" s="15"/>
      <c r="F674" s="15"/>
      <c r="G674" s="82" t="e">
        <f>VLOOKUP(F674,'ESTADAR V3 2025'!$D$125:$E$240,2,0)</f>
        <v>#N/A</v>
      </c>
      <c r="H674" s="86"/>
      <c r="I674" s="86"/>
      <c r="J674" s="15"/>
      <c r="K674" s="242" t="str">
        <f t="shared" si="46"/>
        <v/>
      </c>
      <c r="L674" s="93">
        <f t="shared" si="47"/>
        <v>0</v>
      </c>
      <c r="M674" s="94" t="str">
        <f>+IFERROR(VLOOKUP(LEFT(F674,4),'ESTADAR V3 2025'!$C$4:$G$116,4,0),"")</f>
        <v/>
      </c>
      <c r="N674" s="95" t="str">
        <f t="shared" si="48"/>
        <v/>
      </c>
      <c r="O674" s="96" t="str">
        <f t="shared" si="49"/>
        <v/>
      </c>
      <c r="P674" s="14"/>
      <c r="Q674" s="14"/>
      <c r="R674" s="218" t="e">
        <f>+VLOOKUP(F674,'ESTADAR V3 2025'!$D$125:$G$236,4,FALSE)</f>
        <v>#N/A</v>
      </c>
    </row>
    <row r="675" spans="1:18" x14ac:dyDescent="0.35">
      <c r="A675" s="83" t="str">
        <f>IFERROR(VLOOKUP(LEFT(F675,4),Tabla3[[COD]:[PROCESO]],5,0),"")</f>
        <v/>
      </c>
      <c r="B675" s="15"/>
      <c r="C675" s="85"/>
      <c r="D675" s="84" t="e">
        <f>VLOOKUP(E675,FINCAS!$A$2:$B$77,2,0)</f>
        <v>#N/A</v>
      </c>
      <c r="E675" s="15"/>
      <c r="F675" s="15"/>
      <c r="G675" s="82" t="e">
        <f>VLOOKUP(F675,'ESTADAR V3 2025'!$D$125:$E$240,2,0)</f>
        <v>#N/A</v>
      </c>
      <c r="H675" s="86"/>
      <c r="I675" s="86"/>
      <c r="J675" s="15"/>
      <c r="K675" s="242" t="str">
        <f t="shared" si="46"/>
        <v/>
      </c>
      <c r="L675" s="93">
        <f t="shared" si="47"/>
        <v>0</v>
      </c>
      <c r="M675" s="94" t="str">
        <f>+IFERROR(VLOOKUP(LEFT(F675,4),'ESTADAR V3 2025'!$C$4:$G$116,4,0),"")</f>
        <v/>
      </c>
      <c r="N675" s="95" t="str">
        <f t="shared" si="48"/>
        <v/>
      </c>
      <c r="O675" s="96" t="str">
        <f t="shared" si="49"/>
        <v/>
      </c>
      <c r="P675" s="14"/>
      <c r="Q675" s="14"/>
      <c r="R675" s="218" t="e">
        <f>+VLOOKUP(F675,'ESTADAR V3 2025'!$D$125:$G$236,4,FALSE)</f>
        <v>#N/A</v>
      </c>
    </row>
    <row r="676" spans="1:18" x14ac:dyDescent="0.35">
      <c r="A676" s="83" t="str">
        <f>IFERROR(VLOOKUP(LEFT(F676,4),Tabla3[[COD]:[PROCESO]],5,0),"")</f>
        <v/>
      </c>
      <c r="B676" s="15"/>
      <c r="C676" s="85"/>
      <c r="D676" s="84" t="e">
        <f>VLOOKUP(E676,FINCAS!$A$2:$B$77,2,0)</f>
        <v>#N/A</v>
      </c>
      <c r="E676" s="15"/>
      <c r="F676" s="15"/>
      <c r="G676" s="82" t="e">
        <f>VLOOKUP(F676,'ESTADAR V3 2025'!$D$125:$E$240,2,0)</f>
        <v>#N/A</v>
      </c>
      <c r="H676" s="86"/>
      <c r="I676" s="86"/>
      <c r="J676" s="15"/>
      <c r="K676" s="242" t="str">
        <f t="shared" si="46"/>
        <v/>
      </c>
      <c r="L676" s="93">
        <f t="shared" si="47"/>
        <v>0</v>
      </c>
      <c r="M676" s="94" t="str">
        <f>+IFERROR(VLOOKUP(LEFT(F676,4),'ESTADAR V3 2025'!$C$4:$G$116,4,0),"")</f>
        <v/>
      </c>
      <c r="N676" s="95" t="str">
        <f t="shared" si="48"/>
        <v/>
      </c>
      <c r="O676" s="96" t="str">
        <f t="shared" si="49"/>
        <v/>
      </c>
      <c r="P676" s="14"/>
      <c r="Q676" s="14"/>
      <c r="R676" s="218" t="e">
        <f>+VLOOKUP(F676,'ESTADAR V3 2025'!$D$125:$G$236,4,FALSE)</f>
        <v>#N/A</v>
      </c>
    </row>
    <row r="677" spans="1:18" x14ac:dyDescent="0.35">
      <c r="A677" s="83" t="str">
        <f>IFERROR(VLOOKUP(LEFT(F677,4),Tabla3[[COD]:[PROCESO]],5,0),"")</f>
        <v/>
      </c>
      <c r="B677" s="15"/>
      <c r="C677" s="85"/>
      <c r="D677" s="84" t="e">
        <f>VLOOKUP(E677,FINCAS!$A$2:$B$77,2,0)</f>
        <v>#N/A</v>
      </c>
      <c r="E677" s="15"/>
      <c r="F677" s="15"/>
      <c r="G677" s="82" t="e">
        <f>VLOOKUP(F677,'ESTADAR V3 2025'!$D$125:$E$240,2,0)</f>
        <v>#N/A</v>
      </c>
      <c r="H677" s="86"/>
      <c r="I677" s="86"/>
      <c r="J677" s="15"/>
      <c r="K677" s="242" t="str">
        <f t="shared" si="46"/>
        <v/>
      </c>
      <c r="L677" s="93">
        <f t="shared" si="47"/>
        <v>0</v>
      </c>
      <c r="M677" s="94" t="str">
        <f>+IFERROR(VLOOKUP(LEFT(F677,4),'ESTADAR V3 2025'!$C$4:$G$116,4,0),"")</f>
        <v/>
      </c>
      <c r="N677" s="95" t="str">
        <f t="shared" si="48"/>
        <v/>
      </c>
      <c r="O677" s="96" t="str">
        <f t="shared" si="49"/>
        <v/>
      </c>
      <c r="P677" s="14"/>
      <c r="Q677" s="14"/>
      <c r="R677" s="218" t="e">
        <f>+VLOOKUP(F677,'ESTADAR V3 2025'!$D$125:$G$236,4,FALSE)</f>
        <v>#N/A</v>
      </c>
    </row>
    <row r="678" spans="1:18" x14ac:dyDescent="0.35">
      <c r="A678" s="83" t="str">
        <f>IFERROR(VLOOKUP(LEFT(F678,4),Tabla3[[COD]:[PROCESO]],5,0),"")</f>
        <v/>
      </c>
      <c r="B678" s="15"/>
      <c r="C678" s="85"/>
      <c r="D678" s="84" t="e">
        <f>VLOOKUP(E678,FINCAS!$A$2:$B$77,2,0)</f>
        <v>#N/A</v>
      </c>
      <c r="E678" s="15"/>
      <c r="F678" s="15"/>
      <c r="G678" s="82" t="e">
        <f>VLOOKUP(F678,'ESTADAR V3 2025'!$D$125:$E$240,2,0)</f>
        <v>#N/A</v>
      </c>
      <c r="H678" s="86"/>
      <c r="I678" s="86"/>
      <c r="J678" s="15"/>
      <c r="K678" s="242" t="str">
        <f t="shared" si="46"/>
        <v/>
      </c>
      <c r="L678" s="93">
        <f t="shared" si="47"/>
        <v>0</v>
      </c>
      <c r="M678" s="94" t="str">
        <f>+IFERROR(VLOOKUP(LEFT(F678,4),'ESTADAR V3 2025'!$C$4:$G$116,4,0),"")</f>
        <v/>
      </c>
      <c r="N678" s="95" t="str">
        <f t="shared" si="48"/>
        <v/>
      </c>
      <c r="O678" s="96" t="str">
        <f t="shared" si="49"/>
        <v/>
      </c>
      <c r="P678" s="14"/>
      <c r="Q678" s="14"/>
      <c r="R678" s="218" t="e">
        <f>+VLOOKUP(F678,'ESTADAR V3 2025'!$D$125:$G$236,4,FALSE)</f>
        <v>#N/A</v>
      </c>
    </row>
    <row r="679" spans="1:18" x14ac:dyDescent="0.35">
      <c r="A679" s="83" t="str">
        <f>IFERROR(VLOOKUP(LEFT(F679,4),Tabla3[[COD]:[PROCESO]],5,0),"")</f>
        <v/>
      </c>
      <c r="B679" s="15"/>
      <c r="C679" s="85"/>
      <c r="D679" s="84" t="e">
        <f>VLOOKUP(E679,FINCAS!$A$2:$B$77,2,0)</f>
        <v>#N/A</v>
      </c>
      <c r="E679" s="15"/>
      <c r="F679" s="15"/>
      <c r="G679" s="82" t="e">
        <f>VLOOKUP(F679,'ESTADAR V3 2025'!$D$125:$E$240,2,0)</f>
        <v>#N/A</v>
      </c>
      <c r="H679" s="86"/>
      <c r="I679" s="86"/>
      <c r="J679" s="15"/>
      <c r="K679" s="242" t="str">
        <f t="shared" si="46"/>
        <v/>
      </c>
      <c r="L679" s="93">
        <f t="shared" si="47"/>
        <v>0</v>
      </c>
      <c r="M679" s="94" t="str">
        <f>+IFERROR(VLOOKUP(LEFT(F679,4),'ESTADAR V3 2025'!$C$4:$G$116,4,0),"")</f>
        <v/>
      </c>
      <c r="N679" s="95" t="str">
        <f t="shared" si="48"/>
        <v/>
      </c>
      <c r="O679" s="96" t="str">
        <f t="shared" si="49"/>
        <v/>
      </c>
      <c r="P679" s="14"/>
      <c r="Q679" s="14"/>
      <c r="R679" s="218" t="e">
        <f>+VLOOKUP(F679,'ESTADAR V3 2025'!$D$125:$G$236,4,FALSE)</f>
        <v>#N/A</v>
      </c>
    </row>
    <row r="680" spans="1:18" x14ac:dyDescent="0.35">
      <c r="A680" s="83" t="str">
        <f>IFERROR(VLOOKUP(LEFT(F680,4),Tabla3[[COD]:[PROCESO]],5,0),"")</f>
        <v/>
      </c>
      <c r="B680" s="15"/>
      <c r="C680" s="85"/>
      <c r="D680" s="84" t="e">
        <f>VLOOKUP(E680,FINCAS!$A$2:$B$77,2,0)</f>
        <v>#N/A</v>
      </c>
      <c r="E680" s="15"/>
      <c r="F680" s="15"/>
      <c r="G680" s="82" t="e">
        <f>VLOOKUP(F680,'ESTADAR V3 2025'!$D$125:$E$240,2,0)</f>
        <v>#N/A</v>
      </c>
      <c r="H680" s="86"/>
      <c r="I680" s="86"/>
      <c r="J680" s="15"/>
      <c r="K680" s="242" t="str">
        <f t="shared" si="46"/>
        <v/>
      </c>
      <c r="L680" s="93">
        <f t="shared" si="47"/>
        <v>0</v>
      </c>
      <c r="M680" s="94" t="str">
        <f>+IFERROR(VLOOKUP(LEFT(F680,4),'ESTADAR V3 2025'!$C$4:$G$116,4,0),"")</f>
        <v/>
      </c>
      <c r="N680" s="95" t="str">
        <f t="shared" si="48"/>
        <v/>
      </c>
      <c r="O680" s="96" t="str">
        <f t="shared" si="49"/>
        <v/>
      </c>
      <c r="P680" s="14"/>
      <c r="Q680" s="14"/>
      <c r="R680" s="218" t="e">
        <f>+VLOOKUP(F680,'ESTADAR V3 2025'!$D$125:$G$236,4,FALSE)</f>
        <v>#N/A</v>
      </c>
    </row>
    <row r="681" spans="1:18" x14ac:dyDescent="0.35">
      <c r="A681" s="83" t="str">
        <f>IFERROR(VLOOKUP(LEFT(F681,4),Tabla3[[COD]:[PROCESO]],5,0),"")</f>
        <v/>
      </c>
      <c r="B681" s="15"/>
      <c r="C681" s="85"/>
      <c r="D681" s="84" t="e">
        <f>VLOOKUP(E681,FINCAS!$A$2:$B$77,2,0)</f>
        <v>#N/A</v>
      </c>
      <c r="E681" s="15"/>
      <c r="F681" s="15"/>
      <c r="G681" s="82" t="e">
        <f>VLOOKUP(F681,'ESTADAR V3 2025'!$D$125:$E$240,2,0)</f>
        <v>#N/A</v>
      </c>
      <c r="H681" s="86"/>
      <c r="I681" s="86"/>
      <c r="J681" s="15"/>
      <c r="K681" s="242" t="str">
        <f t="shared" si="46"/>
        <v/>
      </c>
      <c r="L681" s="93">
        <f t="shared" si="47"/>
        <v>0</v>
      </c>
      <c r="M681" s="94" t="str">
        <f>+IFERROR(VLOOKUP(LEFT(F681,4),'ESTADAR V3 2025'!$C$4:$G$116,4,0),"")</f>
        <v/>
      </c>
      <c r="N681" s="95" t="str">
        <f t="shared" si="48"/>
        <v/>
      </c>
      <c r="O681" s="96" t="str">
        <f t="shared" si="49"/>
        <v/>
      </c>
      <c r="P681" s="14"/>
      <c r="Q681" s="14"/>
      <c r="R681" s="218" t="e">
        <f>+VLOOKUP(F681,'ESTADAR V3 2025'!$D$125:$G$236,4,FALSE)</f>
        <v>#N/A</v>
      </c>
    </row>
    <row r="682" spans="1:18" x14ac:dyDescent="0.35">
      <c r="A682" s="83" t="str">
        <f>IFERROR(VLOOKUP(LEFT(F682,4),Tabla3[[COD]:[PROCESO]],5,0),"")</f>
        <v/>
      </c>
      <c r="B682" s="15"/>
      <c r="C682" s="85"/>
      <c r="D682" s="84" t="e">
        <f>VLOOKUP(E682,FINCAS!$A$2:$B$77,2,0)</f>
        <v>#N/A</v>
      </c>
      <c r="E682" s="15"/>
      <c r="F682" s="15"/>
      <c r="G682" s="82" t="e">
        <f>VLOOKUP(F682,'ESTADAR V3 2025'!$D$125:$E$240,2,0)</f>
        <v>#N/A</v>
      </c>
      <c r="H682" s="86"/>
      <c r="I682" s="86"/>
      <c r="J682" s="15"/>
      <c r="K682" s="242" t="str">
        <f t="shared" si="46"/>
        <v/>
      </c>
      <c r="L682" s="93">
        <f t="shared" si="47"/>
        <v>0</v>
      </c>
      <c r="M682" s="94" t="str">
        <f>+IFERROR(VLOOKUP(LEFT(F682,4),'ESTADAR V3 2025'!$C$4:$G$116,4,0),"")</f>
        <v/>
      </c>
      <c r="N682" s="95" t="str">
        <f t="shared" si="48"/>
        <v/>
      </c>
      <c r="O682" s="96" t="str">
        <f t="shared" si="49"/>
        <v/>
      </c>
      <c r="P682" s="14"/>
      <c r="Q682" s="14"/>
      <c r="R682" s="218" t="e">
        <f>+VLOOKUP(F682,'ESTADAR V3 2025'!$D$125:$G$236,4,FALSE)</f>
        <v>#N/A</v>
      </c>
    </row>
    <row r="683" spans="1:18" x14ac:dyDescent="0.35">
      <c r="A683" s="83" t="str">
        <f>IFERROR(VLOOKUP(LEFT(F683,4),Tabla3[[COD]:[PROCESO]],5,0),"")</f>
        <v/>
      </c>
      <c r="B683" s="15"/>
      <c r="C683" s="85"/>
      <c r="D683" s="84" t="e">
        <f>VLOOKUP(E683,FINCAS!$A$2:$B$77,2,0)</f>
        <v>#N/A</v>
      </c>
      <c r="E683" s="15"/>
      <c r="F683" s="15"/>
      <c r="G683" s="82" t="e">
        <f>VLOOKUP(F683,'ESTADAR V3 2025'!$D$125:$E$240,2,0)</f>
        <v>#N/A</v>
      </c>
      <c r="H683" s="86"/>
      <c r="I683" s="86"/>
      <c r="J683" s="15"/>
      <c r="K683" s="242" t="str">
        <f t="shared" si="46"/>
        <v/>
      </c>
      <c r="L683" s="93">
        <f t="shared" si="47"/>
        <v>0</v>
      </c>
      <c r="M683" s="94" t="str">
        <f>+IFERROR(VLOOKUP(LEFT(F683,4),'ESTADAR V3 2025'!$C$4:$G$116,4,0),"")</f>
        <v/>
      </c>
      <c r="N683" s="95" t="str">
        <f t="shared" si="48"/>
        <v/>
      </c>
      <c r="O683" s="96" t="str">
        <f t="shared" si="49"/>
        <v/>
      </c>
      <c r="P683" s="14"/>
      <c r="Q683" s="14"/>
      <c r="R683" s="218" t="e">
        <f>+VLOOKUP(F683,'ESTADAR V3 2025'!$D$125:$G$236,4,FALSE)</f>
        <v>#N/A</v>
      </c>
    </row>
    <row r="684" spans="1:18" x14ac:dyDescent="0.35">
      <c r="A684" s="83" t="str">
        <f>IFERROR(VLOOKUP(LEFT(F684,4),Tabla3[[COD]:[PROCESO]],5,0),"")</f>
        <v/>
      </c>
      <c r="B684" s="15"/>
      <c r="C684" s="85"/>
      <c r="D684" s="84" t="e">
        <f>VLOOKUP(E684,FINCAS!$A$2:$B$77,2,0)</f>
        <v>#N/A</v>
      </c>
      <c r="E684" s="15"/>
      <c r="F684" s="15"/>
      <c r="G684" s="82" t="e">
        <f>VLOOKUP(F684,'ESTADAR V3 2025'!$D$125:$E$240,2,0)</f>
        <v>#N/A</v>
      </c>
      <c r="H684" s="86"/>
      <c r="I684" s="86"/>
      <c r="J684" s="15"/>
      <c r="K684" s="242" t="str">
        <f t="shared" si="46"/>
        <v/>
      </c>
      <c r="L684" s="93">
        <f t="shared" si="47"/>
        <v>0</v>
      </c>
      <c r="M684" s="94" t="str">
        <f>+IFERROR(VLOOKUP(LEFT(F684,4),'ESTADAR V3 2025'!$C$4:$G$116,4,0),"")</f>
        <v/>
      </c>
      <c r="N684" s="95" t="str">
        <f t="shared" si="48"/>
        <v/>
      </c>
      <c r="O684" s="96" t="str">
        <f t="shared" si="49"/>
        <v/>
      </c>
      <c r="P684" s="14"/>
      <c r="Q684" s="14"/>
      <c r="R684" s="218" t="e">
        <f>+VLOOKUP(F684,'ESTADAR V3 2025'!$D$125:$G$236,4,FALSE)</f>
        <v>#N/A</v>
      </c>
    </row>
    <row r="685" spans="1:18" x14ac:dyDescent="0.35">
      <c r="A685" s="83" t="str">
        <f>IFERROR(VLOOKUP(LEFT(F685,4),Tabla3[[COD]:[PROCESO]],5,0),"")</f>
        <v/>
      </c>
      <c r="B685" s="15"/>
      <c r="C685" s="85"/>
      <c r="D685" s="84" t="e">
        <f>VLOOKUP(E685,FINCAS!$A$2:$B$77,2,0)</f>
        <v>#N/A</v>
      </c>
      <c r="E685" s="15"/>
      <c r="F685" s="15"/>
      <c r="G685" s="82" t="e">
        <f>VLOOKUP(F685,'ESTADAR V3 2025'!$D$125:$E$240,2,0)</f>
        <v>#N/A</v>
      </c>
      <c r="H685" s="86"/>
      <c r="I685" s="86"/>
      <c r="J685" s="15"/>
      <c r="K685" s="242" t="str">
        <f t="shared" si="46"/>
        <v/>
      </c>
      <c r="L685" s="93">
        <f t="shared" si="47"/>
        <v>0</v>
      </c>
      <c r="M685" s="94" t="str">
        <f>+IFERROR(VLOOKUP(LEFT(F685,4),'ESTADAR V3 2025'!$C$4:$G$116,4,0),"")</f>
        <v/>
      </c>
      <c r="N685" s="95" t="str">
        <f t="shared" si="48"/>
        <v/>
      </c>
      <c r="O685" s="96" t="str">
        <f t="shared" si="49"/>
        <v/>
      </c>
      <c r="P685" s="14"/>
      <c r="Q685" s="14"/>
      <c r="R685" s="218" t="e">
        <f>+VLOOKUP(F685,'ESTADAR V3 2025'!$D$125:$G$236,4,FALSE)</f>
        <v>#N/A</v>
      </c>
    </row>
    <row r="686" spans="1:18" x14ac:dyDescent="0.35">
      <c r="A686" s="83" t="str">
        <f>IFERROR(VLOOKUP(LEFT(F686,4),Tabla3[[COD]:[PROCESO]],5,0),"")</f>
        <v/>
      </c>
      <c r="B686" s="15"/>
      <c r="C686" s="85"/>
      <c r="D686" s="84" t="e">
        <f>VLOOKUP(E686,FINCAS!$A$2:$B$77,2,0)</f>
        <v>#N/A</v>
      </c>
      <c r="E686" s="15"/>
      <c r="F686" s="15"/>
      <c r="G686" s="82" t="e">
        <f>VLOOKUP(F686,'ESTADAR V3 2025'!$D$125:$E$240,2,0)</f>
        <v>#N/A</v>
      </c>
      <c r="H686" s="86"/>
      <c r="I686" s="86"/>
      <c r="J686" s="15"/>
      <c r="K686" s="242" t="str">
        <f t="shared" si="46"/>
        <v/>
      </c>
      <c r="L686" s="93">
        <f t="shared" si="47"/>
        <v>0</v>
      </c>
      <c r="M686" s="94" t="str">
        <f>+IFERROR(VLOOKUP(LEFT(F686,4),'ESTADAR V3 2025'!$C$4:$G$116,4,0),"")</f>
        <v/>
      </c>
      <c r="N686" s="95" t="str">
        <f t="shared" si="48"/>
        <v/>
      </c>
      <c r="O686" s="96" t="str">
        <f t="shared" si="49"/>
        <v/>
      </c>
      <c r="P686" s="14"/>
      <c r="Q686" s="14"/>
      <c r="R686" s="218" t="e">
        <f>+VLOOKUP(F686,'ESTADAR V3 2025'!$D$125:$G$236,4,FALSE)</f>
        <v>#N/A</v>
      </c>
    </row>
    <row r="687" spans="1:18" x14ac:dyDescent="0.35">
      <c r="A687" s="83" t="str">
        <f>IFERROR(VLOOKUP(LEFT(F687,4),Tabla3[[COD]:[PROCESO]],5,0),"")</f>
        <v/>
      </c>
      <c r="B687" s="15"/>
      <c r="C687" s="85"/>
      <c r="D687" s="84" t="e">
        <f>VLOOKUP(E687,FINCAS!$A$2:$B$77,2,0)</f>
        <v>#N/A</v>
      </c>
      <c r="E687" s="15"/>
      <c r="F687" s="15"/>
      <c r="G687" s="82" t="e">
        <f>VLOOKUP(F687,'ESTADAR V3 2025'!$D$125:$E$240,2,0)</f>
        <v>#N/A</v>
      </c>
      <c r="H687" s="86"/>
      <c r="I687" s="86"/>
      <c r="J687" s="15"/>
      <c r="K687" s="242" t="str">
        <f t="shared" si="46"/>
        <v/>
      </c>
      <c r="L687" s="93">
        <f t="shared" si="47"/>
        <v>0</v>
      </c>
      <c r="M687" s="94" t="str">
        <f>+IFERROR(VLOOKUP(LEFT(F687,4),'ESTADAR V3 2025'!$C$4:$G$116,4,0),"")</f>
        <v/>
      </c>
      <c r="N687" s="95" t="str">
        <f t="shared" si="48"/>
        <v/>
      </c>
      <c r="O687" s="96" t="str">
        <f t="shared" si="49"/>
        <v/>
      </c>
      <c r="P687" s="14"/>
      <c r="Q687" s="14"/>
      <c r="R687" s="218" t="e">
        <f>+VLOOKUP(F687,'ESTADAR V3 2025'!$D$125:$G$236,4,FALSE)</f>
        <v>#N/A</v>
      </c>
    </row>
    <row r="688" spans="1:18" x14ac:dyDescent="0.35">
      <c r="A688" s="83" t="str">
        <f>IFERROR(VLOOKUP(LEFT(F688,4),Tabla3[[COD]:[PROCESO]],5,0),"")</f>
        <v/>
      </c>
      <c r="B688" s="15"/>
      <c r="C688" s="85"/>
      <c r="D688" s="84" t="e">
        <f>VLOOKUP(E688,FINCAS!$A$2:$B$77,2,0)</f>
        <v>#N/A</v>
      </c>
      <c r="E688" s="15"/>
      <c r="F688" s="15"/>
      <c r="G688" s="82" t="e">
        <f>VLOOKUP(F688,'ESTADAR V3 2025'!$D$125:$E$240,2,0)</f>
        <v>#N/A</v>
      </c>
      <c r="H688" s="86"/>
      <c r="I688" s="86"/>
      <c r="J688" s="15"/>
      <c r="K688" s="242" t="str">
        <f t="shared" si="46"/>
        <v/>
      </c>
      <c r="L688" s="93">
        <f t="shared" si="47"/>
        <v>0</v>
      </c>
      <c r="M688" s="94" t="str">
        <f>+IFERROR(VLOOKUP(LEFT(F688,4),'ESTADAR V3 2025'!$C$4:$G$116,4,0),"")</f>
        <v/>
      </c>
      <c r="N688" s="95" t="str">
        <f t="shared" si="48"/>
        <v/>
      </c>
      <c r="O688" s="96" t="str">
        <f t="shared" si="49"/>
        <v/>
      </c>
      <c r="P688" s="14"/>
      <c r="Q688" s="14"/>
      <c r="R688" s="218" t="e">
        <f>+VLOOKUP(F688,'ESTADAR V3 2025'!$D$125:$G$236,4,FALSE)</f>
        <v>#N/A</v>
      </c>
    </row>
    <row r="689" spans="1:18" x14ac:dyDescent="0.35">
      <c r="A689" s="83" t="str">
        <f>IFERROR(VLOOKUP(LEFT(F689,4),Tabla3[[COD]:[PROCESO]],5,0),"")</f>
        <v/>
      </c>
      <c r="B689" s="15"/>
      <c r="C689" s="85"/>
      <c r="D689" s="84" t="e">
        <f>VLOOKUP(E689,FINCAS!$A$2:$B$77,2,0)</f>
        <v>#N/A</v>
      </c>
      <c r="E689" s="15"/>
      <c r="F689" s="15"/>
      <c r="G689" s="82" t="e">
        <f>VLOOKUP(F689,'ESTADAR V3 2025'!$D$125:$E$240,2,0)</f>
        <v>#N/A</v>
      </c>
      <c r="H689" s="86"/>
      <c r="I689" s="86"/>
      <c r="J689" s="15"/>
      <c r="K689" s="242" t="str">
        <f t="shared" si="46"/>
        <v/>
      </c>
      <c r="L689" s="93">
        <f t="shared" si="47"/>
        <v>0</v>
      </c>
      <c r="M689" s="94" t="str">
        <f>+IFERROR(VLOOKUP(LEFT(F689,4),'ESTADAR V3 2025'!$C$4:$G$116,4,0),"")</f>
        <v/>
      </c>
      <c r="N689" s="95" t="str">
        <f t="shared" si="48"/>
        <v/>
      </c>
      <c r="O689" s="96" t="str">
        <f t="shared" si="49"/>
        <v/>
      </c>
      <c r="P689" s="14"/>
      <c r="Q689" s="14"/>
      <c r="R689" s="218" t="e">
        <f>+VLOOKUP(F689,'ESTADAR V3 2025'!$D$125:$G$236,4,FALSE)</f>
        <v>#N/A</v>
      </c>
    </row>
    <row r="690" spans="1:18" x14ac:dyDescent="0.35">
      <c r="A690" s="83" t="str">
        <f>IFERROR(VLOOKUP(LEFT(F690,4),Tabla3[[COD]:[PROCESO]],5,0),"")</f>
        <v/>
      </c>
      <c r="B690" s="15"/>
      <c r="C690" s="85"/>
      <c r="D690" s="84" t="e">
        <f>VLOOKUP(E690,FINCAS!$A$2:$B$77,2,0)</f>
        <v>#N/A</v>
      </c>
      <c r="E690" s="15"/>
      <c r="F690" s="15"/>
      <c r="G690" s="82" t="e">
        <f>VLOOKUP(F690,'ESTADAR V3 2025'!$D$125:$E$240,2,0)</f>
        <v>#N/A</v>
      </c>
      <c r="H690" s="86"/>
      <c r="I690" s="86"/>
      <c r="J690" s="15"/>
      <c r="K690" s="242" t="str">
        <f t="shared" si="46"/>
        <v/>
      </c>
      <c r="L690" s="93">
        <f t="shared" si="47"/>
        <v>0</v>
      </c>
      <c r="M690" s="94" t="str">
        <f>+IFERROR(VLOOKUP(LEFT(F690,4),'ESTADAR V3 2025'!$C$4:$G$116,4,0),"")</f>
        <v/>
      </c>
      <c r="N690" s="95" t="str">
        <f t="shared" si="48"/>
        <v/>
      </c>
      <c r="O690" s="96" t="str">
        <f t="shared" si="49"/>
        <v/>
      </c>
      <c r="P690" s="14"/>
      <c r="Q690" s="14"/>
      <c r="R690" s="218" t="e">
        <f>+VLOOKUP(F690,'ESTADAR V3 2025'!$D$125:$G$236,4,FALSE)</f>
        <v>#N/A</v>
      </c>
    </row>
    <row r="691" spans="1:18" x14ac:dyDescent="0.35">
      <c r="A691" s="83" t="str">
        <f>IFERROR(VLOOKUP(LEFT(F691,4),Tabla3[[COD]:[PROCESO]],5,0),"")</f>
        <v/>
      </c>
      <c r="B691" s="15"/>
      <c r="C691" s="85"/>
      <c r="D691" s="84" t="e">
        <f>VLOOKUP(E691,FINCAS!$A$2:$B$77,2,0)</f>
        <v>#N/A</v>
      </c>
      <c r="E691" s="15"/>
      <c r="F691" s="15"/>
      <c r="G691" s="82" t="e">
        <f>VLOOKUP(F691,'ESTADAR V3 2025'!$D$125:$E$240,2,0)</f>
        <v>#N/A</v>
      </c>
      <c r="H691" s="86"/>
      <c r="I691" s="86"/>
      <c r="J691" s="15"/>
      <c r="K691" s="242" t="str">
        <f t="shared" si="46"/>
        <v/>
      </c>
      <c r="L691" s="93">
        <f t="shared" si="47"/>
        <v>0</v>
      </c>
      <c r="M691" s="94" t="str">
        <f>+IFERROR(VLOOKUP(LEFT(F691,4),'ESTADAR V3 2025'!$C$4:$G$116,4,0),"")</f>
        <v/>
      </c>
      <c r="N691" s="95" t="str">
        <f t="shared" si="48"/>
        <v/>
      </c>
      <c r="O691" s="96" t="str">
        <f t="shared" si="49"/>
        <v/>
      </c>
      <c r="P691" s="14"/>
      <c r="Q691" s="14"/>
      <c r="R691" s="218" t="e">
        <f>+VLOOKUP(F691,'ESTADAR V3 2025'!$D$125:$G$236,4,FALSE)</f>
        <v>#N/A</v>
      </c>
    </row>
    <row r="692" spans="1:18" x14ac:dyDescent="0.35">
      <c r="A692" s="83" t="str">
        <f>IFERROR(VLOOKUP(LEFT(F692,4),Tabla3[[COD]:[PROCESO]],5,0),"")</f>
        <v/>
      </c>
      <c r="B692" s="15"/>
      <c r="C692" s="85"/>
      <c r="D692" s="84" t="e">
        <f>VLOOKUP(E692,FINCAS!$A$2:$B$77,2,0)</f>
        <v>#N/A</v>
      </c>
      <c r="E692" s="15"/>
      <c r="F692" s="15"/>
      <c r="G692" s="82" t="e">
        <f>VLOOKUP(F692,'ESTADAR V3 2025'!$D$125:$E$240,2,0)</f>
        <v>#N/A</v>
      </c>
      <c r="H692" s="86"/>
      <c r="I692" s="86"/>
      <c r="J692" s="15"/>
      <c r="K692" s="242" t="str">
        <f t="shared" si="46"/>
        <v/>
      </c>
      <c r="L692" s="93">
        <f t="shared" si="47"/>
        <v>0</v>
      </c>
      <c r="M692" s="94" t="str">
        <f>+IFERROR(VLOOKUP(LEFT(F692,4),'ESTADAR V3 2025'!$C$4:$G$116,4,0),"")</f>
        <v/>
      </c>
      <c r="N692" s="95" t="str">
        <f t="shared" si="48"/>
        <v/>
      </c>
      <c r="O692" s="96" t="str">
        <f t="shared" si="49"/>
        <v/>
      </c>
      <c r="P692" s="14"/>
      <c r="Q692" s="14"/>
      <c r="R692" s="218" t="e">
        <f>+VLOOKUP(F692,'ESTADAR V3 2025'!$D$125:$G$236,4,FALSE)</f>
        <v>#N/A</v>
      </c>
    </row>
    <row r="693" spans="1:18" x14ac:dyDescent="0.35">
      <c r="A693" s="83" t="str">
        <f>IFERROR(VLOOKUP(LEFT(F693,4),Tabla3[[COD]:[PROCESO]],5,0),"")</f>
        <v/>
      </c>
      <c r="B693" s="15"/>
      <c r="C693" s="85"/>
      <c r="D693" s="84" t="e">
        <f>VLOOKUP(E693,FINCAS!$A$2:$B$77,2,0)</f>
        <v>#N/A</v>
      </c>
      <c r="E693" s="15"/>
      <c r="F693" s="15"/>
      <c r="G693" s="82" t="e">
        <f>VLOOKUP(F693,'ESTADAR V3 2025'!$D$125:$E$240,2,0)</f>
        <v>#N/A</v>
      </c>
      <c r="H693" s="86"/>
      <c r="I693" s="86"/>
      <c r="J693" s="15"/>
      <c r="K693" s="242" t="str">
        <f t="shared" si="46"/>
        <v/>
      </c>
      <c r="L693" s="93">
        <f t="shared" si="47"/>
        <v>0</v>
      </c>
      <c r="M693" s="94" t="str">
        <f>+IFERROR(VLOOKUP(LEFT(F693,4),'ESTADAR V3 2025'!$C$4:$G$116,4,0),"")</f>
        <v/>
      </c>
      <c r="N693" s="95" t="str">
        <f t="shared" si="48"/>
        <v/>
      </c>
      <c r="O693" s="96" t="str">
        <f t="shared" si="49"/>
        <v/>
      </c>
      <c r="P693" s="14"/>
      <c r="Q693" s="14"/>
      <c r="R693" s="218" t="e">
        <f>+VLOOKUP(F693,'ESTADAR V3 2025'!$D$125:$G$236,4,FALSE)</f>
        <v>#N/A</v>
      </c>
    </row>
    <row r="694" spans="1:18" x14ac:dyDescent="0.35">
      <c r="A694" s="83" t="str">
        <f>IFERROR(VLOOKUP(LEFT(F694,4),Tabla3[[COD]:[PROCESO]],5,0),"")</f>
        <v/>
      </c>
      <c r="B694" s="15"/>
      <c r="C694" s="85"/>
      <c r="D694" s="84" t="e">
        <f>VLOOKUP(E694,FINCAS!$A$2:$B$77,2,0)</f>
        <v>#N/A</v>
      </c>
      <c r="E694" s="15"/>
      <c r="F694" s="15"/>
      <c r="G694" s="82" t="e">
        <f>VLOOKUP(F694,'ESTADAR V3 2025'!$D$125:$E$240,2,0)</f>
        <v>#N/A</v>
      </c>
      <c r="H694" s="86"/>
      <c r="I694" s="86"/>
      <c r="J694" s="15"/>
      <c r="K694" s="242" t="str">
        <f t="shared" si="46"/>
        <v/>
      </c>
      <c r="L694" s="93">
        <f t="shared" si="47"/>
        <v>0</v>
      </c>
      <c r="M694" s="94" t="str">
        <f>+IFERROR(VLOOKUP(LEFT(F694,4),'ESTADAR V3 2025'!$C$4:$G$116,4,0),"")</f>
        <v/>
      </c>
      <c r="N694" s="95" t="str">
        <f t="shared" si="48"/>
        <v/>
      </c>
      <c r="O694" s="96" t="str">
        <f t="shared" si="49"/>
        <v/>
      </c>
      <c r="P694" s="14"/>
      <c r="Q694" s="14"/>
      <c r="R694" s="218" t="e">
        <f>+VLOOKUP(F694,'ESTADAR V3 2025'!$D$125:$G$236,4,FALSE)</f>
        <v>#N/A</v>
      </c>
    </row>
    <row r="695" spans="1:18" x14ac:dyDescent="0.35">
      <c r="A695" s="83" t="str">
        <f>IFERROR(VLOOKUP(LEFT(F695,4),Tabla3[[COD]:[PROCESO]],5,0),"")</f>
        <v/>
      </c>
      <c r="B695" s="15"/>
      <c r="C695" s="85"/>
      <c r="D695" s="84" t="e">
        <f>VLOOKUP(E695,FINCAS!$A$2:$B$77,2,0)</f>
        <v>#N/A</v>
      </c>
      <c r="E695" s="15"/>
      <c r="F695" s="15"/>
      <c r="G695" s="82" t="e">
        <f>VLOOKUP(F695,'ESTADAR V3 2025'!$D$125:$E$240,2,0)</f>
        <v>#N/A</v>
      </c>
      <c r="H695" s="86"/>
      <c r="I695" s="86"/>
      <c r="J695" s="15"/>
      <c r="K695" s="242" t="str">
        <f t="shared" si="46"/>
        <v/>
      </c>
      <c r="L695" s="93">
        <f t="shared" si="47"/>
        <v>0</v>
      </c>
      <c r="M695" s="94" t="str">
        <f>+IFERROR(VLOOKUP(LEFT(F695,4),'ESTADAR V3 2025'!$C$4:$G$116,4,0),"")</f>
        <v/>
      </c>
      <c r="N695" s="95" t="str">
        <f t="shared" si="48"/>
        <v/>
      </c>
      <c r="O695" s="96" t="str">
        <f t="shared" si="49"/>
        <v/>
      </c>
      <c r="P695" s="14"/>
      <c r="Q695" s="14"/>
      <c r="R695" s="218" t="e">
        <f>+VLOOKUP(F695,'ESTADAR V3 2025'!$D$125:$G$236,4,FALSE)</f>
        <v>#N/A</v>
      </c>
    </row>
    <row r="696" spans="1:18" x14ac:dyDescent="0.35">
      <c r="A696" s="83" t="str">
        <f>IFERROR(VLOOKUP(LEFT(F696,4),Tabla3[[COD]:[PROCESO]],5,0),"")</f>
        <v/>
      </c>
      <c r="B696" s="15"/>
      <c r="C696" s="85"/>
      <c r="D696" s="84" t="e">
        <f>VLOOKUP(E696,FINCAS!$A$2:$B$77,2,0)</f>
        <v>#N/A</v>
      </c>
      <c r="E696" s="15"/>
      <c r="F696" s="15"/>
      <c r="G696" s="82" t="e">
        <f>VLOOKUP(F696,'ESTADAR V3 2025'!$D$125:$E$240,2,0)</f>
        <v>#N/A</v>
      </c>
      <c r="H696" s="86"/>
      <c r="I696" s="86"/>
      <c r="J696" s="15"/>
      <c r="K696" s="242" t="str">
        <f t="shared" si="46"/>
        <v/>
      </c>
      <c r="L696" s="93">
        <f t="shared" si="47"/>
        <v>0</v>
      </c>
      <c r="M696" s="94" t="str">
        <f>+IFERROR(VLOOKUP(LEFT(F696,4),'ESTADAR V3 2025'!$C$4:$G$116,4,0),"")</f>
        <v/>
      </c>
      <c r="N696" s="95" t="str">
        <f t="shared" si="48"/>
        <v/>
      </c>
      <c r="O696" s="96" t="str">
        <f t="shared" si="49"/>
        <v/>
      </c>
      <c r="P696" s="14"/>
      <c r="Q696" s="14"/>
      <c r="R696" s="218" t="e">
        <f>+VLOOKUP(F696,'ESTADAR V3 2025'!$D$125:$G$236,4,FALSE)</f>
        <v>#N/A</v>
      </c>
    </row>
    <row r="697" spans="1:18" x14ac:dyDescent="0.35">
      <c r="A697" s="83" t="str">
        <f>IFERROR(VLOOKUP(LEFT(F697,4),Tabla3[[COD]:[PROCESO]],5,0),"")</f>
        <v/>
      </c>
      <c r="B697" s="15"/>
      <c r="C697" s="85"/>
      <c r="D697" s="84" t="e">
        <f>VLOOKUP(E697,FINCAS!$A$2:$B$77,2,0)</f>
        <v>#N/A</v>
      </c>
      <c r="E697" s="15"/>
      <c r="F697" s="15"/>
      <c r="G697" s="82" t="e">
        <f>VLOOKUP(F697,'ESTADAR V3 2025'!$D$125:$E$240,2,0)</f>
        <v>#N/A</v>
      </c>
      <c r="H697" s="86"/>
      <c r="I697" s="86"/>
      <c r="J697" s="15"/>
      <c r="K697" s="242" t="str">
        <f t="shared" si="46"/>
        <v/>
      </c>
      <c r="L697" s="93">
        <f t="shared" si="47"/>
        <v>0</v>
      </c>
      <c r="M697" s="94" t="str">
        <f>+IFERROR(VLOOKUP(LEFT(F697,4),'ESTADAR V3 2025'!$C$4:$G$116,4,0),"")</f>
        <v/>
      </c>
      <c r="N697" s="95" t="str">
        <f t="shared" si="48"/>
        <v/>
      </c>
      <c r="O697" s="96" t="str">
        <f t="shared" si="49"/>
        <v/>
      </c>
      <c r="P697" s="14"/>
      <c r="Q697" s="14"/>
      <c r="R697" s="218" t="e">
        <f>+VLOOKUP(F697,'ESTADAR V3 2025'!$D$125:$G$236,4,FALSE)</f>
        <v>#N/A</v>
      </c>
    </row>
    <row r="698" spans="1:18" x14ac:dyDescent="0.35">
      <c r="A698" s="83" t="str">
        <f>IFERROR(VLOOKUP(LEFT(F698,4),Tabla3[[COD]:[PROCESO]],5,0),"")</f>
        <v/>
      </c>
      <c r="B698" s="15"/>
      <c r="C698" s="85"/>
      <c r="D698" s="84" t="e">
        <f>VLOOKUP(E698,FINCAS!$A$2:$B$77,2,0)</f>
        <v>#N/A</v>
      </c>
      <c r="E698" s="15"/>
      <c r="F698" s="15"/>
      <c r="G698" s="82" t="e">
        <f>VLOOKUP(F698,'ESTADAR V3 2025'!$D$125:$E$240,2,0)</f>
        <v>#N/A</v>
      </c>
      <c r="H698" s="86"/>
      <c r="I698" s="86"/>
      <c r="J698" s="15"/>
      <c r="K698" s="242" t="str">
        <f t="shared" si="46"/>
        <v/>
      </c>
      <c r="L698" s="93">
        <f t="shared" si="47"/>
        <v>0</v>
      </c>
      <c r="M698" s="94" t="str">
        <f>+IFERROR(VLOOKUP(LEFT(F698,4),'ESTADAR V3 2025'!$C$4:$G$116,4,0),"")</f>
        <v/>
      </c>
      <c r="N698" s="95" t="str">
        <f t="shared" si="48"/>
        <v/>
      </c>
      <c r="O698" s="96" t="str">
        <f t="shared" si="49"/>
        <v/>
      </c>
      <c r="P698" s="14"/>
      <c r="Q698" s="14"/>
      <c r="R698" s="218" t="e">
        <f>+VLOOKUP(F698,'ESTADAR V3 2025'!$D$125:$G$236,4,FALSE)</f>
        <v>#N/A</v>
      </c>
    </row>
    <row r="699" spans="1:18" x14ac:dyDescent="0.35">
      <c r="A699" s="83" t="str">
        <f>IFERROR(VLOOKUP(LEFT(F699,4),Tabla3[[COD]:[PROCESO]],5,0),"")</f>
        <v/>
      </c>
      <c r="B699" s="15"/>
      <c r="C699" s="85"/>
      <c r="D699" s="84" t="e">
        <f>VLOOKUP(E699,FINCAS!$A$2:$B$77,2,0)</f>
        <v>#N/A</v>
      </c>
      <c r="E699" s="15"/>
      <c r="F699" s="15"/>
      <c r="G699" s="82" t="e">
        <f>VLOOKUP(F699,'ESTADAR V3 2025'!$D$125:$E$240,2,0)</f>
        <v>#N/A</v>
      </c>
      <c r="H699" s="86"/>
      <c r="I699" s="86"/>
      <c r="J699" s="15"/>
      <c r="K699" s="242" t="str">
        <f t="shared" si="46"/>
        <v/>
      </c>
      <c r="L699" s="93">
        <f t="shared" si="47"/>
        <v>0</v>
      </c>
      <c r="M699" s="94" t="str">
        <f>+IFERROR(VLOOKUP(LEFT(F699,4),'ESTADAR V3 2025'!$C$4:$G$116,4,0),"")</f>
        <v/>
      </c>
      <c r="N699" s="95" t="str">
        <f t="shared" si="48"/>
        <v/>
      </c>
      <c r="O699" s="96" t="str">
        <f t="shared" si="49"/>
        <v/>
      </c>
      <c r="P699" s="14"/>
      <c r="Q699" s="14"/>
      <c r="R699" s="218" t="e">
        <f>+VLOOKUP(F699,'ESTADAR V3 2025'!$D$125:$G$236,4,FALSE)</f>
        <v>#N/A</v>
      </c>
    </row>
    <row r="700" spans="1:18" x14ac:dyDescent="0.35">
      <c r="A700" s="83" t="str">
        <f>IFERROR(VLOOKUP(LEFT(F700,4),Tabla3[[COD]:[PROCESO]],5,0),"")</f>
        <v/>
      </c>
      <c r="B700" s="15"/>
      <c r="C700" s="85"/>
      <c r="D700" s="84" t="e">
        <f>VLOOKUP(E700,FINCAS!$A$2:$B$77,2,0)</f>
        <v>#N/A</v>
      </c>
      <c r="E700" s="15"/>
      <c r="F700" s="15"/>
      <c r="G700" s="82" t="e">
        <f>VLOOKUP(F700,'ESTADAR V3 2025'!$D$125:$E$240,2,0)</f>
        <v>#N/A</v>
      </c>
      <c r="H700" s="86"/>
      <c r="I700" s="86"/>
      <c r="J700" s="15"/>
      <c r="K700" s="242" t="str">
        <f t="shared" si="46"/>
        <v/>
      </c>
      <c r="L700" s="93">
        <f t="shared" si="47"/>
        <v>0</v>
      </c>
      <c r="M700" s="94" t="str">
        <f>+IFERROR(VLOOKUP(LEFT(F700,4),'ESTADAR V3 2025'!$C$4:$G$116,4,0),"")</f>
        <v/>
      </c>
      <c r="N700" s="95" t="str">
        <f t="shared" si="48"/>
        <v/>
      </c>
      <c r="O700" s="96" t="str">
        <f t="shared" si="49"/>
        <v/>
      </c>
      <c r="P700" s="14"/>
      <c r="Q700" s="14"/>
      <c r="R700" s="218" t="e">
        <f>+VLOOKUP(F700,'ESTADAR V3 2025'!$D$125:$G$236,4,FALSE)</f>
        <v>#N/A</v>
      </c>
    </row>
    <row r="701" spans="1:18" x14ac:dyDescent="0.35">
      <c r="A701" s="83" t="str">
        <f>IFERROR(VLOOKUP(LEFT(F701,4),Tabla3[[COD]:[PROCESO]],5,0),"")</f>
        <v/>
      </c>
      <c r="B701" s="15"/>
      <c r="C701" s="85"/>
      <c r="D701" s="84" t="e">
        <f>VLOOKUP(E701,FINCAS!$A$2:$B$77,2,0)</f>
        <v>#N/A</v>
      </c>
      <c r="E701" s="15"/>
      <c r="F701" s="15"/>
      <c r="G701" s="82" t="e">
        <f>VLOOKUP(F701,'ESTADAR V3 2025'!$D$125:$E$240,2,0)</f>
        <v>#N/A</v>
      </c>
      <c r="H701" s="86"/>
      <c r="I701" s="86"/>
      <c r="J701" s="15"/>
      <c r="K701" s="242" t="str">
        <f t="shared" si="46"/>
        <v/>
      </c>
      <c r="L701" s="93">
        <f t="shared" si="47"/>
        <v>0</v>
      </c>
      <c r="M701" s="94" t="str">
        <f>+IFERROR(VLOOKUP(LEFT(F701,4),'ESTADAR V3 2025'!$C$4:$G$116,4,0),"")</f>
        <v/>
      </c>
      <c r="N701" s="95" t="str">
        <f t="shared" si="48"/>
        <v/>
      </c>
      <c r="O701" s="96" t="str">
        <f t="shared" si="49"/>
        <v/>
      </c>
      <c r="P701" s="14"/>
      <c r="Q701" s="14"/>
      <c r="R701" s="218" t="e">
        <f>+VLOOKUP(F701,'ESTADAR V3 2025'!$D$125:$G$236,4,FALSE)</f>
        <v>#N/A</v>
      </c>
    </row>
    <row r="702" spans="1:18" x14ac:dyDescent="0.35">
      <c r="A702" s="83" t="str">
        <f>IFERROR(VLOOKUP(LEFT(F702,4),Tabla3[[COD]:[PROCESO]],5,0),"")</f>
        <v/>
      </c>
      <c r="B702" s="15"/>
      <c r="C702" s="85"/>
      <c r="D702" s="84" t="e">
        <f>VLOOKUP(E702,FINCAS!$A$2:$B$77,2,0)</f>
        <v>#N/A</v>
      </c>
      <c r="E702" s="15"/>
      <c r="F702" s="15"/>
      <c r="G702" s="82" t="e">
        <f>VLOOKUP(F702,'ESTADAR V3 2025'!$D$125:$E$240,2,0)</f>
        <v>#N/A</v>
      </c>
      <c r="H702" s="86"/>
      <c r="I702" s="86"/>
      <c r="J702" s="15"/>
      <c r="K702" s="242" t="str">
        <f t="shared" si="46"/>
        <v/>
      </c>
      <c r="L702" s="93">
        <f t="shared" si="47"/>
        <v>0</v>
      </c>
      <c r="M702" s="94" t="str">
        <f>+IFERROR(VLOOKUP(LEFT(F702,4),'ESTADAR V3 2025'!$C$4:$G$116,4,0),"")</f>
        <v/>
      </c>
      <c r="N702" s="95" t="str">
        <f t="shared" si="48"/>
        <v/>
      </c>
      <c r="O702" s="96" t="str">
        <f t="shared" si="49"/>
        <v/>
      </c>
      <c r="P702" s="14"/>
      <c r="Q702" s="14"/>
      <c r="R702" s="218" t="e">
        <f>+VLOOKUP(F702,'ESTADAR V3 2025'!$D$125:$G$236,4,FALSE)</f>
        <v>#N/A</v>
      </c>
    </row>
    <row r="703" spans="1:18" x14ac:dyDescent="0.35">
      <c r="A703" s="83" t="str">
        <f>IFERROR(VLOOKUP(LEFT(F703,4),Tabla3[[COD]:[PROCESO]],5,0),"")</f>
        <v/>
      </c>
      <c r="B703" s="15"/>
      <c r="C703" s="85"/>
      <c r="D703" s="84" t="e">
        <f>VLOOKUP(E703,FINCAS!$A$2:$B$77,2,0)</f>
        <v>#N/A</v>
      </c>
      <c r="E703" s="15"/>
      <c r="F703" s="15"/>
      <c r="G703" s="82" t="e">
        <f>VLOOKUP(F703,'ESTADAR V3 2025'!$D$125:$E$240,2,0)</f>
        <v>#N/A</v>
      </c>
      <c r="H703" s="86"/>
      <c r="I703" s="86"/>
      <c r="J703" s="15"/>
      <c r="K703" s="242" t="str">
        <f t="shared" si="46"/>
        <v/>
      </c>
      <c r="L703" s="93">
        <f t="shared" si="47"/>
        <v>0</v>
      </c>
      <c r="M703" s="94" t="str">
        <f>+IFERROR(VLOOKUP(LEFT(F703,4),'ESTADAR V3 2025'!$C$4:$G$116,4,0),"")</f>
        <v/>
      </c>
      <c r="N703" s="95" t="str">
        <f t="shared" si="48"/>
        <v/>
      </c>
      <c r="O703" s="96" t="str">
        <f t="shared" si="49"/>
        <v/>
      </c>
      <c r="P703" s="14"/>
      <c r="Q703" s="14"/>
      <c r="R703" s="218" t="e">
        <f>+VLOOKUP(F703,'ESTADAR V3 2025'!$D$125:$G$236,4,FALSE)</f>
        <v>#N/A</v>
      </c>
    </row>
    <row r="704" spans="1:18" x14ac:dyDescent="0.35">
      <c r="A704" s="83" t="str">
        <f>IFERROR(VLOOKUP(LEFT(F704,4),Tabla3[[COD]:[PROCESO]],5,0),"")</f>
        <v/>
      </c>
      <c r="B704" s="15"/>
      <c r="C704" s="85"/>
      <c r="D704" s="84" t="e">
        <f>VLOOKUP(E704,FINCAS!$A$2:$B$77,2,0)</f>
        <v>#N/A</v>
      </c>
      <c r="E704" s="15"/>
      <c r="F704" s="15"/>
      <c r="G704" s="82" t="e">
        <f>VLOOKUP(F704,'ESTADAR V3 2025'!$D$125:$E$240,2,0)</f>
        <v>#N/A</v>
      </c>
      <c r="H704" s="86"/>
      <c r="I704" s="86"/>
      <c r="J704" s="15"/>
      <c r="K704" s="242" t="str">
        <f t="shared" si="46"/>
        <v/>
      </c>
      <c r="L704" s="93">
        <f t="shared" si="47"/>
        <v>0</v>
      </c>
      <c r="M704" s="94" t="str">
        <f>+IFERROR(VLOOKUP(LEFT(F704,4),'ESTADAR V3 2025'!$C$4:$G$116,4,0),"")</f>
        <v/>
      </c>
      <c r="N704" s="95" t="str">
        <f t="shared" si="48"/>
        <v/>
      </c>
      <c r="O704" s="96" t="str">
        <f t="shared" si="49"/>
        <v/>
      </c>
      <c r="P704" s="14"/>
      <c r="Q704" s="14"/>
      <c r="R704" s="218" t="e">
        <f>+VLOOKUP(F704,'ESTADAR V3 2025'!$D$125:$G$236,4,FALSE)</f>
        <v>#N/A</v>
      </c>
    </row>
    <row r="705" spans="1:18" x14ac:dyDescent="0.35">
      <c r="A705" s="83" t="str">
        <f>IFERROR(VLOOKUP(LEFT(F705,4),Tabla3[[COD]:[PROCESO]],5,0),"")</f>
        <v/>
      </c>
      <c r="B705" s="15"/>
      <c r="C705" s="85"/>
      <c r="D705" s="84" t="e">
        <f>VLOOKUP(E705,FINCAS!$A$2:$B$77,2,0)</f>
        <v>#N/A</v>
      </c>
      <c r="E705" s="15"/>
      <c r="F705" s="15"/>
      <c r="G705" s="82" t="e">
        <f>VLOOKUP(F705,'ESTADAR V3 2025'!$D$125:$E$240,2,0)</f>
        <v>#N/A</v>
      </c>
      <c r="H705" s="86"/>
      <c r="I705" s="86"/>
      <c r="J705" s="15"/>
      <c r="K705" s="242" t="str">
        <f t="shared" si="46"/>
        <v/>
      </c>
      <c r="L705" s="93">
        <f t="shared" si="47"/>
        <v>0</v>
      </c>
      <c r="M705" s="94" t="str">
        <f>+IFERROR(VLOOKUP(LEFT(F705,4),'ESTADAR V3 2025'!$C$4:$G$116,4,0),"")</f>
        <v/>
      </c>
      <c r="N705" s="95" t="str">
        <f t="shared" si="48"/>
        <v/>
      </c>
      <c r="O705" s="96" t="str">
        <f t="shared" si="49"/>
        <v/>
      </c>
      <c r="P705" s="14"/>
      <c r="Q705" s="14"/>
      <c r="R705" s="218" t="e">
        <f>+VLOOKUP(F705,'ESTADAR V3 2025'!$D$125:$G$236,4,FALSE)</f>
        <v>#N/A</v>
      </c>
    </row>
    <row r="706" spans="1:18" x14ac:dyDescent="0.35">
      <c r="A706" s="83" t="str">
        <f>IFERROR(VLOOKUP(LEFT(F706,4),Tabla3[[COD]:[PROCESO]],5,0),"")</f>
        <v/>
      </c>
      <c r="B706" s="15"/>
      <c r="C706" s="85"/>
      <c r="D706" s="84" t="e">
        <f>VLOOKUP(E706,FINCAS!$A$2:$B$77,2,0)</f>
        <v>#N/A</v>
      </c>
      <c r="E706" s="15"/>
      <c r="F706" s="15"/>
      <c r="G706" s="82" t="e">
        <f>VLOOKUP(F706,'ESTADAR V3 2025'!$D$125:$E$240,2,0)</f>
        <v>#N/A</v>
      </c>
      <c r="H706" s="86"/>
      <c r="I706" s="86"/>
      <c r="J706" s="15"/>
      <c r="K706" s="242" t="str">
        <f t="shared" ref="K706:K769" si="50">+IFERROR(L706*M706,"")</f>
        <v/>
      </c>
      <c r="L706" s="93">
        <f t="shared" ref="L706:L764" si="51">+(I706-H706)*24</f>
        <v>0</v>
      </c>
      <c r="M706" s="94" t="str">
        <f>+IFERROR(VLOOKUP(LEFT(F706,4),'ESTADAR V3 2025'!$C$4:$G$116,4,0),"")</f>
        <v/>
      </c>
      <c r="N706" s="95" t="str">
        <f t="shared" ref="N706:N764" si="52">IFERROR(J706/L706,"")</f>
        <v/>
      </c>
      <c r="O706" s="96" t="str">
        <f t="shared" ref="O706:O764" si="53">IFERROR(N706/M706,"")</f>
        <v/>
      </c>
      <c r="P706" s="14"/>
      <c r="Q706" s="14"/>
      <c r="R706" s="218" t="e">
        <f>+VLOOKUP(F706,'ESTADAR V3 2025'!$D$125:$G$236,4,FALSE)</f>
        <v>#N/A</v>
      </c>
    </row>
    <row r="707" spans="1:18" x14ac:dyDescent="0.35">
      <c r="A707" s="83" t="str">
        <f>IFERROR(VLOOKUP(LEFT(F707,4),Tabla3[[COD]:[PROCESO]],5,0),"")</f>
        <v/>
      </c>
      <c r="B707" s="15"/>
      <c r="C707" s="85"/>
      <c r="D707" s="84" t="e">
        <f>VLOOKUP(E707,FINCAS!$A$2:$B$77,2,0)</f>
        <v>#N/A</v>
      </c>
      <c r="E707" s="15"/>
      <c r="F707" s="15"/>
      <c r="G707" s="82" t="e">
        <f>VLOOKUP(F707,'ESTADAR V3 2025'!$D$125:$E$240,2,0)</f>
        <v>#N/A</v>
      </c>
      <c r="H707" s="86"/>
      <c r="I707" s="86"/>
      <c r="J707" s="15"/>
      <c r="K707" s="242" t="str">
        <f t="shared" si="50"/>
        <v/>
      </c>
      <c r="L707" s="93">
        <f t="shared" si="51"/>
        <v>0</v>
      </c>
      <c r="M707" s="94" t="str">
        <f>+IFERROR(VLOOKUP(LEFT(F707,4),'ESTADAR V3 2025'!$C$4:$G$116,4,0),"")</f>
        <v/>
      </c>
      <c r="N707" s="95" t="str">
        <f t="shared" si="52"/>
        <v/>
      </c>
      <c r="O707" s="96" t="str">
        <f t="shared" si="53"/>
        <v/>
      </c>
      <c r="P707" s="14"/>
      <c r="Q707" s="14"/>
      <c r="R707" s="218" t="e">
        <f>+VLOOKUP(F707,'ESTADAR V3 2025'!$D$125:$G$236,4,FALSE)</f>
        <v>#N/A</v>
      </c>
    </row>
    <row r="708" spans="1:18" x14ac:dyDescent="0.35">
      <c r="A708" s="83" t="str">
        <f>IFERROR(VLOOKUP(LEFT(F708,4),Tabla3[[COD]:[PROCESO]],5,0),"")</f>
        <v/>
      </c>
      <c r="B708" s="15"/>
      <c r="C708" s="85"/>
      <c r="D708" s="84" t="e">
        <f>VLOOKUP(E708,FINCAS!$A$2:$B$77,2,0)</f>
        <v>#N/A</v>
      </c>
      <c r="E708" s="15"/>
      <c r="F708" s="15"/>
      <c r="G708" s="82" t="e">
        <f>VLOOKUP(F708,'ESTADAR V3 2025'!$D$125:$E$240,2,0)</f>
        <v>#N/A</v>
      </c>
      <c r="H708" s="86"/>
      <c r="I708" s="86"/>
      <c r="J708" s="15"/>
      <c r="K708" s="242" t="str">
        <f t="shared" si="50"/>
        <v/>
      </c>
      <c r="L708" s="93">
        <f t="shared" si="51"/>
        <v>0</v>
      </c>
      <c r="M708" s="94" t="str">
        <f>+IFERROR(VLOOKUP(LEFT(F708,4),'ESTADAR V3 2025'!$C$4:$G$116,4,0),"")</f>
        <v/>
      </c>
      <c r="N708" s="95" t="str">
        <f t="shared" si="52"/>
        <v/>
      </c>
      <c r="O708" s="96" t="str">
        <f t="shared" si="53"/>
        <v/>
      </c>
      <c r="P708" s="14"/>
      <c r="Q708" s="14"/>
      <c r="R708" s="218" t="e">
        <f>+VLOOKUP(F708,'ESTADAR V3 2025'!$D$125:$G$236,4,FALSE)</f>
        <v>#N/A</v>
      </c>
    </row>
    <row r="709" spans="1:18" x14ac:dyDescent="0.35">
      <c r="A709" s="83" t="str">
        <f>IFERROR(VLOOKUP(LEFT(F709,4),Tabla3[[COD]:[PROCESO]],5,0),"")</f>
        <v/>
      </c>
      <c r="B709" s="15"/>
      <c r="C709" s="85"/>
      <c r="D709" s="84" t="e">
        <f>VLOOKUP(E709,FINCAS!$A$2:$B$77,2,0)</f>
        <v>#N/A</v>
      </c>
      <c r="E709" s="15"/>
      <c r="F709" s="15"/>
      <c r="G709" s="82" t="e">
        <f>VLOOKUP(F709,'ESTADAR V3 2025'!$D$125:$E$240,2,0)</f>
        <v>#N/A</v>
      </c>
      <c r="H709" s="86"/>
      <c r="I709" s="86"/>
      <c r="J709" s="15"/>
      <c r="K709" s="242" t="str">
        <f t="shared" si="50"/>
        <v/>
      </c>
      <c r="L709" s="93">
        <f t="shared" si="51"/>
        <v>0</v>
      </c>
      <c r="M709" s="94" t="str">
        <f>+IFERROR(VLOOKUP(LEFT(F709,4),'ESTADAR V3 2025'!$C$4:$G$116,4,0),"")</f>
        <v/>
      </c>
      <c r="N709" s="95" t="str">
        <f t="shared" si="52"/>
        <v/>
      </c>
      <c r="O709" s="96" t="str">
        <f t="shared" si="53"/>
        <v/>
      </c>
      <c r="P709" s="14"/>
      <c r="Q709" s="14"/>
      <c r="R709" s="218" t="e">
        <f>+VLOOKUP(F709,'ESTADAR V3 2025'!$D$125:$G$236,4,FALSE)</f>
        <v>#N/A</v>
      </c>
    </row>
    <row r="710" spans="1:18" x14ac:dyDescent="0.35">
      <c r="A710" s="83" t="str">
        <f>IFERROR(VLOOKUP(LEFT(F710,4),Tabla3[[COD]:[PROCESO]],5,0),"")</f>
        <v/>
      </c>
      <c r="B710" s="15"/>
      <c r="C710" s="85"/>
      <c r="D710" s="84" t="e">
        <f>VLOOKUP(E710,FINCAS!$A$2:$B$77,2,0)</f>
        <v>#N/A</v>
      </c>
      <c r="E710" s="15"/>
      <c r="F710" s="15"/>
      <c r="G710" s="82" t="e">
        <f>VLOOKUP(F710,'ESTADAR V3 2025'!$D$125:$E$240,2,0)</f>
        <v>#N/A</v>
      </c>
      <c r="H710" s="86"/>
      <c r="I710" s="86"/>
      <c r="J710" s="15"/>
      <c r="K710" s="242" t="str">
        <f t="shared" si="50"/>
        <v/>
      </c>
      <c r="L710" s="93">
        <f t="shared" si="51"/>
        <v>0</v>
      </c>
      <c r="M710" s="94" t="str">
        <f>+IFERROR(VLOOKUP(LEFT(F710,4),'ESTADAR V3 2025'!$C$4:$G$116,4,0),"")</f>
        <v/>
      </c>
      <c r="N710" s="95" t="str">
        <f t="shared" si="52"/>
        <v/>
      </c>
      <c r="O710" s="96" t="str">
        <f t="shared" si="53"/>
        <v/>
      </c>
      <c r="P710" s="14"/>
      <c r="Q710" s="14"/>
      <c r="R710" s="218" t="e">
        <f>+VLOOKUP(F710,'ESTADAR V3 2025'!$D$125:$G$236,4,FALSE)</f>
        <v>#N/A</v>
      </c>
    </row>
    <row r="711" spans="1:18" x14ac:dyDescent="0.35">
      <c r="A711" s="83" t="str">
        <f>IFERROR(VLOOKUP(LEFT(F711,4),Tabla3[[COD]:[PROCESO]],5,0),"")</f>
        <v/>
      </c>
      <c r="B711" s="15"/>
      <c r="C711" s="85"/>
      <c r="D711" s="84" t="e">
        <f>VLOOKUP(E711,FINCAS!$A$2:$B$77,2,0)</f>
        <v>#N/A</v>
      </c>
      <c r="E711" s="15"/>
      <c r="F711" s="15"/>
      <c r="G711" s="82" t="e">
        <f>VLOOKUP(F711,'ESTADAR V3 2025'!$D$125:$E$240,2,0)</f>
        <v>#N/A</v>
      </c>
      <c r="H711" s="86"/>
      <c r="I711" s="86"/>
      <c r="J711" s="15"/>
      <c r="K711" s="242" t="str">
        <f t="shared" si="50"/>
        <v/>
      </c>
      <c r="L711" s="93">
        <f t="shared" si="51"/>
        <v>0</v>
      </c>
      <c r="M711" s="94" t="str">
        <f>+IFERROR(VLOOKUP(LEFT(F711,4),'ESTADAR V3 2025'!$C$4:$G$116,4,0),"")</f>
        <v/>
      </c>
      <c r="N711" s="95" t="str">
        <f t="shared" si="52"/>
        <v/>
      </c>
      <c r="O711" s="96" t="str">
        <f t="shared" si="53"/>
        <v/>
      </c>
      <c r="P711" s="14"/>
      <c r="Q711" s="14"/>
      <c r="R711" s="218" t="e">
        <f>+VLOOKUP(F711,'ESTADAR V3 2025'!$D$125:$G$236,4,FALSE)</f>
        <v>#N/A</v>
      </c>
    </row>
    <row r="712" spans="1:18" x14ac:dyDescent="0.35">
      <c r="A712" s="83" t="str">
        <f>IFERROR(VLOOKUP(LEFT(F712,4),Tabla3[[COD]:[PROCESO]],5,0),"")</f>
        <v/>
      </c>
      <c r="B712" s="15"/>
      <c r="C712" s="85"/>
      <c r="D712" s="84" t="e">
        <f>VLOOKUP(E712,FINCAS!$A$2:$B$77,2,0)</f>
        <v>#N/A</v>
      </c>
      <c r="E712" s="15"/>
      <c r="F712" s="15"/>
      <c r="G712" s="82" t="e">
        <f>VLOOKUP(F712,'ESTADAR V3 2025'!$D$125:$E$240,2,0)</f>
        <v>#N/A</v>
      </c>
      <c r="H712" s="86"/>
      <c r="I712" s="86"/>
      <c r="J712" s="15"/>
      <c r="K712" s="242" t="str">
        <f t="shared" si="50"/>
        <v/>
      </c>
      <c r="L712" s="93">
        <f t="shared" si="51"/>
        <v>0</v>
      </c>
      <c r="M712" s="94" t="str">
        <f>+IFERROR(VLOOKUP(LEFT(F712,4),'ESTADAR V3 2025'!$C$4:$G$116,4,0),"")</f>
        <v/>
      </c>
      <c r="N712" s="95" t="str">
        <f t="shared" si="52"/>
        <v/>
      </c>
      <c r="O712" s="96" t="str">
        <f t="shared" si="53"/>
        <v/>
      </c>
      <c r="P712" s="14"/>
      <c r="Q712" s="14"/>
      <c r="R712" s="218" t="e">
        <f>+VLOOKUP(F712,'ESTADAR V3 2025'!$D$125:$G$236,4,FALSE)</f>
        <v>#N/A</v>
      </c>
    </row>
    <row r="713" spans="1:18" x14ac:dyDescent="0.35">
      <c r="A713" s="83" t="str">
        <f>IFERROR(VLOOKUP(LEFT(F713,4),Tabla3[[COD]:[PROCESO]],5,0),"")</f>
        <v/>
      </c>
      <c r="B713" s="15"/>
      <c r="C713" s="85"/>
      <c r="D713" s="84" t="e">
        <f>VLOOKUP(E713,FINCAS!$A$2:$B$77,2,0)</f>
        <v>#N/A</v>
      </c>
      <c r="E713" s="15"/>
      <c r="F713" s="15"/>
      <c r="G713" s="82" t="e">
        <f>VLOOKUP(F713,'ESTADAR V3 2025'!$D$125:$E$240,2,0)</f>
        <v>#N/A</v>
      </c>
      <c r="H713" s="86"/>
      <c r="I713" s="86"/>
      <c r="J713" s="15"/>
      <c r="K713" s="242" t="str">
        <f t="shared" si="50"/>
        <v/>
      </c>
      <c r="L713" s="93">
        <f t="shared" si="51"/>
        <v>0</v>
      </c>
      <c r="M713" s="94" t="str">
        <f>+IFERROR(VLOOKUP(LEFT(F713,4),'ESTADAR V3 2025'!$C$4:$G$116,4,0),"")</f>
        <v/>
      </c>
      <c r="N713" s="95" t="str">
        <f t="shared" si="52"/>
        <v/>
      </c>
      <c r="O713" s="96" t="str">
        <f t="shared" si="53"/>
        <v/>
      </c>
      <c r="P713" s="14"/>
      <c r="Q713" s="14"/>
      <c r="R713" s="218" t="e">
        <f>+VLOOKUP(F713,'ESTADAR V3 2025'!$D$125:$G$236,4,FALSE)</f>
        <v>#N/A</v>
      </c>
    </row>
    <row r="714" spans="1:18" x14ac:dyDescent="0.35">
      <c r="A714" s="83" t="str">
        <f>IFERROR(VLOOKUP(LEFT(F714,4),Tabla3[[COD]:[PROCESO]],5,0),"")</f>
        <v/>
      </c>
      <c r="B714" s="15"/>
      <c r="C714" s="85"/>
      <c r="D714" s="84" t="e">
        <f>VLOOKUP(E714,FINCAS!$A$2:$B$77,2,0)</f>
        <v>#N/A</v>
      </c>
      <c r="E714" s="15"/>
      <c r="F714" s="15"/>
      <c r="G714" s="82" t="e">
        <f>VLOOKUP(F714,'ESTADAR V3 2025'!$D$125:$E$240,2,0)</f>
        <v>#N/A</v>
      </c>
      <c r="H714" s="86"/>
      <c r="I714" s="86"/>
      <c r="J714" s="15"/>
      <c r="K714" s="242" t="str">
        <f t="shared" si="50"/>
        <v/>
      </c>
      <c r="L714" s="93">
        <f t="shared" si="51"/>
        <v>0</v>
      </c>
      <c r="M714" s="94" t="str">
        <f>+IFERROR(VLOOKUP(LEFT(F714,4),'ESTADAR V3 2025'!$C$4:$G$116,4,0),"")</f>
        <v/>
      </c>
      <c r="N714" s="95" t="str">
        <f t="shared" si="52"/>
        <v/>
      </c>
      <c r="O714" s="96" t="str">
        <f t="shared" si="53"/>
        <v/>
      </c>
      <c r="P714" s="14"/>
      <c r="Q714" s="14"/>
      <c r="R714" s="218" t="e">
        <f>+VLOOKUP(F714,'ESTADAR V3 2025'!$D$125:$G$236,4,FALSE)</f>
        <v>#N/A</v>
      </c>
    </row>
    <row r="715" spans="1:18" x14ac:dyDescent="0.35">
      <c r="A715" s="83" t="str">
        <f>IFERROR(VLOOKUP(LEFT(F715,4),Tabla3[[COD]:[PROCESO]],5,0),"")</f>
        <v/>
      </c>
      <c r="B715" s="15"/>
      <c r="C715" s="85"/>
      <c r="D715" s="84" t="e">
        <f>VLOOKUP(E715,FINCAS!$A$2:$B$77,2,0)</f>
        <v>#N/A</v>
      </c>
      <c r="E715" s="15"/>
      <c r="F715" s="15"/>
      <c r="G715" s="82" t="e">
        <f>VLOOKUP(F715,'ESTADAR V3 2025'!$D$125:$E$240,2,0)</f>
        <v>#N/A</v>
      </c>
      <c r="H715" s="86"/>
      <c r="I715" s="86"/>
      <c r="J715" s="15"/>
      <c r="K715" s="242" t="str">
        <f t="shared" si="50"/>
        <v/>
      </c>
      <c r="L715" s="93">
        <f t="shared" si="51"/>
        <v>0</v>
      </c>
      <c r="M715" s="94" t="str">
        <f>+IFERROR(VLOOKUP(LEFT(F715,4),'ESTADAR V3 2025'!$C$4:$G$116,4,0),"")</f>
        <v/>
      </c>
      <c r="N715" s="95" t="str">
        <f t="shared" si="52"/>
        <v/>
      </c>
      <c r="O715" s="96" t="str">
        <f t="shared" si="53"/>
        <v/>
      </c>
      <c r="P715" s="14"/>
      <c r="Q715" s="14"/>
      <c r="R715" s="218" t="e">
        <f>+VLOOKUP(F715,'ESTADAR V3 2025'!$D$125:$G$236,4,FALSE)</f>
        <v>#N/A</v>
      </c>
    </row>
    <row r="716" spans="1:18" x14ac:dyDescent="0.35">
      <c r="A716" s="83" t="str">
        <f>IFERROR(VLOOKUP(LEFT(F716,4),Tabla3[[COD]:[PROCESO]],5,0),"")</f>
        <v/>
      </c>
      <c r="B716" s="15"/>
      <c r="C716" s="85"/>
      <c r="D716" s="84" t="e">
        <f>VLOOKUP(E716,FINCAS!$A$2:$B$77,2,0)</f>
        <v>#N/A</v>
      </c>
      <c r="E716" s="15"/>
      <c r="F716" s="15"/>
      <c r="G716" s="82" t="e">
        <f>VLOOKUP(F716,'ESTADAR V3 2025'!$D$125:$E$240,2,0)</f>
        <v>#N/A</v>
      </c>
      <c r="H716" s="86"/>
      <c r="I716" s="86"/>
      <c r="J716" s="15"/>
      <c r="K716" s="242" t="str">
        <f t="shared" si="50"/>
        <v/>
      </c>
      <c r="L716" s="93">
        <f t="shared" si="51"/>
        <v>0</v>
      </c>
      <c r="M716" s="94" t="str">
        <f>+IFERROR(VLOOKUP(LEFT(F716,4),'ESTADAR V3 2025'!$C$4:$G$116,4,0),"")</f>
        <v/>
      </c>
      <c r="N716" s="95" t="str">
        <f t="shared" si="52"/>
        <v/>
      </c>
      <c r="O716" s="96" t="str">
        <f t="shared" si="53"/>
        <v/>
      </c>
      <c r="P716" s="14"/>
      <c r="Q716" s="14"/>
      <c r="R716" s="218" t="e">
        <f>+VLOOKUP(F716,'ESTADAR V3 2025'!$D$125:$G$236,4,FALSE)</f>
        <v>#N/A</v>
      </c>
    </row>
    <row r="717" spans="1:18" x14ac:dyDescent="0.35">
      <c r="A717" s="83" t="str">
        <f>IFERROR(VLOOKUP(LEFT(F717,4),Tabla3[[COD]:[PROCESO]],5,0),"")</f>
        <v/>
      </c>
      <c r="B717" s="15"/>
      <c r="C717" s="85"/>
      <c r="D717" s="84" t="e">
        <f>VLOOKUP(E717,FINCAS!$A$2:$B$77,2,0)</f>
        <v>#N/A</v>
      </c>
      <c r="E717" s="15"/>
      <c r="F717" s="15"/>
      <c r="G717" s="82" t="e">
        <f>VLOOKUP(F717,'ESTADAR V3 2025'!$D$125:$E$240,2,0)</f>
        <v>#N/A</v>
      </c>
      <c r="H717" s="86"/>
      <c r="I717" s="86"/>
      <c r="J717" s="15"/>
      <c r="K717" s="242" t="str">
        <f t="shared" si="50"/>
        <v/>
      </c>
      <c r="L717" s="93">
        <f t="shared" si="51"/>
        <v>0</v>
      </c>
      <c r="M717" s="94" t="str">
        <f>+IFERROR(VLOOKUP(LEFT(F717,4),'ESTADAR V3 2025'!$C$4:$G$116,4,0),"")</f>
        <v/>
      </c>
      <c r="N717" s="95" t="str">
        <f t="shared" si="52"/>
        <v/>
      </c>
      <c r="O717" s="96" t="str">
        <f t="shared" si="53"/>
        <v/>
      </c>
      <c r="P717" s="14"/>
      <c r="Q717" s="14"/>
      <c r="R717" s="218" t="e">
        <f>+VLOOKUP(F717,'ESTADAR V3 2025'!$D$125:$G$236,4,FALSE)</f>
        <v>#N/A</v>
      </c>
    </row>
    <row r="718" spans="1:18" x14ac:dyDescent="0.35">
      <c r="A718" s="83" t="str">
        <f>IFERROR(VLOOKUP(LEFT(F718,4),Tabla3[[COD]:[PROCESO]],5,0),"")</f>
        <v/>
      </c>
      <c r="B718" s="15"/>
      <c r="C718" s="85"/>
      <c r="D718" s="84" t="e">
        <f>VLOOKUP(E718,FINCAS!$A$2:$B$77,2,0)</f>
        <v>#N/A</v>
      </c>
      <c r="E718" s="15"/>
      <c r="F718" s="15"/>
      <c r="G718" s="82" t="e">
        <f>VLOOKUP(F718,'ESTADAR V3 2025'!$D$125:$E$240,2,0)</f>
        <v>#N/A</v>
      </c>
      <c r="H718" s="86"/>
      <c r="I718" s="86"/>
      <c r="J718" s="15"/>
      <c r="K718" s="242" t="str">
        <f t="shared" si="50"/>
        <v/>
      </c>
      <c r="L718" s="93">
        <f t="shared" si="51"/>
        <v>0</v>
      </c>
      <c r="M718" s="94" t="str">
        <f>+IFERROR(VLOOKUP(LEFT(F718,4),'ESTADAR V3 2025'!$C$4:$G$116,4,0),"")</f>
        <v/>
      </c>
      <c r="N718" s="95" t="str">
        <f t="shared" si="52"/>
        <v/>
      </c>
      <c r="O718" s="96" t="str">
        <f t="shared" si="53"/>
        <v/>
      </c>
      <c r="P718" s="14"/>
      <c r="Q718" s="14"/>
      <c r="R718" s="218" t="e">
        <f>+VLOOKUP(F718,'ESTADAR V3 2025'!$D$125:$G$236,4,FALSE)</f>
        <v>#N/A</v>
      </c>
    </row>
    <row r="719" spans="1:18" x14ac:dyDescent="0.35">
      <c r="A719" s="83" t="str">
        <f>IFERROR(VLOOKUP(LEFT(F719,4),Tabla3[[COD]:[PROCESO]],5,0),"")</f>
        <v/>
      </c>
      <c r="B719" s="15"/>
      <c r="C719" s="85"/>
      <c r="D719" s="84" t="e">
        <f>VLOOKUP(E719,FINCAS!$A$2:$B$77,2,0)</f>
        <v>#N/A</v>
      </c>
      <c r="E719" s="15"/>
      <c r="F719" s="15"/>
      <c r="G719" s="82" t="e">
        <f>VLOOKUP(F719,'ESTADAR V3 2025'!$D$125:$E$240,2,0)</f>
        <v>#N/A</v>
      </c>
      <c r="H719" s="86"/>
      <c r="I719" s="86"/>
      <c r="J719" s="15"/>
      <c r="K719" s="242" t="str">
        <f t="shared" si="50"/>
        <v/>
      </c>
      <c r="L719" s="93">
        <f t="shared" si="51"/>
        <v>0</v>
      </c>
      <c r="M719" s="94" t="str">
        <f>+IFERROR(VLOOKUP(LEFT(F719,4),'ESTADAR V3 2025'!$C$4:$G$116,4,0),"")</f>
        <v/>
      </c>
      <c r="N719" s="95" t="str">
        <f t="shared" si="52"/>
        <v/>
      </c>
      <c r="O719" s="96" t="str">
        <f t="shared" si="53"/>
        <v/>
      </c>
      <c r="P719" s="14"/>
      <c r="Q719" s="14"/>
      <c r="R719" s="218" t="e">
        <f>+VLOOKUP(F719,'ESTADAR V3 2025'!$D$125:$G$236,4,FALSE)</f>
        <v>#N/A</v>
      </c>
    </row>
    <row r="720" spans="1:18" x14ac:dyDescent="0.35">
      <c r="A720" s="83" t="str">
        <f>IFERROR(VLOOKUP(LEFT(F720,4),Tabla3[[COD]:[PROCESO]],5,0),"")</f>
        <v/>
      </c>
      <c r="B720" s="15"/>
      <c r="C720" s="85"/>
      <c r="D720" s="84" t="e">
        <f>VLOOKUP(E720,FINCAS!$A$2:$B$77,2,0)</f>
        <v>#N/A</v>
      </c>
      <c r="E720" s="15"/>
      <c r="F720" s="15"/>
      <c r="G720" s="82" t="e">
        <f>VLOOKUP(F720,'ESTADAR V3 2025'!$D$125:$E$240,2,0)</f>
        <v>#N/A</v>
      </c>
      <c r="H720" s="86"/>
      <c r="I720" s="86"/>
      <c r="J720" s="15"/>
      <c r="K720" s="242" t="str">
        <f t="shared" si="50"/>
        <v/>
      </c>
      <c r="L720" s="93">
        <f t="shared" si="51"/>
        <v>0</v>
      </c>
      <c r="M720" s="94" t="str">
        <f>+IFERROR(VLOOKUP(LEFT(F720,4),'ESTADAR V3 2025'!$C$4:$G$116,4,0),"")</f>
        <v/>
      </c>
      <c r="N720" s="95" t="str">
        <f t="shared" si="52"/>
        <v/>
      </c>
      <c r="O720" s="96" t="str">
        <f t="shared" si="53"/>
        <v/>
      </c>
      <c r="P720" s="14"/>
      <c r="Q720" s="14"/>
      <c r="R720" s="218" t="e">
        <f>+VLOOKUP(F720,'ESTADAR V3 2025'!$D$125:$G$236,4,FALSE)</f>
        <v>#N/A</v>
      </c>
    </row>
    <row r="721" spans="1:18" x14ac:dyDescent="0.35">
      <c r="A721" s="83" t="str">
        <f>IFERROR(VLOOKUP(LEFT(F721,4),Tabla3[[COD]:[PROCESO]],5,0),"")</f>
        <v/>
      </c>
      <c r="B721" s="15"/>
      <c r="C721" s="85"/>
      <c r="D721" s="84" t="e">
        <f>VLOOKUP(E721,FINCAS!$A$2:$B$77,2,0)</f>
        <v>#N/A</v>
      </c>
      <c r="E721" s="15"/>
      <c r="F721" s="15"/>
      <c r="G721" s="82" t="e">
        <f>VLOOKUP(F721,'ESTADAR V3 2025'!$D$125:$E$240,2,0)</f>
        <v>#N/A</v>
      </c>
      <c r="H721" s="86"/>
      <c r="I721" s="86"/>
      <c r="J721" s="15"/>
      <c r="K721" s="242" t="str">
        <f t="shared" si="50"/>
        <v/>
      </c>
      <c r="L721" s="93">
        <f t="shared" si="51"/>
        <v>0</v>
      </c>
      <c r="M721" s="94" t="str">
        <f>+IFERROR(VLOOKUP(LEFT(F721,4),'ESTADAR V3 2025'!$C$4:$G$116,4,0),"")</f>
        <v/>
      </c>
      <c r="N721" s="95" t="str">
        <f t="shared" si="52"/>
        <v/>
      </c>
      <c r="O721" s="96" t="str">
        <f t="shared" si="53"/>
        <v/>
      </c>
      <c r="P721" s="14"/>
      <c r="Q721" s="14"/>
      <c r="R721" s="218" t="e">
        <f>+VLOOKUP(F721,'ESTADAR V3 2025'!$D$125:$G$236,4,FALSE)</f>
        <v>#N/A</v>
      </c>
    </row>
    <row r="722" spans="1:18" x14ac:dyDescent="0.35">
      <c r="A722" s="83" t="str">
        <f>IFERROR(VLOOKUP(LEFT(F722,4),Tabla3[[COD]:[PROCESO]],5,0),"")</f>
        <v/>
      </c>
      <c r="B722" s="15"/>
      <c r="C722" s="85"/>
      <c r="D722" s="84" t="e">
        <f>VLOOKUP(E722,FINCAS!$A$2:$B$77,2,0)</f>
        <v>#N/A</v>
      </c>
      <c r="E722" s="15"/>
      <c r="F722" s="15"/>
      <c r="G722" s="82" t="e">
        <f>VLOOKUP(F722,'ESTADAR V3 2025'!$D$125:$E$240,2,0)</f>
        <v>#N/A</v>
      </c>
      <c r="H722" s="86"/>
      <c r="I722" s="86"/>
      <c r="J722" s="15"/>
      <c r="K722" s="242" t="str">
        <f t="shared" si="50"/>
        <v/>
      </c>
      <c r="L722" s="93">
        <f t="shared" si="51"/>
        <v>0</v>
      </c>
      <c r="M722" s="94" t="str">
        <f>+IFERROR(VLOOKUP(LEFT(F722,4),'ESTADAR V3 2025'!$C$4:$G$116,4,0),"")</f>
        <v/>
      </c>
      <c r="N722" s="95" t="str">
        <f t="shared" si="52"/>
        <v/>
      </c>
      <c r="O722" s="96" t="str">
        <f t="shared" si="53"/>
        <v/>
      </c>
      <c r="P722" s="14"/>
      <c r="Q722" s="14"/>
      <c r="R722" s="218" t="e">
        <f>+VLOOKUP(F722,'ESTADAR V3 2025'!$D$125:$G$236,4,FALSE)</f>
        <v>#N/A</v>
      </c>
    </row>
    <row r="723" spans="1:18" x14ac:dyDescent="0.35">
      <c r="A723" s="83" t="str">
        <f>IFERROR(VLOOKUP(LEFT(F723,4),Tabla3[[COD]:[PROCESO]],5,0),"")</f>
        <v/>
      </c>
      <c r="B723" s="15"/>
      <c r="C723" s="85"/>
      <c r="D723" s="84" t="e">
        <f>VLOOKUP(E723,FINCAS!$A$2:$B$77,2,0)</f>
        <v>#N/A</v>
      </c>
      <c r="E723" s="15"/>
      <c r="F723" s="15"/>
      <c r="G723" s="82" t="e">
        <f>VLOOKUP(F723,'ESTADAR V3 2025'!$D$125:$E$240,2,0)</f>
        <v>#N/A</v>
      </c>
      <c r="H723" s="86"/>
      <c r="I723" s="86"/>
      <c r="J723" s="15"/>
      <c r="K723" s="242" t="str">
        <f t="shared" si="50"/>
        <v/>
      </c>
      <c r="L723" s="93">
        <f t="shared" si="51"/>
        <v>0</v>
      </c>
      <c r="M723" s="94" t="str">
        <f>+IFERROR(VLOOKUP(LEFT(F723,4),'ESTADAR V3 2025'!$C$4:$G$116,4,0),"")</f>
        <v/>
      </c>
      <c r="N723" s="95" t="str">
        <f t="shared" si="52"/>
        <v/>
      </c>
      <c r="O723" s="96" t="str">
        <f t="shared" si="53"/>
        <v/>
      </c>
      <c r="P723" s="14"/>
      <c r="Q723" s="14"/>
      <c r="R723" s="218" t="e">
        <f>+VLOOKUP(F723,'ESTADAR V3 2025'!$D$125:$G$236,4,FALSE)</f>
        <v>#N/A</v>
      </c>
    </row>
    <row r="724" spans="1:18" x14ac:dyDescent="0.35">
      <c r="A724" s="83" t="str">
        <f>IFERROR(VLOOKUP(LEFT(F724,4),Tabla3[[COD]:[PROCESO]],5,0),"")</f>
        <v/>
      </c>
      <c r="B724" s="15"/>
      <c r="C724" s="85"/>
      <c r="D724" s="84" t="e">
        <f>VLOOKUP(E724,FINCAS!$A$2:$B$77,2,0)</f>
        <v>#N/A</v>
      </c>
      <c r="E724" s="15"/>
      <c r="F724" s="15"/>
      <c r="G724" s="82" t="e">
        <f>VLOOKUP(F724,'ESTADAR V3 2025'!$D$125:$E$240,2,0)</f>
        <v>#N/A</v>
      </c>
      <c r="H724" s="86"/>
      <c r="I724" s="86"/>
      <c r="J724" s="15"/>
      <c r="K724" s="242" t="str">
        <f t="shared" si="50"/>
        <v/>
      </c>
      <c r="L724" s="93">
        <f t="shared" si="51"/>
        <v>0</v>
      </c>
      <c r="M724" s="94" t="str">
        <f>+IFERROR(VLOOKUP(LEFT(F724,4),'ESTADAR V3 2025'!$C$4:$G$116,4,0),"")</f>
        <v/>
      </c>
      <c r="N724" s="95" t="str">
        <f t="shared" si="52"/>
        <v/>
      </c>
      <c r="O724" s="96" t="str">
        <f t="shared" si="53"/>
        <v/>
      </c>
      <c r="P724" s="14"/>
      <c r="Q724" s="14"/>
      <c r="R724" s="218" t="e">
        <f>+VLOOKUP(F724,'ESTADAR V3 2025'!$D$125:$G$236,4,FALSE)</f>
        <v>#N/A</v>
      </c>
    </row>
    <row r="725" spans="1:18" x14ac:dyDescent="0.35">
      <c r="A725" s="83" t="str">
        <f>IFERROR(VLOOKUP(LEFT(F725,4),Tabla3[[COD]:[PROCESO]],5,0),"")</f>
        <v/>
      </c>
      <c r="B725" s="15"/>
      <c r="C725" s="85"/>
      <c r="D725" s="84" t="e">
        <f>VLOOKUP(E725,FINCAS!$A$2:$B$77,2,0)</f>
        <v>#N/A</v>
      </c>
      <c r="E725" s="15"/>
      <c r="F725" s="15"/>
      <c r="G725" s="82" t="e">
        <f>VLOOKUP(F725,'ESTADAR V3 2025'!$D$125:$E$240,2,0)</f>
        <v>#N/A</v>
      </c>
      <c r="H725" s="86"/>
      <c r="I725" s="86"/>
      <c r="J725" s="15"/>
      <c r="K725" s="242" t="str">
        <f t="shared" si="50"/>
        <v/>
      </c>
      <c r="L725" s="93">
        <f t="shared" si="51"/>
        <v>0</v>
      </c>
      <c r="M725" s="94" t="str">
        <f>+IFERROR(VLOOKUP(LEFT(F725,4),'ESTADAR V3 2025'!$C$4:$G$116,4,0),"")</f>
        <v/>
      </c>
      <c r="N725" s="95" t="str">
        <f t="shared" si="52"/>
        <v/>
      </c>
      <c r="O725" s="96" t="str">
        <f t="shared" si="53"/>
        <v/>
      </c>
      <c r="P725" s="14"/>
      <c r="Q725" s="14"/>
      <c r="R725" s="218" t="e">
        <f>+VLOOKUP(F725,'ESTADAR V3 2025'!$D$125:$G$236,4,FALSE)</f>
        <v>#N/A</v>
      </c>
    </row>
    <row r="726" spans="1:18" x14ac:dyDescent="0.35">
      <c r="A726" s="83" t="str">
        <f>IFERROR(VLOOKUP(LEFT(F726,4),Tabla3[[COD]:[PROCESO]],5,0),"")</f>
        <v/>
      </c>
      <c r="B726" s="15"/>
      <c r="C726" s="85"/>
      <c r="D726" s="84" t="e">
        <f>VLOOKUP(E726,FINCAS!$A$2:$B$77,2,0)</f>
        <v>#N/A</v>
      </c>
      <c r="E726" s="15"/>
      <c r="F726" s="15"/>
      <c r="G726" s="82" t="e">
        <f>VLOOKUP(F726,'ESTADAR V3 2025'!$D$125:$E$240,2,0)</f>
        <v>#N/A</v>
      </c>
      <c r="H726" s="86"/>
      <c r="I726" s="86"/>
      <c r="J726" s="15"/>
      <c r="K726" s="242" t="str">
        <f t="shared" si="50"/>
        <v/>
      </c>
      <c r="L726" s="93">
        <f t="shared" si="51"/>
        <v>0</v>
      </c>
      <c r="M726" s="94" t="str">
        <f>+IFERROR(VLOOKUP(LEFT(F726,4),'ESTADAR V3 2025'!$C$4:$G$116,4,0),"")</f>
        <v/>
      </c>
      <c r="N726" s="95" t="str">
        <f t="shared" si="52"/>
        <v/>
      </c>
      <c r="O726" s="96" t="str">
        <f t="shared" si="53"/>
        <v/>
      </c>
      <c r="P726" s="14"/>
      <c r="Q726" s="14"/>
      <c r="R726" s="218" t="e">
        <f>+VLOOKUP(F726,'ESTADAR V3 2025'!$D$125:$G$236,4,FALSE)</f>
        <v>#N/A</v>
      </c>
    </row>
    <row r="727" spans="1:18" x14ac:dyDescent="0.35">
      <c r="A727" s="83" t="str">
        <f>IFERROR(VLOOKUP(LEFT(F727,4),Tabla3[[COD]:[PROCESO]],5,0),"")</f>
        <v/>
      </c>
      <c r="B727" s="15"/>
      <c r="C727" s="85"/>
      <c r="D727" s="84" t="e">
        <f>VLOOKUP(E727,FINCAS!$A$2:$B$77,2,0)</f>
        <v>#N/A</v>
      </c>
      <c r="E727" s="15"/>
      <c r="F727" s="15"/>
      <c r="G727" s="82" t="e">
        <f>VLOOKUP(F727,'ESTADAR V3 2025'!$D$125:$E$240,2,0)</f>
        <v>#N/A</v>
      </c>
      <c r="H727" s="86"/>
      <c r="I727" s="86"/>
      <c r="J727" s="15"/>
      <c r="K727" s="242" t="str">
        <f t="shared" si="50"/>
        <v/>
      </c>
      <c r="L727" s="93">
        <f t="shared" si="51"/>
        <v>0</v>
      </c>
      <c r="M727" s="94" t="str">
        <f>+IFERROR(VLOOKUP(LEFT(F727,4),'ESTADAR V3 2025'!$C$4:$G$116,4,0),"")</f>
        <v/>
      </c>
      <c r="N727" s="95" t="str">
        <f t="shared" si="52"/>
        <v/>
      </c>
      <c r="O727" s="96" t="str">
        <f t="shared" si="53"/>
        <v/>
      </c>
      <c r="P727" s="14"/>
      <c r="Q727" s="14"/>
      <c r="R727" s="218" t="e">
        <f>+VLOOKUP(F727,'ESTADAR V3 2025'!$D$125:$G$236,4,FALSE)</f>
        <v>#N/A</v>
      </c>
    </row>
    <row r="728" spans="1:18" x14ac:dyDescent="0.35">
      <c r="A728" s="83" t="str">
        <f>IFERROR(VLOOKUP(LEFT(F728,4),Tabla3[[COD]:[PROCESO]],5,0),"")</f>
        <v/>
      </c>
      <c r="B728" s="15"/>
      <c r="C728" s="85"/>
      <c r="D728" s="84" t="e">
        <f>VLOOKUP(E728,FINCAS!$A$2:$B$77,2,0)</f>
        <v>#N/A</v>
      </c>
      <c r="E728" s="15"/>
      <c r="F728" s="15"/>
      <c r="G728" s="82" t="e">
        <f>VLOOKUP(F728,'ESTADAR V3 2025'!$D$125:$E$240,2,0)</f>
        <v>#N/A</v>
      </c>
      <c r="H728" s="86"/>
      <c r="I728" s="86"/>
      <c r="J728" s="15"/>
      <c r="K728" s="242" t="str">
        <f t="shared" si="50"/>
        <v/>
      </c>
      <c r="L728" s="93">
        <f t="shared" si="51"/>
        <v>0</v>
      </c>
      <c r="M728" s="94" t="str">
        <f>+IFERROR(VLOOKUP(LEFT(F728,4),'ESTADAR V3 2025'!$C$4:$G$116,4,0),"")</f>
        <v/>
      </c>
      <c r="N728" s="95" t="str">
        <f t="shared" si="52"/>
        <v/>
      </c>
      <c r="O728" s="96" t="str">
        <f t="shared" si="53"/>
        <v/>
      </c>
      <c r="P728" s="14"/>
      <c r="Q728" s="14"/>
      <c r="R728" s="218" t="e">
        <f>+VLOOKUP(F728,'ESTADAR V3 2025'!$D$125:$G$236,4,FALSE)</f>
        <v>#N/A</v>
      </c>
    </row>
    <row r="729" spans="1:18" x14ac:dyDescent="0.35">
      <c r="A729" s="83" t="str">
        <f>IFERROR(VLOOKUP(LEFT(F729,4),Tabla3[[COD]:[PROCESO]],5,0),"")</f>
        <v/>
      </c>
      <c r="B729" s="15"/>
      <c r="C729" s="85"/>
      <c r="D729" s="84" t="e">
        <f>VLOOKUP(E729,FINCAS!$A$2:$B$77,2,0)</f>
        <v>#N/A</v>
      </c>
      <c r="E729" s="15"/>
      <c r="F729" s="15"/>
      <c r="G729" s="82" t="e">
        <f>VLOOKUP(F729,'ESTADAR V3 2025'!$D$125:$E$240,2,0)</f>
        <v>#N/A</v>
      </c>
      <c r="H729" s="86"/>
      <c r="I729" s="86"/>
      <c r="J729" s="15"/>
      <c r="K729" s="242" t="str">
        <f t="shared" si="50"/>
        <v/>
      </c>
      <c r="L729" s="93">
        <f t="shared" si="51"/>
        <v>0</v>
      </c>
      <c r="M729" s="94" t="str">
        <f>+IFERROR(VLOOKUP(LEFT(F729,4),'ESTADAR V3 2025'!$C$4:$G$116,4,0),"")</f>
        <v/>
      </c>
      <c r="N729" s="95" t="str">
        <f t="shared" si="52"/>
        <v/>
      </c>
      <c r="O729" s="96" t="str">
        <f t="shared" si="53"/>
        <v/>
      </c>
      <c r="P729" s="14"/>
      <c r="Q729" s="14"/>
      <c r="R729" s="218" t="e">
        <f>+VLOOKUP(F729,'ESTADAR V3 2025'!$D$125:$G$236,4,FALSE)</f>
        <v>#N/A</v>
      </c>
    </row>
    <row r="730" spans="1:18" x14ac:dyDescent="0.35">
      <c r="A730" s="83" t="str">
        <f>IFERROR(VLOOKUP(LEFT(F730,4),Tabla3[[COD]:[PROCESO]],5,0),"")</f>
        <v/>
      </c>
      <c r="B730" s="15"/>
      <c r="C730" s="85"/>
      <c r="D730" s="84" t="e">
        <f>VLOOKUP(E730,FINCAS!$A$2:$B$77,2,0)</f>
        <v>#N/A</v>
      </c>
      <c r="E730" s="15"/>
      <c r="F730" s="15"/>
      <c r="G730" s="82" t="e">
        <f>VLOOKUP(F730,'ESTADAR V3 2025'!$D$125:$E$240,2,0)</f>
        <v>#N/A</v>
      </c>
      <c r="H730" s="86"/>
      <c r="I730" s="86"/>
      <c r="J730" s="15"/>
      <c r="K730" s="242" t="str">
        <f t="shared" si="50"/>
        <v/>
      </c>
      <c r="L730" s="93">
        <f t="shared" si="51"/>
        <v>0</v>
      </c>
      <c r="M730" s="94" t="str">
        <f>+IFERROR(VLOOKUP(LEFT(F730,4),'ESTADAR V3 2025'!$C$4:$G$116,4,0),"")</f>
        <v/>
      </c>
      <c r="N730" s="95" t="str">
        <f t="shared" si="52"/>
        <v/>
      </c>
      <c r="O730" s="96" t="str">
        <f t="shared" si="53"/>
        <v/>
      </c>
      <c r="P730" s="14"/>
      <c r="Q730" s="14"/>
      <c r="R730" s="218" t="e">
        <f>+VLOOKUP(F730,'ESTADAR V3 2025'!$D$125:$G$236,4,FALSE)</f>
        <v>#N/A</v>
      </c>
    </row>
    <row r="731" spans="1:18" x14ac:dyDescent="0.35">
      <c r="A731" s="83" t="str">
        <f>IFERROR(VLOOKUP(LEFT(F731,4),Tabla3[[COD]:[PROCESO]],5,0),"")</f>
        <v/>
      </c>
      <c r="B731" s="15"/>
      <c r="C731" s="85"/>
      <c r="D731" s="84" t="e">
        <f>VLOOKUP(E731,FINCAS!$A$2:$B$77,2,0)</f>
        <v>#N/A</v>
      </c>
      <c r="E731" s="15"/>
      <c r="F731" s="15"/>
      <c r="G731" s="82" t="e">
        <f>VLOOKUP(F731,'ESTADAR V3 2025'!$D$125:$E$240,2,0)</f>
        <v>#N/A</v>
      </c>
      <c r="H731" s="86"/>
      <c r="I731" s="86"/>
      <c r="J731" s="15"/>
      <c r="K731" s="242" t="str">
        <f t="shared" si="50"/>
        <v/>
      </c>
      <c r="L731" s="93">
        <f t="shared" si="51"/>
        <v>0</v>
      </c>
      <c r="M731" s="94" t="str">
        <f>+IFERROR(VLOOKUP(LEFT(F731,4),'ESTADAR V3 2025'!$C$4:$G$116,4,0),"")</f>
        <v/>
      </c>
      <c r="N731" s="95" t="str">
        <f t="shared" si="52"/>
        <v/>
      </c>
      <c r="O731" s="96" t="str">
        <f t="shared" si="53"/>
        <v/>
      </c>
      <c r="P731" s="14"/>
      <c r="Q731" s="14"/>
      <c r="R731" s="218" t="e">
        <f>+VLOOKUP(F731,'ESTADAR V3 2025'!$D$125:$G$236,4,FALSE)</f>
        <v>#N/A</v>
      </c>
    </row>
    <row r="732" spans="1:18" x14ac:dyDescent="0.35">
      <c r="A732" s="83" t="str">
        <f>IFERROR(VLOOKUP(LEFT(F732,4),Tabla3[[COD]:[PROCESO]],5,0),"")</f>
        <v/>
      </c>
      <c r="B732" s="15"/>
      <c r="C732" s="85"/>
      <c r="D732" s="84" t="e">
        <f>VLOOKUP(E732,FINCAS!$A$2:$B$77,2,0)</f>
        <v>#N/A</v>
      </c>
      <c r="E732" s="15"/>
      <c r="F732" s="15"/>
      <c r="G732" s="82" t="e">
        <f>VLOOKUP(F732,'ESTADAR V3 2025'!$D$125:$E$240,2,0)</f>
        <v>#N/A</v>
      </c>
      <c r="H732" s="86"/>
      <c r="I732" s="86"/>
      <c r="J732" s="15"/>
      <c r="K732" s="242" t="str">
        <f t="shared" si="50"/>
        <v/>
      </c>
      <c r="L732" s="93">
        <f t="shared" si="51"/>
        <v>0</v>
      </c>
      <c r="M732" s="94" t="str">
        <f>+IFERROR(VLOOKUP(LEFT(F732,4),'ESTADAR V3 2025'!$C$4:$G$116,4,0),"")</f>
        <v/>
      </c>
      <c r="N732" s="95" t="str">
        <f t="shared" si="52"/>
        <v/>
      </c>
      <c r="O732" s="96" t="str">
        <f t="shared" si="53"/>
        <v/>
      </c>
      <c r="P732" s="14"/>
      <c r="Q732" s="14"/>
      <c r="R732" s="218" t="e">
        <f>+VLOOKUP(F732,'ESTADAR V3 2025'!$D$125:$G$236,4,FALSE)</f>
        <v>#N/A</v>
      </c>
    </row>
    <row r="733" spans="1:18" x14ac:dyDescent="0.35">
      <c r="A733" s="83" t="str">
        <f>IFERROR(VLOOKUP(LEFT(F733,4),Tabla3[[COD]:[PROCESO]],5,0),"")</f>
        <v/>
      </c>
      <c r="B733" s="15"/>
      <c r="C733" s="85"/>
      <c r="D733" s="84" t="e">
        <f>VLOOKUP(E733,FINCAS!$A$2:$B$77,2,0)</f>
        <v>#N/A</v>
      </c>
      <c r="E733" s="15"/>
      <c r="F733" s="15"/>
      <c r="G733" s="82" t="e">
        <f>VLOOKUP(F733,'ESTADAR V3 2025'!$D$125:$E$240,2,0)</f>
        <v>#N/A</v>
      </c>
      <c r="H733" s="86"/>
      <c r="I733" s="86"/>
      <c r="J733" s="15"/>
      <c r="K733" s="242" t="str">
        <f t="shared" si="50"/>
        <v/>
      </c>
      <c r="L733" s="93">
        <f t="shared" si="51"/>
        <v>0</v>
      </c>
      <c r="M733" s="94" t="str">
        <f>+IFERROR(VLOOKUP(LEFT(F733,4),'ESTADAR V3 2025'!$C$4:$G$116,4,0),"")</f>
        <v/>
      </c>
      <c r="N733" s="95" t="str">
        <f t="shared" si="52"/>
        <v/>
      </c>
      <c r="O733" s="96" t="str">
        <f t="shared" si="53"/>
        <v/>
      </c>
      <c r="P733" s="14"/>
      <c r="Q733" s="14"/>
      <c r="R733" s="218" t="e">
        <f>+VLOOKUP(F733,'ESTADAR V3 2025'!$D$125:$G$236,4,FALSE)</f>
        <v>#N/A</v>
      </c>
    </row>
    <row r="734" spans="1:18" x14ac:dyDescent="0.35">
      <c r="A734" s="83" t="str">
        <f>IFERROR(VLOOKUP(LEFT(F734,4),Tabla3[[COD]:[PROCESO]],5,0),"")</f>
        <v/>
      </c>
      <c r="B734" s="15"/>
      <c r="C734" s="85"/>
      <c r="D734" s="84" t="e">
        <f>VLOOKUP(E734,FINCAS!$A$2:$B$77,2,0)</f>
        <v>#N/A</v>
      </c>
      <c r="E734" s="15"/>
      <c r="F734" s="15"/>
      <c r="G734" s="82" t="e">
        <f>VLOOKUP(F734,'ESTADAR V3 2025'!$D$125:$E$240,2,0)</f>
        <v>#N/A</v>
      </c>
      <c r="H734" s="86"/>
      <c r="I734" s="86"/>
      <c r="J734" s="15"/>
      <c r="K734" s="242" t="str">
        <f t="shared" si="50"/>
        <v/>
      </c>
      <c r="L734" s="93">
        <f t="shared" si="51"/>
        <v>0</v>
      </c>
      <c r="M734" s="94" t="str">
        <f>+IFERROR(VLOOKUP(LEFT(F734,4),'ESTADAR V3 2025'!$C$4:$G$116,4,0),"")</f>
        <v/>
      </c>
      <c r="N734" s="95" t="str">
        <f t="shared" si="52"/>
        <v/>
      </c>
      <c r="O734" s="96" t="str">
        <f t="shared" si="53"/>
        <v/>
      </c>
      <c r="P734" s="14"/>
      <c r="Q734" s="14"/>
      <c r="R734" s="218" t="e">
        <f>+VLOOKUP(F734,'ESTADAR V3 2025'!$D$125:$G$236,4,FALSE)</f>
        <v>#N/A</v>
      </c>
    </row>
    <row r="735" spans="1:18" x14ac:dyDescent="0.35">
      <c r="A735" s="83" t="str">
        <f>IFERROR(VLOOKUP(LEFT(F735,4),Tabla3[[COD]:[PROCESO]],5,0),"")</f>
        <v/>
      </c>
      <c r="B735" s="15"/>
      <c r="C735" s="85"/>
      <c r="D735" s="84" t="e">
        <f>VLOOKUP(E735,FINCAS!$A$2:$B$77,2,0)</f>
        <v>#N/A</v>
      </c>
      <c r="E735" s="15"/>
      <c r="F735" s="15"/>
      <c r="G735" s="82" t="e">
        <f>VLOOKUP(F735,'ESTADAR V3 2025'!$D$125:$E$240,2,0)</f>
        <v>#N/A</v>
      </c>
      <c r="H735" s="86"/>
      <c r="I735" s="86"/>
      <c r="J735" s="15"/>
      <c r="K735" s="242" t="str">
        <f t="shared" si="50"/>
        <v/>
      </c>
      <c r="L735" s="93">
        <f t="shared" si="51"/>
        <v>0</v>
      </c>
      <c r="M735" s="94" t="str">
        <f>+IFERROR(VLOOKUP(LEFT(F735,4),'ESTADAR V3 2025'!$C$4:$G$116,4,0),"")</f>
        <v/>
      </c>
      <c r="N735" s="95" t="str">
        <f t="shared" si="52"/>
        <v/>
      </c>
      <c r="O735" s="96" t="str">
        <f t="shared" si="53"/>
        <v/>
      </c>
      <c r="P735" s="14"/>
      <c r="Q735" s="14"/>
      <c r="R735" s="218" t="e">
        <f>+VLOOKUP(F735,'ESTADAR V3 2025'!$D$125:$G$236,4,FALSE)</f>
        <v>#N/A</v>
      </c>
    </row>
    <row r="736" spans="1:18" x14ac:dyDescent="0.35">
      <c r="A736" s="83" t="str">
        <f>IFERROR(VLOOKUP(LEFT(F736,4),Tabla3[[COD]:[PROCESO]],5,0),"")</f>
        <v/>
      </c>
      <c r="B736" s="15"/>
      <c r="C736" s="85"/>
      <c r="D736" s="84" t="e">
        <f>VLOOKUP(E736,FINCAS!$A$2:$B$77,2,0)</f>
        <v>#N/A</v>
      </c>
      <c r="E736" s="15"/>
      <c r="F736" s="15"/>
      <c r="G736" s="82" t="e">
        <f>VLOOKUP(F736,'ESTADAR V3 2025'!$D$125:$E$240,2,0)</f>
        <v>#N/A</v>
      </c>
      <c r="H736" s="86"/>
      <c r="I736" s="86"/>
      <c r="J736" s="15"/>
      <c r="K736" s="242" t="str">
        <f t="shared" si="50"/>
        <v/>
      </c>
      <c r="L736" s="93">
        <f t="shared" si="51"/>
        <v>0</v>
      </c>
      <c r="M736" s="94" t="str">
        <f>+IFERROR(VLOOKUP(LEFT(F736,4),'ESTADAR V3 2025'!$C$4:$G$116,4,0),"")</f>
        <v/>
      </c>
      <c r="N736" s="95" t="str">
        <f t="shared" si="52"/>
        <v/>
      </c>
      <c r="O736" s="96" t="str">
        <f t="shared" si="53"/>
        <v/>
      </c>
      <c r="P736" s="14"/>
      <c r="Q736" s="14"/>
      <c r="R736" s="218" t="e">
        <f>+VLOOKUP(F736,'ESTADAR V3 2025'!$D$125:$G$236,4,FALSE)</f>
        <v>#N/A</v>
      </c>
    </row>
    <row r="737" spans="1:18" x14ac:dyDescent="0.35">
      <c r="A737" s="83" t="str">
        <f>IFERROR(VLOOKUP(LEFT(F737,4),Tabla3[[COD]:[PROCESO]],5,0),"")</f>
        <v/>
      </c>
      <c r="B737" s="15"/>
      <c r="C737" s="85"/>
      <c r="D737" s="84" t="e">
        <f>VLOOKUP(E737,FINCAS!$A$2:$B$77,2,0)</f>
        <v>#N/A</v>
      </c>
      <c r="E737" s="15"/>
      <c r="F737" s="15"/>
      <c r="G737" s="82" t="e">
        <f>VLOOKUP(F737,'ESTADAR V3 2025'!$D$125:$E$240,2,0)</f>
        <v>#N/A</v>
      </c>
      <c r="H737" s="86"/>
      <c r="I737" s="86"/>
      <c r="J737" s="15"/>
      <c r="K737" s="242" t="str">
        <f t="shared" si="50"/>
        <v/>
      </c>
      <c r="L737" s="93">
        <f t="shared" si="51"/>
        <v>0</v>
      </c>
      <c r="M737" s="94" t="str">
        <f>+IFERROR(VLOOKUP(LEFT(F737,4),'ESTADAR V3 2025'!$C$4:$G$116,4,0),"")</f>
        <v/>
      </c>
      <c r="N737" s="95" t="str">
        <f t="shared" si="52"/>
        <v/>
      </c>
      <c r="O737" s="96" t="str">
        <f t="shared" si="53"/>
        <v/>
      </c>
      <c r="P737" s="14"/>
      <c r="Q737" s="14"/>
      <c r="R737" s="218" t="e">
        <f>+VLOOKUP(F737,'ESTADAR V3 2025'!$D$125:$G$236,4,FALSE)</f>
        <v>#N/A</v>
      </c>
    </row>
    <row r="738" spans="1:18" x14ac:dyDescent="0.35">
      <c r="A738" s="83" t="str">
        <f>IFERROR(VLOOKUP(LEFT(F738,4),Tabla3[[COD]:[PROCESO]],5,0),"")</f>
        <v/>
      </c>
      <c r="B738" s="15"/>
      <c r="C738" s="85"/>
      <c r="D738" s="84" t="e">
        <f>VLOOKUP(E738,FINCAS!$A$2:$B$77,2,0)</f>
        <v>#N/A</v>
      </c>
      <c r="E738" s="15"/>
      <c r="F738" s="15"/>
      <c r="G738" s="82" t="e">
        <f>VLOOKUP(F738,'ESTADAR V3 2025'!$D$125:$E$240,2,0)</f>
        <v>#N/A</v>
      </c>
      <c r="H738" s="86"/>
      <c r="I738" s="86"/>
      <c r="J738" s="15"/>
      <c r="K738" s="242" t="str">
        <f t="shared" si="50"/>
        <v/>
      </c>
      <c r="L738" s="93">
        <f t="shared" si="51"/>
        <v>0</v>
      </c>
      <c r="M738" s="94" t="str">
        <f>+IFERROR(VLOOKUP(LEFT(F738,4),'ESTADAR V3 2025'!$C$4:$G$116,4,0),"")</f>
        <v/>
      </c>
      <c r="N738" s="95" t="str">
        <f t="shared" si="52"/>
        <v/>
      </c>
      <c r="O738" s="96" t="str">
        <f t="shared" si="53"/>
        <v/>
      </c>
      <c r="P738" s="14"/>
      <c r="Q738" s="14"/>
      <c r="R738" s="218" t="e">
        <f>+VLOOKUP(F738,'ESTADAR V3 2025'!$D$125:$G$236,4,FALSE)</f>
        <v>#N/A</v>
      </c>
    </row>
    <row r="739" spans="1:18" x14ac:dyDescent="0.35">
      <c r="A739" s="83" t="str">
        <f>IFERROR(VLOOKUP(LEFT(F739,4),Tabla3[[COD]:[PROCESO]],5,0),"")</f>
        <v/>
      </c>
      <c r="B739" s="15"/>
      <c r="C739" s="85"/>
      <c r="D739" s="84" t="e">
        <f>VLOOKUP(E739,FINCAS!$A$2:$B$77,2,0)</f>
        <v>#N/A</v>
      </c>
      <c r="E739" s="15"/>
      <c r="F739" s="15"/>
      <c r="G739" s="82" t="e">
        <f>VLOOKUP(F739,'ESTADAR V3 2025'!$D$125:$E$240,2,0)</f>
        <v>#N/A</v>
      </c>
      <c r="H739" s="86"/>
      <c r="I739" s="86"/>
      <c r="J739" s="15"/>
      <c r="K739" s="242" t="str">
        <f t="shared" si="50"/>
        <v/>
      </c>
      <c r="L739" s="93">
        <f t="shared" si="51"/>
        <v>0</v>
      </c>
      <c r="M739" s="94" t="str">
        <f>+IFERROR(VLOOKUP(LEFT(F739,4),'ESTADAR V3 2025'!$C$4:$G$116,4,0),"")</f>
        <v/>
      </c>
      <c r="N739" s="95" t="str">
        <f t="shared" si="52"/>
        <v/>
      </c>
      <c r="O739" s="96" t="str">
        <f t="shared" si="53"/>
        <v/>
      </c>
      <c r="P739" s="14"/>
      <c r="Q739" s="14"/>
      <c r="R739" s="218" t="e">
        <f>+VLOOKUP(F739,'ESTADAR V3 2025'!$D$125:$G$236,4,FALSE)</f>
        <v>#N/A</v>
      </c>
    </row>
    <row r="740" spans="1:18" x14ac:dyDescent="0.35">
      <c r="A740" s="83" t="str">
        <f>IFERROR(VLOOKUP(LEFT(F740,4),Tabla3[[COD]:[PROCESO]],5,0),"")</f>
        <v/>
      </c>
      <c r="B740" s="15"/>
      <c r="C740" s="85"/>
      <c r="D740" s="84" t="e">
        <f>VLOOKUP(E740,FINCAS!$A$2:$B$77,2,0)</f>
        <v>#N/A</v>
      </c>
      <c r="E740" s="15"/>
      <c r="F740" s="15"/>
      <c r="G740" s="82" t="e">
        <f>VLOOKUP(F740,'ESTADAR V3 2025'!$D$125:$E$240,2,0)</f>
        <v>#N/A</v>
      </c>
      <c r="H740" s="86"/>
      <c r="I740" s="86"/>
      <c r="J740" s="15"/>
      <c r="K740" s="242" t="str">
        <f t="shared" si="50"/>
        <v/>
      </c>
      <c r="L740" s="93">
        <f t="shared" si="51"/>
        <v>0</v>
      </c>
      <c r="M740" s="94" t="str">
        <f>+IFERROR(VLOOKUP(LEFT(F740,4),'ESTADAR V3 2025'!$C$4:$G$116,4,0),"")</f>
        <v/>
      </c>
      <c r="N740" s="95" t="str">
        <f t="shared" si="52"/>
        <v/>
      </c>
      <c r="O740" s="96" t="str">
        <f t="shared" si="53"/>
        <v/>
      </c>
      <c r="P740" s="14"/>
      <c r="Q740" s="14"/>
      <c r="R740" s="218" t="e">
        <f>+VLOOKUP(F740,'ESTADAR V3 2025'!$D$125:$G$236,4,FALSE)</f>
        <v>#N/A</v>
      </c>
    </row>
    <row r="741" spans="1:18" x14ac:dyDescent="0.35">
      <c r="A741" s="83" t="str">
        <f>IFERROR(VLOOKUP(LEFT(F741,4),Tabla3[[COD]:[PROCESO]],5,0),"")</f>
        <v/>
      </c>
      <c r="B741" s="15"/>
      <c r="C741" s="85"/>
      <c r="D741" s="84" t="e">
        <f>VLOOKUP(E741,FINCAS!$A$2:$B$77,2,0)</f>
        <v>#N/A</v>
      </c>
      <c r="E741" s="15"/>
      <c r="F741" s="15"/>
      <c r="G741" s="82" t="e">
        <f>VLOOKUP(F741,'ESTADAR V3 2025'!$D$125:$E$240,2,0)</f>
        <v>#N/A</v>
      </c>
      <c r="H741" s="86"/>
      <c r="I741" s="86"/>
      <c r="J741" s="15"/>
      <c r="K741" s="242" t="str">
        <f t="shared" si="50"/>
        <v/>
      </c>
      <c r="L741" s="93">
        <f t="shared" si="51"/>
        <v>0</v>
      </c>
      <c r="M741" s="94" t="str">
        <f>+IFERROR(VLOOKUP(LEFT(F741,4),'ESTADAR V3 2025'!$C$4:$G$116,4,0),"")</f>
        <v/>
      </c>
      <c r="N741" s="95" t="str">
        <f t="shared" si="52"/>
        <v/>
      </c>
      <c r="O741" s="96" t="str">
        <f t="shared" si="53"/>
        <v/>
      </c>
      <c r="P741" s="14"/>
      <c r="Q741" s="14"/>
      <c r="R741" s="218" t="e">
        <f>+VLOOKUP(F741,'ESTADAR V3 2025'!$D$125:$G$236,4,FALSE)</f>
        <v>#N/A</v>
      </c>
    </row>
    <row r="742" spans="1:18" x14ac:dyDescent="0.35">
      <c r="A742" s="83" t="str">
        <f>IFERROR(VLOOKUP(LEFT(F742,4),Tabla3[[COD]:[PROCESO]],5,0),"")</f>
        <v/>
      </c>
      <c r="B742" s="15"/>
      <c r="C742" s="85"/>
      <c r="D742" s="84" t="e">
        <f>VLOOKUP(E742,FINCAS!$A$2:$B$77,2,0)</f>
        <v>#N/A</v>
      </c>
      <c r="E742" s="15"/>
      <c r="F742" s="15"/>
      <c r="G742" s="82" t="e">
        <f>VLOOKUP(F742,'ESTADAR V3 2025'!$D$125:$E$240,2,0)</f>
        <v>#N/A</v>
      </c>
      <c r="H742" s="86"/>
      <c r="I742" s="86"/>
      <c r="J742" s="15"/>
      <c r="K742" s="242" t="str">
        <f t="shared" si="50"/>
        <v/>
      </c>
      <c r="L742" s="93">
        <f t="shared" si="51"/>
        <v>0</v>
      </c>
      <c r="M742" s="94" t="str">
        <f>+IFERROR(VLOOKUP(LEFT(F742,4),'ESTADAR V3 2025'!$C$4:$G$116,4,0),"")</f>
        <v/>
      </c>
      <c r="N742" s="95" t="str">
        <f t="shared" si="52"/>
        <v/>
      </c>
      <c r="O742" s="96" t="str">
        <f t="shared" si="53"/>
        <v/>
      </c>
      <c r="P742" s="14"/>
      <c r="Q742" s="14"/>
      <c r="R742" s="218" t="e">
        <f>+VLOOKUP(F742,'ESTADAR V3 2025'!$D$125:$G$236,4,FALSE)</f>
        <v>#N/A</v>
      </c>
    </row>
    <row r="743" spans="1:18" x14ac:dyDescent="0.35">
      <c r="A743" s="83" t="str">
        <f>IFERROR(VLOOKUP(LEFT(F743,4),Tabla3[[COD]:[PROCESO]],5,0),"")</f>
        <v/>
      </c>
      <c r="B743" s="15"/>
      <c r="C743" s="85"/>
      <c r="D743" s="84" t="e">
        <f>VLOOKUP(E743,FINCAS!$A$2:$B$77,2,0)</f>
        <v>#N/A</v>
      </c>
      <c r="E743" s="15"/>
      <c r="F743" s="15"/>
      <c r="G743" s="82" t="e">
        <f>VLOOKUP(F743,'ESTADAR V3 2025'!$D$125:$E$240,2,0)</f>
        <v>#N/A</v>
      </c>
      <c r="H743" s="86"/>
      <c r="I743" s="86"/>
      <c r="J743" s="15"/>
      <c r="K743" s="242" t="str">
        <f t="shared" si="50"/>
        <v/>
      </c>
      <c r="L743" s="93">
        <f t="shared" si="51"/>
        <v>0</v>
      </c>
      <c r="M743" s="94" t="str">
        <f>+IFERROR(VLOOKUP(LEFT(F743,4),'ESTADAR V3 2025'!$C$4:$G$116,4,0),"")</f>
        <v/>
      </c>
      <c r="N743" s="95" t="str">
        <f t="shared" si="52"/>
        <v/>
      </c>
      <c r="O743" s="96" t="str">
        <f t="shared" si="53"/>
        <v/>
      </c>
      <c r="P743" s="14"/>
      <c r="Q743" s="14"/>
      <c r="R743" s="218" t="e">
        <f>+VLOOKUP(F743,'ESTADAR V3 2025'!$D$125:$G$236,4,FALSE)</f>
        <v>#N/A</v>
      </c>
    </row>
    <row r="744" spans="1:18" x14ac:dyDescent="0.35">
      <c r="A744" s="83" t="str">
        <f>IFERROR(VLOOKUP(LEFT(F744,4),Tabla3[[COD]:[PROCESO]],5,0),"")</f>
        <v/>
      </c>
      <c r="B744" s="15"/>
      <c r="C744" s="85"/>
      <c r="D744" s="84" t="e">
        <f>VLOOKUP(E744,FINCAS!$A$2:$B$77,2,0)</f>
        <v>#N/A</v>
      </c>
      <c r="E744" s="15"/>
      <c r="F744" s="15"/>
      <c r="G744" s="82" t="e">
        <f>VLOOKUP(F744,'ESTADAR V3 2025'!$D$125:$E$240,2,0)</f>
        <v>#N/A</v>
      </c>
      <c r="H744" s="86"/>
      <c r="I744" s="86"/>
      <c r="J744" s="15"/>
      <c r="K744" s="242" t="str">
        <f t="shared" si="50"/>
        <v/>
      </c>
      <c r="L744" s="93">
        <f t="shared" si="51"/>
        <v>0</v>
      </c>
      <c r="M744" s="94" t="str">
        <f>+IFERROR(VLOOKUP(LEFT(F744,4),'ESTADAR V3 2025'!$C$4:$G$116,4,0),"")</f>
        <v/>
      </c>
      <c r="N744" s="95" t="str">
        <f t="shared" si="52"/>
        <v/>
      </c>
      <c r="O744" s="96" t="str">
        <f t="shared" si="53"/>
        <v/>
      </c>
      <c r="P744" s="14"/>
      <c r="Q744" s="14"/>
      <c r="R744" s="218" t="e">
        <f>+VLOOKUP(F744,'ESTADAR V3 2025'!$D$125:$G$236,4,FALSE)</f>
        <v>#N/A</v>
      </c>
    </row>
    <row r="745" spans="1:18" x14ac:dyDescent="0.35">
      <c r="A745" s="83" t="str">
        <f>IFERROR(VLOOKUP(LEFT(F745,4),Tabla3[[COD]:[PROCESO]],5,0),"")</f>
        <v/>
      </c>
      <c r="B745" s="15"/>
      <c r="C745" s="85"/>
      <c r="D745" s="84" t="e">
        <f>VLOOKUP(E745,FINCAS!$A$2:$B$77,2,0)</f>
        <v>#N/A</v>
      </c>
      <c r="E745" s="15"/>
      <c r="F745" s="15"/>
      <c r="G745" s="82" t="e">
        <f>VLOOKUP(F745,'ESTADAR V3 2025'!$D$125:$E$240,2,0)</f>
        <v>#N/A</v>
      </c>
      <c r="H745" s="86"/>
      <c r="I745" s="86"/>
      <c r="J745" s="15"/>
      <c r="K745" s="242" t="str">
        <f t="shared" si="50"/>
        <v/>
      </c>
      <c r="L745" s="93">
        <f t="shared" si="51"/>
        <v>0</v>
      </c>
      <c r="M745" s="94" t="str">
        <f>+IFERROR(VLOOKUP(LEFT(F745,4),'ESTADAR V3 2025'!$C$4:$G$116,4,0),"")</f>
        <v/>
      </c>
      <c r="N745" s="95" t="str">
        <f t="shared" si="52"/>
        <v/>
      </c>
      <c r="O745" s="96" t="str">
        <f t="shared" si="53"/>
        <v/>
      </c>
      <c r="P745" s="14"/>
      <c r="Q745" s="14"/>
      <c r="R745" s="218" t="e">
        <f>+VLOOKUP(F745,'ESTADAR V3 2025'!$D$125:$G$236,4,FALSE)</f>
        <v>#N/A</v>
      </c>
    </row>
    <row r="746" spans="1:18" x14ac:dyDescent="0.35">
      <c r="A746" s="83" t="str">
        <f>IFERROR(VLOOKUP(LEFT(F746,4),Tabla3[[COD]:[PROCESO]],5,0),"")</f>
        <v/>
      </c>
      <c r="B746" s="15"/>
      <c r="C746" s="85"/>
      <c r="D746" s="84" t="e">
        <f>VLOOKUP(E746,FINCAS!$A$2:$B$77,2,0)</f>
        <v>#N/A</v>
      </c>
      <c r="E746" s="15"/>
      <c r="F746" s="15"/>
      <c r="G746" s="82" t="e">
        <f>VLOOKUP(F746,'ESTADAR V3 2025'!$D$125:$E$240,2,0)</f>
        <v>#N/A</v>
      </c>
      <c r="H746" s="86"/>
      <c r="I746" s="86"/>
      <c r="J746" s="15"/>
      <c r="K746" s="242" t="str">
        <f t="shared" si="50"/>
        <v/>
      </c>
      <c r="L746" s="93">
        <f t="shared" si="51"/>
        <v>0</v>
      </c>
      <c r="M746" s="94" t="str">
        <f>+IFERROR(VLOOKUP(LEFT(F746,4),'ESTADAR V3 2025'!$C$4:$G$116,4,0),"")</f>
        <v/>
      </c>
      <c r="N746" s="95" t="str">
        <f t="shared" si="52"/>
        <v/>
      </c>
      <c r="O746" s="96" t="str">
        <f t="shared" si="53"/>
        <v/>
      </c>
      <c r="P746" s="14"/>
      <c r="Q746" s="14"/>
      <c r="R746" s="218" t="e">
        <f>+VLOOKUP(F746,'ESTADAR V3 2025'!$D$125:$G$236,4,FALSE)</f>
        <v>#N/A</v>
      </c>
    </row>
    <row r="747" spans="1:18" x14ac:dyDescent="0.35">
      <c r="A747" s="83" t="str">
        <f>IFERROR(VLOOKUP(LEFT(F747,4),Tabla3[[COD]:[PROCESO]],5,0),"")</f>
        <v/>
      </c>
      <c r="B747" s="15"/>
      <c r="C747" s="85"/>
      <c r="D747" s="84" t="e">
        <f>VLOOKUP(E747,FINCAS!$A$2:$B$77,2,0)</f>
        <v>#N/A</v>
      </c>
      <c r="E747" s="15"/>
      <c r="F747" s="15"/>
      <c r="G747" s="82" t="e">
        <f>VLOOKUP(F747,'ESTADAR V3 2025'!$D$125:$E$240,2,0)</f>
        <v>#N/A</v>
      </c>
      <c r="H747" s="86"/>
      <c r="I747" s="86"/>
      <c r="J747" s="15"/>
      <c r="K747" s="242" t="str">
        <f t="shared" si="50"/>
        <v/>
      </c>
      <c r="L747" s="93">
        <f t="shared" si="51"/>
        <v>0</v>
      </c>
      <c r="M747" s="94" t="str">
        <f>+IFERROR(VLOOKUP(LEFT(F747,4),'ESTADAR V3 2025'!$C$4:$G$116,4,0),"")</f>
        <v/>
      </c>
      <c r="N747" s="95" t="str">
        <f t="shared" si="52"/>
        <v/>
      </c>
      <c r="O747" s="96" t="str">
        <f t="shared" si="53"/>
        <v/>
      </c>
      <c r="P747" s="14"/>
      <c r="Q747" s="14"/>
      <c r="R747" s="218" t="e">
        <f>+VLOOKUP(F747,'ESTADAR V3 2025'!$D$125:$G$236,4,FALSE)</f>
        <v>#N/A</v>
      </c>
    </row>
    <row r="748" spans="1:18" x14ac:dyDescent="0.35">
      <c r="A748" s="83" t="str">
        <f>IFERROR(VLOOKUP(LEFT(F748,4),Tabla3[[COD]:[PROCESO]],5,0),"")</f>
        <v/>
      </c>
      <c r="B748" s="15"/>
      <c r="C748" s="85"/>
      <c r="D748" s="84" t="e">
        <f>VLOOKUP(E748,FINCAS!$A$2:$B$77,2,0)</f>
        <v>#N/A</v>
      </c>
      <c r="E748" s="15"/>
      <c r="F748" s="15"/>
      <c r="G748" s="82" t="e">
        <f>VLOOKUP(F748,'ESTADAR V3 2025'!$D$125:$E$240,2,0)</f>
        <v>#N/A</v>
      </c>
      <c r="H748" s="86"/>
      <c r="I748" s="86"/>
      <c r="J748" s="15"/>
      <c r="K748" s="242" t="str">
        <f t="shared" si="50"/>
        <v/>
      </c>
      <c r="L748" s="93">
        <f t="shared" si="51"/>
        <v>0</v>
      </c>
      <c r="M748" s="94" t="str">
        <f>+IFERROR(VLOOKUP(LEFT(F748,4),'ESTADAR V3 2025'!$C$4:$G$116,4,0),"")</f>
        <v/>
      </c>
      <c r="N748" s="95" t="str">
        <f t="shared" si="52"/>
        <v/>
      </c>
      <c r="O748" s="96" t="str">
        <f t="shared" si="53"/>
        <v/>
      </c>
      <c r="P748" s="14"/>
      <c r="Q748" s="14"/>
      <c r="R748" s="218" t="e">
        <f>+VLOOKUP(F748,'ESTADAR V3 2025'!$D$125:$G$236,4,FALSE)</f>
        <v>#N/A</v>
      </c>
    </row>
    <row r="749" spans="1:18" x14ac:dyDescent="0.35">
      <c r="A749" s="83" t="str">
        <f>IFERROR(VLOOKUP(LEFT(F749,4),Tabla3[[COD]:[PROCESO]],5,0),"")</f>
        <v/>
      </c>
      <c r="B749" s="15"/>
      <c r="C749" s="85"/>
      <c r="D749" s="84" t="e">
        <f>VLOOKUP(E749,FINCAS!$A$2:$B$77,2,0)</f>
        <v>#N/A</v>
      </c>
      <c r="E749" s="15"/>
      <c r="F749" s="15"/>
      <c r="G749" s="82" t="e">
        <f>VLOOKUP(F749,'ESTADAR V3 2025'!$D$125:$E$240,2,0)</f>
        <v>#N/A</v>
      </c>
      <c r="H749" s="86"/>
      <c r="I749" s="86"/>
      <c r="J749" s="15"/>
      <c r="K749" s="242" t="str">
        <f t="shared" si="50"/>
        <v/>
      </c>
      <c r="L749" s="93">
        <f t="shared" si="51"/>
        <v>0</v>
      </c>
      <c r="M749" s="94" t="str">
        <f>+IFERROR(VLOOKUP(LEFT(F749,4),'ESTADAR V3 2025'!$C$4:$G$116,4,0),"")</f>
        <v/>
      </c>
      <c r="N749" s="95" t="str">
        <f t="shared" si="52"/>
        <v/>
      </c>
      <c r="O749" s="96" t="str">
        <f t="shared" si="53"/>
        <v/>
      </c>
      <c r="P749" s="14"/>
      <c r="Q749" s="14"/>
      <c r="R749" s="218" t="e">
        <f>+VLOOKUP(F749,'ESTADAR V3 2025'!$D$125:$G$236,4,FALSE)</f>
        <v>#N/A</v>
      </c>
    </row>
    <row r="750" spans="1:18" x14ac:dyDescent="0.35">
      <c r="A750" s="83" t="str">
        <f>IFERROR(VLOOKUP(LEFT(F750,4),Tabla3[[COD]:[PROCESO]],5,0),"")</f>
        <v/>
      </c>
      <c r="B750" s="15"/>
      <c r="C750" s="85"/>
      <c r="D750" s="84" t="e">
        <f>VLOOKUP(E750,FINCAS!$A$2:$B$77,2,0)</f>
        <v>#N/A</v>
      </c>
      <c r="E750" s="15"/>
      <c r="F750" s="15"/>
      <c r="G750" s="82" t="e">
        <f>VLOOKUP(F750,'ESTADAR V3 2025'!$D$125:$E$240,2,0)</f>
        <v>#N/A</v>
      </c>
      <c r="H750" s="86"/>
      <c r="I750" s="86"/>
      <c r="J750" s="15"/>
      <c r="K750" s="242" t="str">
        <f t="shared" si="50"/>
        <v/>
      </c>
      <c r="L750" s="93">
        <f t="shared" si="51"/>
        <v>0</v>
      </c>
      <c r="M750" s="94" t="str">
        <f>+IFERROR(VLOOKUP(LEFT(F750,4),'ESTADAR V3 2025'!$C$4:$G$116,4,0),"")</f>
        <v/>
      </c>
      <c r="N750" s="95" t="str">
        <f t="shared" si="52"/>
        <v/>
      </c>
      <c r="O750" s="96" t="str">
        <f t="shared" si="53"/>
        <v/>
      </c>
      <c r="P750" s="14"/>
      <c r="Q750" s="14"/>
      <c r="R750" s="218" t="e">
        <f>+VLOOKUP(F750,'ESTADAR V3 2025'!$D$125:$G$236,4,FALSE)</f>
        <v>#N/A</v>
      </c>
    </row>
    <row r="751" spans="1:18" x14ac:dyDescent="0.35">
      <c r="A751" s="83" t="str">
        <f>IFERROR(VLOOKUP(LEFT(F751,4),Tabla3[[COD]:[PROCESO]],5,0),"")</f>
        <v/>
      </c>
      <c r="B751" s="15"/>
      <c r="C751" s="85"/>
      <c r="D751" s="84" t="e">
        <f>VLOOKUP(E751,FINCAS!$A$2:$B$77,2,0)</f>
        <v>#N/A</v>
      </c>
      <c r="E751" s="15"/>
      <c r="F751" s="15"/>
      <c r="G751" s="82" t="e">
        <f>VLOOKUP(F751,'ESTADAR V3 2025'!$D$125:$E$240,2,0)</f>
        <v>#N/A</v>
      </c>
      <c r="H751" s="86"/>
      <c r="I751" s="86"/>
      <c r="J751" s="15"/>
      <c r="K751" s="242" t="str">
        <f t="shared" si="50"/>
        <v/>
      </c>
      <c r="L751" s="93">
        <f t="shared" si="51"/>
        <v>0</v>
      </c>
      <c r="M751" s="94" t="str">
        <f>+IFERROR(VLOOKUP(LEFT(F751,4),'ESTADAR V3 2025'!$C$4:$G$116,4,0),"")</f>
        <v/>
      </c>
      <c r="N751" s="95" t="str">
        <f t="shared" si="52"/>
        <v/>
      </c>
      <c r="O751" s="96" t="str">
        <f t="shared" si="53"/>
        <v/>
      </c>
      <c r="P751" s="14"/>
      <c r="Q751" s="14"/>
      <c r="R751" s="218" t="e">
        <f>+VLOOKUP(F751,'ESTADAR V3 2025'!$D$125:$G$236,4,FALSE)</f>
        <v>#N/A</v>
      </c>
    </row>
    <row r="752" spans="1:18" x14ac:dyDescent="0.35">
      <c r="A752" s="83" t="str">
        <f>IFERROR(VLOOKUP(LEFT(F752,4),Tabla3[[COD]:[PROCESO]],5,0),"")</f>
        <v/>
      </c>
      <c r="B752" s="15"/>
      <c r="C752" s="85"/>
      <c r="D752" s="84" t="e">
        <f>VLOOKUP(E752,FINCAS!$A$2:$B$77,2,0)</f>
        <v>#N/A</v>
      </c>
      <c r="E752" s="15"/>
      <c r="F752" s="15"/>
      <c r="G752" s="82" t="e">
        <f>VLOOKUP(F752,'ESTADAR V3 2025'!$D$125:$E$240,2,0)</f>
        <v>#N/A</v>
      </c>
      <c r="H752" s="86"/>
      <c r="I752" s="86"/>
      <c r="J752" s="15"/>
      <c r="K752" s="242" t="str">
        <f t="shared" si="50"/>
        <v/>
      </c>
      <c r="L752" s="93">
        <f t="shared" si="51"/>
        <v>0</v>
      </c>
      <c r="M752" s="94" t="str">
        <f>+IFERROR(VLOOKUP(LEFT(F752,4),'ESTADAR V3 2025'!$C$4:$G$116,4,0),"")</f>
        <v/>
      </c>
      <c r="N752" s="95" t="str">
        <f t="shared" si="52"/>
        <v/>
      </c>
      <c r="O752" s="96" t="str">
        <f t="shared" si="53"/>
        <v/>
      </c>
      <c r="P752" s="14"/>
      <c r="Q752" s="14"/>
      <c r="R752" s="218" t="e">
        <f>+VLOOKUP(F752,'ESTADAR V3 2025'!$D$125:$G$236,4,FALSE)</f>
        <v>#N/A</v>
      </c>
    </row>
    <row r="753" spans="1:18" x14ac:dyDescent="0.35">
      <c r="A753" s="83" t="str">
        <f>IFERROR(VLOOKUP(LEFT(F753,4),Tabla3[[COD]:[PROCESO]],5,0),"")</f>
        <v/>
      </c>
      <c r="B753" s="15"/>
      <c r="C753" s="85"/>
      <c r="D753" s="84" t="e">
        <f>VLOOKUP(E753,FINCAS!$A$2:$B$77,2,0)</f>
        <v>#N/A</v>
      </c>
      <c r="E753" s="15"/>
      <c r="F753" s="15"/>
      <c r="G753" s="82" t="e">
        <f>VLOOKUP(F753,'ESTADAR V3 2025'!$D$125:$E$240,2,0)</f>
        <v>#N/A</v>
      </c>
      <c r="H753" s="86"/>
      <c r="I753" s="86"/>
      <c r="J753" s="15"/>
      <c r="K753" s="242" t="str">
        <f t="shared" si="50"/>
        <v/>
      </c>
      <c r="L753" s="93">
        <f t="shared" si="51"/>
        <v>0</v>
      </c>
      <c r="M753" s="94" t="str">
        <f>+IFERROR(VLOOKUP(LEFT(F753,4),'ESTADAR V3 2025'!$C$4:$G$116,4,0),"")</f>
        <v/>
      </c>
      <c r="N753" s="95" t="str">
        <f t="shared" si="52"/>
        <v/>
      </c>
      <c r="O753" s="96" t="str">
        <f t="shared" si="53"/>
        <v/>
      </c>
      <c r="P753" s="14"/>
      <c r="Q753" s="14"/>
      <c r="R753" s="218" t="e">
        <f>+VLOOKUP(F753,'ESTADAR V3 2025'!$D$125:$G$236,4,FALSE)</f>
        <v>#N/A</v>
      </c>
    </row>
    <row r="754" spans="1:18" x14ac:dyDescent="0.35">
      <c r="A754" s="83" t="str">
        <f>IFERROR(VLOOKUP(LEFT(F754,4),Tabla3[[COD]:[PROCESO]],5,0),"")</f>
        <v/>
      </c>
      <c r="B754" s="15"/>
      <c r="C754" s="85"/>
      <c r="D754" s="84" t="e">
        <f>VLOOKUP(E754,FINCAS!$A$2:$B$77,2,0)</f>
        <v>#N/A</v>
      </c>
      <c r="E754" s="15"/>
      <c r="F754" s="15"/>
      <c r="G754" s="82" t="e">
        <f>VLOOKUP(F754,'ESTADAR V3 2025'!$D$125:$E$240,2,0)</f>
        <v>#N/A</v>
      </c>
      <c r="H754" s="86"/>
      <c r="I754" s="86"/>
      <c r="J754" s="15"/>
      <c r="K754" s="242" t="str">
        <f t="shared" si="50"/>
        <v/>
      </c>
      <c r="L754" s="93">
        <f t="shared" si="51"/>
        <v>0</v>
      </c>
      <c r="M754" s="94" t="str">
        <f>+IFERROR(VLOOKUP(LEFT(F754,4),'ESTADAR V3 2025'!$C$4:$G$116,4,0),"")</f>
        <v/>
      </c>
      <c r="N754" s="95" t="str">
        <f t="shared" si="52"/>
        <v/>
      </c>
      <c r="O754" s="96" t="str">
        <f t="shared" si="53"/>
        <v/>
      </c>
      <c r="P754" s="14"/>
      <c r="Q754" s="14"/>
      <c r="R754" s="218" t="e">
        <f>+VLOOKUP(F754,'ESTADAR V3 2025'!$D$125:$G$236,4,FALSE)</f>
        <v>#N/A</v>
      </c>
    </row>
    <row r="755" spans="1:18" x14ac:dyDescent="0.35">
      <c r="A755" s="83" t="str">
        <f>IFERROR(VLOOKUP(LEFT(F755,4),Tabla3[[COD]:[PROCESO]],5,0),"")</f>
        <v/>
      </c>
      <c r="B755" s="15"/>
      <c r="C755" s="85"/>
      <c r="D755" s="84" t="e">
        <f>VLOOKUP(E755,FINCAS!$A$2:$B$77,2,0)</f>
        <v>#N/A</v>
      </c>
      <c r="E755" s="15"/>
      <c r="F755" s="15"/>
      <c r="G755" s="82" t="e">
        <f>VLOOKUP(F755,'ESTADAR V3 2025'!$D$125:$E$240,2,0)</f>
        <v>#N/A</v>
      </c>
      <c r="H755" s="86"/>
      <c r="I755" s="86"/>
      <c r="J755" s="15"/>
      <c r="K755" s="242" t="str">
        <f t="shared" si="50"/>
        <v/>
      </c>
      <c r="L755" s="93">
        <f t="shared" si="51"/>
        <v>0</v>
      </c>
      <c r="M755" s="94" t="str">
        <f>+IFERROR(VLOOKUP(LEFT(F755,4),'ESTADAR V3 2025'!$C$4:$G$116,4,0),"")</f>
        <v/>
      </c>
      <c r="N755" s="95" t="str">
        <f t="shared" si="52"/>
        <v/>
      </c>
      <c r="O755" s="96" t="str">
        <f t="shared" si="53"/>
        <v/>
      </c>
      <c r="P755" s="14"/>
      <c r="Q755" s="14"/>
      <c r="R755" s="218" t="e">
        <f>+VLOOKUP(F755,'ESTADAR V3 2025'!$D$125:$G$236,4,FALSE)</f>
        <v>#N/A</v>
      </c>
    </row>
    <row r="756" spans="1:18" x14ac:dyDescent="0.35">
      <c r="A756" s="83" t="str">
        <f>IFERROR(VLOOKUP(LEFT(F756,4),Tabla3[[COD]:[PROCESO]],5,0),"")</f>
        <v/>
      </c>
      <c r="B756" s="15"/>
      <c r="C756" s="85"/>
      <c r="D756" s="84" t="e">
        <f>VLOOKUP(E756,FINCAS!$A$2:$B$77,2,0)</f>
        <v>#N/A</v>
      </c>
      <c r="E756" s="15"/>
      <c r="F756" s="15"/>
      <c r="G756" s="82" t="e">
        <f>VLOOKUP(F756,'ESTADAR V3 2025'!$D$125:$E$240,2,0)</f>
        <v>#N/A</v>
      </c>
      <c r="H756" s="86"/>
      <c r="I756" s="86"/>
      <c r="J756" s="15"/>
      <c r="K756" s="242" t="str">
        <f t="shared" si="50"/>
        <v/>
      </c>
      <c r="L756" s="93">
        <f t="shared" si="51"/>
        <v>0</v>
      </c>
      <c r="M756" s="94" t="str">
        <f>+IFERROR(VLOOKUP(LEFT(F756,4),'ESTADAR V3 2025'!$C$4:$G$116,4,0),"")</f>
        <v/>
      </c>
      <c r="N756" s="95" t="str">
        <f t="shared" si="52"/>
        <v/>
      </c>
      <c r="O756" s="96" t="str">
        <f t="shared" si="53"/>
        <v/>
      </c>
      <c r="P756" s="14"/>
      <c r="Q756" s="14"/>
      <c r="R756" s="218" t="e">
        <f>+VLOOKUP(F756,'ESTADAR V3 2025'!$D$125:$G$236,4,FALSE)</f>
        <v>#N/A</v>
      </c>
    </row>
    <row r="757" spans="1:18" x14ac:dyDescent="0.35">
      <c r="A757" s="83" t="str">
        <f>IFERROR(VLOOKUP(LEFT(F757,4),Tabla3[[COD]:[PROCESO]],5,0),"")</f>
        <v/>
      </c>
      <c r="B757" s="15"/>
      <c r="C757" s="85"/>
      <c r="D757" s="84" t="e">
        <f>VLOOKUP(E757,FINCAS!$A$2:$B$77,2,0)</f>
        <v>#N/A</v>
      </c>
      <c r="E757" s="15"/>
      <c r="F757" s="15"/>
      <c r="G757" s="82" t="e">
        <f>VLOOKUP(F757,'ESTADAR V3 2025'!$D$125:$E$240,2,0)</f>
        <v>#N/A</v>
      </c>
      <c r="H757" s="86"/>
      <c r="I757" s="86"/>
      <c r="J757" s="15"/>
      <c r="K757" s="242" t="str">
        <f t="shared" si="50"/>
        <v/>
      </c>
      <c r="L757" s="93">
        <f t="shared" si="51"/>
        <v>0</v>
      </c>
      <c r="M757" s="94" t="str">
        <f>+IFERROR(VLOOKUP(LEFT(F757,4),'ESTADAR V3 2025'!$C$4:$G$116,4,0),"")</f>
        <v/>
      </c>
      <c r="N757" s="95" t="str">
        <f t="shared" si="52"/>
        <v/>
      </c>
      <c r="O757" s="96" t="str">
        <f t="shared" si="53"/>
        <v/>
      </c>
      <c r="P757" s="14"/>
      <c r="Q757" s="14"/>
      <c r="R757" s="218" t="e">
        <f>+VLOOKUP(F757,'ESTADAR V3 2025'!$D$125:$G$236,4,FALSE)</f>
        <v>#N/A</v>
      </c>
    </row>
    <row r="758" spans="1:18" x14ac:dyDescent="0.35">
      <c r="A758" s="83" t="str">
        <f>IFERROR(VLOOKUP(LEFT(F758,4),Tabla3[[COD]:[PROCESO]],5,0),"")</f>
        <v/>
      </c>
      <c r="B758" s="15"/>
      <c r="C758" s="85"/>
      <c r="D758" s="84" t="e">
        <f>VLOOKUP(E758,FINCAS!$A$2:$B$77,2,0)</f>
        <v>#N/A</v>
      </c>
      <c r="E758" s="15"/>
      <c r="F758" s="15"/>
      <c r="G758" s="82" t="e">
        <f>VLOOKUP(F758,'ESTADAR V3 2025'!$D$125:$E$240,2,0)</f>
        <v>#N/A</v>
      </c>
      <c r="H758" s="86"/>
      <c r="I758" s="86"/>
      <c r="J758" s="15"/>
      <c r="K758" s="242" t="str">
        <f t="shared" si="50"/>
        <v/>
      </c>
      <c r="L758" s="93">
        <f t="shared" si="51"/>
        <v>0</v>
      </c>
      <c r="M758" s="94" t="str">
        <f>+IFERROR(VLOOKUP(LEFT(F758,4),'ESTADAR V3 2025'!$C$4:$G$116,4,0),"")</f>
        <v/>
      </c>
      <c r="N758" s="95" t="str">
        <f t="shared" si="52"/>
        <v/>
      </c>
      <c r="O758" s="96" t="str">
        <f t="shared" si="53"/>
        <v/>
      </c>
      <c r="P758" s="14"/>
      <c r="Q758" s="14"/>
      <c r="R758" s="218" t="e">
        <f>+VLOOKUP(F758,'ESTADAR V3 2025'!$D$125:$G$236,4,FALSE)</f>
        <v>#N/A</v>
      </c>
    </row>
    <row r="759" spans="1:18" x14ac:dyDescent="0.35">
      <c r="A759" s="83" t="str">
        <f>IFERROR(VLOOKUP(LEFT(F759,4),Tabla3[[COD]:[PROCESO]],5,0),"")</f>
        <v/>
      </c>
      <c r="B759" s="15"/>
      <c r="C759" s="85"/>
      <c r="D759" s="84" t="e">
        <f>VLOOKUP(E759,FINCAS!$A$2:$B$77,2,0)</f>
        <v>#N/A</v>
      </c>
      <c r="E759" s="15"/>
      <c r="F759" s="15"/>
      <c r="G759" s="82" t="e">
        <f>VLOOKUP(F759,'ESTADAR V3 2025'!$D$125:$E$240,2,0)</f>
        <v>#N/A</v>
      </c>
      <c r="H759" s="86"/>
      <c r="I759" s="86"/>
      <c r="J759" s="15"/>
      <c r="K759" s="242" t="str">
        <f t="shared" si="50"/>
        <v/>
      </c>
      <c r="L759" s="93">
        <f t="shared" si="51"/>
        <v>0</v>
      </c>
      <c r="M759" s="94" t="str">
        <f>+IFERROR(VLOOKUP(LEFT(F759,4),'ESTADAR V3 2025'!$C$4:$G$116,4,0),"")</f>
        <v/>
      </c>
      <c r="N759" s="95" t="str">
        <f t="shared" si="52"/>
        <v/>
      </c>
      <c r="O759" s="96" t="str">
        <f t="shared" si="53"/>
        <v/>
      </c>
      <c r="P759" s="14"/>
      <c r="Q759" s="14"/>
      <c r="R759" s="218" t="e">
        <f>+VLOOKUP(F759,'ESTADAR V3 2025'!$D$125:$G$236,4,FALSE)</f>
        <v>#N/A</v>
      </c>
    </row>
    <row r="760" spans="1:18" x14ac:dyDescent="0.35">
      <c r="A760" s="83" t="str">
        <f>IFERROR(VLOOKUP(LEFT(F760,4),Tabla3[[COD]:[PROCESO]],5,0),"")</f>
        <v/>
      </c>
      <c r="B760" s="15"/>
      <c r="C760" s="85"/>
      <c r="D760" s="84" t="e">
        <f>VLOOKUP(E760,FINCAS!$A$2:$B$77,2,0)</f>
        <v>#N/A</v>
      </c>
      <c r="E760" s="15"/>
      <c r="F760" s="15"/>
      <c r="G760" s="82" t="e">
        <f>VLOOKUP(F760,'ESTADAR V3 2025'!$D$125:$E$240,2,0)</f>
        <v>#N/A</v>
      </c>
      <c r="H760" s="86"/>
      <c r="I760" s="86"/>
      <c r="J760" s="15"/>
      <c r="K760" s="242" t="str">
        <f t="shared" si="50"/>
        <v/>
      </c>
      <c r="L760" s="93">
        <f t="shared" si="51"/>
        <v>0</v>
      </c>
      <c r="M760" s="94" t="str">
        <f>+IFERROR(VLOOKUP(LEFT(F760,4),'ESTADAR V3 2025'!$C$4:$G$116,4,0),"")</f>
        <v/>
      </c>
      <c r="N760" s="95" t="str">
        <f t="shared" si="52"/>
        <v/>
      </c>
      <c r="O760" s="96" t="str">
        <f t="shared" si="53"/>
        <v/>
      </c>
      <c r="P760" s="14"/>
      <c r="Q760" s="14"/>
      <c r="R760" s="218" t="e">
        <f>+VLOOKUP(F760,'ESTADAR V3 2025'!$D$125:$G$236,4,FALSE)</f>
        <v>#N/A</v>
      </c>
    </row>
    <row r="761" spans="1:18" x14ac:dyDescent="0.35">
      <c r="A761" s="83" t="str">
        <f>IFERROR(VLOOKUP(LEFT(F761,4),Tabla3[[COD]:[PROCESO]],5,0),"")</f>
        <v/>
      </c>
      <c r="B761" s="15"/>
      <c r="C761" s="85"/>
      <c r="D761" s="84" t="e">
        <f>VLOOKUP(E761,FINCAS!$A$2:$B$77,2,0)</f>
        <v>#N/A</v>
      </c>
      <c r="E761" s="15"/>
      <c r="F761" s="15"/>
      <c r="G761" s="82" t="e">
        <f>VLOOKUP(F761,'ESTADAR V3 2025'!$D$125:$E$240,2,0)</f>
        <v>#N/A</v>
      </c>
      <c r="H761" s="86"/>
      <c r="I761" s="86"/>
      <c r="J761" s="15"/>
      <c r="K761" s="242" t="str">
        <f t="shared" si="50"/>
        <v/>
      </c>
      <c r="L761" s="93">
        <f t="shared" si="51"/>
        <v>0</v>
      </c>
      <c r="M761" s="94" t="str">
        <f>+IFERROR(VLOOKUP(LEFT(F761,4),'ESTADAR V3 2025'!$C$4:$G$116,4,0),"")</f>
        <v/>
      </c>
      <c r="N761" s="95" t="str">
        <f t="shared" si="52"/>
        <v/>
      </c>
      <c r="O761" s="96" t="str">
        <f t="shared" si="53"/>
        <v/>
      </c>
      <c r="P761" s="14"/>
      <c r="Q761" s="14"/>
      <c r="R761" s="218" t="e">
        <f>+VLOOKUP(F761,'ESTADAR V3 2025'!$D$125:$G$236,4,FALSE)</f>
        <v>#N/A</v>
      </c>
    </row>
    <row r="762" spans="1:18" x14ac:dyDescent="0.35">
      <c r="A762" s="83" t="str">
        <f>IFERROR(VLOOKUP(LEFT(F762,4),Tabla3[[COD]:[PROCESO]],5,0),"")</f>
        <v/>
      </c>
      <c r="B762" s="15"/>
      <c r="C762" s="85"/>
      <c r="D762" s="84" t="e">
        <f>VLOOKUP(E762,FINCAS!$A$2:$B$77,2,0)</f>
        <v>#N/A</v>
      </c>
      <c r="E762" s="15"/>
      <c r="F762" s="15"/>
      <c r="G762" s="82" t="e">
        <f>VLOOKUP(F762,'ESTADAR V3 2025'!$D$125:$E$240,2,0)</f>
        <v>#N/A</v>
      </c>
      <c r="H762" s="86"/>
      <c r="I762" s="86"/>
      <c r="J762" s="15"/>
      <c r="K762" s="242" t="str">
        <f t="shared" si="50"/>
        <v/>
      </c>
      <c r="L762" s="93">
        <f t="shared" si="51"/>
        <v>0</v>
      </c>
      <c r="M762" s="94" t="str">
        <f>+IFERROR(VLOOKUP(LEFT(F762,4),'ESTADAR V3 2025'!$C$4:$G$116,4,0),"")</f>
        <v/>
      </c>
      <c r="N762" s="95" t="str">
        <f t="shared" si="52"/>
        <v/>
      </c>
      <c r="O762" s="96" t="str">
        <f t="shared" si="53"/>
        <v/>
      </c>
      <c r="P762" s="14"/>
      <c r="Q762" s="14"/>
      <c r="R762" s="218" t="e">
        <f>+VLOOKUP(F762,'ESTADAR V3 2025'!$D$125:$G$236,4,FALSE)</f>
        <v>#N/A</v>
      </c>
    </row>
    <row r="763" spans="1:18" x14ac:dyDescent="0.35">
      <c r="A763" s="83" t="str">
        <f>IFERROR(VLOOKUP(LEFT(F763,4),Tabla3[[COD]:[PROCESO]],5,0),"")</f>
        <v/>
      </c>
      <c r="B763" s="15"/>
      <c r="C763" s="85"/>
      <c r="D763" s="84" t="e">
        <f>VLOOKUP(E763,FINCAS!$A$2:$B$77,2,0)</f>
        <v>#N/A</v>
      </c>
      <c r="E763" s="15"/>
      <c r="F763" s="15"/>
      <c r="G763" s="82" t="e">
        <f>VLOOKUP(F763,'ESTADAR V3 2025'!$D$125:$E$240,2,0)</f>
        <v>#N/A</v>
      </c>
      <c r="H763" s="86"/>
      <c r="I763" s="86"/>
      <c r="J763" s="15"/>
      <c r="K763" s="242" t="str">
        <f t="shared" si="50"/>
        <v/>
      </c>
      <c r="L763" s="93">
        <f t="shared" si="51"/>
        <v>0</v>
      </c>
      <c r="M763" s="94" t="str">
        <f>+IFERROR(VLOOKUP(LEFT(F763,4),'ESTADAR V3 2025'!$C$4:$G$116,4,0),"")</f>
        <v/>
      </c>
      <c r="N763" s="95" t="str">
        <f t="shared" si="52"/>
        <v/>
      </c>
      <c r="O763" s="96" t="str">
        <f t="shared" si="53"/>
        <v/>
      </c>
      <c r="P763" s="14"/>
      <c r="Q763" s="14"/>
      <c r="R763" s="218" t="e">
        <f>+VLOOKUP(F763,'ESTADAR V3 2025'!$D$125:$G$236,4,FALSE)</f>
        <v>#N/A</v>
      </c>
    </row>
    <row r="764" spans="1:18" x14ac:dyDescent="0.35">
      <c r="A764" s="83" t="str">
        <f>IFERROR(VLOOKUP(LEFT(F764,4),Tabla3[[COD]:[PROCESO]],5,0),"")</f>
        <v/>
      </c>
      <c r="B764" s="15"/>
      <c r="C764" s="85"/>
      <c r="D764" s="84" t="e">
        <f>VLOOKUP(E764,FINCAS!$A$2:$B$77,2,0)</f>
        <v>#N/A</v>
      </c>
      <c r="E764" s="15"/>
      <c r="F764" s="15"/>
      <c r="G764" s="82" t="e">
        <f>VLOOKUP(F764,'ESTADAR V3 2025'!$D$125:$E$240,2,0)</f>
        <v>#N/A</v>
      </c>
      <c r="H764" s="86"/>
      <c r="I764" s="86"/>
      <c r="J764" s="15"/>
      <c r="K764" s="242" t="str">
        <f t="shared" si="50"/>
        <v/>
      </c>
      <c r="L764" s="93">
        <f t="shared" si="51"/>
        <v>0</v>
      </c>
      <c r="M764" s="94" t="str">
        <f>+IFERROR(VLOOKUP(LEFT(F764,4),'ESTADAR V3 2025'!$C$4:$G$116,4,0),"")</f>
        <v/>
      </c>
      <c r="N764" s="95" t="str">
        <f t="shared" si="52"/>
        <v/>
      </c>
      <c r="O764" s="96" t="str">
        <f t="shared" si="53"/>
        <v/>
      </c>
      <c r="P764" s="14"/>
      <c r="Q764" s="14"/>
      <c r="R764" s="218" t="e">
        <f>+VLOOKUP(F764,'ESTADAR V3 2025'!$D$125:$G$236,4,FALSE)</f>
        <v>#N/A</v>
      </c>
    </row>
    <row r="765" spans="1:18" x14ac:dyDescent="0.35">
      <c r="A765" s="83" t="str">
        <f>IFERROR(VLOOKUP(LEFT(F765,4),Tabla3[[COD]:[PROCESO]],5,0),"")</f>
        <v/>
      </c>
      <c r="B765" s="15"/>
      <c r="C765" s="85"/>
      <c r="D765" s="84" t="e">
        <f>VLOOKUP(E765,FINCAS!$A$2:$B$77,2,0)</f>
        <v>#N/A</v>
      </c>
      <c r="E765" s="15"/>
      <c r="F765" s="15"/>
      <c r="G765" s="82" t="e">
        <f>VLOOKUP(F765,'ESTADAR V3 2025'!$D$125:$E$240,2,0)</f>
        <v>#N/A</v>
      </c>
      <c r="H765" s="86"/>
      <c r="I765" s="86"/>
      <c r="J765" s="15"/>
      <c r="K765" s="242" t="str">
        <f t="shared" si="50"/>
        <v/>
      </c>
      <c r="L765" s="93">
        <f t="shared" ref="L765:L823" si="54">+(I765-H765)*24</f>
        <v>0</v>
      </c>
      <c r="M765" s="94" t="str">
        <f>+IFERROR(VLOOKUP(LEFT(F765,4),'ESTADAR V3 2025'!$C$4:$G$116,4,0),"")</f>
        <v/>
      </c>
      <c r="N765" s="95" t="str">
        <f t="shared" ref="N765:N823" si="55">IFERROR(J765/L765,"")</f>
        <v/>
      </c>
      <c r="O765" s="96" t="str">
        <f t="shared" ref="O765:O823" si="56">IFERROR(N765/M765,"")</f>
        <v/>
      </c>
      <c r="P765" s="14"/>
      <c r="Q765" s="14"/>
      <c r="R765" s="218" t="e">
        <f>+VLOOKUP(F765,'ESTADAR V3 2025'!$D$125:$G$236,4,FALSE)</f>
        <v>#N/A</v>
      </c>
    </row>
    <row r="766" spans="1:18" x14ac:dyDescent="0.35">
      <c r="A766" s="83" t="str">
        <f>IFERROR(VLOOKUP(LEFT(F766,4),Tabla3[[COD]:[PROCESO]],5,0),"")</f>
        <v/>
      </c>
      <c r="B766" s="15"/>
      <c r="C766" s="85"/>
      <c r="D766" s="84" t="e">
        <f>VLOOKUP(E766,FINCAS!$A$2:$B$77,2,0)</f>
        <v>#N/A</v>
      </c>
      <c r="E766" s="15"/>
      <c r="F766" s="15"/>
      <c r="G766" s="82" t="e">
        <f>VLOOKUP(F766,'ESTADAR V3 2025'!$D$125:$E$240,2,0)</f>
        <v>#N/A</v>
      </c>
      <c r="H766" s="86"/>
      <c r="I766" s="86"/>
      <c r="J766" s="15"/>
      <c r="K766" s="242" t="str">
        <f t="shared" si="50"/>
        <v/>
      </c>
      <c r="L766" s="93">
        <f t="shared" si="54"/>
        <v>0</v>
      </c>
      <c r="M766" s="94" t="str">
        <f>+IFERROR(VLOOKUP(LEFT(F766,4),'ESTADAR V3 2025'!$C$4:$G$116,4,0),"")</f>
        <v/>
      </c>
      <c r="N766" s="95" t="str">
        <f t="shared" si="55"/>
        <v/>
      </c>
      <c r="O766" s="96" t="str">
        <f t="shared" si="56"/>
        <v/>
      </c>
      <c r="P766" s="14"/>
      <c r="Q766" s="14"/>
      <c r="R766" s="218" t="e">
        <f>+VLOOKUP(F766,'ESTADAR V3 2025'!$D$125:$G$236,4,FALSE)</f>
        <v>#N/A</v>
      </c>
    </row>
    <row r="767" spans="1:18" x14ac:dyDescent="0.35">
      <c r="A767" s="83" t="str">
        <f>IFERROR(VLOOKUP(LEFT(F767,4),Tabla3[[COD]:[PROCESO]],5,0),"")</f>
        <v/>
      </c>
      <c r="B767" s="15"/>
      <c r="C767" s="85"/>
      <c r="D767" s="84" t="e">
        <f>VLOOKUP(E767,FINCAS!$A$2:$B$77,2,0)</f>
        <v>#N/A</v>
      </c>
      <c r="E767" s="15"/>
      <c r="F767" s="15"/>
      <c r="G767" s="82" t="e">
        <f>VLOOKUP(F767,'ESTADAR V3 2025'!$D$125:$E$240,2,0)</f>
        <v>#N/A</v>
      </c>
      <c r="H767" s="86"/>
      <c r="I767" s="86"/>
      <c r="J767" s="15"/>
      <c r="K767" s="242" t="str">
        <f t="shared" si="50"/>
        <v/>
      </c>
      <c r="L767" s="93">
        <f t="shared" si="54"/>
        <v>0</v>
      </c>
      <c r="M767" s="94" t="str">
        <f>+IFERROR(VLOOKUP(LEFT(F767,4),'ESTADAR V3 2025'!$C$4:$G$116,4,0),"")</f>
        <v/>
      </c>
      <c r="N767" s="95" t="str">
        <f t="shared" si="55"/>
        <v/>
      </c>
      <c r="O767" s="96" t="str">
        <f t="shared" si="56"/>
        <v/>
      </c>
      <c r="P767" s="14"/>
      <c r="Q767" s="14"/>
      <c r="R767" s="218" t="e">
        <f>+VLOOKUP(F767,'ESTADAR V3 2025'!$D$125:$G$236,4,FALSE)</f>
        <v>#N/A</v>
      </c>
    </row>
    <row r="768" spans="1:18" x14ac:dyDescent="0.35">
      <c r="A768" s="83" t="str">
        <f>IFERROR(VLOOKUP(LEFT(F768,4),Tabla3[[COD]:[PROCESO]],5,0),"")</f>
        <v/>
      </c>
      <c r="B768" s="15"/>
      <c r="C768" s="85"/>
      <c r="D768" s="84" t="e">
        <f>VLOOKUP(E768,FINCAS!$A$2:$B$77,2,0)</f>
        <v>#N/A</v>
      </c>
      <c r="E768" s="15"/>
      <c r="F768" s="15"/>
      <c r="G768" s="82" t="e">
        <f>VLOOKUP(F768,'ESTADAR V3 2025'!$D$125:$E$240,2,0)</f>
        <v>#N/A</v>
      </c>
      <c r="H768" s="86"/>
      <c r="I768" s="86"/>
      <c r="J768" s="15"/>
      <c r="K768" s="242" t="str">
        <f t="shared" si="50"/>
        <v/>
      </c>
      <c r="L768" s="93">
        <f t="shared" si="54"/>
        <v>0</v>
      </c>
      <c r="M768" s="94" t="str">
        <f>+IFERROR(VLOOKUP(LEFT(F768,4),'ESTADAR V3 2025'!$C$4:$G$116,4,0),"")</f>
        <v/>
      </c>
      <c r="N768" s="95" t="str">
        <f t="shared" si="55"/>
        <v/>
      </c>
      <c r="O768" s="96" t="str">
        <f t="shared" si="56"/>
        <v/>
      </c>
      <c r="P768" s="14"/>
      <c r="Q768" s="14"/>
      <c r="R768" s="218" t="e">
        <f>+VLOOKUP(F768,'ESTADAR V3 2025'!$D$125:$G$236,4,FALSE)</f>
        <v>#N/A</v>
      </c>
    </row>
    <row r="769" spans="1:18" x14ac:dyDescent="0.35">
      <c r="A769" s="83" t="str">
        <f>IFERROR(VLOOKUP(LEFT(F769,4),Tabla3[[COD]:[PROCESO]],5,0),"")</f>
        <v/>
      </c>
      <c r="B769" s="15"/>
      <c r="C769" s="85"/>
      <c r="D769" s="84" t="e">
        <f>VLOOKUP(E769,FINCAS!$A$2:$B$77,2,0)</f>
        <v>#N/A</v>
      </c>
      <c r="E769" s="15"/>
      <c r="F769" s="15"/>
      <c r="G769" s="82" t="e">
        <f>VLOOKUP(F769,'ESTADAR V3 2025'!$D$125:$E$240,2,0)</f>
        <v>#N/A</v>
      </c>
      <c r="H769" s="86"/>
      <c r="I769" s="86"/>
      <c r="J769" s="15"/>
      <c r="K769" s="242" t="str">
        <f t="shared" si="50"/>
        <v/>
      </c>
      <c r="L769" s="93">
        <f t="shared" si="54"/>
        <v>0</v>
      </c>
      <c r="M769" s="94" t="str">
        <f>+IFERROR(VLOOKUP(LEFT(F769,4),'ESTADAR V3 2025'!$C$4:$G$116,4,0),"")</f>
        <v/>
      </c>
      <c r="N769" s="95" t="str">
        <f t="shared" si="55"/>
        <v/>
      </c>
      <c r="O769" s="96" t="str">
        <f t="shared" si="56"/>
        <v/>
      </c>
      <c r="P769" s="14"/>
      <c r="Q769" s="14"/>
      <c r="R769" s="218" t="e">
        <f>+VLOOKUP(F769,'ESTADAR V3 2025'!$D$125:$G$236,4,FALSE)</f>
        <v>#N/A</v>
      </c>
    </row>
    <row r="770" spans="1:18" x14ac:dyDescent="0.35">
      <c r="A770" s="83" t="str">
        <f>IFERROR(VLOOKUP(LEFT(F770,4),Tabla3[[COD]:[PROCESO]],5,0),"")</f>
        <v/>
      </c>
      <c r="B770" s="15"/>
      <c r="C770" s="85"/>
      <c r="D770" s="84" t="e">
        <f>VLOOKUP(E770,FINCAS!$A$2:$B$77,2,0)</f>
        <v>#N/A</v>
      </c>
      <c r="E770" s="15"/>
      <c r="F770" s="15"/>
      <c r="G770" s="82" t="e">
        <f>VLOOKUP(F770,'ESTADAR V3 2025'!$D$125:$E$240,2,0)</f>
        <v>#N/A</v>
      </c>
      <c r="H770" s="86"/>
      <c r="I770" s="86"/>
      <c r="J770" s="15"/>
      <c r="K770" s="242" t="str">
        <f t="shared" ref="K770:K821" si="57">+IFERROR(L770*M770,"")</f>
        <v/>
      </c>
      <c r="L770" s="93">
        <f t="shared" si="54"/>
        <v>0</v>
      </c>
      <c r="M770" s="94" t="str">
        <f>+IFERROR(VLOOKUP(LEFT(F770,4),'ESTADAR V3 2025'!$C$4:$G$116,4,0),"")</f>
        <v/>
      </c>
      <c r="N770" s="95" t="str">
        <f t="shared" si="55"/>
        <v/>
      </c>
      <c r="O770" s="96" t="str">
        <f t="shared" si="56"/>
        <v/>
      </c>
      <c r="P770" s="14"/>
      <c r="Q770" s="14"/>
      <c r="R770" s="218" t="e">
        <f>+VLOOKUP(F770,'ESTADAR V3 2025'!$D$125:$G$236,4,FALSE)</f>
        <v>#N/A</v>
      </c>
    </row>
    <row r="771" spans="1:18" x14ac:dyDescent="0.35">
      <c r="A771" s="83" t="str">
        <f>IFERROR(VLOOKUP(LEFT(F771,4),Tabla3[[COD]:[PROCESO]],5,0),"")</f>
        <v/>
      </c>
      <c r="B771" s="15"/>
      <c r="C771" s="85"/>
      <c r="D771" s="84" t="e">
        <f>VLOOKUP(E771,FINCAS!$A$2:$B$77,2,0)</f>
        <v>#N/A</v>
      </c>
      <c r="E771" s="15"/>
      <c r="F771" s="15"/>
      <c r="G771" s="82" t="e">
        <f>VLOOKUP(F771,'ESTADAR V3 2025'!$D$125:$E$240,2,0)</f>
        <v>#N/A</v>
      </c>
      <c r="H771" s="86"/>
      <c r="I771" s="86"/>
      <c r="J771" s="15"/>
      <c r="K771" s="242" t="str">
        <f t="shared" si="57"/>
        <v/>
      </c>
      <c r="L771" s="93">
        <f t="shared" si="54"/>
        <v>0</v>
      </c>
      <c r="M771" s="94" t="str">
        <f>+IFERROR(VLOOKUP(LEFT(F771,4),'ESTADAR V3 2025'!$C$4:$G$116,4,0),"")</f>
        <v/>
      </c>
      <c r="N771" s="95" t="str">
        <f t="shared" si="55"/>
        <v/>
      </c>
      <c r="O771" s="96" t="str">
        <f t="shared" si="56"/>
        <v/>
      </c>
      <c r="P771" s="14"/>
      <c r="Q771" s="14"/>
      <c r="R771" s="218" t="e">
        <f>+VLOOKUP(F771,'ESTADAR V3 2025'!$D$125:$G$236,4,FALSE)</f>
        <v>#N/A</v>
      </c>
    </row>
    <row r="772" spans="1:18" x14ac:dyDescent="0.35">
      <c r="A772" s="83" t="str">
        <f>IFERROR(VLOOKUP(LEFT(F772,4),Tabla3[[COD]:[PROCESO]],5,0),"")</f>
        <v/>
      </c>
      <c r="B772" s="15"/>
      <c r="C772" s="85"/>
      <c r="D772" s="84" t="e">
        <f>VLOOKUP(E772,FINCAS!$A$2:$B$77,2,0)</f>
        <v>#N/A</v>
      </c>
      <c r="E772" s="15"/>
      <c r="F772" s="15"/>
      <c r="G772" s="82" t="e">
        <f>VLOOKUP(F772,'ESTADAR V3 2025'!$D$125:$E$240,2,0)</f>
        <v>#N/A</v>
      </c>
      <c r="H772" s="86"/>
      <c r="I772" s="86"/>
      <c r="J772" s="15"/>
      <c r="K772" s="242" t="str">
        <f t="shared" si="57"/>
        <v/>
      </c>
      <c r="L772" s="93">
        <f t="shared" si="54"/>
        <v>0</v>
      </c>
      <c r="M772" s="94" t="str">
        <f>+IFERROR(VLOOKUP(LEFT(F772,4),'ESTADAR V3 2025'!$C$4:$G$116,4,0),"")</f>
        <v/>
      </c>
      <c r="N772" s="95" t="str">
        <f t="shared" si="55"/>
        <v/>
      </c>
      <c r="O772" s="96" t="str">
        <f t="shared" si="56"/>
        <v/>
      </c>
      <c r="P772" s="14"/>
      <c r="Q772" s="14"/>
      <c r="R772" s="218" t="e">
        <f>+VLOOKUP(F772,'ESTADAR V3 2025'!$D$125:$G$236,4,FALSE)</f>
        <v>#N/A</v>
      </c>
    </row>
    <row r="773" spans="1:18" x14ac:dyDescent="0.35">
      <c r="A773" s="83" t="str">
        <f>IFERROR(VLOOKUP(LEFT(F773,4),Tabla3[[COD]:[PROCESO]],5,0),"")</f>
        <v/>
      </c>
      <c r="B773" s="15"/>
      <c r="C773" s="85"/>
      <c r="D773" s="84" t="e">
        <f>VLOOKUP(E773,FINCAS!$A$2:$B$77,2,0)</f>
        <v>#N/A</v>
      </c>
      <c r="E773" s="15"/>
      <c r="F773" s="15"/>
      <c r="G773" s="82" t="e">
        <f>VLOOKUP(F773,'ESTADAR V3 2025'!$D$125:$E$240,2,0)</f>
        <v>#N/A</v>
      </c>
      <c r="H773" s="86"/>
      <c r="I773" s="86"/>
      <c r="J773" s="15"/>
      <c r="K773" s="242" t="str">
        <f t="shared" si="57"/>
        <v/>
      </c>
      <c r="L773" s="93">
        <f t="shared" si="54"/>
        <v>0</v>
      </c>
      <c r="M773" s="94" t="str">
        <f>+IFERROR(VLOOKUP(LEFT(F773,4),'ESTADAR V3 2025'!$C$4:$G$116,4,0),"")</f>
        <v/>
      </c>
      <c r="N773" s="95" t="str">
        <f t="shared" si="55"/>
        <v/>
      </c>
      <c r="O773" s="96" t="str">
        <f t="shared" si="56"/>
        <v/>
      </c>
      <c r="P773" s="14"/>
      <c r="Q773" s="14"/>
      <c r="R773" s="218" t="e">
        <f>+VLOOKUP(F773,'ESTADAR V3 2025'!$D$125:$G$236,4,FALSE)</f>
        <v>#N/A</v>
      </c>
    </row>
    <row r="774" spans="1:18" x14ac:dyDescent="0.35">
      <c r="A774" s="83" t="str">
        <f>IFERROR(VLOOKUP(LEFT(F774,4),Tabla3[[COD]:[PROCESO]],5,0),"")</f>
        <v/>
      </c>
      <c r="B774" s="15"/>
      <c r="C774" s="85"/>
      <c r="D774" s="84" t="e">
        <f>VLOOKUP(E774,FINCAS!$A$2:$B$77,2,0)</f>
        <v>#N/A</v>
      </c>
      <c r="E774" s="15"/>
      <c r="F774" s="15"/>
      <c r="G774" s="82" t="e">
        <f>VLOOKUP(F774,'ESTADAR V3 2025'!$D$125:$E$240,2,0)</f>
        <v>#N/A</v>
      </c>
      <c r="H774" s="86"/>
      <c r="I774" s="86"/>
      <c r="J774" s="15"/>
      <c r="K774" s="242" t="str">
        <f t="shared" si="57"/>
        <v/>
      </c>
      <c r="L774" s="93">
        <f t="shared" si="54"/>
        <v>0</v>
      </c>
      <c r="M774" s="94" t="str">
        <f>+IFERROR(VLOOKUP(LEFT(F774,4),'ESTADAR V3 2025'!$C$4:$G$116,4,0),"")</f>
        <v/>
      </c>
      <c r="N774" s="95" t="str">
        <f t="shared" si="55"/>
        <v/>
      </c>
      <c r="O774" s="96" t="str">
        <f t="shared" si="56"/>
        <v/>
      </c>
      <c r="P774" s="14"/>
      <c r="Q774" s="14"/>
      <c r="R774" s="218" t="e">
        <f>+VLOOKUP(F774,'ESTADAR V3 2025'!$D$125:$G$236,4,FALSE)</f>
        <v>#N/A</v>
      </c>
    </row>
    <row r="775" spans="1:18" x14ac:dyDescent="0.35">
      <c r="A775" s="83" t="str">
        <f>IFERROR(VLOOKUP(LEFT(F775,4),Tabla3[[COD]:[PROCESO]],5,0),"")</f>
        <v/>
      </c>
      <c r="B775" s="15"/>
      <c r="C775" s="85"/>
      <c r="D775" s="84" t="e">
        <f>VLOOKUP(E775,FINCAS!$A$2:$B$77,2,0)</f>
        <v>#N/A</v>
      </c>
      <c r="E775" s="15"/>
      <c r="F775" s="15"/>
      <c r="G775" s="82" t="e">
        <f>VLOOKUP(F775,'ESTADAR V3 2025'!$D$125:$E$240,2,0)</f>
        <v>#N/A</v>
      </c>
      <c r="H775" s="86"/>
      <c r="I775" s="86"/>
      <c r="J775" s="15"/>
      <c r="K775" s="242" t="str">
        <f t="shared" si="57"/>
        <v/>
      </c>
      <c r="L775" s="93">
        <f t="shared" si="54"/>
        <v>0</v>
      </c>
      <c r="M775" s="94" t="str">
        <f>+IFERROR(VLOOKUP(LEFT(F775,4),'ESTADAR V3 2025'!$C$4:$G$116,4,0),"")</f>
        <v/>
      </c>
      <c r="N775" s="95" t="str">
        <f t="shared" si="55"/>
        <v/>
      </c>
      <c r="O775" s="96" t="str">
        <f t="shared" si="56"/>
        <v/>
      </c>
      <c r="P775" s="14"/>
      <c r="Q775" s="14"/>
      <c r="R775" s="218" t="e">
        <f>+VLOOKUP(F775,'ESTADAR V3 2025'!$D$125:$G$236,4,FALSE)</f>
        <v>#N/A</v>
      </c>
    </row>
    <row r="776" spans="1:18" x14ac:dyDescent="0.35">
      <c r="A776" s="83" t="str">
        <f>IFERROR(VLOOKUP(LEFT(F776,4),Tabla3[[COD]:[PROCESO]],5,0),"")</f>
        <v/>
      </c>
      <c r="B776" s="15"/>
      <c r="C776" s="85"/>
      <c r="D776" s="84" t="e">
        <f>VLOOKUP(E776,FINCAS!$A$2:$B$77,2,0)</f>
        <v>#N/A</v>
      </c>
      <c r="E776" s="15"/>
      <c r="F776" s="15"/>
      <c r="G776" s="82" t="e">
        <f>VLOOKUP(F776,'ESTADAR V3 2025'!$D$125:$E$240,2,0)</f>
        <v>#N/A</v>
      </c>
      <c r="H776" s="86"/>
      <c r="I776" s="86"/>
      <c r="J776" s="15"/>
      <c r="K776" s="242" t="str">
        <f t="shared" si="57"/>
        <v/>
      </c>
      <c r="L776" s="93">
        <f t="shared" si="54"/>
        <v>0</v>
      </c>
      <c r="M776" s="94" t="str">
        <f>+IFERROR(VLOOKUP(LEFT(F776,4),'ESTADAR V3 2025'!$C$4:$G$116,4,0),"")</f>
        <v/>
      </c>
      <c r="N776" s="95" t="str">
        <f t="shared" si="55"/>
        <v/>
      </c>
      <c r="O776" s="96" t="str">
        <f t="shared" si="56"/>
        <v/>
      </c>
      <c r="P776" s="14"/>
      <c r="Q776" s="14"/>
      <c r="R776" s="218" t="e">
        <f>+VLOOKUP(F776,'ESTADAR V3 2025'!$D$125:$G$236,4,FALSE)</f>
        <v>#N/A</v>
      </c>
    </row>
    <row r="777" spans="1:18" x14ac:dyDescent="0.35">
      <c r="A777" s="83" t="str">
        <f>IFERROR(VLOOKUP(LEFT(F777,4),Tabla3[[COD]:[PROCESO]],5,0),"")</f>
        <v/>
      </c>
      <c r="B777" s="15"/>
      <c r="C777" s="85"/>
      <c r="D777" s="84" t="e">
        <f>VLOOKUP(E777,FINCAS!$A$2:$B$77,2,0)</f>
        <v>#N/A</v>
      </c>
      <c r="E777" s="15"/>
      <c r="F777" s="15"/>
      <c r="G777" s="82" t="e">
        <f>VLOOKUP(F777,'ESTADAR V3 2025'!$D$125:$E$240,2,0)</f>
        <v>#N/A</v>
      </c>
      <c r="H777" s="86"/>
      <c r="I777" s="86"/>
      <c r="J777" s="15"/>
      <c r="K777" s="242" t="str">
        <f t="shared" si="57"/>
        <v/>
      </c>
      <c r="L777" s="93">
        <f t="shared" si="54"/>
        <v>0</v>
      </c>
      <c r="M777" s="94" t="str">
        <f>+IFERROR(VLOOKUP(LEFT(F777,4),'ESTADAR V3 2025'!$C$4:$G$116,4,0),"")</f>
        <v/>
      </c>
      <c r="N777" s="95" t="str">
        <f t="shared" si="55"/>
        <v/>
      </c>
      <c r="O777" s="96" t="str">
        <f t="shared" si="56"/>
        <v/>
      </c>
      <c r="P777" s="14"/>
      <c r="Q777" s="14"/>
      <c r="R777" s="218" t="e">
        <f>+VLOOKUP(F777,'ESTADAR V3 2025'!$D$125:$G$236,4,FALSE)</f>
        <v>#N/A</v>
      </c>
    </row>
    <row r="778" spans="1:18" x14ac:dyDescent="0.35">
      <c r="A778" s="83" t="str">
        <f>IFERROR(VLOOKUP(LEFT(F778,4),Tabla3[[COD]:[PROCESO]],5,0),"")</f>
        <v/>
      </c>
      <c r="B778" s="15"/>
      <c r="C778" s="85"/>
      <c r="D778" s="84" t="e">
        <f>VLOOKUP(E778,FINCAS!$A$2:$B$77,2,0)</f>
        <v>#N/A</v>
      </c>
      <c r="E778" s="15"/>
      <c r="F778" s="15"/>
      <c r="G778" s="82" t="e">
        <f>VLOOKUP(F778,'ESTADAR V3 2025'!$D$125:$E$240,2,0)</f>
        <v>#N/A</v>
      </c>
      <c r="H778" s="86"/>
      <c r="I778" s="86"/>
      <c r="J778" s="15"/>
      <c r="K778" s="242" t="str">
        <f t="shared" si="57"/>
        <v/>
      </c>
      <c r="L778" s="93">
        <f t="shared" si="54"/>
        <v>0</v>
      </c>
      <c r="M778" s="94" t="str">
        <f>+IFERROR(VLOOKUP(LEFT(F778,4),'ESTADAR V3 2025'!$C$4:$G$116,4,0),"")</f>
        <v/>
      </c>
      <c r="N778" s="95" t="str">
        <f t="shared" si="55"/>
        <v/>
      </c>
      <c r="O778" s="96" t="str">
        <f t="shared" si="56"/>
        <v/>
      </c>
      <c r="P778" s="14"/>
      <c r="Q778" s="14"/>
      <c r="R778" s="218" t="e">
        <f>+VLOOKUP(F778,'ESTADAR V3 2025'!$D$125:$G$236,4,FALSE)</f>
        <v>#N/A</v>
      </c>
    </row>
    <row r="779" spans="1:18" x14ac:dyDescent="0.35">
      <c r="A779" s="83" t="str">
        <f>IFERROR(VLOOKUP(LEFT(F779,4),Tabla3[[COD]:[PROCESO]],5,0),"")</f>
        <v/>
      </c>
      <c r="B779" s="15"/>
      <c r="C779" s="85"/>
      <c r="D779" s="84" t="e">
        <f>VLOOKUP(E779,FINCAS!$A$2:$B$77,2,0)</f>
        <v>#N/A</v>
      </c>
      <c r="E779" s="15"/>
      <c r="F779" s="15"/>
      <c r="G779" s="82" t="e">
        <f>VLOOKUP(F779,'ESTADAR V3 2025'!$D$125:$E$240,2,0)</f>
        <v>#N/A</v>
      </c>
      <c r="H779" s="86"/>
      <c r="I779" s="86"/>
      <c r="J779" s="15"/>
      <c r="K779" s="242" t="str">
        <f t="shared" si="57"/>
        <v/>
      </c>
      <c r="L779" s="93">
        <f t="shared" si="54"/>
        <v>0</v>
      </c>
      <c r="M779" s="94" t="str">
        <f>+IFERROR(VLOOKUP(LEFT(F779,4),'ESTADAR V3 2025'!$C$4:$G$116,4,0),"")</f>
        <v/>
      </c>
      <c r="N779" s="95" t="str">
        <f t="shared" si="55"/>
        <v/>
      </c>
      <c r="O779" s="96" t="str">
        <f t="shared" si="56"/>
        <v/>
      </c>
      <c r="P779" s="14"/>
      <c r="Q779" s="14"/>
      <c r="R779" s="218" t="e">
        <f>+VLOOKUP(F779,'ESTADAR V3 2025'!$D$125:$G$236,4,FALSE)</f>
        <v>#N/A</v>
      </c>
    </row>
    <row r="780" spans="1:18" x14ac:dyDescent="0.35">
      <c r="A780" s="83" t="str">
        <f>IFERROR(VLOOKUP(LEFT(F780,4),Tabla3[[COD]:[PROCESO]],5,0),"")</f>
        <v/>
      </c>
      <c r="B780" s="15"/>
      <c r="C780" s="85"/>
      <c r="D780" s="84" t="e">
        <f>VLOOKUP(E780,FINCAS!$A$2:$B$77,2,0)</f>
        <v>#N/A</v>
      </c>
      <c r="E780" s="15"/>
      <c r="F780" s="15"/>
      <c r="G780" s="82" t="e">
        <f>VLOOKUP(F780,'ESTADAR V3 2025'!$D$125:$E$240,2,0)</f>
        <v>#N/A</v>
      </c>
      <c r="H780" s="86"/>
      <c r="I780" s="86"/>
      <c r="J780" s="15"/>
      <c r="K780" s="242" t="str">
        <f t="shared" si="57"/>
        <v/>
      </c>
      <c r="L780" s="93">
        <f t="shared" si="54"/>
        <v>0</v>
      </c>
      <c r="M780" s="94" t="str">
        <f>+IFERROR(VLOOKUP(LEFT(F780,4),'ESTADAR V3 2025'!$C$4:$G$116,4,0),"")</f>
        <v/>
      </c>
      <c r="N780" s="95" t="str">
        <f t="shared" si="55"/>
        <v/>
      </c>
      <c r="O780" s="96" t="str">
        <f t="shared" si="56"/>
        <v/>
      </c>
      <c r="P780" s="14"/>
      <c r="Q780" s="14"/>
      <c r="R780" s="218" t="e">
        <f>+VLOOKUP(F780,'ESTADAR V3 2025'!$D$125:$G$236,4,FALSE)</f>
        <v>#N/A</v>
      </c>
    </row>
    <row r="781" spans="1:18" x14ac:dyDescent="0.35">
      <c r="A781" s="83" t="str">
        <f>IFERROR(VLOOKUP(LEFT(F781,4),Tabla3[[COD]:[PROCESO]],5,0),"")</f>
        <v/>
      </c>
      <c r="B781" s="15"/>
      <c r="C781" s="85"/>
      <c r="D781" s="84" t="e">
        <f>VLOOKUP(E781,FINCAS!$A$2:$B$77,2,0)</f>
        <v>#N/A</v>
      </c>
      <c r="E781" s="15"/>
      <c r="F781" s="15"/>
      <c r="G781" s="82" t="e">
        <f>VLOOKUP(F781,'ESTADAR V3 2025'!$D$125:$E$240,2,0)</f>
        <v>#N/A</v>
      </c>
      <c r="H781" s="86"/>
      <c r="I781" s="86"/>
      <c r="J781" s="15"/>
      <c r="K781" s="242" t="str">
        <f t="shared" si="57"/>
        <v/>
      </c>
      <c r="L781" s="93">
        <f t="shared" si="54"/>
        <v>0</v>
      </c>
      <c r="M781" s="94" t="str">
        <f>+IFERROR(VLOOKUP(LEFT(F781,4),'ESTADAR V3 2025'!$C$4:$G$116,4,0),"")</f>
        <v/>
      </c>
      <c r="N781" s="95" t="str">
        <f t="shared" si="55"/>
        <v/>
      </c>
      <c r="O781" s="96" t="str">
        <f t="shared" si="56"/>
        <v/>
      </c>
      <c r="P781" s="14"/>
      <c r="Q781" s="14"/>
      <c r="R781" s="218" t="e">
        <f>+VLOOKUP(F781,'ESTADAR V3 2025'!$D$125:$G$236,4,FALSE)</f>
        <v>#N/A</v>
      </c>
    </row>
    <row r="782" spans="1:18" x14ac:dyDescent="0.35">
      <c r="A782" s="83" t="str">
        <f>IFERROR(VLOOKUP(LEFT(F782,4),Tabla3[[COD]:[PROCESO]],5,0),"")</f>
        <v/>
      </c>
      <c r="B782" s="15"/>
      <c r="C782" s="85"/>
      <c r="D782" s="84" t="e">
        <f>VLOOKUP(E782,FINCAS!$A$2:$B$77,2,0)</f>
        <v>#N/A</v>
      </c>
      <c r="E782" s="15"/>
      <c r="F782" s="15"/>
      <c r="G782" s="82" t="e">
        <f>VLOOKUP(F782,'ESTADAR V3 2025'!$D$125:$E$240,2,0)</f>
        <v>#N/A</v>
      </c>
      <c r="H782" s="86"/>
      <c r="I782" s="86"/>
      <c r="J782" s="15"/>
      <c r="K782" s="242" t="str">
        <f t="shared" si="57"/>
        <v/>
      </c>
      <c r="L782" s="93">
        <f t="shared" si="54"/>
        <v>0</v>
      </c>
      <c r="M782" s="94" t="str">
        <f>+IFERROR(VLOOKUP(LEFT(F782,4),'ESTADAR V3 2025'!$C$4:$G$116,4,0),"")</f>
        <v/>
      </c>
      <c r="N782" s="95" t="str">
        <f t="shared" si="55"/>
        <v/>
      </c>
      <c r="O782" s="96" t="str">
        <f t="shared" si="56"/>
        <v/>
      </c>
      <c r="P782" s="14"/>
      <c r="Q782" s="14"/>
      <c r="R782" s="218" t="e">
        <f>+VLOOKUP(F782,'ESTADAR V3 2025'!$D$125:$G$236,4,FALSE)</f>
        <v>#N/A</v>
      </c>
    </row>
    <row r="783" spans="1:18" x14ac:dyDescent="0.35">
      <c r="A783" s="83" t="str">
        <f>IFERROR(VLOOKUP(LEFT(F783,4),Tabla3[[COD]:[PROCESO]],5,0),"")</f>
        <v/>
      </c>
      <c r="B783" s="15"/>
      <c r="C783" s="85"/>
      <c r="D783" s="84" t="e">
        <f>VLOOKUP(E783,FINCAS!$A$2:$B$77,2,0)</f>
        <v>#N/A</v>
      </c>
      <c r="E783" s="15"/>
      <c r="F783" s="15"/>
      <c r="G783" s="82" t="e">
        <f>VLOOKUP(F783,'ESTADAR V3 2025'!$D$125:$E$240,2,0)</f>
        <v>#N/A</v>
      </c>
      <c r="H783" s="86"/>
      <c r="I783" s="86"/>
      <c r="J783" s="15"/>
      <c r="K783" s="242" t="str">
        <f t="shared" si="57"/>
        <v/>
      </c>
      <c r="L783" s="93">
        <f t="shared" si="54"/>
        <v>0</v>
      </c>
      <c r="M783" s="94" t="str">
        <f>+IFERROR(VLOOKUP(LEFT(F783,4),'ESTADAR V3 2025'!$C$4:$G$116,4,0),"")</f>
        <v/>
      </c>
      <c r="N783" s="95" t="str">
        <f t="shared" si="55"/>
        <v/>
      </c>
      <c r="O783" s="96" t="str">
        <f t="shared" si="56"/>
        <v/>
      </c>
      <c r="P783" s="14"/>
      <c r="Q783" s="14"/>
      <c r="R783" s="218" t="e">
        <f>+VLOOKUP(F783,'ESTADAR V3 2025'!$D$125:$G$236,4,FALSE)</f>
        <v>#N/A</v>
      </c>
    </row>
    <row r="784" spans="1:18" x14ac:dyDescent="0.35">
      <c r="A784" s="83" t="str">
        <f>IFERROR(VLOOKUP(LEFT(F784,4),Tabla3[[COD]:[PROCESO]],5,0),"")</f>
        <v/>
      </c>
      <c r="B784" s="15"/>
      <c r="C784" s="85"/>
      <c r="D784" s="84" t="e">
        <f>VLOOKUP(E784,FINCAS!$A$2:$B$77,2,0)</f>
        <v>#N/A</v>
      </c>
      <c r="E784" s="15"/>
      <c r="F784" s="15"/>
      <c r="G784" s="82" t="e">
        <f>VLOOKUP(F784,'ESTADAR V3 2025'!$D$125:$E$240,2,0)</f>
        <v>#N/A</v>
      </c>
      <c r="H784" s="86"/>
      <c r="I784" s="86"/>
      <c r="J784" s="15"/>
      <c r="K784" s="242" t="str">
        <f t="shared" si="57"/>
        <v/>
      </c>
      <c r="L784" s="93">
        <f t="shared" si="54"/>
        <v>0</v>
      </c>
      <c r="M784" s="94" t="str">
        <f>+IFERROR(VLOOKUP(LEFT(F784,4),'ESTADAR V3 2025'!$C$4:$G$116,4,0),"")</f>
        <v/>
      </c>
      <c r="N784" s="95" t="str">
        <f t="shared" si="55"/>
        <v/>
      </c>
      <c r="O784" s="96" t="str">
        <f t="shared" si="56"/>
        <v/>
      </c>
      <c r="P784" s="14"/>
      <c r="Q784" s="14"/>
      <c r="R784" s="218" t="e">
        <f>+VLOOKUP(F784,'ESTADAR V3 2025'!$D$125:$G$236,4,FALSE)</f>
        <v>#N/A</v>
      </c>
    </row>
    <row r="785" spans="1:18" x14ac:dyDescent="0.35">
      <c r="A785" s="83" t="str">
        <f>IFERROR(VLOOKUP(LEFT(F785,4),Tabla3[[COD]:[PROCESO]],5,0),"")</f>
        <v/>
      </c>
      <c r="B785" s="15"/>
      <c r="C785" s="85"/>
      <c r="D785" s="84" t="e">
        <f>VLOOKUP(E785,FINCAS!$A$2:$B$77,2,0)</f>
        <v>#N/A</v>
      </c>
      <c r="E785" s="15"/>
      <c r="F785" s="15"/>
      <c r="G785" s="82" t="e">
        <f>VLOOKUP(F785,'ESTADAR V3 2025'!$D$125:$E$240,2,0)</f>
        <v>#N/A</v>
      </c>
      <c r="H785" s="86"/>
      <c r="I785" s="86"/>
      <c r="J785" s="15"/>
      <c r="K785" s="242" t="str">
        <f t="shared" si="57"/>
        <v/>
      </c>
      <c r="L785" s="93">
        <f t="shared" si="54"/>
        <v>0</v>
      </c>
      <c r="M785" s="94" t="str">
        <f>+IFERROR(VLOOKUP(LEFT(F785,4),'ESTADAR V3 2025'!$C$4:$G$116,4,0),"")</f>
        <v/>
      </c>
      <c r="N785" s="95" t="str">
        <f t="shared" si="55"/>
        <v/>
      </c>
      <c r="O785" s="96" t="str">
        <f t="shared" si="56"/>
        <v/>
      </c>
      <c r="P785" s="14"/>
      <c r="Q785" s="14"/>
      <c r="R785" s="218" t="e">
        <f>+VLOOKUP(F785,'ESTADAR V3 2025'!$D$125:$G$236,4,FALSE)</f>
        <v>#N/A</v>
      </c>
    </row>
    <row r="786" spans="1:18" x14ac:dyDescent="0.35">
      <c r="A786" s="83" t="str">
        <f>IFERROR(VLOOKUP(LEFT(F786,4),Tabla3[[COD]:[PROCESO]],5,0),"")</f>
        <v/>
      </c>
      <c r="B786" s="15"/>
      <c r="C786" s="85"/>
      <c r="D786" s="84" t="e">
        <f>VLOOKUP(E786,FINCAS!$A$2:$B$77,2,0)</f>
        <v>#N/A</v>
      </c>
      <c r="E786" s="15"/>
      <c r="F786" s="15"/>
      <c r="G786" s="82" t="e">
        <f>VLOOKUP(F786,'ESTADAR V3 2025'!$D$125:$E$240,2,0)</f>
        <v>#N/A</v>
      </c>
      <c r="H786" s="86"/>
      <c r="I786" s="86"/>
      <c r="J786" s="15"/>
      <c r="K786" s="242" t="str">
        <f t="shared" si="57"/>
        <v/>
      </c>
      <c r="L786" s="93">
        <f t="shared" si="54"/>
        <v>0</v>
      </c>
      <c r="M786" s="94" t="str">
        <f>+IFERROR(VLOOKUP(LEFT(F786,4),'ESTADAR V3 2025'!$C$4:$G$116,4,0),"")</f>
        <v/>
      </c>
      <c r="N786" s="95" t="str">
        <f t="shared" si="55"/>
        <v/>
      </c>
      <c r="O786" s="96" t="str">
        <f t="shared" si="56"/>
        <v/>
      </c>
      <c r="P786" s="14"/>
      <c r="Q786" s="14"/>
      <c r="R786" s="218" t="e">
        <f>+VLOOKUP(F786,'ESTADAR V3 2025'!$D$125:$G$236,4,FALSE)</f>
        <v>#N/A</v>
      </c>
    </row>
    <row r="787" spans="1:18" x14ac:dyDescent="0.35">
      <c r="A787" s="83" t="str">
        <f>IFERROR(VLOOKUP(LEFT(F787,4),Tabla3[[COD]:[PROCESO]],5,0),"")</f>
        <v/>
      </c>
      <c r="B787" s="15"/>
      <c r="C787" s="85"/>
      <c r="D787" s="84" t="e">
        <f>VLOOKUP(E787,FINCAS!$A$2:$B$77,2,0)</f>
        <v>#N/A</v>
      </c>
      <c r="E787" s="15"/>
      <c r="F787" s="15"/>
      <c r="G787" s="82" t="e">
        <f>VLOOKUP(F787,'ESTADAR V3 2025'!$D$125:$E$240,2,0)</f>
        <v>#N/A</v>
      </c>
      <c r="H787" s="86"/>
      <c r="I787" s="86"/>
      <c r="J787" s="15"/>
      <c r="K787" s="242" t="str">
        <f t="shared" si="57"/>
        <v/>
      </c>
      <c r="L787" s="93">
        <f t="shared" si="54"/>
        <v>0</v>
      </c>
      <c r="M787" s="94" t="str">
        <f>+IFERROR(VLOOKUP(LEFT(F787,4),'ESTADAR V3 2025'!$C$4:$G$116,4,0),"")</f>
        <v/>
      </c>
      <c r="N787" s="95" t="str">
        <f t="shared" si="55"/>
        <v/>
      </c>
      <c r="O787" s="96" t="str">
        <f t="shared" si="56"/>
        <v/>
      </c>
      <c r="P787" s="14"/>
      <c r="Q787" s="14"/>
      <c r="R787" s="218" t="e">
        <f>+VLOOKUP(F787,'ESTADAR V3 2025'!$D$125:$G$236,4,FALSE)</f>
        <v>#N/A</v>
      </c>
    </row>
    <row r="788" spans="1:18" x14ac:dyDescent="0.35">
      <c r="A788" s="83" t="str">
        <f>IFERROR(VLOOKUP(LEFT(F788,4),Tabla3[[COD]:[PROCESO]],5,0),"")</f>
        <v/>
      </c>
      <c r="B788" s="15"/>
      <c r="C788" s="85"/>
      <c r="D788" s="84" t="e">
        <f>VLOOKUP(E788,FINCAS!$A$2:$B$77,2,0)</f>
        <v>#N/A</v>
      </c>
      <c r="E788" s="15"/>
      <c r="F788" s="15"/>
      <c r="G788" s="82" t="e">
        <f>VLOOKUP(F788,'ESTADAR V3 2025'!$D$125:$E$240,2,0)</f>
        <v>#N/A</v>
      </c>
      <c r="H788" s="86"/>
      <c r="I788" s="86"/>
      <c r="J788" s="15"/>
      <c r="K788" s="242" t="str">
        <f t="shared" si="57"/>
        <v/>
      </c>
      <c r="L788" s="93">
        <f t="shared" si="54"/>
        <v>0</v>
      </c>
      <c r="M788" s="94" t="str">
        <f>+IFERROR(VLOOKUP(LEFT(F788,4),'ESTADAR V3 2025'!$C$4:$G$116,4,0),"")</f>
        <v/>
      </c>
      <c r="N788" s="95" t="str">
        <f t="shared" si="55"/>
        <v/>
      </c>
      <c r="O788" s="96" t="str">
        <f t="shared" si="56"/>
        <v/>
      </c>
      <c r="P788" s="14"/>
      <c r="Q788" s="14"/>
      <c r="R788" s="218" t="e">
        <f>+VLOOKUP(F788,'ESTADAR V3 2025'!$D$125:$G$236,4,FALSE)</f>
        <v>#N/A</v>
      </c>
    </row>
    <row r="789" spans="1:18" x14ac:dyDescent="0.35">
      <c r="A789" s="83" t="str">
        <f>IFERROR(VLOOKUP(LEFT(F789,4),Tabla3[[COD]:[PROCESO]],5,0),"")</f>
        <v/>
      </c>
      <c r="B789" s="15"/>
      <c r="C789" s="85"/>
      <c r="D789" s="84" t="e">
        <f>VLOOKUP(E789,FINCAS!$A$2:$B$77,2,0)</f>
        <v>#N/A</v>
      </c>
      <c r="E789" s="15"/>
      <c r="F789" s="15"/>
      <c r="G789" s="82" t="e">
        <f>VLOOKUP(F789,'ESTADAR V3 2025'!$D$125:$E$240,2,0)</f>
        <v>#N/A</v>
      </c>
      <c r="H789" s="86"/>
      <c r="I789" s="86"/>
      <c r="J789" s="15"/>
      <c r="K789" s="242" t="str">
        <f t="shared" si="57"/>
        <v/>
      </c>
      <c r="L789" s="93">
        <f t="shared" si="54"/>
        <v>0</v>
      </c>
      <c r="M789" s="94" t="str">
        <f>+IFERROR(VLOOKUP(LEFT(F789,4),'ESTADAR V3 2025'!$C$4:$G$116,4,0),"")</f>
        <v/>
      </c>
      <c r="N789" s="95" t="str">
        <f t="shared" si="55"/>
        <v/>
      </c>
      <c r="O789" s="96" t="str">
        <f t="shared" si="56"/>
        <v/>
      </c>
      <c r="P789" s="14"/>
      <c r="Q789" s="14"/>
      <c r="R789" s="218" t="e">
        <f>+VLOOKUP(F789,'ESTADAR V3 2025'!$D$125:$G$236,4,FALSE)</f>
        <v>#N/A</v>
      </c>
    </row>
    <row r="790" spans="1:18" x14ac:dyDescent="0.35">
      <c r="A790" s="83" t="str">
        <f>IFERROR(VLOOKUP(LEFT(F790,4),Tabla3[[COD]:[PROCESO]],5,0),"")</f>
        <v/>
      </c>
      <c r="B790" s="15"/>
      <c r="C790" s="85"/>
      <c r="D790" s="84" t="e">
        <f>VLOOKUP(E790,FINCAS!$A$2:$B$77,2,0)</f>
        <v>#N/A</v>
      </c>
      <c r="E790" s="15"/>
      <c r="F790" s="15"/>
      <c r="G790" s="82" t="e">
        <f>VLOOKUP(F790,'ESTADAR V3 2025'!$D$125:$E$240,2,0)</f>
        <v>#N/A</v>
      </c>
      <c r="H790" s="86"/>
      <c r="I790" s="86"/>
      <c r="J790" s="15"/>
      <c r="K790" s="242" t="str">
        <f t="shared" si="57"/>
        <v/>
      </c>
      <c r="L790" s="93">
        <f t="shared" si="54"/>
        <v>0</v>
      </c>
      <c r="M790" s="94" t="str">
        <f>+IFERROR(VLOOKUP(LEFT(F790,4),'ESTADAR V3 2025'!$C$4:$G$116,4,0),"")</f>
        <v/>
      </c>
      <c r="N790" s="95" t="str">
        <f t="shared" si="55"/>
        <v/>
      </c>
      <c r="O790" s="96" t="str">
        <f t="shared" si="56"/>
        <v/>
      </c>
      <c r="P790" s="14"/>
      <c r="Q790" s="14"/>
      <c r="R790" s="218" t="e">
        <f>+VLOOKUP(F790,'ESTADAR V3 2025'!$D$125:$G$236,4,FALSE)</f>
        <v>#N/A</v>
      </c>
    </row>
    <row r="791" spans="1:18" x14ac:dyDescent="0.35">
      <c r="A791" s="83" t="str">
        <f>IFERROR(VLOOKUP(LEFT(F791,4),Tabla3[[COD]:[PROCESO]],5,0),"")</f>
        <v/>
      </c>
      <c r="B791" s="15"/>
      <c r="C791" s="85"/>
      <c r="D791" s="84" t="e">
        <f>VLOOKUP(E791,FINCAS!$A$2:$B$77,2,0)</f>
        <v>#N/A</v>
      </c>
      <c r="E791" s="15"/>
      <c r="F791" s="15"/>
      <c r="G791" s="82" t="e">
        <f>VLOOKUP(F791,'ESTADAR V3 2025'!$D$125:$E$240,2,0)</f>
        <v>#N/A</v>
      </c>
      <c r="H791" s="86"/>
      <c r="I791" s="86"/>
      <c r="J791" s="15"/>
      <c r="K791" s="242" t="str">
        <f t="shared" si="57"/>
        <v/>
      </c>
      <c r="L791" s="93">
        <f t="shared" si="54"/>
        <v>0</v>
      </c>
      <c r="M791" s="94" t="str">
        <f>+IFERROR(VLOOKUP(LEFT(F791,4),'ESTADAR V3 2025'!$C$4:$G$116,4,0),"")</f>
        <v/>
      </c>
      <c r="N791" s="95" t="str">
        <f t="shared" si="55"/>
        <v/>
      </c>
      <c r="O791" s="96" t="str">
        <f t="shared" si="56"/>
        <v/>
      </c>
      <c r="P791" s="14"/>
      <c r="Q791" s="14"/>
      <c r="R791" s="218" t="e">
        <f>+VLOOKUP(F791,'ESTADAR V3 2025'!$D$125:$G$236,4,FALSE)</f>
        <v>#N/A</v>
      </c>
    </row>
    <row r="792" spans="1:18" x14ac:dyDescent="0.35">
      <c r="A792" s="83" t="str">
        <f>IFERROR(VLOOKUP(LEFT(F792,4),Tabla3[[COD]:[PROCESO]],5,0),"")</f>
        <v/>
      </c>
      <c r="B792" s="15"/>
      <c r="C792" s="85"/>
      <c r="D792" s="84" t="e">
        <f>VLOOKUP(E792,FINCAS!$A$2:$B$77,2,0)</f>
        <v>#N/A</v>
      </c>
      <c r="E792" s="15"/>
      <c r="F792" s="15"/>
      <c r="G792" s="82" t="e">
        <f>VLOOKUP(F792,'ESTADAR V3 2025'!$D$125:$E$240,2,0)</f>
        <v>#N/A</v>
      </c>
      <c r="H792" s="86"/>
      <c r="I792" s="86"/>
      <c r="J792" s="15"/>
      <c r="K792" s="242" t="str">
        <f t="shared" si="57"/>
        <v/>
      </c>
      <c r="L792" s="93">
        <f t="shared" si="54"/>
        <v>0</v>
      </c>
      <c r="M792" s="94" t="str">
        <f>+IFERROR(VLOOKUP(LEFT(F792,4),'ESTADAR V3 2025'!$C$4:$G$116,4,0),"")</f>
        <v/>
      </c>
      <c r="N792" s="95" t="str">
        <f t="shared" si="55"/>
        <v/>
      </c>
      <c r="O792" s="96" t="str">
        <f t="shared" si="56"/>
        <v/>
      </c>
      <c r="P792" s="14"/>
      <c r="Q792" s="14"/>
      <c r="R792" s="218" t="e">
        <f>+VLOOKUP(F792,'ESTADAR V3 2025'!$D$125:$G$236,4,FALSE)</f>
        <v>#N/A</v>
      </c>
    </row>
    <row r="793" spans="1:18" x14ac:dyDescent="0.35">
      <c r="A793" s="83" t="str">
        <f>IFERROR(VLOOKUP(LEFT(F793,4),Tabla3[[COD]:[PROCESO]],5,0),"")</f>
        <v/>
      </c>
      <c r="B793" s="15"/>
      <c r="C793" s="85"/>
      <c r="D793" s="84" t="e">
        <f>VLOOKUP(E793,FINCAS!$A$2:$B$77,2,0)</f>
        <v>#N/A</v>
      </c>
      <c r="E793" s="15"/>
      <c r="F793" s="15"/>
      <c r="G793" s="82" t="e">
        <f>VLOOKUP(F793,'ESTADAR V3 2025'!$D$125:$E$240,2,0)</f>
        <v>#N/A</v>
      </c>
      <c r="H793" s="86"/>
      <c r="I793" s="86"/>
      <c r="J793" s="15"/>
      <c r="K793" s="242" t="str">
        <f t="shared" si="57"/>
        <v/>
      </c>
      <c r="L793" s="93">
        <f t="shared" si="54"/>
        <v>0</v>
      </c>
      <c r="M793" s="94" t="str">
        <f>+IFERROR(VLOOKUP(LEFT(F793,4),'ESTADAR V3 2025'!$C$4:$G$116,4,0),"")</f>
        <v/>
      </c>
      <c r="N793" s="95" t="str">
        <f t="shared" si="55"/>
        <v/>
      </c>
      <c r="O793" s="96" t="str">
        <f t="shared" si="56"/>
        <v/>
      </c>
      <c r="P793" s="14"/>
      <c r="Q793" s="14"/>
      <c r="R793" s="218" t="e">
        <f>+VLOOKUP(F793,'ESTADAR V3 2025'!$D$125:$G$236,4,FALSE)</f>
        <v>#N/A</v>
      </c>
    </row>
    <row r="794" spans="1:18" x14ac:dyDescent="0.35">
      <c r="A794" s="83" t="str">
        <f>IFERROR(VLOOKUP(LEFT(F794,4),Tabla3[[COD]:[PROCESO]],5,0),"")</f>
        <v/>
      </c>
      <c r="B794" s="15"/>
      <c r="C794" s="85"/>
      <c r="D794" s="84" t="e">
        <f>VLOOKUP(E794,FINCAS!$A$2:$B$77,2,0)</f>
        <v>#N/A</v>
      </c>
      <c r="E794" s="15"/>
      <c r="F794" s="15"/>
      <c r="G794" s="82" t="e">
        <f>VLOOKUP(F794,'ESTADAR V3 2025'!$D$125:$E$240,2,0)</f>
        <v>#N/A</v>
      </c>
      <c r="H794" s="86"/>
      <c r="I794" s="86"/>
      <c r="J794" s="15"/>
      <c r="K794" s="242" t="str">
        <f t="shared" si="57"/>
        <v/>
      </c>
      <c r="L794" s="93">
        <f t="shared" si="54"/>
        <v>0</v>
      </c>
      <c r="M794" s="94" t="str">
        <f>+IFERROR(VLOOKUP(LEFT(F794,4),'ESTADAR V3 2025'!$C$4:$G$116,4,0),"")</f>
        <v/>
      </c>
      <c r="N794" s="95" t="str">
        <f t="shared" si="55"/>
        <v/>
      </c>
      <c r="O794" s="96" t="str">
        <f t="shared" si="56"/>
        <v/>
      </c>
      <c r="P794" s="14"/>
      <c r="Q794" s="14"/>
      <c r="R794" s="218" t="e">
        <f>+VLOOKUP(F794,'ESTADAR V3 2025'!$D$125:$G$236,4,FALSE)</f>
        <v>#N/A</v>
      </c>
    </row>
    <row r="795" spans="1:18" x14ac:dyDescent="0.35">
      <c r="A795" s="83" t="str">
        <f>IFERROR(VLOOKUP(LEFT(F795,4),Tabla3[[COD]:[PROCESO]],5,0),"")</f>
        <v/>
      </c>
      <c r="B795" s="15"/>
      <c r="C795" s="85"/>
      <c r="D795" s="84" t="e">
        <f>VLOOKUP(E795,FINCAS!$A$2:$B$77,2,0)</f>
        <v>#N/A</v>
      </c>
      <c r="E795" s="15"/>
      <c r="F795" s="15"/>
      <c r="G795" s="82" t="e">
        <f>VLOOKUP(F795,'ESTADAR V3 2025'!$D$125:$E$240,2,0)</f>
        <v>#N/A</v>
      </c>
      <c r="H795" s="86"/>
      <c r="I795" s="86"/>
      <c r="J795" s="15"/>
      <c r="K795" s="242" t="str">
        <f t="shared" si="57"/>
        <v/>
      </c>
      <c r="L795" s="93">
        <f t="shared" si="54"/>
        <v>0</v>
      </c>
      <c r="M795" s="94" t="str">
        <f>+IFERROR(VLOOKUP(LEFT(F795,4),'ESTADAR V3 2025'!$C$4:$G$116,4,0),"")</f>
        <v/>
      </c>
      <c r="N795" s="95" t="str">
        <f t="shared" si="55"/>
        <v/>
      </c>
      <c r="O795" s="96" t="str">
        <f t="shared" si="56"/>
        <v/>
      </c>
      <c r="P795" s="14"/>
      <c r="Q795" s="14"/>
      <c r="R795" s="218" t="e">
        <f>+VLOOKUP(F795,'ESTADAR V3 2025'!$D$125:$G$236,4,FALSE)</f>
        <v>#N/A</v>
      </c>
    </row>
    <row r="796" spans="1:18" x14ac:dyDescent="0.35">
      <c r="A796" s="83" t="str">
        <f>IFERROR(VLOOKUP(LEFT(F796,4),Tabla3[[COD]:[PROCESO]],5,0),"")</f>
        <v/>
      </c>
      <c r="B796" s="15"/>
      <c r="C796" s="85"/>
      <c r="D796" s="84" t="e">
        <f>VLOOKUP(E796,FINCAS!$A$2:$B$77,2,0)</f>
        <v>#N/A</v>
      </c>
      <c r="E796" s="15"/>
      <c r="F796" s="15"/>
      <c r="G796" s="82" t="e">
        <f>VLOOKUP(F796,'ESTADAR V3 2025'!$D$125:$E$240,2,0)</f>
        <v>#N/A</v>
      </c>
      <c r="H796" s="86"/>
      <c r="I796" s="86"/>
      <c r="J796" s="15"/>
      <c r="K796" s="242" t="str">
        <f t="shared" si="57"/>
        <v/>
      </c>
      <c r="L796" s="93">
        <f t="shared" si="54"/>
        <v>0</v>
      </c>
      <c r="M796" s="94" t="str">
        <f>+IFERROR(VLOOKUP(LEFT(F796,4),'ESTADAR V3 2025'!$C$4:$G$116,4,0),"")</f>
        <v/>
      </c>
      <c r="N796" s="95" t="str">
        <f t="shared" si="55"/>
        <v/>
      </c>
      <c r="O796" s="96" t="str">
        <f t="shared" si="56"/>
        <v/>
      </c>
      <c r="P796" s="14"/>
      <c r="Q796" s="14"/>
      <c r="R796" s="218" t="e">
        <f>+VLOOKUP(F796,'ESTADAR V3 2025'!$D$125:$G$236,4,FALSE)</f>
        <v>#N/A</v>
      </c>
    </row>
    <row r="797" spans="1:18" x14ac:dyDescent="0.35">
      <c r="A797" s="83" t="str">
        <f>IFERROR(VLOOKUP(LEFT(F797,4),Tabla3[[COD]:[PROCESO]],5,0),"")</f>
        <v/>
      </c>
      <c r="B797" s="15"/>
      <c r="C797" s="85"/>
      <c r="D797" s="84" t="e">
        <f>VLOOKUP(E797,FINCAS!$A$2:$B$77,2,0)</f>
        <v>#N/A</v>
      </c>
      <c r="E797" s="15"/>
      <c r="F797" s="15"/>
      <c r="G797" s="82" t="e">
        <f>VLOOKUP(F797,'ESTADAR V3 2025'!$D$125:$E$240,2,0)</f>
        <v>#N/A</v>
      </c>
      <c r="H797" s="86"/>
      <c r="I797" s="86"/>
      <c r="J797" s="15"/>
      <c r="K797" s="242" t="str">
        <f t="shared" si="57"/>
        <v/>
      </c>
      <c r="L797" s="93">
        <f t="shared" si="54"/>
        <v>0</v>
      </c>
      <c r="M797" s="94" t="str">
        <f>+IFERROR(VLOOKUP(LEFT(F797,4),'ESTADAR V3 2025'!$C$4:$G$116,4,0),"")</f>
        <v/>
      </c>
      <c r="N797" s="95" t="str">
        <f t="shared" si="55"/>
        <v/>
      </c>
      <c r="O797" s="96" t="str">
        <f t="shared" si="56"/>
        <v/>
      </c>
      <c r="P797" s="14"/>
      <c r="Q797" s="14"/>
      <c r="R797" s="218" t="e">
        <f>+VLOOKUP(F797,'ESTADAR V3 2025'!$D$125:$G$236,4,FALSE)</f>
        <v>#N/A</v>
      </c>
    </row>
    <row r="798" spans="1:18" x14ac:dyDescent="0.35">
      <c r="A798" s="83" t="str">
        <f>IFERROR(VLOOKUP(LEFT(F798,4),Tabla3[[COD]:[PROCESO]],5,0),"")</f>
        <v/>
      </c>
      <c r="B798" s="15"/>
      <c r="C798" s="85"/>
      <c r="D798" s="84" t="e">
        <f>VLOOKUP(E798,FINCAS!$A$2:$B$77,2,0)</f>
        <v>#N/A</v>
      </c>
      <c r="E798" s="15"/>
      <c r="F798" s="15"/>
      <c r="G798" s="82" t="e">
        <f>VLOOKUP(F798,'ESTADAR V3 2025'!$D$125:$E$240,2,0)</f>
        <v>#N/A</v>
      </c>
      <c r="H798" s="86"/>
      <c r="I798" s="86"/>
      <c r="J798" s="15"/>
      <c r="K798" s="242" t="str">
        <f t="shared" si="57"/>
        <v/>
      </c>
      <c r="L798" s="93">
        <f t="shared" si="54"/>
        <v>0</v>
      </c>
      <c r="M798" s="94" t="str">
        <f>+IFERROR(VLOOKUP(LEFT(F798,4),'ESTADAR V3 2025'!$C$4:$G$116,4,0),"")</f>
        <v/>
      </c>
      <c r="N798" s="95" t="str">
        <f t="shared" si="55"/>
        <v/>
      </c>
      <c r="O798" s="96" t="str">
        <f t="shared" si="56"/>
        <v/>
      </c>
      <c r="P798" s="14"/>
      <c r="Q798" s="14"/>
      <c r="R798" s="218" t="e">
        <f>+VLOOKUP(F798,'ESTADAR V3 2025'!$D$125:$G$236,4,FALSE)</f>
        <v>#N/A</v>
      </c>
    </row>
    <row r="799" spans="1:18" x14ac:dyDescent="0.35">
      <c r="A799" s="83" t="str">
        <f>IFERROR(VLOOKUP(LEFT(F799,4),Tabla3[[COD]:[PROCESO]],5,0),"")</f>
        <v/>
      </c>
      <c r="B799" s="15"/>
      <c r="C799" s="85"/>
      <c r="D799" s="84" t="e">
        <f>VLOOKUP(E799,FINCAS!$A$2:$B$77,2,0)</f>
        <v>#N/A</v>
      </c>
      <c r="E799" s="15"/>
      <c r="F799" s="15"/>
      <c r="G799" s="82" t="e">
        <f>VLOOKUP(F799,'ESTADAR V3 2025'!$D$125:$E$240,2,0)</f>
        <v>#N/A</v>
      </c>
      <c r="H799" s="86"/>
      <c r="I799" s="86"/>
      <c r="J799" s="15"/>
      <c r="K799" s="242" t="str">
        <f t="shared" si="57"/>
        <v/>
      </c>
      <c r="L799" s="93">
        <f t="shared" si="54"/>
        <v>0</v>
      </c>
      <c r="M799" s="94" t="str">
        <f>+IFERROR(VLOOKUP(LEFT(F799,4),'ESTADAR V3 2025'!$C$4:$G$116,4,0),"")</f>
        <v/>
      </c>
      <c r="N799" s="95" t="str">
        <f t="shared" si="55"/>
        <v/>
      </c>
      <c r="O799" s="96" t="str">
        <f t="shared" si="56"/>
        <v/>
      </c>
      <c r="P799" s="14"/>
      <c r="Q799" s="14"/>
      <c r="R799" s="218" t="e">
        <f>+VLOOKUP(F799,'ESTADAR V3 2025'!$D$125:$G$236,4,FALSE)</f>
        <v>#N/A</v>
      </c>
    </row>
    <row r="800" spans="1:18" x14ac:dyDescent="0.35">
      <c r="A800" s="83" t="str">
        <f>IFERROR(VLOOKUP(LEFT(F800,4),Tabla3[[COD]:[PROCESO]],5,0),"")</f>
        <v/>
      </c>
      <c r="B800" s="15"/>
      <c r="C800" s="85"/>
      <c r="D800" s="84" t="e">
        <f>VLOOKUP(E800,FINCAS!$A$2:$B$77,2,0)</f>
        <v>#N/A</v>
      </c>
      <c r="E800" s="15"/>
      <c r="F800" s="15"/>
      <c r="G800" s="82" t="e">
        <f>VLOOKUP(F800,'ESTADAR V3 2025'!$D$125:$E$240,2,0)</f>
        <v>#N/A</v>
      </c>
      <c r="H800" s="86"/>
      <c r="I800" s="86"/>
      <c r="J800" s="15"/>
      <c r="K800" s="242" t="str">
        <f t="shared" si="57"/>
        <v/>
      </c>
      <c r="L800" s="93">
        <f t="shared" si="54"/>
        <v>0</v>
      </c>
      <c r="M800" s="94" t="str">
        <f>+IFERROR(VLOOKUP(LEFT(F800,4),'ESTADAR V3 2025'!$C$4:$G$116,4,0),"")</f>
        <v/>
      </c>
      <c r="N800" s="95" t="str">
        <f t="shared" si="55"/>
        <v/>
      </c>
      <c r="O800" s="96" t="str">
        <f t="shared" si="56"/>
        <v/>
      </c>
      <c r="P800" s="14"/>
      <c r="Q800" s="14"/>
      <c r="R800" s="218" t="e">
        <f>+VLOOKUP(F800,'ESTADAR V3 2025'!$D$125:$G$236,4,FALSE)</f>
        <v>#N/A</v>
      </c>
    </row>
    <row r="801" spans="1:18" x14ac:dyDescent="0.35">
      <c r="A801" s="83" t="str">
        <f>IFERROR(VLOOKUP(LEFT(F801,4),Tabla3[[COD]:[PROCESO]],5,0),"")</f>
        <v/>
      </c>
      <c r="B801" s="15"/>
      <c r="C801" s="85"/>
      <c r="D801" s="84" t="e">
        <f>VLOOKUP(E801,FINCAS!$A$2:$B$77,2,0)</f>
        <v>#N/A</v>
      </c>
      <c r="E801" s="15"/>
      <c r="F801" s="15"/>
      <c r="G801" s="82" t="e">
        <f>VLOOKUP(F801,'ESTADAR V3 2025'!$D$125:$E$240,2,0)</f>
        <v>#N/A</v>
      </c>
      <c r="H801" s="86"/>
      <c r="I801" s="86"/>
      <c r="J801" s="15"/>
      <c r="K801" s="242" t="str">
        <f t="shared" si="57"/>
        <v/>
      </c>
      <c r="L801" s="93">
        <f t="shared" si="54"/>
        <v>0</v>
      </c>
      <c r="M801" s="94" t="str">
        <f>+IFERROR(VLOOKUP(LEFT(F801,4),'ESTADAR V3 2025'!$C$4:$G$116,4,0),"")</f>
        <v/>
      </c>
      <c r="N801" s="95" t="str">
        <f t="shared" si="55"/>
        <v/>
      </c>
      <c r="O801" s="96" t="str">
        <f t="shared" si="56"/>
        <v/>
      </c>
      <c r="P801" s="14"/>
      <c r="Q801" s="14"/>
      <c r="R801" s="218" t="e">
        <f>+VLOOKUP(F801,'ESTADAR V3 2025'!$D$125:$G$236,4,FALSE)</f>
        <v>#N/A</v>
      </c>
    </row>
    <row r="802" spans="1:18" x14ac:dyDescent="0.35">
      <c r="A802" s="83" t="str">
        <f>IFERROR(VLOOKUP(LEFT(F802,4),Tabla3[[COD]:[PROCESO]],5,0),"")</f>
        <v/>
      </c>
      <c r="B802" s="15"/>
      <c r="C802" s="85"/>
      <c r="D802" s="84" t="e">
        <f>VLOOKUP(E802,FINCAS!$A$2:$B$77,2,0)</f>
        <v>#N/A</v>
      </c>
      <c r="E802" s="15"/>
      <c r="F802" s="15"/>
      <c r="G802" s="82" t="e">
        <f>VLOOKUP(F802,'ESTADAR V3 2025'!$D$125:$E$240,2,0)</f>
        <v>#N/A</v>
      </c>
      <c r="H802" s="86"/>
      <c r="I802" s="86"/>
      <c r="J802" s="15"/>
      <c r="K802" s="242" t="str">
        <f t="shared" si="57"/>
        <v/>
      </c>
      <c r="L802" s="93">
        <f t="shared" si="54"/>
        <v>0</v>
      </c>
      <c r="M802" s="94" t="str">
        <f>+IFERROR(VLOOKUP(LEFT(F802,4),'ESTADAR V3 2025'!$C$4:$G$116,4,0),"")</f>
        <v/>
      </c>
      <c r="N802" s="95" t="str">
        <f t="shared" si="55"/>
        <v/>
      </c>
      <c r="O802" s="96" t="str">
        <f t="shared" si="56"/>
        <v/>
      </c>
      <c r="P802" s="14"/>
      <c r="Q802" s="14"/>
      <c r="R802" s="218" t="e">
        <f>+VLOOKUP(F802,'ESTADAR V3 2025'!$D$125:$G$236,4,FALSE)</f>
        <v>#N/A</v>
      </c>
    </row>
    <row r="803" spans="1:18" x14ac:dyDescent="0.35">
      <c r="A803" s="83" t="str">
        <f>IFERROR(VLOOKUP(LEFT(F803,4),Tabla3[[COD]:[PROCESO]],5,0),"")</f>
        <v/>
      </c>
      <c r="B803" s="15"/>
      <c r="C803" s="85"/>
      <c r="D803" s="84" t="e">
        <f>VLOOKUP(E803,FINCAS!$A$2:$B$77,2,0)</f>
        <v>#N/A</v>
      </c>
      <c r="E803" s="15"/>
      <c r="F803" s="15"/>
      <c r="G803" s="82" t="e">
        <f>VLOOKUP(F803,'ESTADAR V3 2025'!$D$125:$E$240,2,0)</f>
        <v>#N/A</v>
      </c>
      <c r="H803" s="86"/>
      <c r="I803" s="86"/>
      <c r="J803" s="15"/>
      <c r="K803" s="242" t="str">
        <f t="shared" si="57"/>
        <v/>
      </c>
      <c r="L803" s="93">
        <f t="shared" si="54"/>
        <v>0</v>
      </c>
      <c r="M803" s="94" t="str">
        <f>+IFERROR(VLOOKUP(LEFT(F803,4),'ESTADAR V3 2025'!$C$4:$G$116,4,0),"")</f>
        <v/>
      </c>
      <c r="N803" s="95" t="str">
        <f t="shared" si="55"/>
        <v/>
      </c>
      <c r="O803" s="96" t="str">
        <f t="shared" si="56"/>
        <v/>
      </c>
      <c r="P803" s="14"/>
      <c r="Q803" s="14"/>
      <c r="R803" s="218" t="e">
        <f>+VLOOKUP(F803,'ESTADAR V3 2025'!$D$125:$G$236,4,FALSE)</f>
        <v>#N/A</v>
      </c>
    </row>
    <row r="804" spans="1:18" x14ac:dyDescent="0.35">
      <c r="A804" s="83" t="str">
        <f>IFERROR(VLOOKUP(LEFT(F804,4),Tabla3[[COD]:[PROCESO]],5,0),"")</f>
        <v/>
      </c>
      <c r="B804" s="15"/>
      <c r="C804" s="85"/>
      <c r="D804" s="84" t="e">
        <f>VLOOKUP(E804,FINCAS!$A$2:$B$77,2,0)</f>
        <v>#N/A</v>
      </c>
      <c r="E804" s="15"/>
      <c r="F804" s="15"/>
      <c r="G804" s="82" t="e">
        <f>VLOOKUP(F804,'ESTADAR V3 2025'!$D$125:$E$240,2,0)</f>
        <v>#N/A</v>
      </c>
      <c r="H804" s="86"/>
      <c r="I804" s="86"/>
      <c r="J804" s="15"/>
      <c r="K804" s="242" t="str">
        <f t="shared" si="57"/>
        <v/>
      </c>
      <c r="L804" s="93">
        <f t="shared" si="54"/>
        <v>0</v>
      </c>
      <c r="M804" s="94" t="str">
        <f>+IFERROR(VLOOKUP(LEFT(F804,4),'ESTADAR V3 2025'!$C$4:$G$116,4,0),"")</f>
        <v/>
      </c>
      <c r="N804" s="95" t="str">
        <f t="shared" si="55"/>
        <v/>
      </c>
      <c r="O804" s="96" t="str">
        <f t="shared" si="56"/>
        <v/>
      </c>
      <c r="P804" s="14"/>
      <c r="Q804" s="14"/>
      <c r="R804" s="218" t="e">
        <f>+VLOOKUP(F804,'ESTADAR V3 2025'!$D$125:$G$236,4,FALSE)</f>
        <v>#N/A</v>
      </c>
    </row>
    <row r="805" spans="1:18" x14ac:dyDescent="0.35">
      <c r="A805" s="83" t="str">
        <f>IFERROR(VLOOKUP(LEFT(F805,4),Tabla3[[COD]:[PROCESO]],5,0),"")</f>
        <v/>
      </c>
      <c r="B805" s="15"/>
      <c r="C805" s="85"/>
      <c r="D805" s="84" t="e">
        <f>VLOOKUP(E805,FINCAS!$A$2:$B$77,2,0)</f>
        <v>#N/A</v>
      </c>
      <c r="E805" s="15"/>
      <c r="F805" s="15"/>
      <c r="G805" s="82" t="e">
        <f>VLOOKUP(F805,'ESTADAR V3 2025'!$D$125:$E$240,2,0)</f>
        <v>#N/A</v>
      </c>
      <c r="H805" s="86"/>
      <c r="I805" s="86"/>
      <c r="J805" s="15"/>
      <c r="K805" s="242" t="str">
        <f t="shared" si="57"/>
        <v/>
      </c>
      <c r="L805" s="93">
        <f t="shared" si="54"/>
        <v>0</v>
      </c>
      <c r="M805" s="94" t="str">
        <f>+IFERROR(VLOOKUP(LEFT(F805,4),'ESTADAR V3 2025'!$C$4:$G$116,4,0),"")</f>
        <v/>
      </c>
      <c r="N805" s="95" t="str">
        <f t="shared" si="55"/>
        <v/>
      </c>
      <c r="O805" s="96" t="str">
        <f t="shared" si="56"/>
        <v/>
      </c>
      <c r="P805" s="14"/>
      <c r="Q805" s="14"/>
      <c r="R805" s="218" t="e">
        <f>+VLOOKUP(F805,'ESTADAR V3 2025'!$D$125:$G$236,4,FALSE)</f>
        <v>#N/A</v>
      </c>
    </row>
    <row r="806" spans="1:18" x14ac:dyDescent="0.35">
      <c r="A806" s="83" t="str">
        <f>IFERROR(VLOOKUP(LEFT(F806,4),Tabla3[[COD]:[PROCESO]],5,0),"")</f>
        <v/>
      </c>
      <c r="B806" s="15"/>
      <c r="C806" s="85"/>
      <c r="D806" s="84" t="e">
        <f>VLOOKUP(E806,FINCAS!$A$2:$B$77,2,0)</f>
        <v>#N/A</v>
      </c>
      <c r="E806" s="15"/>
      <c r="F806" s="15"/>
      <c r="G806" s="82" t="e">
        <f>VLOOKUP(F806,'ESTADAR V3 2025'!$D$125:$E$240,2,0)</f>
        <v>#N/A</v>
      </c>
      <c r="H806" s="86"/>
      <c r="I806" s="86"/>
      <c r="J806" s="15"/>
      <c r="K806" s="242" t="str">
        <f t="shared" si="57"/>
        <v/>
      </c>
      <c r="L806" s="93">
        <f t="shared" si="54"/>
        <v>0</v>
      </c>
      <c r="M806" s="94" t="str">
        <f>+IFERROR(VLOOKUP(LEFT(F806,4),'ESTADAR V3 2025'!$C$4:$G$116,4,0),"")</f>
        <v/>
      </c>
      <c r="N806" s="95" t="str">
        <f t="shared" si="55"/>
        <v/>
      </c>
      <c r="O806" s="96" t="str">
        <f t="shared" si="56"/>
        <v/>
      </c>
      <c r="P806" s="14"/>
      <c r="Q806" s="14"/>
      <c r="R806" s="218" t="e">
        <f>+VLOOKUP(F806,'ESTADAR V3 2025'!$D$125:$G$236,4,FALSE)</f>
        <v>#N/A</v>
      </c>
    </row>
    <row r="807" spans="1:18" x14ac:dyDescent="0.35">
      <c r="A807" s="83" t="str">
        <f>IFERROR(VLOOKUP(LEFT(F807,4),Tabla3[[COD]:[PROCESO]],5,0),"")</f>
        <v/>
      </c>
      <c r="B807" s="15"/>
      <c r="C807" s="85"/>
      <c r="D807" s="84" t="e">
        <f>VLOOKUP(E807,FINCAS!$A$2:$B$77,2,0)</f>
        <v>#N/A</v>
      </c>
      <c r="E807" s="15"/>
      <c r="F807" s="15"/>
      <c r="G807" s="82" t="e">
        <f>VLOOKUP(F807,'ESTADAR V3 2025'!$D$125:$E$240,2,0)</f>
        <v>#N/A</v>
      </c>
      <c r="H807" s="86"/>
      <c r="I807" s="86"/>
      <c r="J807" s="15"/>
      <c r="K807" s="242" t="str">
        <f t="shared" si="57"/>
        <v/>
      </c>
      <c r="L807" s="93">
        <f t="shared" si="54"/>
        <v>0</v>
      </c>
      <c r="M807" s="94" t="str">
        <f>+IFERROR(VLOOKUP(LEFT(F807,4),'ESTADAR V3 2025'!$C$4:$G$116,4,0),"")</f>
        <v/>
      </c>
      <c r="N807" s="95" t="str">
        <f t="shared" si="55"/>
        <v/>
      </c>
      <c r="O807" s="96" t="str">
        <f t="shared" si="56"/>
        <v/>
      </c>
      <c r="P807" s="14"/>
      <c r="Q807" s="14"/>
      <c r="R807" s="218" t="e">
        <f>+VLOOKUP(F807,'ESTADAR V3 2025'!$D$125:$G$236,4,FALSE)</f>
        <v>#N/A</v>
      </c>
    </row>
    <row r="808" spans="1:18" x14ac:dyDescent="0.35">
      <c r="A808" s="83" t="str">
        <f>IFERROR(VLOOKUP(LEFT(F808,4),Tabla3[[COD]:[PROCESO]],5,0),"")</f>
        <v/>
      </c>
      <c r="B808" s="15"/>
      <c r="C808" s="85"/>
      <c r="D808" s="84" t="e">
        <f>VLOOKUP(E808,FINCAS!$A$2:$B$77,2,0)</f>
        <v>#N/A</v>
      </c>
      <c r="E808" s="15"/>
      <c r="F808" s="15"/>
      <c r="G808" s="82" t="e">
        <f>VLOOKUP(F808,'ESTADAR V3 2025'!$D$125:$E$240,2,0)</f>
        <v>#N/A</v>
      </c>
      <c r="H808" s="86"/>
      <c r="I808" s="86"/>
      <c r="J808" s="15"/>
      <c r="K808" s="242" t="str">
        <f t="shared" si="57"/>
        <v/>
      </c>
      <c r="L808" s="93">
        <f t="shared" si="54"/>
        <v>0</v>
      </c>
      <c r="M808" s="94" t="str">
        <f>+IFERROR(VLOOKUP(LEFT(F808,4),'ESTADAR V3 2025'!$C$4:$G$116,4,0),"")</f>
        <v/>
      </c>
      <c r="N808" s="95" t="str">
        <f t="shared" si="55"/>
        <v/>
      </c>
      <c r="O808" s="96" t="str">
        <f t="shared" si="56"/>
        <v/>
      </c>
      <c r="P808" s="14"/>
      <c r="Q808" s="14"/>
      <c r="R808" s="218" t="e">
        <f>+VLOOKUP(F808,'ESTADAR V3 2025'!$D$125:$G$236,4,FALSE)</f>
        <v>#N/A</v>
      </c>
    </row>
    <row r="809" spans="1:18" x14ac:dyDescent="0.35">
      <c r="A809" s="83" t="str">
        <f>IFERROR(VLOOKUP(LEFT(F809,4),Tabla3[[COD]:[PROCESO]],5,0),"")</f>
        <v/>
      </c>
      <c r="B809" s="15"/>
      <c r="C809" s="85"/>
      <c r="D809" s="84" t="e">
        <f>VLOOKUP(E809,FINCAS!$A$2:$B$77,2,0)</f>
        <v>#N/A</v>
      </c>
      <c r="E809" s="15"/>
      <c r="F809" s="15"/>
      <c r="G809" s="82" t="e">
        <f>VLOOKUP(F809,'ESTADAR V3 2025'!$D$125:$E$240,2,0)</f>
        <v>#N/A</v>
      </c>
      <c r="H809" s="86"/>
      <c r="I809" s="86"/>
      <c r="J809" s="15"/>
      <c r="K809" s="242" t="str">
        <f t="shared" si="57"/>
        <v/>
      </c>
      <c r="L809" s="93">
        <f t="shared" si="54"/>
        <v>0</v>
      </c>
      <c r="M809" s="94" t="str">
        <f>+IFERROR(VLOOKUP(LEFT(F809,4),'ESTADAR V3 2025'!$C$4:$G$116,4,0),"")</f>
        <v/>
      </c>
      <c r="N809" s="95" t="str">
        <f t="shared" si="55"/>
        <v/>
      </c>
      <c r="O809" s="96" t="str">
        <f t="shared" si="56"/>
        <v/>
      </c>
      <c r="P809" s="14"/>
      <c r="Q809" s="14"/>
      <c r="R809" s="218" t="e">
        <f>+VLOOKUP(F809,'ESTADAR V3 2025'!$D$125:$G$236,4,FALSE)</f>
        <v>#N/A</v>
      </c>
    </row>
    <row r="810" spans="1:18" x14ac:dyDescent="0.35">
      <c r="A810" s="83" t="str">
        <f>IFERROR(VLOOKUP(LEFT(F810,4),Tabla3[[COD]:[PROCESO]],5,0),"")</f>
        <v/>
      </c>
      <c r="B810" s="15"/>
      <c r="C810" s="85"/>
      <c r="D810" s="84" t="e">
        <f>VLOOKUP(E810,FINCAS!$A$2:$B$77,2,0)</f>
        <v>#N/A</v>
      </c>
      <c r="E810" s="15"/>
      <c r="F810" s="15"/>
      <c r="G810" s="82" t="e">
        <f>VLOOKUP(F810,'ESTADAR V3 2025'!$D$125:$E$240,2,0)</f>
        <v>#N/A</v>
      </c>
      <c r="H810" s="86"/>
      <c r="I810" s="86"/>
      <c r="J810" s="15"/>
      <c r="K810" s="242" t="str">
        <f t="shared" si="57"/>
        <v/>
      </c>
      <c r="L810" s="93">
        <f t="shared" si="54"/>
        <v>0</v>
      </c>
      <c r="M810" s="94" t="str">
        <f>+IFERROR(VLOOKUP(LEFT(F810,4),'ESTADAR V3 2025'!$C$4:$G$116,4,0),"")</f>
        <v/>
      </c>
      <c r="N810" s="95" t="str">
        <f t="shared" si="55"/>
        <v/>
      </c>
      <c r="O810" s="96" t="str">
        <f t="shared" si="56"/>
        <v/>
      </c>
      <c r="P810" s="14"/>
      <c r="Q810" s="14"/>
      <c r="R810" s="218" t="e">
        <f>+VLOOKUP(F810,'ESTADAR V3 2025'!$D$125:$G$236,4,FALSE)</f>
        <v>#N/A</v>
      </c>
    </row>
    <row r="811" spans="1:18" x14ac:dyDescent="0.35">
      <c r="A811" s="83" t="str">
        <f>IFERROR(VLOOKUP(LEFT(F811,4),Tabla3[[COD]:[PROCESO]],5,0),"")</f>
        <v/>
      </c>
      <c r="B811" s="15"/>
      <c r="C811" s="85"/>
      <c r="D811" s="84" t="e">
        <f>VLOOKUP(E811,FINCAS!$A$2:$B$77,2,0)</f>
        <v>#N/A</v>
      </c>
      <c r="E811" s="15"/>
      <c r="F811" s="15"/>
      <c r="G811" s="82" t="e">
        <f>VLOOKUP(F811,'ESTADAR V3 2025'!$D$125:$E$240,2,0)</f>
        <v>#N/A</v>
      </c>
      <c r="H811" s="86"/>
      <c r="I811" s="86"/>
      <c r="J811" s="15"/>
      <c r="K811" s="242" t="str">
        <f t="shared" si="57"/>
        <v/>
      </c>
      <c r="L811" s="93">
        <f t="shared" si="54"/>
        <v>0</v>
      </c>
      <c r="M811" s="94" t="str">
        <f>+IFERROR(VLOOKUP(LEFT(F811,4),'ESTADAR V3 2025'!$C$4:$G$116,4,0),"")</f>
        <v/>
      </c>
      <c r="N811" s="95" t="str">
        <f t="shared" si="55"/>
        <v/>
      </c>
      <c r="O811" s="96" t="str">
        <f t="shared" si="56"/>
        <v/>
      </c>
      <c r="P811" s="14"/>
      <c r="Q811" s="14"/>
      <c r="R811" s="218" t="e">
        <f>+VLOOKUP(F811,'ESTADAR V3 2025'!$D$125:$G$236,4,FALSE)</f>
        <v>#N/A</v>
      </c>
    </row>
    <row r="812" spans="1:18" x14ac:dyDescent="0.35">
      <c r="A812" s="83" t="str">
        <f>IFERROR(VLOOKUP(LEFT(F812,4),Tabla3[[COD]:[PROCESO]],5,0),"")</f>
        <v/>
      </c>
      <c r="B812" s="15"/>
      <c r="C812" s="85"/>
      <c r="D812" s="84" t="e">
        <f>VLOOKUP(E812,FINCAS!$A$2:$B$77,2,0)</f>
        <v>#N/A</v>
      </c>
      <c r="E812" s="15"/>
      <c r="F812" s="15"/>
      <c r="G812" s="82" t="e">
        <f>VLOOKUP(F812,'ESTADAR V3 2025'!$D$125:$E$240,2,0)</f>
        <v>#N/A</v>
      </c>
      <c r="H812" s="86"/>
      <c r="I812" s="86"/>
      <c r="J812" s="15"/>
      <c r="K812" s="242" t="str">
        <f t="shared" si="57"/>
        <v/>
      </c>
      <c r="L812" s="93">
        <f t="shared" si="54"/>
        <v>0</v>
      </c>
      <c r="M812" s="94" t="str">
        <f>+IFERROR(VLOOKUP(LEFT(F812,4),'ESTADAR V3 2025'!$C$4:$G$116,4,0),"")</f>
        <v/>
      </c>
      <c r="N812" s="95" t="str">
        <f t="shared" si="55"/>
        <v/>
      </c>
      <c r="O812" s="96" t="str">
        <f t="shared" si="56"/>
        <v/>
      </c>
      <c r="P812" s="14"/>
      <c r="Q812" s="14"/>
      <c r="R812" s="218" t="e">
        <f>+VLOOKUP(F812,'ESTADAR V3 2025'!$D$125:$G$236,4,FALSE)</f>
        <v>#N/A</v>
      </c>
    </row>
    <row r="813" spans="1:18" x14ac:dyDescent="0.35">
      <c r="A813" s="83" t="str">
        <f>IFERROR(VLOOKUP(LEFT(F813,4),Tabla3[[COD]:[PROCESO]],5,0),"")</f>
        <v/>
      </c>
      <c r="B813" s="15"/>
      <c r="C813" s="85"/>
      <c r="D813" s="84" t="e">
        <f>VLOOKUP(E813,FINCAS!$A$2:$B$77,2,0)</f>
        <v>#N/A</v>
      </c>
      <c r="E813" s="15"/>
      <c r="F813" s="15"/>
      <c r="G813" s="82" t="e">
        <f>VLOOKUP(F813,'ESTADAR V3 2025'!$D$125:$E$240,2,0)</f>
        <v>#N/A</v>
      </c>
      <c r="H813" s="86"/>
      <c r="I813" s="86"/>
      <c r="J813" s="15"/>
      <c r="K813" s="242" t="str">
        <f t="shared" si="57"/>
        <v/>
      </c>
      <c r="L813" s="93">
        <f t="shared" si="54"/>
        <v>0</v>
      </c>
      <c r="M813" s="94" t="str">
        <f>+IFERROR(VLOOKUP(LEFT(F813,4),'ESTADAR V3 2025'!$C$4:$G$116,4,0),"")</f>
        <v/>
      </c>
      <c r="N813" s="95" t="str">
        <f t="shared" si="55"/>
        <v/>
      </c>
      <c r="O813" s="96" t="str">
        <f t="shared" si="56"/>
        <v/>
      </c>
      <c r="P813" s="14"/>
      <c r="Q813" s="14"/>
      <c r="R813" s="218" t="e">
        <f>+VLOOKUP(F813,'ESTADAR V3 2025'!$D$125:$G$236,4,FALSE)</f>
        <v>#N/A</v>
      </c>
    </row>
    <row r="814" spans="1:18" x14ac:dyDescent="0.35">
      <c r="A814" s="83" t="str">
        <f>IFERROR(VLOOKUP(LEFT(F814,4),Tabla3[[COD]:[PROCESO]],5,0),"")</f>
        <v/>
      </c>
      <c r="B814" s="15"/>
      <c r="C814" s="85"/>
      <c r="D814" s="84" t="e">
        <f>VLOOKUP(E814,FINCAS!$A$2:$B$77,2,0)</f>
        <v>#N/A</v>
      </c>
      <c r="E814" s="15"/>
      <c r="F814" s="15"/>
      <c r="G814" s="82" t="e">
        <f>VLOOKUP(F814,'ESTADAR V3 2025'!$D$125:$E$240,2,0)</f>
        <v>#N/A</v>
      </c>
      <c r="H814" s="86"/>
      <c r="I814" s="86"/>
      <c r="J814" s="15"/>
      <c r="K814" s="242" t="str">
        <f t="shared" si="57"/>
        <v/>
      </c>
      <c r="L814" s="93">
        <f t="shared" si="54"/>
        <v>0</v>
      </c>
      <c r="M814" s="94" t="str">
        <f>+IFERROR(VLOOKUP(LEFT(F814,4),'ESTADAR V3 2025'!$C$4:$G$116,4,0),"")</f>
        <v/>
      </c>
      <c r="N814" s="95" t="str">
        <f t="shared" si="55"/>
        <v/>
      </c>
      <c r="O814" s="96" t="str">
        <f t="shared" si="56"/>
        <v/>
      </c>
      <c r="P814" s="14"/>
      <c r="Q814" s="14"/>
      <c r="R814" s="218" t="e">
        <f>+VLOOKUP(F814,'ESTADAR V3 2025'!$D$125:$G$236,4,FALSE)</f>
        <v>#N/A</v>
      </c>
    </row>
    <row r="815" spans="1:18" x14ac:dyDescent="0.35">
      <c r="A815" s="83" t="str">
        <f>IFERROR(VLOOKUP(LEFT(F815,4),Tabla3[[COD]:[PROCESO]],5,0),"")</f>
        <v/>
      </c>
      <c r="B815" s="15"/>
      <c r="C815" s="85"/>
      <c r="D815" s="84" t="e">
        <f>VLOOKUP(E815,FINCAS!$A$2:$B$77,2,0)</f>
        <v>#N/A</v>
      </c>
      <c r="E815" s="15"/>
      <c r="F815" s="15"/>
      <c r="G815" s="82" t="e">
        <f>VLOOKUP(F815,'ESTADAR V3 2025'!$D$125:$E$240,2,0)</f>
        <v>#N/A</v>
      </c>
      <c r="H815" s="86"/>
      <c r="I815" s="86"/>
      <c r="J815" s="15"/>
      <c r="K815" s="242" t="str">
        <f t="shared" si="57"/>
        <v/>
      </c>
      <c r="L815" s="93">
        <f t="shared" si="54"/>
        <v>0</v>
      </c>
      <c r="M815" s="94" t="str">
        <f>+IFERROR(VLOOKUP(LEFT(F815,4),'ESTADAR V3 2025'!$C$4:$G$116,4,0),"")</f>
        <v/>
      </c>
      <c r="N815" s="95" t="str">
        <f t="shared" si="55"/>
        <v/>
      </c>
      <c r="O815" s="96" t="str">
        <f t="shared" si="56"/>
        <v/>
      </c>
      <c r="P815" s="14"/>
      <c r="Q815" s="14"/>
      <c r="R815" s="218" t="e">
        <f>+VLOOKUP(F815,'ESTADAR V3 2025'!$D$125:$G$236,4,FALSE)</f>
        <v>#N/A</v>
      </c>
    </row>
    <row r="816" spans="1:18" x14ac:dyDescent="0.35">
      <c r="A816" s="83" t="str">
        <f>IFERROR(VLOOKUP(LEFT(F816,4),Tabla3[[COD]:[PROCESO]],5,0),"")</f>
        <v/>
      </c>
      <c r="B816" s="15"/>
      <c r="C816" s="85"/>
      <c r="D816" s="84" t="e">
        <f>VLOOKUP(E816,FINCAS!$A$2:$B$77,2,0)</f>
        <v>#N/A</v>
      </c>
      <c r="E816" s="15"/>
      <c r="F816" s="15"/>
      <c r="G816" s="82" t="e">
        <f>VLOOKUP(F816,'ESTADAR V3 2025'!$D$125:$E$240,2,0)</f>
        <v>#N/A</v>
      </c>
      <c r="H816" s="86"/>
      <c r="I816" s="86"/>
      <c r="J816" s="15"/>
      <c r="K816" s="242" t="str">
        <f t="shared" si="57"/>
        <v/>
      </c>
      <c r="L816" s="93">
        <f t="shared" si="54"/>
        <v>0</v>
      </c>
      <c r="M816" s="94" t="str">
        <f>+IFERROR(VLOOKUP(LEFT(F816,4),'ESTADAR V3 2025'!$C$4:$G$116,4,0),"")</f>
        <v/>
      </c>
      <c r="N816" s="95" t="str">
        <f t="shared" si="55"/>
        <v/>
      </c>
      <c r="O816" s="96" t="str">
        <f t="shared" si="56"/>
        <v/>
      </c>
      <c r="P816" s="14"/>
      <c r="Q816" s="14"/>
      <c r="R816" s="218" t="e">
        <f>+VLOOKUP(F816,'ESTADAR V3 2025'!$D$125:$G$236,4,FALSE)</f>
        <v>#N/A</v>
      </c>
    </row>
    <row r="817" spans="1:18" x14ac:dyDescent="0.35">
      <c r="A817" s="83" t="str">
        <f>IFERROR(VLOOKUP(LEFT(F817,4),Tabla3[[COD]:[PROCESO]],5,0),"")</f>
        <v/>
      </c>
      <c r="B817" s="15"/>
      <c r="C817" s="85"/>
      <c r="D817" s="84" t="e">
        <f>VLOOKUP(E817,FINCAS!$A$2:$B$77,2,0)</f>
        <v>#N/A</v>
      </c>
      <c r="E817" s="15"/>
      <c r="F817" s="15"/>
      <c r="G817" s="82" t="e">
        <f>VLOOKUP(F817,'ESTADAR V3 2025'!$D$125:$E$240,2,0)</f>
        <v>#N/A</v>
      </c>
      <c r="H817" s="86"/>
      <c r="I817" s="86"/>
      <c r="J817" s="15"/>
      <c r="K817" s="242" t="str">
        <f t="shared" si="57"/>
        <v/>
      </c>
      <c r="L817" s="93">
        <f t="shared" si="54"/>
        <v>0</v>
      </c>
      <c r="M817" s="94" t="str">
        <f>+IFERROR(VLOOKUP(LEFT(F817,4),'ESTADAR V3 2025'!$C$4:$G$116,4,0),"")</f>
        <v/>
      </c>
      <c r="N817" s="95" t="str">
        <f t="shared" si="55"/>
        <v/>
      </c>
      <c r="O817" s="96" t="str">
        <f t="shared" si="56"/>
        <v/>
      </c>
      <c r="P817" s="14"/>
      <c r="Q817" s="14"/>
      <c r="R817" s="218" t="e">
        <f>+VLOOKUP(F817,'ESTADAR V3 2025'!$D$125:$G$236,4,FALSE)</f>
        <v>#N/A</v>
      </c>
    </row>
    <row r="818" spans="1:18" x14ac:dyDescent="0.35">
      <c r="A818" s="83" t="str">
        <f>IFERROR(VLOOKUP(LEFT(F818,4),Tabla3[[COD]:[PROCESO]],5,0),"")</f>
        <v/>
      </c>
      <c r="B818" s="15"/>
      <c r="C818" s="85"/>
      <c r="D818" s="84" t="e">
        <f>VLOOKUP(E818,FINCAS!$A$2:$B$77,2,0)</f>
        <v>#N/A</v>
      </c>
      <c r="E818" s="15"/>
      <c r="F818" s="15"/>
      <c r="G818" s="82" t="e">
        <f>VLOOKUP(F818,'ESTADAR V3 2025'!$D$125:$E$240,2,0)</f>
        <v>#N/A</v>
      </c>
      <c r="H818" s="86"/>
      <c r="I818" s="86"/>
      <c r="J818" s="15"/>
      <c r="K818" s="242" t="str">
        <f t="shared" si="57"/>
        <v/>
      </c>
      <c r="L818" s="93">
        <f t="shared" si="54"/>
        <v>0</v>
      </c>
      <c r="M818" s="94" t="str">
        <f>+IFERROR(VLOOKUP(LEFT(F818,4),'ESTADAR V3 2025'!$C$4:$G$116,4,0),"")</f>
        <v/>
      </c>
      <c r="N818" s="95" t="str">
        <f t="shared" si="55"/>
        <v/>
      </c>
      <c r="O818" s="96" t="str">
        <f t="shared" si="56"/>
        <v/>
      </c>
      <c r="P818" s="14"/>
      <c r="Q818" s="14"/>
      <c r="R818" s="218" t="e">
        <f>+VLOOKUP(F818,'ESTADAR V3 2025'!$D$125:$G$236,4,FALSE)</f>
        <v>#N/A</v>
      </c>
    </row>
    <row r="819" spans="1:18" x14ac:dyDescent="0.35">
      <c r="A819" s="83" t="str">
        <f>IFERROR(VLOOKUP(LEFT(F819,4),Tabla3[[COD]:[PROCESO]],5,0),"")</f>
        <v/>
      </c>
      <c r="B819" s="15"/>
      <c r="C819" s="85"/>
      <c r="D819" s="84" t="e">
        <f>VLOOKUP(E819,FINCAS!$A$2:$B$77,2,0)</f>
        <v>#N/A</v>
      </c>
      <c r="E819" s="15"/>
      <c r="F819" s="15"/>
      <c r="G819" s="82" t="e">
        <f>VLOOKUP(F819,'ESTADAR V3 2025'!$D$125:$E$240,2,0)</f>
        <v>#N/A</v>
      </c>
      <c r="H819" s="86"/>
      <c r="I819" s="86"/>
      <c r="J819" s="15"/>
      <c r="K819" s="242" t="str">
        <f t="shared" si="57"/>
        <v/>
      </c>
      <c r="L819" s="93">
        <f t="shared" si="54"/>
        <v>0</v>
      </c>
      <c r="M819" s="94" t="str">
        <f>+IFERROR(VLOOKUP(LEFT(F819,4),'ESTADAR V3 2025'!$C$4:$G$116,4,0),"")</f>
        <v/>
      </c>
      <c r="N819" s="95" t="str">
        <f t="shared" si="55"/>
        <v/>
      </c>
      <c r="O819" s="96" t="str">
        <f t="shared" si="56"/>
        <v/>
      </c>
      <c r="P819" s="14"/>
      <c r="Q819" s="14"/>
      <c r="R819" s="218" t="e">
        <f>+VLOOKUP(F819,'ESTADAR V3 2025'!$D$125:$G$236,4,FALSE)</f>
        <v>#N/A</v>
      </c>
    </row>
    <row r="820" spans="1:18" x14ac:dyDescent="0.35">
      <c r="A820" s="83" t="str">
        <f>IFERROR(VLOOKUP(LEFT(F820,4),Tabla3[[COD]:[PROCESO]],5,0),"")</f>
        <v/>
      </c>
      <c r="B820" s="15"/>
      <c r="C820" s="85"/>
      <c r="D820" s="84" t="e">
        <f>VLOOKUP(E820,FINCAS!$A$2:$B$77,2,0)</f>
        <v>#N/A</v>
      </c>
      <c r="E820" s="15"/>
      <c r="F820" s="15"/>
      <c r="G820" s="82" t="e">
        <f>VLOOKUP(F820,'ESTADAR V3 2025'!$D$125:$E$240,2,0)</f>
        <v>#N/A</v>
      </c>
      <c r="H820" s="86"/>
      <c r="I820" s="86"/>
      <c r="J820" s="15"/>
      <c r="K820" s="242" t="str">
        <f t="shared" si="57"/>
        <v/>
      </c>
      <c r="L820" s="93">
        <f t="shared" si="54"/>
        <v>0</v>
      </c>
      <c r="M820" s="94" t="str">
        <f>+IFERROR(VLOOKUP(LEFT(F820,4),'ESTADAR V3 2025'!$C$4:$G$116,4,0),"")</f>
        <v/>
      </c>
      <c r="N820" s="95" t="str">
        <f t="shared" si="55"/>
        <v/>
      </c>
      <c r="O820" s="96" t="str">
        <f t="shared" si="56"/>
        <v/>
      </c>
      <c r="P820" s="14"/>
      <c r="Q820" s="14"/>
      <c r="R820" s="218" t="e">
        <f>+VLOOKUP(F820,'ESTADAR V3 2025'!$D$125:$G$236,4,FALSE)</f>
        <v>#N/A</v>
      </c>
    </row>
    <row r="821" spans="1:18" x14ac:dyDescent="0.35">
      <c r="A821" s="83" t="str">
        <f>IFERROR(VLOOKUP(LEFT(F821,4),Tabla3[[COD]:[PROCESO]],5,0),"")</f>
        <v/>
      </c>
      <c r="B821" s="15"/>
      <c r="C821" s="85"/>
      <c r="D821" s="84" t="e">
        <f>VLOOKUP(E821,FINCAS!$A$2:$B$77,2,0)</f>
        <v>#N/A</v>
      </c>
      <c r="E821" s="15"/>
      <c r="F821" s="15"/>
      <c r="G821" s="82" t="e">
        <f>VLOOKUP(F821,'ESTADAR V3 2025'!$D$125:$E$240,2,0)</f>
        <v>#N/A</v>
      </c>
      <c r="H821" s="86"/>
      <c r="I821" s="86"/>
      <c r="J821" s="15"/>
      <c r="K821" s="242" t="str">
        <f t="shared" si="57"/>
        <v/>
      </c>
      <c r="L821" s="93">
        <f t="shared" si="54"/>
        <v>0</v>
      </c>
      <c r="M821" s="94" t="str">
        <f>+IFERROR(VLOOKUP(LEFT(F821,4),'ESTADAR V3 2025'!$C$4:$G$116,4,0),"")</f>
        <v/>
      </c>
      <c r="N821" s="95" t="str">
        <f t="shared" si="55"/>
        <v/>
      </c>
      <c r="O821" s="96" t="str">
        <f t="shared" si="56"/>
        <v/>
      </c>
      <c r="P821" s="14"/>
      <c r="Q821" s="14"/>
      <c r="R821" s="218" t="e">
        <f>+VLOOKUP(F821,'ESTADAR V3 2025'!$D$125:$G$236,4,FALSE)</f>
        <v>#N/A</v>
      </c>
    </row>
    <row r="822" spans="1:18" x14ac:dyDescent="0.35">
      <c r="A822" s="83" t="str">
        <f>IFERROR(VLOOKUP(LEFT(F822,4),Tabla3[[COD]:[PROCESO]],5,0),"")</f>
        <v/>
      </c>
      <c r="B822" s="15"/>
      <c r="C822" s="85"/>
      <c r="D822" s="84" t="e">
        <f>VLOOKUP(E822,FINCAS!$A$2:$B$77,2,0)</f>
        <v>#N/A</v>
      </c>
      <c r="E822" s="15"/>
      <c r="F822" s="15"/>
      <c r="G822" s="82" t="e">
        <f>VLOOKUP(F822,'ESTADAR V3 2025'!$D$125:$E$240,2,0)</f>
        <v>#N/A</v>
      </c>
      <c r="H822" s="86"/>
      <c r="I822" s="86"/>
      <c r="J822" s="15"/>
      <c r="K822" s="92">
        <f t="shared" ref="K822:K823" si="58">+IFERROR(L822,M822)</f>
        <v>0</v>
      </c>
      <c r="L822" s="93">
        <f t="shared" si="54"/>
        <v>0</v>
      </c>
      <c r="M822" s="94" t="str">
        <f>+IFERROR(VLOOKUP(LEFT(F822,4),'ESTADAR V3 2025'!$C$4:$G$116,4,0),"")</f>
        <v/>
      </c>
      <c r="N822" s="95" t="str">
        <f t="shared" si="55"/>
        <v/>
      </c>
      <c r="O822" s="96" t="str">
        <f t="shared" si="56"/>
        <v/>
      </c>
      <c r="P822" s="14"/>
      <c r="Q822" s="14"/>
      <c r="R822" s="218" t="e">
        <f>+VLOOKUP(F822,'ESTADAR V3 2025'!$D$125:$G$236,4,FALSE)</f>
        <v>#N/A</v>
      </c>
    </row>
    <row r="823" spans="1:18" x14ac:dyDescent="0.35">
      <c r="A823" s="83" t="str">
        <f>IFERROR(VLOOKUP(LEFT(F823,4),Tabla3[[COD]:[PROCESO]],5,0),"")</f>
        <v/>
      </c>
      <c r="B823" s="15"/>
      <c r="C823" s="85"/>
      <c r="D823" s="84" t="e">
        <f>VLOOKUP(E823,FINCAS!$A$2:$B$77,2,0)</f>
        <v>#N/A</v>
      </c>
      <c r="E823" s="15"/>
      <c r="F823" s="15"/>
      <c r="G823" s="82" t="e">
        <f>VLOOKUP(F823,'ESTADAR V3 2025'!$D$125:$E$240,2,0)</f>
        <v>#N/A</v>
      </c>
      <c r="H823" s="86"/>
      <c r="I823" s="86"/>
      <c r="J823" s="15"/>
      <c r="K823" s="92">
        <f t="shared" si="58"/>
        <v>0</v>
      </c>
      <c r="L823" s="93">
        <f t="shared" si="54"/>
        <v>0</v>
      </c>
      <c r="M823" s="94" t="str">
        <f>+IFERROR(VLOOKUP(LEFT(F823,4),'ESTADAR V3 2025'!$C$4:$G$116,4,0),"")</f>
        <v/>
      </c>
      <c r="N823" s="95" t="str">
        <f t="shared" si="55"/>
        <v/>
      </c>
      <c r="O823" s="96" t="str">
        <f t="shared" si="56"/>
        <v/>
      </c>
      <c r="P823" s="14"/>
      <c r="Q823" s="14"/>
      <c r="R823" s="218" t="e">
        <f>+VLOOKUP(F823,'ESTADAR V3 2025'!$D$125:$G$236,4,FALSE)</f>
        <v>#N/A</v>
      </c>
    </row>
    <row r="824" spans="1:18" x14ac:dyDescent="0.35">
      <c r="A824" s="83" t="str">
        <f>IFERROR(VLOOKUP(LEFT(F824,4),Tabla3[[COD]:[PROCESO]],5,0),"")</f>
        <v/>
      </c>
      <c r="B824" s="15"/>
      <c r="C824" s="85"/>
      <c r="D824" s="84" t="e">
        <f>VLOOKUP(E824,FINCAS!$A$2:$B$77,2,0)</f>
        <v>#N/A</v>
      </c>
      <c r="E824" s="15"/>
      <c r="F824" s="15"/>
      <c r="G824" s="82" t="e">
        <f>VLOOKUP(F824,'ESTADAR V3 2025'!$D$125:$E$240,2,0)</f>
        <v>#N/A</v>
      </c>
      <c r="H824" s="86"/>
      <c r="I824" s="86"/>
      <c r="J824" s="15"/>
      <c r="K824" s="92">
        <f t="shared" ref="K824:K880" si="59">+IFERROR(L824,M824)</f>
        <v>0</v>
      </c>
      <c r="L824" s="93">
        <f t="shared" ref="L824:L880" si="60">+(I824-H824)*24</f>
        <v>0</v>
      </c>
      <c r="M824" s="94" t="str">
        <f>+IFERROR(VLOOKUP(LEFT(F824,4),'ESTADAR V3 2025'!$C$4:$G$116,4,0),"")</f>
        <v/>
      </c>
      <c r="N824" s="95" t="str">
        <f t="shared" ref="N824:N880" si="61">IFERROR(J824/L824,"")</f>
        <v/>
      </c>
      <c r="O824" s="96" t="str">
        <f t="shared" ref="O824:O880" si="62">IFERROR(N824/M824,"")</f>
        <v/>
      </c>
      <c r="P824" s="14"/>
      <c r="Q824" s="14"/>
      <c r="R824" s="218" t="e">
        <f>+VLOOKUP(F824,'ESTADAR V3 2025'!$D$125:$G$236,4,FALSE)</f>
        <v>#N/A</v>
      </c>
    </row>
    <row r="825" spans="1:18" x14ac:dyDescent="0.35">
      <c r="A825" s="83" t="str">
        <f>IFERROR(VLOOKUP(LEFT(F825,4),Tabla3[[COD]:[PROCESO]],5,0),"")</f>
        <v/>
      </c>
      <c r="B825" s="15"/>
      <c r="C825" s="85"/>
      <c r="D825" s="84" t="e">
        <f>VLOOKUP(E825,FINCAS!$A$2:$B$77,2,0)</f>
        <v>#N/A</v>
      </c>
      <c r="E825" s="15"/>
      <c r="F825" s="15"/>
      <c r="G825" s="82" t="e">
        <f>VLOOKUP(F825,'ESTADAR V3 2025'!$D$125:$E$240,2,0)</f>
        <v>#N/A</v>
      </c>
      <c r="H825" s="86"/>
      <c r="I825" s="86"/>
      <c r="J825" s="15"/>
      <c r="K825" s="92">
        <f t="shared" si="59"/>
        <v>0</v>
      </c>
      <c r="L825" s="93">
        <f t="shared" si="60"/>
        <v>0</v>
      </c>
      <c r="M825" s="94" t="str">
        <f>+IFERROR(VLOOKUP(LEFT(F825,4),'ESTADAR V3 2025'!$C$4:$G$116,4,0),"")</f>
        <v/>
      </c>
      <c r="N825" s="95" t="str">
        <f t="shared" si="61"/>
        <v/>
      </c>
      <c r="O825" s="96" t="str">
        <f t="shared" si="62"/>
        <v/>
      </c>
      <c r="P825" s="14"/>
      <c r="Q825" s="14"/>
      <c r="R825" s="218" t="e">
        <f>+VLOOKUP(F825,'ESTADAR V3 2025'!$D$125:$G$236,4,FALSE)</f>
        <v>#N/A</v>
      </c>
    </row>
    <row r="826" spans="1:18" x14ac:dyDescent="0.35">
      <c r="A826" s="83" t="str">
        <f>IFERROR(VLOOKUP(LEFT(F826,4),Tabla3[[COD]:[PROCESO]],5,0),"")</f>
        <v/>
      </c>
      <c r="B826" s="15"/>
      <c r="C826" s="85"/>
      <c r="D826" s="84" t="e">
        <f>VLOOKUP(E826,FINCAS!$A$2:$B$77,2,0)</f>
        <v>#N/A</v>
      </c>
      <c r="E826" s="15"/>
      <c r="F826" s="15"/>
      <c r="G826" s="82" t="e">
        <f>VLOOKUP(F826,'ESTADAR V3 2025'!$D$125:$E$240,2,0)</f>
        <v>#N/A</v>
      </c>
      <c r="H826" s="86"/>
      <c r="I826" s="86"/>
      <c r="J826" s="15"/>
      <c r="K826" s="92">
        <f t="shared" si="59"/>
        <v>0</v>
      </c>
      <c r="L826" s="93">
        <f t="shared" si="60"/>
        <v>0</v>
      </c>
      <c r="M826" s="94" t="str">
        <f>+IFERROR(VLOOKUP(LEFT(F826,4),'ESTADAR V3 2025'!$C$4:$G$116,4,0),"")</f>
        <v/>
      </c>
      <c r="N826" s="95" t="str">
        <f t="shared" si="61"/>
        <v/>
      </c>
      <c r="O826" s="96" t="str">
        <f t="shared" si="62"/>
        <v/>
      </c>
      <c r="P826" s="14"/>
      <c r="Q826" s="14"/>
      <c r="R826" s="218" t="e">
        <f>+VLOOKUP(F826,'ESTADAR V3 2025'!$D$125:$G$236,4,FALSE)</f>
        <v>#N/A</v>
      </c>
    </row>
    <row r="827" spans="1:18" x14ac:dyDescent="0.35">
      <c r="A827" s="83" t="str">
        <f>IFERROR(VLOOKUP(LEFT(F827,4),Tabla3[[COD]:[PROCESO]],5,0),"")</f>
        <v/>
      </c>
      <c r="B827" s="15"/>
      <c r="C827" s="85"/>
      <c r="D827" s="84" t="e">
        <f>VLOOKUP(E827,FINCAS!$A$2:$B$77,2,0)</f>
        <v>#N/A</v>
      </c>
      <c r="E827" s="15"/>
      <c r="F827" s="15"/>
      <c r="G827" s="82" t="e">
        <f>VLOOKUP(F827,'ESTADAR V3 2025'!$D$125:$E$240,2,0)</f>
        <v>#N/A</v>
      </c>
      <c r="H827" s="86"/>
      <c r="I827" s="86"/>
      <c r="J827" s="15"/>
      <c r="K827" s="92">
        <f t="shared" si="59"/>
        <v>0</v>
      </c>
      <c r="L827" s="93">
        <f t="shared" si="60"/>
        <v>0</v>
      </c>
      <c r="M827" s="94" t="str">
        <f>+IFERROR(VLOOKUP(LEFT(F827,4),'ESTADAR V3 2025'!$C$4:$G$116,4,0),"")</f>
        <v/>
      </c>
      <c r="N827" s="95" t="str">
        <f t="shared" si="61"/>
        <v/>
      </c>
      <c r="O827" s="96" t="str">
        <f t="shared" si="62"/>
        <v/>
      </c>
      <c r="P827" s="14"/>
      <c r="Q827" s="14"/>
      <c r="R827" s="218" t="e">
        <f>+VLOOKUP(F827,'ESTADAR V3 2025'!$D$125:$G$236,4,FALSE)</f>
        <v>#N/A</v>
      </c>
    </row>
    <row r="828" spans="1:18" x14ac:dyDescent="0.35">
      <c r="A828" s="83" t="str">
        <f>IFERROR(VLOOKUP(LEFT(F828,4),Tabla3[[COD]:[PROCESO]],5,0),"")</f>
        <v/>
      </c>
      <c r="B828" s="15"/>
      <c r="C828" s="85"/>
      <c r="D828" s="84" t="e">
        <f>VLOOKUP(E828,FINCAS!$A$2:$B$77,2,0)</f>
        <v>#N/A</v>
      </c>
      <c r="E828" s="15"/>
      <c r="F828" s="15"/>
      <c r="G828" s="82" t="e">
        <f>VLOOKUP(F828,'ESTADAR V3 2025'!$D$125:$E$240,2,0)</f>
        <v>#N/A</v>
      </c>
      <c r="H828" s="86"/>
      <c r="I828" s="86"/>
      <c r="J828" s="15"/>
      <c r="K828" s="92">
        <f t="shared" si="59"/>
        <v>0</v>
      </c>
      <c r="L828" s="93">
        <f t="shared" si="60"/>
        <v>0</v>
      </c>
      <c r="M828" s="94" t="str">
        <f>+IFERROR(VLOOKUP(LEFT(F828,4),'ESTADAR V3 2025'!$C$4:$G$116,4,0),"")</f>
        <v/>
      </c>
      <c r="N828" s="95" t="str">
        <f t="shared" si="61"/>
        <v/>
      </c>
      <c r="O828" s="96" t="str">
        <f t="shared" si="62"/>
        <v/>
      </c>
      <c r="P828" s="14"/>
      <c r="Q828" s="14"/>
      <c r="R828" s="218" t="e">
        <f>+VLOOKUP(F828,'ESTADAR V3 2025'!$D$125:$G$236,4,FALSE)</f>
        <v>#N/A</v>
      </c>
    </row>
    <row r="829" spans="1:18" x14ac:dyDescent="0.35">
      <c r="A829" s="83" t="str">
        <f>IFERROR(VLOOKUP(LEFT(F829,4),Tabla3[[COD]:[PROCESO]],5,0),"")</f>
        <v/>
      </c>
      <c r="B829" s="15"/>
      <c r="C829" s="85"/>
      <c r="D829" s="84" t="e">
        <f>VLOOKUP(E829,FINCAS!$A$2:$B$77,2,0)</f>
        <v>#N/A</v>
      </c>
      <c r="E829" s="15"/>
      <c r="F829" s="15"/>
      <c r="G829" s="82" t="e">
        <f>VLOOKUP(F829,'ESTADAR V3 2025'!$D$125:$E$240,2,0)</f>
        <v>#N/A</v>
      </c>
      <c r="H829" s="86"/>
      <c r="I829" s="86"/>
      <c r="J829" s="15"/>
      <c r="K829" s="92">
        <f t="shared" si="59"/>
        <v>0</v>
      </c>
      <c r="L829" s="93">
        <f t="shared" si="60"/>
        <v>0</v>
      </c>
      <c r="M829" s="94" t="str">
        <f>+IFERROR(VLOOKUP(LEFT(F829,4),'ESTADAR V3 2025'!$C$4:$G$116,4,0),"")</f>
        <v/>
      </c>
      <c r="N829" s="95" t="str">
        <f t="shared" si="61"/>
        <v/>
      </c>
      <c r="O829" s="96" t="str">
        <f t="shared" si="62"/>
        <v/>
      </c>
      <c r="P829" s="14"/>
      <c r="Q829" s="14"/>
      <c r="R829" s="218" t="e">
        <f>+VLOOKUP(F829,'ESTADAR V3 2025'!$D$125:$G$236,4,FALSE)</f>
        <v>#N/A</v>
      </c>
    </row>
    <row r="830" spans="1:18" x14ac:dyDescent="0.35">
      <c r="A830" s="83" t="str">
        <f>IFERROR(VLOOKUP(LEFT(F830,4),Tabla3[[COD]:[PROCESO]],5,0),"")</f>
        <v/>
      </c>
      <c r="B830" s="15"/>
      <c r="C830" s="85"/>
      <c r="D830" s="84" t="e">
        <f>VLOOKUP(E830,FINCAS!$A$2:$B$77,2,0)</f>
        <v>#N/A</v>
      </c>
      <c r="E830" s="15"/>
      <c r="F830" s="15"/>
      <c r="G830" s="82" t="e">
        <f>VLOOKUP(F830,'ESTADAR V3 2025'!$D$125:$E$240,2,0)</f>
        <v>#N/A</v>
      </c>
      <c r="H830" s="86"/>
      <c r="I830" s="86"/>
      <c r="J830" s="15"/>
      <c r="K830" s="92">
        <f t="shared" si="59"/>
        <v>0</v>
      </c>
      <c r="L830" s="93">
        <f t="shared" si="60"/>
        <v>0</v>
      </c>
      <c r="M830" s="94" t="str">
        <f>+IFERROR(VLOOKUP(LEFT(F830,4),'ESTADAR V3 2025'!$C$4:$G$116,4,0),"")</f>
        <v/>
      </c>
      <c r="N830" s="95" t="str">
        <f t="shared" si="61"/>
        <v/>
      </c>
      <c r="O830" s="96" t="str">
        <f t="shared" si="62"/>
        <v/>
      </c>
      <c r="P830" s="14"/>
      <c r="Q830" s="14"/>
      <c r="R830" s="218" t="e">
        <f>+VLOOKUP(F830,'ESTADAR V3 2025'!$D$125:$G$236,4,FALSE)</f>
        <v>#N/A</v>
      </c>
    </row>
    <row r="831" spans="1:18" x14ac:dyDescent="0.35">
      <c r="A831" s="83" t="str">
        <f>IFERROR(VLOOKUP(LEFT(F831,4),Tabla3[[COD]:[PROCESO]],5,0),"")</f>
        <v/>
      </c>
      <c r="B831" s="15"/>
      <c r="C831" s="85"/>
      <c r="D831" s="84" t="e">
        <f>VLOOKUP(E831,FINCAS!$A$2:$B$77,2,0)</f>
        <v>#N/A</v>
      </c>
      <c r="E831" s="15"/>
      <c r="F831" s="15"/>
      <c r="G831" s="82" t="e">
        <f>VLOOKUP(F831,'ESTADAR V3 2025'!$D$125:$E$240,2,0)</f>
        <v>#N/A</v>
      </c>
      <c r="H831" s="86"/>
      <c r="I831" s="86"/>
      <c r="J831" s="15"/>
      <c r="K831" s="92">
        <f t="shared" si="59"/>
        <v>0</v>
      </c>
      <c r="L831" s="93">
        <f t="shared" si="60"/>
        <v>0</v>
      </c>
      <c r="M831" s="94" t="str">
        <f>+IFERROR(VLOOKUP(LEFT(F831,4),'ESTADAR V3 2025'!$C$4:$G$116,4,0),"")</f>
        <v/>
      </c>
      <c r="N831" s="95" t="str">
        <f t="shared" si="61"/>
        <v/>
      </c>
      <c r="O831" s="96" t="str">
        <f t="shared" si="62"/>
        <v/>
      </c>
      <c r="P831" s="14"/>
      <c r="Q831" s="14"/>
      <c r="R831" s="218" t="e">
        <f>+VLOOKUP(F831,'ESTADAR V3 2025'!$D$125:$G$236,4,FALSE)</f>
        <v>#N/A</v>
      </c>
    </row>
    <row r="832" spans="1:18" x14ac:dyDescent="0.35">
      <c r="A832" s="83" t="str">
        <f>IFERROR(VLOOKUP(LEFT(F832,4),Tabla3[[COD]:[PROCESO]],5,0),"")</f>
        <v/>
      </c>
      <c r="B832" s="15"/>
      <c r="C832" s="85"/>
      <c r="D832" s="84" t="e">
        <f>VLOOKUP(E832,FINCAS!$A$2:$B$77,2,0)</f>
        <v>#N/A</v>
      </c>
      <c r="E832" s="15"/>
      <c r="F832" s="15"/>
      <c r="G832" s="82" t="e">
        <f>VLOOKUP(F832,'ESTADAR V3 2025'!$D$125:$E$240,2,0)</f>
        <v>#N/A</v>
      </c>
      <c r="H832" s="86"/>
      <c r="I832" s="86"/>
      <c r="J832" s="15"/>
      <c r="K832" s="92">
        <f t="shared" si="59"/>
        <v>0</v>
      </c>
      <c r="L832" s="93">
        <f t="shared" si="60"/>
        <v>0</v>
      </c>
      <c r="M832" s="94" t="str">
        <f>+IFERROR(VLOOKUP(LEFT(F832,4),'ESTADAR V3 2025'!$C$4:$G$116,4,0),"")</f>
        <v/>
      </c>
      <c r="N832" s="95" t="str">
        <f t="shared" si="61"/>
        <v/>
      </c>
      <c r="O832" s="96" t="str">
        <f t="shared" si="62"/>
        <v/>
      </c>
      <c r="P832" s="14"/>
      <c r="Q832" s="14"/>
      <c r="R832" s="218" t="e">
        <f>+VLOOKUP(F832,'ESTADAR V3 2025'!$D$125:$G$236,4,FALSE)</f>
        <v>#N/A</v>
      </c>
    </row>
    <row r="833" spans="1:18" x14ac:dyDescent="0.35">
      <c r="A833" s="83" t="str">
        <f>IFERROR(VLOOKUP(LEFT(F833,4),Tabla3[[COD]:[PROCESO]],5,0),"")</f>
        <v/>
      </c>
      <c r="B833" s="15"/>
      <c r="C833" s="85"/>
      <c r="D833" s="84" t="e">
        <f>VLOOKUP(E833,FINCAS!$A$2:$B$77,2,0)</f>
        <v>#N/A</v>
      </c>
      <c r="E833" s="15"/>
      <c r="F833" s="15"/>
      <c r="G833" s="82" t="e">
        <f>VLOOKUP(F833,'ESTADAR V3 2025'!$D$125:$E$240,2,0)</f>
        <v>#N/A</v>
      </c>
      <c r="H833" s="86"/>
      <c r="I833" s="86"/>
      <c r="J833" s="15"/>
      <c r="K833" s="92">
        <f t="shared" si="59"/>
        <v>0</v>
      </c>
      <c r="L833" s="93">
        <f t="shared" si="60"/>
        <v>0</v>
      </c>
      <c r="M833" s="94" t="str">
        <f>+IFERROR(VLOOKUP(LEFT(F833,4),'ESTADAR V3 2025'!$C$4:$G$116,4,0),"")</f>
        <v/>
      </c>
      <c r="N833" s="95" t="str">
        <f t="shared" si="61"/>
        <v/>
      </c>
      <c r="O833" s="96" t="str">
        <f t="shared" si="62"/>
        <v/>
      </c>
      <c r="P833" s="14"/>
      <c r="Q833" s="14"/>
      <c r="R833" s="218" t="e">
        <f>+VLOOKUP(F833,'ESTADAR V3 2025'!$D$125:$G$236,4,FALSE)</f>
        <v>#N/A</v>
      </c>
    </row>
    <row r="834" spans="1:18" x14ac:dyDescent="0.35">
      <c r="A834" s="83" t="str">
        <f>IFERROR(VLOOKUP(LEFT(F834,4),Tabla3[[COD]:[PROCESO]],5,0),"")</f>
        <v/>
      </c>
      <c r="B834" s="15"/>
      <c r="C834" s="85"/>
      <c r="D834" s="84" t="e">
        <f>VLOOKUP(E834,FINCAS!$A$2:$B$77,2,0)</f>
        <v>#N/A</v>
      </c>
      <c r="E834" s="15"/>
      <c r="F834" s="15"/>
      <c r="G834" s="82" t="e">
        <f>VLOOKUP(F834,'ESTADAR V3 2025'!$D$125:$E$240,2,0)</f>
        <v>#N/A</v>
      </c>
      <c r="H834" s="86"/>
      <c r="I834" s="86"/>
      <c r="J834" s="15"/>
      <c r="K834" s="92">
        <f t="shared" si="59"/>
        <v>0</v>
      </c>
      <c r="L834" s="93">
        <f t="shared" si="60"/>
        <v>0</v>
      </c>
      <c r="M834" s="94" t="str">
        <f>+IFERROR(VLOOKUP(LEFT(F834,4),'ESTADAR V3 2025'!$C$4:$G$116,4,0),"")</f>
        <v/>
      </c>
      <c r="N834" s="95" t="str">
        <f t="shared" si="61"/>
        <v/>
      </c>
      <c r="O834" s="96" t="str">
        <f t="shared" si="62"/>
        <v/>
      </c>
      <c r="P834" s="14"/>
      <c r="Q834" s="14"/>
      <c r="R834" s="218" t="e">
        <f>+VLOOKUP(F834,'ESTADAR V3 2025'!$D$125:$G$236,4,FALSE)</f>
        <v>#N/A</v>
      </c>
    </row>
    <row r="835" spans="1:18" x14ac:dyDescent="0.35">
      <c r="A835" s="83" t="str">
        <f>IFERROR(VLOOKUP(LEFT(F835,4),Tabla3[[COD]:[PROCESO]],5,0),"")</f>
        <v/>
      </c>
      <c r="B835" s="15"/>
      <c r="C835" s="85"/>
      <c r="D835" s="84" t="e">
        <f>VLOOKUP(E835,FINCAS!$A$2:$B$77,2,0)</f>
        <v>#N/A</v>
      </c>
      <c r="E835" s="15"/>
      <c r="F835" s="15"/>
      <c r="G835" s="82" t="e">
        <f>VLOOKUP(F835,'ESTADAR V3 2025'!$D$125:$E$240,2,0)</f>
        <v>#N/A</v>
      </c>
      <c r="H835" s="86"/>
      <c r="I835" s="86"/>
      <c r="J835" s="15"/>
      <c r="K835" s="92">
        <f t="shared" si="59"/>
        <v>0</v>
      </c>
      <c r="L835" s="93">
        <f t="shared" si="60"/>
        <v>0</v>
      </c>
      <c r="M835" s="94" t="str">
        <f>+IFERROR(VLOOKUP(LEFT(F835,4),'ESTADAR V3 2025'!$C$4:$G$116,4,0),"")</f>
        <v/>
      </c>
      <c r="N835" s="95" t="str">
        <f t="shared" si="61"/>
        <v/>
      </c>
      <c r="O835" s="96" t="str">
        <f t="shared" si="62"/>
        <v/>
      </c>
      <c r="P835" s="14"/>
      <c r="Q835" s="14"/>
      <c r="R835" s="218" t="e">
        <f>+VLOOKUP(F835,'ESTADAR V3 2025'!$D$125:$G$236,4,FALSE)</f>
        <v>#N/A</v>
      </c>
    </row>
    <row r="836" spans="1:18" x14ac:dyDescent="0.35">
      <c r="A836" s="83" t="str">
        <f>IFERROR(VLOOKUP(LEFT(F836,4),Tabla3[[COD]:[PROCESO]],5,0),"")</f>
        <v/>
      </c>
      <c r="B836" s="15"/>
      <c r="C836" s="85"/>
      <c r="D836" s="84" t="e">
        <f>VLOOKUP(E836,FINCAS!$A$2:$B$77,2,0)</f>
        <v>#N/A</v>
      </c>
      <c r="E836" s="15"/>
      <c r="F836" s="15"/>
      <c r="G836" s="82" t="e">
        <f>VLOOKUP(F836,'ESTADAR V3 2025'!$D$125:$E$240,2,0)</f>
        <v>#N/A</v>
      </c>
      <c r="H836" s="86"/>
      <c r="I836" s="86"/>
      <c r="J836" s="15"/>
      <c r="K836" s="92">
        <f t="shared" si="59"/>
        <v>0</v>
      </c>
      <c r="L836" s="93">
        <f t="shared" si="60"/>
        <v>0</v>
      </c>
      <c r="M836" s="94" t="str">
        <f>+IFERROR(VLOOKUP(LEFT(F836,4),'ESTADAR V3 2025'!$C$4:$G$116,4,0),"")</f>
        <v/>
      </c>
      <c r="N836" s="95" t="str">
        <f t="shared" si="61"/>
        <v/>
      </c>
      <c r="O836" s="96" t="str">
        <f t="shared" si="62"/>
        <v/>
      </c>
      <c r="P836" s="14"/>
      <c r="Q836" s="14"/>
      <c r="R836" s="218" t="e">
        <f>+VLOOKUP(F836,'ESTADAR V3 2025'!$D$125:$G$236,4,FALSE)</f>
        <v>#N/A</v>
      </c>
    </row>
    <row r="837" spans="1:18" x14ac:dyDescent="0.35">
      <c r="A837" s="83" t="str">
        <f>IFERROR(VLOOKUP(LEFT(F837,4),Tabla3[[COD]:[PROCESO]],5,0),"")</f>
        <v/>
      </c>
      <c r="B837" s="15"/>
      <c r="C837" s="85"/>
      <c r="D837" s="84" t="e">
        <f>VLOOKUP(E837,FINCAS!$A$2:$B$77,2,0)</f>
        <v>#N/A</v>
      </c>
      <c r="E837" s="15"/>
      <c r="F837" s="15"/>
      <c r="G837" s="82" t="e">
        <f>VLOOKUP(F837,'ESTADAR V3 2025'!$D$125:$E$240,2,0)</f>
        <v>#N/A</v>
      </c>
      <c r="H837" s="86"/>
      <c r="I837" s="86"/>
      <c r="J837" s="15"/>
      <c r="K837" s="92">
        <f t="shared" si="59"/>
        <v>0</v>
      </c>
      <c r="L837" s="93">
        <f t="shared" si="60"/>
        <v>0</v>
      </c>
      <c r="M837" s="94" t="str">
        <f>+IFERROR(VLOOKUP(LEFT(F837,4),'ESTADAR V3 2025'!$C$4:$G$116,4,0),"")</f>
        <v/>
      </c>
      <c r="N837" s="95" t="str">
        <f t="shared" si="61"/>
        <v/>
      </c>
      <c r="O837" s="96" t="str">
        <f t="shared" si="62"/>
        <v/>
      </c>
      <c r="P837" s="14"/>
      <c r="Q837" s="14"/>
      <c r="R837" s="218" t="e">
        <f>+VLOOKUP(F837,'ESTADAR V3 2025'!$D$125:$G$236,4,FALSE)</f>
        <v>#N/A</v>
      </c>
    </row>
    <row r="838" spans="1:18" x14ac:dyDescent="0.35">
      <c r="A838" s="83" t="str">
        <f>IFERROR(VLOOKUP(LEFT(F838,4),Tabla3[[COD]:[PROCESO]],5,0),"")</f>
        <v/>
      </c>
      <c r="B838" s="15"/>
      <c r="C838" s="85"/>
      <c r="D838" s="84" t="e">
        <f>VLOOKUP(E838,FINCAS!$A$2:$B$77,2,0)</f>
        <v>#N/A</v>
      </c>
      <c r="E838" s="15"/>
      <c r="F838" s="15"/>
      <c r="G838" s="82" t="e">
        <f>VLOOKUP(F838,'ESTADAR V3 2025'!$D$125:$E$240,2,0)</f>
        <v>#N/A</v>
      </c>
      <c r="H838" s="86"/>
      <c r="I838" s="86"/>
      <c r="J838" s="15"/>
      <c r="K838" s="92">
        <f t="shared" si="59"/>
        <v>0</v>
      </c>
      <c r="L838" s="93">
        <f t="shared" si="60"/>
        <v>0</v>
      </c>
      <c r="M838" s="94" t="str">
        <f>+IFERROR(VLOOKUP(LEFT(F838,4),'ESTADAR V3 2025'!$C$4:$G$116,4,0),"")</f>
        <v/>
      </c>
      <c r="N838" s="95" t="str">
        <f t="shared" si="61"/>
        <v/>
      </c>
      <c r="O838" s="96" t="str">
        <f t="shared" si="62"/>
        <v/>
      </c>
      <c r="P838" s="14"/>
      <c r="Q838" s="14"/>
      <c r="R838" s="218" t="e">
        <f>+VLOOKUP(F838,'ESTADAR V3 2025'!$D$125:$G$236,4,FALSE)</f>
        <v>#N/A</v>
      </c>
    </row>
    <row r="839" spans="1:18" x14ac:dyDescent="0.35">
      <c r="A839" s="83" t="str">
        <f>IFERROR(VLOOKUP(LEFT(F839,4),Tabla3[[COD]:[PROCESO]],5,0),"")</f>
        <v/>
      </c>
      <c r="B839" s="15"/>
      <c r="C839" s="85"/>
      <c r="D839" s="84" t="e">
        <f>VLOOKUP(E839,FINCAS!$A$2:$B$77,2,0)</f>
        <v>#N/A</v>
      </c>
      <c r="E839" s="15"/>
      <c r="F839" s="15"/>
      <c r="G839" s="82" t="e">
        <f>VLOOKUP(F839,'ESTADAR V3 2025'!$D$125:$E$240,2,0)</f>
        <v>#N/A</v>
      </c>
      <c r="H839" s="86"/>
      <c r="I839" s="86"/>
      <c r="J839" s="15"/>
      <c r="K839" s="92">
        <f t="shared" si="59"/>
        <v>0</v>
      </c>
      <c r="L839" s="93">
        <f t="shared" si="60"/>
        <v>0</v>
      </c>
      <c r="M839" s="94" t="str">
        <f>+IFERROR(VLOOKUP(LEFT(F839,4),'ESTADAR V3 2025'!$C$4:$G$116,4,0),"")</f>
        <v/>
      </c>
      <c r="N839" s="95" t="str">
        <f t="shared" si="61"/>
        <v/>
      </c>
      <c r="O839" s="96" t="str">
        <f t="shared" si="62"/>
        <v/>
      </c>
      <c r="P839" s="14"/>
      <c r="Q839" s="14"/>
      <c r="R839" s="218" t="e">
        <f>+VLOOKUP(F839,'ESTADAR V3 2025'!$D$125:$G$236,4,FALSE)</f>
        <v>#N/A</v>
      </c>
    </row>
    <row r="840" spans="1:18" x14ac:dyDescent="0.35">
      <c r="A840" s="83" t="str">
        <f>IFERROR(VLOOKUP(LEFT(F840,4),Tabla3[[COD]:[PROCESO]],5,0),"")</f>
        <v/>
      </c>
      <c r="B840" s="15"/>
      <c r="C840" s="85"/>
      <c r="D840" s="84" t="e">
        <f>VLOOKUP(E840,FINCAS!$A$2:$B$77,2,0)</f>
        <v>#N/A</v>
      </c>
      <c r="E840" s="15"/>
      <c r="F840" s="15"/>
      <c r="G840" s="82" t="e">
        <f>VLOOKUP(F840,'ESTADAR V3 2025'!$D$125:$E$240,2,0)</f>
        <v>#N/A</v>
      </c>
      <c r="H840" s="86"/>
      <c r="I840" s="86"/>
      <c r="J840" s="15"/>
      <c r="K840" s="92">
        <f t="shared" si="59"/>
        <v>0</v>
      </c>
      <c r="L840" s="93">
        <f t="shared" si="60"/>
        <v>0</v>
      </c>
      <c r="M840" s="94" t="str">
        <f>+IFERROR(VLOOKUP(LEFT(F840,4),'ESTADAR V3 2025'!$C$4:$G$116,4,0),"")</f>
        <v/>
      </c>
      <c r="N840" s="95" t="str">
        <f t="shared" si="61"/>
        <v/>
      </c>
      <c r="O840" s="96" t="str">
        <f t="shared" si="62"/>
        <v/>
      </c>
      <c r="P840" s="14"/>
      <c r="Q840" s="14"/>
      <c r="R840" s="218" t="e">
        <f>+VLOOKUP(F840,'ESTADAR V3 2025'!$D$125:$G$236,4,FALSE)</f>
        <v>#N/A</v>
      </c>
    </row>
    <row r="841" spans="1:18" x14ac:dyDescent="0.35">
      <c r="A841" s="83" t="str">
        <f>IFERROR(VLOOKUP(LEFT(F841,4),Tabla3[[COD]:[PROCESO]],5,0),"")</f>
        <v/>
      </c>
      <c r="B841" s="15"/>
      <c r="C841" s="85"/>
      <c r="D841" s="84" t="e">
        <f>VLOOKUP(E841,FINCAS!$A$2:$B$77,2,0)</f>
        <v>#N/A</v>
      </c>
      <c r="E841" s="15"/>
      <c r="F841" s="15"/>
      <c r="G841" s="82" t="e">
        <f>VLOOKUP(F841,'ESTADAR V3 2025'!$D$125:$E$240,2,0)</f>
        <v>#N/A</v>
      </c>
      <c r="H841" s="86"/>
      <c r="I841" s="86"/>
      <c r="J841" s="15"/>
      <c r="K841" s="92">
        <f t="shared" si="59"/>
        <v>0</v>
      </c>
      <c r="L841" s="93">
        <f t="shared" si="60"/>
        <v>0</v>
      </c>
      <c r="M841" s="94" t="str">
        <f>+IFERROR(VLOOKUP(LEFT(F841,4),'ESTADAR V3 2025'!$C$4:$G$116,4,0),"")</f>
        <v/>
      </c>
      <c r="N841" s="95" t="str">
        <f t="shared" si="61"/>
        <v/>
      </c>
      <c r="O841" s="96" t="str">
        <f t="shared" si="62"/>
        <v/>
      </c>
      <c r="P841" s="14"/>
      <c r="Q841" s="14"/>
      <c r="R841" s="218" t="e">
        <f>+VLOOKUP(F841,'ESTADAR V3 2025'!$D$125:$G$236,4,FALSE)</f>
        <v>#N/A</v>
      </c>
    </row>
    <row r="842" spans="1:18" x14ac:dyDescent="0.35">
      <c r="A842" s="83" t="str">
        <f>IFERROR(VLOOKUP(LEFT(F842,4),Tabla3[[COD]:[PROCESO]],5,0),"")</f>
        <v/>
      </c>
      <c r="B842" s="15"/>
      <c r="C842" s="85"/>
      <c r="D842" s="84" t="e">
        <f>VLOOKUP(E842,FINCAS!$A$2:$B$77,2,0)</f>
        <v>#N/A</v>
      </c>
      <c r="E842" s="15"/>
      <c r="F842" s="15"/>
      <c r="G842" s="82" t="e">
        <f>VLOOKUP(F842,'ESTADAR V3 2025'!$D$125:$E$240,2,0)</f>
        <v>#N/A</v>
      </c>
      <c r="H842" s="86"/>
      <c r="I842" s="86"/>
      <c r="J842" s="15"/>
      <c r="K842" s="92">
        <f t="shared" si="59"/>
        <v>0</v>
      </c>
      <c r="L842" s="93">
        <f t="shared" si="60"/>
        <v>0</v>
      </c>
      <c r="M842" s="94" t="str">
        <f>+IFERROR(VLOOKUP(LEFT(F842,4),'ESTADAR V3 2025'!$C$4:$G$116,4,0),"")</f>
        <v/>
      </c>
      <c r="N842" s="95" t="str">
        <f t="shared" si="61"/>
        <v/>
      </c>
      <c r="O842" s="96" t="str">
        <f t="shared" si="62"/>
        <v/>
      </c>
      <c r="P842" s="14"/>
      <c r="Q842" s="14"/>
      <c r="R842" s="218" t="e">
        <f>+VLOOKUP(F842,'ESTADAR V3 2025'!$D$125:$G$236,4,FALSE)</f>
        <v>#N/A</v>
      </c>
    </row>
    <row r="843" spans="1:18" x14ac:dyDescent="0.35">
      <c r="A843" s="83" t="str">
        <f>IFERROR(VLOOKUP(LEFT(F843,4),Tabla3[[COD]:[PROCESO]],5,0),"")</f>
        <v/>
      </c>
      <c r="B843" s="15"/>
      <c r="C843" s="85"/>
      <c r="D843" s="84" t="e">
        <f>VLOOKUP(E843,FINCAS!$A$2:$B$77,2,0)</f>
        <v>#N/A</v>
      </c>
      <c r="E843" s="15"/>
      <c r="F843" s="15"/>
      <c r="G843" s="82" t="e">
        <f>VLOOKUP(F843,'ESTADAR V3 2025'!$D$125:$E$240,2,0)</f>
        <v>#N/A</v>
      </c>
      <c r="H843" s="86"/>
      <c r="I843" s="86"/>
      <c r="J843" s="15"/>
      <c r="K843" s="92">
        <f t="shared" si="59"/>
        <v>0</v>
      </c>
      <c r="L843" s="93">
        <f t="shared" si="60"/>
        <v>0</v>
      </c>
      <c r="M843" s="94" t="str">
        <f>+IFERROR(VLOOKUP(LEFT(F843,4),'ESTADAR V3 2025'!$C$4:$G$116,4,0),"")</f>
        <v/>
      </c>
      <c r="N843" s="95" t="str">
        <f t="shared" si="61"/>
        <v/>
      </c>
      <c r="O843" s="96" t="str">
        <f t="shared" si="62"/>
        <v/>
      </c>
      <c r="P843" s="14"/>
      <c r="Q843" s="14"/>
      <c r="R843" s="218" t="e">
        <f>+VLOOKUP(F843,'ESTADAR V3 2025'!$D$125:$G$236,4,FALSE)</f>
        <v>#N/A</v>
      </c>
    </row>
    <row r="844" spans="1:18" x14ac:dyDescent="0.35">
      <c r="A844" s="83" t="str">
        <f>IFERROR(VLOOKUP(LEFT(F844,4),Tabla3[[COD]:[PROCESO]],5,0),"")</f>
        <v/>
      </c>
      <c r="B844" s="15"/>
      <c r="C844" s="85"/>
      <c r="D844" s="84" t="e">
        <f>VLOOKUP(E844,FINCAS!$A$2:$B$77,2,0)</f>
        <v>#N/A</v>
      </c>
      <c r="E844" s="15"/>
      <c r="F844" s="15"/>
      <c r="G844" s="82" t="e">
        <f>VLOOKUP(F844,'ESTADAR V3 2025'!$D$125:$E$240,2,0)</f>
        <v>#N/A</v>
      </c>
      <c r="H844" s="86"/>
      <c r="I844" s="86"/>
      <c r="J844" s="15"/>
      <c r="K844" s="92">
        <f t="shared" si="59"/>
        <v>0</v>
      </c>
      <c r="L844" s="93">
        <f t="shared" si="60"/>
        <v>0</v>
      </c>
      <c r="M844" s="94" t="str">
        <f>+IFERROR(VLOOKUP(LEFT(F844,4),'ESTADAR V3 2025'!$C$4:$G$116,4,0),"")</f>
        <v/>
      </c>
      <c r="N844" s="95" t="str">
        <f t="shared" si="61"/>
        <v/>
      </c>
      <c r="O844" s="96" t="str">
        <f t="shared" si="62"/>
        <v/>
      </c>
      <c r="P844" s="14"/>
      <c r="Q844" s="14"/>
      <c r="R844" s="218" t="e">
        <f>+VLOOKUP(F844,'ESTADAR V3 2025'!$D$125:$G$236,4,FALSE)</f>
        <v>#N/A</v>
      </c>
    </row>
    <row r="845" spans="1:18" x14ac:dyDescent="0.35">
      <c r="A845" s="83" t="str">
        <f>IFERROR(VLOOKUP(LEFT(F845,4),Tabla3[[COD]:[PROCESO]],5,0),"")</f>
        <v/>
      </c>
      <c r="B845" s="15"/>
      <c r="C845" s="85"/>
      <c r="D845" s="84" t="e">
        <f>VLOOKUP(E845,FINCAS!$A$2:$B$77,2,0)</f>
        <v>#N/A</v>
      </c>
      <c r="E845" s="15"/>
      <c r="F845" s="15"/>
      <c r="G845" s="82" t="e">
        <f>VLOOKUP(F845,'ESTADAR V3 2025'!$D$125:$E$240,2,0)</f>
        <v>#N/A</v>
      </c>
      <c r="H845" s="86"/>
      <c r="I845" s="86"/>
      <c r="J845" s="15"/>
      <c r="K845" s="92">
        <f t="shared" si="59"/>
        <v>0</v>
      </c>
      <c r="L845" s="93">
        <f t="shared" si="60"/>
        <v>0</v>
      </c>
      <c r="M845" s="94" t="str">
        <f>+IFERROR(VLOOKUP(LEFT(F845,4),'ESTADAR V3 2025'!$C$4:$G$116,4,0),"")</f>
        <v/>
      </c>
      <c r="N845" s="95" t="str">
        <f t="shared" si="61"/>
        <v/>
      </c>
      <c r="O845" s="96" t="str">
        <f t="shared" si="62"/>
        <v/>
      </c>
      <c r="P845" s="14"/>
      <c r="Q845" s="14"/>
      <c r="R845" s="218" t="e">
        <f>+VLOOKUP(F845,'ESTADAR V3 2025'!$D$125:$G$236,4,FALSE)</f>
        <v>#N/A</v>
      </c>
    </row>
    <row r="846" spans="1:18" x14ac:dyDescent="0.35">
      <c r="A846" s="83" t="str">
        <f>IFERROR(VLOOKUP(LEFT(F846,4),Tabla3[[COD]:[PROCESO]],5,0),"")</f>
        <v/>
      </c>
      <c r="B846" s="15"/>
      <c r="C846" s="85"/>
      <c r="D846" s="84" t="e">
        <f>VLOOKUP(E846,FINCAS!$A$2:$B$77,2,0)</f>
        <v>#N/A</v>
      </c>
      <c r="E846" s="15"/>
      <c r="F846" s="15"/>
      <c r="G846" s="82" t="e">
        <f>VLOOKUP(F846,'ESTADAR V3 2025'!$D$125:$E$240,2,0)</f>
        <v>#N/A</v>
      </c>
      <c r="H846" s="86"/>
      <c r="I846" s="86"/>
      <c r="J846" s="15"/>
      <c r="K846" s="92">
        <f t="shared" si="59"/>
        <v>0</v>
      </c>
      <c r="L846" s="93">
        <f t="shared" si="60"/>
        <v>0</v>
      </c>
      <c r="M846" s="94" t="str">
        <f>+IFERROR(VLOOKUP(LEFT(F846,4),'ESTADAR V3 2025'!$C$4:$G$116,4,0),"")</f>
        <v/>
      </c>
      <c r="N846" s="95" t="str">
        <f t="shared" si="61"/>
        <v/>
      </c>
      <c r="O846" s="96" t="str">
        <f t="shared" si="62"/>
        <v/>
      </c>
      <c r="P846" s="14"/>
      <c r="Q846" s="14"/>
      <c r="R846" s="218" t="e">
        <f>+VLOOKUP(F846,'ESTADAR V3 2025'!$D$125:$G$236,4,FALSE)</f>
        <v>#N/A</v>
      </c>
    </row>
    <row r="847" spans="1:18" x14ac:dyDescent="0.35">
      <c r="A847" s="83" t="str">
        <f>IFERROR(VLOOKUP(LEFT(F847,4),Tabla3[[COD]:[PROCESO]],5,0),"")</f>
        <v/>
      </c>
      <c r="B847" s="15"/>
      <c r="C847" s="85"/>
      <c r="D847" s="84" t="e">
        <f>VLOOKUP(E847,FINCAS!$A$2:$B$77,2,0)</f>
        <v>#N/A</v>
      </c>
      <c r="E847" s="15"/>
      <c r="F847" s="15"/>
      <c r="G847" s="82" t="e">
        <f>VLOOKUP(F847,'ESTADAR V3 2025'!$D$125:$E$240,2,0)</f>
        <v>#N/A</v>
      </c>
      <c r="H847" s="86"/>
      <c r="I847" s="86"/>
      <c r="J847" s="15"/>
      <c r="K847" s="92">
        <f t="shared" si="59"/>
        <v>0</v>
      </c>
      <c r="L847" s="93">
        <f t="shared" si="60"/>
        <v>0</v>
      </c>
      <c r="M847" s="94" t="str">
        <f>+IFERROR(VLOOKUP(LEFT(F847,4),'ESTADAR V3 2025'!$C$4:$G$116,4,0),"")</f>
        <v/>
      </c>
      <c r="N847" s="95" t="str">
        <f t="shared" si="61"/>
        <v/>
      </c>
      <c r="O847" s="96" t="str">
        <f t="shared" si="62"/>
        <v/>
      </c>
      <c r="P847" s="14"/>
      <c r="Q847" s="14"/>
      <c r="R847" s="218" t="e">
        <f>+VLOOKUP(F847,'ESTADAR V3 2025'!$D$125:$G$236,4,FALSE)</f>
        <v>#N/A</v>
      </c>
    </row>
    <row r="848" spans="1:18" x14ac:dyDescent="0.35">
      <c r="A848" s="83" t="str">
        <f>IFERROR(VLOOKUP(LEFT(F848,4),Tabla3[[COD]:[PROCESO]],5,0),"")</f>
        <v/>
      </c>
      <c r="B848" s="15"/>
      <c r="C848" s="85"/>
      <c r="D848" s="84" t="e">
        <f>VLOOKUP(E848,FINCAS!$A$2:$B$77,2,0)</f>
        <v>#N/A</v>
      </c>
      <c r="E848" s="15"/>
      <c r="F848" s="15"/>
      <c r="G848" s="82" t="e">
        <f>VLOOKUP(F848,'ESTADAR V3 2025'!$D$125:$E$240,2,0)</f>
        <v>#N/A</v>
      </c>
      <c r="H848" s="86"/>
      <c r="I848" s="86"/>
      <c r="J848" s="15"/>
      <c r="K848" s="92">
        <f t="shared" si="59"/>
        <v>0</v>
      </c>
      <c r="L848" s="93">
        <f t="shared" si="60"/>
        <v>0</v>
      </c>
      <c r="M848" s="94" t="str">
        <f>+IFERROR(VLOOKUP(LEFT(F848,4),'ESTADAR V3 2025'!$C$4:$G$116,4,0),"")</f>
        <v/>
      </c>
      <c r="N848" s="95" t="str">
        <f t="shared" si="61"/>
        <v/>
      </c>
      <c r="O848" s="96" t="str">
        <f t="shared" si="62"/>
        <v/>
      </c>
      <c r="P848" s="14"/>
      <c r="Q848" s="14"/>
      <c r="R848" s="218" t="e">
        <f>+VLOOKUP(F848,'ESTADAR V3 2025'!$D$125:$G$236,4,FALSE)</f>
        <v>#N/A</v>
      </c>
    </row>
    <row r="849" spans="1:18" x14ac:dyDescent="0.35">
      <c r="A849" s="83" t="str">
        <f>IFERROR(VLOOKUP(LEFT(F849,4),Tabla3[[COD]:[PROCESO]],5,0),"")</f>
        <v/>
      </c>
      <c r="B849" s="15"/>
      <c r="C849" s="85"/>
      <c r="D849" s="84" t="e">
        <f>VLOOKUP(E849,FINCAS!$A$2:$B$77,2,0)</f>
        <v>#N/A</v>
      </c>
      <c r="E849" s="15"/>
      <c r="F849" s="15"/>
      <c r="G849" s="82" t="e">
        <f>VLOOKUP(F849,'ESTADAR V3 2025'!$D$125:$E$240,2,0)</f>
        <v>#N/A</v>
      </c>
      <c r="H849" s="86"/>
      <c r="I849" s="86"/>
      <c r="J849" s="15"/>
      <c r="K849" s="92">
        <f t="shared" si="59"/>
        <v>0</v>
      </c>
      <c r="L849" s="93">
        <f t="shared" si="60"/>
        <v>0</v>
      </c>
      <c r="M849" s="94" t="str">
        <f>+IFERROR(VLOOKUP(LEFT(F849,4),'ESTADAR V3 2025'!$C$4:$G$116,4,0),"")</f>
        <v/>
      </c>
      <c r="N849" s="95" t="str">
        <f t="shared" si="61"/>
        <v/>
      </c>
      <c r="O849" s="96" t="str">
        <f t="shared" si="62"/>
        <v/>
      </c>
      <c r="P849" s="14"/>
      <c r="Q849" s="14"/>
      <c r="R849" s="218" t="e">
        <f>+VLOOKUP(F849,'ESTADAR V3 2025'!$D$125:$G$236,4,FALSE)</f>
        <v>#N/A</v>
      </c>
    </row>
    <row r="850" spans="1:18" x14ac:dyDescent="0.35">
      <c r="A850" s="83" t="str">
        <f>IFERROR(VLOOKUP(LEFT(F850,4),Tabla3[[COD]:[PROCESO]],5,0),"")</f>
        <v/>
      </c>
      <c r="B850" s="15"/>
      <c r="C850" s="85"/>
      <c r="D850" s="84" t="e">
        <f>VLOOKUP(E850,FINCAS!$A$2:$B$77,2,0)</f>
        <v>#N/A</v>
      </c>
      <c r="E850" s="15"/>
      <c r="F850" s="15"/>
      <c r="G850" s="82" t="e">
        <f>VLOOKUP(F850,'ESTADAR V3 2025'!$D$125:$E$240,2,0)</f>
        <v>#N/A</v>
      </c>
      <c r="H850" s="86"/>
      <c r="I850" s="86"/>
      <c r="J850" s="15"/>
      <c r="K850" s="92">
        <f t="shared" si="59"/>
        <v>0</v>
      </c>
      <c r="L850" s="93">
        <f t="shared" si="60"/>
        <v>0</v>
      </c>
      <c r="M850" s="94" t="str">
        <f>+IFERROR(VLOOKUP(LEFT(F850,4),'ESTADAR V3 2025'!$C$4:$G$116,4,0),"")</f>
        <v/>
      </c>
      <c r="N850" s="95" t="str">
        <f t="shared" si="61"/>
        <v/>
      </c>
      <c r="O850" s="96" t="str">
        <f t="shared" si="62"/>
        <v/>
      </c>
      <c r="P850" s="14"/>
      <c r="Q850" s="14"/>
      <c r="R850" s="218" t="e">
        <f>+VLOOKUP(F850,'ESTADAR V3 2025'!$D$125:$G$236,4,FALSE)</f>
        <v>#N/A</v>
      </c>
    </row>
    <row r="851" spans="1:18" x14ac:dyDescent="0.35">
      <c r="A851" s="83" t="str">
        <f>IFERROR(VLOOKUP(LEFT(F851,4),Tabla3[[COD]:[PROCESO]],5,0),"")</f>
        <v/>
      </c>
      <c r="B851" s="15"/>
      <c r="C851" s="85"/>
      <c r="D851" s="84" t="e">
        <f>VLOOKUP(E851,FINCAS!$A$2:$B$77,2,0)</f>
        <v>#N/A</v>
      </c>
      <c r="E851" s="15"/>
      <c r="F851" s="15"/>
      <c r="G851" s="82" t="e">
        <f>VLOOKUP(F851,'ESTADAR V3 2025'!$D$125:$E$240,2,0)</f>
        <v>#N/A</v>
      </c>
      <c r="H851" s="86"/>
      <c r="I851" s="86"/>
      <c r="J851" s="15"/>
      <c r="K851" s="92">
        <f t="shared" si="59"/>
        <v>0</v>
      </c>
      <c r="L851" s="93">
        <f t="shared" si="60"/>
        <v>0</v>
      </c>
      <c r="M851" s="94" t="str">
        <f>+IFERROR(VLOOKUP(LEFT(F851,4),'ESTADAR V3 2025'!$C$4:$G$116,4,0),"")</f>
        <v/>
      </c>
      <c r="N851" s="95" t="str">
        <f t="shared" si="61"/>
        <v/>
      </c>
      <c r="O851" s="96" t="str">
        <f t="shared" si="62"/>
        <v/>
      </c>
      <c r="P851" s="14"/>
      <c r="Q851" s="14"/>
      <c r="R851" s="218" t="e">
        <f>+VLOOKUP(F851,'ESTADAR V3 2025'!$D$125:$G$236,4,FALSE)</f>
        <v>#N/A</v>
      </c>
    </row>
    <row r="852" spans="1:18" x14ac:dyDescent="0.35">
      <c r="A852" s="83" t="str">
        <f>IFERROR(VLOOKUP(LEFT(F852,4),Tabla3[[COD]:[PROCESO]],5,0),"")</f>
        <v/>
      </c>
      <c r="B852" s="15"/>
      <c r="C852" s="85"/>
      <c r="D852" s="84" t="e">
        <f>VLOOKUP(E852,FINCAS!$A$2:$B$77,2,0)</f>
        <v>#N/A</v>
      </c>
      <c r="E852" s="15"/>
      <c r="F852" s="15"/>
      <c r="G852" s="82" t="e">
        <f>VLOOKUP(F852,'ESTADAR V3 2025'!$D$125:$E$240,2,0)</f>
        <v>#N/A</v>
      </c>
      <c r="H852" s="86"/>
      <c r="I852" s="86"/>
      <c r="J852" s="15"/>
      <c r="K852" s="92">
        <f t="shared" si="59"/>
        <v>0</v>
      </c>
      <c r="L852" s="93">
        <f t="shared" si="60"/>
        <v>0</v>
      </c>
      <c r="M852" s="94" t="str">
        <f>+IFERROR(VLOOKUP(LEFT(F852,4),'ESTADAR V3 2025'!$C$4:$G$116,4,0),"")</f>
        <v/>
      </c>
      <c r="N852" s="95" t="str">
        <f t="shared" si="61"/>
        <v/>
      </c>
      <c r="O852" s="96" t="str">
        <f t="shared" si="62"/>
        <v/>
      </c>
      <c r="P852" s="14"/>
      <c r="Q852" s="14"/>
      <c r="R852" s="218" t="e">
        <f>+VLOOKUP(F852,'ESTADAR V3 2025'!$D$125:$G$236,4,FALSE)</f>
        <v>#N/A</v>
      </c>
    </row>
    <row r="853" spans="1:18" x14ac:dyDescent="0.35">
      <c r="A853" s="83" t="str">
        <f>IFERROR(VLOOKUP(LEFT(F853,4),Tabla3[[COD]:[PROCESO]],5,0),"")</f>
        <v/>
      </c>
      <c r="B853" s="15"/>
      <c r="C853" s="85"/>
      <c r="D853" s="84" t="e">
        <f>VLOOKUP(E853,FINCAS!$A$2:$B$77,2,0)</f>
        <v>#N/A</v>
      </c>
      <c r="E853" s="15"/>
      <c r="F853" s="15"/>
      <c r="G853" s="82" t="e">
        <f>VLOOKUP(F853,'ESTADAR V3 2025'!$D$125:$E$240,2,0)</f>
        <v>#N/A</v>
      </c>
      <c r="H853" s="86"/>
      <c r="I853" s="86"/>
      <c r="J853" s="15"/>
      <c r="K853" s="92">
        <f t="shared" si="59"/>
        <v>0</v>
      </c>
      <c r="L853" s="93">
        <f t="shared" si="60"/>
        <v>0</v>
      </c>
      <c r="M853" s="94" t="str">
        <f>+IFERROR(VLOOKUP(LEFT(F853,4),'ESTADAR V3 2025'!$C$4:$G$116,4,0),"")</f>
        <v/>
      </c>
      <c r="N853" s="95" t="str">
        <f t="shared" si="61"/>
        <v/>
      </c>
      <c r="O853" s="96" t="str">
        <f t="shared" si="62"/>
        <v/>
      </c>
      <c r="P853" s="14"/>
      <c r="Q853" s="14"/>
      <c r="R853" s="218" t="e">
        <f>+VLOOKUP(F853,'ESTADAR V3 2025'!$D$125:$G$236,4,FALSE)</f>
        <v>#N/A</v>
      </c>
    </row>
    <row r="854" spans="1:18" x14ac:dyDescent="0.35">
      <c r="A854" s="83" t="str">
        <f>IFERROR(VLOOKUP(LEFT(F854,4),Tabla3[[COD]:[PROCESO]],5,0),"")</f>
        <v/>
      </c>
      <c r="B854" s="15"/>
      <c r="C854" s="85"/>
      <c r="D854" s="84" t="e">
        <f>VLOOKUP(E854,FINCAS!$A$2:$B$77,2,0)</f>
        <v>#N/A</v>
      </c>
      <c r="E854" s="15"/>
      <c r="F854" s="15"/>
      <c r="G854" s="82" t="e">
        <f>VLOOKUP(F854,'ESTADAR V3 2025'!$D$125:$E$240,2,0)</f>
        <v>#N/A</v>
      </c>
      <c r="H854" s="86"/>
      <c r="I854" s="86"/>
      <c r="J854" s="15"/>
      <c r="K854" s="92">
        <f t="shared" si="59"/>
        <v>0</v>
      </c>
      <c r="L854" s="93">
        <f t="shared" si="60"/>
        <v>0</v>
      </c>
      <c r="M854" s="94" t="str">
        <f>+IFERROR(VLOOKUP(LEFT(F854,4),'ESTADAR V3 2025'!$C$4:$G$116,4,0),"")</f>
        <v/>
      </c>
      <c r="N854" s="95" t="str">
        <f t="shared" si="61"/>
        <v/>
      </c>
      <c r="O854" s="96" t="str">
        <f t="shared" si="62"/>
        <v/>
      </c>
      <c r="P854" s="14"/>
      <c r="Q854" s="14"/>
      <c r="R854" s="218" t="e">
        <f>+VLOOKUP(F854,'ESTADAR V3 2025'!$D$125:$G$236,4,FALSE)</f>
        <v>#N/A</v>
      </c>
    </row>
    <row r="855" spans="1:18" x14ac:dyDescent="0.35">
      <c r="A855" s="83" t="str">
        <f>IFERROR(VLOOKUP(LEFT(F855,4),Tabla3[[COD]:[PROCESO]],5,0),"")</f>
        <v/>
      </c>
      <c r="B855" s="15"/>
      <c r="C855" s="85"/>
      <c r="D855" s="84" t="e">
        <f>VLOOKUP(E855,FINCAS!$A$2:$B$77,2,0)</f>
        <v>#N/A</v>
      </c>
      <c r="E855" s="15"/>
      <c r="F855" s="15"/>
      <c r="G855" s="82" t="e">
        <f>VLOOKUP(F855,'ESTADAR V3 2025'!$D$125:$E$240,2,0)</f>
        <v>#N/A</v>
      </c>
      <c r="H855" s="86"/>
      <c r="I855" s="86"/>
      <c r="J855" s="15"/>
      <c r="K855" s="92">
        <f t="shared" si="59"/>
        <v>0</v>
      </c>
      <c r="L855" s="93">
        <f t="shared" si="60"/>
        <v>0</v>
      </c>
      <c r="M855" s="94" t="str">
        <f>+IFERROR(VLOOKUP(LEFT(F855,4),'ESTADAR V3 2025'!$C$4:$G$116,4,0),"")</f>
        <v/>
      </c>
      <c r="N855" s="95" t="str">
        <f t="shared" si="61"/>
        <v/>
      </c>
      <c r="O855" s="96" t="str">
        <f t="shared" si="62"/>
        <v/>
      </c>
      <c r="P855" s="14"/>
      <c r="Q855" s="14"/>
      <c r="R855" s="218" t="e">
        <f>+VLOOKUP(F855,'ESTADAR V3 2025'!$D$125:$G$236,4,FALSE)</f>
        <v>#N/A</v>
      </c>
    </row>
    <row r="856" spans="1:18" x14ac:dyDescent="0.35">
      <c r="A856" s="83" t="str">
        <f>IFERROR(VLOOKUP(LEFT(F856,4),Tabla3[[COD]:[PROCESO]],5,0),"")</f>
        <v/>
      </c>
      <c r="B856" s="15"/>
      <c r="C856" s="85"/>
      <c r="D856" s="84" t="e">
        <f>VLOOKUP(E856,FINCAS!$A$2:$B$77,2,0)</f>
        <v>#N/A</v>
      </c>
      <c r="E856" s="15"/>
      <c r="F856" s="15"/>
      <c r="G856" s="82" t="e">
        <f>VLOOKUP(F856,'ESTADAR V3 2025'!$D$125:$E$240,2,0)</f>
        <v>#N/A</v>
      </c>
      <c r="H856" s="86"/>
      <c r="I856" s="86"/>
      <c r="J856" s="15"/>
      <c r="K856" s="92">
        <f t="shared" si="59"/>
        <v>0</v>
      </c>
      <c r="L856" s="93">
        <f t="shared" si="60"/>
        <v>0</v>
      </c>
      <c r="M856" s="94" t="str">
        <f>+IFERROR(VLOOKUP(LEFT(F856,4),'ESTADAR V3 2025'!$C$4:$G$116,4,0),"")</f>
        <v/>
      </c>
      <c r="N856" s="95" t="str">
        <f t="shared" si="61"/>
        <v/>
      </c>
      <c r="O856" s="96" t="str">
        <f t="shared" si="62"/>
        <v/>
      </c>
      <c r="P856" s="14"/>
      <c r="Q856" s="14"/>
      <c r="R856" s="218" t="e">
        <f>+VLOOKUP(F856,'ESTADAR V3 2025'!$D$125:$G$236,4,FALSE)</f>
        <v>#N/A</v>
      </c>
    </row>
    <row r="857" spans="1:18" x14ac:dyDescent="0.35">
      <c r="A857" s="83" t="str">
        <f>IFERROR(VLOOKUP(LEFT(F857,4),Tabla3[[COD]:[PROCESO]],5,0),"")</f>
        <v/>
      </c>
      <c r="B857" s="15"/>
      <c r="C857" s="85"/>
      <c r="D857" s="84" t="e">
        <f>VLOOKUP(E857,FINCAS!$A$2:$B$77,2,0)</f>
        <v>#N/A</v>
      </c>
      <c r="E857" s="15"/>
      <c r="F857" s="15"/>
      <c r="G857" s="82" t="e">
        <f>VLOOKUP(F857,'ESTADAR V3 2025'!$D$125:$E$240,2,0)</f>
        <v>#N/A</v>
      </c>
      <c r="H857" s="86"/>
      <c r="I857" s="86"/>
      <c r="J857" s="15"/>
      <c r="K857" s="92">
        <f t="shared" si="59"/>
        <v>0</v>
      </c>
      <c r="L857" s="93">
        <f t="shared" si="60"/>
        <v>0</v>
      </c>
      <c r="M857" s="94" t="str">
        <f>+IFERROR(VLOOKUP(LEFT(F857,4),'ESTADAR V3 2025'!$C$4:$G$116,4,0),"")</f>
        <v/>
      </c>
      <c r="N857" s="95" t="str">
        <f t="shared" si="61"/>
        <v/>
      </c>
      <c r="O857" s="96" t="str">
        <f t="shared" si="62"/>
        <v/>
      </c>
      <c r="P857" s="14"/>
      <c r="Q857" s="14"/>
      <c r="R857" s="218" t="e">
        <f>+VLOOKUP(F857,'ESTADAR V3 2025'!$D$125:$G$236,4,FALSE)</f>
        <v>#N/A</v>
      </c>
    </row>
    <row r="858" spans="1:18" x14ac:dyDescent="0.35">
      <c r="A858" s="83" t="str">
        <f>IFERROR(VLOOKUP(LEFT(F858,4),Tabla3[[COD]:[PROCESO]],5,0),"")</f>
        <v/>
      </c>
      <c r="B858" s="15"/>
      <c r="C858" s="85"/>
      <c r="D858" s="84" t="e">
        <f>VLOOKUP(E858,FINCAS!$A$2:$B$77,2,0)</f>
        <v>#N/A</v>
      </c>
      <c r="E858" s="15"/>
      <c r="F858" s="15"/>
      <c r="G858" s="82" t="e">
        <f>VLOOKUP(F858,'ESTADAR V3 2025'!$D$125:$E$240,2,0)</f>
        <v>#N/A</v>
      </c>
      <c r="H858" s="86"/>
      <c r="I858" s="86"/>
      <c r="J858" s="15"/>
      <c r="K858" s="92">
        <f t="shared" si="59"/>
        <v>0</v>
      </c>
      <c r="L858" s="93">
        <f t="shared" si="60"/>
        <v>0</v>
      </c>
      <c r="M858" s="94" t="str">
        <f>+IFERROR(VLOOKUP(LEFT(F858,4),'ESTADAR V3 2025'!$C$4:$G$116,4,0),"")</f>
        <v/>
      </c>
      <c r="N858" s="95" t="str">
        <f t="shared" si="61"/>
        <v/>
      </c>
      <c r="O858" s="96" t="str">
        <f t="shared" si="62"/>
        <v/>
      </c>
      <c r="P858" s="14"/>
      <c r="Q858" s="14"/>
      <c r="R858" s="218" t="e">
        <f>+VLOOKUP(F858,'ESTADAR V3 2025'!$D$125:$G$236,4,FALSE)</f>
        <v>#N/A</v>
      </c>
    </row>
    <row r="859" spans="1:18" x14ac:dyDescent="0.35">
      <c r="A859" s="83" t="str">
        <f>IFERROR(VLOOKUP(LEFT(F859,4),Tabla3[[COD]:[PROCESO]],5,0),"")</f>
        <v/>
      </c>
      <c r="B859" s="15"/>
      <c r="C859" s="85"/>
      <c r="D859" s="84" t="e">
        <f>VLOOKUP(E859,FINCAS!$A$2:$B$77,2,0)</f>
        <v>#N/A</v>
      </c>
      <c r="E859" s="15"/>
      <c r="F859" s="15"/>
      <c r="G859" s="82" t="e">
        <f>VLOOKUP(F859,'ESTADAR V3 2025'!$D$125:$E$240,2,0)</f>
        <v>#N/A</v>
      </c>
      <c r="H859" s="86"/>
      <c r="I859" s="86"/>
      <c r="J859" s="15"/>
      <c r="K859" s="92">
        <f t="shared" si="59"/>
        <v>0</v>
      </c>
      <c r="L859" s="93">
        <f t="shared" si="60"/>
        <v>0</v>
      </c>
      <c r="M859" s="94" t="str">
        <f>+IFERROR(VLOOKUP(LEFT(F859,4),'ESTADAR V3 2025'!$C$4:$G$116,4,0),"")</f>
        <v/>
      </c>
      <c r="N859" s="95" t="str">
        <f t="shared" si="61"/>
        <v/>
      </c>
      <c r="O859" s="96" t="str">
        <f t="shared" si="62"/>
        <v/>
      </c>
      <c r="P859" s="14"/>
      <c r="Q859" s="14"/>
      <c r="R859" s="218" t="e">
        <f>+VLOOKUP(F859,'ESTADAR V3 2025'!$D$125:$G$236,4,FALSE)</f>
        <v>#N/A</v>
      </c>
    </row>
    <row r="860" spans="1:18" x14ac:dyDescent="0.35">
      <c r="A860" s="83" t="str">
        <f>IFERROR(VLOOKUP(LEFT(F860,4),Tabla3[[COD]:[PROCESO]],5,0),"")</f>
        <v/>
      </c>
      <c r="B860" s="15"/>
      <c r="C860" s="85"/>
      <c r="D860" s="84" t="e">
        <f>VLOOKUP(E860,FINCAS!$A$2:$B$77,2,0)</f>
        <v>#N/A</v>
      </c>
      <c r="E860" s="15"/>
      <c r="F860" s="15"/>
      <c r="G860" s="82" t="e">
        <f>VLOOKUP(F860,'ESTADAR V3 2025'!$D$125:$E$240,2,0)</f>
        <v>#N/A</v>
      </c>
      <c r="H860" s="86"/>
      <c r="I860" s="86"/>
      <c r="J860" s="15"/>
      <c r="K860" s="92">
        <f t="shared" si="59"/>
        <v>0</v>
      </c>
      <c r="L860" s="93">
        <f t="shared" si="60"/>
        <v>0</v>
      </c>
      <c r="M860" s="94" t="str">
        <f>+IFERROR(VLOOKUP(LEFT(F860,4),'ESTADAR V3 2025'!$C$4:$G$116,4,0),"")</f>
        <v/>
      </c>
      <c r="N860" s="95" t="str">
        <f t="shared" si="61"/>
        <v/>
      </c>
      <c r="O860" s="96" t="str">
        <f t="shared" si="62"/>
        <v/>
      </c>
      <c r="P860" s="14"/>
      <c r="Q860" s="14"/>
      <c r="R860" s="218" t="e">
        <f>+VLOOKUP(F860,'ESTADAR V3 2025'!$D$125:$G$236,4,FALSE)</f>
        <v>#N/A</v>
      </c>
    </row>
    <row r="861" spans="1:18" x14ac:dyDescent="0.35">
      <c r="A861" s="83" t="str">
        <f>IFERROR(VLOOKUP(LEFT(F861,4),Tabla3[[COD]:[PROCESO]],5,0),"")</f>
        <v/>
      </c>
      <c r="B861" s="15"/>
      <c r="C861" s="85"/>
      <c r="D861" s="84" t="e">
        <f>VLOOKUP(E861,FINCAS!$A$2:$B$77,2,0)</f>
        <v>#N/A</v>
      </c>
      <c r="E861" s="15"/>
      <c r="F861" s="15"/>
      <c r="G861" s="82" t="e">
        <f>VLOOKUP(F861,'ESTADAR V3 2025'!$D$125:$E$240,2,0)</f>
        <v>#N/A</v>
      </c>
      <c r="H861" s="86"/>
      <c r="I861" s="86"/>
      <c r="J861" s="15"/>
      <c r="K861" s="92">
        <f t="shared" si="59"/>
        <v>0</v>
      </c>
      <c r="L861" s="93">
        <f t="shared" si="60"/>
        <v>0</v>
      </c>
      <c r="M861" s="94" t="str">
        <f>+IFERROR(VLOOKUP(LEFT(F861,4),'ESTADAR V3 2025'!$C$4:$G$116,4,0),"")</f>
        <v/>
      </c>
      <c r="N861" s="95" t="str">
        <f t="shared" si="61"/>
        <v/>
      </c>
      <c r="O861" s="96" t="str">
        <f t="shared" si="62"/>
        <v/>
      </c>
      <c r="P861" s="14"/>
      <c r="Q861" s="14"/>
      <c r="R861" s="218" t="e">
        <f>+VLOOKUP(F861,'ESTADAR V3 2025'!$D$125:$G$236,4,FALSE)</f>
        <v>#N/A</v>
      </c>
    </row>
    <row r="862" spans="1:18" x14ac:dyDescent="0.35">
      <c r="A862" s="83" t="str">
        <f>IFERROR(VLOOKUP(LEFT(F862,4),Tabla3[[COD]:[PROCESO]],5,0),"")</f>
        <v/>
      </c>
      <c r="B862" s="15"/>
      <c r="C862" s="85"/>
      <c r="D862" s="84" t="e">
        <f>VLOOKUP(E862,FINCAS!$A$2:$B$77,2,0)</f>
        <v>#N/A</v>
      </c>
      <c r="E862" s="15"/>
      <c r="F862" s="15"/>
      <c r="G862" s="82" t="e">
        <f>VLOOKUP(F862,'ESTADAR V3 2025'!$D$125:$E$240,2,0)</f>
        <v>#N/A</v>
      </c>
      <c r="H862" s="86"/>
      <c r="I862" s="86"/>
      <c r="J862" s="15"/>
      <c r="K862" s="92">
        <f t="shared" si="59"/>
        <v>0</v>
      </c>
      <c r="L862" s="93">
        <f t="shared" si="60"/>
        <v>0</v>
      </c>
      <c r="M862" s="94" t="str">
        <f>+IFERROR(VLOOKUP(LEFT(F862,4),'ESTADAR V3 2025'!$C$4:$G$116,4,0),"")</f>
        <v/>
      </c>
      <c r="N862" s="95" t="str">
        <f t="shared" si="61"/>
        <v/>
      </c>
      <c r="O862" s="96" t="str">
        <f t="shared" si="62"/>
        <v/>
      </c>
      <c r="P862" s="14"/>
      <c r="Q862" s="14"/>
      <c r="R862" s="218" t="e">
        <f>+VLOOKUP(F862,'ESTADAR V3 2025'!$D$125:$G$236,4,FALSE)</f>
        <v>#N/A</v>
      </c>
    </row>
    <row r="863" spans="1:18" x14ac:dyDescent="0.35">
      <c r="A863" s="83" t="str">
        <f>IFERROR(VLOOKUP(LEFT(F863,4),Tabla3[[COD]:[PROCESO]],5,0),"")</f>
        <v/>
      </c>
      <c r="B863" s="15"/>
      <c r="C863" s="85"/>
      <c r="D863" s="84" t="e">
        <f>VLOOKUP(E863,FINCAS!$A$2:$B$77,2,0)</f>
        <v>#N/A</v>
      </c>
      <c r="E863" s="15"/>
      <c r="F863" s="15"/>
      <c r="G863" s="82" t="e">
        <f>VLOOKUP(F863,'ESTADAR V3 2025'!$D$125:$E$240,2,0)</f>
        <v>#N/A</v>
      </c>
      <c r="H863" s="86"/>
      <c r="I863" s="86"/>
      <c r="J863" s="15"/>
      <c r="K863" s="92">
        <f t="shared" si="59"/>
        <v>0</v>
      </c>
      <c r="L863" s="93">
        <f t="shared" si="60"/>
        <v>0</v>
      </c>
      <c r="M863" s="94" t="str">
        <f>+IFERROR(VLOOKUP(LEFT(F863,4),'ESTADAR V3 2025'!$C$4:$G$116,4,0),"")</f>
        <v/>
      </c>
      <c r="N863" s="95" t="str">
        <f t="shared" si="61"/>
        <v/>
      </c>
      <c r="O863" s="96" t="str">
        <f t="shared" si="62"/>
        <v/>
      </c>
      <c r="P863" s="14"/>
      <c r="Q863" s="14"/>
      <c r="R863" s="218" t="e">
        <f>+VLOOKUP(F863,'ESTADAR V3 2025'!$D$125:$G$236,4,FALSE)</f>
        <v>#N/A</v>
      </c>
    </row>
    <row r="864" spans="1:18" x14ac:dyDescent="0.35">
      <c r="A864" s="83" t="str">
        <f>IFERROR(VLOOKUP(LEFT(F864,4),Tabla3[[COD]:[PROCESO]],5,0),"")</f>
        <v/>
      </c>
      <c r="B864" s="15"/>
      <c r="C864" s="85"/>
      <c r="D864" s="84" t="e">
        <f>VLOOKUP(E864,FINCAS!$A$2:$B$77,2,0)</f>
        <v>#N/A</v>
      </c>
      <c r="E864" s="15"/>
      <c r="F864" s="15"/>
      <c r="G864" s="82" t="e">
        <f>VLOOKUP(F864,'ESTADAR V3 2025'!$D$125:$E$240,2,0)</f>
        <v>#N/A</v>
      </c>
      <c r="H864" s="86"/>
      <c r="I864" s="86"/>
      <c r="J864" s="15"/>
      <c r="K864" s="92">
        <f t="shared" si="59"/>
        <v>0</v>
      </c>
      <c r="L864" s="93">
        <f t="shared" si="60"/>
        <v>0</v>
      </c>
      <c r="M864" s="94" t="str">
        <f>+IFERROR(VLOOKUP(LEFT(F864,4),'ESTADAR V3 2025'!$C$4:$G$116,4,0),"")</f>
        <v/>
      </c>
      <c r="N864" s="95" t="str">
        <f t="shared" si="61"/>
        <v/>
      </c>
      <c r="O864" s="96" t="str">
        <f t="shared" si="62"/>
        <v/>
      </c>
      <c r="P864" s="14"/>
      <c r="Q864" s="14"/>
      <c r="R864" s="218" t="e">
        <f>+VLOOKUP(F864,'ESTADAR V3 2025'!$D$125:$G$236,4,FALSE)</f>
        <v>#N/A</v>
      </c>
    </row>
    <row r="865" spans="1:18" x14ac:dyDescent="0.35">
      <c r="A865" s="83" t="str">
        <f>IFERROR(VLOOKUP(LEFT(F865,4),Tabla3[[COD]:[PROCESO]],5,0),"")</f>
        <v/>
      </c>
      <c r="B865" s="15"/>
      <c r="C865" s="85"/>
      <c r="D865" s="84" t="e">
        <f>VLOOKUP(E865,FINCAS!$A$2:$B$77,2,0)</f>
        <v>#N/A</v>
      </c>
      <c r="E865" s="15"/>
      <c r="F865" s="15"/>
      <c r="G865" s="82" t="e">
        <f>VLOOKUP(F865,'ESTADAR V3 2025'!$D$125:$E$240,2,0)</f>
        <v>#N/A</v>
      </c>
      <c r="H865" s="86"/>
      <c r="I865" s="86"/>
      <c r="J865" s="15"/>
      <c r="K865" s="92">
        <f t="shared" si="59"/>
        <v>0</v>
      </c>
      <c r="L865" s="93">
        <f t="shared" si="60"/>
        <v>0</v>
      </c>
      <c r="M865" s="94" t="str">
        <f>+IFERROR(VLOOKUP(LEFT(F865,4),'ESTADAR V3 2025'!$C$4:$G$116,4,0),"")</f>
        <v/>
      </c>
      <c r="N865" s="95" t="str">
        <f t="shared" si="61"/>
        <v/>
      </c>
      <c r="O865" s="96" t="str">
        <f t="shared" si="62"/>
        <v/>
      </c>
      <c r="P865" s="14"/>
      <c r="Q865" s="14"/>
      <c r="R865" s="218" t="e">
        <f>+VLOOKUP(F865,'ESTADAR V3 2025'!$D$125:$G$236,4,FALSE)</f>
        <v>#N/A</v>
      </c>
    </row>
    <row r="866" spans="1:18" x14ac:dyDescent="0.35">
      <c r="A866" s="83" t="str">
        <f>IFERROR(VLOOKUP(LEFT(F866,4),Tabla3[[COD]:[PROCESO]],5,0),"")</f>
        <v/>
      </c>
      <c r="B866" s="15"/>
      <c r="C866" s="85"/>
      <c r="D866" s="84" t="e">
        <f>VLOOKUP(E866,FINCAS!$A$2:$B$77,2,0)</f>
        <v>#N/A</v>
      </c>
      <c r="E866" s="15"/>
      <c r="F866" s="15"/>
      <c r="G866" s="82" t="e">
        <f>VLOOKUP(F866,'ESTADAR V3 2025'!$D$125:$E$240,2,0)</f>
        <v>#N/A</v>
      </c>
      <c r="H866" s="86"/>
      <c r="I866" s="86"/>
      <c r="J866" s="15"/>
      <c r="K866" s="92">
        <f t="shared" si="59"/>
        <v>0</v>
      </c>
      <c r="L866" s="93">
        <f t="shared" si="60"/>
        <v>0</v>
      </c>
      <c r="M866" s="94" t="str">
        <f>+IFERROR(VLOOKUP(LEFT(F866,4),'ESTADAR V3 2025'!$C$4:$G$116,4,0),"")</f>
        <v/>
      </c>
      <c r="N866" s="95" t="str">
        <f t="shared" si="61"/>
        <v/>
      </c>
      <c r="O866" s="96" t="str">
        <f t="shared" si="62"/>
        <v/>
      </c>
      <c r="P866" s="14"/>
      <c r="Q866" s="14"/>
      <c r="R866" s="218" t="e">
        <f>+VLOOKUP(F866,'ESTADAR V3 2025'!$D$125:$G$236,4,FALSE)</f>
        <v>#N/A</v>
      </c>
    </row>
    <row r="867" spans="1:18" x14ac:dyDescent="0.35">
      <c r="A867" s="83" t="str">
        <f>IFERROR(VLOOKUP(LEFT(F867,4),Tabla3[[COD]:[PROCESO]],5,0),"")</f>
        <v/>
      </c>
      <c r="B867" s="15"/>
      <c r="C867" s="85"/>
      <c r="D867" s="84" t="e">
        <f>VLOOKUP(E867,FINCAS!$A$2:$B$77,2,0)</f>
        <v>#N/A</v>
      </c>
      <c r="E867" s="15"/>
      <c r="F867" s="15"/>
      <c r="G867" s="82" t="e">
        <f>VLOOKUP(F867,'ESTADAR V3 2025'!$D$125:$E$240,2,0)</f>
        <v>#N/A</v>
      </c>
      <c r="H867" s="86"/>
      <c r="I867" s="86"/>
      <c r="J867" s="15"/>
      <c r="K867" s="92">
        <f t="shared" si="59"/>
        <v>0</v>
      </c>
      <c r="L867" s="93">
        <f t="shared" si="60"/>
        <v>0</v>
      </c>
      <c r="M867" s="94" t="str">
        <f>+IFERROR(VLOOKUP(LEFT(F867,4),'ESTADAR V3 2025'!$C$4:$G$116,4,0),"")</f>
        <v/>
      </c>
      <c r="N867" s="95" t="str">
        <f t="shared" si="61"/>
        <v/>
      </c>
      <c r="O867" s="96" t="str">
        <f t="shared" si="62"/>
        <v/>
      </c>
      <c r="P867" s="14"/>
      <c r="Q867" s="14"/>
      <c r="R867" s="218" t="e">
        <f>+VLOOKUP(F867,'ESTADAR V3 2025'!$D$125:$G$236,4,FALSE)</f>
        <v>#N/A</v>
      </c>
    </row>
    <row r="868" spans="1:18" x14ac:dyDescent="0.35">
      <c r="A868" s="83" t="str">
        <f>IFERROR(VLOOKUP(LEFT(F868,4),Tabla3[[COD]:[PROCESO]],5,0),"")</f>
        <v/>
      </c>
      <c r="B868" s="15"/>
      <c r="C868" s="85"/>
      <c r="D868" s="84" t="e">
        <f>VLOOKUP(E868,FINCAS!$A$2:$B$77,2,0)</f>
        <v>#N/A</v>
      </c>
      <c r="E868" s="15"/>
      <c r="F868" s="15"/>
      <c r="G868" s="82" t="e">
        <f>VLOOKUP(F868,'ESTADAR V3 2025'!$D$125:$E$240,2,0)</f>
        <v>#N/A</v>
      </c>
      <c r="H868" s="86"/>
      <c r="I868" s="86"/>
      <c r="J868" s="15"/>
      <c r="K868" s="92">
        <f t="shared" si="59"/>
        <v>0</v>
      </c>
      <c r="L868" s="93">
        <f t="shared" si="60"/>
        <v>0</v>
      </c>
      <c r="M868" s="94" t="str">
        <f>+IFERROR(VLOOKUP(LEFT(F868,4),'ESTADAR V3 2025'!$C$4:$G$116,4,0),"")</f>
        <v/>
      </c>
      <c r="N868" s="95" t="str">
        <f t="shared" si="61"/>
        <v/>
      </c>
      <c r="O868" s="96" t="str">
        <f t="shared" si="62"/>
        <v/>
      </c>
      <c r="P868" s="14"/>
      <c r="Q868" s="14"/>
      <c r="R868" s="218" t="e">
        <f>+VLOOKUP(F868,'ESTADAR V3 2025'!$D$125:$G$236,4,FALSE)</f>
        <v>#N/A</v>
      </c>
    </row>
    <row r="869" spans="1:18" x14ac:dyDescent="0.35">
      <c r="A869" s="83" t="str">
        <f>IFERROR(VLOOKUP(LEFT(F869,4),Tabla3[[COD]:[PROCESO]],5,0),"")</f>
        <v/>
      </c>
      <c r="B869" s="15"/>
      <c r="C869" s="85"/>
      <c r="D869" s="84" t="e">
        <f>VLOOKUP(E869,FINCAS!$A$2:$B$77,2,0)</f>
        <v>#N/A</v>
      </c>
      <c r="E869" s="15"/>
      <c r="F869" s="15"/>
      <c r="G869" s="82" t="e">
        <f>VLOOKUP(F869,'ESTADAR V3 2025'!$D$125:$E$240,2,0)</f>
        <v>#N/A</v>
      </c>
      <c r="H869" s="86"/>
      <c r="I869" s="86"/>
      <c r="J869" s="15"/>
      <c r="K869" s="92">
        <f t="shared" si="59"/>
        <v>0</v>
      </c>
      <c r="L869" s="93">
        <f t="shared" si="60"/>
        <v>0</v>
      </c>
      <c r="M869" s="94" t="str">
        <f>+IFERROR(VLOOKUP(LEFT(F869,4),'ESTADAR V3 2025'!$C$4:$G$116,4,0),"")</f>
        <v/>
      </c>
      <c r="N869" s="95" t="str">
        <f t="shared" si="61"/>
        <v/>
      </c>
      <c r="O869" s="96" t="str">
        <f t="shared" si="62"/>
        <v/>
      </c>
      <c r="P869" s="14"/>
      <c r="Q869" s="14"/>
      <c r="R869" s="218" t="e">
        <f>+VLOOKUP(F869,'ESTADAR V3 2025'!$D$125:$G$236,4,FALSE)</f>
        <v>#N/A</v>
      </c>
    </row>
    <row r="870" spans="1:18" x14ac:dyDescent="0.35">
      <c r="A870" s="83" t="str">
        <f>IFERROR(VLOOKUP(LEFT(F870,4),Tabla3[[COD]:[PROCESO]],5,0),"")</f>
        <v/>
      </c>
      <c r="B870" s="15"/>
      <c r="C870" s="85"/>
      <c r="D870" s="84" t="e">
        <f>VLOOKUP(E870,FINCAS!$A$2:$B$77,2,0)</f>
        <v>#N/A</v>
      </c>
      <c r="E870" s="15"/>
      <c r="F870" s="15"/>
      <c r="G870" s="82" t="e">
        <f>VLOOKUP(F870,'ESTADAR V3 2025'!$D$125:$E$240,2,0)</f>
        <v>#N/A</v>
      </c>
      <c r="H870" s="86"/>
      <c r="I870" s="86"/>
      <c r="J870" s="15"/>
      <c r="K870" s="92">
        <f t="shared" si="59"/>
        <v>0</v>
      </c>
      <c r="L870" s="93">
        <f t="shared" si="60"/>
        <v>0</v>
      </c>
      <c r="M870" s="94" t="str">
        <f>+IFERROR(VLOOKUP(LEFT(F870,4),'ESTADAR V3 2025'!$C$4:$G$116,4,0),"")</f>
        <v/>
      </c>
      <c r="N870" s="95" t="str">
        <f t="shared" si="61"/>
        <v/>
      </c>
      <c r="O870" s="96" t="str">
        <f t="shared" si="62"/>
        <v/>
      </c>
      <c r="P870" s="14"/>
      <c r="Q870" s="14"/>
      <c r="R870" s="218" t="e">
        <f>+VLOOKUP(F870,'ESTADAR V3 2025'!$D$125:$G$236,4,FALSE)</f>
        <v>#N/A</v>
      </c>
    </row>
    <row r="871" spans="1:18" x14ac:dyDescent="0.35">
      <c r="A871" s="83" t="str">
        <f>IFERROR(VLOOKUP(LEFT(F871,4),Tabla3[[COD]:[PROCESO]],5,0),"")</f>
        <v/>
      </c>
      <c r="B871" s="15"/>
      <c r="C871" s="85"/>
      <c r="D871" s="84" t="e">
        <f>VLOOKUP(E871,FINCAS!$A$2:$B$77,2,0)</f>
        <v>#N/A</v>
      </c>
      <c r="E871" s="15"/>
      <c r="F871" s="15"/>
      <c r="G871" s="82" t="e">
        <f>VLOOKUP(F871,'ESTADAR V3 2025'!$D$125:$E$240,2,0)</f>
        <v>#N/A</v>
      </c>
      <c r="H871" s="86"/>
      <c r="I871" s="86"/>
      <c r="J871" s="15"/>
      <c r="K871" s="92">
        <f t="shared" si="59"/>
        <v>0</v>
      </c>
      <c r="L871" s="93">
        <f t="shared" si="60"/>
        <v>0</v>
      </c>
      <c r="M871" s="94" t="str">
        <f>+IFERROR(VLOOKUP(LEFT(F871,4),'ESTADAR V3 2025'!$C$4:$G$116,4,0),"")</f>
        <v/>
      </c>
      <c r="N871" s="95" t="str">
        <f t="shared" si="61"/>
        <v/>
      </c>
      <c r="O871" s="96" t="str">
        <f t="shared" si="62"/>
        <v/>
      </c>
      <c r="P871" s="14"/>
      <c r="Q871" s="14"/>
      <c r="R871" s="218" t="e">
        <f>+VLOOKUP(F871,'ESTADAR V3 2025'!$D$125:$G$236,4,FALSE)</f>
        <v>#N/A</v>
      </c>
    </row>
    <row r="872" spans="1:18" x14ac:dyDescent="0.35">
      <c r="A872" s="83" t="str">
        <f>IFERROR(VLOOKUP(LEFT(F872,4),Tabla3[[COD]:[PROCESO]],5,0),"")</f>
        <v/>
      </c>
      <c r="B872" s="15"/>
      <c r="C872" s="85"/>
      <c r="D872" s="84" t="e">
        <f>VLOOKUP(E872,FINCAS!$A$2:$B$77,2,0)</f>
        <v>#N/A</v>
      </c>
      <c r="E872" s="15"/>
      <c r="F872" s="15"/>
      <c r="G872" s="82" t="e">
        <f>VLOOKUP(F872,'ESTADAR V3 2025'!$D$125:$E$240,2,0)</f>
        <v>#N/A</v>
      </c>
      <c r="H872" s="86"/>
      <c r="I872" s="86"/>
      <c r="J872" s="15"/>
      <c r="K872" s="92">
        <f t="shared" si="59"/>
        <v>0</v>
      </c>
      <c r="L872" s="93">
        <f t="shared" si="60"/>
        <v>0</v>
      </c>
      <c r="M872" s="94" t="str">
        <f>+IFERROR(VLOOKUP(LEFT(F872,4),'ESTADAR V3 2025'!$C$4:$G$116,4,0),"")</f>
        <v/>
      </c>
      <c r="N872" s="95" t="str">
        <f t="shared" si="61"/>
        <v/>
      </c>
      <c r="O872" s="96" t="str">
        <f t="shared" si="62"/>
        <v/>
      </c>
      <c r="P872" s="14"/>
      <c r="Q872" s="14"/>
      <c r="R872" s="218" t="e">
        <f>+VLOOKUP(F872,'ESTADAR V3 2025'!$D$125:$G$236,4,FALSE)</f>
        <v>#N/A</v>
      </c>
    </row>
    <row r="873" spans="1:18" x14ac:dyDescent="0.35">
      <c r="A873" s="83" t="str">
        <f>IFERROR(VLOOKUP(LEFT(F873,4),Tabla3[[COD]:[PROCESO]],5,0),"")</f>
        <v/>
      </c>
      <c r="B873" s="15"/>
      <c r="C873" s="85"/>
      <c r="D873" s="84" t="e">
        <f>VLOOKUP(E873,FINCAS!$A$2:$B$77,2,0)</f>
        <v>#N/A</v>
      </c>
      <c r="E873" s="15"/>
      <c r="F873" s="15"/>
      <c r="G873" s="82" t="e">
        <f>VLOOKUP(F873,'ESTADAR V3 2025'!$D$125:$E$240,2,0)</f>
        <v>#N/A</v>
      </c>
      <c r="H873" s="86"/>
      <c r="I873" s="86"/>
      <c r="J873" s="15"/>
      <c r="K873" s="92">
        <f t="shared" si="59"/>
        <v>0</v>
      </c>
      <c r="L873" s="93">
        <f t="shared" si="60"/>
        <v>0</v>
      </c>
      <c r="M873" s="94" t="str">
        <f>+IFERROR(VLOOKUP(LEFT(F873,4),'ESTADAR V3 2025'!$C$4:$G$116,4,0),"")</f>
        <v/>
      </c>
      <c r="N873" s="95" t="str">
        <f t="shared" si="61"/>
        <v/>
      </c>
      <c r="O873" s="96" t="str">
        <f t="shared" si="62"/>
        <v/>
      </c>
      <c r="P873" s="14"/>
      <c r="Q873" s="14"/>
      <c r="R873" s="218" t="e">
        <f>+VLOOKUP(F873,'ESTADAR V3 2025'!$D$125:$G$236,4,FALSE)</f>
        <v>#N/A</v>
      </c>
    </row>
    <row r="874" spans="1:18" x14ac:dyDescent="0.35">
      <c r="A874" s="83" t="str">
        <f>IFERROR(VLOOKUP(LEFT(F874,4),Tabla3[[COD]:[PROCESO]],5,0),"")</f>
        <v/>
      </c>
      <c r="B874" s="15"/>
      <c r="C874" s="85"/>
      <c r="D874" s="84" t="e">
        <f>VLOOKUP(E874,FINCAS!$A$2:$B$77,2,0)</f>
        <v>#N/A</v>
      </c>
      <c r="E874" s="15"/>
      <c r="F874" s="15"/>
      <c r="G874" s="82" t="e">
        <f>VLOOKUP(F874,'ESTADAR V3 2025'!$D$125:$E$240,2,0)</f>
        <v>#N/A</v>
      </c>
      <c r="H874" s="86"/>
      <c r="I874" s="86"/>
      <c r="J874" s="15"/>
      <c r="K874" s="92">
        <f t="shared" si="59"/>
        <v>0</v>
      </c>
      <c r="L874" s="93">
        <f t="shared" si="60"/>
        <v>0</v>
      </c>
      <c r="M874" s="94" t="str">
        <f>+IFERROR(VLOOKUP(LEFT(F874,4),'ESTADAR V3 2025'!$C$4:$G$116,4,0),"")</f>
        <v/>
      </c>
      <c r="N874" s="95" t="str">
        <f t="shared" si="61"/>
        <v/>
      </c>
      <c r="O874" s="96" t="str">
        <f t="shared" si="62"/>
        <v/>
      </c>
      <c r="P874" s="14"/>
      <c r="Q874" s="14"/>
      <c r="R874" s="218" t="e">
        <f>+VLOOKUP(F874,'ESTADAR V3 2025'!$D$125:$G$236,4,FALSE)</f>
        <v>#N/A</v>
      </c>
    </row>
    <row r="875" spans="1:18" x14ac:dyDescent="0.35">
      <c r="A875" s="83" t="str">
        <f>IFERROR(VLOOKUP(LEFT(F875,4),Tabla3[[COD]:[PROCESO]],5,0),"")</f>
        <v/>
      </c>
      <c r="B875" s="15"/>
      <c r="C875" s="85"/>
      <c r="D875" s="84" t="e">
        <f>VLOOKUP(E875,FINCAS!$A$2:$B$77,2,0)</f>
        <v>#N/A</v>
      </c>
      <c r="E875" s="15"/>
      <c r="F875" s="15"/>
      <c r="G875" s="82" t="e">
        <f>VLOOKUP(F875,'ESTADAR V3 2025'!$D$125:$E$240,2,0)</f>
        <v>#N/A</v>
      </c>
      <c r="H875" s="86"/>
      <c r="I875" s="86"/>
      <c r="J875" s="15"/>
      <c r="K875" s="92">
        <f t="shared" si="59"/>
        <v>0</v>
      </c>
      <c r="L875" s="93">
        <f t="shared" si="60"/>
        <v>0</v>
      </c>
      <c r="M875" s="94" t="str">
        <f>+IFERROR(VLOOKUP(LEFT(F875,4),'ESTADAR V3 2025'!$C$4:$G$116,4,0),"")</f>
        <v/>
      </c>
      <c r="N875" s="95" t="str">
        <f t="shared" si="61"/>
        <v/>
      </c>
      <c r="O875" s="96" t="str">
        <f t="shared" si="62"/>
        <v/>
      </c>
      <c r="P875" s="14"/>
      <c r="Q875" s="14"/>
      <c r="R875" s="218" t="e">
        <f>+VLOOKUP(F875,'ESTADAR V3 2025'!$D$125:$G$236,4,FALSE)</f>
        <v>#N/A</v>
      </c>
    </row>
    <row r="876" spans="1:18" x14ac:dyDescent="0.35">
      <c r="A876" s="83" t="str">
        <f>IFERROR(VLOOKUP(LEFT(F876,4),Tabla3[[COD]:[PROCESO]],5,0),"")</f>
        <v/>
      </c>
      <c r="B876" s="15"/>
      <c r="C876" s="85"/>
      <c r="D876" s="84" t="e">
        <f>VLOOKUP(E876,FINCAS!$A$2:$B$77,2,0)</f>
        <v>#N/A</v>
      </c>
      <c r="E876" s="15"/>
      <c r="F876" s="15"/>
      <c r="G876" s="82" t="e">
        <f>VLOOKUP(F876,'ESTADAR V3 2025'!$D$125:$E$240,2,0)</f>
        <v>#N/A</v>
      </c>
      <c r="H876" s="86"/>
      <c r="I876" s="86"/>
      <c r="J876" s="15"/>
      <c r="K876" s="92">
        <f t="shared" si="59"/>
        <v>0</v>
      </c>
      <c r="L876" s="93">
        <f t="shared" si="60"/>
        <v>0</v>
      </c>
      <c r="M876" s="94" t="str">
        <f>+IFERROR(VLOOKUP(LEFT(F876,4),'ESTADAR V3 2025'!$C$4:$G$116,4,0),"")</f>
        <v/>
      </c>
      <c r="N876" s="95" t="str">
        <f t="shared" si="61"/>
        <v/>
      </c>
      <c r="O876" s="96" t="str">
        <f t="shared" si="62"/>
        <v/>
      </c>
      <c r="P876" s="14"/>
      <c r="Q876" s="14"/>
      <c r="R876" s="218" t="e">
        <f>+VLOOKUP(F876,'ESTADAR V3 2025'!$D$125:$G$236,4,FALSE)</f>
        <v>#N/A</v>
      </c>
    </row>
    <row r="877" spans="1:18" x14ac:dyDescent="0.35">
      <c r="A877" s="83" t="str">
        <f>IFERROR(VLOOKUP(LEFT(F877,4),Tabla3[[COD]:[PROCESO]],5,0),"")</f>
        <v/>
      </c>
      <c r="B877" s="15"/>
      <c r="C877" s="85"/>
      <c r="D877" s="84" t="e">
        <f>VLOOKUP(E877,FINCAS!$A$2:$B$77,2,0)</f>
        <v>#N/A</v>
      </c>
      <c r="E877" s="15"/>
      <c r="F877" s="15"/>
      <c r="G877" s="82" t="e">
        <f>VLOOKUP(F877,'ESTADAR V3 2025'!$D$125:$E$240,2,0)</f>
        <v>#N/A</v>
      </c>
      <c r="H877" s="86"/>
      <c r="I877" s="86"/>
      <c r="J877" s="15"/>
      <c r="K877" s="92">
        <f t="shared" si="59"/>
        <v>0</v>
      </c>
      <c r="L877" s="93">
        <f t="shared" si="60"/>
        <v>0</v>
      </c>
      <c r="M877" s="94" t="str">
        <f>+IFERROR(VLOOKUP(LEFT(F877,4),'ESTADAR V3 2025'!$C$4:$G$116,4,0),"")</f>
        <v/>
      </c>
      <c r="N877" s="95" t="str">
        <f t="shared" si="61"/>
        <v/>
      </c>
      <c r="O877" s="96" t="str">
        <f t="shared" si="62"/>
        <v/>
      </c>
      <c r="P877" s="14"/>
      <c r="Q877" s="14"/>
      <c r="R877" s="218" t="e">
        <f>+VLOOKUP(F877,'ESTADAR V3 2025'!$D$125:$G$236,4,FALSE)</f>
        <v>#N/A</v>
      </c>
    </row>
    <row r="878" spans="1:18" x14ac:dyDescent="0.35">
      <c r="A878" s="83" t="str">
        <f>IFERROR(VLOOKUP(LEFT(F878,4),Tabla3[[COD]:[PROCESO]],5,0),"")</f>
        <v/>
      </c>
      <c r="B878" s="15"/>
      <c r="C878" s="85"/>
      <c r="D878" s="84" t="e">
        <f>VLOOKUP(E878,FINCAS!$A$2:$B$77,2,0)</f>
        <v>#N/A</v>
      </c>
      <c r="E878" s="15"/>
      <c r="F878" s="15"/>
      <c r="G878" s="82" t="e">
        <f>VLOOKUP(F878,'ESTADAR V3 2025'!$D$125:$E$240,2,0)</f>
        <v>#N/A</v>
      </c>
      <c r="H878" s="86"/>
      <c r="I878" s="86"/>
      <c r="J878" s="15"/>
      <c r="K878" s="92">
        <f t="shared" si="59"/>
        <v>0</v>
      </c>
      <c r="L878" s="93">
        <f t="shared" si="60"/>
        <v>0</v>
      </c>
      <c r="M878" s="94" t="str">
        <f>+IFERROR(VLOOKUP(LEFT(F878,4),'ESTADAR V3 2025'!$C$4:$G$116,4,0),"")</f>
        <v/>
      </c>
      <c r="N878" s="95" t="str">
        <f t="shared" si="61"/>
        <v/>
      </c>
      <c r="O878" s="96" t="str">
        <f t="shared" si="62"/>
        <v/>
      </c>
      <c r="P878" s="14"/>
      <c r="Q878" s="14"/>
      <c r="R878" s="218" t="e">
        <f>+VLOOKUP(F878,'ESTADAR V3 2025'!$D$125:$G$236,4,FALSE)</f>
        <v>#N/A</v>
      </c>
    </row>
    <row r="879" spans="1:18" x14ac:dyDescent="0.35">
      <c r="A879" s="83" t="str">
        <f>IFERROR(VLOOKUP(LEFT(F879,4),Tabla3[[COD]:[PROCESO]],5,0),"")</f>
        <v/>
      </c>
      <c r="B879" s="15"/>
      <c r="C879" s="85"/>
      <c r="D879" s="84" t="e">
        <f>VLOOKUP(E879,FINCAS!$A$2:$B$77,2,0)</f>
        <v>#N/A</v>
      </c>
      <c r="E879" s="15"/>
      <c r="F879" s="15"/>
      <c r="G879" s="82" t="e">
        <f>VLOOKUP(F879,'ESTADAR V3 2025'!$D$125:$E$240,2,0)</f>
        <v>#N/A</v>
      </c>
      <c r="H879" s="86"/>
      <c r="I879" s="86"/>
      <c r="J879" s="15"/>
      <c r="K879" s="92">
        <f t="shared" si="59"/>
        <v>0</v>
      </c>
      <c r="L879" s="93">
        <f t="shared" si="60"/>
        <v>0</v>
      </c>
      <c r="M879" s="94" t="str">
        <f>+IFERROR(VLOOKUP(LEFT(F879,4),'ESTADAR V3 2025'!$C$4:$G$116,4,0),"")</f>
        <v/>
      </c>
      <c r="N879" s="95" t="str">
        <f t="shared" si="61"/>
        <v/>
      </c>
      <c r="O879" s="96" t="str">
        <f t="shared" si="62"/>
        <v/>
      </c>
      <c r="P879" s="14"/>
      <c r="Q879" s="14"/>
      <c r="R879" s="218" t="e">
        <f>+VLOOKUP(F879,'ESTADAR V3 2025'!$D$125:$G$236,4,FALSE)</f>
        <v>#N/A</v>
      </c>
    </row>
    <row r="880" spans="1:18" x14ac:dyDescent="0.35">
      <c r="A880" s="83" t="str">
        <f>IFERROR(VLOOKUP(LEFT(F880,4),Tabla3[[COD]:[PROCESO]],5,0),"")</f>
        <v/>
      </c>
      <c r="B880" s="15"/>
      <c r="C880" s="85"/>
      <c r="D880" s="84" t="e">
        <f>VLOOKUP(E880,FINCAS!$A$2:$B$77,2,0)</f>
        <v>#N/A</v>
      </c>
      <c r="E880" s="15"/>
      <c r="F880" s="15"/>
      <c r="G880" s="82" t="e">
        <f>VLOOKUP(F880,'ESTADAR V3 2025'!$D$125:$E$240,2,0)</f>
        <v>#N/A</v>
      </c>
      <c r="H880" s="86"/>
      <c r="I880" s="86"/>
      <c r="J880" s="15"/>
      <c r="K880" s="92">
        <f t="shared" si="59"/>
        <v>0</v>
      </c>
      <c r="L880" s="93">
        <f t="shared" si="60"/>
        <v>0</v>
      </c>
      <c r="M880" s="94" t="str">
        <f>+IFERROR(VLOOKUP(LEFT(F880,4),'ESTADAR V3 2025'!$C$4:$G$116,4,0),"")</f>
        <v/>
      </c>
      <c r="N880" s="95" t="str">
        <f t="shared" si="61"/>
        <v/>
      </c>
      <c r="O880" s="96" t="str">
        <f t="shared" si="62"/>
        <v/>
      </c>
      <c r="P880" s="14"/>
      <c r="Q880" s="14"/>
      <c r="R880" s="218" t="e">
        <f>+VLOOKUP(F880,'ESTADAR V3 2025'!$D$125:$G$236,4,FALSE)</f>
        <v>#N/A</v>
      </c>
    </row>
    <row r="881" spans="1:18" x14ac:dyDescent="0.35">
      <c r="A881" s="83" t="str">
        <f>IFERROR(VLOOKUP(LEFT(F881,4),Tabla3[[COD]:[PROCESO]],5,0),"")</f>
        <v/>
      </c>
      <c r="B881" s="15"/>
      <c r="C881" s="85"/>
      <c r="D881" s="84" t="e">
        <f>VLOOKUP(E881,FINCAS!$A$2:$B$77,2,0)</f>
        <v>#N/A</v>
      </c>
      <c r="E881" s="15"/>
      <c r="F881" s="15"/>
      <c r="G881" s="82" t="e">
        <f>VLOOKUP(F881,'ESTADAR V3 2025'!$D$125:$E$240,2,0)</f>
        <v>#N/A</v>
      </c>
      <c r="H881" s="86"/>
      <c r="I881" s="86"/>
      <c r="J881" s="15"/>
      <c r="K881" s="92">
        <f t="shared" ref="K881:K942" si="63">+IFERROR(L881,M881)</f>
        <v>0</v>
      </c>
      <c r="L881" s="93">
        <f t="shared" ref="L881:L942" si="64">+(I881-H881)*24</f>
        <v>0</v>
      </c>
      <c r="M881" s="94" t="str">
        <f>+IFERROR(VLOOKUP(LEFT(F881,4),'ESTADAR V3 2025'!$C$4:$G$116,4,0),"")</f>
        <v/>
      </c>
      <c r="N881" s="95" t="str">
        <f t="shared" ref="N881:N942" si="65">IFERROR(J881/L881,"")</f>
        <v/>
      </c>
      <c r="O881" s="96" t="str">
        <f t="shared" ref="O881:O942" si="66">IFERROR(N881/M881,"")</f>
        <v/>
      </c>
      <c r="P881" s="14"/>
      <c r="Q881" s="14"/>
      <c r="R881" s="218" t="e">
        <f>+VLOOKUP(F881,'ESTADAR V3 2025'!$D$125:$G$236,4,FALSE)</f>
        <v>#N/A</v>
      </c>
    </row>
    <row r="882" spans="1:18" x14ac:dyDescent="0.35">
      <c r="A882" s="83" t="str">
        <f>IFERROR(VLOOKUP(LEFT(F882,4),Tabla3[[COD]:[PROCESO]],5,0),"")</f>
        <v/>
      </c>
      <c r="B882" s="15"/>
      <c r="C882" s="85"/>
      <c r="D882" s="84" t="e">
        <f>VLOOKUP(E882,FINCAS!$A$2:$B$77,2,0)</f>
        <v>#N/A</v>
      </c>
      <c r="E882" s="15"/>
      <c r="F882" s="15"/>
      <c r="G882" s="82" t="e">
        <f>VLOOKUP(F882,'ESTADAR V3 2025'!$D$125:$E$240,2,0)</f>
        <v>#N/A</v>
      </c>
      <c r="H882" s="86"/>
      <c r="I882" s="86"/>
      <c r="J882" s="15"/>
      <c r="K882" s="92">
        <f t="shared" si="63"/>
        <v>0</v>
      </c>
      <c r="L882" s="93">
        <f t="shared" si="64"/>
        <v>0</v>
      </c>
      <c r="M882" s="94" t="str">
        <f>+IFERROR(VLOOKUP(LEFT(F882,4),'ESTADAR V3 2025'!$C$4:$G$116,4,0),"")</f>
        <v/>
      </c>
      <c r="N882" s="95" t="str">
        <f t="shared" si="65"/>
        <v/>
      </c>
      <c r="O882" s="96" t="str">
        <f t="shared" si="66"/>
        <v/>
      </c>
      <c r="P882" s="14"/>
      <c r="Q882" s="14"/>
      <c r="R882" s="218" t="e">
        <f>+VLOOKUP(F882,'ESTADAR V3 2025'!$D$125:$G$236,4,FALSE)</f>
        <v>#N/A</v>
      </c>
    </row>
    <row r="883" spans="1:18" x14ac:dyDescent="0.35">
      <c r="A883" s="83" t="str">
        <f>IFERROR(VLOOKUP(LEFT(F883,4),Tabla3[[COD]:[PROCESO]],5,0),"")</f>
        <v/>
      </c>
      <c r="B883" s="15"/>
      <c r="C883" s="85"/>
      <c r="D883" s="84" t="e">
        <f>VLOOKUP(E883,FINCAS!$A$2:$B$77,2,0)</f>
        <v>#N/A</v>
      </c>
      <c r="E883" s="15"/>
      <c r="F883" s="15"/>
      <c r="G883" s="82" t="e">
        <f>VLOOKUP(F883,'ESTADAR V3 2025'!$D$125:$E$240,2,0)</f>
        <v>#N/A</v>
      </c>
      <c r="H883" s="86"/>
      <c r="I883" s="86"/>
      <c r="J883" s="15"/>
      <c r="K883" s="92">
        <f t="shared" si="63"/>
        <v>0</v>
      </c>
      <c r="L883" s="93">
        <f t="shared" si="64"/>
        <v>0</v>
      </c>
      <c r="M883" s="94" t="str">
        <f>+IFERROR(VLOOKUP(LEFT(F883,4),'ESTADAR V3 2025'!$C$4:$G$116,4,0),"")</f>
        <v/>
      </c>
      <c r="N883" s="95" t="str">
        <f t="shared" si="65"/>
        <v/>
      </c>
      <c r="O883" s="96" t="str">
        <f t="shared" si="66"/>
        <v/>
      </c>
      <c r="P883" s="14"/>
      <c r="Q883" s="14"/>
      <c r="R883" s="218" t="e">
        <f>+VLOOKUP(F883,'ESTADAR V3 2025'!$D$125:$G$236,4,FALSE)</f>
        <v>#N/A</v>
      </c>
    </row>
    <row r="884" spans="1:18" x14ac:dyDescent="0.35">
      <c r="A884" s="83" t="str">
        <f>IFERROR(VLOOKUP(LEFT(F884,4),Tabla3[[COD]:[PROCESO]],5,0),"")</f>
        <v/>
      </c>
      <c r="B884" s="15"/>
      <c r="C884" s="85"/>
      <c r="D884" s="84" t="e">
        <f>VLOOKUP(E884,FINCAS!$A$2:$B$77,2,0)</f>
        <v>#N/A</v>
      </c>
      <c r="E884" s="15"/>
      <c r="F884" s="15"/>
      <c r="G884" s="82" t="e">
        <f>VLOOKUP(F884,'ESTADAR V3 2025'!$D$125:$E$240,2,0)</f>
        <v>#N/A</v>
      </c>
      <c r="H884" s="86"/>
      <c r="I884" s="86"/>
      <c r="J884" s="15"/>
      <c r="K884" s="92">
        <f t="shared" si="63"/>
        <v>0</v>
      </c>
      <c r="L884" s="93">
        <f t="shared" si="64"/>
        <v>0</v>
      </c>
      <c r="M884" s="94" t="str">
        <f>+IFERROR(VLOOKUP(LEFT(F884,4),'ESTADAR V3 2025'!$C$4:$G$116,4,0),"")</f>
        <v/>
      </c>
      <c r="N884" s="95" t="str">
        <f t="shared" si="65"/>
        <v/>
      </c>
      <c r="O884" s="96" t="str">
        <f t="shared" si="66"/>
        <v/>
      </c>
      <c r="P884" s="14"/>
      <c r="Q884" s="14"/>
      <c r="R884" s="218" t="e">
        <f>+VLOOKUP(F884,'ESTADAR V3 2025'!$D$125:$G$236,4,FALSE)</f>
        <v>#N/A</v>
      </c>
    </row>
    <row r="885" spans="1:18" x14ac:dyDescent="0.35">
      <c r="A885" s="83" t="str">
        <f>IFERROR(VLOOKUP(LEFT(F885,4),Tabla3[[COD]:[PROCESO]],5,0),"")</f>
        <v/>
      </c>
      <c r="B885" s="15"/>
      <c r="C885" s="85"/>
      <c r="D885" s="84" t="e">
        <f>VLOOKUP(E885,FINCAS!$A$2:$B$77,2,0)</f>
        <v>#N/A</v>
      </c>
      <c r="E885" s="15"/>
      <c r="F885" s="15"/>
      <c r="G885" s="82" t="e">
        <f>VLOOKUP(F885,'ESTADAR V3 2025'!$D$125:$E$240,2,0)</f>
        <v>#N/A</v>
      </c>
      <c r="H885" s="86"/>
      <c r="I885" s="86"/>
      <c r="J885" s="15"/>
      <c r="K885" s="92">
        <f t="shared" si="63"/>
        <v>0</v>
      </c>
      <c r="L885" s="93">
        <f t="shared" si="64"/>
        <v>0</v>
      </c>
      <c r="M885" s="94" t="str">
        <f>+IFERROR(VLOOKUP(LEFT(F885,4),'ESTADAR V3 2025'!$C$4:$G$116,4,0),"")</f>
        <v/>
      </c>
      <c r="N885" s="95" t="str">
        <f t="shared" si="65"/>
        <v/>
      </c>
      <c r="O885" s="96" t="str">
        <f t="shared" si="66"/>
        <v/>
      </c>
      <c r="P885" s="14"/>
      <c r="Q885" s="14"/>
      <c r="R885" s="218" t="e">
        <f>+VLOOKUP(F885,'ESTADAR V3 2025'!$D$125:$G$236,4,FALSE)</f>
        <v>#N/A</v>
      </c>
    </row>
    <row r="886" spans="1:18" x14ac:dyDescent="0.35">
      <c r="A886" s="83" t="str">
        <f>IFERROR(VLOOKUP(LEFT(F886,4),Tabla3[[COD]:[PROCESO]],5,0),"")</f>
        <v/>
      </c>
      <c r="B886" s="15"/>
      <c r="C886" s="85"/>
      <c r="D886" s="84" t="e">
        <f>VLOOKUP(E886,FINCAS!$A$2:$B$77,2,0)</f>
        <v>#N/A</v>
      </c>
      <c r="E886" s="15"/>
      <c r="F886" s="15"/>
      <c r="G886" s="82" t="e">
        <f>VLOOKUP(F886,'ESTADAR V3 2025'!$D$125:$E$240,2,0)</f>
        <v>#N/A</v>
      </c>
      <c r="H886" s="86"/>
      <c r="I886" s="86"/>
      <c r="J886" s="15"/>
      <c r="K886" s="92">
        <f t="shared" si="63"/>
        <v>0</v>
      </c>
      <c r="L886" s="93">
        <f t="shared" si="64"/>
        <v>0</v>
      </c>
      <c r="M886" s="94" t="str">
        <f>+IFERROR(VLOOKUP(LEFT(F886,4),'ESTADAR V3 2025'!$C$4:$G$116,4,0),"")</f>
        <v/>
      </c>
      <c r="N886" s="95" t="str">
        <f t="shared" si="65"/>
        <v/>
      </c>
      <c r="O886" s="96" t="str">
        <f t="shared" si="66"/>
        <v/>
      </c>
      <c r="P886" s="14"/>
      <c r="Q886" s="14"/>
      <c r="R886" s="218" t="e">
        <f>+VLOOKUP(F886,'ESTADAR V3 2025'!$D$125:$G$236,4,FALSE)</f>
        <v>#N/A</v>
      </c>
    </row>
    <row r="887" spans="1:18" x14ac:dyDescent="0.35">
      <c r="A887" s="83" t="str">
        <f>IFERROR(VLOOKUP(LEFT(F887,4),Tabla3[[COD]:[PROCESO]],5,0),"")</f>
        <v/>
      </c>
      <c r="B887" s="15"/>
      <c r="C887" s="85"/>
      <c r="D887" s="84" t="e">
        <f>VLOOKUP(E887,FINCAS!$A$2:$B$77,2,0)</f>
        <v>#N/A</v>
      </c>
      <c r="E887" s="15"/>
      <c r="F887" s="15"/>
      <c r="G887" s="82" t="e">
        <f>VLOOKUP(F887,'ESTADAR V3 2025'!$D$125:$E$240,2,0)</f>
        <v>#N/A</v>
      </c>
      <c r="H887" s="86"/>
      <c r="I887" s="86"/>
      <c r="J887" s="15"/>
      <c r="K887" s="92">
        <f t="shared" si="63"/>
        <v>0</v>
      </c>
      <c r="L887" s="93">
        <f t="shared" si="64"/>
        <v>0</v>
      </c>
      <c r="M887" s="94" t="str">
        <f>+IFERROR(VLOOKUP(LEFT(F887,4),'ESTADAR V3 2025'!$C$4:$G$116,4,0),"")</f>
        <v/>
      </c>
      <c r="N887" s="95" t="str">
        <f t="shared" si="65"/>
        <v/>
      </c>
      <c r="O887" s="96" t="str">
        <f t="shared" si="66"/>
        <v/>
      </c>
      <c r="P887" s="14"/>
      <c r="Q887" s="14"/>
      <c r="R887" s="218" t="e">
        <f>+VLOOKUP(F887,'ESTADAR V3 2025'!$D$125:$G$236,4,FALSE)</f>
        <v>#N/A</v>
      </c>
    </row>
    <row r="888" spans="1:18" x14ac:dyDescent="0.35">
      <c r="A888" s="83" t="str">
        <f>IFERROR(VLOOKUP(LEFT(F888,4),Tabla3[[COD]:[PROCESO]],5,0),"")</f>
        <v/>
      </c>
      <c r="B888" s="15"/>
      <c r="C888" s="85"/>
      <c r="D888" s="84" t="e">
        <f>VLOOKUP(E888,FINCAS!$A$2:$B$77,2,0)</f>
        <v>#N/A</v>
      </c>
      <c r="E888" s="15"/>
      <c r="F888" s="15"/>
      <c r="G888" s="82" t="e">
        <f>VLOOKUP(F888,'ESTADAR V3 2025'!$D$125:$E$240,2,0)</f>
        <v>#N/A</v>
      </c>
      <c r="H888" s="86"/>
      <c r="I888" s="86"/>
      <c r="J888" s="15"/>
      <c r="K888" s="92">
        <f t="shared" si="63"/>
        <v>0</v>
      </c>
      <c r="L888" s="93">
        <f t="shared" si="64"/>
        <v>0</v>
      </c>
      <c r="M888" s="94" t="str">
        <f>+IFERROR(VLOOKUP(LEFT(F888,4),'ESTADAR V3 2025'!$C$4:$G$116,4,0),"")</f>
        <v/>
      </c>
      <c r="N888" s="95" t="str">
        <f t="shared" si="65"/>
        <v/>
      </c>
      <c r="O888" s="96" t="str">
        <f t="shared" si="66"/>
        <v/>
      </c>
      <c r="P888" s="14"/>
      <c r="Q888" s="14"/>
      <c r="R888" s="218" t="e">
        <f>+VLOOKUP(F888,'ESTADAR V3 2025'!$D$125:$G$236,4,FALSE)</f>
        <v>#N/A</v>
      </c>
    </row>
    <row r="889" spans="1:18" x14ac:dyDescent="0.35">
      <c r="A889" s="83" t="str">
        <f>IFERROR(VLOOKUP(LEFT(F889,4),Tabla3[[COD]:[PROCESO]],5,0),"")</f>
        <v/>
      </c>
      <c r="B889" s="15"/>
      <c r="C889" s="85"/>
      <c r="D889" s="84" t="e">
        <f>VLOOKUP(E889,FINCAS!$A$2:$B$77,2,0)</f>
        <v>#N/A</v>
      </c>
      <c r="E889" s="15"/>
      <c r="F889" s="15"/>
      <c r="G889" s="82" t="e">
        <f>VLOOKUP(F889,'ESTADAR V3 2025'!$D$125:$E$240,2,0)</f>
        <v>#N/A</v>
      </c>
      <c r="H889" s="86"/>
      <c r="I889" s="86"/>
      <c r="J889" s="15"/>
      <c r="K889" s="92">
        <f t="shared" si="63"/>
        <v>0</v>
      </c>
      <c r="L889" s="93">
        <f t="shared" si="64"/>
        <v>0</v>
      </c>
      <c r="M889" s="94" t="str">
        <f>+IFERROR(VLOOKUP(LEFT(F889,4),'ESTADAR V3 2025'!$C$4:$G$116,4,0),"")</f>
        <v/>
      </c>
      <c r="N889" s="95" t="str">
        <f t="shared" si="65"/>
        <v/>
      </c>
      <c r="O889" s="96" t="str">
        <f t="shared" si="66"/>
        <v/>
      </c>
      <c r="P889" s="14"/>
      <c r="Q889" s="14"/>
      <c r="R889" s="218" t="e">
        <f>+VLOOKUP(F889,'ESTADAR V3 2025'!$D$125:$G$236,4,FALSE)</f>
        <v>#N/A</v>
      </c>
    </row>
    <row r="890" spans="1:18" x14ac:dyDescent="0.35">
      <c r="A890" s="83" t="str">
        <f>IFERROR(VLOOKUP(LEFT(F890,4),Tabla3[[COD]:[PROCESO]],5,0),"")</f>
        <v/>
      </c>
      <c r="B890" s="15"/>
      <c r="C890" s="85"/>
      <c r="D890" s="84" t="e">
        <f>VLOOKUP(E890,FINCAS!$A$2:$B$77,2,0)</f>
        <v>#N/A</v>
      </c>
      <c r="E890" s="15"/>
      <c r="F890" s="15"/>
      <c r="G890" s="82" t="e">
        <f>VLOOKUP(F890,'ESTADAR V3 2025'!$D$125:$E$240,2,0)</f>
        <v>#N/A</v>
      </c>
      <c r="H890" s="86"/>
      <c r="I890" s="86"/>
      <c r="J890" s="15"/>
      <c r="K890" s="92">
        <f t="shared" si="63"/>
        <v>0</v>
      </c>
      <c r="L890" s="93">
        <f t="shared" si="64"/>
        <v>0</v>
      </c>
      <c r="M890" s="94" t="str">
        <f>+IFERROR(VLOOKUP(LEFT(F890,4),'ESTADAR V3 2025'!$C$4:$G$116,4,0),"")</f>
        <v/>
      </c>
      <c r="N890" s="95" t="str">
        <f t="shared" si="65"/>
        <v/>
      </c>
      <c r="O890" s="96" t="str">
        <f t="shared" si="66"/>
        <v/>
      </c>
      <c r="P890" s="14"/>
      <c r="Q890" s="14"/>
      <c r="R890" s="218" t="e">
        <f>+VLOOKUP(F890,'ESTADAR V3 2025'!$D$125:$G$236,4,FALSE)</f>
        <v>#N/A</v>
      </c>
    </row>
    <row r="891" spans="1:18" x14ac:dyDescent="0.35">
      <c r="A891" s="83" t="str">
        <f>IFERROR(VLOOKUP(LEFT(F891,4),Tabla3[[COD]:[PROCESO]],5,0),"")</f>
        <v/>
      </c>
      <c r="B891" s="15"/>
      <c r="C891" s="85"/>
      <c r="D891" s="84" t="e">
        <f>VLOOKUP(E891,FINCAS!$A$2:$B$77,2,0)</f>
        <v>#N/A</v>
      </c>
      <c r="E891" s="15"/>
      <c r="F891" s="15"/>
      <c r="G891" s="82" t="e">
        <f>VLOOKUP(F891,'ESTADAR V3 2025'!$D$125:$E$240,2,0)</f>
        <v>#N/A</v>
      </c>
      <c r="H891" s="86"/>
      <c r="I891" s="86"/>
      <c r="J891" s="15"/>
      <c r="K891" s="92">
        <f t="shared" si="63"/>
        <v>0</v>
      </c>
      <c r="L891" s="93">
        <f t="shared" si="64"/>
        <v>0</v>
      </c>
      <c r="M891" s="94" t="str">
        <f>+IFERROR(VLOOKUP(LEFT(F891,4),'ESTADAR V3 2025'!$C$4:$G$116,4,0),"")</f>
        <v/>
      </c>
      <c r="N891" s="95" t="str">
        <f t="shared" si="65"/>
        <v/>
      </c>
      <c r="O891" s="96" t="str">
        <f t="shared" si="66"/>
        <v/>
      </c>
      <c r="P891" s="14"/>
      <c r="Q891" s="14"/>
      <c r="R891" s="218" t="e">
        <f>+VLOOKUP(F891,'ESTADAR V3 2025'!$D$125:$G$236,4,FALSE)</f>
        <v>#N/A</v>
      </c>
    </row>
    <row r="892" spans="1:18" x14ac:dyDescent="0.35">
      <c r="A892" s="83" t="str">
        <f>IFERROR(VLOOKUP(LEFT(F892,4),Tabla3[[COD]:[PROCESO]],5,0),"")</f>
        <v/>
      </c>
      <c r="B892" s="15"/>
      <c r="C892" s="85"/>
      <c r="D892" s="84" t="e">
        <f>VLOOKUP(E892,FINCAS!$A$2:$B$77,2,0)</f>
        <v>#N/A</v>
      </c>
      <c r="E892" s="15"/>
      <c r="F892" s="15"/>
      <c r="G892" s="82" t="e">
        <f>VLOOKUP(F892,'ESTADAR V3 2025'!$D$125:$E$240,2,0)</f>
        <v>#N/A</v>
      </c>
      <c r="H892" s="86"/>
      <c r="I892" s="86"/>
      <c r="J892" s="15"/>
      <c r="K892" s="92">
        <f t="shared" si="63"/>
        <v>0</v>
      </c>
      <c r="L892" s="93">
        <f t="shared" si="64"/>
        <v>0</v>
      </c>
      <c r="M892" s="94" t="str">
        <f>+IFERROR(VLOOKUP(LEFT(F892,4),'ESTADAR V3 2025'!$C$4:$G$116,4,0),"")</f>
        <v/>
      </c>
      <c r="N892" s="95" t="str">
        <f t="shared" si="65"/>
        <v/>
      </c>
      <c r="O892" s="96" t="str">
        <f t="shared" si="66"/>
        <v/>
      </c>
      <c r="P892" s="14"/>
      <c r="Q892" s="14"/>
      <c r="R892" s="218" t="e">
        <f>+VLOOKUP(F892,'ESTADAR V3 2025'!$D$125:$G$236,4,FALSE)</f>
        <v>#N/A</v>
      </c>
    </row>
    <row r="893" spans="1:18" x14ac:dyDescent="0.35">
      <c r="A893" s="83" t="str">
        <f>IFERROR(VLOOKUP(LEFT(F893,4),Tabla3[[COD]:[PROCESO]],5,0),"")</f>
        <v/>
      </c>
      <c r="B893" s="15"/>
      <c r="C893" s="85"/>
      <c r="D893" s="84" t="e">
        <f>VLOOKUP(E893,FINCAS!$A$2:$B$77,2,0)</f>
        <v>#N/A</v>
      </c>
      <c r="E893" s="15"/>
      <c r="F893" s="15"/>
      <c r="G893" s="82" t="e">
        <f>VLOOKUP(F893,'ESTADAR V3 2025'!$D$125:$E$240,2,0)</f>
        <v>#N/A</v>
      </c>
      <c r="H893" s="86"/>
      <c r="I893" s="86"/>
      <c r="J893" s="15"/>
      <c r="K893" s="92">
        <f t="shared" si="63"/>
        <v>0</v>
      </c>
      <c r="L893" s="93">
        <f t="shared" si="64"/>
        <v>0</v>
      </c>
      <c r="M893" s="94" t="str">
        <f>+IFERROR(VLOOKUP(LEFT(F893,4),'ESTADAR V3 2025'!$C$4:$G$116,4,0),"")</f>
        <v/>
      </c>
      <c r="N893" s="95" t="str">
        <f t="shared" si="65"/>
        <v/>
      </c>
      <c r="O893" s="96" t="str">
        <f t="shared" si="66"/>
        <v/>
      </c>
      <c r="P893" s="14"/>
      <c r="Q893" s="14"/>
      <c r="R893" s="218" t="e">
        <f>+VLOOKUP(F893,'ESTADAR V3 2025'!$D$125:$G$236,4,FALSE)</f>
        <v>#N/A</v>
      </c>
    </row>
    <row r="894" spans="1:18" x14ac:dyDescent="0.35">
      <c r="A894" s="83" t="str">
        <f>IFERROR(VLOOKUP(LEFT(F894,4),Tabla3[[COD]:[PROCESO]],5,0),"")</f>
        <v/>
      </c>
      <c r="B894" s="15"/>
      <c r="C894" s="85"/>
      <c r="D894" s="84" t="e">
        <f>VLOOKUP(E894,FINCAS!$A$2:$B$77,2,0)</f>
        <v>#N/A</v>
      </c>
      <c r="E894" s="15"/>
      <c r="F894" s="15"/>
      <c r="G894" s="82" t="e">
        <f>VLOOKUP(F894,'ESTADAR V3 2025'!$D$125:$E$240,2,0)</f>
        <v>#N/A</v>
      </c>
      <c r="H894" s="86"/>
      <c r="I894" s="86"/>
      <c r="J894" s="15"/>
      <c r="K894" s="92">
        <f t="shared" si="63"/>
        <v>0</v>
      </c>
      <c r="L894" s="93">
        <f t="shared" si="64"/>
        <v>0</v>
      </c>
      <c r="M894" s="94" t="str">
        <f>+IFERROR(VLOOKUP(LEFT(F894,4),'ESTADAR V3 2025'!$C$4:$G$116,4,0),"")</f>
        <v/>
      </c>
      <c r="N894" s="95" t="str">
        <f t="shared" si="65"/>
        <v/>
      </c>
      <c r="O894" s="96" t="str">
        <f t="shared" si="66"/>
        <v/>
      </c>
      <c r="P894" s="14"/>
      <c r="Q894" s="14"/>
      <c r="R894" s="218" t="e">
        <f>+VLOOKUP(F894,'ESTADAR V3 2025'!$D$125:$G$236,4,FALSE)</f>
        <v>#N/A</v>
      </c>
    </row>
    <row r="895" spans="1:18" x14ac:dyDescent="0.35">
      <c r="A895" s="83" t="str">
        <f>IFERROR(VLOOKUP(LEFT(F895,4),Tabla3[[COD]:[PROCESO]],5,0),"")</f>
        <v/>
      </c>
      <c r="B895" s="15"/>
      <c r="C895" s="85"/>
      <c r="D895" s="84" t="e">
        <f>VLOOKUP(E895,FINCAS!$A$2:$B$77,2,0)</f>
        <v>#N/A</v>
      </c>
      <c r="E895" s="15"/>
      <c r="F895" s="15"/>
      <c r="G895" s="82" t="e">
        <f>VLOOKUP(F895,'ESTADAR V3 2025'!$D$125:$E$240,2,0)</f>
        <v>#N/A</v>
      </c>
      <c r="H895" s="86"/>
      <c r="I895" s="86"/>
      <c r="J895" s="15"/>
      <c r="K895" s="92">
        <f t="shared" si="63"/>
        <v>0</v>
      </c>
      <c r="L895" s="93">
        <f t="shared" si="64"/>
        <v>0</v>
      </c>
      <c r="M895" s="94" t="str">
        <f>+IFERROR(VLOOKUP(LEFT(F895,4),'ESTADAR V3 2025'!$C$4:$G$116,4,0),"")</f>
        <v/>
      </c>
      <c r="N895" s="95" t="str">
        <f t="shared" si="65"/>
        <v/>
      </c>
      <c r="O895" s="96" t="str">
        <f t="shared" si="66"/>
        <v/>
      </c>
      <c r="P895" s="14"/>
      <c r="Q895" s="14"/>
      <c r="R895" s="218" t="e">
        <f>+VLOOKUP(F895,'ESTADAR V3 2025'!$D$125:$G$236,4,FALSE)</f>
        <v>#N/A</v>
      </c>
    </row>
    <row r="896" spans="1:18" x14ac:dyDescent="0.35">
      <c r="A896" s="83" t="str">
        <f>IFERROR(VLOOKUP(LEFT(F896,4),Tabla3[[COD]:[PROCESO]],5,0),"")</f>
        <v/>
      </c>
      <c r="B896" s="15"/>
      <c r="C896" s="85"/>
      <c r="D896" s="84" t="e">
        <f>VLOOKUP(E896,FINCAS!$A$2:$B$77,2,0)</f>
        <v>#N/A</v>
      </c>
      <c r="E896" s="15"/>
      <c r="F896" s="15"/>
      <c r="G896" s="82" t="e">
        <f>VLOOKUP(F896,'ESTADAR V3 2025'!$D$125:$E$240,2,0)</f>
        <v>#N/A</v>
      </c>
      <c r="H896" s="86"/>
      <c r="I896" s="86"/>
      <c r="J896" s="15"/>
      <c r="K896" s="92">
        <f t="shared" si="63"/>
        <v>0</v>
      </c>
      <c r="L896" s="93">
        <f t="shared" si="64"/>
        <v>0</v>
      </c>
      <c r="M896" s="94" t="str">
        <f>+IFERROR(VLOOKUP(LEFT(F896,4),'ESTADAR V3 2025'!$C$4:$G$116,4,0),"")</f>
        <v/>
      </c>
      <c r="N896" s="95" t="str">
        <f t="shared" si="65"/>
        <v/>
      </c>
      <c r="O896" s="96" t="str">
        <f t="shared" si="66"/>
        <v/>
      </c>
      <c r="P896" s="14"/>
      <c r="Q896" s="14"/>
      <c r="R896" s="218" t="e">
        <f>+VLOOKUP(F896,'ESTADAR V3 2025'!$D$125:$G$236,4,FALSE)</f>
        <v>#N/A</v>
      </c>
    </row>
    <row r="897" spans="1:18" x14ac:dyDescent="0.35">
      <c r="A897" s="83" t="str">
        <f>IFERROR(VLOOKUP(LEFT(F897,4),Tabla3[[COD]:[PROCESO]],5,0),"")</f>
        <v/>
      </c>
      <c r="B897" s="15"/>
      <c r="C897" s="85"/>
      <c r="D897" s="84" t="e">
        <f>VLOOKUP(E897,FINCAS!$A$2:$B$77,2,0)</f>
        <v>#N/A</v>
      </c>
      <c r="E897" s="15"/>
      <c r="F897" s="15"/>
      <c r="G897" s="82" t="e">
        <f>VLOOKUP(F897,'ESTADAR V3 2025'!$D$125:$E$240,2,0)</f>
        <v>#N/A</v>
      </c>
      <c r="H897" s="86"/>
      <c r="I897" s="86"/>
      <c r="J897" s="15"/>
      <c r="K897" s="92">
        <f t="shared" si="63"/>
        <v>0</v>
      </c>
      <c r="L897" s="93">
        <f t="shared" si="64"/>
        <v>0</v>
      </c>
      <c r="M897" s="94" t="str">
        <f>+IFERROR(VLOOKUP(LEFT(F897,4),'ESTADAR V3 2025'!$C$4:$G$116,4,0),"")</f>
        <v/>
      </c>
      <c r="N897" s="95" t="str">
        <f t="shared" si="65"/>
        <v/>
      </c>
      <c r="O897" s="96" t="str">
        <f t="shared" si="66"/>
        <v/>
      </c>
      <c r="P897" s="14"/>
      <c r="Q897" s="14"/>
      <c r="R897" s="218" t="e">
        <f>+VLOOKUP(F897,'ESTADAR V3 2025'!$D$125:$G$236,4,FALSE)</f>
        <v>#N/A</v>
      </c>
    </row>
    <row r="898" spans="1:18" x14ac:dyDescent="0.35">
      <c r="A898" s="83" t="str">
        <f>IFERROR(VLOOKUP(LEFT(F898,4),Tabla3[[COD]:[PROCESO]],5,0),"")</f>
        <v/>
      </c>
      <c r="B898" s="15"/>
      <c r="C898" s="85"/>
      <c r="D898" s="84" t="e">
        <f>VLOOKUP(E898,FINCAS!$A$2:$B$77,2,0)</f>
        <v>#N/A</v>
      </c>
      <c r="E898" s="15"/>
      <c r="F898" s="15"/>
      <c r="G898" s="82" t="e">
        <f>VLOOKUP(F898,'ESTADAR V3 2025'!$D$125:$E$240,2,0)</f>
        <v>#N/A</v>
      </c>
      <c r="H898" s="86"/>
      <c r="I898" s="86"/>
      <c r="J898" s="15"/>
      <c r="K898" s="92">
        <f t="shared" si="63"/>
        <v>0</v>
      </c>
      <c r="L898" s="93">
        <f t="shared" si="64"/>
        <v>0</v>
      </c>
      <c r="M898" s="94" t="str">
        <f>+IFERROR(VLOOKUP(LEFT(F898,4),'ESTADAR V3 2025'!$C$4:$G$116,4,0),"")</f>
        <v/>
      </c>
      <c r="N898" s="95" t="str">
        <f t="shared" si="65"/>
        <v/>
      </c>
      <c r="O898" s="96" t="str">
        <f t="shared" si="66"/>
        <v/>
      </c>
      <c r="P898" s="14"/>
      <c r="Q898" s="14"/>
      <c r="R898" s="218" t="e">
        <f>+VLOOKUP(F898,'ESTADAR V3 2025'!$D$125:$G$236,4,FALSE)</f>
        <v>#N/A</v>
      </c>
    </row>
    <row r="899" spans="1:18" x14ac:dyDescent="0.35">
      <c r="A899" s="83" t="str">
        <f>IFERROR(VLOOKUP(LEFT(F899,4),Tabla3[[COD]:[PROCESO]],5,0),"")</f>
        <v/>
      </c>
      <c r="B899" s="15"/>
      <c r="C899" s="85"/>
      <c r="D899" s="84" t="e">
        <f>VLOOKUP(E899,FINCAS!$A$2:$B$77,2,0)</f>
        <v>#N/A</v>
      </c>
      <c r="E899" s="15"/>
      <c r="F899" s="15"/>
      <c r="G899" s="82" t="e">
        <f>VLOOKUP(F899,'ESTADAR V3 2025'!$D$125:$E$240,2,0)</f>
        <v>#N/A</v>
      </c>
      <c r="H899" s="86"/>
      <c r="I899" s="86"/>
      <c r="J899" s="15"/>
      <c r="K899" s="92">
        <f t="shared" si="63"/>
        <v>0</v>
      </c>
      <c r="L899" s="93">
        <f t="shared" si="64"/>
        <v>0</v>
      </c>
      <c r="M899" s="94" t="str">
        <f>+IFERROR(VLOOKUP(LEFT(F899,4),'ESTADAR V3 2025'!$C$4:$G$116,4,0),"")</f>
        <v/>
      </c>
      <c r="N899" s="95" t="str">
        <f t="shared" si="65"/>
        <v/>
      </c>
      <c r="O899" s="96" t="str">
        <f t="shared" si="66"/>
        <v/>
      </c>
      <c r="P899" s="14"/>
      <c r="Q899" s="14"/>
      <c r="R899" s="218" t="e">
        <f>+VLOOKUP(F899,'ESTADAR V3 2025'!$D$125:$G$236,4,FALSE)</f>
        <v>#N/A</v>
      </c>
    </row>
    <row r="900" spans="1:18" x14ac:dyDescent="0.35">
      <c r="A900" s="83" t="str">
        <f>IFERROR(VLOOKUP(LEFT(F900,4),Tabla3[[COD]:[PROCESO]],5,0),"")</f>
        <v/>
      </c>
      <c r="B900" s="15"/>
      <c r="C900" s="85"/>
      <c r="D900" s="84" t="e">
        <f>VLOOKUP(E900,FINCAS!$A$2:$B$77,2,0)</f>
        <v>#N/A</v>
      </c>
      <c r="E900" s="15"/>
      <c r="F900" s="15"/>
      <c r="G900" s="82" t="e">
        <f>VLOOKUP(F900,'ESTADAR V3 2025'!$D$125:$E$240,2,0)</f>
        <v>#N/A</v>
      </c>
      <c r="H900" s="86"/>
      <c r="I900" s="86"/>
      <c r="J900" s="15"/>
      <c r="K900" s="92">
        <f t="shared" si="63"/>
        <v>0</v>
      </c>
      <c r="L900" s="93">
        <f t="shared" si="64"/>
        <v>0</v>
      </c>
      <c r="M900" s="94" t="str">
        <f>+IFERROR(VLOOKUP(LEFT(F900,4),'ESTADAR V3 2025'!$C$4:$G$116,4,0),"")</f>
        <v/>
      </c>
      <c r="N900" s="95" t="str">
        <f t="shared" si="65"/>
        <v/>
      </c>
      <c r="O900" s="96" t="str">
        <f t="shared" si="66"/>
        <v/>
      </c>
      <c r="P900" s="14"/>
      <c r="Q900" s="14"/>
      <c r="R900" s="218" t="e">
        <f>+VLOOKUP(F900,'ESTADAR V3 2025'!$D$125:$G$236,4,FALSE)</f>
        <v>#N/A</v>
      </c>
    </row>
    <row r="901" spans="1:18" x14ac:dyDescent="0.35">
      <c r="A901" s="83" t="str">
        <f>IFERROR(VLOOKUP(LEFT(F901,4),Tabla3[[COD]:[PROCESO]],5,0),"")</f>
        <v/>
      </c>
      <c r="B901" s="15"/>
      <c r="C901" s="85"/>
      <c r="D901" s="84" t="e">
        <f>VLOOKUP(E901,FINCAS!$A$2:$B$77,2,0)</f>
        <v>#N/A</v>
      </c>
      <c r="E901" s="15"/>
      <c r="F901" s="15"/>
      <c r="G901" s="82" t="e">
        <f>VLOOKUP(F901,'ESTADAR V3 2025'!$D$125:$E$240,2,0)</f>
        <v>#N/A</v>
      </c>
      <c r="H901" s="86"/>
      <c r="I901" s="86"/>
      <c r="J901" s="15"/>
      <c r="K901" s="92">
        <f t="shared" si="63"/>
        <v>0</v>
      </c>
      <c r="L901" s="93">
        <f t="shared" si="64"/>
        <v>0</v>
      </c>
      <c r="M901" s="94" t="str">
        <f>+IFERROR(VLOOKUP(LEFT(F901,4),'ESTADAR V3 2025'!$C$4:$G$116,4,0),"")</f>
        <v/>
      </c>
      <c r="N901" s="95" t="str">
        <f t="shared" si="65"/>
        <v/>
      </c>
      <c r="O901" s="96" t="str">
        <f t="shared" si="66"/>
        <v/>
      </c>
      <c r="P901" s="14"/>
      <c r="Q901" s="14"/>
      <c r="R901" s="218" t="e">
        <f>+VLOOKUP(F901,'ESTADAR V3 2025'!$D$125:$G$236,4,FALSE)</f>
        <v>#N/A</v>
      </c>
    </row>
    <row r="902" spans="1:18" x14ac:dyDescent="0.35">
      <c r="A902" s="83" t="str">
        <f>IFERROR(VLOOKUP(LEFT(F902,4),Tabla3[[COD]:[PROCESO]],5,0),"")</f>
        <v/>
      </c>
      <c r="B902" s="15"/>
      <c r="C902" s="85"/>
      <c r="D902" s="84" t="e">
        <f>VLOOKUP(E902,FINCAS!$A$2:$B$77,2,0)</f>
        <v>#N/A</v>
      </c>
      <c r="E902" s="15"/>
      <c r="F902" s="15"/>
      <c r="G902" s="82" t="e">
        <f>VLOOKUP(F902,'ESTADAR V3 2025'!$D$125:$E$240,2,0)</f>
        <v>#N/A</v>
      </c>
      <c r="H902" s="86"/>
      <c r="I902" s="86"/>
      <c r="J902" s="15"/>
      <c r="K902" s="92">
        <f t="shared" si="63"/>
        <v>0</v>
      </c>
      <c r="L902" s="93">
        <f t="shared" si="64"/>
        <v>0</v>
      </c>
      <c r="M902" s="94" t="str">
        <f>+IFERROR(VLOOKUP(LEFT(F902,4),'ESTADAR V3 2025'!$C$4:$G$116,4,0),"")</f>
        <v/>
      </c>
      <c r="N902" s="95" t="str">
        <f t="shared" si="65"/>
        <v/>
      </c>
      <c r="O902" s="96" t="str">
        <f t="shared" si="66"/>
        <v/>
      </c>
      <c r="P902" s="14"/>
      <c r="Q902" s="14"/>
      <c r="R902" s="218" t="e">
        <f>+VLOOKUP(F902,'ESTADAR V3 2025'!$D$125:$G$236,4,FALSE)</f>
        <v>#N/A</v>
      </c>
    </row>
    <row r="903" spans="1:18" x14ac:dyDescent="0.35">
      <c r="A903" s="83" t="str">
        <f>IFERROR(VLOOKUP(LEFT(F903,4),Tabla3[[COD]:[PROCESO]],5,0),"")</f>
        <v/>
      </c>
      <c r="B903" s="15"/>
      <c r="C903" s="85"/>
      <c r="D903" s="84" t="e">
        <f>VLOOKUP(E903,FINCAS!$A$2:$B$77,2,0)</f>
        <v>#N/A</v>
      </c>
      <c r="E903" s="15"/>
      <c r="F903" s="15"/>
      <c r="G903" s="82" t="e">
        <f>VLOOKUP(F903,'ESTADAR V3 2025'!$D$125:$E$240,2,0)</f>
        <v>#N/A</v>
      </c>
      <c r="H903" s="86"/>
      <c r="I903" s="86"/>
      <c r="J903" s="15"/>
      <c r="K903" s="92">
        <f t="shared" si="63"/>
        <v>0</v>
      </c>
      <c r="L903" s="93">
        <f t="shared" si="64"/>
        <v>0</v>
      </c>
      <c r="M903" s="94" t="str">
        <f>+IFERROR(VLOOKUP(LEFT(F903,4),'ESTADAR V3 2025'!$C$4:$G$116,4,0),"")</f>
        <v/>
      </c>
      <c r="N903" s="95" t="str">
        <f t="shared" si="65"/>
        <v/>
      </c>
      <c r="O903" s="96" t="str">
        <f t="shared" si="66"/>
        <v/>
      </c>
      <c r="P903" s="14"/>
      <c r="Q903" s="14"/>
      <c r="R903" s="218" t="e">
        <f>+VLOOKUP(F903,'ESTADAR V3 2025'!$D$125:$G$236,4,FALSE)</f>
        <v>#N/A</v>
      </c>
    </row>
    <row r="904" spans="1:18" x14ac:dyDescent="0.35">
      <c r="A904" s="83" t="str">
        <f>IFERROR(VLOOKUP(LEFT(F904,4),Tabla3[[COD]:[PROCESO]],5,0),"")</f>
        <v/>
      </c>
      <c r="B904" s="15"/>
      <c r="C904" s="85"/>
      <c r="D904" s="84" t="e">
        <f>VLOOKUP(E904,FINCAS!$A$2:$B$77,2,0)</f>
        <v>#N/A</v>
      </c>
      <c r="E904" s="15"/>
      <c r="F904" s="15"/>
      <c r="G904" s="82" t="e">
        <f>VLOOKUP(F904,'ESTADAR V3 2025'!$D$125:$E$240,2,0)</f>
        <v>#N/A</v>
      </c>
      <c r="H904" s="86"/>
      <c r="I904" s="86"/>
      <c r="J904" s="15"/>
      <c r="K904" s="92">
        <f t="shared" si="63"/>
        <v>0</v>
      </c>
      <c r="L904" s="93">
        <f t="shared" si="64"/>
        <v>0</v>
      </c>
      <c r="M904" s="94" t="str">
        <f>+IFERROR(VLOOKUP(LEFT(F904,4),'ESTADAR V3 2025'!$C$4:$G$116,4,0),"")</f>
        <v/>
      </c>
      <c r="N904" s="95" t="str">
        <f t="shared" si="65"/>
        <v/>
      </c>
      <c r="O904" s="96" t="str">
        <f t="shared" si="66"/>
        <v/>
      </c>
      <c r="P904" s="14"/>
      <c r="Q904" s="14"/>
      <c r="R904" s="218" t="e">
        <f>+VLOOKUP(F904,'ESTADAR V3 2025'!$D$125:$G$236,4,FALSE)</f>
        <v>#N/A</v>
      </c>
    </row>
    <row r="905" spans="1:18" x14ac:dyDescent="0.35">
      <c r="A905" s="83" t="str">
        <f>IFERROR(VLOOKUP(LEFT(F905,4),Tabla3[[COD]:[PROCESO]],5,0),"")</f>
        <v/>
      </c>
      <c r="B905" s="15"/>
      <c r="C905" s="85"/>
      <c r="D905" s="84" t="e">
        <f>VLOOKUP(E905,FINCAS!$A$2:$B$77,2,0)</f>
        <v>#N/A</v>
      </c>
      <c r="E905" s="15"/>
      <c r="F905" s="15"/>
      <c r="G905" s="82" t="e">
        <f>VLOOKUP(F905,'ESTADAR V3 2025'!$D$125:$E$240,2,0)</f>
        <v>#N/A</v>
      </c>
      <c r="H905" s="86"/>
      <c r="I905" s="86"/>
      <c r="J905" s="15"/>
      <c r="K905" s="92">
        <f t="shared" si="63"/>
        <v>0</v>
      </c>
      <c r="L905" s="93">
        <f t="shared" si="64"/>
        <v>0</v>
      </c>
      <c r="M905" s="94" t="str">
        <f>+IFERROR(VLOOKUP(LEFT(F905,4),'ESTADAR V3 2025'!$C$4:$G$116,4,0),"")</f>
        <v/>
      </c>
      <c r="N905" s="95" t="str">
        <f t="shared" si="65"/>
        <v/>
      </c>
      <c r="O905" s="96" t="str">
        <f t="shared" si="66"/>
        <v/>
      </c>
      <c r="P905" s="14"/>
      <c r="Q905" s="14"/>
      <c r="R905" s="218" t="e">
        <f>+VLOOKUP(F905,'ESTADAR V3 2025'!$D$125:$G$236,4,FALSE)</f>
        <v>#N/A</v>
      </c>
    </row>
    <row r="906" spans="1:18" x14ac:dyDescent="0.35">
      <c r="A906" s="83" t="str">
        <f>IFERROR(VLOOKUP(LEFT(F906,4),Tabla3[[COD]:[PROCESO]],5,0),"")</f>
        <v/>
      </c>
      <c r="B906" s="15"/>
      <c r="C906" s="85"/>
      <c r="D906" s="84" t="e">
        <f>VLOOKUP(E906,FINCAS!$A$2:$B$77,2,0)</f>
        <v>#N/A</v>
      </c>
      <c r="E906" s="15"/>
      <c r="F906" s="15"/>
      <c r="G906" s="82" t="e">
        <f>VLOOKUP(F906,'ESTADAR V3 2025'!$D$125:$E$240,2,0)</f>
        <v>#N/A</v>
      </c>
      <c r="H906" s="86"/>
      <c r="I906" s="86"/>
      <c r="J906" s="15"/>
      <c r="K906" s="92">
        <f t="shared" si="63"/>
        <v>0</v>
      </c>
      <c r="L906" s="93">
        <f t="shared" si="64"/>
        <v>0</v>
      </c>
      <c r="M906" s="94" t="str">
        <f>+IFERROR(VLOOKUP(LEFT(F906,4),'ESTADAR V3 2025'!$C$4:$G$116,4,0),"")</f>
        <v/>
      </c>
      <c r="N906" s="95" t="str">
        <f t="shared" si="65"/>
        <v/>
      </c>
      <c r="O906" s="96" t="str">
        <f t="shared" si="66"/>
        <v/>
      </c>
      <c r="P906" s="14"/>
      <c r="Q906" s="14"/>
      <c r="R906" s="218" t="e">
        <f>+VLOOKUP(F906,'ESTADAR V3 2025'!$D$125:$G$236,4,FALSE)</f>
        <v>#N/A</v>
      </c>
    </row>
    <row r="907" spans="1:18" x14ac:dyDescent="0.35">
      <c r="A907" s="83" t="str">
        <f>IFERROR(VLOOKUP(LEFT(F907,4),Tabla3[[COD]:[PROCESO]],5,0),"")</f>
        <v/>
      </c>
      <c r="B907" s="15"/>
      <c r="C907" s="85"/>
      <c r="D907" s="84" t="e">
        <f>VLOOKUP(E907,FINCAS!$A$2:$B$77,2,0)</f>
        <v>#N/A</v>
      </c>
      <c r="E907" s="15"/>
      <c r="F907" s="15"/>
      <c r="G907" s="82" t="e">
        <f>VLOOKUP(F907,'ESTADAR V3 2025'!$D$125:$E$240,2,0)</f>
        <v>#N/A</v>
      </c>
      <c r="H907" s="86"/>
      <c r="I907" s="86"/>
      <c r="J907" s="15"/>
      <c r="K907" s="92">
        <f t="shared" si="63"/>
        <v>0</v>
      </c>
      <c r="L907" s="93">
        <f t="shared" si="64"/>
        <v>0</v>
      </c>
      <c r="M907" s="94" t="str">
        <f>+IFERROR(VLOOKUP(LEFT(F907,4),'ESTADAR V3 2025'!$C$4:$G$116,4,0),"")</f>
        <v/>
      </c>
      <c r="N907" s="95" t="str">
        <f t="shared" si="65"/>
        <v/>
      </c>
      <c r="O907" s="96" t="str">
        <f t="shared" si="66"/>
        <v/>
      </c>
      <c r="P907" s="14"/>
      <c r="Q907" s="14"/>
      <c r="R907" s="218" t="e">
        <f>+VLOOKUP(F907,'ESTADAR V3 2025'!$D$125:$G$236,4,FALSE)</f>
        <v>#N/A</v>
      </c>
    </row>
    <row r="908" spans="1:18" x14ac:dyDescent="0.35">
      <c r="A908" s="83" t="str">
        <f>IFERROR(VLOOKUP(LEFT(F908,4),Tabla3[[COD]:[PROCESO]],5,0),"")</f>
        <v/>
      </c>
      <c r="B908" s="15"/>
      <c r="C908" s="85"/>
      <c r="D908" s="84" t="e">
        <f>VLOOKUP(E908,FINCAS!$A$2:$B$77,2,0)</f>
        <v>#N/A</v>
      </c>
      <c r="E908" s="15"/>
      <c r="F908" s="15"/>
      <c r="G908" s="82" t="e">
        <f>VLOOKUP(F908,'ESTADAR V3 2025'!$D$125:$E$240,2,0)</f>
        <v>#N/A</v>
      </c>
      <c r="H908" s="86"/>
      <c r="I908" s="86"/>
      <c r="J908" s="15"/>
      <c r="K908" s="92">
        <f t="shared" si="63"/>
        <v>0</v>
      </c>
      <c r="L908" s="93">
        <f t="shared" si="64"/>
        <v>0</v>
      </c>
      <c r="M908" s="94" t="str">
        <f>+IFERROR(VLOOKUP(LEFT(F908,4),'ESTADAR V3 2025'!$C$4:$G$116,4,0),"")</f>
        <v/>
      </c>
      <c r="N908" s="95" t="str">
        <f t="shared" si="65"/>
        <v/>
      </c>
      <c r="O908" s="96" t="str">
        <f t="shared" si="66"/>
        <v/>
      </c>
      <c r="P908" s="14"/>
      <c r="Q908" s="14"/>
      <c r="R908" s="218" t="e">
        <f>+VLOOKUP(F908,'ESTADAR V3 2025'!$D$125:$G$236,4,FALSE)</f>
        <v>#N/A</v>
      </c>
    </row>
    <row r="909" spans="1:18" x14ac:dyDescent="0.35">
      <c r="A909" s="83" t="str">
        <f>IFERROR(VLOOKUP(LEFT(F909,4),Tabla3[[COD]:[PROCESO]],5,0),"")</f>
        <v/>
      </c>
      <c r="B909" s="15"/>
      <c r="C909" s="85"/>
      <c r="D909" s="84" t="e">
        <f>VLOOKUP(E909,FINCAS!$A$2:$B$77,2,0)</f>
        <v>#N/A</v>
      </c>
      <c r="E909" s="15"/>
      <c r="F909" s="15"/>
      <c r="G909" s="82" t="e">
        <f>VLOOKUP(F909,'ESTADAR V3 2025'!$D$125:$E$240,2,0)</f>
        <v>#N/A</v>
      </c>
      <c r="H909" s="86"/>
      <c r="I909" s="86"/>
      <c r="J909" s="15"/>
      <c r="K909" s="92">
        <f t="shared" si="63"/>
        <v>0</v>
      </c>
      <c r="L909" s="93">
        <f t="shared" si="64"/>
        <v>0</v>
      </c>
      <c r="M909" s="94" t="str">
        <f>+IFERROR(VLOOKUP(LEFT(F909,4),'ESTADAR V3 2025'!$C$4:$G$116,4,0),"")</f>
        <v/>
      </c>
      <c r="N909" s="95" t="str">
        <f t="shared" si="65"/>
        <v/>
      </c>
      <c r="O909" s="96" t="str">
        <f t="shared" si="66"/>
        <v/>
      </c>
      <c r="P909" s="14"/>
      <c r="Q909" s="14"/>
      <c r="R909" s="218" t="e">
        <f>+VLOOKUP(F909,'ESTADAR V3 2025'!$D$125:$G$236,4,FALSE)</f>
        <v>#N/A</v>
      </c>
    </row>
    <row r="910" spans="1:18" x14ac:dyDescent="0.35">
      <c r="A910" s="83" t="str">
        <f>IFERROR(VLOOKUP(LEFT(F910,4),Tabla3[[COD]:[PROCESO]],5,0),"")</f>
        <v/>
      </c>
      <c r="B910" s="15"/>
      <c r="C910" s="85"/>
      <c r="D910" s="84" t="e">
        <f>VLOOKUP(E910,FINCAS!$A$2:$B$77,2,0)</f>
        <v>#N/A</v>
      </c>
      <c r="E910" s="15"/>
      <c r="F910" s="15"/>
      <c r="G910" s="82" t="e">
        <f>VLOOKUP(F910,'ESTADAR V3 2025'!$D$125:$E$240,2,0)</f>
        <v>#N/A</v>
      </c>
      <c r="H910" s="86"/>
      <c r="I910" s="86"/>
      <c r="J910" s="15"/>
      <c r="K910" s="92">
        <f t="shared" si="63"/>
        <v>0</v>
      </c>
      <c r="L910" s="93">
        <f t="shared" si="64"/>
        <v>0</v>
      </c>
      <c r="M910" s="94" t="str">
        <f>+IFERROR(VLOOKUP(LEFT(F910,4),'ESTADAR V3 2025'!$C$4:$G$116,4,0),"")</f>
        <v/>
      </c>
      <c r="N910" s="95" t="str">
        <f t="shared" si="65"/>
        <v/>
      </c>
      <c r="O910" s="96" t="str">
        <f t="shared" si="66"/>
        <v/>
      </c>
      <c r="P910" s="14"/>
      <c r="Q910" s="14"/>
      <c r="R910" s="218" t="e">
        <f>+VLOOKUP(F910,'ESTADAR V3 2025'!$D$125:$G$236,4,FALSE)</f>
        <v>#N/A</v>
      </c>
    </row>
    <row r="911" spans="1:18" x14ac:dyDescent="0.35">
      <c r="A911" s="83" t="str">
        <f>IFERROR(VLOOKUP(LEFT(F911,4),Tabla3[[COD]:[PROCESO]],5,0),"")</f>
        <v/>
      </c>
      <c r="B911" s="15"/>
      <c r="C911" s="85"/>
      <c r="D911" s="84" t="e">
        <f>VLOOKUP(E911,FINCAS!$A$2:$B$77,2,0)</f>
        <v>#N/A</v>
      </c>
      <c r="E911" s="15"/>
      <c r="F911" s="15"/>
      <c r="G911" s="82" t="e">
        <f>VLOOKUP(F911,'ESTADAR V3 2025'!$D$125:$E$240,2,0)</f>
        <v>#N/A</v>
      </c>
      <c r="H911" s="86"/>
      <c r="I911" s="86"/>
      <c r="J911" s="15"/>
      <c r="K911" s="92">
        <f t="shared" si="63"/>
        <v>0</v>
      </c>
      <c r="L911" s="93">
        <f t="shared" si="64"/>
        <v>0</v>
      </c>
      <c r="M911" s="94" t="str">
        <f>+IFERROR(VLOOKUP(LEFT(F911,4),'ESTADAR V3 2025'!$C$4:$G$116,4,0),"")</f>
        <v/>
      </c>
      <c r="N911" s="95" t="str">
        <f t="shared" si="65"/>
        <v/>
      </c>
      <c r="O911" s="96" t="str">
        <f t="shared" si="66"/>
        <v/>
      </c>
      <c r="P911" s="14"/>
      <c r="Q911" s="14"/>
      <c r="R911" s="218" t="e">
        <f>+VLOOKUP(F911,'ESTADAR V3 2025'!$D$125:$G$236,4,FALSE)</f>
        <v>#N/A</v>
      </c>
    </row>
    <row r="912" spans="1:18" x14ac:dyDescent="0.35">
      <c r="A912" s="83" t="str">
        <f>IFERROR(VLOOKUP(LEFT(F912,4),Tabla3[[COD]:[PROCESO]],5,0),"")</f>
        <v/>
      </c>
      <c r="B912" s="15"/>
      <c r="C912" s="85"/>
      <c r="D912" s="84" t="e">
        <f>VLOOKUP(E912,FINCAS!$A$2:$B$77,2,0)</f>
        <v>#N/A</v>
      </c>
      <c r="E912" s="15"/>
      <c r="F912" s="15"/>
      <c r="G912" s="82" t="e">
        <f>VLOOKUP(F912,'ESTADAR V3 2025'!$D$125:$E$240,2,0)</f>
        <v>#N/A</v>
      </c>
      <c r="H912" s="86"/>
      <c r="I912" s="86"/>
      <c r="J912" s="15"/>
      <c r="K912" s="92">
        <f t="shared" si="63"/>
        <v>0</v>
      </c>
      <c r="L912" s="93">
        <f t="shared" si="64"/>
        <v>0</v>
      </c>
      <c r="M912" s="94" t="str">
        <f>+IFERROR(VLOOKUP(LEFT(F912,4),'ESTADAR V3 2025'!$C$4:$G$116,4,0),"")</f>
        <v/>
      </c>
      <c r="N912" s="95" t="str">
        <f t="shared" si="65"/>
        <v/>
      </c>
      <c r="O912" s="96" t="str">
        <f t="shared" si="66"/>
        <v/>
      </c>
      <c r="P912" s="14"/>
      <c r="Q912" s="14"/>
      <c r="R912" s="218" t="e">
        <f>+VLOOKUP(F912,'ESTADAR V3 2025'!$D$125:$G$236,4,FALSE)</f>
        <v>#N/A</v>
      </c>
    </row>
    <row r="913" spans="1:18" x14ac:dyDescent="0.35">
      <c r="A913" s="83" t="str">
        <f>IFERROR(VLOOKUP(LEFT(F913,4),Tabla3[[COD]:[PROCESO]],5,0),"")</f>
        <v/>
      </c>
      <c r="B913" s="15"/>
      <c r="C913" s="85"/>
      <c r="D913" s="84" t="e">
        <f>VLOOKUP(E913,FINCAS!$A$2:$B$77,2,0)</f>
        <v>#N/A</v>
      </c>
      <c r="E913" s="15"/>
      <c r="F913" s="15"/>
      <c r="G913" s="82" t="e">
        <f>VLOOKUP(F913,'ESTADAR V3 2025'!$D$125:$E$240,2,0)</f>
        <v>#N/A</v>
      </c>
      <c r="H913" s="86"/>
      <c r="I913" s="86"/>
      <c r="J913" s="15"/>
      <c r="K913" s="92">
        <f t="shared" si="63"/>
        <v>0</v>
      </c>
      <c r="L913" s="93">
        <f t="shared" si="64"/>
        <v>0</v>
      </c>
      <c r="M913" s="94" t="str">
        <f>+IFERROR(VLOOKUP(LEFT(F913,4),'ESTADAR V3 2025'!$C$4:$G$116,4,0),"")</f>
        <v/>
      </c>
      <c r="N913" s="95" t="str">
        <f t="shared" si="65"/>
        <v/>
      </c>
      <c r="O913" s="96" t="str">
        <f t="shared" si="66"/>
        <v/>
      </c>
      <c r="P913" s="14"/>
      <c r="Q913" s="14"/>
      <c r="R913" s="218" t="e">
        <f>+VLOOKUP(F913,'ESTADAR V3 2025'!$D$125:$G$236,4,FALSE)</f>
        <v>#N/A</v>
      </c>
    </row>
    <row r="914" spans="1:18" x14ac:dyDescent="0.35">
      <c r="A914" s="83" t="str">
        <f>IFERROR(VLOOKUP(LEFT(F914,4),Tabla3[[COD]:[PROCESO]],5,0),"")</f>
        <v/>
      </c>
      <c r="B914" s="15"/>
      <c r="C914" s="85"/>
      <c r="D914" s="84" t="e">
        <f>VLOOKUP(E914,FINCAS!$A$2:$B$77,2,0)</f>
        <v>#N/A</v>
      </c>
      <c r="E914" s="15"/>
      <c r="F914" s="15"/>
      <c r="G914" s="82" t="e">
        <f>VLOOKUP(F914,'ESTADAR V3 2025'!$D$125:$E$240,2,0)</f>
        <v>#N/A</v>
      </c>
      <c r="H914" s="86"/>
      <c r="I914" s="86"/>
      <c r="J914" s="15"/>
      <c r="K914" s="92">
        <f t="shared" si="63"/>
        <v>0</v>
      </c>
      <c r="L914" s="93">
        <f t="shared" si="64"/>
        <v>0</v>
      </c>
      <c r="M914" s="94" t="str">
        <f>+IFERROR(VLOOKUP(LEFT(F914,4),'ESTADAR V3 2025'!$C$4:$G$116,4,0),"")</f>
        <v/>
      </c>
      <c r="N914" s="95" t="str">
        <f t="shared" si="65"/>
        <v/>
      </c>
      <c r="O914" s="96" t="str">
        <f t="shared" si="66"/>
        <v/>
      </c>
      <c r="P914" s="14"/>
      <c r="Q914" s="14"/>
      <c r="R914" s="218" t="e">
        <f>+VLOOKUP(F914,'ESTADAR V3 2025'!$D$125:$G$236,4,FALSE)</f>
        <v>#N/A</v>
      </c>
    </row>
    <row r="915" spans="1:18" x14ac:dyDescent="0.35">
      <c r="A915" s="83" t="str">
        <f>IFERROR(VLOOKUP(LEFT(F915,4),Tabla3[[COD]:[PROCESO]],5,0),"")</f>
        <v/>
      </c>
      <c r="B915" s="15"/>
      <c r="C915" s="85"/>
      <c r="D915" s="84" t="e">
        <f>VLOOKUP(E915,FINCAS!$A$2:$B$77,2,0)</f>
        <v>#N/A</v>
      </c>
      <c r="E915" s="15"/>
      <c r="F915" s="15"/>
      <c r="G915" s="82" t="e">
        <f>VLOOKUP(F915,'ESTADAR V3 2025'!$D$125:$E$240,2,0)</f>
        <v>#N/A</v>
      </c>
      <c r="H915" s="86"/>
      <c r="I915" s="86"/>
      <c r="J915" s="15"/>
      <c r="K915" s="92">
        <f t="shared" si="63"/>
        <v>0</v>
      </c>
      <c r="L915" s="93">
        <f t="shared" si="64"/>
        <v>0</v>
      </c>
      <c r="M915" s="94" t="str">
        <f>+IFERROR(VLOOKUP(LEFT(F915,4),'ESTADAR V3 2025'!$C$4:$G$116,4,0),"")</f>
        <v/>
      </c>
      <c r="N915" s="95" t="str">
        <f t="shared" si="65"/>
        <v/>
      </c>
      <c r="O915" s="96" t="str">
        <f t="shared" si="66"/>
        <v/>
      </c>
      <c r="P915" s="14"/>
      <c r="Q915" s="14"/>
      <c r="R915" s="218" t="e">
        <f>+VLOOKUP(F915,'ESTADAR V3 2025'!$D$125:$G$236,4,FALSE)</f>
        <v>#N/A</v>
      </c>
    </row>
    <row r="916" spans="1:18" x14ac:dyDescent="0.35">
      <c r="A916" s="83" t="str">
        <f>IFERROR(VLOOKUP(LEFT(F916,4),Tabla3[[COD]:[PROCESO]],5,0),"")</f>
        <v/>
      </c>
      <c r="B916" s="15"/>
      <c r="C916" s="85"/>
      <c r="D916" s="84" t="e">
        <f>VLOOKUP(E916,FINCAS!$A$2:$B$77,2,0)</f>
        <v>#N/A</v>
      </c>
      <c r="E916" s="15"/>
      <c r="F916" s="15"/>
      <c r="G916" s="82" t="e">
        <f>VLOOKUP(F916,'ESTADAR V3 2025'!$D$125:$E$240,2,0)</f>
        <v>#N/A</v>
      </c>
      <c r="H916" s="86"/>
      <c r="I916" s="86"/>
      <c r="J916" s="15"/>
      <c r="K916" s="92">
        <f t="shared" si="63"/>
        <v>0</v>
      </c>
      <c r="L916" s="93">
        <f t="shared" si="64"/>
        <v>0</v>
      </c>
      <c r="M916" s="94" t="str">
        <f>+IFERROR(VLOOKUP(LEFT(F916,4),'ESTADAR V3 2025'!$C$4:$G$116,4,0),"")</f>
        <v/>
      </c>
      <c r="N916" s="95" t="str">
        <f t="shared" si="65"/>
        <v/>
      </c>
      <c r="O916" s="96" t="str">
        <f t="shared" si="66"/>
        <v/>
      </c>
      <c r="P916" s="14"/>
      <c r="Q916" s="14"/>
      <c r="R916" s="218" t="e">
        <f>+VLOOKUP(F916,'ESTADAR V3 2025'!$D$125:$G$236,4,FALSE)</f>
        <v>#N/A</v>
      </c>
    </row>
    <row r="917" spans="1:18" x14ac:dyDescent="0.35">
      <c r="A917" s="83" t="str">
        <f>IFERROR(VLOOKUP(LEFT(F917,4),Tabla3[[COD]:[PROCESO]],5,0),"")</f>
        <v/>
      </c>
      <c r="B917" s="15"/>
      <c r="C917" s="85"/>
      <c r="D917" s="84" t="e">
        <f>VLOOKUP(E917,FINCAS!$A$2:$B$77,2,0)</f>
        <v>#N/A</v>
      </c>
      <c r="E917" s="15"/>
      <c r="F917" s="15"/>
      <c r="G917" s="82" t="e">
        <f>VLOOKUP(F917,'ESTADAR V3 2025'!$D$125:$E$240,2,0)</f>
        <v>#N/A</v>
      </c>
      <c r="H917" s="86"/>
      <c r="I917" s="86"/>
      <c r="J917" s="15"/>
      <c r="K917" s="92">
        <f t="shared" si="63"/>
        <v>0</v>
      </c>
      <c r="L917" s="93">
        <f t="shared" si="64"/>
        <v>0</v>
      </c>
      <c r="M917" s="94" t="str">
        <f>+IFERROR(VLOOKUP(LEFT(F917,4),'ESTADAR V3 2025'!$C$4:$G$116,4,0),"")</f>
        <v/>
      </c>
      <c r="N917" s="95" t="str">
        <f t="shared" si="65"/>
        <v/>
      </c>
      <c r="O917" s="96" t="str">
        <f t="shared" si="66"/>
        <v/>
      </c>
      <c r="P917" s="14"/>
      <c r="Q917" s="14"/>
      <c r="R917" s="218" t="e">
        <f>+VLOOKUP(F917,'ESTADAR V3 2025'!$D$125:$G$236,4,FALSE)</f>
        <v>#N/A</v>
      </c>
    </row>
    <row r="918" spans="1:18" x14ac:dyDescent="0.35">
      <c r="A918" s="83" t="str">
        <f>IFERROR(VLOOKUP(LEFT(F918,4),Tabla3[[COD]:[PROCESO]],5,0),"")</f>
        <v/>
      </c>
      <c r="B918" s="15"/>
      <c r="C918" s="85"/>
      <c r="D918" s="84" t="e">
        <f>VLOOKUP(E918,FINCAS!$A$2:$B$77,2,0)</f>
        <v>#N/A</v>
      </c>
      <c r="E918" s="15"/>
      <c r="F918" s="15"/>
      <c r="G918" s="82" t="e">
        <f>VLOOKUP(F918,'ESTADAR V3 2025'!$D$125:$E$240,2,0)</f>
        <v>#N/A</v>
      </c>
      <c r="H918" s="86"/>
      <c r="I918" s="86"/>
      <c r="J918" s="15"/>
      <c r="K918" s="92">
        <f t="shared" si="63"/>
        <v>0</v>
      </c>
      <c r="L918" s="93">
        <f t="shared" si="64"/>
        <v>0</v>
      </c>
      <c r="M918" s="94" t="str">
        <f>+IFERROR(VLOOKUP(LEFT(F918,4),'ESTADAR V3 2025'!$C$4:$G$116,4,0),"")</f>
        <v/>
      </c>
      <c r="N918" s="95" t="str">
        <f t="shared" si="65"/>
        <v/>
      </c>
      <c r="O918" s="96" t="str">
        <f t="shared" si="66"/>
        <v/>
      </c>
      <c r="P918" s="14"/>
      <c r="Q918" s="14"/>
      <c r="R918" s="218" t="e">
        <f>+VLOOKUP(F918,'ESTADAR V3 2025'!$D$125:$G$236,4,FALSE)</f>
        <v>#N/A</v>
      </c>
    </row>
    <row r="919" spans="1:18" x14ac:dyDescent="0.35">
      <c r="A919" s="83" t="str">
        <f>IFERROR(VLOOKUP(LEFT(F919,4),Tabla3[[COD]:[PROCESO]],5,0),"")</f>
        <v/>
      </c>
      <c r="B919" s="15"/>
      <c r="C919" s="85"/>
      <c r="D919" s="84" t="e">
        <f>VLOOKUP(E919,FINCAS!$A$2:$B$77,2,0)</f>
        <v>#N/A</v>
      </c>
      <c r="E919" s="15"/>
      <c r="F919" s="15"/>
      <c r="G919" s="82" t="e">
        <f>VLOOKUP(F919,'ESTADAR V3 2025'!$D$125:$E$240,2,0)</f>
        <v>#N/A</v>
      </c>
      <c r="H919" s="86"/>
      <c r="I919" s="86"/>
      <c r="J919" s="15"/>
      <c r="K919" s="92">
        <f t="shared" si="63"/>
        <v>0</v>
      </c>
      <c r="L919" s="93">
        <f t="shared" si="64"/>
        <v>0</v>
      </c>
      <c r="M919" s="94" t="str">
        <f>+IFERROR(VLOOKUP(LEFT(F919,4),'ESTADAR V3 2025'!$C$4:$G$116,4,0),"")</f>
        <v/>
      </c>
      <c r="N919" s="95" t="str">
        <f t="shared" si="65"/>
        <v/>
      </c>
      <c r="O919" s="96" t="str">
        <f t="shared" si="66"/>
        <v/>
      </c>
      <c r="P919" s="14"/>
      <c r="Q919" s="14"/>
      <c r="R919" s="218" t="e">
        <f>+VLOOKUP(F919,'ESTADAR V3 2025'!$D$125:$G$236,4,FALSE)</f>
        <v>#N/A</v>
      </c>
    </row>
    <row r="920" spans="1:18" x14ac:dyDescent="0.35">
      <c r="A920" s="83" t="str">
        <f>IFERROR(VLOOKUP(LEFT(F920,4),Tabla3[[COD]:[PROCESO]],5,0),"")</f>
        <v/>
      </c>
      <c r="B920" s="15"/>
      <c r="C920" s="85"/>
      <c r="D920" s="84" t="e">
        <f>VLOOKUP(E920,FINCAS!$A$2:$B$77,2,0)</f>
        <v>#N/A</v>
      </c>
      <c r="E920" s="15"/>
      <c r="F920" s="15"/>
      <c r="G920" s="82" t="e">
        <f>VLOOKUP(F920,'ESTADAR V3 2025'!$D$125:$E$240,2,0)</f>
        <v>#N/A</v>
      </c>
      <c r="H920" s="86"/>
      <c r="I920" s="86"/>
      <c r="J920" s="15"/>
      <c r="K920" s="92">
        <f t="shared" si="63"/>
        <v>0</v>
      </c>
      <c r="L920" s="93">
        <f t="shared" si="64"/>
        <v>0</v>
      </c>
      <c r="M920" s="94" t="str">
        <f>+IFERROR(VLOOKUP(LEFT(F920,4),'ESTADAR V3 2025'!$C$4:$G$116,4,0),"")</f>
        <v/>
      </c>
      <c r="N920" s="95" t="str">
        <f t="shared" si="65"/>
        <v/>
      </c>
      <c r="O920" s="96" t="str">
        <f t="shared" si="66"/>
        <v/>
      </c>
      <c r="P920" s="14"/>
      <c r="Q920" s="14"/>
      <c r="R920" s="218" t="e">
        <f>+VLOOKUP(F920,'ESTADAR V3 2025'!$D$125:$G$236,4,FALSE)</f>
        <v>#N/A</v>
      </c>
    </row>
    <row r="921" spans="1:18" x14ac:dyDescent="0.35">
      <c r="A921" s="83" t="str">
        <f>IFERROR(VLOOKUP(LEFT(F921,4),Tabla3[[COD]:[PROCESO]],5,0),"")</f>
        <v/>
      </c>
      <c r="B921" s="15"/>
      <c r="C921" s="85"/>
      <c r="D921" s="84" t="e">
        <f>VLOOKUP(E921,FINCAS!$A$2:$B$77,2,0)</f>
        <v>#N/A</v>
      </c>
      <c r="E921" s="15"/>
      <c r="F921" s="15"/>
      <c r="G921" s="82" t="e">
        <f>VLOOKUP(F921,'ESTADAR V3 2025'!$D$125:$E$240,2,0)</f>
        <v>#N/A</v>
      </c>
      <c r="H921" s="86"/>
      <c r="I921" s="86"/>
      <c r="J921" s="15"/>
      <c r="K921" s="92">
        <f t="shared" si="63"/>
        <v>0</v>
      </c>
      <c r="L921" s="93">
        <f t="shared" si="64"/>
        <v>0</v>
      </c>
      <c r="M921" s="94" t="str">
        <f>+IFERROR(VLOOKUP(LEFT(F921,4),'ESTADAR V3 2025'!$C$4:$G$116,4,0),"")</f>
        <v/>
      </c>
      <c r="N921" s="95" t="str">
        <f t="shared" si="65"/>
        <v/>
      </c>
      <c r="O921" s="96" t="str">
        <f t="shared" si="66"/>
        <v/>
      </c>
      <c r="P921" s="14"/>
      <c r="Q921" s="14"/>
      <c r="R921" s="218" t="e">
        <f>+VLOOKUP(F921,'ESTADAR V3 2025'!$D$125:$G$236,4,FALSE)</f>
        <v>#N/A</v>
      </c>
    </row>
    <row r="922" spans="1:18" x14ac:dyDescent="0.35">
      <c r="A922" s="83" t="str">
        <f>IFERROR(VLOOKUP(LEFT(F922,4),Tabla3[[COD]:[PROCESO]],5,0),"")</f>
        <v/>
      </c>
      <c r="B922" s="15"/>
      <c r="C922" s="85"/>
      <c r="D922" s="84" t="e">
        <f>VLOOKUP(E922,FINCAS!$A$2:$B$77,2,0)</f>
        <v>#N/A</v>
      </c>
      <c r="E922" s="15"/>
      <c r="F922" s="15"/>
      <c r="G922" s="82" t="e">
        <f>VLOOKUP(F922,'ESTADAR V3 2025'!$D$125:$E$240,2,0)</f>
        <v>#N/A</v>
      </c>
      <c r="H922" s="86"/>
      <c r="I922" s="86"/>
      <c r="J922" s="15"/>
      <c r="K922" s="92">
        <f t="shared" si="63"/>
        <v>0</v>
      </c>
      <c r="L922" s="93">
        <f t="shared" si="64"/>
        <v>0</v>
      </c>
      <c r="M922" s="94" t="str">
        <f>+IFERROR(VLOOKUP(LEFT(F922,4),'ESTADAR V3 2025'!$C$4:$G$116,4,0),"")</f>
        <v/>
      </c>
      <c r="N922" s="95" t="str">
        <f t="shared" si="65"/>
        <v/>
      </c>
      <c r="O922" s="96" t="str">
        <f t="shared" si="66"/>
        <v/>
      </c>
      <c r="P922" s="14"/>
      <c r="Q922" s="14"/>
      <c r="R922" s="218" t="e">
        <f>+VLOOKUP(F922,'ESTADAR V3 2025'!$D$125:$G$236,4,FALSE)</f>
        <v>#N/A</v>
      </c>
    </row>
    <row r="923" spans="1:18" x14ac:dyDescent="0.35">
      <c r="A923" s="83" t="str">
        <f>IFERROR(VLOOKUP(LEFT(F923,4),Tabla3[[COD]:[PROCESO]],5,0),"")</f>
        <v/>
      </c>
      <c r="B923" s="15"/>
      <c r="C923" s="85"/>
      <c r="D923" s="84" t="e">
        <f>VLOOKUP(E923,FINCAS!$A$2:$B$77,2,0)</f>
        <v>#N/A</v>
      </c>
      <c r="E923" s="15"/>
      <c r="F923" s="15"/>
      <c r="G923" s="82" t="e">
        <f>VLOOKUP(F923,'ESTADAR V3 2025'!$D$125:$E$240,2,0)</f>
        <v>#N/A</v>
      </c>
      <c r="H923" s="86"/>
      <c r="I923" s="86"/>
      <c r="J923" s="15"/>
      <c r="K923" s="92">
        <f t="shared" si="63"/>
        <v>0</v>
      </c>
      <c r="L923" s="93">
        <f t="shared" si="64"/>
        <v>0</v>
      </c>
      <c r="M923" s="94" t="str">
        <f>+IFERROR(VLOOKUP(LEFT(F923,4),'ESTADAR V3 2025'!$C$4:$G$116,4,0),"")</f>
        <v/>
      </c>
      <c r="N923" s="95" t="str">
        <f t="shared" si="65"/>
        <v/>
      </c>
      <c r="O923" s="96" t="str">
        <f t="shared" si="66"/>
        <v/>
      </c>
      <c r="P923" s="14"/>
      <c r="Q923" s="14"/>
      <c r="R923" s="218" t="e">
        <f>+VLOOKUP(F923,'ESTADAR V3 2025'!$D$125:$G$236,4,FALSE)</f>
        <v>#N/A</v>
      </c>
    </row>
    <row r="924" spans="1:18" x14ac:dyDescent="0.35">
      <c r="A924" s="83" t="str">
        <f>IFERROR(VLOOKUP(LEFT(F924,4),Tabla3[[COD]:[PROCESO]],5,0),"")</f>
        <v/>
      </c>
      <c r="B924" s="15"/>
      <c r="C924" s="85"/>
      <c r="D924" s="84" t="e">
        <f>VLOOKUP(E924,FINCAS!$A$2:$B$77,2,0)</f>
        <v>#N/A</v>
      </c>
      <c r="E924" s="15"/>
      <c r="F924" s="15"/>
      <c r="G924" s="82" t="e">
        <f>VLOOKUP(F924,'ESTADAR V3 2025'!$D$125:$E$240,2,0)</f>
        <v>#N/A</v>
      </c>
      <c r="H924" s="86"/>
      <c r="I924" s="86"/>
      <c r="J924" s="15"/>
      <c r="K924" s="92">
        <f t="shared" si="63"/>
        <v>0</v>
      </c>
      <c r="L924" s="93">
        <f t="shared" si="64"/>
        <v>0</v>
      </c>
      <c r="M924" s="94" t="str">
        <f>+IFERROR(VLOOKUP(LEFT(F924,4),'ESTADAR V3 2025'!$C$4:$G$116,4,0),"")</f>
        <v/>
      </c>
      <c r="N924" s="95" t="str">
        <f t="shared" si="65"/>
        <v/>
      </c>
      <c r="O924" s="96" t="str">
        <f t="shared" si="66"/>
        <v/>
      </c>
      <c r="P924" s="14"/>
      <c r="Q924" s="14"/>
      <c r="R924" s="218" t="e">
        <f>+VLOOKUP(F924,'ESTADAR V3 2025'!$D$125:$G$236,4,FALSE)</f>
        <v>#N/A</v>
      </c>
    </row>
    <row r="925" spans="1:18" x14ac:dyDescent="0.35">
      <c r="A925" s="83" t="str">
        <f>IFERROR(VLOOKUP(LEFT(F925,4),Tabla3[[COD]:[PROCESO]],5,0),"")</f>
        <v/>
      </c>
      <c r="B925" s="15"/>
      <c r="C925" s="85"/>
      <c r="D925" s="84" t="e">
        <f>VLOOKUP(E925,FINCAS!$A$2:$B$77,2,0)</f>
        <v>#N/A</v>
      </c>
      <c r="E925" s="15"/>
      <c r="F925" s="15"/>
      <c r="G925" s="82" t="e">
        <f>VLOOKUP(F925,'ESTADAR V3 2025'!$D$125:$E$240,2,0)</f>
        <v>#N/A</v>
      </c>
      <c r="H925" s="86"/>
      <c r="I925" s="86"/>
      <c r="J925" s="15"/>
      <c r="K925" s="92">
        <f t="shared" si="63"/>
        <v>0</v>
      </c>
      <c r="L925" s="93">
        <f t="shared" si="64"/>
        <v>0</v>
      </c>
      <c r="M925" s="94" t="str">
        <f>+IFERROR(VLOOKUP(LEFT(F925,4),'ESTADAR V3 2025'!$C$4:$G$116,4,0),"")</f>
        <v/>
      </c>
      <c r="N925" s="95" t="str">
        <f t="shared" si="65"/>
        <v/>
      </c>
      <c r="O925" s="96" t="str">
        <f t="shared" si="66"/>
        <v/>
      </c>
      <c r="P925" s="14"/>
      <c r="Q925" s="14"/>
      <c r="R925" s="218" t="e">
        <f>+VLOOKUP(F925,'ESTADAR V3 2025'!$D$125:$G$236,4,FALSE)</f>
        <v>#N/A</v>
      </c>
    </row>
    <row r="926" spans="1:18" x14ac:dyDescent="0.35">
      <c r="A926" s="83" t="str">
        <f>IFERROR(VLOOKUP(LEFT(F926,4),Tabla3[[COD]:[PROCESO]],5,0),"")</f>
        <v/>
      </c>
      <c r="B926" s="15"/>
      <c r="C926" s="85"/>
      <c r="D926" s="84" t="e">
        <f>VLOOKUP(E926,FINCAS!$A$2:$B$77,2,0)</f>
        <v>#N/A</v>
      </c>
      <c r="E926" s="15"/>
      <c r="F926" s="15"/>
      <c r="G926" s="82" t="e">
        <f>VLOOKUP(F926,'ESTADAR V3 2025'!$D$125:$E$240,2,0)</f>
        <v>#N/A</v>
      </c>
      <c r="H926" s="86"/>
      <c r="I926" s="86"/>
      <c r="J926" s="15"/>
      <c r="K926" s="92">
        <f t="shared" si="63"/>
        <v>0</v>
      </c>
      <c r="L926" s="93">
        <f t="shared" si="64"/>
        <v>0</v>
      </c>
      <c r="M926" s="94" t="str">
        <f>+IFERROR(VLOOKUP(LEFT(F926,4),'ESTADAR V3 2025'!$C$4:$G$116,4,0),"")</f>
        <v/>
      </c>
      <c r="N926" s="95" t="str">
        <f t="shared" si="65"/>
        <v/>
      </c>
      <c r="O926" s="96" t="str">
        <f t="shared" si="66"/>
        <v/>
      </c>
      <c r="P926" s="14"/>
      <c r="Q926" s="14"/>
      <c r="R926" s="218" t="e">
        <f>+VLOOKUP(F926,'ESTADAR V3 2025'!$D$125:$G$236,4,FALSE)</f>
        <v>#N/A</v>
      </c>
    </row>
    <row r="927" spans="1:18" x14ac:dyDescent="0.35">
      <c r="A927" s="83" t="str">
        <f>IFERROR(VLOOKUP(LEFT(F927,4),Tabla3[[COD]:[PROCESO]],5,0),"")</f>
        <v/>
      </c>
      <c r="B927" s="15"/>
      <c r="C927" s="85"/>
      <c r="D927" s="84" t="e">
        <f>VLOOKUP(E927,FINCAS!$A$2:$B$77,2,0)</f>
        <v>#N/A</v>
      </c>
      <c r="E927" s="15"/>
      <c r="F927" s="15"/>
      <c r="G927" s="82" t="e">
        <f>VLOOKUP(F927,'ESTADAR V3 2025'!$D$125:$E$240,2,0)</f>
        <v>#N/A</v>
      </c>
      <c r="H927" s="86"/>
      <c r="I927" s="86"/>
      <c r="J927" s="15"/>
      <c r="K927" s="92">
        <f t="shared" si="63"/>
        <v>0</v>
      </c>
      <c r="L927" s="93">
        <f t="shared" si="64"/>
        <v>0</v>
      </c>
      <c r="M927" s="94" t="str">
        <f>+IFERROR(VLOOKUP(LEFT(F927,4),'ESTADAR V3 2025'!$C$4:$G$116,4,0),"")</f>
        <v/>
      </c>
      <c r="N927" s="95" t="str">
        <f t="shared" si="65"/>
        <v/>
      </c>
      <c r="O927" s="96" t="str">
        <f t="shared" si="66"/>
        <v/>
      </c>
      <c r="P927" s="14"/>
      <c r="Q927" s="14"/>
      <c r="R927" s="218" t="e">
        <f>+VLOOKUP(F927,'ESTADAR V3 2025'!$D$125:$G$236,4,FALSE)</f>
        <v>#N/A</v>
      </c>
    </row>
    <row r="928" spans="1:18" x14ac:dyDescent="0.35">
      <c r="A928" s="83" t="str">
        <f>IFERROR(VLOOKUP(LEFT(F928,4),Tabla3[[COD]:[PROCESO]],5,0),"")</f>
        <v/>
      </c>
      <c r="B928" s="15"/>
      <c r="C928" s="85"/>
      <c r="D928" s="84" t="e">
        <f>VLOOKUP(E928,FINCAS!$A$2:$B$77,2,0)</f>
        <v>#N/A</v>
      </c>
      <c r="E928" s="15"/>
      <c r="F928" s="15"/>
      <c r="G928" s="82" t="e">
        <f>VLOOKUP(F928,'ESTADAR V3 2025'!$D$125:$E$240,2,0)</f>
        <v>#N/A</v>
      </c>
      <c r="H928" s="86"/>
      <c r="I928" s="86"/>
      <c r="J928" s="15"/>
      <c r="K928" s="92">
        <f t="shared" si="63"/>
        <v>0</v>
      </c>
      <c r="L928" s="93">
        <f t="shared" si="64"/>
        <v>0</v>
      </c>
      <c r="M928" s="94" t="str">
        <f>+IFERROR(VLOOKUP(LEFT(F928,4),'ESTADAR V3 2025'!$C$4:$G$116,4,0),"")</f>
        <v/>
      </c>
      <c r="N928" s="95" t="str">
        <f t="shared" si="65"/>
        <v/>
      </c>
      <c r="O928" s="96" t="str">
        <f t="shared" si="66"/>
        <v/>
      </c>
      <c r="P928" s="14"/>
      <c r="Q928" s="14"/>
      <c r="R928" s="218" t="e">
        <f>+VLOOKUP(F928,'ESTADAR V3 2025'!$D$125:$G$236,4,FALSE)</f>
        <v>#N/A</v>
      </c>
    </row>
    <row r="929" spans="1:18" x14ac:dyDescent="0.35">
      <c r="A929" s="83" t="str">
        <f>IFERROR(VLOOKUP(LEFT(F929,4),Tabla3[[COD]:[PROCESO]],5,0),"")</f>
        <v/>
      </c>
      <c r="B929" s="15"/>
      <c r="C929" s="85"/>
      <c r="D929" s="84" t="e">
        <f>VLOOKUP(E929,FINCAS!$A$2:$B$77,2,0)</f>
        <v>#N/A</v>
      </c>
      <c r="E929" s="15"/>
      <c r="F929" s="15"/>
      <c r="G929" s="82" t="e">
        <f>VLOOKUP(F929,'ESTADAR V3 2025'!$D$125:$E$240,2,0)</f>
        <v>#N/A</v>
      </c>
      <c r="H929" s="86"/>
      <c r="I929" s="86"/>
      <c r="J929" s="15"/>
      <c r="K929" s="92">
        <f t="shared" si="63"/>
        <v>0</v>
      </c>
      <c r="L929" s="93">
        <f t="shared" si="64"/>
        <v>0</v>
      </c>
      <c r="M929" s="94" t="str">
        <f>+IFERROR(VLOOKUP(LEFT(F929,4),'ESTADAR V3 2025'!$C$4:$G$116,4,0),"")</f>
        <v/>
      </c>
      <c r="N929" s="95" t="str">
        <f t="shared" si="65"/>
        <v/>
      </c>
      <c r="O929" s="96" t="str">
        <f t="shared" si="66"/>
        <v/>
      </c>
      <c r="P929" s="14"/>
      <c r="Q929" s="14"/>
      <c r="R929" s="218" t="e">
        <f>+VLOOKUP(F929,'ESTADAR V3 2025'!$D$125:$G$236,4,FALSE)</f>
        <v>#N/A</v>
      </c>
    </row>
    <row r="930" spans="1:18" x14ac:dyDescent="0.35">
      <c r="A930" s="83" t="str">
        <f>IFERROR(VLOOKUP(LEFT(F930,4),Tabla3[[COD]:[PROCESO]],5,0),"")</f>
        <v/>
      </c>
      <c r="B930" s="15"/>
      <c r="C930" s="85"/>
      <c r="D930" s="84" t="e">
        <f>VLOOKUP(E930,FINCAS!$A$2:$B$77,2,0)</f>
        <v>#N/A</v>
      </c>
      <c r="E930" s="15"/>
      <c r="F930" s="15"/>
      <c r="G930" s="82" t="e">
        <f>VLOOKUP(F930,'ESTADAR V3 2025'!$D$125:$E$240,2,0)</f>
        <v>#N/A</v>
      </c>
      <c r="H930" s="86"/>
      <c r="I930" s="86"/>
      <c r="J930" s="15"/>
      <c r="K930" s="92">
        <f t="shared" si="63"/>
        <v>0</v>
      </c>
      <c r="L930" s="93">
        <f t="shared" si="64"/>
        <v>0</v>
      </c>
      <c r="M930" s="94" t="str">
        <f>+IFERROR(VLOOKUP(LEFT(F930,4),'ESTADAR V3 2025'!$C$4:$G$116,4,0),"")</f>
        <v/>
      </c>
      <c r="N930" s="95" t="str">
        <f t="shared" si="65"/>
        <v/>
      </c>
      <c r="O930" s="96" t="str">
        <f t="shared" si="66"/>
        <v/>
      </c>
      <c r="P930" s="14"/>
      <c r="Q930" s="14"/>
      <c r="R930" s="218" t="e">
        <f>+VLOOKUP(F930,'ESTADAR V3 2025'!$D$125:$G$236,4,FALSE)</f>
        <v>#N/A</v>
      </c>
    </row>
    <row r="931" spans="1:18" x14ac:dyDescent="0.35">
      <c r="A931" s="83" t="str">
        <f>IFERROR(VLOOKUP(LEFT(F931,4),Tabla3[[COD]:[PROCESO]],5,0),"")</f>
        <v/>
      </c>
      <c r="B931" s="15"/>
      <c r="C931" s="85"/>
      <c r="D931" s="84" t="e">
        <f>VLOOKUP(E931,FINCAS!$A$2:$B$77,2,0)</f>
        <v>#N/A</v>
      </c>
      <c r="E931" s="15"/>
      <c r="F931" s="15"/>
      <c r="G931" s="82" t="e">
        <f>VLOOKUP(F931,'ESTADAR V3 2025'!$D$125:$E$240,2,0)</f>
        <v>#N/A</v>
      </c>
      <c r="H931" s="86"/>
      <c r="I931" s="86"/>
      <c r="J931" s="15"/>
      <c r="K931" s="92">
        <f t="shared" si="63"/>
        <v>0</v>
      </c>
      <c r="L931" s="93">
        <f t="shared" si="64"/>
        <v>0</v>
      </c>
      <c r="M931" s="94" t="str">
        <f>+IFERROR(VLOOKUP(LEFT(F931,4),'ESTADAR V3 2025'!$C$4:$G$116,4,0),"")</f>
        <v/>
      </c>
      <c r="N931" s="95" t="str">
        <f t="shared" si="65"/>
        <v/>
      </c>
      <c r="O931" s="96" t="str">
        <f t="shared" si="66"/>
        <v/>
      </c>
      <c r="P931" s="14"/>
      <c r="Q931" s="14"/>
      <c r="R931" s="218" t="e">
        <f>+VLOOKUP(F931,'ESTADAR V3 2025'!$D$125:$G$236,4,FALSE)</f>
        <v>#N/A</v>
      </c>
    </row>
    <row r="932" spans="1:18" x14ac:dyDescent="0.35">
      <c r="A932" s="83" t="str">
        <f>IFERROR(VLOOKUP(LEFT(F932,4),Tabla3[[COD]:[PROCESO]],5,0),"")</f>
        <v/>
      </c>
      <c r="B932" s="15"/>
      <c r="C932" s="85"/>
      <c r="D932" s="84" t="e">
        <f>VLOOKUP(E932,FINCAS!$A$2:$B$77,2,0)</f>
        <v>#N/A</v>
      </c>
      <c r="E932" s="15"/>
      <c r="F932" s="15"/>
      <c r="G932" s="82" t="e">
        <f>VLOOKUP(F932,'ESTADAR V3 2025'!$D$125:$E$240,2,0)</f>
        <v>#N/A</v>
      </c>
      <c r="H932" s="86"/>
      <c r="I932" s="86"/>
      <c r="J932" s="15"/>
      <c r="K932" s="92">
        <f t="shared" si="63"/>
        <v>0</v>
      </c>
      <c r="L932" s="93">
        <f t="shared" si="64"/>
        <v>0</v>
      </c>
      <c r="M932" s="94" t="str">
        <f>+IFERROR(VLOOKUP(LEFT(F932,4),'ESTADAR V3 2025'!$C$4:$G$116,4,0),"")</f>
        <v/>
      </c>
      <c r="N932" s="95" t="str">
        <f t="shared" si="65"/>
        <v/>
      </c>
      <c r="O932" s="96" t="str">
        <f t="shared" si="66"/>
        <v/>
      </c>
      <c r="P932" s="14"/>
      <c r="Q932" s="14"/>
      <c r="R932" s="218" t="e">
        <f>+VLOOKUP(F932,'ESTADAR V3 2025'!$D$125:$G$236,4,FALSE)</f>
        <v>#N/A</v>
      </c>
    </row>
    <row r="933" spans="1:18" x14ac:dyDescent="0.35">
      <c r="A933" s="83" t="str">
        <f>IFERROR(VLOOKUP(LEFT(F933,4),Tabla3[[COD]:[PROCESO]],5,0),"")</f>
        <v/>
      </c>
      <c r="B933" s="15"/>
      <c r="C933" s="85"/>
      <c r="D933" s="84" t="e">
        <f>VLOOKUP(E933,FINCAS!$A$2:$B$77,2,0)</f>
        <v>#N/A</v>
      </c>
      <c r="E933" s="15"/>
      <c r="F933" s="15"/>
      <c r="G933" s="82" t="e">
        <f>VLOOKUP(F933,'ESTADAR V3 2025'!$D$125:$E$240,2,0)</f>
        <v>#N/A</v>
      </c>
      <c r="H933" s="86"/>
      <c r="I933" s="86"/>
      <c r="J933" s="15"/>
      <c r="K933" s="92">
        <f t="shared" si="63"/>
        <v>0</v>
      </c>
      <c r="L933" s="93">
        <f t="shared" si="64"/>
        <v>0</v>
      </c>
      <c r="M933" s="94" t="str">
        <f>+IFERROR(VLOOKUP(LEFT(F933,4),'ESTADAR V3 2025'!$C$4:$G$116,4,0),"")</f>
        <v/>
      </c>
      <c r="N933" s="95" t="str">
        <f t="shared" si="65"/>
        <v/>
      </c>
      <c r="O933" s="96" t="str">
        <f t="shared" si="66"/>
        <v/>
      </c>
      <c r="P933" s="14"/>
      <c r="Q933" s="14"/>
      <c r="R933" s="218" t="e">
        <f>+VLOOKUP(F933,'ESTADAR V3 2025'!$D$125:$G$236,4,FALSE)</f>
        <v>#N/A</v>
      </c>
    </row>
    <row r="934" spans="1:18" x14ac:dyDescent="0.35">
      <c r="A934" s="83" t="str">
        <f>IFERROR(VLOOKUP(LEFT(F934,4),Tabla3[[COD]:[PROCESO]],5,0),"")</f>
        <v/>
      </c>
      <c r="B934" s="15"/>
      <c r="C934" s="85"/>
      <c r="D934" s="84" t="e">
        <f>VLOOKUP(E934,FINCAS!$A$2:$B$77,2,0)</f>
        <v>#N/A</v>
      </c>
      <c r="E934" s="15"/>
      <c r="F934" s="15"/>
      <c r="G934" s="82" t="e">
        <f>VLOOKUP(F934,'ESTADAR V3 2025'!$D$125:$E$240,2,0)</f>
        <v>#N/A</v>
      </c>
      <c r="H934" s="86"/>
      <c r="I934" s="86"/>
      <c r="J934" s="15"/>
      <c r="K934" s="92">
        <f t="shared" si="63"/>
        <v>0</v>
      </c>
      <c r="L934" s="93">
        <f t="shared" si="64"/>
        <v>0</v>
      </c>
      <c r="M934" s="94" t="str">
        <f>+IFERROR(VLOOKUP(LEFT(F934,4),'ESTADAR V3 2025'!$C$4:$G$116,4,0),"")</f>
        <v/>
      </c>
      <c r="N934" s="95" t="str">
        <f t="shared" si="65"/>
        <v/>
      </c>
      <c r="O934" s="96" t="str">
        <f t="shared" si="66"/>
        <v/>
      </c>
      <c r="P934" s="14"/>
      <c r="Q934" s="14"/>
      <c r="R934" s="218" t="e">
        <f>+VLOOKUP(F934,'ESTADAR V3 2025'!$D$125:$G$236,4,FALSE)</f>
        <v>#N/A</v>
      </c>
    </row>
    <row r="935" spans="1:18" x14ac:dyDescent="0.35">
      <c r="A935" s="83" t="str">
        <f>IFERROR(VLOOKUP(LEFT(F935,4),Tabla3[[COD]:[PROCESO]],5,0),"")</f>
        <v/>
      </c>
      <c r="B935" s="15"/>
      <c r="C935" s="85"/>
      <c r="D935" s="84" t="e">
        <f>VLOOKUP(E935,FINCAS!$A$2:$B$77,2,0)</f>
        <v>#N/A</v>
      </c>
      <c r="E935" s="15"/>
      <c r="F935" s="15"/>
      <c r="G935" s="82" t="e">
        <f>VLOOKUP(F935,'ESTADAR V3 2025'!$D$125:$E$240,2,0)</f>
        <v>#N/A</v>
      </c>
      <c r="H935" s="86"/>
      <c r="I935" s="86"/>
      <c r="J935" s="15"/>
      <c r="K935" s="92">
        <f t="shared" si="63"/>
        <v>0</v>
      </c>
      <c r="L935" s="93">
        <f t="shared" si="64"/>
        <v>0</v>
      </c>
      <c r="M935" s="94" t="str">
        <f>+IFERROR(VLOOKUP(LEFT(F935,4),'ESTADAR V3 2025'!$C$4:$G$116,4,0),"")</f>
        <v/>
      </c>
      <c r="N935" s="95" t="str">
        <f t="shared" si="65"/>
        <v/>
      </c>
      <c r="O935" s="96" t="str">
        <f t="shared" si="66"/>
        <v/>
      </c>
      <c r="P935" s="14"/>
      <c r="Q935" s="14"/>
      <c r="R935" s="218" t="e">
        <f>+VLOOKUP(F935,'ESTADAR V3 2025'!$D$125:$G$236,4,FALSE)</f>
        <v>#N/A</v>
      </c>
    </row>
    <row r="936" spans="1:18" x14ac:dyDescent="0.35">
      <c r="A936" s="83" t="str">
        <f>IFERROR(VLOOKUP(LEFT(F936,4),Tabla3[[COD]:[PROCESO]],5,0),"")</f>
        <v/>
      </c>
      <c r="B936" s="15"/>
      <c r="C936" s="85"/>
      <c r="D936" s="84" t="e">
        <f>VLOOKUP(E936,FINCAS!$A$2:$B$77,2,0)</f>
        <v>#N/A</v>
      </c>
      <c r="E936" s="15"/>
      <c r="F936" s="15"/>
      <c r="G936" s="82" t="e">
        <f>VLOOKUP(F936,'ESTADAR V3 2025'!$D$125:$E$240,2,0)</f>
        <v>#N/A</v>
      </c>
      <c r="H936" s="86"/>
      <c r="I936" s="86"/>
      <c r="J936" s="15"/>
      <c r="K936" s="92">
        <f t="shared" si="63"/>
        <v>0</v>
      </c>
      <c r="L936" s="93">
        <f t="shared" si="64"/>
        <v>0</v>
      </c>
      <c r="M936" s="94" t="str">
        <f>+IFERROR(VLOOKUP(LEFT(F936,4),'ESTADAR V3 2025'!$C$4:$G$116,4,0),"")</f>
        <v/>
      </c>
      <c r="N936" s="95" t="str">
        <f t="shared" si="65"/>
        <v/>
      </c>
      <c r="O936" s="96" t="str">
        <f t="shared" si="66"/>
        <v/>
      </c>
      <c r="P936" s="14"/>
      <c r="Q936" s="14"/>
      <c r="R936" s="218" t="e">
        <f>+VLOOKUP(F936,'ESTADAR V3 2025'!$D$125:$G$236,4,FALSE)</f>
        <v>#N/A</v>
      </c>
    </row>
    <row r="937" spans="1:18" x14ac:dyDescent="0.35">
      <c r="A937" s="83" t="str">
        <f>IFERROR(VLOOKUP(LEFT(F937,4),Tabla3[[COD]:[PROCESO]],5,0),"")</f>
        <v/>
      </c>
      <c r="B937" s="15"/>
      <c r="C937" s="85"/>
      <c r="D937" s="84" t="e">
        <f>VLOOKUP(E937,FINCAS!$A$2:$B$77,2,0)</f>
        <v>#N/A</v>
      </c>
      <c r="E937" s="15"/>
      <c r="F937" s="15"/>
      <c r="G937" s="82" t="e">
        <f>VLOOKUP(F937,'ESTADAR V3 2025'!$D$125:$E$240,2,0)</f>
        <v>#N/A</v>
      </c>
      <c r="H937" s="86"/>
      <c r="I937" s="86"/>
      <c r="J937" s="15"/>
      <c r="K937" s="92">
        <f t="shared" si="63"/>
        <v>0</v>
      </c>
      <c r="L937" s="93">
        <f t="shared" si="64"/>
        <v>0</v>
      </c>
      <c r="M937" s="94" t="str">
        <f>+IFERROR(VLOOKUP(LEFT(F937,4),'ESTADAR V3 2025'!$C$4:$G$116,4,0),"")</f>
        <v/>
      </c>
      <c r="N937" s="95" t="str">
        <f t="shared" si="65"/>
        <v/>
      </c>
      <c r="O937" s="96" t="str">
        <f t="shared" si="66"/>
        <v/>
      </c>
      <c r="P937" s="14"/>
      <c r="Q937" s="14"/>
      <c r="R937" s="218" t="e">
        <f>+VLOOKUP(F937,'ESTADAR V3 2025'!$D$125:$G$236,4,FALSE)</f>
        <v>#N/A</v>
      </c>
    </row>
    <row r="938" spans="1:18" x14ac:dyDescent="0.35">
      <c r="A938" s="83" t="str">
        <f>IFERROR(VLOOKUP(LEFT(F938,4),Tabla3[[COD]:[PROCESO]],5,0),"")</f>
        <v/>
      </c>
      <c r="B938" s="15"/>
      <c r="C938" s="85"/>
      <c r="D938" s="84" t="e">
        <f>VLOOKUP(E938,FINCAS!$A$2:$B$77,2,0)</f>
        <v>#N/A</v>
      </c>
      <c r="E938" s="15"/>
      <c r="F938" s="15"/>
      <c r="G938" s="82" t="e">
        <f>VLOOKUP(F938,'ESTADAR V3 2025'!$D$125:$E$240,2,0)</f>
        <v>#N/A</v>
      </c>
      <c r="H938" s="86"/>
      <c r="I938" s="86"/>
      <c r="J938" s="15"/>
      <c r="K938" s="92">
        <f t="shared" si="63"/>
        <v>0</v>
      </c>
      <c r="L938" s="93">
        <f t="shared" si="64"/>
        <v>0</v>
      </c>
      <c r="M938" s="94" t="str">
        <f>+IFERROR(VLOOKUP(LEFT(F938,4),'ESTADAR V3 2025'!$C$4:$G$116,4,0),"")</f>
        <v/>
      </c>
      <c r="N938" s="95" t="str">
        <f t="shared" si="65"/>
        <v/>
      </c>
      <c r="O938" s="96" t="str">
        <f t="shared" si="66"/>
        <v/>
      </c>
      <c r="P938" s="14"/>
      <c r="Q938" s="14"/>
      <c r="R938" s="218" t="e">
        <f>+VLOOKUP(F938,'ESTADAR V3 2025'!$D$125:$G$236,4,FALSE)</f>
        <v>#N/A</v>
      </c>
    </row>
    <row r="939" spans="1:18" x14ac:dyDescent="0.35">
      <c r="A939" s="83" t="str">
        <f>IFERROR(VLOOKUP(LEFT(F939,4),Tabla3[[COD]:[PROCESO]],5,0),"")</f>
        <v/>
      </c>
      <c r="B939" s="15"/>
      <c r="C939" s="85"/>
      <c r="D939" s="84" t="e">
        <f>VLOOKUP(E939,FINCAS!$A$2:$B$77,2,0)</f>
        <v>#N/A</v>
      </c>
      <c r="E939" s="15"/>
      <c r="F939" s="15"/>
      <c r="G939" s="82" t="e">
        <f>VLOOKUP(F939,'ESTADAR V3 2025'!$D$125:$E$240,2,0)</f>
        <v>#N/A</v>
      </c>
      <c r="H939" s="86"/>
      <c r="I939" s="86"/>
      <c r="J939" s="15"/>
      <c r="K939" s="92">
        <f t="shared" si="63"/>
        <v>0</v>
      </c>
      <c r="L939" s="93">
        <f t="shared" si="64"/>
        <v>0</v>
      </c>
      <c r="M939" s="94" t="str">
        <f>+IFERROR(VLOOKUP(LEFT(F939,4),'ESTADAR V3 2025'!$C$4:$G$116,4,0),"")</f>
        <v/>
      </c>
      <c r="N939" s="95" t="str">
        <f t="shared" si="65"/>
        <v/>
      </c>
      <c r="O939" s="96" t="str">
        <f t="shared" si="66"/>
        <v/>
      </c>
      <c r="P939" s="14"/>
      <c r="Q939" s="14"/>
      <c r="R939" s="218" t="e">
        <f>+VLOOKUP(F939,'ESTADAR V3 2025'!$D$125:$G$236,4,FALSE)</f>
        <v>#N/A</v>
      </c>
    </row>
    <row r="940" spans="1:18" x14ac:dyDescent="0.35">
      <c r="A940" s="83" t="str">
        <f>IFERROR(VLOOKUP(LEFT(F940,4),Tabla3[[COD]:[PROCESO]],5,0),"")</f>
        <v/>
      </c>
      <c r="B940" s="15"/>
      <c r="C940" s="85"/>
      <c r="D940" s="84" t="e">
        <f>VLOOKUP(E940,FINCAS!$A$2:$B$77,2,0)</f>
        <v>#N/A</v>
      </c>
      <c r="E940" s="15"/>
      <c r="F940" s="15"/>
      <c r="G940" s="82" t="e">
        <f>VLOOKUP(F940,'ESTADAR V3 2025'!$D$125:$E$240,2,0)</f>
        <v>#N/A</v>
      </c>
      <c r="H940" s="86"/>
      <c r="I940" s="86"/>
      <c r="J940" s="15"/>
      <c r="K940" s="92">
        <f t="shared" si="63"/>
        <v>0</v>
      </c>
      <c r="L940" s="93">
        <f t="shared" si="64"/>
        <v>0</v>
      </c>
      <c r="M940" s="94" t="str">
        <f>+IFERROR(VLOOKUP(LEFT(F940,4),'ESTADAR V3 2025'!$C$4:$G$116,4,0),"")</f>
        <v/>
      </c>
      <c r="N940" s="95" t="str">
        <f t="shared" si="65"/>
        <v/>
      </c>
      <c r="O940" s="96" t="str">
        <f t="shared" si="66"/>
        <v/>
      </c>
      <c r="P940" s="14"/>
      <c r="Q940" s="14"/>
      <c r="R940" s="218" t="e">
        <f>+VLOOKUP(F940,'ESTADAR V3 2025'!$D$125:$G$236,4,FALSE)</f>
        <v>#N/A</v>
      </c>
    </row>
    <row r="941" spans="1:18" x14ac:dyDescent="0.35">
      <c r="A941" s="83" t="str">
        <f>IFERROR(VLOOKUP(LEFT(F941,4),Tabla3[[COD]:[PROCESO]],5,0),"")</f>
        <v/>
      </c>
      <c r="B941" s="15"/>
      <c r="C941" s="85"/>
      <c r="D941" s="84" t="e">
        <f>VLOOKUP(E941,FINCAS!$A$2:$B$77,2,0)</f>
        <v>#N/A</v>
      </c>
      <c r="E941" s="15"/>
      <c r="F941" s="15"/>
      <c r="G941" s="82" t="e">
        <f>VLOOKUP(F941,'ESTADAR V3 2025'!$D$125:$E$240,2,0)</f>
        <v>#N/A</v>
      </c>
      <c r="H941" s="86"/>
      <c r="I941" s="86"/>
      <c r="J941" s="15"/>
      <c r="K941" s="92">
        <f t="shared" si="63"/>
        <v>0</v>
      </c>
      <c r="L941" s="93">
        <f t="shared" si="64"/>
        <v>0</v>
      </c>
      <c r="M941" s="94" t="str">
        <f>+IFERROR(VLOOKUP(LEFT(F941,4),'ESTADAR V3 2025'!$C$4:$G$116,4,0),"")</f>
        <v/>
      </c>
      <c r="N941" s="95" t="str">
        <f t="shared" si="65"/>
        <v/>
      </c>
      <c r="O941" s="96" t="str">
        <f t="shared" si="66"/>
        <v/>
      </c>
      <c r="P941" s="14"/>
      <c r="Q941" s="14"/>
      <c r="R941" s="218" t="e">
        <f>+VLOOKUP(F941,'ESTADAR V3 2025'!$D$125:$G$236,4,FALSE)</f>
        <v>#N/A</v>
      </c>
    </row>
    <row r="942" spans="1:18" x14ac:dyDescent="0.35">
      <c r="A942" s="83" t="str">
        <f>IFERROR(VLOOKUP(LEFT(F942,4),Tabla3[[COD]:[PROCESO]],5,0),"")</f>
        <v/>
      </c>
      <c r="B942" s="15"/>
      <c r="C942" s="85"/>
      <c r="D942" s="84" t="e">
        <f>VLOOKUP(E942,FINCAS!$A$2:$B$77,2,0)</f>
        <v>#N/A</v>
      </c>
      <c r="E942" s="15"/>
      <c r="F942" s="15"/>
      <c r="G942" s="82" t="e">
        <f>VLOOKUP(F942,'ESTADAR V3 2025'!$D$125:$E$240,2,0)</f>
        <v>#N/A</v>
      </c>
      <c r="H942" s="86"/>
      <c r="I942" s="86"/>
      <c r="J942" s="15"/>
      <c r="K942" s="92">
        <f t="shared" si="63"/>
        <v>0</v>
      </c>
      <c r="L942" s="93">
        <f t="shared" si="64"/>
        <v>0</v>
      </c>
      <c r="M942" s="94" t="str">
        <f>+IFERROR(VLOOKUP(LEFT(F942,4),'ESTADAR V3 2025'!$C$4:$G$116,4,0),"")</f>
        <v/>
      </c>
      <c r="N942" s="95" t="str">
        <f t="shared" si="65"/>
        <v/>
      </c>
      <c r="O942" s="96" t="str">
        <f t="shared" si="66"/>
        <v/>
      </c>
      <c r="P942" s="14"/>
      <c r="Q942" s="14"/>
      <c r="R942" s="218" t="e">
        <f>+VLOOKUP(F942,'ESTADAR V3 2025'!$D$125:$G$236,4,FALSE)</f>
        <v>#N/A</v>
      </c>
    </row>
    <row r="943" spans="1:18" x14ac:dyDescent="0.35">
      <c r="A943" s="83" t="str">
        <f>IFERROR(VLOOKUP(LEFT(F943,4),Tabla3[[COD]:[PROCESO]],5,0),"")</f>
        <v/>
      </c>
      <c r="B943" s="15"/>
      <c r="C943" s="85"/>
      <c r="D943" s="84" t="e">
        <f>VLOOKUP(E943,FINCAS!$A$2:$B$77,2,0)</f>
        <v>#N/A</v>
      </c>
      <c r="E943" s="15"/>
      <c r="F943" s="15"/>
      <c r="G943" s="82" t="e">
        <f>VLOOKUP(F943,'ESTADAR V3 2025'!$D$125:$E$240,2,0)</f>
        <v>#N/A</v>
      </c>
      <c r="H943" s="86"/>
      <c r="I943" s="86"/>
      <c r="J943" s="15"/>
      <c r="K943" s="92">
        <f t="shared" ref="K943:K1003" si="67">+IFERROR(L943,M943)</f>
        <v>0</v>
      </c>
      <c r="L943" s="93">
        <f t="shared" ref="L943:L1003" si="68">+(I943-H943)*24</f>
        <v>0</v>
      </c>
      <c r="M943" s="94" t="str">
        <f>+IFERROR(VLOOKUP(LEFT(F943,4),'ESTADAR V3 2025'!$C$4:$G$116,4,0),"")</f>
        <v/>
      </c>
      <c r="N943" s="95" t="str">
        <f t="shared" ref="N943:N1003" si="69">IFERROR(J943/L943,"")</f>
        <v/>
      </c>
      <c r="O943" s="96" t="str">
        <f t="shared" ref="O943:O1003" si="70">IFERROR(N943/M943,"")</f>
        <v/>
      </c>
      <c r="P943" s="14"/>
      <c r="Q943" s="14"/>
      <c r="R943" s="218" t="e">
        <f>+VLOOKUP(F943,'ESTADAR V3 2025'!$D$125:$G$236,4,FALSE)</f>
        <v>#N/A</v>
      </c>
    </row>
    <row r="944" spans="1:18" x14ac:dyDescent="0.35">
      <c r="A944" s="83" t="str">
        <f>IFERROR(VLOOKUP(LEFT(F944,4),Tabla3[[COD]:[PROCESO]],5,0),"")</f>
        <v/>
      </c>
      <c r="B944" s="15"/>
      <c r="C944" s="85"/>
      <c r="D944" s="84" t="e">
        <f>VLOOKUP(E944,FINCAS!$A$2:$B$77,2,0)</f>
        <v>#N/A</v>
      </c>
      <c r="E944" s="15"/>
      <c r="F944" s="15"/>
      <c r="G944" s="82" t="e">
        <f>VLOOKUP(F944,'ESTADAR V3 2025'!$D$125:$E$240,2,0)</f>
        <v>#N/A</v>
      </c>
      <c r="H944" s="86"/>
      <c r="I944" s="86"/>
      <c r="J944" s="15"/>
      <c r="K944" s="92">
        <f t="shared" si="67"/>
        <v>0</v>
      </c>
      <c r="L944" s="93">
        <f t="shared" si="68"/>
        <v>0</v>
      </c>
      <c r="M944" s="94" t="str">
        <f>+IFERROR(VLOOKUP(LEFT(F944,4),'ESTADAR V3 2025'!$C$4:$G$116,4,0),"")</f>
        <v/>
      </c>
      <c r="N944" s="95" t="str">
        <f t="shared" si="69"/>
        <v/>
      </c>
      <c r="O944" s="96" t="str">
        <f t="shared" si="70"/>
        <v/>
      </c>
      <c r="P944" s="14"/>
      <c r="Q944" s="14"/>
      <c r="R944" s="218" t="e">
        <f>+VLOOKUP(F944,'ESTADAR V3 2025'!$D$125:$G$236,4,FALSE)</f>
        <v>#N/A</v>
      </c>
    </row>
    <row r="945" spans="1:18" x14ac:dyDescent="0.35">
      <c r="A945" s="83" t="str">
        <f>IFERROR(VLOOKUP(LEFT(F945,4),Tabla3[[COD]:[PROCESO]],5,0),"")</f>
        <v/>
      </c>
      <c r="B945" s="15"/>
      <c r="C945" s="85"/>
      <c r="D945" s="84" t="e">
        <f>VLOOKUP(E945,FINCAS!$A$2:$B$77,2,0)</f>
        <v>#N/A</v>
      </c>
      <c r="E945" s="15"/>
      <c r="F945" s="15"/>
      <c r="G945" s="82" t="e">
        <f>VLOOKUP(F945,'ESTADAR V3 2025'!$D$125:$E$240,2,0)</f>
        <v>#N/A</v>
      </c>
      <c r="H945" s="86"/>
      <c r="I945" s="86"/>
      <c r="J945" s="15"/>
      <c r="K945" s="92">
        <f t="shared" si="67"/>
        <v>0</v>
      </c>
      <c r="L945" s="93">
        <f t="shared" si="68"/>
        <v>0</v>
      </c>
      <c r="M945" s="94" t="str">
        <f>+IFERROR(VLOOKUP(LEFT(F945,4),'ESTADAR V3 2025'!$C$4:$G$116,4,0),"")</f>
        <v/>
      </c>
      <c r="N945" s="95" t="str">
        <f t="shared" si="69"/>
        <v/>
      </c>
      <c r="O945" s="96" t="str">
        <f t="shared" si="70"/>
        <v/>
      </c>
      <c r="P945" s="14"/>
      <c r="Q945" s="14"/>
      <c r="R945" s="218" t="e">
        <f>+VLOOKUP(F945,'ESTADAR V3 2025'!$D$125:$G$236,4,FALSE)</f>
        <v>#N/A</v>
      </c>
    </row>
    <row r="946" spans="1:18" x14ac:dyDescent="0.35">
      <c r="A946" s="83" t="str">
        <f>IFERROR(VLOOKUP(LEFT(F946,4),Tabla3[[COD]:[PROCESO]],5,0),"")</f>
        <v/>
      </c>
      <c r="B946" s="15"/>
      <c r="C946" s="85"/>
      <c r="D946" s="84" t="e">
        <f>VLOOKUP(E946,FINCAS!$A$2:$B$77,2,0)</f>
        <v>#N/A</v>
      </c>
      <c r="E946" s="15"/>
      <c r="F946" s="15"/>
      <c r="G946" s="82" t="e">
        <f>VLOOKUP(F946,'ESTADAR V3 2025'!$D$125:$E$240,2,0)</f>
        <v>#N/A</v>
      </c>
      <c r="H946" s="86"/>
      <c r="I946" s="86"/>
      <c r="J946" s="15"/>
      <c r="K946" s="92">
        <f t="shared" si="67"/>
        <v>0</v>
      </c>
      <c r="L946" s="93">
        <f t="shared" si="68"/>
        <v>0</v>
      </c>
      <c r="M946" s="94" t="str">
        <f>+IFERROR(VLOOKUP(LEFT(F946,4),'ESTADAR V3 2025'!$C$4:$G$116,4,0),"")</f>
        <v/>
      </c>
      <c r="N946" s="95" t="str">
        <f t="shared" si="69"/>
        <v/>
      </c>
      <c r="O946" s="96" t="str">
        <f t="shared" si="70"/>
        <v/>
      </c>
      <c r="P946" s="14"/>
      <c r="Q946" s="14"/>
      <c r="R946" s="218" t="e">
        <f>+VLOOKUP(F946,'ESTADAR V3 2025'!$D$125:$G$236,4,FALSE)</f>
        <v>#N/A</v>
      </c>
    </row>
    <row r="947" spans="1:18" x14ac:dyDescent="0.35">
      <c r="A947" s="83" t="str">
        <f>IFERROR(VLOOKUP(LEFT(F947,4),Tabla3[[COD]:[PROCESO]],5,0),"")</f>
        <v/>
      </c>
      <c r="B947" s="15"/>
      <c r="C947" s="85"/>
      <c r="D947" s="84" t="e">
        <f>VLOOKUP(E947,FINCAS!$A$2:$B$77,2,0)</f>
        <v>#N/A</v>
      </c>
      <c r="E947" s="15"/>
      <c r="F947" s="15"/>
      <c r="G947" s="82" t="e">
        <f>VLOOKUP(F947,'ESTADAR V3 2025'!$D$125:$E$240,2,0)</f>
        <v>#N/A</v>
      </c>
      <c r="H947" s="86"/>
      <c r="I947" s="86"/>
      <c r="J947" s="15"/>
      <c r="K947" s="92">
        <f t="shared" si="67"/>
        <v>0</v>
      </c>
      <c r="L947" s="93">
        <f t="shared" si="68"/>
        <v>0</v>
      </c>
      <c r="M947" s="94" t="str">
        <f>+IFERROR(VLOOKUP(LEFT(F947,4),'ESTADAR V3 2025'!$C$4:$G$116,4,0),"")</f>
        <v/>
      </c>
      <c r="N947" s="95" t="str">
        <f t="shared" si="69"/>
        <v/>
      </c>
      <c r="O947" s="96" t="str">
        <f t="shared" si="70"/>
        <v/>
      </c>
      <c r="P947" s="14"/>
      <c r="Q947" s="14"/>
      <c r="R947" s="218" t="e">
        <f>+VLOOKUP(F947,'ESTADAR V3 2025'!$D$125:$G$236,4,FALSE)</f>
        <v>#N/A</v>
      </c>
    </row>
    <row r="948" spans="1:18" x14ac:dyDescent="0.35">
      <c r="A948" s="83" t="str">
        <f>IFERROR(VLOOKUP(LEFT(F948,4),Tabla3[[COD]:[PROCESO]],5,0),"")</f>
        <v/>
      </c>
      <c r="B948" s="15"/>
      <c r="C948" s="85"/>
      <c r="D948" s="84" t="e">
        <f>VLOOKUP(E948,FINCAS!$A$2:$B$77,2,0)</f>
        <v>#N/A</v>
      </c>
      <c r="E948" s="15"/>
      <c r="F948" s="15"/>
      <c r="G948" s="82" t="e">
        <f>VLOOKUP(F948,'ESTADAR V3 2025'!$D$125:$E$240,2,0)</f>
        <v>#N/A</v>
      </c>
      <c r="H948" s="86"/>
      <c r="I948" s="86"/>
      <c r="J948" s="15"/>
      <c r="K948" s="92">
        <f t="shared" si="67"/>
        <v>0</v>
      </c>
      <c r="L948" s="93">
        <f t="shared" si="68"/>
        <v>0</v>
      </c>
      <c r="M948" s="94" t="str">
        <f>+IFERROR(VLOOKUP(LEFT(F948,4),'ESTADAR V3 2025'!$C$4:$G$116,4,0),"")</f>
        <v/>
      </c>
      <c r="N948" s="95" t="str">
        <f t="shared" si="69"/>
        <v/>
      </c>
      <c r="O948" s="96" t="str">
        <f t="shared" si="70"/>
        <v/>
      </c>
      <c r="P948" s="14"/>
      <c r="Q948" s="14"/>
      <c r="R948" s="218" t="e">
        <f>+VLOOKUP(F948,'ESTADAR V3 2025'!$D$125:$G$236,4,FALSE)</f>
        <v>#N/A</v>
      </c>
    </row>
    <row r="949" spans="1:18" x14ac:dyDescent="0.35">
      <c r="A949" s="83" t="str">
        <f>IFERROR(VLOOKUP(LEFT(F949,4),Tabla3[[COD]:[PROCESO]],5,0),"")</f>
        <v/>
      </c>
      <c r="B949" s="15"/>
      <c r="C949" s="85"/>
      <c r="D949" s="84" t="e">
        <f>VLOOKUP(E949,FINCAS!$A$2:$B$77,2,0)</f>
        <v>#N/A</v>
      </c>
      <c r="E949" s="15"/>
      <c r="F949" s="15"/>
      <c r="G949" s="82" t="e">
        <f>VLOOKUP(F949,'ESTADAR V3 2025'!$D$125:$E$240,2,0)</f>
        <v>#N/A</v>
      </c>
      <c r="H949" s="86"/>
      <c r="I949" s="86"/>
      <c r="J949" s="15"/>
      <c r="K949" s="92">
        <f t="shared" si="67"/>
        <v>0</v>
      </c>
      <c r="L949" s="93">
        <f t="shared" si="68"/>
        <v>0</v>
      </c>
      <c r="M949" s="94" t="str">
        <f>+IFERROR(VLOOKUP(LEFT(F949,4),'ESTADAR V3 2025'!$C$4:$G$116,4,0),"")</f>
        <v/>
      </c>
      <c r="N949" s="95" t="str">
        <f t="shared" si="69"/>
        <v/>
      </c>
      <c r="O949" s="96" t="str">
        <f t="shared" si="70"/>
        <v/>
      </c>
      <c r="P949" s="14"/>
      <c r="Q949" s="14"/>
      <c r="R949" s="218" t="e">
        <f>+VLOOKUP(F949,'ESTADAR V3 2025'!$D$125:$G$236,4,FALSE)</f>
        <v>#N/A</v>
      </c>
    </row>
    <row r="950" spans="1:18" x14ac:dyDescent="0.35">
      <c r="A950" s="83" t="str">
        <f>IFERROR(VLOOKUP(LEFT(F950,4),Tabla3[[COD]:[PROCESO]],5,0),"")</f>
        <v/>
      </c>
      <c r="B950" s="15"/>
      <c r="C950" s="85"/>
      <c r="D950" s="84" t="e">
        <f>VLOOKUP(E950,FINCAS!$A$2:$B$77,2,0)</f>
        <v>#N/A</v>
      </c>
      <c r="E950" s="15"/>
      <c r="F950" s="15"/>
      <c r="G950" s="82" t="e">
        <f>VLOOKUP(F950,'ESTADAR V3 2025'!$D$125:$E$240,2,0)</f>
        <v>#N/A</v>
      </c>
      <c r="H950" s="86"/>
      <c r="I950" s="86"/>
      <c r="J950" s="15"/>
      <c r="K950" s="92">
        <f t="shared" si="67"/>
        <v>0</v>
      </c>
      <c r="L950" s="93">
        <f t="shared" si="68"/>
        <v>0</v>
      </c>
      <c r="M950" s="94" t="str">
        <f>+IFERROR(VLOOKUP(LEFT(F950,4),'ESTADAR V3 2025'!$C$4:$G$116,4,0),"")</f>
        <v/>
      </c>
      <c r="N950" s="95" t="str">
        <f t="shared" si="69"/>
        <v/>
      </c>
      <c r="O950" s="96" t="str">
        <f t="shared" si="70"/>
        <v/>
      </c>
      <c r="P950" s="14"/>
      <c r="Q950" s="14"/>
      <c r="R950" s="218" t="e">
        <f>+VLOOKUP(F950,'ESTADAR V3 2025'!$D$125:$G$236,4,FALSE)</f>
        <v>#N/A</v>
      </c>
    </row>
    <row r="951" spans="1:18" x14ac:dyDescent="0.35">
      <c r="A951" s="83" t="str">
        <f>IFERROR(VLOOKUP(LEFT(F951,4),Tabla3[[COD]:[PROCESO]],5,0),"")</f>
        <v/>
      </c>
      <c r="B951" s="15"/>
      <c r="C951" s="85"/>
      <c r="D951" s="84" t="e">
        <f>VLOOKUP(E951,FINCAS!$A$2:$B$77,2,0)</f>
        <v>#N/A</v>
      </c>
      <c r="E951" s="15"/>
      <c r="F951" s="15"/>
      <c r="G951" s="82" t="e">
        <f>VLOOKUP(F951,'ESTADAR V3 2025'!$D$125:$E$240,2,0)</f>
        <v>#N/A</v>
      </c>
      <c r="H951" s="86"/>
      <c r="I951" s="86"/>
      <c r="J951" s="15"/>
      <c r="K951" s="92">
        <f t="shared" si="67"/>
        <v>0</v>
      </c>
      <c r="L951" s="93">
        <f t="shared" si="68"/>
        <v>0</v>
      </c>
      <c r="M951" s="94" t="str">
        <f>+IFERROR(VLOOKUP(LEFT(F951,4),'ESTADAR V3 2025'!$C$4:$G$116,4,0),"")</f>
        <v/>
      </c>
      <c r="N951" s="95" t="str">
        <f t="shared" si="69"/>
        <v/>
      </c>
      <c r="O951" s="96" t="str">
        <f t="shared" si="70"/>
        <v/>
      </c>
      <c r="P951" s="14"/>
      <c r="Q951" s="14"/>
      <c r="R951" s="218" t="e">
        <f>+VLOOKUP(F951,'ESTADAR V3 2025'!$D$125:$G$236,4,FALSE)</f>
        <v>#N/A</v>
      </c>
    </row>
    <row r="952" spans="1:18" x14ac:dyDescent="0.35">
      <c r="A952" s="83" t="str">
        <f>IFERROR(VLOOKUP(LEFT(F952,4),Tabla3[[COD]:[PROCESO]],5,0),"")</f>
        <v/>
      </c>
      <c r="B952" s="15"/>
      <c r="C952" s="85"/>
      <c r="D952" s="84" t="e">
        <f>VLOOKUP(E952,FINCAS!$A$2:$B$77,2,0)</f>
        <v>#N/A</v>
      </c>
      <c r="E952" s="15"/>
      <c r="F952" s="15"/>
      <c r="G952" s="82" t="e">
        <f>VLOOKUP(F952,'ESTADAR V3 2025'!$D$125:$E$240,2,0)</f>
        <v>#N/A</v>
      </c>
      <c r="H952" s="86"/>
      <c r="I952" s="86"/>
      <c r="J952" s="15"/>
      <c r="K952" s="92">
        <f t="shared" si="67"/>
        <v>0</v>
      </c>
      <c r="L952" s="93">
        <f t="shared" si="68"/>
        <v>0</v>
      </c>
      <c r="M952" s="94" t="str">
        <f>+IFERROR(VLOOKUP(LEFT(F952,4),'ESTADAR V3 2025'!$C$4:$G$116,4,0),"")</f>
        <v/>
      </c>
      <c r="N952" s="95" t="str">
        <f t="shared" si="69"/>
        <v/>
      </c>
      <c r="O952" s="96" t="str">
        <f t="shared" si="70"/>
        <v/>
      </c>
      <c r="P952" s="14"/>
      <c r="Q952" s="14"/>
      <c r="R952" s="218" t="e">
        <f>+VLOOKUP(F952,'ESTADAR V3 2025'!$D$125:$G$236,4,FALSE)</f>
        <v>#N/A</v>
      </c>
    </row>
    <row r="953" spans="1:18" x14ac:dyDescent="0.35">
      <c r="A953" s="83" t="str">
        <f>IFERROR(VLOOKUP(LEFT(F953,4),Tabla3[[COD]:[PROCESO]],5,0),"")</f>
        <v/>
      </c>
      <c r="B953" s="15"/>
      <c r="C953" s="85"/>
      <c r="D953" s="84" t="e">
        <f>VLOOKUP(E953,FINCAS!$A$2:$B$77,2,0)</f>
        <v>#N/A</v>
      </c>
      <c r="E953" s="15"/>
      <c r="F953" s="15"/>
      <c r="G953" s="82" t="e">
        <f>VLOOKUP(F953,'ESTADAR V3 2025'!$D$125:$E$240,2,0)</f>
        <v>#N/A</v>
      </c>
      <c r="H953" s="86"/>
      <c r="I953" s="86"/>
      <c r="J953" s="15"/>
      <c r="K953" s="92">
        <f t="shared" si="67"/>
        <v>0</v>
      </c>
      <c r="L953" s="93">
        <f t="shared" si="68"/>
        <v>0</v>
      </c>
      <c r="M953" s="94" t="str">
        <f>+IFERROR(VLOOKUP(LEFT(F953,4),'ESTADAR V3 2025'!$C$4:$G$116,4,0),"")</f>
        <v/>
      </c>
      <c r="N953" s="95" t="str">
        <f t="shared" si="69"/>
        <v/>
      </c>
      <c r="O953" s="96" t="str">
        <f t="shared" si="70"/>
        <v/>
      </c>
      <c r="P953" s="14"/>
      <c r="Q953" s="14"/>
      <c r="R953" s="218" t="e">
        <f>+VLOOKUP(F953,'ESTADAR V3 2025'!$D$125:$G$236,4,FALSE)</f>
        <v>#N/A</v>
      </c>
    </row>
    <row r="954" spans="1:18" x14ac:dyDescent="0.35">
      <c r="A954" s="83" t="str">
        <f>IFERROR(VLOOKUP(LEFT(F954,4),Tabla3[[COD]:[PROCESO]],5,0),"")</f>
        <v/>
      </c>
      <c r="B954" s="15"/>
      <c r="C954" s="85"/>
      <c r="D954" s="84" t="e">
        <f>VLOOKUP(E954,FINCAS!$A$2:$B$77,2,0)</f>
        <v>#N/A</v>
      </c>
      <c r="E954" s="15"/>
      <c r="F954" s="15"/>
      <c r="G954" s="82" t="e">
        <f>VLOOKUP(F954,'ESTADAR V3 2025'!$D$125:$E$240,2,0)</f>
        <v>#N/A</v>
      </c>
      <c r="H954" s="86"/>
      <c r="I954" s="86"/>
      <c r="J954" s="15"/>
      <c r="K954" s="92">
        <f t="shared" si="67"/>
        <v>0</v>
      </c>
      <c r="L954" s="93">
        <f t="shared" si="68"/>
        <v>0</v>
      </c>
      <c r="M954" s="94" t="str">
        <f>+IFERROR(VLOOKUP(LEFT(F954,4),'ESTADAR V3 2025'!$C$4:$G$116,4,0),"")</f>
        <v/>
      </c>
      <c r="N954" s="95" t="str">
        <f t="shared" si="69"/>
        <v/>
      </c>
      <c r="O954" s="96" t="str">
        <f t="shared" si="70"/>
        <v/>
      </c>
      <c r="P954" s="14"/>
      <c r="Q954" s="14"/>
      <c r="R954" s="218" t="e">
        <f>+VLOOKUP(F954,'ESTADAR V3 2025'!$D$125:$G$236,4,FALSE)</f>
        <v>#N/A</v>
      </c>
    </row>
    <row r="955" spans="1:18" x14ac:dyDescent="0.35">
      <c r="A955" s="83" t="str">
        <f>IFERROR(VLOOKUP(LEFT(F955,4),Tabla3[[COD]:[PROCESO]],5,0),"")</f>
        <v/>
      </c>
      <c r="B955" s="15"/>
      <c r="C955" s="85"/>
      <c r="D955" s="84" t="e">
        <f>VLOOKUP(E955,FINCAS!$A$2:$B$77,2,0)</f>
        <v>#N/A</v>
      </c>
      <c r="E955" s="15"/>
      <c r="F955" s="15"/>
      <c r="G955" s="82" t="e">
        <f>VLOOKUP(F955,'ESTADAR V3 2025'!$D$125:$E$240,2,0)</f>
        <v>#N/A</v>
      </c>
      <c r="H955" s="86"/>
      <c r="I955" s="86"/>
      <c r="J955" s="15"/>
      <c r="K955" s="92">
        <f t="shared" si="67"/>
        <v>0</v>
      </c>
      <c r="L955" s="93">
        <f t="shared" si="68"/>
        <v>0</v>
      </c>
      <c r="M955" s="94" t="str">
        <f>+IFERROR(VLOOKUP(LEFT(F955,4),'ESTADAR V3 2025'!$C$4:$G$116,4,0),"")</f>
        <v/>
      </c>
      <c r="N955" s="95" t="str">
        <f t="shared" si="69"/>
        <v/>
      </c>
      <c r="O955" s="96" t="str">
        <f t="shared" si="70"/>
        <v/>
      </c>
      <c r="P955" s="14"/>
      <c r="Q955" s="14"/>
      <c r="R955" s="218" t="e">
        <f>+VLOOKUP(F955,'ESTADAR V3 2025'!$D$125:$G$236,4,FALSE)</f>
        <v>#N/A</v>
      </c>
    </row>
    <row r="956" spans="1:18" x14ac:dyDescent="0.35">
      <c r="A956" s="83" t="str">
        <f>IFERROR(VLOOKUP(LEFT(F956,4),Tabla3[[COD]:[PROCESO]],5,0),"")</f>
        <v/>
      </c>
      <c r="B956" s="15"/>
      <c r="C956" s="85"/>
      <c r="D956" s="84" t="e">
        <f>VLOOKUP(E956,FINCAS!$A$2:$B$77,2,0)</f>
        <v>#N/A</v>
      </c>
      <c r="E956" s="15"/>
      <c r="F956" s="15"/>
      <c r="G956" s="82" t="e">
        <f>VLOOKUP(F956,'ESTADAR V3 2025'!$D$125:$E$240,2,0)</f>
        <v>#N/A</v>
      </c>
      <c r="H956" s="86"/>
      <c r="I956" s="86"/>
      <c r="J956" s="15"/>
      <c r="K956" s="92">
        <f t="shared" si="67"/>
        <v>0</v>
      </c>
      <c r="L956" s="93">
        <f t="shared" si="68"/>
        <v>0</v>
      </c>
      <c r="M956" s="94" t="str">
        <f>+IFERROR(VLOOKUP(LEFT(F956,4),'ESTADAR V3 2025'!$C$4:$G$116,4,0),"")</f>
        <v/>
      </c>
      <c r="N956" s="95" t="str">
        <f t="shared" si="69"/>
        <v/>
      </c>
      <c r="O956" s="96" t="str">
        <f t="shared" si="70"/>
        <v/>
      </c>
      <c r="P956" s="14"/>
      <c r="Q956" s="14"/>
      <c r="R956" s="218" t="e">
        <f>+VLOOKUP(F956,'ESTADAR V3 2025'!$D$125:$G$236,4,FALSE)</f>
        <v>#N/A</v>
      </c>
    </row>
    <row r="957" spans="1:18" x14ac:dyDescent="0.35">
      <c r="A957" s="83" t="str">
        <f>IFERROR(VLOOKUP(LEFT(F957,4),Tabla3[[COD]:[PROCESO]],5,0),"")</f>
        <v/>
      </c>
      <c r="B957" s="15"/>
      <c r="C957" s="85"/>
      <c r="D957" s="84" t="e">
        <f>VLOOKUP(E957,FINCAS!$A$2:$B$77,2,0)</f>
        <v>#N/A</v>
      </c>
      <c r="E957" s="15"/>
      <c r="F957" s="15"/>
      <c r="G957" s="82" t="e">
        <f>VLOOKUP(F957,'ESTADAR V3 2025'!$D$125:$E$240,2,0)</f>
        <v>#N/A</v>
      </c>
      <c r="H957" s="86"/>
      <c r="I957" s="86"/>
      <c r="J957" s="15"/>
      <c r="K957" s="92">
        <f t="shared" si="67"/>
        <v>0</v>
      </c>
      <c r="L957" s="93">
        <f t="shared" si="68"/>
        <v>0</v>
      </c>
      <c r="M957" s="94" t="str">
        <f>+IFERROR(VLOOKUP(LEFT(F957,4),'ESTADAR V3 2025'!$C$4:$G$116,4,0),"")</f>
        <v/>
      </c>
      <c r="N957" s="95" t="str">
        <f t="shared" si="69"/>
        <v/>
      </c>
      <c r="O957" s="96" t="str">
        <f t="shared" si="70"/>
        <v/>
      </c>
      <c r="P957" s="14"/>
      <c r="Q957" s="14"/>
      <c r="R957" s="218" t="e">
        <f>+VLOOKUP(F957,'ESTADAR V3 2025'!$D$125:$G$236,4,FALSE)</f>
        <v>#N/A</v>
      </c>
    </row>
    <row r="958" spans="1:18" x14ac:dyDescent="0.35">
      <c r="A958" s="83" t="str">
        <f>IFERROR(VLOOKUP(LEFT(F958,4),Tabla3[[COD]:[PROCESO]],5,0),"")</f>
        <v/>
      </c>
      <c r="B958" s="15"/>
      <c r="C958" s="85"/>
      <c r="D958" s="84" t="e">
        <f>VLOOKUP(E958,FINCAS!$A$2:$B$77,2,0)</f>
        <v>#N/A</v>
      </c>
      <c r="E958" s="15"/>
      <c r="F958" s="15"/>
      <c r="G958" s="82" t="e">
        <f>VLOOKUP(F958,'ESTADAR V3 2025'!$D$125:$E$240,2,0)</f>
        <v>#N/A</v>
      </c>
      <c r="H958" s="86"/>
      <c r="I958" s="86"/>
      <c r="J958" s="15"/>
      <c r="K958" s="92">
        <f t="shared" si="67"/>
        <v>0</v>
      </c>
      <c r="L958" s="93">
        <f t="shared" si="68"/>
        <v>0</v>
      </c>
      <c r="M958" s="94" t="str">
        <f>+IFERROR(VLOOKUP(LEFT(F958,4),'ESTADAR V3 2025'!$C$4:$G$116,4,0),"")</f>
        <v/>
      </c>
      <c r="N958" s="95" t="str">
        <f t="shared" si="69"/>
        <v/>
      </c>
      <c r="O958" s="96" t="str">
        <f t="shared" si="70"/>
        <v/>
      </c>
      <c r="P958" s="14"/>
      <c r="Q958" s="14"/>
      <c r="R958" s="218" t="e">
        <f>+VLOOKUP(F958,'ESTADAR V3 2025'!$D$125:$G$236,4,FALSE)</f>
        <v>#N/A</v>
      </c>
    </row>
    <row r="959" spans="1:18" x14ac:dyDescent="0.35">
      <c r="A959" s="83" t="str">
        <f>IFERROR(VLOOKUP(LEFT(F959,4),Tabla3[[COD]:[PROCESO]],5,0),"")</f>
        <v/>
      </c>
      <c r="B959" s="15"/>
      <c r="C959" s="85"/>
      <c r="D959" s="84" t="e">
        <f>VLOOKUP(E959,FINCAS!$A$2:$B$77,2,0)</f>
        <v>#N/A</v>
      </c>
      <c r="E959" s="15"/>
      <c r="F959" s="15"/>
      <c r="G959" s="82" t="e">
        <f>VLOOKUP(F959,'ESTADAR V3 2025'!$D$125:$E$240,2,0)</f>
        <v>#N/A</v>
      </c>
      <c r="H959" s="86"/>
      <c r="I959" s="86"/>
      <c r="J959" s="15"/>
      <c r="K959" s="92">
        <f t="shared" si="67"/>
        <v>0</v>
      </c>
      <c r="L959" s="93">
        <f t="shared" si="68"/>
        <v>0</v>
      </c>
      <c r="M959" s="94" t="str">
        <f>+IFERROR(VLOOKUP(LEFT(F959,4),'ESTADAR V3 2025'!$C$4:$G$116,4,0),"")</f>
        <v/>
      </c>
      <c r="N959" s="95" t="str">
        <f t="shared" si="69"/>
        <v/>
      </c>
      <c r="O959" s="96" t="str">
        <f t="shared" si="70"/>
        <v/>
      </c>
      <c r="P959" s="14"/>
      <c r="Q959" s="14"/>
      <c r="R959" s="218" t="e">
        <f>+VLOOKUP(F959,'ESTADAR V3 2025'!$D$125:$G$236,4,FALSE)</f>
        <v>#N/A</v>
      </c>
    </row>
    <row r="960" spans="1:18" x14ac:dyDescent="0.35">
      <c r="A960" s="83" t="str">
        <f>IFERROR(VLOOKUP(LEFT(F960,4),Tabla3[[COD]:[PROCESO]],5,0),"")</f>
        <v/>
      </c>
      <c r="B960" s="15"/>
      <c r="C960" s="85"/>
      <c r="D960" s="84" t="e">
        <f>VLOOKUP(E960,FINCAS!$A$2:$B$77,2,0)</f>
        <v>#N/A</v>
      </c>
      <c r="E960" s="15"/>
      <c r="F960" s="15"/>
      <c r="G960" s="82" t="e">
        <f>VLOOKUP(F960,'ESTADAR V3 2025'!$D$125:$E$240,2,0)</f>
        <v>#N/A</v>
      </c>
      <c r="H960" s="86"/>
      <c r="I960" s="86"/>
      <c r="J960" s="15"/>
      <c r="K960" s="92">
        <f t="shared" si="67"/>
        <v>0</v>
      </c>
      <c r="L960" s="93">
        <f t="shared" si="68"/>
        <v>0</v>
      </c>
      <c r="M960" s="94" t="str">
        <f>+IFERROR(VLOOKUP(LEFT(F960,4),'ESTADAR V3 2025'!$C$4:$G$116,4,0),"")</f>
        <v/>
      </c>
      <c r="N960" s="95" t="str">
        <f t="shared" si="69"/>
        <v/>
      </c>
      <c r="O960" s="96" t="str">
        <f t="shared" si="70"/>
        <v/>
      </c>
      <c r="P960" s="14"/>
      <c r="Q960" s="14"/>
      <c r="R960" s="218" t="e">
        <f>+VLOOKUP(F960,'ESTADAR V3 2025'!$D$125:$G$236,4,FALSE)</f>
        <v>#N/A</v>
      </c>
    </row>
    <row r="961" spans="1:18" x14ac:dyDescent="0.35">
      <c r="A961" s="83" t="str">
        <f>IFERROR(VLOOKUP(LEFT(F961,4),Tabla3[[COD]:[PROCESO]],5,0),"")</f>
        <v/>
      </c>
      <c r="B961" s="15"/>
      <c r="C961" s="85"/>
      <c r="D961" s="84" t="e">
        <f>VLOOKUP(E961,FINCAS!$A$2:$B$77,2,0)</f>
        <v>#N/A</v>
      </c>
      <c r="E961" s="15"/>
      <c r="F961" s="15"/>
      <c r="G961" s="82" t="e">
        <f>VLOOKUP(F961,'ESTADAR V3 2025'!$D$125:$E$240,2,0)</f>
        <v>#N/A</v>
      </c>
      <c r="H961" s="86"/>
      <c r="I961" s="86"/>
      <c r="J961" s="15"/>
      <c r="K961" s="92">
        <f t="shared" si="67"/>
        <v>0</v>
      </c>
      <c r="L961" s="93">
        <f t="shared" si="68"/>
        <v>0</v>
      </c>
      <c r="M961" s="94" t="str">
        <f>+IFERROR(VLOOKUP(LEFT(F961,4),'ESTADAR V3 2025'!$C$4:$G$116,4,0),"")</f>
        <v/>
      </c>
      <c r="N961" s="95" t="str">
        <f t="shared" si="69"/>
        <v/>
      </c>
      <c r="O961" s="96" t="str">
        <f t="shared" si="70"/>
        <v/>
      </c>
      <c r="P961" s="14"/>
      <c r="Q961" s="14"/>
      <c r="R961" s="218" t="e">
        <f>+VLOOKUP(F961,'ESTADAR V3 2025'!$D$125:$G$236,4,FALSE)</f>
        <v>#N/A</v>
      </c>
    </row>
    <row r="962" spans="1:18" x14ac:dyDescent="0.35">
      <c r="A962" s="83" t="str">
        <f>IFERROR(VLOOKUP(LEFT(F962,4),Tabla3[[COD]:[PROCESO]],5,0),"")</f>
        <v/>
      </c>
      <c r="B962" s="15"/>
      <c r="C962" s="85"/>
      <c r="D962" s="84" t="e">
        <f>VLOOKUP(E962,FINCAS!$A$2:$B$77,2,0)</f>
        <v>#N/A</v>
      </c>
      <c r="E962" s="15"/>
      <c r="F962" s="15"/>
      <c r="G962" s="82" t="e">
        <f>VLOOKUP(F962,'ESTADAR V3 2025'!$D$125:$E$240,2,0)</f>
        <v>#N/A</v>
      </c>
      <c r="H962" s="86"/>
      <c r="I962" s="86"/>
      <c r="J962" s="15"/>
      <c r="K962" s="92">
        <f t="shared" si="67"/>
        <v>0</v>
      </c>
      <c r="L962" s="93">
        <f t="shared" si="68"/>
        <v>0</v>
      </c>
      <c r="M962" s="94" t="str">
        <f>+IFERROR(VLOOKUP(LEFT(F962,4),'ESTADAR V3 2025'!$C$4:$G$116,4,0),"")</f>
        <v/>
      </c>
      <c r="N962" s="95" t="str">
        <f t="shared" si="69"/>
        <v/>
      </c>
      <c r="O962" s="96" t="str">
        <f t="shared" si="70"/>
        <v/>
      </c>
      <c r="P962" s="14"/>
      <c r="Q962" s="14"/>
      <c r="R962" s="218" t="e">
        <f>+VLOOKUP(F962,'ESTADAR V3 2025'!$D$125:$G$236,4,FALSE)</f>
        <v>#N/A</v>
      </c>
    </row>
    <row r="963" spans="1:18" x14ac:dyDescent="0.35">
      <c r="A963" s="83" t="str">
        <f>IFERROR(VLOOKUP(LEFT(F963,4),Tabla3[[COD]:[PROCESO]],5,0),"")</f>
        <v/>
      </c>
      <c r="B963" s="15"/>
      <c r="C963" s="85"/>
      <c r="D963" s="84" t="e">
        <f>VLOOKUP(E963,FINCAS!$A$2:$B$77,2,0)</f>
        <v>#N/A</v>
      </c>
      <c r="E963" s="15"/>
      <c r="F963" s="15"/>
      <c r="G963" s="82" t="e">
        <f>VLOOKUP(F963,'ESTADAR V3 2025'!$D$125:$E$240,2,0)</f>
        <v>#N/A</v>
      </c>
      <c r="H963" s="86"/>
      <c r="I963" s="86"/>
      <c r="J963" s="15"/>
      <c r="K963" s="92">
        <f t="shared" si="67"/>
        <v>0</v>
      </c>
      <c r="L963" s="93">
        <f t="shared" si="68"/>
        <v>0</v>
      </c>
      <c r="M963" s="94" t="str">
        <f>+IFERROR(VLOOKUP(LEFT(F963,4),'ESTADAR V3 2025'!$C$4:$G$116,4,0),"")</f>
        <v/>
      </c>
      <c r="N963" s="95" t="str">
        <f t="shared" si="69"/>
        <v/>
      </c>
      <c r="O963" s="96" t="str">
        <f t="shared" si="70"/>
        <v/>
      </c>
      <c r="P963" s="14"/>
      <c r="Q963" s="14"/>
      <c r="R963" s="218" t="e">
        <f>+VLOOKUP(F963,'ESTADAR V3 2025'!$D$125:$G$236,4,FALSE)</f>
        <v>#N/A</v>
      </c>
    </row>
    <row r="964" spans="1:18" x14ac:dyDescent="0.35">
      <c r="A964" s="83" t="str">
        <f>IFERROR(VLOOKUP(LEFT(F964,4),Tabla3[[COD]:[PROCESO]],5,0),"")</f>
        <v/>
      </c>
      <c r="B964" s="15"/>
      <c r="C964" s="85"/>
      <c r="D964" s="84" t="e">
        <f>VLOOKUP(E964,FINCAS!$A$2:$B$77,2,0)</f>
        <v>#N/A</v>
      </c>
      <c r="E964" s="15"/>
      <c r="F964" s="15"/>
      <c r="G964" s="82" t="e">
        <f>VLOOKUP(F964,'ESTADAR V3 2025'!$D$125:$E$240,2,0)</f>
        <v>#N/A</v>
      </c>
      <c r="H964" s="86"/>
      <c r="I964" s="86"/>
      <c r="J964" s="15"/>
      <c r="K964" s="92">
        <f t="shared" si="67"/>
        <v>0</v>
      </c>
      <c r="L964" s="93">
        <f t="shared" si="68"/>
        <v>0</v>
      </c>
      <c r="M964" s="94" t="str">
        <f>+IFERROR(VLOOKUP(LEFT(F964,4),'ESTADAR V3 2025'!$C$4:$G$116,4,0),"")</f>
        <v/>
      </c>
      <c r="N964" s="95" t="str">
        <f t="shared" si="69"/>
        <v/>
      </c>
      <c r="O964" s="96" t="str">
        <f t="shared" si="70"/>
        <v/>
      </c>
      <c r="P964" s="14"/>
      <c r="Q964" s="14"/>
      <c r="R964" s="218" t="e">
        <f>+VLOOKUP(F964,'ESTADAR V3 2025'!$D$125:$G$236,4,FALSE)</f>
        <v>#N/A</v>
      </c>
    </row>
    <row r="965" spans="1:18" x14ac:dyDescent="0.35">
      <c r="A965" s="83" t="str">
        <f>IFERROR(VLOOKUP(LEFT(F965,4),Tabla3[[COD]:[PROCESO]],5,0),"")</f>
        <v/>
      </c>
      <c r="B965" s="15"/>
      <c r="C965" s="85"/>
      <c r="D965" s="84" t="e">
        <f>VLOOKUP(E965,FINCAS!$A$2:$B$77,2,0)</f>
        <v>#N/A</v>
      </c>
      <c r="E965" s="15"/>
      <c r="F965" s="15"/>
      <c r="G965" s="82" t="e">
        <f>VLOOKUP(F965,'ESTADAR V3 2025'!$D$125:$E$240,2,0)</f>
        <v>#N/A</v>
      </c>
      <c r="H965" s="86"/>
      <c r="I965" s="86"/>
      <c r="J965" s="15"/>
      <c r="K965" s="92">
        <f t="shared" si="67"/>
        <v>0</v>
      </c>
      <c r="L965" s="93">
        <f t="shared" si="68"/>
        <v>0</v>
      </c>
      <c r="M965" s="94" t="str">
        <f>+IFERROR(VLOOKUP(LEFT(F965,4),'ESTADAR V3 2025'!$C$4:$G$116,4,0),"")</f>
        <v/>
      </c>
      <c r="N965" s="95" t="str">
        <f t="shared" si="69"/>
        <v/>
      </c>
      <c r="O965" s="96" t="str">
        <f t="shared" si="70"/>
        <v/>
      </c>
      <c r="P965" s="14"/>
      <c r="Q965" s="14"/>
      <c r="R965" s="218" t="e">
        <f>+VLOOKUP(F965,'ESTADAR V3 2025'!$D$125:$G$236,4,FALSE)</f>
        <v>#N/A</v>
      </c>
    </row>
    <row r="966" spans="1:18" x14ac:dyDescent="0.35">
      <c r="A966" s="83" t="str">
        <f>IFERROR(VLOOKUP(LEFT(F966,4),Tabla3[[COD]:[PROCESO]],5,0),"")</f>
        <v/>
      </c>
      <c r="B966" s="15"/>
      <c r="C966" s="85"/>
      <c r="D966" s="84" t="e">
        <f>VLOOKUP(E966,FINCAS!$A$2:$B$77,2,0)</f>
        <v>#N/A</v>
      </c>
      <c r="E966" s="15"/>
      <c r="F966" s="15"/>
      <c r="G966" s="82" t="e">
        <f>VLOOKUP(F966,'ESTADAR V3 2025'!$D$125:$E$240,2,0)</f>
        <v>#N/A</v>
      </c>
      <c r="H966" s="86"/>
      <c r="I966" s="86"/>
      <c r="J966" s="15"/>
      <c r="K966" s="92">
        <f t="shared" si="67"/>
        <v>0</v>
      </c>
      <c r="L966" s="93">
        <f t="shared" si="68"/>
        <v>0</v>
      </c>
      <c r="M966" s="94" t="str">
        <f>+IFERROR(VLOOKUP(LEFT(F966,4),'ESTADAR V3 2025'!$C$4:$G$116,4,0),"")</f>
        <v/>
      </c>
      <c r="N966" s="95" t="str">
        <f t="shared" si="69"/>
        <v/>
      </c>
      <c r="O966" s="96" t="str">
        <f t="shared" si="70"/>
        <v/>
      </c>
      <c r="P966" s="14"/>
      <c r="Q966" s="14"/>
      <c r="R966" s="218" t="e">
        <f>+VLOOKUP(F966,'ESTADAR V3 2025'!$D$125:$G$236,4,FALSE)</f>
        <v>#N/A</v>
      </c>
    </row>
    <row r="967" spans="1:18" x14ac:dyDescent="0.35">
      <c r="A967" s="83" t="str">
        <f>IFERROR(VLOOKUP(LEFT(F967,4),Tabla3[[COD]:[PROCESO]],5,0),"")</f>
        <v/>
      </c>
      <c r="B967" s="15"/>
      <c r="C967" s="85"/>
      <c r="D967" s="84" t="e">
        <f>VLOOKUP(E967,FINCAS!$A$2:$B$77,2,0)</f>
        <v>#N/A</v>
      </c>
      <c r="E967" s="15"/>
      <c r="F967" s="15"/>
      <c r="G967" s="82" t="e">
        <f>VLOOKUP(F967,'ESTADAR V3 2025'!$D$125:$E$240,2,0)</f>
        <v>#N/A</v>
      </c>
      <c r="H967" s="86"/>
      <c r="I967" s="86"/>
      <c r="J967" s="15"/>
      <c r="K967" s="92">
        <f t="shared" si="67"/>
        <v>0</v>
      </c>
      <c r="L967" s="93">
        <f t="shared" si="68"/>
        <v>0</v>
      </c>
      <c r="M967" s="94" t="str">
        <f>+IFERROR(VLOOKUP(LEFT(F967,4),'ESTADAR V3 2025'!$C$4:$G$116,4,0),"")</f>
        <v/>
      </c>
      <c r="N967" s="95" t="str">
        <f t="shared" si="69"/>
        <v/>
      </c>
      <c r="O967" s="96" t="str">
        <f t="shared" si="70"/>
        <v/>
      </c>
      <c r="P967" s="14"/>
      <c r="Q967" s="14"/>
      <c r="R967" s="218" t="e">
        <f>+VLOOKUP(F967,'ESTADAR V3 2025'!$D$125:$G$236,4,FALSE)</f>
        <v>#N/A</v>
      </c>
    </row>
    <row r="968" spans="1:18" x14ac:dyDescent="0.35">
      <c r="A968" s="83" t="str">
        <f>IFERROR(VLOOKUP(LEFT(F968,4),Tabla3[[COD]:[PROCESO]],5,0),"")</f>
        <v/>
      </c>
      <c r="B968" s="15"/>
      <c r="C968" s="85"/>
      <c r="D968" s="84" t="e">
        <f>VLOOKUP(E968,FINCAS!$A$2:$B$77,2,0)</f>
        <v>#N/A</v>
      </c>
      <c r="E968" s="15"/>
      <c r="F968" s="15"/>
      <c r="G968" s="82" t="e">
        <f>VLOOKUP(F968,'ESTADAR V3 2025'!$D$125:$E$240,2,0)</f>
        <v>#N/A</v>
      </c>
      <c r="H968" s="86"/>
      <c r="I968" s="86"/>
      <c r="J968" s="15"/>
      <c r="K968" s="92">
        <f t="shared" si="67"/>
        <v>0</v>
      </c>
      <c r="L968" s="93">
        <f t="shared" si="68"/>
        <v>0</v>
      </c>
      <c r="M968" s="94" t="str">
        <f>+IFERROR(VLOOKUP(LEFT(F968,4),'ESTADAR V3 2025'!$C$4:$G$116,4,0),"")</f>
        <v/>
      </c>
      <c r="N968" s="95" t="str">
        <f t="shared" si="69"/>
        <v/>
      </c>
      <c r="O968" s="96" t="str">
        <f t="shared" si="70"/>
        <v/>
      </c>
      <c r="P968" s="14"/>
      <c r="Q968" s="14"/>
      <c r="R968" s="218" t="e">
        <f>+VLOOKUP(F968,'ESTADAR V3 2025'!$D$125:$G$236,4,FALSE)</f>
        <v>#N/A</v>
      </c>
    </row>
    <row r="969" spans="1:18" x14ac:dyDescent="0.35">
      <c r="A969" s="83" t="str">
        <f>IFERROR(VLOOKUP(LEFT(F969,4),Tabla3[[COD]:[PROCESO]],5,0),"")</f>
        <v/>
      </c>
      <c r="B969" s="15"/>
      <c r="C969" s="85"/>
      <c r="D969" s="84" t="e">
        <f>VLOOKUP(E969,FINCAS!$A$2:$B$77,2,0)</f>
        <v>#N/A</v>
      </c>
      <c r="E969" s="15"/>
      <c r="F969" s="15"/>
      <c r="G969" s="82" t="e">
        <f>VLOOKUP(F969,'ESTADAR V3 2025'!$D$125:$E$240,2,0)</f>
        <v>#N/A</v>
      </c>
      <c r="H969" s="86"/>
      <c r="I969" s="86"/>
      <c r="J969" s="15"/>
      <c r="K969" s="92">
        <f t="shared" si="67"/>
        <v>0</v>
      </c>
      <c r="L969" s="93">
        <f t="shared" si="68"/>
        <v>0</v>
      </c>
      <c r="M969" s="94" t="str">
        <f>+IFERROR(VLOOKUP(LEFT(F969,4),'ESTADAR V3 2025'!$C$4:$G$116,4,0),"")</f>
        <v/>
      </c>
      <c r="N969" s="95" t="str">
        <f t="shared" si="69"/>
        <v/>
      </c>
      <c r="O969" s="96" t="str">
        <f t="shared" si="70"/>
        <v/>
      </c>
      <c r="P969" s="14"/>
      <c r="Q969" s="14"/>
      <c r="R969" s="218" t="e">
        <f>+VLOOKUP(F969,'ESTADAR V3 2025'!$D$125:$G$236,4,FALSE)</f>
        <v>#N/A</v>
      </c>
    </row>
    <row r="970" spans="1:18" x14ac:dyDescent="0.35">
      <c r="A970" s="83" t="str">
        <f>IFERROR(VLOOKUP(LEFT(F970,4),Tabla3[[COD]:[PROCESO]],5,0),"")</f>
        <v/>
      </c>
      <c r="B970" s="15"/>
      <c r="C970" s="85"/>
      <c r="D970" s="84" t="e">
        <f>VLOOKUP(E970,FINCAS!$A$2:$B$77,2,0)</f>
        <v>#N/A</v>
      </c>
      <c r="E970" s="15"/>
      <c r="F970" s="15"/>
      <c r="G970" s="82" t="e">
        <f>VLOOKUP(F970,'ESTADAR V3 2025'!$D$125:$E$240,2,0)</f>
        <v>#N/A</v>
      </c>
      <c r="H970" s="86"/>
      <c r="I970" s="86"/>
      <c r="J970" s="15"/>
      <c r="K970" s="92">
        <f t="shared" si="67"/>
        <v>0</v>
      </c>
      <c r="L970" s="93">
        <f t="shared" si="68"/>
        <v>0</v>
      </c>
      <c r="M970" s="94" t="str">
        <f>+IFERROR(VLOOKUP(LEFT(F970,4),'ESTADAR V3 2025'!$C$4:$G$116,4,0),"")</f>
        <v/>
      </c>
      <c r="N970" s="95" t="str">
        <f t="shared" si="69"/>
        <v/>
      </c>
      <c r="O970" s="96" t="str">
        <f t="shared" si="70"/>
        <v/>
      </c>
      <c r="P970" s="14"/>
      <c r="Q970" s="14"/>
      <c r="R970" s="218" t="e">
        <f>+VLOOKUP(F970,'ESTADAR V3 2025'!$D$125:$G$236,4,FALSE)</f>
        <v>#N/A</v>
      </c>
    </row>
    <row r="971" spans="1:18" x14ac:dyDescent="0.35">
      <c r="A971" s="83" t="str">
        <f>IFERROR(VLOOKUP(LEFT(F971,4),Tabla3[[COD]:[PROCESO]],5,0),"")</f>
        <v/>
      </c>
      <c r="B971" s="15"/>
      <c r="C971" s="85"/>
      <c r="D971" s="84" t="e">
        <f>VLOOKUP(E971,FINCAS!$A$2:$B$77,2,0)</f>
        <v>#N/A</v>
      </c>
      <c r="E971" s="15"/>
      <c r="F971" s="15"/>
      <c r="G971" s="82" t="e">
        <f>VLOOKUP(F971,'ESTADAR V3 2025'!$D$125:$E$240,2,0)</f>
        <v>#N/A</v>
      </c>
      <c r="H971" s="86"/>
      <c r="I971" s="86"/>
      <c r="J971" s="15"/>
      <c r="K971" s="92">
        <f t="shared" si="67"/>
        <v>0</v>
      </c>
      <c r="L971" s="93">
        <f t="shared" si="68"/>
        <v>0</v>
      </c>
      <c r="M971" s="94" t="str">
        <f>+IFERROR(VLOOKUP(LEFT(F971,4),'ESTADAR V3 2025'!$C$4:$G$116,4,0),"")</f>
        <v/>
      </c>
      <c r="N971" s="95" t="str">
        <f t="shared" si="69"/>
        <v/>
      </c>
      <c r="O971" s="96" t="str">
        <f t="shared" si="70"/>
        <v/>
      </c>
      <c r="P971" s="14"/>
      <c r="Q971" s="14"/>
      <c r="R971" s="218" t="e">
        <f>+VLOOKUP(F971,'ESTADAR V3 2025'!$D$125:$G$236,4,FALSE)</f>
        <v>#N/A</v>
      </c>
    </row>
    <row r="972" spans="1:18" x14ac:dyDescent="0.35">
      <c r="A972" s="83" t="str">
        <f>IFERROR(VLOOKUP(LEFT(F972,4),Tabla3[[COD]:[PROCESO]],5,0),"")</f>
        <v/>
      </c>
      <c r="B972" s="15"/>
      <c r="C972" s="85"/>
      <c r="D972" s="84" t="e">
        <f>VLOOKUP(E972,FINCAS!$A$2:$B$77,2,0)</f>
        <v>#N/A</v>
      </c>
      <c r="E972" s="15"/>
      <c r="F972" s="15"/>
      <c r="G972" s="82" t="e">
        <f>VLOOKUP(F972,'ESTADAR V3 2025'!$D$125:$E$240,2,0)</f>
        <v>#N/A</v>
      </c>
      <c r="H972" s="86"/>
      <c r="I972" s="86"/>
      <c r="J972" s="15"/>
      <c r="K972" s="92">
        <f t="shared" si="67"/>
        <v>0</v>
      </c>
      <c r="L972" s="93">
        <f t="shared" si="68"/>
        <v>0</v>
      </c>
      <c r="M972" s="94" t="str">
        <f>+IFERROR(VLOOKUP(LEFT(F972,4),'ESTADAR V3 2025'!$C$4:$G$116,4,0),"")</f>
        <v/>
      </c>
      <c r="N972" s="95" t="str">
        <f t="shared" si="69"/>
        <v/>
      </c>
      <c r="O972" s="96" t="str">
        <f t="shared" si="70"/>
        <v/>
      </c>
      <c r="P972" s="14"/>
      <c r="Q972" s="14"/>
      <c r="R972" s="218" t="e">
        <f>+VLOOKUP(F972,'ESTADAR V3 2025'!$D$125:$G$236,4,FALSE)</f>
        <v>#N/A</v>
      </c>
    </row>
    <row r="973" spans="1:18" x14ac:dyDescent="0.35">
      <c r="A973" s="83" t="str">
        <f>IFERROR(VLOOKUP(LEFT(F973,4),Tabla3[[COD]:[PROCESO]],5,0),"")</f>
        <v/>
      </c>
      <c r="B973" s="15"/>
      <c r="C973" s="85"/>
      <c r="D973" s="84" t="e">
        <f>VLOOKUP(E973,FINCAS!$A$2:$B$77,2,0)</f>
        <v>#N/A</v>
      </c>
      <c r="E973" s="15"/>
      <c r="F973" s="15"/>
      <c r="G973" s="82" t="e">
        <f>VLOOKUP(F973,'ESTADAR V3 2025'!$D$125:$E$240,2,0)</f>
        <v>#N/A</v>
      </c>
      <c r="H973" s="86"/>
      <c r="I973" s="86"/>
      <c r="J973" s="15"/>
      <c r="K973" s="92">
        <f t="shared" si="67"/>
        <v>0</v>
      </c>
      <c r="L973" s="93">
        <f t="shared" si="68"/>
        <v>0</v>
      </c>
      <c r="M973" s="94" t="str">
        <f>+IFERROR(VLOOKUP(LEFT(F973,4),'ESTADAR V3 2025'!$C$4:$G$116,4,0),"")</f>
        <v/>
      </c>
      <c r="N973" s="95" t="str">
        <f t="shared" si="69"/>
        <v/>
      </c>
      <c r="O973" s="96" t="str">
        <f t="shared" si="70"/>
        <v/>
      </c>
      <c r="P973" s="14"/>
      <c r="Q973" s="14"/>
      <c r="R973" s="218" t="e">
        <f>+VLOOKUP(F973,'ESTADAR V3 2025'!$D$125:$G$236,4,FALSE)</f>
        <v>#N/A</v>
      </c>
    </row>
    <row r="974" spans="1:18" x14ac:dyDescent="0.35">
      <c r="A974" s="83" t="str">
        <f>IFERROR(VLOOKUP(LEFT(F974,4),Tabla3[[COD]:[PROCESO]],5,0),"")</f>
        <v/>
      </c>
      <c r="B974" s="15"/>
      <c r="C974" s="85"/>
      <c r="D974" s="84" t="e">
        <f>VLOOKUP(E974,FINCAS!$A$2:$B$77,2,0)</f>
        <v>#N/A</v>
      </c>
      <c r="E974" s="15"/>
      <c r="F974" s="15"/>
      <c r="G974" s="82" t="e">
        <f>VLOOKUP(F974,'ESTADAR V3 2025'!$D$125:$E$240,2,0)</f>
        <v>#N/A</v>
      </c>
      <c r="H974" s="86"/>
      <c r="I974" s="86"/>
      <c r="J974" s="15"/>
      <c r="K974" s="92">
        <f t="shared" si="67"/>
        <v>0</v>
      </c>
      <c r="L974" s="93">
        <f t="shared" si="68"/>
        <v>0</v>
      </c>
      <c r="M974" s="94" t="str">
        <f>+IFERROR(VLOOKUP(LEFT(F974,4),'ESTADAR V3 2025'!$C$4:$G$116,4,0),"")</f>
        <v/>
      </c>
      <c r="N974" s="95" t="str">
        <f t="shared" si="69"/>
        <v/>
      </c>
      <c r="O974" s="96" t="str">
        <f t="shared" si="70"/>
        <v/>
      </c>
      <c r="P974" s="14"/>
      <c r="Q974" s="14"/>
      <c r="R974" s="218" t="e">
        <f>+VLOOKUP(F974,'ESTADAR V3 2025'!$D$125:$G$236,4,FALSE)</f>
        <v>#N/A</v>
      </c>
    </row>
    <row r="975" spans="1:18" x14ac:dyDescent="0.35">
      <c r="A975" s="83" t="str">
        <f>IFERROR(VLOOKUP(LEFT(F975,4),Tabla3[[COD]:[PROCESO]],5,0),"")</f>
        <v/>
      </c>
      <c r="B975" s="15"/>
      <c r="C975" s="85"/>
      <c r="D975" s="84" t="e">
        <f>VLOOKUP(E975,FINCAS!$A$2:$B$77,2,0)</f>
        <v>#N/A</v>
      </c>
      <c r="E975" s="15"/>
      <c r="F975" s="15"/>
      <c r="G975" s="82" t="e">
        <f>VLOOKUP(F975,'ESTADAR V3 2025'!$D$125:$E$240,2,0)</f>
        <v>#N/A</v>
      </c>
      <c r="H975" s="86"/>
      <c r="I975" s="86"/>
      <c r="J975" s="15"/>
      <c r="K975" s="92">
        <f t="shared" si="67"/>
        <v>0</v>
      </c>
      <c r="L975" s="93">
        <f t="shared" si="68"/>
        <v>0</v>
      </c>
      <c r="M975" s="94" t="str">
        <f>+IFERROR(VLOOKUP(LEFT(F975,4),'ESTADAR V3 2025'!$C$4:$G$116,4,0),"")</f>
        <v/>
      </c>
      <c r="N975" s="95" t="str">
        <f t="shared" si="69"/>
        <v/>
      </c>
      <c r="O975" s="96" t="str">
        <f t="shared" si="70"/>
        <v/>
      </c>
      <c r="P975" s="14"/>
      <c r="Q975" s="14"/>
      <c r="R975" s="218" t="e">
        <f>+VLOOKUP(F975,'ESTADAR V3 2025'!$D$125:$G$236,4,FALSE)</f>
        <v>#N/A</v>
      </c>
    </row>
    <row r="976" spans="1:18" x14ac:dyDescent="0.35">
      <c r="A976" s="83" t="str">
        <f>IFERROR(VLOOKUP(LEFT(F976,4),Tabla3[[COD]:[PROCESO]],5,0),"")</f>
        <v/>
      </c>
      <c r="B976" s="15"/>
      <c r="C976" s="85"/>
      <c r="D976" s="84" t="e">
        <f>VLOOKUP(E976,FINCAS!$A$2:$B$77,2,0)</f>
        <v>#N/A</v>
      </c>
      <c r="E976" s="15"/>
      <c r="F976" s="15"/>
      <c r="G976" s="82" t="e">
        <f>VLOOKUP(F976,'ESTADAR V3 2025'!$D$125:$E$240,2,0)</f>
        <v>#N/A</v>
      </c>
      <c r="H976" s="86"/>
      <c r="I976" s="86"/>
      <c r="J976" s="15"/>
      <c r="K976" s="92">
        <f t="shared" si="67"/>
        <v>0</v>
      </c>
      <c r="L976" s="93">
        <f t="shared" si="68"/>
        <v>0</v>
      </c>
      <c r="M976" s="94" t="str">
        <f>+IFERROR(VLOOKUP(LEFT(F976,4),'ESTADAR V3 2025'!$C$4:$G$116,4,0),"")</f>
        <v/>
      </c>
      <c r="N976" s="95" t="str">
        <f t="shared" si="69"/>
        <v/>
      </c>
      <c r="O976" s="96" t="str">
        <f t="shared" si="70"/>
        <v/>
      </c>
      <c r="P976" s="14"/>
      <c r="Q976" s="14"/>
      <c r="R976" s="218" t="e">
        <f>+VLOOKUP(F976,'ESTADAR V3 2025'!$D$125:$G$236,4,FALSE)</f>
        <v>#N/A</v>
      </c>
    </row>
    <row r="977" spans="1:18" x14ac:dyDescent="0.35">
      <c r="A977" s="83" t="str">
        <f>IFERROR(VLOOKUP(LEFT(F977,4),Tabla3[[COD]:[PROCESO]],5,0),"")</f>
        <v/>
      </c>
      <c r="B977" s="15"/>
      <c r="C977" s="85"/>
      <c r="D977" s="84" t="e">
        <f>VLOOKUP(E977,FINCAS!$A$2:$B$77,2,0)</f>
        <v>#N/A</v>
      </c>
      <c r="E977" s="15"/>
      <c r="F977" s="15"/>
      <c r="G977" s="82" t="e">
        <f>VLOOKUP(F977,'ESTADAR V3 2025'!$D$125:$E$240,2,0)</f>
        <v>#N/A</v>
      </c>
      <c r="H977" s="86"/>
      <c r="I977" s="86"/>
      <c r="J977" s="15"/>
      <c r="K977" s="92">
        <f t="shared" si="67"/>
        <v>0</v>
      </c>
      <c r="L977" s="93">
        <f t="shared" si="68"/>
        <v>0</v>
      </c>
      <c r="M977" s="94" t="str">
        <f>+IFERROR(VLOOKUP(LEFT(F977,4),'ESTADAR V3 2025'!$C$4:$G$116,4,0),"")</f>
        <v/>
      </c>
      <c r="N977" s="95" t="str">
        <f t="shared" si="69"/>
        <v/>
      </c>
      <c r="O977" s="96" t="str">
        <f t="shared" si="70"/>
        <v/>
      </c>
      <c r="P977" s="14"/>
      <c r="Q977" s="14"/>
      <c r="R977" s="218" t="e">
        <f>+VLOOKUP(F977,'ESTADAR V3 2025'!$D$125:$G$236,4,FALSE)</f>
        <v>#N/A</v>
      </c>
    </row>
    <row r="978" spans="1:18" x14ac:dyDescent="0.35">
      <c r="A978" s="83" t="str">
        <f>IFERROR(VLOOKUP(LEFT(F978,4),Tabla3[[COD]:[PROCESO]],5,0),"")</f>
        <v/>
      </c>
      <c r="B978" s="15"/>
      <c r="C978" s="85"/>
      <c r="D978" s="84" t="e">
        <f>VLOOKUP(E978,FINCAS!$A$2:$B$77,2,0)</f>
        <v>#N/A</v>
      </c>
      <c r="E978" s="15"/>
      <c r="F978" s="15"/>
      <c r="G978" s="82" t="e">
        <f>VLOOKUP(F978,'ESTADAR V3 2025'!$D$125:$E$240,2,0)</f>
        <v>#N/A</v>
      </c>
      <c r="H978" s="86"/>
      <c r="I978" s="86"/>
      <c r="J978" s="15"/>
      <c r="K978" s="92">
        <f t="shared" si="67"/>
        <v>0</v>
      </c>
      <c r="L978" s="93">
        <f t="shared" si="68"/>
        <v>0</v>
      </c>
      <c r="M978" s="94" t="str">
        <f>+IFERROR(VLOOKUP(LEFT(F978,4),'ESTADAR V3 2025'!$C$4:$G$116,4,0),"")</f>
        <v/>
      </c>
      <c r="N978" s="95" t="str">
        <f t="shared" si="69"/>
        <v/>
      </c>
      <c r="O978" s="96" t="str">
        <f t="shared" si="70"/>
        <v/>
      </c>
      <c r="P978" s="14"/>
      <c r="Q978" s="14"/>
      <c r="R978" s="218" t="e">
        <f>+VLOOKUP(F978,'ESTADAR V3 2025'!$D$125:$G$236,4,FALSE)</f>
        <v>#N/A</v>
      </c>
    </row>
    <row r="979" spans="1:18" x14ac:dyDescent="0.35">
      <c r="A979" s="83" t="str">
        <f>IFERROR(VLOOKUP(LEFT(F979,4),Tabla3[[COD]:[PROCESO]],5,0),"")</f>
        <v/>
      </c>
      <c r="B979" s="15"/>
      <c r="C979" s="85"/>
      <c r="D979" s="84" t="e">
        <f>VLOOKUP(E979,FINCAS!$A$2:$B$77,2,0)</f>
        <v>#N/A</v>
      </c>
      <c r="E979" s="15"/>
      <c r="F979" s="15"/>
      <c r="G979" s="82" t="e">
        <f>VLOOKUP(F979,'ESTADAR V3 2025'!$D$125:$E$240,2,0)</f>
        <v>#N/A</v>
      </c>
      <c r="H979" s="86"/>
      <c r="I979" s="86"/>
      <c r="J979" s="15"/>
      <c r="K979" s="92">
        <f t="shared" si="67"/>
        <v>0</v>
      </c>
      <c r="L979" s="93">
        <f t="shared" si="68"/>
        <v>0</v>
      </c>
      <c r="M979" s="94" t="str">
        <f>+IFERROR(VLOOKUP(LEFT(F979,4),'ESTADAR V3 2025'!$C$4:$G$116,4,0),"")</f>
        <v/>
      </c>
      <c r="N979" s="95" t="str">
        <f t="shared" si="69"/>
        <v/>
      </c>
      <c r="O979" s="96" t="str">
        <f t="shared" si="70"/>
        <v/>
      </c>
      <c r="P979" s="14"/>
      <c r="Q979" s="14"/>
      <c r="R979" s="218" t="e">
        <f>+VLOOKUP(F979,'ESTADAR V3 2025'!$D$125:$G$236,4,FALSE)</f>
        <v>#N/A</v>
      </c>
    </row>
    <row r="980" spans="1:18" x14ac:dyDescent="0.35">
      <c r="A980" s="83" t="str">
        <f>IFERROR(VLOOKUP(LEFT(F980,4),Tabla3[[COD]:[PROCESO]],5,0),"")</f>
        <v/>
      </c>
      <c r="B980" s="15"/>
      <c r="C980" s="85"/>
      <c r="D980" s="84" t="e">
        <f>VLOOKUP(E980,FINCAS!$A$2:$B$77,2,0)</f>
        <v>#N/A</v>
      </c>
      <c r="E980" s="15"/>
      <c r="F980" s="15"/>
      <c r="G980" s="82" t="e">
        <f>VLOOKUP(F980,'ESTADAR V3 2025'!$D$125:$E$240,2,0)</f>
        <v>#N/A</v>
      </c>
      <c r="H980" s="86"/>
      <c r="I980" s="86"/>
      <c r="J980" s="15"/>
      <c r="K980" s="92">
        <f t="shared" si="67"/>
        <v>0</v>
      </c>
      <c r="L980" s="93">
        <f t="shared" si="68"/>
        <v>0</v>
      </c>
      <c r="M980" s="94" t="str">
        <f>+IFERROR(VLOOKUP(LEFT(F980,4),'ESTADAR V3 2025'!$C$4:$G$116,4,0),"")</f>
        <v/>
      </c>
      <c r="N980" s="95" t="str">
        <f t="shared" si="69"/>
        <v/>
      </c>
      <c r="O980" s="96" t="str">
        <f t="shared" si="70"/>
        <v/>
      </c>
      <c r="P980" s="14"/>
      <c r="Q980" s="14"/>
      <c r="R980" s="218" t="e">
        <f>+VLOOKUP(F980,'ESTADAR V3 2025'!$D$125:$G$236,4,FALSE)</f>
        <v>#N/A</v>
      </c>
    </row>
    <row r="981" spans="1:18" x14ac:dyDescent="0.35">
      <c r="A981" s="83" t="str">
        <f>IFERROR(VLOOKUP(LEFT(F981,4),Tabla3[[COD]:[PROCESO]],5,0),"")</f>
        <v/>
      </c>
      <c r="B981" s="15"/>
      <c r="C981" s="85"/>
      <c r="D981" s="84" t="e">
        <f>VLOOKUP(E981,FINCAS!$A$2:$B$77,2,0)</f>
        <v>#N/A</v>
      </c>
      <c r="E981" s="15"/>
      <c r="F981" s="15"/>
      <c r="G981" s="82" t="e">
        <f>VLOOKUP(F981,'ESTADAR V3 2025'!$D$125:$E$240,2,0)</f>
        <v>#N/A</v>
      </c>
      <c r="H981" s="86"/>
      <c r="I981" s="86"/>
      <c r="J981" s="15"/>
      <c r="K981" s="92">
        <f t="shared" si="67"/>
        <v>0</v>
      </c>
      <c r="L981" s="93">
        <f t="shared" si="68"/>
        <v>0</v>
      </c>
      <c r="M981" s="94" t="str">
        <f>+IFERROR(VLOOKUP(LEFT(F981,4),'ESTADAR V3 2025'!$C$4:$G$116,4,0),"")</f>
        <v/>
      </c>
      <c r="N981" s="95" t="str">
        <f t="shared" si="69"/>
        <v/>
      </c>
      <c r="O981" s="96" t="str">
        <f t="shared" si="70"/>
        <v/>
      </c>
      <c r="P981" s="14"/>
      <c r="Q981" s="14"/>
      <c r="R981" s="218" t="e">
        <f>+VLOOKUP(F981,'ESTADAR V3 2025'!$D$125:$G$236,4,FALSE)</f>
        <v>#N/A</v>
      </c>
    </row>
    <row r="982" spans="1:18" x14ac:dyDescent="0.35">
      <c r="A982" s="83" t="str">
        <f>IFERROR(VLOOKUP(LEFT(F982,4),Tabla3[[COD]:[PROCESO]],5,0),"")</f>
        <v/>
      </c>
      <c r="B982" s="15"/>
      <c r="C982" s="85"/>
      <c r="D982" s="84" t="e">
        <f>VLOOKUP(E982,FINCAS!$A$2:$B$77,2,0)</f>
        <v>#N/A</v>
      </c>
      <c r="E982" s="15"/>
      <c r="F982" s="15"/>
      <c r="G982" s="82" t="e">
        <f>VLOOKUP(F982,'ESTADAR V3 2025'!$D$125:$E$240,2,0)</f>
        <v>#N/A</v>
      </c>
      <c r="H982" s="86"/>
      <c r="I982" s="86"/>
      <c r="J982" s="15"/>
      <c r="K982" s="92">
        <f t="shared" si="67"/>
        <v>0</v>
      </c>
      <c r="L982" s="93">
        <f t="shared" si="68"/>
        <v>0</v>
      </c>
      <c r="M982" s="94" t="str">
        <f>+IFERROR(VLOOKUP(LEFT(F982,4),'ESTADAR V3 2025'!$C$4:$G$116,4,0),"")</f>
        <v/>
      </c>
      <c r="N982" s="95" t="str">
        <f t="shared" si="69"/>
        <v/>
      </c>
      <c r="O982" s="96" t="str">
        <f t="shared" si="70"/>
        <v/>
      </c>
      <c r="P982" s="14"/>
      <c r="Q982" s="14"/>
      <c r="R982" s="218" t="e">
        <f>+VLOOKUP(F982,'ESTADAR V3 2025'!$D$125:$G$236,4,FALSE)</f>
        <v>#N/A</v>
      </c>
    </row>
    <row r="983" spans="1:18" x14ac:dyDescent="0.35">
      <c r="A983" s="83" t="str">
        <f>IFERROR(VLOOKUP(LEFT(F983,4),Tabla3[[COD]:[PROCESO]],5,0),"")</f>
        <v/>
      </c>
      <c r="B983" s="15"/>
      <c r="C983" s="85"/>
      <c r="D983" s="84" t="e">
        <f>VLOOKUP(E983,FINCAS!$A$2:$B$77,2,0)</f>
        <v>#N/A</v>
      </c>
      <c r="E983" s="15"/>
      <c r="F983" s="15"/>
      <c r="G983" s="82" t="e">
        <f>VLOOKUP(F983,'ESTADAR V3 2025'!$D$125:$E$240,2,0)</f>
        <v>#N/A</v>
      </c>
      <c r="H983" s="86"/>
      <c r="I983" s="86"/>
      <c r="J983" s="15"/>
      <c r="K983" s="92">
        <f t="shared" si="67"/>
        <v>0</v>
      </c>
      <c r="L983" s="93">
        <f t="shared" si="68"/>
        <v>0</v>
      </c>
      <c r="M983" s="94" t="str">
        <f>+IFERROR(VLOOKUP(LEFT(F983,4),'ESTADAR V3 2025'!$C$4:$G$116,4,0),"")</f>
        <v/>
      </c>
      <c r="N983" s="95" t="str">
        <f t="shared" si="69"/>
        <v/>
      </c>
      <c r="O983" s="96" t="str">
        <f t="shared" si="70"/>
        <v/>
      </c>
      <c r="P983" s="14"/>
      <c r="Q983" s="14"/>
      <c r="R983" s="218" t="e">
        <f>+VLOOKUP(F983,'ESTADAR V3 2025'!$D$125:$G$236,4,FALSE)</f>
        <v>#N/A</v>
      </c>
    </row>
    <row r="984" spans="1:18" x14ac:dyDescent="0.35">
      <c r="A984" s="83" t="str">
        <f>IFERROR(VLOOKUP(LEFT(F984,4),Tabla3[[COD]:[PROCESO]],5,0),"")</f>
        <v/>
      </c>
      <c r="B984" s="15"/>
      <c r="C984" s="85"/>
      <c r="D984" s="84" t="e">
        <f>VLOOKUP(E984,FINCAS!$A$2:$B$77,2,0)</f>
        <v>#N/A</v>
      </c>
      <c r="E984" s="15"/>
      <c r="F984" s="15"/>
      <c r="G984" s="82" t="e">
        <f>VLOOKUP(F984,'ESTADAR V3 2025'!$D$125:$E$240,2,0)</f>
        <v>#N/A</v>
      </c>
      <c r="H984" s="86"/>
      <c r="I984" s="86"/>
      <c r="J984" s="15"/>
      <c r="K984" s="92">
        <f t="shared" si="67"/>
        <v>0</v>
      </c>
      <c r="L984" s="93">
        <f t="shared" si="68"/>
        <v>0</v>
      </c>
      <c r="M984" s="94" t="str">
        <f>+IFERROR(VLOOKUP(LEFT(F984,4),'ESTADAR V3 2025'!$C$4:$G$116,4,0),"")</f>
        <v/>
      </c>
      <c r="N984" s="95" t="str">
        <f t="shared" si="69"/>
        <v/>
      </c>
      <c r="O984" s="96" t="str">
        <f t="shared" si="70"/>
        <v/>
      </c>
      <c r="P984" s="14"/>
      <c r="Q984" s="14"/>
      <c r="R984" s="218" t="e">
        <f>+VLOOKUP(F984,'ESTADAR V3 2025'!$D$125:$G$236,4,FALSE)</f>
        <v>#N/A</v>
      </c>
    </row>
    <row r="985" spans="1:18" x14ac:dyDescent="0.35">
      <c r="A985" s="83" t="str">
        <f>IFERROR(VLOOKUP(LEFT(F985,4),Tabla3[[COD]:[PROCESO]],5,0),"")</f>
        <v/>
      </c>
      <c r="B985" s="15"/>
      <c r="C985" s="85"/>
      <c r="D985" s="84" t="e">
        <f>VLOOKUP(E985,FINCAS!$A$2:$B$77,2,0)</f>
        <v>#N/A</v>
      </c>
      <c r="E985" s="15"/>
      <c r="F985" s="15"/>
      <c r="G985" s="82" t="e">
        <f>VLOOKUP(F985,'ESTADAR V3 2025'!$D$125:$E$240,2,0)</f>
        <v>#N/A</v>
      </c>
      <c r="H985" s="86"/>
      <c r="I985" s="86"/>
      <c r="J985" s="15"/>
      <c r="K985" s="92">
        <f t="shared" si="67"/>
        <v>0</v>
      </c>
      <c r="L985" s="93">
        <f t="shared" si="68"/>
        <v>0</v>
      </c>
      <c r="M985" s="94" t="str">
        <f>+IFERROR(VLOOKUP(LEFT(F985,4),'ESTADAR V3 2025'!$C$4:$G$116,4,0),"")</f>
        <v/>
      </c>
      <c r="N985" s="95" t="str">
        <f t="shared" si="69"/>
        <v/>
      </c>
      <c r="O985" s="96" t="str">
        <f t="shared" si="70"/>
        <v/>
      </c>
      <c r="P985" s="14"/>
      <c r="Q985" s="14"/>
      <c r="R985" s="218" t="e">
        <f>+VLOOKUP(F985,'ESTADAR V3 2025'!$D$125:$G$236,4,FALSE)</f>
        <v>#N/A</v>
      </c>
    </row>
    <row r="986" spans="1:18" x14ac:dyDescent="0.35">
      <c r="A986" s="83" t="str">
        <f>IFERROR(VLOOKUP(LEFT(F986,4),Tabla3[[COD]:[PROCESO]],5,0),"")</f>
        <v/>
      </c>
      <c r="B986" s="15"/>
      <c r="C986" s="85"/>
      <c r="D986" s="84" t="e">
        <f>VLOOKUP(E986,FINCAS!$A$2:$B$77,2,0)</f>
        <v>#N/A</v>
      </c>
      <c r="E986" s="15"/>
      <c r="F986" s="15"/>
      <c r="G986" s="82" t="e">
        <f>VLOOKUP(F986,'ESTADAR V3 2025'!$D$125:$E$240,2,0)</f>
        <v>#N/A</v>
      </c>
      <c r="H986" s="86"/>
      <c r="I986" s="86"/>
      <c r="J986" s="15"/>
      <c r="K986" s="92">
        <f t="shared" si="67"/>
        <v>0</v>
      </c>
      <c r="L986" s="93">
        <f t="shared" si="68"/>
        <v>0</v>
      </c>
      <c r="M986" s="94" t="str">
        <f>+IFERROR(VLOOKUP(LEFT(F986,4),'ESTADAR V3 2025'!$C$4:$G$116,4,0),"")</f>
        <v/>
      </c>
      <c r="N986" s="95" t="str">
        <f t="shared" si="69"/>
        <v/>
      </c>
      <c r="O986" s="96" t="str">
        <f t="shared" si="70"/>
        <v/>
      </c>
      <c r="P986" s="14"/>
      <c r="Q986" s="14"/>
      <c r="R986" s="218" t="e">
        <f>+VLOOKUP(F986,'ESTADAR V3 2025'!$D$125:$G$236,4,FALSE)</f>
        <v>#N/A</v>
      </c>
    </row>
    <row r="987" spans="1:18" x14ac:dyDescent="0.35">
      <c r="A987" s="83" t="str">
        <f>IFERROR(VLOOKUP(LEFT(F987,4),Tabla3[[COD]:[PROCESO]],5,0),"")</f>
        <v/>
      </c>
      <c r="B987" s="15"/>
      <c r="C987" s="85"/>
      <c r="D987" s="84" t="e">
        <f>VLOOKUP(E987,FINCAS!$A$2:$B$77,2,0)</f>
        <v>#N/A</v>
      </c>
      <c r="E987" s="15"/>
      <c r="F987" s="15"/>
      <c r="G987" s="82" t="e">
        <f>VLOOKUP(F987,'ESTADAR V3 2025'!$D$125:$E$240,2,0)</f>
        <v>#N/A</v>
      </c>
      <c r="H987" s="86"/>
      <c r="I987" s="86"/>
      <c r="J987" s="15"/>
      <c r="K987" s="92">
        <f t="shared" si="67"/>
        <v>0</v>
      </c>
      <c r="L987" s="93">
        <f t="shared" si="68"/>
        <v>0</v>
      </c>
      <c r="M987" s="94" t="str">
        <f>+IFERROR(VLOOKUP(LEFT(F987,4),'ESTADAR V3 2025'!$C$4:$G$116,4,0),"")</f>
        <v/>
      </c>
      <c r="N987" s="95" t="str">
        <f t="shared" si="69"/>
        <v/>
      </c>
      <c r="O987" s="96" t="str">
        <f t="shared" si="70"/>
        <v/>
      </c>
      <c r="P987" s="14"/>
      <c r="Q987" s="14"/>
      <c r="R987" s="218" t="e">
        <f>+VLOOKUP(F987,'ESTADAR V3 2025'!$D$125:$G$236,4,FALSE)</f>
        <v>#N/A</v>
      </c>
    </row>
    <row r="988" spans="1:18" x14ac:dyDescent="0.35">
      <c r="A988" s="83" t="str">
        <f>IFERROR(VLOOKUP(LEFT(F988,4),Tabla3[[COD]:[PROCESO]],5,0),"")</f>
        <v/>
      </c>
      <c r="B988" s="15"/>
      <c r="C988" s="85"/>
      <c r="D988" s="84" t="e">
        <f>VLOOKUP(E988,FINCAS!$A$2:$B$77,2,0)</f>
        <v>#N/A</v>
      </c>
      <c r="E988" s="15"/>
      <c r="F988" s="15"/>
      <c r="G988" s="82" t="e">
        <f>VLOOKUP(F988,'ESTADAR V3 2025'!$D$125:$E$240,2,0)</f>
        <v>#N/A</v>
      </c>
      <c r="H988" s="86"/>
      <c r="I988" s="86"/>
      <c r="J988" s="15"/>
      <c r="K988" s="92">
        <f t="shared" si="67"/>
        <v>0</v>
      </c>
      <c r="L988" s="93">
        <f t="shared" si="68"/>
        <v>0</v>
      </c>
      <c r="M988" s="94" t="str">
        <f>+IFERROR(VLOOKUP(LEFT(F988,4),'ESTADAR V3 2025'!$C$4:$G$116,4,0),"")</f>
        <v/>
      </c>
      <c r="N988" s="95" t="str">
        <f t="shared" si="69"/>
        <v/>
      </c>
      <c r="O988" s="96" t="str">
        <f t="shared" si="70"/>
        <v/>
      </c>
      <c r="P988" s="14"/>
      <c r="Q988" s="14"/>
      <c r="R988" s="218" t="e">
        <f>+VLOOKUP(F988,'ESTADAR V3 2025'!$D$125:$G$236,4,FALSE)</f>
        <v>#N/A</v>
      </c>
    </row>
    <row r="989" spans="1:18" x14ac:dyDescent="0.35">
      <c r="A989" s="83" t="str">
        <f>IFERROR(VLOOKUP(LEFT(F989,4),Tabla3[[COD]:[PROCESO]],5,0),"")</f>
        <v/>
      </c>
      <c r="B989" s="15"/>
      <c r="C989" s="85"/>
      <c r="D989" s="84" t="e">
        <f>VLOOKUP(E989,FINCAS!$A$2:$B$77,2,0)</f>
        <v>#N/A</v>
      </c>
      <c r="E989" s="15"/>
      <c r="F989" s="15"/>
      <c r="G989" s="82" t="e">
        <f>VLOOKUP(F989,'ESTADAR V3 2025'!$D$125:$E$240,2,0)</f>
        <v>#N/A</v>
      </c>
      <c r="H989" s="86"/>
      <c r="I989" s="86"/>
      <c r="J989" s="15"/>
      <c r="K989" s="92">
        <f t="shared" si="67"/>
        <v>0</v>
      </c>
      <c r="L989" s="93">
        <f t="shared" si="68"/>
        <v>0</v>
      </c>
      <c r="M989" s="94" t="str">
        <f>+IFERROR(VLOOKUP(LEFT(F989,4),'ESTADAR V3 2025'!$C$4:$G$116,4,0),"")</f>
        <v/>
      </c>
      <c r="N989" s="95" t="str">
        <f t="shared" si="69"/>
        <v/>
      </c>
      <c r="O989" s="96" t="str">
        <f t="shared" si="70"/>
        <v/>
      </c>
      <c r="P989" s="14"/>
      <c r="Q989" s="14"/>
      <c r="R989" s="218" t="e">
        <f>+VLOOKUP(F989,'ESTADAR V3 2025'!$D$125:$G$236,4,FALSE)</f>
        <v>#N/A</v>
      </c>
    </row>
    <row r="990" spans="1:18" x14ac:dyDescent="0.35">
      <c r="A990" s="83" t="str">
        <f>IFERROR(VLOOKUP(LEFT(F990,4),Tabla3[[COD]:[PROCESO]],5,0),"")</f>
        <v/>
      </c>
      <c r="B990" s="15"/>
      <c r="C990" s="85"/>
      <c r="D990" s="84" t="e">
        <f>VLOOKUP(E990,FINCAS!$A$2:$B$77,2,0)</f>
        <v>#N/A</v>
      </c>
      <c r="E990" s="15"/>
      <c r="F990" s="15"/>
      <c r="G990" s="82" t="e">
        <f>VLOOKUP(F990,'ESTADAR V3 2025'!$D$125:$E$240,2,0)</f>
        <v>#N/A</v>
      </c>
      <c r="H990" s="86"/>
      <c r="I990" s="86"/>
      <c r="J990" s="15"/>
      <c r="K990" s="92">
        <f t="shared" si="67"/>
        <v>0</v>
      </c>
      <c r="L990" s="93">
        <f t="shared" si="68"/>
        <v>0</v>
      </c>
      <c r="M990" s="94" t="str">
        <f>+IFERROR(VLOOKUP(LEFT(F990,4),'ESTADAR V3 2025'!$C$4:$G$116,4,0),"")</f>
        <v/>
      </c>
      <c r="N990" s="95" t="str">
        <f t="shared" si="69"/>
        <v/>
      </c>
      <c r="O990" s="96" t="str">
        <f t="shared" si="70"/>
        <v/>
      </c>
      <c r="P990" s="14"/>
      <c r="Q990" s="14"/>
      <c r="R990" s="218" t="e">
        <f>+VLOOKUP(F990,'ESTADAR V3 2025'!$D$125:$G$236,4,FALSE)</f>
        <v>#N/A</v>
      </c>
    </row>
    <row r="991" spans="1:18" x14ac:dyDescent="0.35">
      <c r="A991" s="83" t="str">
        <f>IFERROR(VLOOKUP(LEFT(F991,4),Tabla3[[COD]:[PROCESO]],5,0),"")</f>
        <v/>
      </c>
      <c r="B991" s="15"/>
      <c r="C991" s="85"/>
      <c r="D991" s="84" t="e">
        <f>VLOOKUP(E991,FINCAS!$A$2:$B$77,2,0)</f>
        <v>#N/A</v>
      </c>
      <c r="E991" s="15"/>
      <c r="F991" s="15"/>
      <c r="G991" s="82" t="e">
        <f>VLOOKUP(F991,'ESTADAR V3 2025'!$D$125:$E$240,2,0)</f>
        <v>#N/A</v>
      </c>
      <c r="H991" s="86"/>
      <c r="I991" s="86"/>
      <c r="J991" s="15"/>
      <c r="K991" s="92">
        <f t="shared" si="67"/>
        <v>0</v>
      </c>
      <c r="L991" s="93">
        <f t="shared" si="68"/>
        <v>0</v>
      </c>
      <c r="M991" s="94" t="str">
        <f>+IFERROR(VLOOKUP(LEFT(F991,4),'ESTADAR V3 2025'!$C$4:$G$116,4,0),"")</f>
        <v/>
      </c>
      <c r="N991" s="95" t="str">
        <f t="shared" si="69"/>
        <v/>
      </c>
      <c r="O991" s="96" t="str">
        <f t="shared" si="70"/>
        <v/>
      </c>
      <c r="P991" s="14"/>
      <c r="Q991" s="14"/>
      <c r="R991" s="218" t="e">
        <f>+VLOOKUP(F991,'ESTADAR V3 2025'!$D$125:$G$236,4,FALSE)</f>
        <v>#N/A</v>
      </c>
    </row>
    <row r="992" spans="1:18" x14ac:dyDescent="0.35">
      <c r="A992" s="83" t="str">
        <f>IFERROR(VLOOKUP(LEFT(F992,4),Tabla3[[COD]:[PROCESO]],5,0),"")</f>
        <v/>
      </c>
      <c r="B992" s="15"/>
      <c r="C992" s="85"/>
      <c r="D992" s="84" t="e">
        <f>VLOOKUP(E992,FINCAS!$A$2:$B$77,2,0)</f>
        <v>#N/A</v>
      </c>
      <c r="E992" s="15"/>
      <c r="F992" s="15"/>
      <c r="G992" s="82" t="e">
        <f>VLOOKUP(F992,'ESTADAR V3 2025'!$D$125:$E$240,2,0)</f>
        <v>#N/A</v>
      </c>
      <c r="H992" s="86"/>
      <c r="I992" s="86"/>
      <c r="J992" s="15"/>
      <c r="K992" s="92">
        <f t="shared" si="67"/>
        <v>0</v>
      </c>
      <c r="L992" s="93">
        <f t="shared" si="68"/>
        <v>0</v>
      </c>
      <c r="M992" s="94" t="str">
        <f>+IFERROR(VLOOKUP(LEFT(F992,4),'ESTADAR V3 2025'!$C$4:$G$116,4,0),"")</f>
        <v/>
      </c>
      <c r="N992" s="95" t="str">
        <f t="shared" si="69"/>
        <v/>
      </c>
      <c r="O992" s="96" t="str">
        <f t="shared" si="70"/>
        <v/>
      </c>
      <c r="P992" s="14"/>
      <c r="Q992" s="14"/>
      <c r="R992" s="218" t="e">
        <f>+VLOOKUP(F992,'ESTADAR V3 2025'!$D$125:$G$236,4,FALSE)</f>
        <v>#N/A</v>
      </c>
    </row>
    <row r="993" spans="1:18" x14ac:dyDescent="0.35">
      <c r="A993" s="83" t="str">
        <f>IFERROR(VLOOKUP(LEFT(F993,4),Tabla3[[COD]:[PROCESO]],5,0),"")</f>
        <v/>
      </c>
      <c r="B993" s="15"/>
      <c r="C993" s="85"/>
      <c r="D993" s="84" t="e">
        <f>VLOOKUP(E993,FINCAS!$A$2:$B$77,2,0)</f>
        <v>#N/A</v>
      </c>
      <c r="E993" s="15"/>
      <c r="F993" s="15"/>
      <c r="G993" s="82" t="e">
        <f>VLOOKUP(F993,'ESTADAR V3 2025'!$D$125:$E$240,2,0)</f>
        <v>#N/A</v>
      </c>
      <c r="H993" s="86"/>
      <c r="I993" s="86"/>
      <c r="J993" s="15"/>
      <c r="K993" s="92">
        <f t="shared" si="67"/>
        <v>0</v>
      </c>
      <c r="L993" s="93">
        <f t="shared" si="68"/>
        <v>0</v>
      </c>
      <c r="M993" s="94" t="str">
        <f>+IFERROR(VLOOKUP(LEFT(F993,4),'ESTADAR V3 2025'!$C$4:$G$116,4,0),"")</f>
        <v/>
      </c>
      <c r="N993" s="95" t="str">
        <f t="shared" si="69"/>
        <v/>
      </c>
      <c r="O993" s="96" t="str">
        <f t="shared" si="70"/>
        <v/>
      </c>
      <c r="P993" s="14"/>
      <c r="Q993" s="14"/>
      <c r="R993" s="218" t="e">
        <f>+VLOOKUP(F993,'ESTADAR V3 2025'!$D$125:$G$236,4,FALSE)</f>
        <v>#N/A</v>
      </c>
    </row>
    <row r="994" spans="1:18" x14ac:dyDescent="0.35">
      <c r="A994" s="83" t="str">
        <f>IFERROR(VLOOKUP(LEFT(F994,4),Tabla3[[COD]:[PROCESO]],5,0),"")</f>
        <v/>
      </c>
      <c r="B994" s="15"/>
      <c r="C994" s="85"/>
      <c r="D994" s="84" t="e">
        <f>VLOOKUP(E994,FINCAS!$A$2:$B$77,2,0)</f>
        <v>#N/A</v>
      </c>
      <c r="E994" s="15"/>
      <c r="F994" s="15"/>
      <c r="G994" s="82" t="e">
        <f>VLOOKUP(F994,'ESTADAR V3 2025'!$D$125:$E$240,2,0)</f>
        <v>#N/A</v>
      </c>
      <c r="H994" s="86"/>
      <c r="I994" s="86"/>
      <c r="J994" s="15"/>
      <c r="K994" s="92">
        <f t="shared" si="67"/>
        <v>0</v>
      </c>
      <c r="L994" s="93">
        <f t="shared" si="68"/>
        <v>0</v>
      </c>
      <c r="M994" s="94" t="str">
        <f>+IFERROR(VLOOKUP(LEFT(F994,4),'ESTADAR V3 2025'!$C$4:$G$116,4,0),"")</f>
        <v/>
      </c>
      <c r="N994" s="95" t="str">
        <f t="shared" si="69"/>
        <v/>
      </c>
      <c r="O994" s="96" t="str">
        <f t="shared" si="70"/>
        <v/>
      </c>
      <c r="P994" s="14"/>
      <c r="Q994" s="14"/>
      <c r="R994" s="218" t="e">
        <f>+VLOOKUP(F994,'ESTADAR V3 2025'!$D$125:$G$236,4,FALSE)</f>
        <v>#N/A</v>
      </c>
    </row>
    <row r="995" spans="1:18" x14ac:dyDescent="0.35">
      <c r="A995" s="83" t="str">
        <f>IFERROR(VLOOKUP(LEFT(F995,4),Tabla3[[COD]:[PROCESO]],5,0),"")</f>
        <v/>
      </c>
      <c r="B995" s="15"/>
      <c r="C995" s="85"/>
      <c r="D995" s="84" t="e">
        <f>VLOOKUP(E995,FINCAS!$A$2:$B$77,2,0)</f>
        <v>#N/A</v>
      </c>
      <c r="E995" s="15"/>
      <c r="F995" s="15"/>
      <c r="G995" s="82" t="e">
        <f>VLOOKUP(F995,'ESTADAR V3 2025'!$D$125:$E$240,2,0)</f>
        <v>#N/A</v>
      </c>
      <c r="H995" s="86"/>
      <c r="I995" s="86"/>
      <c r="J995" s="15"/>
      <c r="K995" s="92">
        <f t="shared" si="67"/>
        <v>0</v>
      </c>
      <c r="L995" s="93">
        <f t="shared" si="68"/>
        <v>0</v>
      </c>
      <c r="M995" s="94" t="str">
        <f>+IFERROR(VLOOKUP(LEFT(F995,4),'ESTADAR V3 2025'!$C$4:$G$116,4,0),"")</f>
        <v/>
      </c>
      <c r="N995" s="95" t="str">
        <f t="shared" si="69"/>
        <v/>
      </c>
      <c r="O995" s="96" t="str">
        <f t="shared" si="70"/>
        <v/>
      </c>
      <c r="P995" s="14"/>
      <c r="Q995" s="14"/>
      <c r="R995" s="218" t="e">
        <f>+VLOOKUP(F995,'ESTADAR V3 2025'!$D$125:$G$236,4,FALSE)</f>
        <v>#N/A</v>
      </c>
    </row>
    <row r="996" spans="1:18" x14ac:dyDescent="0.35">
      <c r="A996" s="83" t="str">
        <f>IFERROR(VLOOKUP(LEFT(F996,4),Tabla3[[COD]:[PROCESO]],5,0),"")</f>
        <v/>
      </c>
      <c r="B996" s="15"/>
      <c r="C996" s="85"/>
      <c r="D996" s="84" t="e">
        <f>VLOOKUP(E996,FINCAS!$A$2:$B$77,2,0)</f>
        <v>#N/A</v>
      </c>
      <c r="E996" s="15"/>
      <c r="F996" s="15"/>
      <c r="G996" s="82" t="e">
        <f>VLOOKUP(F996,'ESTADAR V3 2025'!$D$125:$E$240,2,0)</f>
        <v>#N/A</v>
      </c>
      <c r="H996" s="86"/>
      <c r="I996" s="86"/>
      <c r="J996" s="15"/>
      <c r="K996" s="92">
        <f t="shared" si="67"/>
        <v>0</v>
      </c>
      <c r="L996" s="93">
        <f t="shared" si="68"/>
        <v>0</v>
      </c>
      <c r="M996" s="94" t="str">
        <f>+IFERROR(VLOOKUP(LEFT(F996,4),'ESTADAR V3 2025'!$C$4:$G$116,4,0),"")</f>
        <v/>
      </c>
      <c r="N996" s="95" t="str">
        <f t="shared" si="69"/>
        <v/>
      </c>
      <c r="O996" s="96" t="str">
        <f t="shared" si="70"/>
        <v/>
      </c>
      <c r="P996" s="14"/>
      <c r="Q996" s="14"/>
      <c r="R996" s="218" t="e">
        <f>+VLOOKUP(F996,'ESTADAR V3 2025'!$D$125:$G$236,4,FALSE)</f>
        <v>#N/A</v>
      </c>
    </row>
    <row r="997" spans="1:18" x14ac:dyDescent="0.35">
      <c r="A997" s="83" t="str">
        <f>IFERROR(VLOOKUP(LEFT(F997,4),Tabla3[[COD]:[PROCESO]],5,0),"")</f>
        <v/>
      </c>
      <c r="B997" s="15"/>
      <c r="C997" s="85"/>
      <c r="D997" s="84" t="e">
        <f>VLOOKUP(E997,FINCAS!$A$2:$B$77,2,0)</f>
        <v>#N/A</v>
      </c>
      <c r="E997" s="15"/>
      <c r="F997" s="15"/>
      <c r="G997" s="82" t="e">
        <f>VLOOKUP(F997,'ESTADAR V3 2025'!$D$125:$E$240,2,0)</f>
        <v>#N/A</v>
      </c>
      <c r="H997" s="86"/>
      <c r="I997" s="86"/>
      <c r="J997" s="15"/>
      <c r="K997" s="92">
        <f t="shared" si="67"/>
        <v>0</v>
      </c>
      <c r="L997" s="93">
        <f t="shared" si="68"/>
        <v>0</v>
      </c>
      <c r="M997" s="94" t="str">
        <f>+IFERROR(VLOOKUP(LEFT(F997,4),'ESTADAR V3 2025'!$C$4:$G$116,4,0),"")</f>
        <v/>
      </c>
      <c r="N997" s="95" t="str">
        <f t="shared" si="69"/>
        <v/>
      </c>
      <c r="O997" s="96" t="str">
        <f t="shared" si="70"/>
        <v/>
      </c>
      <c r="P997" s="14"/>
      <c r="Q997" s="14"/>
      <c r="R997" s="218" t="e">
        <f>+VLOOKUP(F997,'ESTADAR V3 2025'!$D$125:$G$236,4,FALSE)</f>
        <v>#N/A</v>
      </c>
    </row>
    <row r="998" spans="1:18" x14ac:dyDescent="0.35">
      <c r="A998" s="83" t="str">
        <f>IFERROR(VLOOKUP(LEFT(F998,4),Tabla3[[COD]:[PROCESO]],5,0),"")</f>
        <v/>
      </c>
      <c r="B998" s="15"/>
      <c r="C998" s="85"/>
      <c r="D998" s="84" t="e">
        <f>VLOOKUP(E998,FINCAS!$A$2:$B$77,2,0)</f>
        <v>#N/A</v>
      </c>
      <c r="E998" s="15"/>
      <c r="F998" s="15"/>
      <c r="G998" s="82" t="e">
        <f>VLOOKUP(F998,'ESTADAR V3 2025'!$D$125:$E$240,2,0)</f>
        <v>#N/A</v>
      </c>
      <c r="H998" s="86"/>
      <c r="I998" s="86"/>
      <c r="J998" s="15"/>
      <c r="K998" s="92">
        <f t="shared" si="67"/>
        <v>0</v>
      </c>
      <c r="L998" s="93">
        <f t="shared" si="68"/>
        <v>0</v>
      </c>
      <c r="M998" s="94" t="str">
        <f>+IFERROR(VLOOKUP(LEFT(F998,4),'ESTADAR V3 2025'!$C$4:$G$116,4,0),"")</f>
        <v/>
      </c>
      <c r="N998" s="95" t="str">
        <f t="shared" si="69"/>
        <v/>
      </c>
      <c r="O998" s="96" t="str">
        <f t="shared" si="70"/>
        <v/>
      </c>
      <c r="P998" s="14"/>
      <c r="Q998" s="14"/>
      <c r="R998" s="218" t="e">
        <f>+VLOOKUP(F998,'ESTADAR V3 2025'!$D$125:$G$236,4,FALSE)</f>
        <v>#N/A</v>
      </c>
    </row>
    <row r="999" spans="1:18" x14ac:dyDescent="0.35">
      <c r="A999" s="83" t="str">
        <f>IFERROR(VLOOKUP(LEFT(F999,4),Tabla3[[COD]:[PROCESO]],5,0),"")</f>
        <v/>
      </c>
      <c r="B999" s="15"/>
      <c r="C999" s="85"/>
      <c r="D999" s="84" t="e">
        <f>VLOOKUP(E999,FINCAS!$A$2:$B$77,2,0)</f>
        <v>#N/A</v>
      </c>
      <c r="E999" s="15"/>
      <c r="F999" s="15"/>
      <c r="G999" s="82" t="e">
        <f>VLOOKUP(F999,'ESTADAR V3 2025'!$D$125:$E$240,2,0)</f>
        <v>#N/A</v>
      </c>
      <c r="H999" s="86"/>
      <c r="I999" s="86"/>
      <c r="J999" s="15"/>
      <c r="K999" s="92">
        <f t="shared" si="67"/>
        <v>0</v>
      </c>
      <c r="L999" s="93">
        <f t="shared" si="68"/>
        <v>0</v>
      </c>
      <c r="M999" s="94" t="str">
        <f>+IFERROR(VLOOKUP(LEFT(F999,4),'ESTADAR V3 2025'!$C$4:$G$116,4,0),"")</f>
        <v/>
      </c>
      <c r="N999" s="95" t="str">
        <f t="shared" si="69"/>
        <v/>
      </c>
      <c r="O999" s="96" t="str">
        <f t="shared" si="70"/>
        <v/>
      </c>
      <c r="P999" s="14"/>
      <c r="Q999" s="14"/>
      <c r="R999" s="218" t="e">
        <f>+VLOOKUP(F999,'ESTADAR V3 2025'!$D$125:$G$236,4,FALSE)</f>
        <v>#N/A</v>
      </c>
    </row>
    <row r="1000" spans="1:18" x14ac:dyDescent="0.35">
      <c r="A1000" s="83" t="str">
        <f>IFERROR(VLOOKUP(LEFT(F1000,4),Tabla3[[COD]:[PROCESO]],5,0),"")</f>
        <v/>
      </c>
      <c r="B1000" s="15"/>
      <c r="C1000" s="85"/>
      <c r="D1000" s="84" t="e">
        <f>VLOOKUP(E1000,FINCAS!$A$2:$B$77,2,0)</f>
        <v>#N/A</v>
      </c>
      <c r="E1000" s="15"/>
      <c r="F1000" s="15"/>
      <c r="G1000" s="82" t="e">
        <f>VLOOKUP(F1000,'ESTADAR V3 2025'!$D$125:$E$240,2,0)</f>
        <v>#N/A</v>
      </c>
      <c r="H1000" s="86"/>
      <c r="I1000" s="86"/>
      <c r="J1000" s="15"/>
      <c r="K1000" s="92">
        <f t="shared" si="67"/>
        <v>0</v>
      </c>
      <c r="L1000" s="93">
        <f t="shared" si="68"/>
        <v>0</v>
      </c>
      <c r="M1000" s="94" t="str">
        <f>+IFERROR(VLOOKUP(LEFT(F1000,4),'ESTADAR V3 2025'!$C$4:$G$116,4,0),"")</f>
        <v/>
      </c>
      <c r="N1000" s="95" t="str">
        <f t="shared" si="69"/>
        <v/>
      </c>
      <c r="O1000" s="96" t="str">
        <f t="shared" si="70"/>
        <v/>
      </c>
      <c r="P1000" s="14"/>
      <c r="Q1000" s="14"/>
      <c r="R1000" s="218" t="e">
        <f>+VLOOKUP(F1000,'ESTADAR V3 2025'!$D$125:$G$236,4,FALSE)</f>
        <v>#N/A</v>
      </c>
    </row>
    <row r="1001" spans="1:18" x14ac:dyDescent="0.35">
      <c r="A1001" s="83" t="str">
        <f>IFERROR(VLOOKUP(LEFT(F1001,4),Tabla3[[COD]:[PROCESO]],5,0),"")</f>
        <v/>
      </c>
      <c r="B1001" s="15"/>
      <c r="C1001" s="85"/>
      <c r="D1001" s="84" t="e">
        <f>VLOOKUP(E1001,FINCAS!$A$2:$B$77,2,0)</f>
        <v>#N/A</v>
      </c>
      <c r="E1001" s="15"/>
      <c r="F1001" s="15"/>
      <c r="G1001" s="82" t="e">
        <f>VLOOKUP(F1001,'ESTADAR V3 2025'!$D$125:$E$240,2,0)</f>
        <v>#N/A</v>
      </c>
      <c r="H1001" s="86"/>
      <c r="I1001" s="86"/>
      <c r="J1001" s="15"/>
      <c r="K1001" s="92">
        <f t="shared" si="67"/>
        <v>0</v>
      </c>
      <c r="L1001" s="93">
        <f t="shared" si="68"/>
        <v>0</v>
      </c>
      <c r="M1001" s="94" t="str">
        <f>+IFERROR(VLOOKUP(LEFT(F1001,4),'ESTADAR V3 2025'!$C$4:$G$116,4,0),"")</f>
        <v/>
      </c>
      <c r="N1001" s="95" t="str">
        <f t="shared" si="69"/>
        <v/>
      </c>
      <c r="O1001" s="96" t="str">
        <f t="shared" si="70"/>
        <v/>
      </c>
      <c r="P1001" s="14"/>
      <c r="Q1001" s="14"/>
      <c r="R1001" s="218" t="e">
        <f>+VLOOKUP(F1001,'ESTADAR V3 2025'!$D$125:$G$236,4,FALSE)</f>
        <v>#N/A</v>
      </c>
    </row>
    <row r="1002" spans="1:18" x14ac:dyDescent="0.35">
      <c r="A1002" s="83" t="str">
        <f>IFERROR(VLOOKUP(LEFT(F1002,4),Tabla3[[COD]:[PROCESO]],5,0),"")</f>
        <v/>
      </c>
      <c r="B1002" s="15"/>
      <c r="C1002" s="85"/>
      <c r="D1002" s="84" t="e">
        <f>VLOOKUP(E1002,FINCAS!$A$2:$B$77,2,0)</f>
        <v>#N/A</v>
      </c>
      <c r="E1002" s="15"/>
      <c r="F1002" s="15"/>
      <c r="G1002" s="82" t="e">
        <f>VLOOKUP(F1002,'ESTADAR V3 2025'!$D$125:$E$240,2,0)</f>
        <v>#N/A</v>
      </c>
      <c r="H1002" s="86"/>
      <c r="I1002" s="86"/>
      <c r="J1002" s="15"/>
      <c r="K1002" s="92">
        <f t="shared" si="67"/>
        <v>0</v>
      </c>
      <c r="L1002" s="93">
        <f t="shared" si="68"/>
        <v>0</v>
      </c>
      <c r="M1002" s="94" t="str">
        <f>+IFERROR(VLOOKUP(LEFT(F1002,4),'ESTADAR V3 2025'!$C$4:$G$116,4,0),"")</f>
        <v/>
      </c>
      <c r="N1002" s="95" t="str">
        <f t="shared" si="69"/>
        <v/>
      </c>
      <c r="O1002" s="96" t="str">
        <f t="shared" si="70"/>
        <v/>
      </c>
      <c r="P1002" s="14"/>
      <c r="Q1002" s="14"/>
      <c r="R1002" s="218" t="e">
        <f>+VLOOKUP(F1002,'ESTADAR V3 2025'!$D$125:$G$236,4,FALSE)</f>
        <v>#N/A</v>
      </c>
    </row>
    <row r="1003" spans="1:18" x14ac:dyDescent="0.35">
      <c r="A1003" s="83" t="str">
        <f>IFERROR(VLOOKUP(LEFT(F1003,4),Tabla3[[COD]:[PROCESO]],5,0),"")</f>
        <v/>
      </c>
      <c r="B1003" s="15"/>
      <c r="C1003" s="85"/>
      <c r="D1003" s="84" t="e">
        <f>VLOOKUP(E1003,FINCAS!$A$2:$B$77,2,0)</f>
        <v>#N/A</v>
      </c>
      <c r="E1003" s="15"/>
      <c r="F1003" s="15"/>
      <c r="G1003" s="82" t="e">
        <f>VLOOKUP(F1003,'ESTADAR V3 2025'!$D$125:$E$240,2,0)</f>
        <v>#N/A</v>
      </c>
      <c r="H1003" s="86"/>
      <c r="I1003" s="86"/>
      <c r="J1003" s="15"/>
      <c r="K1003" s="92">
        <f t="shared" si="67"/>
        <v>0</v>
      </c>
      <c r="L1003" s="93">
        <f t="shared" si="68"/>
        <v>0</v>
      </c>
      <c r="M1003" s="94" t="str">
        <f>+IFERROR(VLOOKUP(LEFT(F1003,4),'ESTADAR V3 2025'!$C$4:$G$116,4,0),"")</f>
        <v/>
      </c>
      <c r="N1003" s="95" t="str">
        <f t="shared" si="69"/>
        <v/>
      </c>
      <c r="O1003" s="96" t="str">
        <f t="shared" si="70"/>
        <v/>
      </c>
      <c r="P1003" s="14"/>
      <c r="Q1003" s="14"/>
      <c r="R1003" s="218" t="e">
        <f>+VLOOKUP(F1003,'ESTADAR V3 2025'!$D$125:$G$236,4,FALSE)</f>
        <v>#N/A</v>
      </c>
    </row>
    <row r="1004" spans="1:18" x14ac:dyDescent="0.35">
      <c r="A1004" s="83" t="str">
        <f>IFERROR(VLOOKUP(LEFT(F1004,4),Tabla3[[COD]:[PROCESO]],5,0),"")</f>
        <v/>
      </c>
      <c r="B1004" s="15"/>
      <c r="C1004" s="85"/>
      <c r="D1004" s="84" t="e">
        <f>VLOOKUP(E1004,FINCAS!$A$2:$B$77,2,0)</f>
        <v>#N/A</v>
      </c>
      <c r="E1004" s="15"/>
      <c r="F1004" s="15"/>
      <c r="G1004" s="82" t="e">
        <f>VLOOKUP(F1004,'ESTADAR V3 2025'!$D$125:$E$240,2,0)</f>
        <v>#N/A</v>
      </c>
      <c r="H1004" s="86"/>
      <c r="I1004" s="86"/>
      <c r="J1004" s="15"/>
      <c r="K1004" s="92">
        <f t="shared" ref="K1004:K1067" si="71">+IFERROR(L1004,M1004)</f>
        <v>0</v>
      </c>
      <c r="L1004" s="93">
        <f t="shared" ref="L1004:L1067" si="72">+(I1004-H1004)*24</f>
        <v>0</v>
      </c>
      <c r="M1004" s="94" t="str">
        <f>+IFERROR(VLOOKUP(LEFT(F1004,4),'ESTADAR V3 2025'!$C$4:$G$116,4,0),"")</f>
        <v/>
      </c>
      <c r="N1004" s="95" t="str">
        <f t="shared" ref="N1004:N1067" si="73">IFERROR(J1004/L1004,"")</f>
        <v/>
      </c>
      <c r="O1004" s="96" t="str">
        <f t="shared" ref="O1004:O1067" si="74">IFERROR(N1004/M1004,"")</f>
        <v/>
      </c>
      <c r="P1004" s="14"/>
      <c r="Q1004" s="14"/>
      <c r="R1004" s="218" t="e">
        <f>+VLOOKUP(F1004,'ESTADAR V3 2025'!$D$125:$G$236,4,FALSE)</f>
        <v>#N/A</v>
      </c>
    </row>
    <row r="1005" spans="1:18" x14ac:dyDescent="0.35">
      <c r="A1005" s="83" t="str">
        <f>IFERROR(VLOOKUP(LEFT(F1005,4),Tabla3[[COD]:[PROCESO]],5,0),"")</f>
        <v/>
      </c>
      <c r="B1005" s="15"/>
      <c r="C1005" s="85"/>
      <c r="D1005" s="84" t="e">
        <f>VLOOKUP(E1005,FINCAS!$A$2:$B$77,2,0)</f>
        <v>#N/A</v>
      </c>
      <c r="E1005" s="15"/>
      <c r="F1005" s="15"/>
      <c r="G1005" s="82" t="e">
        <f>VLOOKUP(F1005,'ESTADAR V3 2025'!$D$125:$E$240,2,0)</f>
        <v>#N/A</v>
      </c>
      <c r="H1005" s="86"/>
      <c r="I1005" s="86"/>
      <c r="J1005" s="15"/>
      <c r="K1005" s="92">
        <f t="shared" si="71"/>
        <v>0</v>
      </c>
      <c r="L1005" s="93">
        <f t="shared" si="72"/>
        <v>0</v>
      </c>
      <c r="M1005" s="94" t="str">
        <f>+IFERROR(VLOOKUP(LEFT(F1005,4),'ESTADAR V3 2025'!$C$4:$G$116,4,0),"")</f>
        <v/>
      </c>
      <c r="N1005" s="95" t="str">
        <f t="shared" si="73"/>
        <v/>
      </c>
      <c r="O1005" s="96" t="str">
        <f t="shared" si="74"/>
        <v/>
      </c>
      <c r="P1005" s="14"/>
      <c r="Q1005" s="14"/>
      <c r="R1005" s="218" t="e">
        <f>+VLOOKUP(F1005,'ESTADAR V3 2025'!$D$125:$G$236,4,FALSE)</f>
        <v>#N/A</v>
      </c>
    </row>
    <row r="1006" spans="1:18" x14ac:dyDescent="0.35">
      <c r="A1006" s="83" t="str">
        <f>IFERROR(VLOOKUP(LEFT(F1006,4),Tabla3[[COD]:[PROCESO]],5,0),"")</f>
        <v/>
      </c>
      <c r="B1006" s="15"/>
      <c r="C1006" s="85"/>
      <c r="D1006" s="84" t="e">
        <f>VLOOKUP(E1006,FINCAS!$A$2:$B$77,2,0)</f>
        <v>#N/A</v>
      </c>
      <c r="E1006" s="15"/>
      <c r="F1006" s="15"/>
      <c r="G1006" s="82" t="e">
        <f>VLOOKUP(F1006,'ESTADAR V3 2025'!$D$125:$E$240,2,0)</f>
        <v>#N/A</v>
      </c>
      <c r="H1006" s="86"/>
      <c r="I1006" s="86"/>
      <c r="J1006" s="15"/>
      <c r="K1006" s="92">
        <f t="shared" si="71"/>
        <v>0</v>
      </c>
      <c r="L1006" s="93">
        <f t="shared" si="72"/>
        <v>0</v>
      </c>
      <c r="M1006" s="94" t="str">
        <f>+IFERROR(VLOOKUP(LEFT(F1006,4),'ESTADAR V3 2025'!$C$4:$G$116,4,0),"")</f>
        <v/>
      </c>
      <c r="N1006" s="95" t="str">
        <f t="shared" si="73"/>
        <v/>
      </c>
      <c r="O1006" s="96" t="str">
        <f t="shared" si="74"/>
        <v/>
      </c>
      <c r="P1006" s="14"/>
      <c r="Q1006" s="14"/>
      <c r="R1006" s="218" t="e">
        <f>+VLOOKUP(F1006,'ESTADAR V3 2025'!$D$125:$G$236,4,FALSE)</f>
        <v>#N/A</v>
      </c>
    </row>
    <row r="1007" spans="1:18" x14ac:dyDescent="0.35">
      <c r="A1007" s="83" t="str">
        <f>IFERROR(VLOOKUP(LEFT(F1007,4),Tabla3[[COD]:[PROCESO]],5,0),"")</f>
        <v/>
      </c>
      <c r="B1007" s="15"/>
      <c r="C1007" s="85"/>
      <c r="D1007" s="84" t="e">
        <f>VLOOKUP(E1007,FINCAS!$A$2:$B$77,2,0)</f>
        <v>#N/A</v>
      </c>
      <c r="E1007" s="15"/>
      <c r="F1007" s="15"/>
      <c r="G1007" s="82" t="e">
        <f>VLOOKUP(F1007,'ESTADAR V3 2025'!$D$125:$E$240,2,0)</f>
        <v>#N/A</v>
      </c>
      <c r="H1007" s="86"/>
      <c r="I1007" s="86"/>
      <c r="J1007" s="15"/>
      <c r="K1007" s="92">
        <f t="shared" si="71"/>
        <v>0</v>
      </c>
      <c r="L1007" s="93">
        <f t="shared" si="72"/>
        <v>0</v>
      </c>
      <c r="M1007" s="94" t="str">
        <f>+IFERROR(VLOOKUP(LEFT(F1007,4),'ESTADAR V3 2025'!$C$4:$G$116,4,0),"")</f>
        <v/>
      </c>
      <c r="N1007" s="95" t="str">
        <f t="shared" si="73"/>
        <v/>
      </c>
      <c r="O1007" s="96" t="str">
        <f t="shared" si="74"/>
        <v/>
      </c>
      <c r="P1007" s="14"/>
      <c r="Q1007" s="14"/>
      <c r="R1007" s="218" t="e">
        <f>+VLOOKUP(F1007,'ESTADAR V3 2025'!$D$125:$G$236,4,FALSE)</f>
        <v>#N/A</v>
      </c>
    </row>
    <row r="1008" spans="1:18" x14ac:dyDescent="0.35">
      <c r="A1008" s="83" t="str">
        <f>IFERROR(VLOOKUP(LEFT(F1008,4),Tabla3[[COD]:[PROCESO]],5,0),"")</f>
        <v/>
      </c>
      <c r="B1008" s="15"/>
      <c r="C1008" s="85"/>
      <c r="D1008" s="84" t="e">
        <f>VLOOKUP(E1008,FINCAS!$A$2:$B$77,2,0)</f>
        <v>#N/A</v>
      </c>
      <c r="E1008" s="15"/>
      <c r="F1008" s="15"/>
      <c r="G1008" s="82" t="e">
        <f>VLOOKUP(F1008,'ESTADAR V3 2025'!$D$125:$E$240,2,0)</f>
        <v>#N/A</v>
      </c>
      <c r="H1008" s="86"/>
      <c r="I1008" s="86"/>
      <c r="J1008" s="15"/>
      <c r="K1008" s="92">
        <f t="shared" si="71"/>
        <v>0</v>
      </c>
      <c r="L1008" s="93">
        <f t="shared" si="72"/>
        <v>0</v>
      </c>
      <c r="M1008" s="94" t="str">
        <f>+IFERROR(VLOOKUP(LEFT(F1008,4),'ESTADAR V3 2025'!$C$4:$G$116,4,0),"")</f>
        <v/>
      </c>
      <c r="N1008" s="95" t="str">
        <f t="shared" si="73"/>
        <v/>
      </c>
      <c r="O1008" s="96" t="str">
        <f t="shared" si="74"/>
        <v/>
      </c>
      <c r="P1008" s="14"/>
      <c r="Q1008" s="14"/>
      <c r="R1008" s="218" t="e">
        <f>+VLOOKUP(F1008,'ESTADAR V3 2025'!$D$125:$G$236,4,FALSE)</f>
        <v>#N/A</v>
      </c>
    </row>
    <row r="1009" spans="1:18" x14ac:dyDescent="0.35">
      <c r="A1009" s="83" t="str">
        <f>IFERROR(VLOOKUP(LEFT(F1009,4),Tabla3[[COD]:[PROCESO]],5,0),"")</f>
        <v/>
      </c>
      <c r="B1009" s="15"/>
      <c r="C1009" s="85"/>
      <c r="D1009" s="84" t="e">
        <f>VLOOKUP(E1009,FINCAS!$A$2:$B$77,2,0)</f>
        <v>#N/A</v>
      </c>
      <c r="E1009" s="15"/>
      <c r="F1009" s="15"/>
      <c r="G1009" s="82" t="e">
        <f>VLOOKUP(F1009,'ESTADAR V3 2025'!$D$125:$E$240,2,0)</f>
        <v>#N/A</v>
      </c>
      <c r="H1009" s="86"/>
      <c r="I1009" s="86"/>
      <c r="J1009" s="15"/>
      <c r="K1009" s="92">
        <f t="shared" si="71"/>
        <v>0</v>
      </c>
      <c r="L1009" s="93">
        <f t="shared" si="72"/>
        <v>0</v>
      </c>
      <c r="M1009" s="94" t="str">
        <f>+IFERROR(VLOOKUP(LEFT(F1009,4),'ESTADAR V3 2025'!$C$4:$G$116,4,0),"")</f>
        <v/>
      </c>
      <c r="N1009" s="95" t="str">
        <f t="shared" si="73"/>
        <v/>
      </c>
      <c r="O1009" s="96" t="str">
        <f t="shared" si="74"/>
        <v/>
      </c>
      <c r="P1009" s="14"/>
      <c r="Q1009" s="14"/>
      <c r="R1009" s="218" t="e">
        <f>+VLOOKUP(F1009,'ESTADAR V3 2025'!$D$125:$G$236,4,FALSE)</f>
        <v>#N/A</v>
      </c>
    </row>
    <row r="1010" spans="1:18" x14ac:dyDescent="0.35">
      <c r="A1010" s="83" t="str">
        <f>IFERROR(VLOOKUP(LEFT(F1010,4),Tabla3[[COD]:[PROCESO]],5,0),"")</f>
        <v/>
      </c>
      <c r="B1010" s="15"/>
      <c r="C1010" s="85"/>
      <c r="D1010" s="84" t="e">
        <f>VLOOKUP(E1010,FINCAS!$A$2:$B$77,2,0)</f>
        <v>#N/A</v>
      </c>
      <c r="E1010" s="15"/>
      <c r="F1010" s="15"/>
      <c r="G1010" s="82" t="e">
        <f>VLOOKUP(F1010,'ESTADAR V3 2025'!$D$125:$E$240,2,0)</f>
        <v>#N/A</v>
      </c>
      <c r="H1010" s="86"/>
      <c r="I1010" s="86"/>
      <c r="J1010" s="15"/>
      <c r="K1010" s="92">
        <f t="shared" si="71"/>
        <v>0</v>
      </c>
      <c r="L1010" s="93">
        <f t="shared" si="72"/>
        <v>0</v>
      </c>
      <c r="M1010" s="94" t="str">
        <f>+IFERROR(VLOOKUP(LEFT(F1010,4),'ESTADAR V3 2025'!$C$4:$G$116,4,0),"")</f>
        <v/>
      </c>
      <c r="N1010" s="95" t="str">
        <f t="shared" si="73"/>
        <v/>
      </c>
      <c r="O1010" s="96" t="str">
        <f t="shared" si="74"/>
        <v/>
      </c>
      <c r="P1010" s="14"/>
      <c r="Q1010" s="14"/>
      <c r="R1010" s="218" t="e">
        <f>+VLOOKUP(F1010,'ESTADAR V3 2025'!$D$125:$G$236,4,FALSE)</f>
        <v>#N/A</v>
      </c>
    </row>
    <row r="1011" spans="1:18" x14ac:dyDescent="0.35">
      <c r="A1011" s="83" t="str">
        <f>IFERROR(VLOOKUP(LEFT(F1011,4),Tabla3[[COD]:[PROCESO]],5,0),"")</f>
        <v/>
      </c>
      <c r="B1011" s="15"/>
      <c r="C1011" s="85"/>
      <c r="D1011" s="84" t="e">
        <f>VLOOKUP(E1011,FINCAS!$A$2:$B$77,2,0)</f>
        <v>#N/A</v>
      </c>
      <c r="E1011" s="15"/>
      <c r="F1011" s="15"/>
      <c r="G1011" s="82" t="e">
        <f>VLOOKUP(F1011,'ESTADAR V3 2025'!$D$125:$E$240,2,0)</f>
        <v>#N/A</v>
      </c>
      <c r="H1011" s="86"/>
      <c r="I1011" s="86"/>
      <c r="J1011" s="15"/>
      <c r="K1011" s="92">
        <f t="shared" si="71"/>
        <v>0</v>
      </c>
      <c r="L1011" s="93">
        <f t="shared" si="72"/>
        <v>0</v>
      </c>
      <c r="M1011" s="94" t="str">
        <f>+IFERROR(VLOOKUP(LEFT(F1011,4),'ESTADAR V3 2025'!$C$4:$G$116,4,0),"")</f>
        <v/>
      </c>
      <c r="N1011" s="95" t="str">
        <f t="shared" si="73"/>
        <v/>
      </c>
      <c r="O1011" s="96" t="str">
        <f t="shared" si="74"/>
        <v/>
      </c>
      <c r="P1011" s="14"/>
      <c r="Q1011" s="14"/>
      <c r="R1011" s="218" t="e">
        <f>+VLOOKUP(F1011,'ESTADAR V3 2025'!$D$125:$G$236,4,FALSE)</f>
        <v>#N/A</v>
      </c>
    </row>
    <row r="1012" spans="1:18" x14ac:dyDescent="0.35">
      <c r="A1012" s="83" t="str">
        <f>IFERROR(VLOOKUP(LEFT(F1012,4),Tabla3[[COD]:[PROCESO]],5,0),"")</f>
        <v/>
      </c>
      <c r="B1012" s="15"/>
      <c r="C1012" s="85"/>
      <c r="D1012" s="84" t="e">
        <f>VLOOKUP(E1012,FINCAS!$A$2:$B$77,2,0)</f>
        <v>#N/A</v>
      </c>
      <c r="E1012" s="15"/>
      <c r="F1012" s="15"/>
      <c r="G1012" s="82" t="e">
        <f>VLOOKUP(F1012,'ESTADAR V3 2025'!$D$125:$E$240,2,0)</f>
        <v>#N/A</v>
      </c>
      <c r="H1012" s="86"/>
      <c r="I1012" s="86"/>
      <c r="J1012" s="15"/>
      <c r="K1012" s="92">
        <f t="shared" si="71"/>
        <v>0</v>
      </c>
      <c r="L1012" s="93">
        <f t="shared" si="72"/>
        <v>0</v>
      </c>
      <c r="M1012" s="94" t="str">
        <f>+IFERROR(VLOOKUP(LEFT(F1012,4),'ESTADAR V3 2025'!$C$4:$G$116,4,0),"")</f>
        <v/>
      </c>
      <c r="N1012" s="95" t="str">
        <f t="shared" si="73"/>
        <v/>
      </c>
      <c r="O1012" s="96" t="str">
        <f t="shared" si="74"/>
        <v/>
      </c>
      <c r="P1012" s="14"/>
      <c r="Q1012" s="14"/>
      <c r="R1012" s="218" t="e">
        <f>+VLOOKUP(F1012,'ESTADAR V3 2025'!$D$125:$G$236,4,FALSE)</f>
        <v>#N/A</v>
      </c>
    </row>
    <row r="1013" spans="1:18" x14ac:dyDescent="0.35">
      <c r="A1013" s="83" t="str">
        <f>IFERROR(VLOOKUP(LEFT(F1013,4),Tabla3[[COD]:[PROCESO]],5,0),"")</f>
        <v/>
      </c>
      <c r="B1013" s="15"/>
      <c r="C1013" s="85"/>
      <c r="D1013" s="84" t="e">
        <f>VLOOKUP(E1013,FINCAS!$A$2:$B$77,2,0)</f>
        <v>#N/A</v>
      </c>
      <c r="E1013" s="15"/>
      <c r="F1013" s="15"/>
      <c r="G1013" s="82" t="e">
        <f>VLOOKUP(F1013,'ESTADAR V3 2025'!$D$125:$E$240,2,0)</f>
        <v>#N/A</v>
      </c>
      <c r="H1013" s="86"/>
      <c r="I1013" s="86"/>
      <c r="J1013" s="15"/>
      <c r="K1013" s="92">
        <f t="shared" si="71"/>
        <v>0</v>
      </c>
      <c r="L1013" s="93">
        <f t="shared" si="72"/>
        <v>0</v>
      </c>
      <c r="M1013" s="94" t="str">
        <f>+IFERROR(VLOOKUP(LEFT(F1013,4),'ESTADAR V3 2025'!$C$4:$G$116,4,0),"")</f>
        <v/>
      </c>
      <c r="N1013" s="95" t="str">
        <f t="shared" si="73"/>
        <v/>
      </c>
      <c r="O1013" s="96" t="str">
        <f t="shared" si="74"/>
        <v/>
      </c>
      <c r="P1013" s="14"/>
      <c r="Q1013" s="14"/>
      <c r="R1013" s="218" t="e">
        <f>+VLOOKUP(F1013,'ESTADAR V3 2025'!$D$125:$G$236,4,FALSE)</f>
        <v>#N/A</v>
      </c>
    </row>
    <row r="1014" spans="1:18" x14ac:dyDescent="0.35">
      <c r="A1014" s="83" t="str">
        <f>IFERROR(VLOOKUP(LEFT(F1014,4),Tabla3[[COD]:[PROCESO]],5,0),"")</f>
        <v/>
      </c>
      <c r="B1014" s="15"/>
      <c r="C1014" s="85"/>
      <c r="D1014" s="84" t="e">
        <f>VLOOKUP(E1014,FINCAS!$A$2:$B$77,2,0)</f>
        <v>#N/A</v>
      </c>
      <c r="E1014" s="15"/>
      <c r="F1014" s="15"/>
      <c r="G1014" s="82" t="e">
        <f>VLOOKUP(F1014,'ESTADAR V3 2025'!$D$125:$E$240,2,0)</f>
        <v>#N/A</v>
      </c>
      <c r="H1014" s="86"/>
      <c r="I1014" s="86"/>
      <c r="J1014" s="15"/>
      <c r="K1014" s="92">
        <f t="shared" si="71"/>
        <v>0</v>
      </c>
      <c r="L1014" s="93">
        <f t="shared" si="72"/>
        <v>0</v>
      </c>
      <c r="M1014" s="94" t="str">
        <f>+IFERROR(VLOOKUP(LEFT(F1014,4),'ESTADAR V3 2025'!$C$4:$G$116,4,0),"")</f>
        <v/>
      </c>
      <c r="N1014" s="95" t="str">
        <f t="shared" si="73"/>
        <v/>
      </c>
      <c r="O1014" s="96" t="str">
        <f t="shared" si="74"/>
        <v/>
      </c>
      <c r="P1014" s="14"/>
      <c r="Q1014" s="14"/>
      <c r="R1014" s="218" t="e">
        <f>+VLOOKUP(F1014,'ESTADAR V3 2025'!$D$125:$G$236,4,FALSE)</f>
        <v>#N/A</v>
      </c>
    </row>
    <row r="1015" spans="1:18" x14ac:dyDescent="0.35">
      <c r="A1015" s="83" t="str">
        <f>IFERROR(VLOOKUP(LEFT(F1015,4),Tabla3[[COD]:[PROCESO]],5,0),"")</f>
        <v/>
      </c>
      <c r="B1015" s="15"/>
      <c r="C1015" s="85"/>
      <c r="D1015" s="84" t="e">
        <f>VLOOKUP(E1015,FINCAS!$A$2:$B$77,2,0)</f>
        <v>#N/A</v>
      </c>
      <c r="E1015" s="15"/>
      <c r="F1015" s="15"/>
      <c r="G1015" s="82" t="e">
        <f>VLOOKUP(F1015,'ESTADAR V3 2025'!$D$125:$E$240,2,0)</f>
        <v>#N/A</v>
      </c>
      <c r="H1015" s="86"/>
      <c r="I1015" s="86"/>
      <c r="J1015" s="15"/>
      <c r="K1015" s="92">
        <f t="shared" si="71"/>
        <v>0</v>
      </c>
      <c r="L1015" s="93">
        <f t="shared" si="72"/>
        <v>0</v>
      </c>
      <c r="M1015" s="94" t="str">
        <f>+IFERROR(VLOOKUP(LEFT(F1015,4),'ESTADAR V3 2025'!$C$4:$G$116,4,0),"")</f>
        <v/>
      </c>
      <c r="N1015" s="95" t="str">
        <f t="shared" si="73"/>
        <v/>
      </c>
      <c r="O1015" s="96" t="str">
        <f t="shared" si="74"/>
        <v/>
      </c>
      <c r="P1015" s="14"/>
      <c r="Q1015" s="14"/>
      <c r="R1015" s="218" t="e">
        <f>+VLOOKUP(F1015,'ESTADAR V3 2025'!$D$125:$G$236,4,FALSE)</f>
        <v>#N/A</v>
      </c>
    </row>
    <row r="1016" spans="1:18" x14ac:dyDescent="0.35">
      <c r="A1016" s="83" t="str">
        <f>IFERROR(VLOOKUP(LEFT(F1016,4),Tabla3[[COD]:[PROCESO]],5,0),"")</f>
        <v/>
      </c>
      <c r="B1016" s="15"/>
      <c r="C1016" s="85"/>
      <c r="D1016" s="84" t="e">
        <f>VLOOKUP(E1016,FINCAS!$A$2:$B$77,2,0)</f>
        <v>#N/A</v>
      </c>
      <c r="E1016" s="15"/>
      <c r="F1016" s="15"/>
      <c r="G1016" s="82" t="e">
        <f>VLOOKUP(F1016,'ESTADAR V3 2025'!$D$125:$E$240,2,0)</f>
        <v>#N/A</v>
      </c>
      <c r="H1016" s="86"/>
      <c r="I1016" s="86"/>
      <c r="J1016" s="15"/>
      <c r="K1016" s="92">
        <f t="shared" si="71"/>
        <v>0</v>
      </c>
      <c r="L1016" s="93">
        <f t="shared" si="72"/>
        <v>0</v>
      </c>
      <c r="M1016" s="94" t="str">
        <f>+IFERROR(VLOOKUP(LEFT(F1016,4),'ESTADAR V3 2025'!$C$4:$G$116,4,0),"")</f>
        <v/>
      </c>
      <c r="N1016" s="95" t="str">
        <f t="shared" si="73"/>
        <v/>
      </c>
      <c r="O1016" s="96" t="str">
        <f t="shared" si="74"/>
        <v/>
      </c>
      <c r="P1016" s="14"/>
      <c r="Q1016" s="14"/>
      <c r="R1016" s="218" t="e">
        <f>+VLOOKUP(F1016,'ESTADAR V3 2025'!$D$125:$G$236,4,FALSE)</f>
        <v>#N/A</v>
      </c>
    </row>
    <row r="1017" spans="1:18" x14ac:dyDescent="0.35">
      <c r="A1017" s="83" t="str">
        <f>IFERROR(VLOOKUP(LEFT(F1017,4),Tabla3[[COD]:[PROCESO]],5,0),"")</f>
        <v/>
      </c>
      <c r="B1017" s="15"/>
      <c r="C1017" s="85"/>
      <c r="D1017" s="84" t="e">
        <f>VLOOKUP(E1017,FINCAS!$A$2:$B$77,2,0)</f>
        <v>#N/A</v>
      </c>
      <c r="E1017" s="15"/>
      <c r="F1017" s="15"/>
      <c r="G1017" s="82" t="e">
        <f>VLOOKUP(F1017,'ESTADAR V3 2025'!$D$125:$E$240,2,0)</f>
        <v>#N/A</v>
      </c>
      <c r="H1017" s="86"/>
      <c r="I1017" s="86"/>
      <c r="J1017" s="15"/>
      <c r="K1017" s="92">
        <f t="shared" si="71"/>
        <v>0</v>
      </c>
      <c r="L1017" s="93">
        <f t="shared" si="72"/>
        <v>0</v>
      </c>
      <c r="M1017" s="94" t="str">
        <f>+IFERROR(VLOOKUP(LEFT(F1017,4),'ESTADAR V3 2025'!$C$4:$G$116,4,0),"")</f>
        <v/>
      </c>
      <c r="N1017" s="95" t="str">
        <f t="shared" si="73"/>
        <v/>
      </c>
      <c r="O1017" s="96" t="str">
        <f t="shared" si="74"/>
        <v/>
      </c>
      <c r="P1017" s="14"/>
      <c r="Q1017" s="14"/>
      <c r="R1017" s="218" t="e">
        <f>+VLOOKUP(F1017,'ESTADAR V3 2025'!$D$125:$G$236,4,FALSE)</f>
        <v>#N/A</v>
      </c>
    </row>
    <row r="1018" spans="1:18" x14ac:dyDescent="0.35">
      <c r="A1018" s="83" t="str">
        <f>IFERROR(VLOOKUP(LEFT(F1018,4),Tabla3[[COD]:[PROCESO]],5,0),"")</f>
        <v/>
      </c>
      <c r="B1018" s="15"/>
      <c r="C1018" s="85"/>
      <c r="D1018" s="84" t="e">
        <f>VLOOKUP(E1018,FINCAS!$A$2:$B$77,2,0)</f>
        <v>#N/A</v>
      </c>
      <c r="E1018" s="15"/>
      <c r="F1018" s="15"/>
      <c r="G1018" s="82" t="e">
        <f>VLOOKUP(F1018,'ESTADAR V3 2025'!$D$125:$E$240,2,0)</f>
        <v>#N/A</v>
      </c>
      <c r="H1018" s="86"/>
      <c r="I1018" s="86"/>
      <c r="J1018" s="15"/>
      <c r="K1018" s="92">
        <f t="shared" si="71"/>
        <v>0</v>
      </c>
      <c r="L1018" s="93">
        <f t="shared" si="72"/>
        <v>0</v>
      </c>
      <c r="M1018" s="94" t="str">
        <f>+IFERROR(VLOOKUP(LEFT(F1018,4),'ESTADAR V3 2025'!$C$4:$G$116,4,0),"")</f>
        <v/>
      </c>
      <c r="N1018" s="95" t="str">
        <f t="shared" si="73"/>
        <v/>
      </c>
      <c r="O1018" s="96" t="str">
        <f t="shared" si="74"/>
        <v/>
      </c>
      <c r="P1018" s="14"/>
      <c r="Q1018" s="14"/>
      <c r="R1018" s="218" t="e">
        <f>+VLOOKUP(F1018,'ESTADAR V3 2025'!$D$125:$G$236,4,FALSE)</f>
        <v>#N/A</v>
      </c>
    </row>
    <row r="1019" spans="1:18" x14ac:dyDescent="0.35">
      <c r="A1019" s="83" t="str">
        <f>IFERROR(VLOOKUP(LEFT(F1019,4),Tabla3[[COD]:[PROCESO]],5,0),"")</f>
        <v/>
      </c>
      <c r="B1019" s="15"/>
      <c r="C1019" s="85"/>
      <c r="D1019" s="84" t="e">
        <f>VLOOKUP(E1019,FINCAS!$A$2:$B$77,2,0)</f>
        <v>#N/A</v>
      </c>
      <c r="E1019" s="15"/>
      <c r="F1019" s="15"/>
      <c r="G1019" s="82" t="e">
        <f>VLOOKUP(F1019,'ESTADAR V3 2025'!$D$125:$E$240,2,0)</f>
        <v>#N/A</v>
      </c>
      <c r="H1019" s="86"/>
      <c r="I1019" s="86"/>
      <c r="J1019" s="15"/>
      <c r="K1019" s="92">
        <f t="shared" si="71"/>
        <v>0</v>
      </c>
      <c r="L1019" s="93">
        <f t="shared" si="72"/>
        <v>0</v>
      </c>
      <c r="M1019" s="94" t="str">
        <f>+IFERROR(VLOOKUP(LEFT(F1019,4),'ESTADAR V3 2025'!$C$4:$G$116,4,0),"")</f>
        <v/>
      </c>
      <c r="N1019" s="95" t="str">
        <f t="shared" si="73"/>
        <v/>
      </c>
      <c r="O1019" s="96" t="str">
        <f t="shared" si="74"/>
        <v/>
      </c>
      <c r="P1019" s="14"/>
      <c r="Q1019" s="14"/>
      <c r="R1019" s="218" t="e">
        <f>+VLOOKUP(F1019,'ESTADAR V3 2025'!$D$125:$G$236,4,FALSE)</f>
        <v>#N/A</v>
      </c>
    </row>
    <row r="1020" spans="1:18" x14ac:dyDescent="0.35">
      <c r="A1020" s="83" t="str">
        <f>IFERROR(VLOOKUP(LEFT(F1020,4),Tabla3[[COD]:[PROCESO]],5,0),"")</f>
        <v/>
      </c>
      <c r="B1020" s="15"/>
      <c r="C1020" s="85"/>
      <c r="D1020" s="84" t="e">
        <f>VLOOKUP(E1020,FINCAS!$A$2:$B$77,2,0)</f>
        <v>#N/A</v>
      </c>
      <c r="E1020" s="15"/>
      <c r="F1020" s="15"/>
      <c r="G1020" s="82" t="e">
        <f>VLOOKUP(F1020,'ESTADAR V3 2025'!$D$125:$E$240,2,0)</f>
        <v>#N/A</v>
      </c>
      <c r="H1020" s="86"/>
      <c r="I1020" s="86"/>
      <c r="J1020" s="15"/>
      <c r="K1020" s="92">
        <f t="shared" si="71"/>
        <v>0</v>
      </c>
      <c r="L1020" s="93">
        <f t="shared" si="72"/>
        <v>0</v>
      </c>
      <c r="M1020" s="94" t="str">
        <f>+IFERROR(VLOOKUP(LEFT(F1020,4),'ESTADAR V3 2025'!$C$4:$G$116,4,0),"")</f>
        <v/>
      </c>
      <c r="N1020" s="95" t="str">
        <f t="shared" si="73"/>
        <v/>
      </c>
      <c r="O1020" s="96" t="str">
        <f t="shared" si="74"/>
        <v/>
      </c>
      <c r="P1020" s="14"/>
      <c r="Q1020" s="14"/>
      <c r="R1020" s="218" t="e">
        <f>+VLOOKUP(F1020,'ESTADAR V3 2025'!$D$125:$G$236,4,FALSE)</f>
        <v>#N/A</v>
      </c>
    </row>
    <row r="1021" spans="1:18" x14ac:dyDescent="0.35">
      <c r="A1021" s="83" t="str">
        <f>IFERROR(VLOOKUP(LEFT(F1021,4),Tabla3[[COD]:[PROCESO]],5,0),"")</f>
        <v/>
      </c>
      <c r="B1021" s="15"/>
      <c r="C1021" s="85"/>
      <c r="D1021" s="84" t="e">
        <f>VLOOKUP(E1021,FINCAS!$A$2:$B$77,2,0)</f>
        <v>#N/A</v>
      </c>
      <c r="E1021" s="15"/>
      <c r="F1021" s="15"/>
      <c r="G1021" s="82" t="e">
        <f>VLOOKUP(F1021,'ESTADAR V3 2025'!$D$125:$E$240,2,0)</f>
        <v>#N/A</v>
      </c>
      <c r="H1021" s="86"/>
      <c r="I1021" s="86"/>
      <c r="J1021" s="15"/>
      <c r="K1021" s="92">
        <f t="shared" si="71"/>
        <v>0</v>
      </c>
      <c r="L1021" s="93">
        <f t="shared" si="72"/>
        <v>0</v>
      </c>
      <c r="M1021" s="94" t="str">
        <f>+IFERROR(VLOOKUP(LEFT(F1021,4),'ESTADAR V3 2025'!$C$4:$G$116,4,0),"")</f>
        <v/>
      </c>
      <c r="N1021" s="95" t="str">
        <f t="shared" si="73"/>
        <v/>
      </c>
      <c r="O1021" s="96" t="str">
        <f t="shared" si="74"/>
        <v/>
      </c>
      <c r="P1021" s="14"/>
      <c r="Q1021" s="14"/>
      <c r="R1021" s="218" t="e">
        <f>+VLOOKUP(F1021,'ESTADAR V3 2025'!$D$125:$G$236,4,FALSE)</f>
        <v>#N/A</v>
      </c>
    </row>
    <row r="1022" spans="1:18" x14ac:dyDescent="0.35">
      <c r="A1022" s="83" t="str">
        <f>IFERROR(VLOOKUP(LEFT(F1022,4),Tabla3[[COD]:[PROCESO]],5,0),"")</f>
        <v/>
      </c>
      <c r="B1022" s="15"/>
      <c r="C1022" s="85"/>
      <c r="D1022" s="84" t="e">
        <f>VLOOKUP(E1022,FINCAS!$A$2:$B$77,2,0)</f>
        <v>#N/A</v>
      </c>
      <c r="E1022" s="15"/>
      <c r="F1022" s="15"/>
      <c r="G1022" s="82" t="e">
        <f>VLOOKUP(F1022,'ESTADAR V3 2025'!$D$125:$E$240,2,0)</f>
        <v>#N/A</v>
      </c>
      <c r="H1022" s="86"/>
      <c r="I1022" s="86"/>
      <c r="J1022" s="15"/>
      <c r="K1022" s="92">
        <f t="shared" si="71"/>
        <v>0</v>
      </c>
      <c r="L1022" s="93">
        <f t="shared" si="72"/>
        <v>0</v>
      </c>
      <c r="M1022" s="94" t="str">
        <f>+IFERROR(VLOOKUP(LEFT(F1022,4),'ESTADAR V3 2025'!$C$4:$G$116,4,0),"")</f>
        <v/>
      </c>
      <c r="N1022" s="95" t="str">
        <f t="shared" si="73"/>
        <v/>
      </c>
      <c r="O1022" s="96" t="str">
        <f t="shared" si="74"/>
        <v/>
      </c>
      <c r="P1022" s="14"/>
      <c r="Q1022" s="14"/>
      <c r="R1022" s="218" t="e">
        <f>+VLOOKUP(F1022,'ESTADAR V3 2025'!$D$125:$G$236,4,FALSE)</f>
        <v>#N/A</v>
      </c>
    </row>
    <row r="1023" spans="1:18" x14ac:dyDescent="0.35">
      <c r="A1023" s="83" t="str">
        <f>IFERROR(VLOOKUP(LEFT(F1023,4),Tabla3[[COD]:[PROCESO]],5,0),"")</f>
        <v/>
      </c>
      <c r="B1023" s="15"/>
      <c r="C1023" s="85"/>
      <c r="D1023" s="84" t="e">
        <f>VLOOKUP(E1023,FINCAS!$A$2:$B$77,2,0)</f>
        <v>#N/A</v>
      </c>
      <c r="E1023" s="15"/>
      <c r="F1023" s="15"/>
      <c r="G1023" s="82" t="e">
        <f>VLOOKUP(F1023,'ESTADAR V3 2025'!$D$125:$E$240,2,0)</f>
        <v>#N/A</v>
      </c>
      <c r="H1023" s="86"/>
      <c r="I1023" s="86"/>
      <c r="J1023" s="15"/>
      <c r="K1023" s="92">
        <f t="shared" si="71"/>
        <v>0</v>
      </c>
      <c r="L1023" s="93">
        <f t="shared" si="72"/>
        <v>0</v>
      </c>
      <c r="M1023" s="94" t="str">
        <f>+IFERROR(VLOOKUP(LEFT(F1023,4),'ESTADAR V3 2025'!$C$4:$G$116,4,0),"")</f>
        <v/>
      </c>
      <c r="N1023" s="95" t="str">
        <f t="shared" si="73"/>
        <v/>
      </c>
      <c r="O1023" s="96" t="str">
        <f t="shared" si="74"/>
        <v/>
      </c>
      <c r="P1023" s="14"/>
      <c r="Q1023" s="14"/>
      <c r="R1023" s="218" t="e">
        <f>+VLOOKUP(F1023,'ESTADAR V3 2025'!$D$125:$G$236,4,FALSE)</f>
        <v>#N/A</v>
      </c>
    </row>
    <row r="1024" spans="1:18" x14ac:dyDescent="0.35">
      <c r="A1024" s="83" t="str">
        <f>IFERROR(VLOOKUP(LEFT(F1024,4),Tabla3[[COD]:[PROCESO]],5,0),"")</f>
        <v/>
      </c>
      <c r="B1024" s="15"/>
      <c r="C1024" s="85"/>
      <c r="D1024" s="84" t="e">
        <f>VLOOKUP(E1024,FINCAS!$A$2:$B$77,2,0)</f>
        <v>#N/A</v>
      </c>
      <c r="E1024" s="15"/>
      <c r="F1024" s="15"/>
      <c r="G1024" s="82" t="e">
        <f>VLOOKUP(F1024,'ESTADAR V3 2025'!$D$125:$E$240,2,0)</f>
        <v>#N/A</v>
      </c>
      <c r="H1024" s="86"/>
      <c r="I1024" s="86"/>
      <c r="J1024" s="15"/>
      <c r="K1024" s="92">
        <f t="shared" si="71"/>
        <v>0</v>
      </c>
      <c r="L1024" s="93">
        <f t="shared" si="72"/>
        <v>0</v>
      </c>
      <c r="M1024" s="94" t="str">
        <f>+IFERROR(VLOOKUP(LEFT(F1024,4),'ESTADAR V3 2025'!$C$4:$G$116,4,0),"")</f>
        <v/>
      </c>
      <c r="N1024" s="95" t="str">
        <f t="shared" si="73"/>
        <v/>
      </c>
      <c r="O1024" s="96" t="str">
        <f t="shared" si="74"/>
        <v/>
      </c>
      <c r="P1024" s="14"/>
      <c r="Q1024" s="14"/>
      <c r="R1024" s="218" t="e">
        <f>+VLOOKUP(F1024,'ESTADAR V3 2025'!$D$125:$G$236,4,FALSE)</f>
        <v>#N/A</v>
      </c>
    </row>
    <row r="1025" spans="1:18" x14ac:dyDescent="0.35">
      <c r="A1025" s="83" t="str">
        <f>IFERROR(VLOOKUP(LEFT(F1025,4),Tabla3[[COD]:[PROCESO]],5,0),"")</f>
        <v/>
      </c>
      <c r="B1025" s="15"/>
      <c r="C1025" s="85"/>
      <c r="D1025" s="84" t="e">
        <f>VLOOKUP(E1025,FINCAS!$A$2:$B$77,2,0)</f>
        <v>#N/A</v>
      </c>
      <c r="E1025" s="15"/>
      <c r="F1025" s="15"/>
      <c r="G1025" s="82" t="e">
        <f>VLOOKUP(F1025,'ESTADAR V3 2025'!$D$125:$E$240,2,0)</f>
        <v>#N/A</v>
      </c>
      <c r="H1025" s="86"/>
      <c r="I1025" s="86"/>
      <c r="J1025" s="15"/>
      <c r="K1025" s="92">
        <f t="shared" si="71"/>
        <v>0</v>
      </c>
      <c r="L1025" s="93">
        <f t="shared" si="72"/>
        <v>0</v>
      </c>
      <c r="M1025" s="94" t="str">
        <f>+IFERROR(VLOOKUP(LEFT(F1025,4),'ESTADAR V3 2025'!$C$4:$G$116,4,0),"")</f>
        <v/>
      </c>
      <c r="N1025" s="95" t="str">
        <f t="shared" si="73"/>
        <v/>
      </c>
      <c r="O1025" s="96" t="str">
        <f t="shared" si="74"/>
        <v/>
      </c>
      <c r="P1025" s="14"/>
      <c r="Q1025" s="14"/>
      <c r="R1025" s="218" t="e">
        <f>+VLOOKUP(F1025,'ESTADAR V3 2025'!$D$125:$G$236,4,FALSE)</f>
        <v>#N/A</v>
      </c>
    </row>
    <row r="1026" spans="1:18" x14ac:dyDescent="0.35">
      <c r="A1026" s="83" t="str">
        <f>IFERROR(VLOOKUP(LEFT(F1026,4),Tabla3[[COD]:[PROCESO]],5,0),"")</f>
        <v/>
      </c>
      <c r="B1026" s="15"/>
      <c r="C1026" s="85"/>
      <c r="D1026" s="84" t="e">
        <f>VLOOKUP(E1026,FINCAS!$A$2:$B$77,2,0)</f>
        <v>#N/A</v>
      </c>
      <c r="E1026" s="15"/>
      <c r="F1026" s="15"/>
      <c r="G1026" s="82" t="e">
        <f>VLOOKUP(F1026,'ESTADAR V3 2025'!$D$125:$E$240,2,0)</f>
        <v>#N/A</v>
      </c>
      <c r="H1026" s="86"/>
      <c r="I1026" s="86"/>
      <c r="J1026" s="15"/>
      <c r="K1026" s="92">
        <f t="shared" si="71"/>
        <v>0</v>
      </c>
      <c r="L1026" s="93">
        <f t="shared" si="72"/>
        <v>0</v>
      </c>
      <c r="M1026" s="94" t="str">
        <f>+IFERROR(VLOOKUP(LEFT(F1026,4),'ESTADAR V3 2025'!$C$4:$G$116,4,0),"")</f>
        <v/>
      </c>
      <c r="N1026" s="95" t="str">
        <f t="shared" si="73"/>
        <v/>
      </c>
      <c r="O1026" s="96" t="str">
        <f t="shared" si="74"/>
        <v/>
      </c>
      <c r="P1026" s="14"/>
      <c r="Q1026" s="14"/>
      <c r="R1026" s="218" t="e">
        <f>+VLOOKUP(F1026,'ESTADAR V3 2025'!$D$125:$G$236,4,FALSE)</f>
        <v>#N/A</v>
      </c>
    </row>
    <row r="1027" spans="1:18" x14ac:dyDescent="0.35">
      <c r="A1027" s="83" t="str">
        <f>IFERROR(VLOOKUP(LEFT(F1027,4),Tabla3[[COD]:[PROCESO]],5,0),"")</f>
        <v/>
      </c>
      <c r="B1027" s="15"/>
      <c r="C1027" s="85"/>
      <c r="D1027" s="84" t="e">
        <f>VLOOKUP(E1027,FINCAS!$A$2:$B$77,2,0)</f>
        <v>#N/A</v>
      </c>
      <c r="E1027" s="15"/>
      <c r="F1027" s="15"/>
      <c r="G1027" s="82" t="e">
        <f>VLOOKUP(F1027,'ESTADAR V3 2025'!$D$125:$E$240,2,0)</f>
        <v>#N/A</v>
      </c>
      <c r="H1027" s="86"/>
      <c r="I1027" s="86"/>
      <c r="J1027" s="15"/>
      <c r="K1027" s="92">
        <f t="shared" si="71"/>
        <v>0</v>
      </c>
      <c r="L1027" s="93">
        <f t="shared" si="72"/>
        <v>0</v>
      </c>
      <c r="M1027" s="94" t="str">
        <f>+IFERROR(VLOOKUP(LEFT(F1027,4),'ESTADAR V3 2025'!$C$4:$G$116,4,0),"")</f>
        <v/>
      </c>
      <c r="N1027" s="95" t="str">
        <f t="shared" si="73"/>
        <v/>
      </c>
      <c r="O1027" s="96" t="str">
        <f t="shared" si="74"/>
        <v/>
      </c>
      <c r="P1027" s="14"/>
      <c r="Q1027" s="14"/>
      <c r="R1027" s="218" t="e">
        <f>+VLOOKUP(F1027,'ESTADAR V3 2025'!$D$125:$G$236,4,FALSE)</f>
        <v>#N/A</v>
      </c>
    </row>
    <row r="1028" spans="1:18" x14ac:dyDescent="0.35">
      <c r="A1028" s="83" t="str">
        <f>IFERROR(VLOOKUP(LEFT(F1028,4),Tabla3[[COD]:[PROCESO]],5,0),"")</f>
        <v/>
      </c>
      <c r="B1028" s="15"/>
      <c r="C1028" s="85"/>
      <c r="D1028" s="84" t="e">
        <f>VLOOKUP(E1028,FINCAS!$A$2:$B$77,2,0)</f>
        <v>#N/A</v>
      </c>
      <c r="E1028" s="15"/>
      <c r="F1028" s="15"/>
      <c r="G1028" s="82" t="e">
        <f>VLOOKUP(F1028,'ESTADAR V3 2025'!$D$125:$E$240,2,0)</f>
        <v>#N/A</v>
      </c>
      <c r="H1028" s="86"/>
      <c r="I1028" s="86"/>
      <c r="J1028" s="15"/>
      <c r="K1028" s="92">
        <f t="shared" si="71"/>
        <v>0</v>
      </c>
      <c r="L1028" s="93">
        <f t="shared" si="72"/>
        <v>0</v>
      </c>
      <c r="M1028" s="94" t="str">
        <f>+IFERROR(VLOOKUP(LEFT(F1028,4),'ESTADAR V3 2025'!$C$4:$G$116,4,0),"")</f>
        <v/>
      </c>
      <c r="N1028" s="95" t="str">
        <f t="shared" si="73"/>
        <v/>
      </c>
      <c r="O1028" s="96" t="str">
        <f t="shared" si="74"/>
        <v/>
      </c>
      <c r="P1028" s="14"/>
      <c r="Q1028" s="14"/>
      <c r="R1028" s="218" t="e">
        <f>+VLOOKUP(F1028,'ESTADAR V3 2025'!$D$125:$G$236,4,FALSE)</f>
        <v>#N/A</v>
      </c>
    </row>
    <row r="1029" spans="1:18" x14ac:dyDescent="0.35">
      <c r="A1029" s="83" t="str">
        <f>IFERROR(VLOOKUP(LEFT(F1029,4),Tabla3[[COD]:[PROCESO]],5,0),"")</f>
        <v/>
      </c>
      <c r="B1029" s="15"/>
      <c r="C1029" s="85"/>
      <c r="D1029" s="84" t="e">
        <f>VLOOKUP(E1029,FINCAS!$A$2:$B$77,2,0)</f>
        <v>#N/A</v>
      </c>
      <c r="E1029" s="15"/>
      <c r="F1029" s="15"/>
      <c r="G1029" s="82" t="e">
        <f>VLOOKUP(F1029,'ESTADAR V3 2025'!$D$125:$E$240,2,0)</f>
        <v>#N/A</v>
      </c>
      <c r="H1029" s="86"/>
      <c r="I1029" s="86"/>
      <c r="J1029" s="15"/>
      <c r="K1029" s="92">
        <f t="shared" si="71"/>
        <v>0</v>
      </c>
      <c r="L1029" s="93">
        <f t="shared" si="72"/>
        <v>0</v>
      </c>
      <c r="M1029" s="94" t="str">
        <f>+IFERROR(VLOOKUP(LEFT(F1029,4),'ESTADAR V3 2025'!$C$4:$G$116,4,0),"")</f>
        <v/>
      </c>
      <c r="N1029" s="95" t="str">
        <f t="shared" si="73"/>
        <v/>
      </c>
      <c r="O1029" s="96" t="str">
        <f t="shared" si="74"/>
        <v/>
      </c>
      <c r="P1029" s="14"/>
      <c r="Q1029" s="14"/>
      <c r="R1029" s="218" t="e">
        <f>+VLOOKUP(F1029,'ESTADAR V3 2025'!$D$125:$G$236,4,FALSE)</f>
        <v>#N/A</v>
      </c>
    </row>
    <row r="1030" spans="1:18" x14ac:dyDescent="0.35">
      <c r="A1030" s="83" t="str">
        <f>IFERROR(VLOOKUP(LEFT(F1030,4),Tabla3[[COD]:[PROCESO]],5,0),"")</f>
        <v/>
      </c>
      <c r="B1030" s="15"/>
      <c r="C1030" s="85"/>
      <c r="D1030" s="84" t="e">
        <f>VLOOKUP(E1030,FINCAS!$A$2:$B$77,2,0)</f>
        <v>#N/A</v>
      </c>
      <c r="E1030" s="15"/>
      <c r="F1030" s="15"/>
      <c r="G1030" s="82" t="e">
        <f>VLOOKUP(F1030,'ESTADAR V3 2025'!$D$125:$E$240,2,0)</f>
        <v>#N/A</v>
      </c>
      <c r="H1030" s="86"/>
      <c r="I1030" s="86"/>
      <c r="J1030" s="15"/>
      <c r="K1030" s="92">
        <f t="shared" si="71"/>
        <v>0</v>
      </c>
      <c r="L1030" s="93">
        <f t="shared" si="72"/>
        <v>0</v>
      </c>
      <c r="M1030" s="94" t="str">
        <f>+IFERROR(VLOOKUP(LEFT(F1030,4),'ESTADAR V3 2025'!$C$4:$G$116,4,0),"")</f>
        <v/>
      </c>
      <c r="N1030" s="95" t="str">
        <f t="shared" si="73"/>
        <v/>
      </c>
      <c r="O1030" s="96" t="str">
        <f t="shared" si="74"/>
        <v/>
      </c>
      <c r="P1030" s="14"/>
      <c r="Q1030" s="14"/>
      <c r="R1030" s="218" t="e">
        <f>+VLOOKUP(F1030,'ESTADAR V3 2025'!$D$125:$G$236,4,FALSE)</f>
        <v>#N/A</v>
      </c>
    </row>
    <row r="1031" spans="1:18" x14ac:dyDescent="0.35">
      <c r="A1031" s="83" t="str">
        <f>IFERROR(VLOOKUP(LEFT(F1031,4),Tabla3[[COD]:[PROCESO]],5,0),"")</f>
        <v/>
      </c>
      <c r="B1031" s="15"/>
      <c r="C1031" s="85"/>
      <c r="D1031" s="84" t="e">
        <f>VLOOKUP(E1031,FINCAS!$A$2:$B$77,2,0)</f>
        <v>#N/A</v>
      </c>
      <c r="E1031" s="15"/>
      <c r="F1031" s="15"/>
      <c r="G1031" s="82" t="e">
        <f>VLOOKUP(F1031,'ESTADAR V3 2025'!$D$125:$E$240,2,0)</f>
        <v>#N/A</v>
      </c>
      <c r="H1031" s="86"/>
      <c r="I1031" s="86"/>
      <c r="J1031" s="15"/>
      <c r="K1031" s="92">
        <f t="shared" si="71"/>
        <v>0</v>
      </c>
      <c r="L1031" s="93">
        <f t="shared" si="72"/>
        <v>0</v>
      </c>
      <c r="M1031" s="94" t="str">
        <f>+IFERROR(VLOOKUP(LEFT(F1031,4),'ESTADAR V3 2025'!$C$4:$G$116,4,0),"")</f>
        <v/>
      </c>
      <c r="N1031" s="95" t="str">
        <f t="shared" si="73"/>
        <v/>
      </c>
      <c r="O1031" s="96" t="str">
        <f t="shared" si="74"/>
        <v/>
      </c>
      <c r="P1031" s="14"/>
      <c r="Q1031" s="14"/>
      <c r="R1031" s="218" t="e">
        <f>+VLOOKUP(F1031,'ESTADAR V3 2025'!$D$125:$G$236,4,FALSE)</f>
        <v>#N/A</v>
      </c>
    </row>
    <row r="1032" spans="1:18" x14ac:dyDescent="0.35">
      <c r="A1032" s="83" t="str">
        <f>IFERROR(VLOOKUP(LEFT(F1032,4),Tabla3[[COD]:[PROCESO]],5,0),"")</f>
        <v/>
      </c>
      <c r="B1032" s="15"/>
      <c r="C1032" s="85"/>
      <c r="D1032" s="84" t="e">
        <f>VLOOKUP(E1032,FINCAS!$A$2:$B$77,2,0)</f>
        <v>#N/A</v>
      </c>
      <c r="E1032" s="15"/>
      <c r="F1032" s="15"/>
      <c r="G1032" s="82" t="e">
        <f>VLOOKUP(F1032,'ESTADAR V3 2025'!$D$125:$E$240,2,0)</f>
        <v>#N/A</v>
      </c>
      <c r="H1032" s="86"/>
      <c r="I1032" s="86"/>
      <c r="J1032" s="15"/>
      <c r="K1032" s="92">
        <f t="shared" si="71"/>
        <v>0</v>
      </c>
      <c r="L1032" s="93">
        <f t="shared" si="72"/>
        <v>0</v>
      </c>
      <c r="M1032" s="94" t="str">
        <f>+IFERROR(VLOOKUP(LEFT(F1032,4),'ESTADAR V3 2025'!$C$4:$G$116,4,0),"")</f>
        <v/>
      </c>
      <c r="N1032" s="95" t="str">
        <f t="shared" si="73"/>
        <v/>
      </c>
      <c r="O1032" s="96" t="str">
        <f t="shared" si="74"/>
        <v/>
      </c>
      <c r="P1032" s="14"/>
      <c r="Q1032" s="14"/>
      <c r="R1032" s="218" t="e">
        <f>+VLOOKUP(F1032,'ESTADAR V3 2025'!$D$125:$G$236,4,FALSE)</f>
        <v>#N/A</v>
      </c>
    </row>
    <row r="1033" spans="1:18" x14ac:dyDescent="0.35">
      <c r="A1033" s="83" t="str">
        <f>IFERROR(VLOOKUP(LEFT(F1033,4),Tabla3[[COD]:[PROCESO]],5,0),"")</f>
        <v/>
      </c>
      <c r="B1033" s="15"/>
      <c r="C1033" s="85"/>
      <c r="D1033" s="84" t="e">
        <f>VLOOKUP(E1033,FINCAS!$A$2:$B$77,2,0)</f>
        <v>#N/A</v>
      </c>
      <c r="E1033" s="15"/>
      <c r="F1033" s="15"/>
      <c r="G1033" s="82" t="e">
        <f>VLOOKUP(F1033,'ESTADAR V3 2025'!$D$125:$E$240,2,0)</f>
        <v>#N/A</v>
      </c>
      <c r="H1033" s="86"/>
      <c r="I1033" s="86"/>
      <c r="J1033" s="15"/>
      <c r="K1033" s="92">
        <f t="shared" si="71"/>
        <v>0</v>
      </c>
      <c r="L1033" s="93">
        <f t="shared" si="72"/>
        <v>0</v>
      </c>
      <c r="M1033" s="94" t="str">
        <f>+IFERROR(VLOOKUP(LEFT(F1033,4),'ESTADAR V3 2025'!$C$4:$G$116,4,0),"")</f>
        <v/>
      </c>
      <c r="N1033" s="95" t="str">
        <f t="shared" si="73"/>
        <v/>
      </c>
      <c r="O1033" s="96" t="str">
        <f t="shared" si="74"/>
        <v/>
      </c>
      <c r="P1033" s="14"/>
      <c r="Q1033" s="14"/>
      <c r="R1033" s="218" t="e">
        <f>+VLOOKUP(F1033,'ESTADAR V3 2025'!$D$125:$G$236,4,FALSE)</f>
        <v>#N/A</v>
      </c>
    </row>
    <row r="1034" spans="1:18" x14ac:dyDescent="0.35">
      <c r="A1034" s="83" t="str">
        <f>IFERROR(VLOOKUP(LEFT(F1034,4),Tabla3[[COD]:[PROCESO]],5,0),"")</f>
        <v/>
      </c>
      <c r="B1034" s="15"/>
      <c r="C1034" s="85"/>
      <c r="D1034" s="84" t="e">
        <f>VLOOKUP(E1034,FINCAS!$A$2:$B$77,2,0)</f>
        <v>#N/A</v>
      </c>
      <c r="E1034" s="15"/>
      <c r="F1034" s="15"/>
      <c r="G1034" s="82" t="e">
        <f>VLOOKUP(F1034,'ESTADAR V3 2025'!$D$125:$E$240,2,0)</f>
        <v>#N/A</v>
      </c>
      <c r="H1034" s="86"/>
      <c r="I1034" s="86"/>
      <c r="J1034" s="15"/>
      <c r="K1034" s="92">
        <f t="shared" si="71"/>
        <v>0</v>
      </c>
      <c r="L1034" s="93">
        <f t="shared" si="72"/>
        <v>0</v>
      </c>
      <c r="M1034" s="94" t="str">
        <f>+IFERROR(VLOOKUP(LEFT(F1034,4),'ESTADAR V3 2025'!$C$4:$G$116,4,0),"")</f>
        <v/>
      </c>
      <c r="N1034" s="95" t="str">
        <f t="shared" si="73"/>
        <v/>
      </c>
      <c r="O1034" s="96" t="str">
        <f t="shared" si="74"/>
        <v/>
      </c>
      <c r="P1034" s="14"/>
      <c r="Q1034" s="14"/>
      <c r="R1034" s="218" t="e">
        <f>+VLOOKUP(F1034,'ESTADAR V3 2025'!$D$125:$G$236,4,FALSE)</f>
        <v>#N/A</v>
      </c>
    </row>
    <row r="1035" spans="1:18" x14ac:dyDescent="0.35">
      <c r="A1035" s="83" t="str">
        <f>IFERROR(VLOOKUP(LEFT(F1035,4),Tabla3[[COD]:[PROCESO]],5,0),"")</f>
        <v/>
      </c>
      <c r="B1035" s="15"/>
      <c r="C1035" s="85"/>
      <c r="D1035" s="84" t="e">
        <f>VLOOKUP(E1035,FINCAS!$A$2:$B$77,2,0)</f>
        <v>#N/A</v>
      </c>
      <c r="E1035" s="15"/>
      <c r="F1035" s="15"/>
      <c r="G1035" s="82" t="e">
        <f>VLOOKUP(F1035,'ESTADAR V3 2025'!$D$125:$E$240,2,0)</f>
        <v>#N/A</v>
      </c>
      <c r="H1035" s="86"/>
      <c r="I1035" s="86"/>
      <c r="J1035" s="15"/>
      <c r="K1035" s="92">
        <f t="shared" si="71"/>
        <v>0</v>
      </c>
      <c r="L1035" s="93">
        <f t="shared" si="72"/>
        <v>0</v>
      </c>
      <c r="M1035" s="94" t="str">
        <f>+IFERROR(VLOOKUP(LEFT(F1035,4),'ESTADAR V3 2025'!$C$4:$G$116,4,0),"")</f>
        <v/>
      </c>
      <c r="N1035" s="95" t="str">
        <f t="shared" si="73"/>
        <v/>
      </c>
      <c r="O1035" s="96" t="str">
        <f t="shared" si="74"/>
        <v/>
      </c>
      <c r="P1035" s="14"/>
      <c r="Q1035" s="14"/>
      <c r="R1035" s="218" t="e">
        <f>+VLOOKUP(F1035,'ESTADAR V3 2025'!$D$125:$G$236,4,FALSE)</f>
        <v>#N/A</v>
      </c>
    </row>
    <row r="1036" spans="1:18" x14ac:dyDescent="0.35">
      <c r="A1036" s="83" t="str">
        <f>IFERROR(VLOOKUP(LEFT(F1036,4),Tabla3[[COD]:[PROCESO]],5,0),"")</f>
        <v/>
      </c>
      <c r="B1036" s="15"/>
      <c r="C1036" s="85"/>
      <c r="D1036" s="84" t="e">
        <f>VLOOKUP(E1036,FINCAS!$A$2:$B$77,2,0)</f>
        <v>#N/A</v>
      </c>
      <c r="E1036" s="15"/>
      <c r="F1036" s="15"/>
      <c r="G1036" s="82" t="e">
        <f>VLOOKUP(F1036,'ESTADAR V3 2025'!$D$125:$E$240,2,0)</f>
        <v>#N/A</v>
      </c>
      <c r="H1036" s="86"/>
      <c r="I1036" s="86"/>
      <c r="J1036" s="15"/>
      <c r="K1036" s="92">
        <f t="shared" si="71"/>
        <v>0</v>
      </c>
      <c r="L1036" s="93">
        <f t="shared" si="72"/>
        <v>0</v>
      </c>
      <c r="M1036" s="94" t="str">
        <f>+IFERROR(VLOOKUP(LEFT(F1036,4),'ESTADAR V3 2025'!$C$4:$G$116,4,0),"")</f>
        <v/>
      </c>
      <c r="N1036" s="95" t="str">
        <f t="shared" si="73"/>
        <v/>
      </c>
      <c r="O1036" s="96" t="str">
        <f t="shared" si="74"/>
        <v/>
      </c>
      <c r="P1036" s="14"/>
      <c r="Q1036" s="14"/>
      <c r="R1036" s="218" t="e">
        <f>+VLOOKUP(F1036,'ESTADAR V3 2025'!$D$125:$G$236,4,FALSE)</f>
        <v>#N/A</v>
      </c>
    </row>
    <row r="1037" spans="1:18" x14ac:dyDescent="0.35">
      <c r="A1037" s="83" t="str">
        <f>IFERROR(VLOOKUP(LEFT(F1037,4),Tabla3[[COD]:[PROCESO]],5,0),"")</f>
        <v/>
      </c>
      <c r="B1037" s="15"/>
      <c r="C1037" s="85"/>
      <c r="D1037" s="84" t="e">
        <f>VLOOKUP(E1037,FINCAS!$A$2:$B$77,2,0)</f>
        <v>#N/A</v>
      </c>
      <c r="E1037" s="15"/>
      <c r="F1037" s="15"/>
      <c r="G1037" s="82" t="e">
        <f>VLOOKUP(F1037,'ESTADAR V3 2025'!$D$125:$E$240,2,0)</f>
        <v>#N/A</v>
      </c>
      <c r="H1037" s="86"/>
      <c r="I1037" s="86"/>
      <c r="J1037" s="15"/>
      <c r="K1037" s="92">
        <f t="shared" si="71"/>
        <v>0</v>
      </c>
      <c r="L1037" s="93">
        <f t="shared" si="72"/>
        <v>0</v>
      </c>
      <c r="M1037" s="94" t="str">
        <f>+IFERROR(VLOOKUP(LEFT(F1037,4),'ESTADAR V3 2025'!$C$4:$G$116,4,0),"")</f>
        <v/>
      </c>
      <c r="N1037" s="95" t="str">
        <f t="shared" si="73"/>
        <v/>
      </c>
      <c r="O1037" s="96" t="str">
        <f t="shared" si="74"/>
        <v/>
      </c>
      <c r="P1037" s="14"/>
      <c r="Q1037" s="14"/>
      <c r="R1037" s="218" t="e">
        <f>+VLOOKUP(F1037,'ESTADAR V3 2025'!$D$125:$G$236,4,FALSE)</f>
        <v>#N/A</v>
      </c>
    </row>
    <row r="1038" spans="1:18" x14ac:dyDescent="0.35">
      <c r="A1038" s="83" t="str">
        <f>IFERROR(VLOOKUP(LEFT(F1038,4),Tabla3[[COD]:[PROCESO]],5,0),"")</f>
        <v/>
      </c>
      <c r="B1038" s="15"/>
      <c r="C1038" s="85"/>
      <c r="D1038" s="84" t="e">
        <f>VLOOKUP(E1038,FINCAS!$A$2:$B$77,2,0)</f>
        <v>#N/A</v>
      </c>
      <c r="E1038" s="15"/>
      <c r="F1038" s="15"/>
      <c r="G1038" s="82" t="e">
        <f>VLOOKUP(F1038,'ESTADAR V3 2025'!$D$125:$E$240,2,0)</f>
        <v>#N/A</v>
      </c>
      <c r="H1038" s="86"/>
      <c r="I1038" s="86"/>
      <c r="J1038" s="15"/>
      <c r="K1038" s="92">
        <f t="shared" si="71"/>
        <v>0</v>
      </c>
      <c r="L1038" s="93">
        <f t="shared" si="72"/>
        <v>0</v>
      </c>
      <c r="M1038" s="94" t="str">
        <f>+IFERROR(VLOOKUP(LEFT(F1038,4),'ESTADAR V3 2025'!$C$4:$G$116,4,0),"")</f>
        <v/>
      </c>
      <c r="N1038" s="95" t="str">
        <f t="shared" si="73"/>
        <v/>
      </c>
      <c r="O1038" s="96" t="str">
        <f t="shared" si="74"/>
        <v/>
      </c>
      <c r="P1038" s="14"/>
      <c r="Q1038" s="14"/>
      <c r="R1038" s="218" t="e">
        <f>+VLOOKUP(F1038,'ESTADAR V3 2025'!$D$125:$G$236,4,FALSE)</f>
        <v>#N/A</v>
      </c>
    </row>
    <row r="1039" spans="1:18" x14ac:dyDescent="0.35">
      <c r="A1039" s="83" t="str">
        <f>IFERROR(VLOOKUP(LEFT(F1039,4),Tabla3[[COD]:[PROCESO]],5,0),"")</f>
        <v/>
      </c>
      <c r="B1039" s="15"/>
      <c r="C1039" s="85"/>
      <c r="D1039" s="84" t="e">
        <f>VLOOKUP(E1039,FINCAS!$A$2:$B$77,2,0)</f>
        <v>#N/A</v>
      </c>
      <c r="E1039" s="15"/>
      <c r="F1039" s="15"/>
      <c r="G1039" s="82" t="e">
        <f>VLOOKUP(F1039,'ESTADAR V3 2025'!$D$125:$E$240,2,0)</f>
        <v>#N/A</v>
      </c>
      <c r="H1039" s="86"/>
      <c r="I1039" s="86"/>
      <c r="J1039" s="15"/>
      <c r="K1039" s="92">
        <f t="shared" si="71"/>
        <v>0</v>
      </c>
      <c r="L1039" s="93">
        <f t="shared" si="72"/>
        <v>0</v>
      </c>
      <c r="M1039" s="94" t="str">
        <f>+IFERROR(VLOOKUP(LEFT(F1039,4),'ESTADAR V3 2025'!$C$4:$G$116,4,0),"")</f>
        <v/>
      </c>
      <c r="N1039" s="95" t="str">
        <f t="shared" si="73"/>
        <v/>
      </c>
      <c r="O1039" s="96" t="str">
        <f t="shared" si="74"/>
        <v/>
      </c>
      <c r="P1039" s="14"/>
      <c r="Q1039" s="14"/>
      <c r="R1039" s="218" t="e">
        <f>+VLOOKUP(F1039,'ESTADAR V3 2025'!$D$125:$G$236,4,FALSE)</f>
        <v>#N/A</v>
      </c>
    </row>
    <row r="1040" spans="1:18" x14ac:dyDescent="0.35">
      <c r="A1040" s="83" t="str">
        <f>IFERROR(VLOOKUP(LEFT(F1040,4),Tabla3[[COD]:[PROCESO]],5,0),"")</f>
        <v/>
      </c>
      <c r="B1040" s="15"/>
      <c r="C1040" s="85"/>
      <c r="D1040" s="84" t="e">
        <f>VLOOKUP(E1040,FINCAS!$A$2:$B$77,2,0)</f>
        <v>#N/A</v>
      </c>
      <c r="E1040" s="15"/>
      <c r="F1040" s="15"/>
      <c r="G1040" s="82" t="e">
        <f>VLOOKUP(F1040,'ESTADAR V3 2025'!$D$125:$E$240,2,0)</f>
        <v>#N/A</v>
      </c>
      <c r="H1040" s="86"/>
      <c r="I1040" s="86"/>
      <c r="J1040" s="15"/>
      <c r="K1040" s="92">
        <f t="shared" si="71"/>
        <v>0</v>
      </c>
      <c r="L1040" s="93">
        <f t="shared" si="72"/>
        <v>0</v>
      </c>
      <c r="M1040" s="94" t="str">
        <f>+IFERROR(VLOOKUP(LEFT(F1040,4),'ESTADAR V3 2025'!$C$4:$G$116,4,0),"")</f>
        <v/>
      </c>
      <c r="N1040" s="95" t="str">
        <f t="shared" si="73"/>
        <v/>
      </c>
      <c r="O1040" s="96" t="str">
        <f t="shared" si="74"/>
        <v/>
      </c>
      <c r="P1040" s="14"/>
      <c r="Q1040" s="14"/>
      <c r="R1040" s="218" t="e">
        <f>+VLOOKUP(F1040,'ESTADAR V3 2025'!$D$125:$G$236,4,FALSE)</f>
        <v>#N/A</v>
      </c>
    </row>
    <row r="1041" spans="1:18" x14ac:dyDescent="0.35">
      <c r="A1041" s="83" t="str">
        <f>IFERROR(VLOOKUP(LEFT(F1041,4),Tabla3[[COD]:[PROCESO]],5,0),"")</f>
        <v/>
      </c>
      <c r="B1041" s="15"/>
      <c r="C1041" s="85"/>
      <c r="D1041" s="84" t="e">
        <f>VLOOKUP(E1041,FINCAS!$A$2:$B$77,2,0)</f>
        <v>#N/A</v>
      </c>
      <c r="E1041" s="15"/>
      <c r="F1041" s="15"/>
      <c r="G1041" s="82" t="e">
        <f>VLOOKUP(F1041,'ESTADAR V3 2025'!$D$125:$E$240,2,0)</f>
        <v>#N/A</v>
      </c>
      <c r="H1041" s="86"/>
      <c r="I1041" s="86"/>
      <c r="J1041" s="15"/>
      <c r="K1041" s="92">
        <f t="shared" si="71"/>
        <v>0</v>
      </c>
      <c r="L1041" s="93">
        <f t="shared" si="72"/>
        <v>0</v>
      </c>
      <c r="M1041" s="94" t="str">
        <f>+IFERROR(VLOOKUP(LEFT(F1041,4),'ESTADAR V3 2025'!$C$4:$G$116,4,0),"")</f>
        <v/>
      </c>
      <c r="N1041" s="95" t="str">
        <f t="shared" si="73"/>
        <v/>
      </c>
      <c r="O1041" s="96" t="str">
        <f t="shared" si="74"/>
        <v/>
      </c>
      <c r="P1041" s="14"/>
      <c r="Q1041" s="14"/>
      <c r="R1041" s="218" t="e">
        <f>+VLOOKUP(F1041,'ESTADAR V3 2025'!$D$125:$G$236,4,FALSE)</f>
        <v>#N/A</v>
      </c>
    </row>
    <row r="1042" spans="1:18" x14ac:dyDescent="0.35">
      <c r="A1042" s="83" t="str">
        <f>IFERROR(VLOOKUP(LEFT(F1042,4),Tabla3[[COD]:[PROCESO]],5,0),"")</f>
        <v/>
      </c>
      <c r="B1042" s="15"/>
      <c r="C1042" s="85"/>
      <c r="D1042" s="84" t="e">
        <f>VLOOKUP(E1042,FINCAS!$A$2:$B$77,2,0)</f>
        <v>#N/A</v>
      </c>
      <c r="E1042" s="15"/>
      <c r="F1042" s="15"/>
      <c r="G1042" s="82" t="e">
        <f>VLOOKUP(F1042,'ESTADAR V3 2025'!$D$125:$E$240,2,0)</f>
        <v>#N/A</v>
      </c>
      <c r="H1042" s="86"/>
      <c r="I1042" s="86"/>
      <c r="J1042" s="15"/>
      <c r="K1042" s="92">
        <f t="shared" si="71"/>
        <v>0</v>
      </c>
      <c r="L1042" s="93">
        <f t="shared" si="72"/>
        <v>0</v>
      </c>
      <c r="M1042" s="94" t="str">
        <f>+IFERROR(VLOOKUP(LEFT(F1042,4),'ESTADAR V3 2025'!$C$4:$G$116,4,0),"")</f>
        <v/>
      </c>
      <c r="N1042" s="95" t="str">
        <f t="shared" si="73"/>
        <v/>
      </c>
      <c r="O1042" s="96" t="str">
        <f t="shared" si="74"/>
        <v/>
      </c>
      <c r="P1042" s="14"/>
      <c r="Q1042" s="14"/>
      <c r="R1042" s="218" t="e">
        <f>+VLOOKUP(F1042,'ESTADAR V3 2025'!$D$125:$G$236,4,FALSE)</f>
        <v>#N/A</v>
      </c>
    </row>
    <row r="1043" spans="1:18" x14ac:dyDescent="0.35">
      <c r="A1043" s="83" t="str">
        <f>IFERROR(VLOOKUP(LEFT(F1043,4),Tabla3[[COD]:[PROCESO]],5,0),"")</f>
        <v/>
      </c>
      <c r="B1043" s="15"/>
      <c r="C1043" s="85"/>
      <c r="D1043" s="84" t="e">
        <f>VLOOKUP(E1043,FINCAS!$A$2:$B$77,2,0)</f>
        <v>#N/A</v>
      </c>
      <c r="E1043" s="15"/>
      <c r="F1043" s="15"/>
      <c r="G1043" s="82" t="e">
        <f>VLOOKUP(F1043,'ESTADAR V3 2025'!$D$125:$E$240,2,0)</f>
        <v>#N/A</v>
      </c>
      <c r="H1043" s="86"/>
      <c r="I1043" s="86"/>
      <c r="J1043" s="15"/>
      <c r="K1043" s="92">
        <f t="shared" si="71"/>
        <v>0</v>
      </c>
      <c r="L1043" s="93">
        <f t="shared" si="72"/>
        <v>0</v>
      </c>
      <c r="M1043" s="94" t="str">
        <f>+IFERROR(VLOOKUP(LEFT(F1043,4),'ESTADAR V3 2025'!$C$4:$G$116,4,0),"")</f>
        <v/>
      </c>
      <c r="N1043" s="95" t="str">
        <f t="shared" si="73"/>
        <v/>
      </c>
      <c r="O1043" s="96" t="str">
        <f t="shared" si="74"/>
        <v/>
      </c>
      <c r="P1043" s="14"/>
      <c r="Q1043" s="14"/>
      <c r="R1043" s="218" t="e">
        <f>+VLOOKUP(F1043,'ESTADAR V3 2025'!$D$125:$G$236,4,FALSE)</f>
        <v>#N/A</v>
      </c>
    </row>
    <row r="1044" spans="1:18" x14ac:dyDescent="0.35">
      <c r="A1044" s="83" t="str">
        <f>IFERROR(VLOOKUP(LEFT(F1044,4),Tabla3[[COD]:[PROCESO]],5,0),"")</f>
        <v/>
      </c>
      <c r="B1044" s="15"/>
      <c r="C1044" s="85"/>
      <c r="D1044" s="84" t="e">
        <f>VLOOKUP(E1044,FINCAS!$A$2:$B$77,2,0)</f>
        <v>#N/A</v>
      </c>
      <c r="E1044" s="15"/>
      <c r="F1044" s="15"/>
      <c r="G1044" s="82" t="e">
        <f>VLOOKUP(F1044,'ESTADAR V3 2025'!$D$125:$E$240,2,0)</f>
        <v>#N/A</v>
      </c>
      <c r="H1044" s="86"/>
      <c r="I1044" s="86"/>
      <c r="J1044" s="15"/>
      <c r="K1044" s="92">
        <f t="shared" si="71"/>
        <v>0</v>
      </c>
      <c r="L1044" s="93">
        <f t="shared" si="72"/>
        <v>0</v>
      </c>
      <c r="M1044" s="94" t="str">
        <f>+IFERROR(VLOOKUP(LEFT(F1044,4),'ESTADAR V3 2025'!$C$4:$G$116,4,0),"")</f>
        <v/>
      </c>
      <c r="N1044" s="95" t="str">
        <f t="shared" si="73"/>
        <v/>
      </c>
      <c r="O1044" s="96" t="str">
        <f t="shared" si="74"/>
        <v/>
      </c>
      <c r="P1044" s="14"/>
      <c r="Q1044" s="14"/>
      <c r="R1044" s="218" t="e">
        <f>+VLOOKUP(F1044,'ESTADAR V3 2025'!$D$125:$G$236,4,FALSE)</f>
        <v>#N/A</v>
      </c>
    </row>
    <row r="1045" spans="1:18" x14ac:dyDescent="0.35">
      <c r="A1045" s="83" t="str">
        <f>IFERROR(VLOOKUP(LEFT(F1045,4),Tabla3[[COD]:[PROCESO]],5,0),"")</f>
        <v/>
      </c>
      <c r="B1045" s="15"/>
      <c r="C1045" s="85"/>
      <c r="D1045" s="84" t="e">
        <f>VLOOKUP(E1045,FINCAS!$A$2:$B$77,2,0)</f>
        <v>#N/A</v>
      </c>
      <c r="E1045" s="15"/>
      <c r="F1045" s="15"/>
      <c r="G1045" s="82" t="e">
        <f>VLOOKUP(F1045,'ESTADAR V3 2025'!$D$125:$E$240,2,0)</f>
        <v>#N/A</v>
      </c>
      <c r="H1045" s="86"/>
      <c r="I1045" s="86"/>
      <c r="J1045" s="15"/>
      <c r="K1045" s="92">
        <f t="shared" si="71"/>
        <v>0</v>
      </c>
      <c r="L1045" s="93">
        <f t="shared" si="72"/>
        <v>0</v>
      </c>
      <c r="M1045" s="94" t="str">
        <f>+IFERROR(VLOOKUP(LEFT(F1045,4),'ESTADAR V3 2025'!$C$4:$G$116,4,0),"")</f>
        <v/>
      </c>
      <c r="N1045" s="95" t="str">
        <f t="shared" si="73"/>
        <v/>
      </c>
      <c r="O1045" s="96" t="str">
        <f t="shared" si="74"/>
        <v/>
      </c>
      <c r="P1045" s="14"/>
      <c r="Q1045" s="14"/>
      <c r="R1045" s="218" t="e">
        <f>+VLOOKUP(F1045,'ESTADAR V3 2025'!$D$125:$G$236,4,FALSE)</f>
        <v>#N/A</v>
      </c>
    </row>
    <row r="1046" spans="1:18" x14ac:dyDescent="0.35">
      <c r="A1046" s="83" t="str">
        <f>IFERROR(VLOOKUP(LEFT(F1046,4),Tabla3[[COD]:[PROCESO]],5,0),"")</f>
        <v/>
      </c>
      <c r="B1046" s="15"/>
      <c r="C1046" s="85"/>
      <c r="D1046" s="84" t="e">
        <f>VLOOKUP(E1046,FINCAS!$A$2:$B$77,2,0)</f>
        <v>#N/A</v>
      </c>
      <c r="E1046" s="15"/>
      <c r="F1046" s="15"/>
      <c r="G1046" s="82" t="e">
        <f>VLOOKUP(F1046,'ESTADAR V3 2025'!$D$125:$E$240,2,0)</f>
        <v>#N/A</v>
      </c>
      <c r="H1046" s="86"/>
      <c r="I1046" s="86"/>
      <c r="J1046" s="15"/>
      <c r="K1046" s="92">
        <f t="shared" si="71"/>
        <v>0</v>
      </c>
      <c r="L1046" s="93">
        <f t="shared" si="72"/>
        <v>0</v>
      </c>
      <c r="M1046" s="94" t="str">
        <f>+IFERROR(VLOOKUP(LEFT(F1046,4),'ESTADAR V3 2025'!$C$4:$G$116,4,0),"")</f>
        <v/>
      </c>
      <c r="N1046" s="95" t="str">
        <f t="shared" si="73"/>
        <v/>
      </c>
      <c r="O1046" s="96" t="str">
        <f t="shared" si="74"/>
        <v/>
      </c>
      <c r="P1046" s="14"/>
      <c r="Q1046" s="14"/>
      <c r="R1046" s="218" t="e">
        <f>+VLOOKUP(F1046,'ESTADAR V3 2025'!$D$125:$G$236,4,FALSE)</f>
        <v>#N/A</v>
      </c>
    </row>
    <row r="1047" spans="1:18" x14ac:dyDescent="0.35">
      <c r="A1047" s="83" t="str">
        <f>IFERROR(VLOOKUP(LEFT(F1047,4),Tabla3[[COD]:[PROCESO]],5,0),"")</f>
        <v/>
      </c>
      <c r="B1047" s="15"/>
      <c r="C1047" s="85"/>
      <c r="D1047" s="84" t="e">
        <f>VLOOKUP(E1047,FINCAS!$A$2:$B$77,2,0)</f>
        <v>#N/A</v>
      </c>
      <c r="E1047" s="15"/>
      <c r="F1047" s="15"/>
      <c r="G1047" s="82" t="e">
        <f>VLOOKUP(F1047,'ESTADAR V3 2025'!$D$125:$E$240,2,0)</f>
        <v>#N/A</v>
      </c>
      <c r="H1047" s="86"/>
      <c r="I1047" s="86"/>
      <c r="J1047" s="15"/>
      <c r="K1047" s="92">
        <f t="shared" si="71"/>
        <v>0</v>
      </c>
      <c r="L1047" s="93">
        <f t="shared" si="72"/>
        <v>0</v>
      </c>
      <c r="M1047" s="94" t="str">
        <f>+IFERROR(VLOOKUP(LEFT(F1047,4),'ESTADAR V3 2025'!$C$4:$G$116,4,0),"")</f>
        <v/>
      </c>
      <c r="N1047" s="95" t="str">
        <f t="shared" si="73"/>
        <v/>
      </c>
      <c r="O1047" s="96" t="str">
        <f t="shared" si="74"/>
        <v/>
      </c>
      <c r="P1047" s="14"/>
      <c r="Q1047" s="14"/>
      <c r="R1047" s="218" t="e">
        <f>+VLOOKUP(F1047,'ESTADAR V3 2025'!$D$125:$G$236,4,FALSE)</f>
        <v>#N/A</v>
      </c>
    </row>
    <row r="1048" spans="1:18" x14ac:dyDescent="0.35">
      <c r="A1048" s="83" t="str">
        <f>IFERROR(VLOOKUP(LEFT(F1048,4),Tabla3[[COD]:[PROCESO]],5,0),"")</f>
        <v/>
      </c>
      <c r="B1048" s="15"/>
      <c r="C1048" s="85"/>
      <c r="D1048" s="84" t="e">
        <f>VLOOKUP(E1048,FINCAS!$A$2:$B$77,2,0)</f>
        <v>#N/A</v>
      </c>
      <c r="E1048" s="15"/>
      <c r="F1048" s="15"/>
      <c r="G1048" s="82" t="e">
        <f>VLOOKUP(F1048,'ESTADAR V3 2025'!$D$125:$E$240,2,0)</f>
        <v>#N/A</v>
      </c>
      <c r="H1048" s="86"/>
      <c r="I1048" s="86"/>
      <c r="J1048" s="15"/>
      <c r="K1048" s="92">
        <f t="shared" si="71"/>
        <v>0</v>
      </c>
      <c r="L1048" s="93">
        <f t="shared" si="72"/>
        <v>0</v>
      </c>
      <c r="M1048" s="94" t="str">
        <f>+IFERROR(VLOOKUP(LEFT(F1048,4),'ESTADAR V3 2025'!$C$4:$G$116,4,0),"")</f>
        <v/>
      </c>
      <c r="N1048" s="95" t="str">
        <f t="shared" si="73"/>
        <v/>
      </c>
      <c r="O1048" s="96" t="str">
        <f t="shared" si="74"/>
        <v/>
      </c>
      <c r="P1048" s="14"/>
      <c r="Q1048" s="14"/>
      <c r="R1048" s="218" t="e">
        <f>+VLOOKUP(F1048,'ESTADAR V3 2025'!$D$125:$G$236,4,FALSE)</f>
        <v>#N/A</v>
      </c>
    </row>
    <row r="1049" spans="1:18" x14ac:dyDescent="0.35">
      <c r="A1049" s="83" t="str">
        <f>IFERROR(VLOOKUP(LEFT(F1049,4),Tabla3[[COD]:[PROCESO]],5,0),"")</f>
        <v/>
      </c>
      <c r="B1049" s="15"/>
      <c r="C1049" s="85"/>
      <c r="D1049" s="84" t="e">
        <f>VLOOKUP(E1049,FINCAS!$A$2:$B$77,2,0)</f>
        <v>#N/A</v>
      </c>
      <c r="E1049" s="15"/>
      <c r="F1049" s="15"/>
      <c r="G1049" s="82" t="e">
        <f>VLOOKUP(F1049,'ESTADAR V3 2025'!$D$125:$E$240,2,0)</f>
        <v>#N/A</v>
      </c>
      <c r="H1049" s="86"/>
      <c r="I1049" s="86"/>
      <c r="J1049" s="15"/>
      <c r="K1049" s="92">
        <f t="shared" si="71"/>
        <v>0</v>
      </c>
      <c r="L1049" s="93">
        <f t="shared" si="72"/>
        <v>0</v>
      </c>
      <c r="M1049" s="94" t="str">
        <f>+IFERROR(VLOOKUP(LEFT(F1049,4),'ESTADAR V3 2025'!$C$4:$G$116,4,0),"")</f>
        <v/>
      </c>
      <c r="N1049" s="95" t="str">
        <f t="shared" si="73"/>
        <v/>
      </c>
      <c r="O1049" s="96" t="str">
        <f t="shared" si="74"/>
        <v/>
      </c>
      <c r="P1049" s="14"/>
      <c r="Q1049" s="14"/>
      <c r="R1049" s="218" t="e">
        <f>+VLOOKUP(F1049,'ESTADAR V3 2025'!$D$125:$G$236,4,FALSE)</f>
        <v>#N/A</v>
      </c>
    </row>
    <row r="1050" spans="1:18" x14ac:dyDescent="0.35">
      <c r="A1050" s="83" t="str">
        <f>IFERROR(VLOOKUP(LEFT(F1050,4),Tabla3[[COD]:[PROCESO]],5,0),"")</f>
        <v/>
      </c>
      <c r="B1050" s="15"/>
      <c r="C1050" s="85"/>
      <c r="D1050" s="84" t="e">
        <f>VLOOKUP(E1050,FINCAS!$A$2:$B$77,2,0)</f>
        <v>#N/A</v>
      </c>
      <c r="E1050" s="15"/>
      <c r="F1050" s="15"/>
      <c r="G1050" s="82" t="e">
        <f>VLOOKUP(F1050,'ESTADAR V3 2025'!$D$125:$E$240,2,0)</f>
        <v>#N/A</v>
      </c>
      <c r="H1050" s="86"/>
      <c r="I1050" s="86"/>
      <c r="J1050" s="15"/>
      <c r="K1050" s="92">
        <f t="shared" si="71"/>
        <v>0</v>
      </c>
      <c r="L1050" s="93">
        <f t="shared" si="72"/>
        <v>0</v>
      </c>
      <c r="M1050" s="94" t="str">
        <f>+IFERROR(VLOOKUP(LEFT(F1050,4),'ESTADAR V3 2025'!$C$4:$G$116,4,0),"")</f>
        <v/>
      </c>
      <c r="N1050" s="95" t="str">
        <f t="shared" si="73"/>
        <v/>
      </c>
      <c r="O1050" s="96" t="str">
        <f t="shared" si="74"/>
        <v/>
      </c>
      <c r="P1050" s="14"/>
      <c r="Q1050" s="14"/>
      <c r="R1050" s="218" t="e">
        <f>+VLOOKUP(F1050,'ESTADAR V3 2025'!$D$125:$G$236,4,FALSE)</f>
        <v>#N/A</v>
      </c>
    </row>
    <row r="1051" spans="1:18" x14ac:dyDescent="0.35">
      <c r="A1051" s="83" t="str">
        <f>IFERROR(VLOOKUP(LEFT(F1051,4),Tabla3[[COD]:[PROCESO]],5,0),"")</f>
        <v/>
      </c>
      <c r="B1051" s="15"/>
      <c r="C1051" s="85"/>
      <c r="D1051" s="84" t="e">
        <f>VLOOKUP(E1051,FINCAS!$A$2:$B$77,2,0)</f>
        <v>#N/A</v>
      </c>
      <c r="E1051" s="15"/>
      <c r="F1051" s="15"/>
      <c r="G1051" s="82" t="e">
        <f>VLOOKUP(F1051,'ESTADAR V3 2025'!$D$125:$E$240,2,0)</f>
        <v>#N/A</v>
      </c>
      <c r="H1051" s="86"/>
      <c r="I1051" s="86"/>
      <c r="J1051" s="15"/>
      <c r="K1051" s="92">
        <f t="shared" si="71"/>
        <v>0</v>
      </c>
      <c r="L1051" s="93">
        <f t="shared" si="72"/>
        <v>0</v>
      </c>
      <c r="M1051" s="94" t="str">
        <f>+IFERROR(VLOOKUP(LEFT(F1051,4),'ESTADAR V3 2025'!$C$4:$G$116,4,0),"")</f>
        <v/>
      </c>
      <c r="N1051" s="95" t="str">
        <f t="shared" si="73"/>
        <v/>
      </c>
      <c r="O1051" s="96" t="str">
        <f t="shared" si="74"/>
        <v/>
      </c>
      <c r="P1051" s="14"/>
      <c r="Q1051" s="14"/>
      <c r="R1051" s="218" t="e">
        <f>+VLOOKUP(F1051,'ESTADAR V3 2025'!$D$125:$G$236,4,FALSE)</f>
        <v>#N/A</v>
      </c>
    </row>
    <row r="1052" spans="1:18" x14ac:dyDescent="0.35">
      <c r="A1052" s="83" t="str">
        <f>IFERROR(VLOOKUP(LEFT(F1052,4),Tabla3[[COD]:[PROCESO]],5,0),"")</f>
        <v/>
      </c>
      <c r="B1052" s="15"/>
      <c r="C1052" s="85"/>
      <c r="D1052" s="84" t="e">
        <f>VLOOKUP(E1052,FINCAS!$A$2:$B$77,2,0)</f>
        <v>#N/A</v>
      </c>
      <c r="E1052" s="15"/>
      <c r="F1052" s="15"/>
      <c r="G1052" s="82" t="e">
        <f>VLOOKUP(F1052,'ESTADAR V3 2025'!$D$125:$E$240,2,0)</f>
        <v>#N/A</v>
      </c>
      <c r="H1052" s="86"/>
      <c r="I1052" s="86"/>
      <c r="J1052" s="15"/>
      <c r="K1052" s="92">
        <f t="shared" si="71"/>
        <v>0</v>
      </c>
      <c r="L1052" s="93">
        <f t="shared" si="72"/>
        <v>0</v>
      </c>
      <c r="M1052" s="94" t="str">
        <f>+IFERROR(VLOOKUP(LEFT(F1052,4),'ESTADAR V3 2025'!$C$4:$G$116,4,0),"")</f>
        <v/>
      </c>
      <c r="N1052" s="95" t="str">
        <f t="shared" si="73"/>
        <v/>
      </c>
      <c r="O1052" s="96" t="str">
        <f t="shared" si="74"/>
        <v/>
      </c>
      <c r="P1052" s="14"/>
      <c r="Q1052" s="14"/>
      <c r="R1052" s="218" t="e">
        <f>+VLOOKUP(F1052,'ESTADAR V3 2025'!$D$125:$G$236,4,FALSE)</f>
        <v>#N/A</v>
      </c>
    </row>
    <row r="1053" spans="1:18" x14ac:dyDescent="0.35">
      <c r="A1053" s="83" t="str">
        <f>IFERROR(VLOOKUP(LEFT(F1053,4),Tabla3[[COD]:[PROCESO]],5,0),"")</f>
        <v/>
      </c>
      <c r="B1053" s="15"/>
      <c r="C1053" s="85"/>
      <c r="D1053" s="84" t="e">
        <f>VLOOKUP(E1053,FINCAS!$A$2:$B$77,2,0)</f>
        <v>#N/A</v>
      </c>
      <c r="E1053" s="15"/>
      <c r="F1053" s="15"/>
      <c r="G1053" s="82" t="e">
        <f>VLOOKUP(F1053,'ESTADAR V3 2025'!$D$125:$E$240,2,0)</f>
        <v>#N/A</v>
      </c>
      <c r="H1053" s="86"/>
      <c r="I1053" s="86"/>
      <c r="J1053" s="15"/>
      <c r="K1053" s="92">
        <f t="shared" si="71"/>
        <v>0</v>
      </c>
      <c r="L1053" s="93">
        <f t="shared" si="72"/>
        <v>0</v>
      </c>
      <c r="M1053" s="94" t="str">
        <f>+IFERROR(VLOOKUP(LEFT(F1053,4),'ESTADAR V3 2025'!$C$4:$G$116,4,0),"")</f>
        <v/>
      </c>
      <c r="N1053" s="95" t="str">
        <f t="shared" si="73"/>
        <v/>
      </c>
      <c r="O1053" s="96" t="str">
        <f t="shared" si="74"/>
        <v/>
      </c>
      <c r="P1053" s="14"/>
      <c r="Q1053" s="14"/>
      <c r="R1053" s="218" t="e">
        <f>+VLOOKUP(F1053,'ESTADAR V3 2025'!$D$125:$G$236,4,FALSE)</f>
        <v>#N/A</v>
      </c>
    </row>
    <row r="1054" spans="1:18" x14ac:dyDescent="0.35">
      <c r="A1054" s="83" t="str">
        <f>IFERROR(VLOOKUP(LEFT(F1054,4),Tabla3[[COD]:[PROCESO]],5,0),"")</f>
        <v/>
      </c>
      <c r="B1054" s="15"/>
      <c r="C1054" s="85"/>
      <c r="D1054" s="84" t="e">
        <f>VLOOKUP(E1054,FINCAS!$A$2:$B$77,2,0)</f>
        <v>#N/A</v>
      </c>
      <c r="E1054" s="15"/>
      <c r="F1054" s="15"/>
      <c r="G1054" s="82" t="e">
        <f>VLOOKUP(F1054,'ESTADAR V3 2025'!$D$125:$E$240,2,0)</f>
        <v>#N/A</v>
      </c>
      <c r="H1054" s="86"/>
      <c r="I1054" s="86"/>
      <c r="J1054" s="15"/>
      <c r="K1054" s="92">
        <f t="shared" si="71"/>
        <v>0</v>
      </c>
      <c r="L1054" s="93">
        <f t="shared" si="72"/>
        <v>0</v>
      </c>
      <c r="M1054" s="94" t="str">
        <f>+IFERROR(VLOOKUP(LEFT(F1054,4),'ESTADAR V3 2025'!$C$4:$G$116,4,0),"")</f>
        <v/>
      </c>
      <c r="N1054" s="95" t="str">
        <f t="shared" si="73"/>
        <v/>
      </c>
      <c r="O1054" s="96" t="str">
        <f t="shared" si="74"/>
        <v/>
      </c>
      <c r="P1054" s="14"/>
      <c r="Q1054" s="14"/>
      <c r="R1054" s="218" t="e">
        <f>+VLOOKUP(F1054,'ESTADAR V3 2025'!$D$125:$G$236,4,FALSE)</f>
        <v>#N/A</v>
      </c>
    </row>
    <row r="1055" spans="1:18" x14ac:dyDescent="0.35">
      <c r="A1055" s="83" t="str">
        <f>IFERROR(VLOOKUP(LEFT(F1055,4),Tabla3[[COD]:[PROCESO]],5,0),"")</f>
        <v/>
      </c>
      <c r="B1055" s="15"/>
      <c r="C1055" s="85"/>
      <c r="D1055" s="84" t="e">
        <f>VLOOKUP(E1055,FINCAS!$A$2:$B$77,2,0)</f>
        <v>#N/A</v>
      </c>
      <c r="E1055" s="15"/>
      <c r="F1055" s="15"/>
      <c r="G1055" s="82" t="e">
        <f>VLOOKUP(F1055,'ESTADAR V3 2025'!$D$125:$E$240,2,0)</f>
        <v>#N/A</v>
      </c>
      <c r="H1055" s="86"/>
      <c r="I1055" s="86"/>
      <c r="J1055" s="15"/>
      <c r="K1055" s="92">
        <f t="shared" si="71"/>
        <v>0</v>
      </c>
      <c r="L1055" s="93">
        <f t="shared" si="72"/>
        <v>0</v>
      </c>
      <c r="M1055" s="94" t="str">
        <f>+IFERROR(VLOOKUP(LEFT(F1055,4),'ESTADAR V3 2025'!$C$4:$G$116,4,0),"")</f>
        <v/>
      </c>
      <c r="N1055" s="95" t="str">
        <f t="shared" si="73"/>
        <v/>
      </c>
      <c r="O1055" s="96" t="str">
        <f t="shared" si="74"/>
        <v/>
      </c>
      <c r="P1055" s="14"/>
      <c r="Q1055" s="14"/>
      <c r="R1055" s="218" t="e">
        <f>+VLOOKUP(F1055,'ESTADAR V3 2025'!$D$125:$G$236,4,FALSE)</f>
        <v>#N/A</v>
      </c>
    </row>
    <row r="1056" spans="1:18" x14ac:dyDescent="0.35">
      <c r="A1056" s="83" t="str">
        <f>IFERROR(VLOOKUP(LEFT(F1056,4),Tabla3[[COD]:[PROCESO]],5,0),"")</f>
        <v/>
      </c>
      <c r="B1056" s="15"/>
      <c r="C1056" s="85"/>
      <c r="D1056" s="84" t="e">
        <f>VLOOKUP(E1056,FINCAS!$A$2:$B$77,2,0)</f>
        <v>#N/A</v>
      </c>
      <c r="E1056" s="15"/>
      <c r="F1056" s="15"/>
      <c r="G1056" s="82" t="e">
        <f>VLOOKUP(F1056,'ESTADAR V3 2025'!$D$125:$E$240,2,0)</f>
        <v>#N/A</v>
      </c>
      <c r="H1056" s="86"/>
      <c r="I1056" s="86"/>
      <c r="J1056" s="15"/>
      <c r="K1056" s="92">
        <f t="shared" si="71"/>
        <v>0</v>
      </c>
      <c r="L1056" s="93">
        <f t="shared" si="72"/>
        <v>0</v>
      </c>
      <c r="M1056" s="94" t="str">
        <f>+IFERROR(VLOOKUP(LEFT(F1056,4),'ESTADAR V3 2025'!$C$4:$G$116,4,0),"")</f>
        <v/>
      </c>
      <c r="N1056" s="95" t="str">
        <f t="shared" si="73"/>
        <v/>
      </c>
      <c r="O1056" s="96" t="str">
        <f t="shared" si="74"/>
        <v/>
      </c>
      <c r="P1056" s="14"/>
      <c r="Q1056" s="14"/>
      <c r="R1056" s="218" t="e">
        <f>+VLOOKUP(F1056,'ESTADAR V3 2025'!$D$125:$G$236,4,FALSE)</f>
        <v>#N/A</v>
      </c>
    </row>
    <row r="1057" spans="1:18" x14ac:dyDescent="0.35">
      <c r="A1057" s="83" t="str">
        <f>IFERROR(VLOOKUP(LEFT(F1057,4),Tabla3[[COD]:[PROCESO]],5,0),"")</f>
        <v/>
      </c>
      <c r="B1057" s="15"/>
      <c r="C1057" s="85"/>
      <c r="D1057" s="84" t="e">
        <f>VLOOKUP(E1057,FINCAS!$A$2:$B$77,2,0)</f>
        <v>#N/A</v>
      </c>
      <c r="E1057" s="15"/>
      <c r="F1057" s="15"/>
      <c r="G1057" s="82" t="e">
        <f>VLOOKUP(F1057,'ESTADAR V3 2025'!$D$125:$E$240,2,0)</f>
        <v>#N/A</v>
      </c>
      <c r="H1057" s="86"/>
      <c r="I1057" s="86"/>
      <c r="J1057" s="15"/>
      <c r="K1057" s="92">
        <f t="shared" si="71"/>
        <v>0</v>
      </c>
      <c r="L1057" s="93">
        <f t="shared" si="72"/>
        <v>0</v>
      </c>
      <c r="M1057" s="94" t="str">
        <f>+IFERROR(VLOOKUP(LEFT(F1057,4),'ESTADAR V3 2025'!$C$4:$G$116,4,0),"")</f>
        <v/>
      </c>
      <c r="N1057" s="95" t="str">
        <f t="shared" si="73"/>
        <v/>
      </c>
      <c r="O1057" s="96" t="str">
        <f t="shared" si="74"/>
        <v/>
      </c>
      <c r="P1057" s="14"/>
      <c r="Q1057" s="14"/>
      <c r="R1057" s="218" t="e">
        <f>+VLOOKUP(F1057,'ESTADAR V3 2025'!$D$125:$G$236,4,FALSE)</f>
        <v>#N/A</v>
      </c>
    </row>
    <row r="1058" spans="1:18" x14ac:dyDescent="0.35">
      <c r="A1058" s="83" t="str">
        <f>IFERROR(VLOOKUP(LEFT(F1058,4),Tabla3[[COD]:[PROCESO]],5,0),"")</f>
        <v/>
      </c>
      <c r="B1058" s="15"/>
      <c r="C1058" s="85"/>
      <c r="D1058" s="84" t="e">
        <f>VLOOKUP(E1058,FINCAS!$A$2:$B$77,2,0)</f>
        <v>#N/A</v>
      </c>
      <c r="E1058" s="15"/>
      <c r="F1058" s="15"/>
      <c r="G1058" s="82" t="e">
        <f>VLOOKUP(F1058,'ESTADAR V3 2025'!$D$125:$E$240,2,0)</f>
        <v>#N/A</v>
      </c>
      <c r="H1058" s="86"/>
      <c r="I1058" s="86"/>
      <c r="J1058" s="15"/>
      <c r="K1058" s="92">
        <f t="shared" si="71"/>
        <v>0</v>
      </c>
      <c r="L1058" s="93">
        <f t="shared" si="72"/>
        <v>0</v>
      </c>
      <c r="M1058" s="94" t="str">
        <f>+IFERROR(VLOOKUP(LEFT(F1058,4),'ESTADAR V3 2025'!$C$4:$G$116,4,0),"")</f>
        <v/>
      </c>
      <c r="N1058" s="95" t="str">
        <f t="shared" si="73"/>
        <v/>
      </c>
      <c r="O1058" s="96" t="str">
        <f t="shared" si="74"/>
        <v/>
      </c>
      <c r="P1058" s="14"/>
      <c r="Q1058" s="14"/>
      <c r="R1058" s="218" t="e">
        <f>+VLOOKUP(F1058,'ESTADAR V3 2025'!$D$125:$G$236,4,FALSE)</f>
        <v>#N/A</v>
      </c>
    </row>
    <row r="1059" spans="1:18" x14ac:dyDescent="0.35">
      <c r="A1059" s="83" t="str">
        <f>IFERROR(VLOOKUP(LEFT(F1059,4),Tabla3[[COD]:[PROCESO]],5,0),"")</f>
        <v/>
      </c>
      <c r="B1059" s="15"/>
      <c r="C1059" s="85"/>
      <c r="D1059" s="84" t="e">
        <f>VLOOKUP(E1059,FINCAS!$A$2:$B$77,2,0)</f>
        <v>#N/A</v>
      </c>
      <c r="E1059" s="15"/>
      <c r="F1059" s="15"/>
      <c r="G1059" s="82" t="e">
        <f>VLOOKUP(F1059,'ESTADAR V3 2025'!$D$125:$E$240,2,0)</f>
        <v>#N/A</v>
      </c>
      <c r="H1059" s="86"/>
      <c r="I1059" s="86"/>
      <c r="J1059" s="15"/>
      <c r="K1059" s="92">
        <f t="shared" si="71"/>
        <v>0</v>
      </c>
      <c r="L1059" s="93">
        <f t="shared" si="72"/>
        <v>0</v>
      </c>
      <c r="M1059" s="94" t="str">
        <f>+IFERROR(VLOOKUP(LEFT(F1059,4),'ESTADAR V3 2025'!$C$4:$G$116,4,0),"")</f>
        <v/>
      </c>
      <c r="N1059" s="95" t="str">
        <f t="shared" si="73"/>
        <v/>
      </c>
      <c r="O1059" s="96" t="str">
        <f t="shared" si="74"/>
        <v/>
      </c>
      <c r="P1059" s="14"/>
      <c r="Q1059" s="14"/>
      <c r="R1059" s="218" t="e">
        <f>+VLOOKUP(F1059,'ESTADAR V3 2025'!$D$125:$G$236,4,FALSE)</f>
        <v>#N/A</v>
      </c>
    </row>
    <row r="1060" spans="1:18" x14ac:dyDescent="0.35">
      <c r="A1060" s="83" t="str">
        <f>IFERROR(VLOOKUP(LEFT(F1060,4),Tabla3[[COD]:[PROCESO]],5,0),"")</f>
        <v/>
      </c>
      <c r="B1060" s="15"/>
      <c r="C1060" s="85"/>
      <c r="D1060" s="84" t="e">
        <f>VLOOKUP(E1060,FINCAS!$A$2:$B$77,2,0)</f>
        <v>#N/A</v>
      </c>
      <c r="E1060" s="15"/>
      <c r="F1060" s="15"/>
      <c r="G1060" s="82" t="e">
        <f>VLOOKUP(F1060,'ESTADAR V3 2025'!$D$125:$E$240,2,0)</f>
        <v>#N/A</v>
      </c>
      <c r="H1060" s="86"/>
      <c r="I1060" s="86"/>
      <c r="J1060" s="15"/>
      <c r="K1060" s="92">
        <f t="shared" si="71"/>
        <v>0</v>
      </c>
      <c r="L1060" s="93">
        <f t="shared" si="72"/>
        <v>0</v>
      </c>
      <c r="M1060" s="94" t="str">
        <f>+IFERROR(VLOOKUP(LEFT(F1060,4),'ESTADAR V3 2025'!$C$4:$G$116,4,0),"")</f>
        <v/>
      </c>
      <c r="N1060" s="95" t="str">
        <f t="shared" si="73"/>
        <v/>
      </c>
      <c r="O1060" s="96" t="str">
        <f t="shared" si="74"/>
        <v/>
      </c>
      <c r="P1060" s="14"/>
      <c r="Q1060" s="14"/>
      <c r="R1060" s="218" t="e">
        <f>+VLOOKUP(F1060,'ESTADAR V3 2025'!$D$125:$G$236,4,FALSE)</f>
        <v>#N/A</v>
      </c>
    </row>
    <row r="1061" spans="1:18" x14ac:dyDescent="0.35">
      <c r="A1061" s="83" t="str">
        <f>IFERROR(VLOOKUP(LEFT(F1061,4),Tabla3[[COD]:[PROCESO]],5,0),"")</f>
        <v/>
      </c>
      <c r="B1061" s="15"/>
      <c r="C1061" s="85"/>
      <c r="D1061" s="84" t="e">
        <f>VLOOKUP(E1061,FINCAS!$A$2:$B$77,2,0)</f>
        <v>#N/A</v>
      </c>
      <c r="E1061" s="15"/>
      <c r="F1061" s="15"/>
      <c r="G1061" s="82" t="e">
        <f>VLOOKUP(F1061,'ESTADAR V3 2025'!$D$125:$E$240,2,0)</f>
        <v>#N/A</v>
      </c>
      <c r="H1061" s="86"/>
      <c r="I1061" s="86"/>
      <c r="J1061" s="15"/>
      <c r="K1061" s="92">
        <f t="shared" si="71"/>
        <v>0</v>
      </c>
      <c r="L1061" s="93">
        <f t="shared" si="72"/>
        <v>0</v>
      </c>
      <c r="M1061" s="94" t="str">
        <f>+IFERROR(VLOOKUP(LEFT(F1061,4),'ESTADAR V3 2025'!$C$4:$G$116,4,0),"")</f>
        <v/>
      </c>
      <c r="N1061" s="95" t="str">
        <f t="shared" si="73"/>
        <v/>
      </c>
      <c r="O1061" s="96" t="str">
        <f t="shared" si="74"/>
        <v/>
      </c>
      <c r="P1061" s="14"/>
      <c r="Q1061" s="14"/>
      <c r="R1061" s="218" t="e">
        <f>+VLOOKUP(F1061,'ESTADAR V3 2025'!$D$125:$G$236,4,FALSE)</f>
        <v>#N/A</v>
      </c>
    </row>
    <row r="1062" spans="1:18" x14ac:dyDescent="0.35">
      <c r="A1062" s="83" t="str">
        <f>IFERROR(VLOOKUP(LEFT(F1062,4),Tabla3[[COD]:[PROCESO]],5,0),"")</f>
        <v/>
      </c>
      <c r="B1062" s="15"/>
      <c r="C1062" s="85"/>
      <c r="D1062" s="84" t="e">
        <f>VLOOKUP(E1062,FINCAS!$A$2:$B$77,2,0)</f>
        <v>#N/A</v>
      </c>
      <c r="E1062" s="15"/>
      <c r="F1062" s="15"/>
      <c r="G1062" s="82" t="e">
        <f>VLOOKUP(F1062,'ESTADAR V3 2025'!$D$125:$E$240,2,0)</f>
        <v>#N/A</v>
      </c>
      <c r="H1062" s="86"/>
      <c r="I1062" s="86"/>
      <c r="J1062" s="15"/>
      <c r="K1062" s="92">
        <f t="shared" si="71"/>
        <v>0</v>
      </c>
      <c r="L1062" s="93">
        <f t="shared" si="72"/>
        <v>0</v>
      </c>
      <c r="M1062" s="94" t="str">
        <f>+IFERROR(VLOOKUP(LEFT(F1062,4),'ESTADAR V3 2025'!$C$4:$G$116,4,0),"")</f>
        <v/>
      </c>
      <c r="N1062" s="95" t="str">
        <f t="shared" si="73"/>
        <v/>
      </c>
      <c r="O1062" s="96" t="str">
        <f t="shared" si="74"/>
        <v/>
      </c>
      <c r="P1062" s="14"/>
      <c r="Q1062" s="14"/>
      <c r="R1062" s="218" t="e">
        <f>+VLOOKUP(F1062,'ESTADAR V3 2025'!$D$125:$G$236,4,FALSE)</f>
        <v>#N/A</v>
      </c>
    </row>
    <row r="1063" spans="1:18" x14ac:dyDescent="0.35">
      <c r="A1063" s="83" t="str">
        <f>IFERROR(VLOOKUP(LEFT(F1063,4),Tabla3[[COD]:[PROCESO]],5,0),"")</f>
        <v/>
      </c>
      <c r="B1063" s="15"/>
      <c r="C1063" s="85"/>
      <c r="D1063" s="84" t="e">
        <f>VLOOKUP(E1063,FINCAS!$A$2:$B$77,2,0)</f>
        <v>#N/A</v>
      </c>
      <c r="E1063" s="15"/>
      <c r="F1063" s="15"/>
      <c r="G1063" s="82" t="e">
        <f>VLOOKUP(F1063,'ESTADAR V3 2025'!$D$125:$E$240,2,0)</f>
        <v>#N/A</v>
      </c>
      <c r="H1063" s="86"/>
      <c r="I1063" s="86"/>
      <c r="J1063" s="15"/>
      <c r="K1063" s="92">
        <f t="shared" si="71"/>
        <v>0</v>
      </c>
      <c r="L1063" s="93">
        <f t="shared" si="72"/>
        <v>0</v>
      </c>
      <c r="M1063" s="94" t="str">
        <f>+IFERROR(VLOOKUP(LEFT(F1063,4),'ESTADAR V3 2025'!$C$4:$G$116,4,0),"")</f>
        <v/>
      </c>
      <c r="N1063" s="95" t="str">
        <f t="shared" si="73"/>
        <v/>
      </c>
      <c r="O1063" s="96" t="str">
        <f t="shared" si="74"/>
        <v/>
      </c>
      <c r="P1063" s="14"/>
      <c r="Q1063" s="14"/>
      <c r="R1063" s="218" t="e">
        <f>+VLOOKUP(F1063,'ESTADAR V3 2025'!$D$125:$G$236,4,FALSE)</f>
        <v>#N/A</v>
      </c>
    </row>
    <row r="1064" spans="1:18" x14ac:dyDescent="0.35">
      <c r="A1064" s="83" t="str">
        <f>IFERROR(VLOOKUP(LEFT(F1064,4),Tabla3[[COD]:[PROCESO]],5,0),"")</f>
        <v/>
      </c>
      <c r="B1064" s="15"/>
      <c r="C1064" s="85"/>
      <c r="D1064" s="84" t="e">
        <f>VLOOKUP(E1064,FINCAS!$A$2:$B$77,2,0)</f>
        <v>#N/A</v>
      </c>
      <c r="E1064" s="15"/>
      <c r="F1064" s="15"/>
      <c r="G1064" s="82" t="e">
        <f>VLOOKUP(F1064,'ESTADAR V3 2025'!$D$125:$E$240,2,0)</f>
        <v>#N/A</v>
      </c>
      <c r="H1064" s="86"/>
      <c r="I1064" s="86"/>
      <c r="J1064" s="15"/>
      <c r="K1064" s="92">
        <f t="shared" si="71"/>
        <v>0</v>
      </c>
      <c r="L1064" s="93">
        <f t="shared" si="72"/>
        <v>0</v>
      </c>
      <c r="M1064" s="94" t="str">
        <f>+IFERROR(VLOOKUP(LEFT(F1064,4),'ESTADAR V3 2025'!$C$4:$G$116,4,0),"")</f>
        <v/>
      </c>
      <c r="N1064" s="95" t="str">
        <f t="shared" si="73"/>
        <v/>
      </c>
      <c r="O1064" s="96" t="str">
        <f t="shared" si="74"/>
        <v/>
      </c>
      <c r="P1064" s="14"/>
      <c r="Q1064" s="14"/>
      <c r="R1064" s="218" t="e">
        <f>+VLOOKUP(F1064,'ESTADAR V3 2025'!$D$125:$G$236,4,FALSE)</f>
        <v>#N/A</v>
      </c>
    </row>
    <row r="1065" spans="1:18" x14ac:dyDescent="0.35">
      <c r="A1065" s="83" t="str">
        <f>IFERROR(VLOOKUP(LEFT(F1065,4),Tabla3[[COD]:[PROCESO]],5,0),"")</f>
        <v/>
      </c>
      <c r="B1065" s="15"/>
      <c r="C1065" s="85"/>
      <c r="D1065" s="84" t="e">
        <f>VLOOKUP(E1065,FINCAS!$A$2:$B$77,2,0)</f>
        <v>#N/A</v>
      </c>
      <c r="E1065" s="15"/>
      <c r="F1065" s="15"/>
      <c r="G1065" s="82" t="e">
        <f>VLOOKUP(F1065,'ESTADAR V3 2025'!$D$125:$E$240,2,0)</f>
        <v>#N/A</v>
      </c>
      <c r="H1065" s="86"/>
      <c r="I1065" s="86"/>
      <c r="J1065" s="15"/>
      <c r="K1065" s="92">
        <f t="shared" si="71"/>
        <v>0</v>
      </c>
      <c r="L1065" s="93">
        <f t="shared" si="72"/>
        <v>0</v>
      </c>
      <c r="M1065" s="94" t="str">
        <f>+IFERROR(VLOOKUP(LEFT(F1065,4),'ESTADAR V3 2025'!$C$4:$G$116,4,0),"")</f>
        <v/>
      </c>
      <c r="N1065" s="95" t="str">
        <f t="shared" si="73"/>
        <v/>
      </c>
      <c r="O1065" s="96" t="str">
        <f t="shared" si="74"/>
        <v/>
      </c>
      <c r="P1065" s="14"/>
      <c r="Q1065" s="14"/>
      <c r="R1065" s="218" t="e">
        <f>+VLOOKUP(F1065,'ESTADAR V3 2025'!$D$125:$G$236,4,FALSE)</f>
        <v>#N/A</v>
      </c>
    </row>
    <row r="1066" spans="1:18" x14ac:dyDescent="0.35">
      <c r="A1066" s="83" t="str">
        <f>IFERROR(VLOOKUP(LEFT(F1066,4),Tabla3[[COD]:[PROCESO]],5,0),"")</f>
        <v/>
      </c>
      <c r="B1066" s="15"/>
      <c r="C1066" s="85"/>
      <c r="D1066" s="84" t="e">
        <f>VLOOKUP(E1066,FINCAS!$A$2:$B$77,2,0)</f>
        <v>#N/A</v>
      </c>
      <c r="E1066" s="15"/>
      <c r="F1066" s="15"/>
      <c r="G1066" s="82" t="e">
        <f>VLOOKUP(F1066,'ESTADAR V3 2025'!$D$125:$E$240,2,0)</f>
        <v>#N/A</v>
      </c>
      <c r="H1066" s="86"/>
      <c r="I1066" s="86"/>
      <c r="J1066" s="15"/>
      <c r="K1066" s="92">
        <f t="shared" si="71"/>
        <v>0</v>
      </c>
      <c r="L1066" s="93">
        <f t="shared" si="72"/>
        <v>0</v>
      </c>
      <c r="M1066" s="94" t="str">
        <f>+IFERROR(VLOOKUP(LEFT(F1066,4),'ESTADAR V3 2025'!$C$4:$G$116,4,0),"")</f>
        <v/>
      </c>
      <c r="N1066" s="95" t="str">
        <f t="shared" si="73"/>
        <v/>
      </c>
      <c r="O1066" s="96" t="str">
        <f t="shared" si="74"/>
        <v/>
      </c>
      <c r="P1066" s="14"/>
      <c r="Q1066" s="14"/>
      <c r="R1066" s="218" t="e">
        <f>+VLOOKUP(F1066,'ESTADAR V3 2025'!$D$125:$G$236,4,FALSE)</f>
        <v>#N/A</v>
      </c>
    </row>
    <row r="1067" spans="1:18" x14ac:dyDescent="0.35">
      <c r="A1067" s="83" t="str">
        <f>IFERROR(VLOOKUP(LEFT(F1067,4),Tabla3[[COD]:[PROCESO]],5,0),"")</f>
        <v/>
      </c>
      <c r="B1067" s="15"/>
      <c r="C1067" s="85"/>
      <c r="D1067" s="84" t="e">
        <f>VLOOKUP(E1067,FINCAS!$A$2:$B$77,2,0)</f>
        <v>#N/A</v>
      </c>
      <c r="E1067" s="15"/>
      <c r="F1067" s="15"/>
      <c r="G1067" s="82" t="e">
        <f>VLOOKUP(F1067,'ESTADAR V3 2025'!$D$125:$E$240,2,0)</f>
        <v>#N/A</v>
      </c>
      <c r="H1067" s="86"/>
      <c r="I1067" s="86"/>
      <c r="J1067" s="15"/>
      <c r="K1067" s="92">
        <f t="shared" si="71"/>
        <v>0</v>
      </c>
      <c r="L1067" s="93">
        <f t="shared" si="72"/>
        <v>0</v>
      </c>
      <c r="M1067" s="94" t="str">
        <f>+IFERROR(VLOOKUP(LEFT(F1067,4),'ESTADAR V3 2025'!$C$4:$G$116,4,0),"")</f>
        <v/>
      </c>
      <c r="N1067" s="95" t="str">
        <f t="shared" si="73"/>
        <v/>
      </c>
      <c r="O1067" s="96" t="str">
        <f t="shared" si="74"/>
        <v/>
      </c>
      <c r="P1067" s="14"/>
      <c r="Q1067" s="14"/>
      <c r="R1067" s="218" t="e">
        <f>+VLOOKUP(F1067,'ESTADAR V3 2025'!$D$125:$G$236,4,FALSE)</f>
        <v>#N/A</v>
      </c>
    </row>
    <row r="1068" spans="1:18" x14ac:dyDescent="0.35">
      <c r="A1068" s="83" t="str">
        <f>IFERROR(VLOOKUP(LEFT(F1068,4),Tabla3[[COD]:[PROCESO]],5,0),"")</f>
        <v/>
      </c>
      <c r="B1068" s="15"/>
      <c r="C1068" s="85"/>
      <c r="D1068" s="84" t="e">
        <f>VLOOKUP(E1068,FINCAS!$A$2:$B$77,2,0)</f>
        <v>#N/A</v>
      </c>
      <c r="E1068" s="15"/>
      <c r="F1068" s="15"/>
      <c r="G1068" s="82" t="e">
        <f>VLOOKUP(F1068,'ESTADAR V3 2025'!$D$125:$E$240,2,0)</f>
        <v>#N/A</v>
      </c>
      <c r="H1068" s="86"/>
      <c r="I1068" s="86"/>
      <c r="J1068" s="15"/>
      <c r="K1068" s="92">
        <f t="shared" ref="K1068:K1129" si="75">+IFERROR(L1068,M1068)</f>
        <v>0</v>
      </c>
      <c r="L1068" s="93">
        <f t="shared" ref="L1068:L1129" si="76">+(I1068-H1068)*24</f>
        <v>0</v>
      </c>
      <c r="M1068" s="94" t="str">
        <f>+IFERROR(VLOOKUP(LEFT(F1068,4),'ESTADAR V3 2025'!$C$4:$G$116,4,0),"")</f>
        <v/>
      </c>
      <c r="N1068" s="95" t="str">
        <f t="shared" ref="N1068:N1129" si="77">IFERROR(J1068/L1068,"")</f>
        <v/>
      </c>
      <c r="O1068" s="96" t="str">
        <f t="shared" ref="O1068:O1129" si="78">IFERROR(N1068/M1068,"")</f>
        <v/>
      </c>
      <c r="P1068" s="14"/>
      <c r="Q1068" s="14"/>
      <c r="R1068" s="218" t="e">
        <f>+VLOOKUP(F1068,'ESTADAR V3 2025'!$D$125:$G$236,4,FALSE)</f>
        <v>#N/A</v>
      </c>
    </row>
    <row r="1069" spans="1:18" x14ac:dyDescent="0.35">
      <c r="A1069" s="83" t="str">
        <f>IFERROR(VLOOKUP(LEFT(F1069,4),Tabla3[[COD]:[PROCESO]],5,0),"")</f>
        <v/>
      </c>
      <c r="B1069" s="15"/>
      <c r="C1069" s="85"/>
      <c r="D1069" s="84" t="e">
        <f>VLOOKUP(E1069,FINCAS!$A$2:$B$77,2,0)</f>
        <v>#N/A</v>
      </c>
      <c r="E1069" s="15"/>
      <c r="F1069" s="15"/>
      <c r="G1069" s="82" t="e">
        <f>VLOOKUP(F1069,'ESTADAR V3 2025'!$D$125:$E$240,2,0)</f>
        <v>#N/A</v>
      </c>
      <c r="H1069" s="86"/>
      <c r="I1069" s="86"/>
      <c r="J1069" s="15"/>
      <c r="K1069" s="92">
        <f t="shared" si="75"/>
        <v>0</v>
      </c>
      <c r="L1069" s="93">
        <f t="shared" si="76"/>
        <v>0</v>
      </c>
      <c r="M1069" s="94" t="str">
        <f>+IFERROR(VLOOKUP(LEFT(F1069,4),'ESTADAR V3 2025'!$C$4:$G$116,4,0),"")</f>
        <v/>
      </c>
      <c r="N1069" s="95" t="str">
        <f t="shared" si="77"/>
        <v/>
      </c>
      <c r="O1069" s="96" t="str">
        <f t="shared" si="78"/>
        <v/>
      </c>
      <c r="P1069" s="14"/>
      <c r="Q1069" s="14"/>
      <c r="R1069" s="218" t="e">
        <f>+VLOOKUP(F1069,'ESTADAR V3 2025'!$D$125:$G$236,4,FALSE)</f>
        <v>#N/A</v>
      </c>
    </row>
    <row r="1070" spans="1:18" x14ac:dyDescent="0.35">
      <c r="A1070" s="83" t="str">
        <f>IFERROR(VLOOKUP(LEFT(F1070,4),Tabla3[[COD]:[PROCESO]],5,0),"")</f>
        <v/>
      </c>
      <c r="B1070" s="15"/>
      <c r="C1070" s="85"/>
      <c r="D1070" s="84" t="e">
        <f>VLOOKUP(E1070,FINCAS!$A$2:$B$77,2,0)</f>
        <v>#N/A</v>
      </c>
      <c r="E1070" s="15"/>
      <c r="F1070" s="15"/>
      <c r="G1070" s="82" t="e">
        <f>VLOOKUP(F1070,'ESTADAR V3 2025'!$D$125:$E$240,2,0)</f>
        <v>#N/A</v>
      </c>
      <c r="H1070" s="86"/>
      <c r="I1070" s="86"/>
      <c r="J1070" s="15"/>
      <c r="K1070" s="92">
        <f t="shared" si="75"/>
        <v>0</v>
      </c>
      <c r="L1070" s="93">
        <f t="shared" si="76"/>
        <v>0</v>
      </c>
      <c r="M1070" s="94" t="str">
        <f>+IFERROR(VLOOKUP(LEFT(F1070,4),'ESTADAR V3 2025'!$C$4:$G$116,4,0),"")</f>
        <v/>
      </c>
      <c r="N1070" s="95" t="str">
        <f t="shared" si="77"/>
        <v/>
      </c>
      <c r="O1070" s="96" t="str">
        <f t="shared" si="78"/>
        <v/>
      </c>
      <c r="P1070" s="14"/>
      <c r="Q1070" s="14"/>
      <c r="R1070" s="218" t="e">
        <f>+VLOOKUP(F1070,'ESTADAR V3 2025'!$D$125:$G$236,4,FALSE)</f>
        <v>#N/A</v>
      </c>
    </row>
    <row r="1071" spans="1:18" x14ac:dyDescent="0.35">
      <c r="A1071" s="83" t="str">
        <f>IFERROR(VLOOKUP(LEFT(F1071,4),Tabla3[[COD]:[PROCESO]],5,0),"")</f>
        <v/>
      </c>
      <c r="B1071" s="15"/>
      <c r="C1071" s="85"/>
      <c r="D1071" s="84" t="e">
        <f>VLOOKUP(E1071,FINCAS!$A$2:$B$77,2,0)</f>
        <v>#N/A</v>
      </c>
      <c r="E1071" s="15"/>
      <c r="F1071" s="15"/>
      <c r="G1071" s="82" t="e">
        <f>VLOOKUP(F1071,'ESTADAR V3 2025'!$D$125:$E$240,2,0)</f>
        <v>#N/A</v>
      </c>
      <c r="H1071" s="86"/>
      <c r="I1071" s="86"/>
      <c r="J1071" s="15"/>
      <c r="K1071" s="92">
        <f t="shared" si="75"/>
        <v>0</v>
      </c>
      <c r="L1071" s="93">
        <f t="shared" si="76"/>
        <v>0</v>
      </c>
      <c r="M1071" s="94" t="str">
        <f>+IFERROR(VLOOKUP(LEFT(F1071,4),'ESTADAR V3 2025'!$C$4:$G$116,4,0),"")</f>
        <v/>
      </c>
      <c r="N1071" s="95" t="str">
        <f t="shared" si="77"/>
        <v/>
      </c>
      <c r="O1071" s="96" t="str">
        <f t="shared" si="78"/>
        <v/>
      </c>
      <c r="P1071" s="14"/>
      <c r="Q1071" s="14"/>
      <c r="R1071" s="218" t="e">
        <f>+VLOOKUP(F1071,'ESTADAR V3 2025'!$D$125:$G$236,4,FALSE)</f>
        <v>#N/A</v>
      </c>
    </row>
    <row r="1072" spans="1:18" x14ac:dyDescent="0.35">
      <c r="A1072" s="83" t="str">
        <f>IFERROR(VLOOKUP(LEFT(F1072,4),Tabla3[[COD]:[PROCESO]],5,0),"")</f>
        <v/>
      </c>
      <c r="B1072" s="15"/>
      <c r="C1072" s="85"/>
      <c r="D1072" s="84" t="e">
        <f>VLOOKUP(E1072,FINCAS!$A$2:$B$77,2,0)</f>
        <v>#N/A</v>
      </c>
      <c r="E1072" s="15"/>
      <c r="F1072" s="15"/>
      <c r="G1072" s="82" t="e">
        <f>VLOOKUP(F1072,'ESTADAR V3 2025'!$D$125:$E$240,2,0)</f>
        <v>#N/A</v>
      </c>
      <c r="H1072" s="86"/>
      <c r="I1072" s="86"/>
      <c r="J1072" s="15"/>
      <c r="K1072" s="92">
        <f t="shared" si="75"/>
        <v>0</v>
      </c>
      <c r="L1072" s="93">
        <f t="shared" si="76"/>
        <v>0</v>
      </c>
      <c r="M1072" s="94" t="str">
        <f>+IFERROR(VLOOKUP(LEFT(F1072,4),'ESTADAR V3 2025'!$C$4:$G$116,4,0),"")</f>
        <v/>
      </c>
      <c r="N1072" s="95" t="str">
        <f t="shared" si="77"/>
        <v/>
      </c>
      <c r="O1072" s="96" t="str">
        <f t="shared" si="78"/>
        <v/>
      </c>
      <c r="P1072" s="14"/>
      <c r="Q1072" s="14"/>
      <c r="R1072" s="218" t="e">
        <f>+VLOOKUP(F1072,'ESTADAR V3 2025'!$D$125:$G$236,4,FALSE)</f>
        <v>#N/A</v>
      </c>
    </row>
    <row r="1073" spans="1:18" x14ac:dyDescent="0.35">
      <c r="A1073" s="83" t="str">
        <f>IFERROR(VLOOKUP(LEFT(F1073,4),Tabla3[[COD]:[PROCESO]],5,0),"")</f>
        <v/>
      </c>
      <c r="B1073" s="15"/>
      <c r="C1073" s="85"/>
      <c r="D1073" s="84" t="e">
        <f>VLOOKUP(E1073,FINCAS!$A$2:$B$77,2,0)</f>
        <v>#N/A</v>
      </c>
      <c r="E1073" s="15"/>
      <c r="F1073" s="15"/>
      <c r="G1073" s="82" t="e">
        <f>VLOOKUP(F1073,'ESTADAR V3 2025'!$D$125:$E$240,2,0)</f>
        <v>#N/A</v>
      </c>
      <c r="H1073" s="86"/>
      <c r="I1073" s="86"/>
      <c r="J1073" s="15"/>
      <c r="K1073" s="92">
        <f t="shared" si="75"/>
        <v>0</v>
      </c>
      <c r="L1073" s="93">
        <f t="shared" si="76"/>
        <v>0</v>
      </c>
      <c r="M1073" s="94" t="str">
        <f>+IFERROR(VLOOKUP(LEFT(F1073,4),'ESTADAR V3 2025'!$C$4:$G$116,4,0),"")</f>
        <v/>
      </c>
      <c r="N1073" s="95" t="str">
        <f t="shared" si="77"/>
        <v/>
      </c>
      <c r="O1073" s="96" t="str">
        <f t="shared" si="78"/>
        <v/>
      </c>
      <c r="P1073" s="14"/>
      <c r="Q1073" s="14"/>
      <c r="R1073" s="218" t="e">
        <f>+VLOOKUP(F1073,'ESTADAR V3 2025'!$D$125:$G$236,4,FALSE)</f>
        <v>#N/A</v>
      </c>
    </row>
    <row r="1074" spans="1:18" x14ac:dyDescent="0.35">
      <c r="A1074" s="83" t="str">
        <f>IFERROR(VLOOKUP(LEFT(F1074,4),Tabla3[[COD]:[PROCESO]],5,0),"")</f>
        <v/>
      </c>
      <c r="B1074" s="15"/>
      <c r="C1074" s="85"/>
      <c r="D1074" s="84" t="e">
        <f>VLOOKUP(E1074,FINCAS!$A$2:$B$77,2,0)</f>
        <v>#N/A</v>
      </c>
      <c r="E1074" s="15"/>
      <c r="F1074" s="15"/>
      <c r="G1074" s="82" t="e">
        <f>VLOOKUP(F1074,'ESTADAR V3 2025'!$D$125:$E$240,2,0)</f>
        <v>#N/A</v>
      </c>
      <c r="H1074" s="86"/>
      <c r="I1074" s="86"/>
      <c r="J1074" s="15"/>
      <c r="K1074" s="92">
        <f t="shared" si="75"/>
        <v>0</v>
      </c>
      <c r="L1074" s="93">
        <f t="shared" si="76"/>
        <v>0</v>
      </c>
      <c r="M1074" s="94" t="str">
        <f>+IFERROR(VLOOKUP(LEFT(F1074,4),'ESTADAR V3 2025'!$C$4:$G$116,4,0),"")</f>
        <v/>
      </c>
      <c r="N1074" s="95" t="str">
        <f t="shared" si="77"/>
        <v/>
      </c>
      <c r="O1074" s="96" t="str">
        <f t="shared" si="78"/>
        <v/>
      </c>
      <c r="P1074" s="14"/>
      <c r="Q1074" s="14"/>
      <c r="R1074" s="218" t="e">
        <f>+VLOOKUP(F1074,'ESTADAR V3 2025'!$D$125:$G$236,4,FALSE)</f>
        <v>#N/A</v>
      </c>
    </row>
    <row r="1075" spans="1:18" x14ac:dyDescent="0.35">
      <c r="A1075" s="83" t="str">
        <f>IFERROR(VLOOKUP(LEFT(F1075,4),Tabla3[[COD]:[PROCESO]],5,0),"")</f>
        <v/>
      </c>
      <c r="B1075" s="15"/>
      <c r="C1075" s="85"/>
      <c r="D1075" s="84" t="e">
        <f>VLOOKUP(E1075,FINCAS!$A$2:$B$77,2,0)</f>
        <v>#N/A</v>
      </c>
      <c r="E1075" s="15"/>
      <c r="F1075" s="15"/>
      <c r="G1075" s="82" t="e">
        <f>VLOOKUP(F1075,'ESTADAR V3 2025'!$D$125:$E$240,2,0)</f>
        <v>#N/A</v>
      </c>
      <c r="H1075" s="86"/>
      <c r="I1075" s="86"/>
      <c r="J1075" s="15"/>
      <c r="K1075" s="92">
        <f t="shared" si="75"/>
        <v>0</v>
      </c>
      <c r="L1075" s="93">
        <f t="shared" si="76"/>
        <v>0</v>
      </c>
      <c r="M1075" s="94" t="str">
        <f>+IFERROR(VLOOKUP(LEFT(F1075,4),'ESTADAR V3 2025'!$C$4:$G$116,4,0),"")</f>
        <v/>
      </c>
      <c r="N1075" s="95" t="str">
        <f t="shared" si="77"/>
        <v/>
      </c>
      <c r="O1075" s="96" t="str">
        <f t="shared" si="78"/>
        <v/>
      </c>
      <c r="P1075" s="14"/>
      <c r="Q1075" s="14"/>
      <c r="R1075" s="218" t="e">
        <f>+VLOOKUP(F1075,'ESTADAR V3 2025'!$D$125:$G$236,4,FALSE)</f>
        <v>#N/A</v>
      </c>
    </row>
    <row r="1076" spans="1:18" x14ac:dyDescent="0.35">
      <c r="A1076" s="83" t="str">
        <f>IFERROR(VLOOKUP(LEFT(F1076,4),Tabla3[[COD]:[PROCESO]],5,0),"")</f>
        <v/>
      </c>
      <c r="B1076" s="15"/>
      <c r="C1076" s="85"/>
      <c r="D1076" s="84" t="e">
        <f>VLOOKUP(E1076,FINCAS!$A$2:$B$77,2,0)</f>
        <v>#N/A</v>
      </c>
      <c r="E1076" s="15"/>
      <c r="F1076" s="15"/>
      <c r="G1076" s="82" t="e">
        <f>VLOOKUP(F1076,'ESTADAR V3 2025'!$D$125:$E$240,2,0)</f>
        <v>#N/A</v>
      </c>
      <c r="H1076" s="86"/>
      <c r="I1076" s="86"/>
      <c r="J1076" s="15"/>
      <c r="K1076" s="92">
        <f t="shared" si="75"/>
        <v>0</v>
      </c>
      <c r="L1076" s="93">
        <f t="shared" si="76"/>
        <v>0</v>
      </c>
      <c r="M1076" s="94" t="str">
        <f>+IFERROR(VLOOKUP(LEFT(F1076,4),'ESTADAR V3 2025'!$C$4:$G$116,4,0),"")</f>
        <v/>
      </c>
      <c r="N1076" s="95" t="str">
        <f t="shared" si="77"/>
        <v/>
      </c>
      <c r="O1076" s="96" t="str">
        <f t="shared" si="78"/>
        <v/>
      </c>
      <c r="P1076" s="14"/>
      <c r="Q1076" s="14"/>
      <c r="R1076" s="218" t="e">
        <f>+VLOOKUP(F1076,'ESTADAR V3 2025'!$D$125:$G$236,4,FALSE)</f>
        <v>#N/A</v>
      </c>
    </row>
    <row r="1077" spans="1:18" x14ac:dyDescent="0.35">
      <c r="A1077" s="83" t="str">
        <f>IFERROR(VLOOKUP(LEFT(F1077,4),Tabla3[[COD]:[PROCESO]],5,0),"")</f>
        <v/>
      </c>
      <c r="B1077" s="15"/>
      <c r="C1077" s="85"/>
      <c r="D1077" s="84" t="e">
        <f>VLOOKUP(E1077,FINCAS!$A$2:$B$77,2,0)</f>
        <v>#N/A</v>
      </c>
      <c r="E1077" s="15"/>
      <c r="F1077" s="15"/>
      <c r="G1077" s="82" t="e">
        <f>VLOOKUP(F1077,'ESTADAR V3 2025'!$D$125:$E$240,2,0)</f>
        <v>#N/A</v>
      </c>
      <c r="H1077" s="86"/>
      <c r="I1077" s="86"/>
      <c r="J1077" s="15"/>
      <c r="K1077" s="92">
        <f t="shared" si="75"/>
        <v>0</v>
      </c>
      <c r="L1077" s="93">
        <f t="shared" si="76"/>
        <v>0</v>
      </c>
      <c r="M1077" s="94" t="str">
        <f>+IFERROR(VLOOKUP(LEFT(F1077,4),'ESTADAR V3 2025'!$C$4:$G$116,4,0),"")</f>
        <v/>
      </c>
      <c r="N1077" s="95" t="str">
        <f t="shared" si="77"/>
        <v/>
      </c>
      <c r="O1077" s="96" t="str">
        <f t="shared" si="78"/>
        <v/>
      </c>
      <c r="P1077" s="14"/>
      <c r="Q1077" s="14"/>
      <c r="R1077" s="218" t="e">
        <f>+VLOOKUP(F1077,'ESTADAR V3 2025'!$D$125:$G$236,4,FALSE)</f>
        <v>#N/A</v>
      </c>
    </row>
    <row r="1078" spans="1:18" x14ac:dyDescent="0.35">
      <c r="A1078" s="83" t="str">
        <f>IFERROR(VLOOKUP(LEFT(F1078,4),Tabla3[[COD]:[PROCESO]],5,0),"")</f>
        <v/>
      </c>
      <c r="B1078" s="15"/>
      <c r="C1078" s="85"/>
      <c r="D1078" s="84" t="e">
        <f>VLOOKUP(E1078,FINCAS!$A$2:$B$77,2,0)</f>
        <v>#N/A</v>
      </c>
      <c r="E1078" s="15"/>
      <c r="F1078" s="15"/>
      <c r="G1078" s="82" t="e">
        <f>VLOOKUP(F1078,'ESTADAR V3 2025'!$D$125:$E$240,2,0)</f>
        <v>#N/A</v>
      </c>
      <c r="H1078" s="86"/>
      <c r="I1078" s="86"/>
      <c r="J1078" s="15"/>
      <c r="K1078" s="92">
        <f t="shared" si="75"/>
        <v>0</v>
      </c>
      <c r="L1078" s="93">
        <f t="shared" si="76"/>
        <v>0</v>
      </c>
      <c r="M1078" s="94" t="str">
        <f>+IFERROR(VLOOKUP(LEFT(F1078,4),'ESTADAR V3 2025'!$C$4:$G$116,4,0),"")</f>
        <v/>
      </c>
      <c r="N1078" s="95" t="str">
        <f t="shared" si="77"/>
        <v/>
      </c>
      <c r="O1078" s="96" t="str">
        <f t="shared" si="78"/>
        <v/>
      </c>
      <c r="P1078" s="14"/>
      <c r="Q1078" s="14"/>
      <c r="R1078" s="218" t="e">
        <f>+VLOOKUP(F1078,'ESTADAR V3 2025'!$D$125:$G$236,4,FALSE)</f>
        <v>#N/A</v>
      </c>
    </row>
    <row r="1079" spans="1:18" x14ac:dyDescent="0.35">
      <c r="A1079" s="83" t="str">
        <f>IFERROR(VLOOKUP(LEFT(F1079,4),Tabla3[[COD]:[PROCESO]],5,0),"")</f>
        <v/>
      </c>
      <c r="B1079" s="15"/>
      <c r="C1079" s="85"/>
      <c r="D1079" s="84" t="e">
        <f>VLOOKUP(E1079,FINCAS!$A$2:$B$77,2,0)</f>
        <v>#N/A</v>
      </c>
      <c r="E1079" s="15"/>
      <c r="F1079" s="15"/>
      <c r="G1079" s="82" t="e">
        <f>VLOOKUP(F1079,'ESTADAR V3 2025'!$D$125:$E$240,2,0)</f>
        <v>#N/A</v>
      </c>
      <c r="H1079" s="86"/>
      <c r="I1079" s="86"/>
      <c r="J1079" s="15"/>
      <c r="K1079" s="92">
        <f t="shared" si="75"/>
        <v>0</v>
      </c>
      <c r="L1079" s="93">
        <f t="shared" si="76"/>
        <v>0</v>
      </c>
      <c r="M1079" s="94" t="str">
        <f>+IFERROR(VLOOKUP(LEFT(F1079,4),'ESTADAR V3 2025'!$C$4:$G$116,4,0),"")</f>
        <v/>
      </c>
      <c r="N1079" s="95" t="str">
        <f t="shared" si="77"/>
        <v/>
      </c>
      <c r="O1079" s="96" t="str">
        <f t="shared" si="78"/>
        <v/>
      </c>
      <c r="P1079" s="14"/>
      <c r="Q1079" s="14"/>
      <c r="R1079" s="218" t="e">
        <f>+VLOOKUP(F1079,'ESTADAR V3 2025'!$D$125:$G$236,4,FALSE)</f>
        <v>#N/A</v>
      </c>
    </row>
    <row r="1080" spans="1:18" x14ac:dyDescent="0.35">
      <c r="A1080" s="83" t="str">
        <f>IFERROR(VLOOKUP(LEFT(F1080,4),Tabla3[[COD]:[PROCESO]],5,0),"")</f>
        <v/>
      </c>
      <c r="B1080" s="15"/>
      <c r="C1080" s="85"/>
      <c r="D1080" s="84" t="e">
        <f>VLOOKUP(E1080,FINCAS!$A$2:$B$77,2,0)</f>
        <v>#N/A</v>
      </c>
      <c r="E1080" s="15"/>
      <c r="F1080" s="15"/>
      <c r="G1080" s="82" t="e">
        <f>VLOOKUP(F1080,'ESTADAR V3 2025'!$D$125:$E$240,2,0)</f>
        <v>#N/A</v>
      </c>
      <c r="H1080" s="86"/>
      <c r="I1080" s="86"/>
      <c r="J1080" s="15"/>
      <c r="K1080" s="92">
        <f t="shared" si="75"/>
        <v>0</v>
      </c>
      <c r="L1080" s="93">
        <f t="shared" si="76"/>
        <v>0</v>
      </c>
      <c r="M1080" s="94" t="str">
        <f>+IFERROR(VLOOKUP(LEFT(F1080,4),'ESTADAR V3 2025'!$C$4:$G$116,4,0),"")</f>
        <v/>
      </c>
      <c r="N1080" s="95" t="str">
        <f t="shared" si="77"/>
        <v/>
      </c>
      <c r="O1080" s="96" t="str">
        <f t="shared" si="78"/>
        <v/>
      </c>
      <c r="P1080" s="14"/>
      <c r="Q1080" s="14"/>
      <c r="R1080" s="218" t="e">
        <f>+VLOOKUP(F1080,'ESTADAR V3 2025'!$D$125:$G$236,4,FALSE)</f>
        <v>#N/A</v>
      </c>
    </row>
    <row r="1081" spans="1:18" x14ac:dyDescent="0.35">
      <c r="A1081" s="83" t="str">
        <f>IFERROR(VLOOKUP(LEFT(F1081,4),Tabla3[[COD]:[PROCESO]],5,0),"")</f>
        <v/>
      </c>
      <c r="B1081" s="15"/>
      <c r="C1081" s="85"/>
      <c r="D1081" s="84" t="e">
        <f>VLOOKUP(E1081,FINCAS!$A$2:$B$77,2,0)</f>
        <v>#N/A</v>
      </c>
      <c r="E1081" s="15"/>
      <c r="F1081" s="15"/>
      <c r="G1081" s="82" t="e">
        <f>VLOOKUP(F1081,'ESTADAR V3 2025'!$D$125:$E$240,2,0)</f>
        <v>#N/A</v>
      </c>
      <c r="H1081" s="86"/>
      <c r="I1081" s="86"/>
      <c r="J1081" s="15"/>
      <c r="K1081" s="92">
        <f t="shared" si="75"/>
        <v>0</v>
      </c>
      <c r="L1081" s="93">
        <f t="shared" si="76"/>
        <v>0</v>
      </c>
      <c r="M1081" s="94" t="str">
        <f>+IFERROR(VLOOKUP(LEFT(F1081,4),'ESTADAR V3 2025'!$C$4:$G$116,4,0),"")</f>
        <v/>
      </c>
      <c r="N1081" s="95" t="str">
        <f t="shared" si="77"/>
        <v/>
      </c>
      <c r="O1081" s="96" t="str">
        <f t="shared" si="78"/>
        <v/>
      </c>
      <c r="P1081" s="14"/>
      <c r="Q1081" s="14"/>
      <c r="R1081" s="218" t="e">
        <f>+VLOOKUP(F1081,'ESTADAR V3 2025'!$D$125:$G$236,4,FALSE)</f>
        <v>#N/A</v>
      </c>
    </row>
    <row r="1082" spans="1:18" x14ac:dyDescent="0.35">
      <c r="A1082" s="83" t="str">
        <f>IFERROR(VLOOKUP(LEFT(F1082,4),Tabla3[[COD]:[PROCESO]],5,0),"")</f>
        <v/>
      </c>
      <c r="B1082" s="15"/>
      <c r="C1082" s="85"/>
      <c r="D1082" s="84" t="e">
        <f>VLOOKUP(E1082,FINCAS!$A$2:$B$77,2,0)</f>
        <v>#N/A</v>
      </c>
      <c r="E1082" s="15"/>
      <c r="F1082" s="15"/>
      <c r="G1082" s="82" t="e">
        <f>VLOOKUP(F1082,'ESTADAR V3 2025'!$D$125:$E$240,2,0)</f>
        <v>#N/A</v>
      </c>
      <c r="H1082" s="86"/>
      <c r="I1082" s="86"/>
      <c r="J1082" s="15"/>
      <c r="K1082" s="92">
        <f t="shared" si="75"/>
        <v>0</v>
      </c>
      <c r="L1082" s="93">
        <f t="shared" si="76"/>
        <v>0</v>
      </c>
      <c r="M1082" s="94" t="str">
        <f>+IFERROR(VLOOKUP(LEFT(F1082,4),'ESTADAR V3 2025'!$C$4:$G$116,4,0),"")</f>
        <v/>
      </c>
      <c r="N1082" s="95" t="str">
        <f t="shared" si="77"/>
        <v/>
      </c>
      <c r="O1082" s="96" t="str">
        <f t="shared" si="78"/>
        <v/>
      </c>
      <c r="P1082" s="14"/>
      <c r="Q1082" s="14"/>
      <c r="R1082" s="218" t="e">
        <f>+VLOOKUP(F1082,'ESTADAR V3 2025'!$D$125:$G$236,4,FALSE)</f>
        <v>#N/A</v>
      </c>
    </row>
    <row r="1083" spans="1:18" x14ac:dyDescent="0.35">
      <c r="A1083" s="83" t="str">
        <f>IFERROR(VLOOKUP(LEFT(F1083,4),Tabla3[[COD]:[PROCESO]],5,0),"")</f>
        <v/>
      </c>
      <c r="B1083" s="15"/>
      <c r="C1083" s="85"/>
      <c r="D1083" s="84" t="e">
        <f>VLOOKUP(E1083,FINCAS!$A$2:$B$77,2,0)</f>
        <v>#N/A</v>
      </c>
      <c r="E1083" s="15"/>
      <c r="F1083" s="15"/>
      <c r="G1083" s="82" t="e">
        <f>VLOOKUP(F1083,'ESTADAR V3 2025'!$D$125:$E$240,2,0)</f>
        <v>#N/A</v>
      </c>
      <c r="H1083" s="86"/>
      <c r="I1083" s="86"/>
      <c r="J1083" s="15"/>
      <c r="K1083" s="92">
        <f t="shared" si="75"/>
        <v>0</v>
      </c>
      <c r="L1083" s="93">
        <f t="shared" si="76"/>
        <v>0</v>
      </c>
      <c r="M1083" s="94" t="str">
        <f>+IFERROR(VLOOKUP(LEFT(F1083,4),'ESTADAR V3 2025'!$C$4:$G$116,4,0),"")</f>
        <v/>
      </c>
      <c r="N1083" s="95" t="str">
        <f t="shared" si="77"/>
        <v/>
      </c>
      <c r="O1083" s="96" t="str">
        <f t="shared" si="78"/>
        <v/>
      </c>
      <c r="P1083" s="14"/>
      <c r="Q1083" s="14"/>
      <c r="R1083" s="218" t="e">
        <f>+VLOOKUP(F1083,'ESTADAR V3 2025'!$D$125:$G$236,4,FALSE)</f>
        <v>#N/A</v>
      </c>
    </row>
    <row r="1084" spans="1:18" x14ac:dyDescent="0.35">
      <c r="A1084" s="83" t="str">
        <f>IFERROR(VLOOKUP(LEFT(F1084,4),Tabla3[[COD]:[PROCESO]],5,0),"")</f>
        <v/>
      </c>
      <c r="B1084" s="15"/>
      <c r="C1084" s="85"/>
      <c r="D1084" s="84" t="e">
        <f>VLOOKUP(E1084,FINCAS!$A$2:$B$77,2,0)</f>
        <v>#N/A</v>
      </c>
      <c r="E1084" s="15"/>
      <c r="F1084" s="15"/>
      <c r="G1084" s="82" t="e">
        <f>VLOOKUP(F1084,'ESTADAR V3 2025'!$D$125:$E$240,2,0)</f>
        <v>#N/A</v>
      </c>
      <c r="H1084" s="86"/>
      <c r="I1084" s="86"/>
      <c r="J1084" s="15"/>
      <c r="K1084" s="92">
        <f t="shared" si="75"/>
        <v>0</v>
      </c>
      <c r="L1084" s="93">
        <f t="shared" si="76"/>
        <v>0</v>
      </c>
      <c r="M1084" s="94" t="str">
        <f>+IFERROR(VLOOKUP(LEFT(F1084,4),'ESTADAR V3 2025'!$C$4:$G$116,4,0),"")</f>
        <v/>
      </c>
      <c r="N1084" s="95" t="str">
        <f t="shared" si="77"/>
        <v/>
      </c>
      <c r="O1084" s="96" t="str">
        <f t="shared" si="78"/>
        <v/>
      </c>
      <c r="P1084" s="14"/>
      <c r="Q1084" s="14"/>
      <c r="R1084" s="218" t="e">
        <f>+VLOOKUP(F1084,'ESTADAR V3 2025'!$D$125:$G$236,4,FALSE)</f>
        <v>#N/A</v>
      </c>
    </row>
    <row r="1085" spans="1:18" x14ac:dyDescent="0.35">
      <c r="A1085" s="83" t="str">
        <f>IFERROR(VLOOKUP(LEFT(F1085,4),Tabla3[[COD]:[PROCESO]],5,0),"")</f>
        <v/>
      </c>
      <c r="B1085" s="15"/>
      <c r="C1085" s="85"/>
      <c r="D1085" s="84" t="e">
        <f>VLOOKUP(E1085,FINCAS!$A$2:$B$77,2,0)</f>
        <v>#N/A</v>
      </c>
      <c r="E1085" s="15"/>
      <c r="F1085" s="15"/>
      <c r="G1085" s="82" t="e">
        <f>VLOOKUP(F1085,'ESTADAR V3 2025'!$D$125:$E$240,2,0)</f>
        <v>#N/A</v>
      </c>
      <c r="H1085" s="86"/>
      <c r="I1085" s="86"/>
      <c r="J1085" s="15"/>
      <c r="K1085" s="92">
        <f t="shared" si="75"/>
        <v>0</v>
      </c>
      <c r="L1085" s="93">
        <f t="shared" si="76"/>
        <v>0</v>
      </c>
      <c r="M1085" s="94" t="str">
        <f>+IFERROR(VLOOKUP(LEFT(F1085,4),'ESTADAR V3 2025'!$C$4:$G$116,4,0),"")</f>
        <v/>
      </c>
      <c r="N1085" s="95" t="str">
        <f t="shared" si="77"/>
        <v/>
      </c>
      <c r="O1085" s="96" t="str">
        <f t="shared" si="78"/>
        <v/>
      </c>
      <c r="P1085" s="14"/>
      <c r="Q1085" s="14"/>
      <c r="R1085" s="218" t="e">
        <f>+VLOOKUP(F1085,'ESTADAR V3 2025'!$D$125:$G$236,4,FALSE)</f>
        <v>#N/A</v>
      </c>
    </row>
    <row r="1086" spans="1:18" x14ac:dyDescent="0.35">
      <c r="A1086" s="83" t="str">
        <f>IFERROR(VLOOKUP(LEFT(F1086,4),Tabla3[[COD]:[PROCESO]],5,0),"")</f>
        <v/>
      </c>
      <c r="B1086" s="15"/>
      <c r="C1086" s="85"/>
      <c r="D1086" s="84" t="e">
        <f>VLOOKUP(E1086,FINCAS!$A$2:$B$77,2,0)</f>
        <v>#N/A</v>
      </c>
      <c r="E1086" s="15"/>
      <c r="F1086" s="15"/>
      <c r="G1086" s="82" t="e">
        <f>VLOOKUP(F1086,'ESTADAR V3 2025'!$D$125:$E$240,2,0)</f>
        <v>#N/A</v>
      </c>
      <c r="H1086" s="86"/>
      <c r="I1086" s="86"/>
      <c r="J1086" s="15"/>
      <c r="K1086" s="92">
        <f t="shared" si="75"/>
        <v>0</v>
      </c>
      <c r="L1086" s="93">
        <f t="shared" si="76"/>
        <v>0</v>
      </c>
      <c r="M1086" s="94" t="str">
        <f>+IFERROR(VLOOKUP(LEFT(F1086,4),'ESTADAR V3 2025'!$C$4:$G$116,4,0),"")</f>
        <v/>
      </c>
      <c r="N1086" s="95" t="str">
        <f t="shared" si="77"/>
        <v/>
      </c>
      <c r="O1086" s="96" t="str">
        <f t="shared" si="78"/>
        <v/>
      </c>
      <c r="P1086" s="14"/>
      <c r="Q1086" s="14"/>
      <c r="R1086" s="218" t="e">
        <f>+VLOOKUP(F1086,'ESTADAR V3 2025'!$D$125:$G$236,4,FALSE)</f>
        <v>#N/A</v>
      </c>
    </row>
    <row r="1087" spans="1:18" x14ac:dyDescent="0.35">
      <c r="A1087" s="83" t="str">
        <f>IFERROR(VLOOKUP(LEFT(F1087,4),Tabla3[[COD]:[PROCESO]],5,0),"")</f>
        <v/>
      </c>
      <c r="B1087" s="15"/>
      <c r="C1087" s="85"/>
      <c r="D1087" s="84" t="e">
        <f>VLOOKUP(E1087,FINCAS!$A$2:$B$77,2,0)</f>
        <v>#N/A</v>
      </c>
      <c r="E1087" s="15"/>
      <c r="F1087" s="15"/>
      <c r="G1087" s="82" t="e">
        <f>VLOOKUP(F1087,'ESTADAR V3 2025'!$D$125:$E$240,2,0)</f>
        <v>#N/A</v>
      </c>
      <c r="H1087" s="86"/>
      <c r="I1087" s="86"/>
      <c r="J1087" s="15"/>
      <c r="K1087" s="92">
        <f t="shared" si="75"/>
        <v>0</v>
      </c>
      <c r="L1087" s="93">
        <f t="shared" si="76"/>
        <v>0</v>
      </c>
      <c r="M1087" s="94" t="str">
        <f>+IFERROR(VLOOKUP(LEFT(F1087,4),'ESTADAR V3 2025'!$C$4:$G$116,4,0),"")</f>
        <v/>
      </c>
      <c r="N1087" s="95" t="str">
        <f t="shared" si="77"/>
        <v/>
      </c>
      <c r="O1087" s="96" t="str">
        <f t="shared" si="78"/>
        <v/>
      </c>
      <c r="P1087" s="14"/>
      <c r="Q1087" s="14"/>
      <c r="R1087" s="218" t="e">
        <f>+VLOOKUP(F1087,'ESTADAR V3 2025'!$D$125:$G$236,4,FALSE)</f>
        <v>#N/A</v>
      </c>
    </row>
    <row r="1088" spans="1:18" x14ac:dyDescent="0.35">
      <c r="A1088" s="83" t="str">
        <f>IFERROR(VLOOKUP(LEFT(F1088,4),Tabla3[[COD]:[PROCESO]],5,0),"")</f>
        <v/>
      </c>
      <c r="B1088" s="15"/>
      <c r="C1088" s="85"/>
      <c r="D1088" s="84" t="e">
        <f>VLOOKUP(E1088,FINCAS!$A$2:$B$77,2,0)</f>
        <v>#N/A</v>
      </c>
      <c r="E1088" s="15"/>
      <c r="F1088" s="15"/>
      <c r="G1088" s="82" t="e">
        <f>VLOOKUP(F1088,'ESTADAR V3 2025'!$D$125:$E$240,2,0)</f>
        <v>#N/A</v>
      </c>
      <c r="H1088" s="86"/>
      <c r="I1088" s="86"/>
      <c r="J1088" s="15"/>
      <c r="K1088" s="92">
        <f t="shared" si="75"/>
        <v>0</v>
      </c>
      <c r="L1088" s="93">
        <f t="shared" si="76"/>
        <v>0</v>
      </c>
      <c r="M1088" s="94" t="str">
        <f>+IFERROR(VLOOKUP(LEFT(F1088,4),'ESTADAR V3 2025'!$C$4:$G$116,4,0),"")</f>
        <v/>
      </c>
      <c r="N1088" s="95" t="str">
        <f t="shared" si="77"/>
        <v/>
      </c>
      <c r="O1088" s="96" t="str">
        <f t="shared" si="78"/>
        <v/>
      </c>
      <c r="P1088" s="14"/>
      <c r="Q1088" s="14"/>
      <c r="R1088" s="218" t="e">
        <f>+VLOOKUP(F1088,'ESTADAR V3 2025'!$D$125:$G$236,4,FALSE)</f>
        <v>#N/A</v>
      </c>
    </row>
    <row r="1089" spans="1:18" x14ac:dyDescent="0.35">
      <c r="A1089" s="83" t="str">
        <f>IFERROR(VLOOKUP(LEFT(F1089,4),Tabla3[[COD]:[PROCESO]],5,0),"")</f>
        <v/>
      </c>
      <c r="B1089" s="15"/>
      <c r="C1089" s="85"/>
      <c r="D1089" s="84" t="e">
        <f>VLOOKUP(E1089,FINCAS!$A$2:$B$77,2,0)</f>
        <v>#N/A</v>
      </c>
      <c r="E1089" s="15"/>
      <c r="F1089" s="15"/>
      <c r="G1089" s="82" t="e">
        <f>VLOOKUP(F1089,'ESTADAR V3 2025'!$D$125:$E$240,2,0)</f>
        <v>#N/A</v>
      </c>
      <c r="H1089" s="86"/>
      <c r="I1089" s="86"/>
      <c r="J1089" s="15"/>
      <c r="K1089" s="92">
        <f t="shared" si="75"/>
        <v>0</v>
      </c>
      <c r="L1089" s="93">
        <f t="shared" si="76"/>
        <v>0</v>
      </c>
      <c r="M1089" s="94" t="str">
        <f>+IFERROR(VLOOKUP(LEFT(F1089,4),'ESTADAR V3 2025'!$C$4:$G$116,4,0),"")</f>
        <v/>
      </c>
      <c r="N1089" s="95" t="str">
        <f t="shared" si="77"/>
        <v/>
      </c>
      <c r="O1089" s="96" t="str">
        <f t="shared" si="78"/>
        <v/>
      </c>
      <c r="P1089" s="14"/>
      <c r="Q1089" s="14"/>
      <c r="R1089" s="218" t="e">
        <f>+VLOOKUP(F1089,'ESTADAR V3 2025'!$D$125:$G$236,4,FALSE)</f>
        <v>#N/A</v>
      </c>
    </row>
    <row r="1090" spans="1:18" x14ac:dyDescent="0.35">
      <c r="A1090" s="83" t="str">
        <f>IFERROR(VLOOKUP(LEFT(F1090,4),Tabla3[[COD]:[PROCESO]],5,0),"")</f>
        <v/>
      </c>
      <c r="B1090" s="15"/>
      <c r="C1090" s="85"/>
      <c r="D1090" s="84" t="e">
        <f>VLOOKUP(E1090,FINCAS!$A$2:$B$77,2,0)</f>
        <v>#N/A</v>
      </c>
      <c r="E1090" s="15"/>
      <c r="F1090" s="15"/>
      <c r="G1090" s="82" t="e">
        <f>VLOOKUP(F1090,'ESTADAR V3 2025'!$D$125:$E$240,2,0)</f>
        <v>#N/A</v>
      </c>
      <c r="H1090" s="86"/>
      <c r="I1090" s="86"/>
      <c r="J1090" s="15"/>
      <c r="K1090" s="92">
        <f t="shared" si="75"/>
        <v>0</v>
      </c>
      <c r="L1090" s="93">
        <f t="shared" si="76"/>
        <v>0</v>
      </c>
      <c r="M1090" s="94" t="str">
        <f>+IFERROR(VLOOKUP(LEFT(F1090,4),'ESTADAR V3 2025'!$C$4:$G$116,4,0),"")</f>
        <v/>
      </c>
      <c r="N1090" s="95" t="str">
        <f t="shared" si="77"/>
        <v/>
      </c>
      <c r="O1090" s="96" t="str">
        <f t="shared" si="78"/>
        <v/>
      </c>
      <c r="P1090" s="14"/>
      <c r="Q1090" s="14"/>
      <c r="R1090" s="218" t="e">
        <f>+VLOOKUP(F1090,'ESTADAR V3 2025'!$D$125:$G$236,4,FALSE)</f>
        <v>#N/A</v>
      </c>
    </row>
    <row r="1091" spans="1:18" x14ac:dyDescent="0.35">
      <c r="A1091" s="83" t="str">
        <f>IFERROR(VLOOKUP(LEFT(F1091,4),Tabla3[[COD]:[PROCESO]],5,0),"")</f>
        <v/>
      </c>
      <c r="B1091" s="15"/>
      <c r="C1091" s="85"/>
      <c r="D1091" s="84" t="e">
        <f>VLOOKUP(E1091,FINCAS!$A$2:$B$77,2,0)</f>
        <v>#N/A</v>
      </c>
      <c r="E1091" s="15"/>
      <c r="F1091" s="15"/>
      <c r="G1091" s="82" t="e">
        <f>VLOOKUP(F1091,'ESTADAR V3 2025'!$D$125:$E$240,2,0)</f>
        <v>#N/A</v>
      </c>
      <c r="H1091" s="86"/>
      <c r="I1091" s="86"/>
      <c r="J1091" s="15"/>
      <c r="K1091" s="92">
        <f t="shared" si="75"/>
        <v>0</v>
      </c>
      <c r="L1091" s="93">
        <f t="shared" si="76"/>
        <v>0</v>
      </c>
      <c r="M1091" s="94" t="str">
        <f>+IFERROR(VLOOKUP(LEFT(F1091,4),'ESTADAR V3 2025'!$C$4:$G$116,4,0),"")</f>
        <v/>
      </c>
      <c r="N1091" s="95" t="str">
        <f t="shared" si="77"/>
        <v/>
      </c>
      <c r="O1091" s="96" t="str">
        <f t="shared" si="78"/>
        <v/>
      </c>
      <c r="P1091" s="14"/>
      <c r="Q1091" s="14"/>
      <c r="R1091" s="218" t="e">
        <f>+VLOOKUP(F1091,'ESTADAR V3 2025'!$D$125:$G$236,4,FALSE)</f>
        <v>#N/A</v>
      </c>
    </row>
    <row r="1092" spans="1:18" x14ac:dyDescent="0.35">
      <c r="A1092" s="83" t="str">
        <f>IFERROR(VLOOKUP(LEFT(F1092,4),Tabla3[[COD]:[PROCESO]],5,0),"")</f>
        <v/>
      </c>
      <c r="B1092" s="15"/>
      <c r="C1092" s="85"/>
      <c r="D1092" s="84" t="e">
        <f>VLOOKUP(E1092,FINCAS!$A$2:$B$77,2,0)</f>
        <v>#N/A</v>
      </c>
      <c r="E1092" s="15"/>
      <c r="F1092" s="15"/>
      <c r="G1092" s="82" t="e">
        <f>VLOOKUP(F1092,'ESTADAR V3 2025'!$D$125:$E$240,2,0)</f>
        <v>#N/A</v>
      </c>
      <c r="H1092" s="86"/>
      <c r="I1092" s="86"/>
      <c r="J1092" s="15"/>
      <c r="K1092" s="92">
        <f t="shared" si="75"/>
        <v>0</v>
      </c>
      <c r="L1092" s="93">
        <f t="shared" si="76"/>
        <v>0</v>
      </c>
      <c r="M1092" s="94" t="str">
        <f>+IFERROR(VLOOKUP(LEFT(F1092,4),'ESTADAR V3 2025'!$C$4:$G$116,4,0),"")</f>
        <v/>
      </c>
      <c r="N1092" s="95" t="str">
        <f t="shared" si="77"/>
        <v/>
      </c>
      <c r="O1092" s="96" t="str">
        <f t="shared" si="78"/>
        <v/>
      </c>
      <c r="P1092" s="14"/>
      <c r="Q1092" s="14"/>
      <c r="R1092" s="218" t="e">
        <f>+VLOOKUP(F1092,'ESTADAR V3 2025'!$D$125:$G$236,4,FALSE)</f>
        <v>#N/A</v>
      </c>
    </row>
    <row r="1093" spans="1:18" x14ac:dyDescent="0.35">
      <c r="A1093" s="83" t="str">
        <f>IFERROR(VLOOKUP(LEFT(F1093,4),Tabla3[[COD]:[PROCESO]],5,0),"")</f>
        <v/>
      </c>
      <c r="B1093" s="15"/>
      <c r="C1093" s="85"/>
      <c r="D1093" s="84" t="e">
        <f>VLOOKUP(E1093,FINCAS!$A$2:$B$77,2,0)</f>
        <v>#N/A</v>
      </c>
      <c r="E1093" s="15"/>
      <c r="F1093" s="15"/>
      <c r="G1093" s="82" t="e">
        <f>VLOOKUP(F1093,'ESTADAR V3 2025'!$D$125:$E$240,2,0)</f>
        <v>#N/A</v>
      </c>
      <c r="H1093" s="86"/>
      <c r="I1093" s="86"/>
      <c r="J1093" s="15"/>
      <c r="K1093" s="92">
        <f t="shared" si="75"/>
        <v>0</v>
      </c>
      <c r="L1093" s="93">
        <f t="shared" si="76"/>
        <v>0</v>
      </c>
      <c r="M1093" s="94" t="str">
        <f>+IFERROR(VLOOKUP(LEFT(F1093,4),'ESTADAR V3 2025'!$C$4:$G$116,4,0),"")</f>
        <v/>
      </c>
      <c r="N1093" s="95" t="str">
        <f t="shared" si="77"/>
        <v/>
      </c>
      <c r="O1093" s="96" t="str">
        <f t="shared" si="78"/>
        <v/>
      </c>
      <c r="P1093" s="14"/>
      <c r="Q1093" s="14"/>
      <c r="R1093" s="218" t="e">
        <f>+VLOOKUP(F1093,'ESTADAR V3 2025'!$D$125:$G$236,4,FALSE)</f>
        <v>#N/A</v>
      </c>
    </row>
    <row r="1094" spans="1:18" x14ac:dyDescent="0.35">
      <c r="A1094" s="83" t="str">
        <f>IFERROR(VLOOKUP(LEFT(F1094,4),Tabla3[[COD]:[PROCESO]],5,0),"")</f>
        <v/>
      </c>
      <c r="B1094" s="15"/>
      <c r="C1094" s="85"/>
      <c r="D1094" s="84" t="e">
        <f>VLOOKUP(E1094,FINCAS!$A$2:$B$77,2,0)</f>
        <v>#N/A</v>
      </c>
      <c r="E1094" s="15"/>
      <c r="F1094" s="15"/>
      <c r="G1094" s="82" t="e">
        <f>VLOOKUP(F1094,'ESTADAR V3 2025'!$D$125:$E$240,2,0)</f>
        <v>#N/A</v>
      </c>
      <c r="H1094" s="86"/>
      <c r="I1094" s="86"/>
      <c r="J1094" s="15"/>
      <c r="K1094" s="92">
        <f t="shared" si="75"/>
        <v>0</v>
      </c>
      <c r="L1094" s="93">
        <f t="shared" si="76"/>
        <v>0</v>
      </c>
      <c r="M1094" s="94" t="str">
        <f>+IFERROR(VLOOKUP(LEFT(F1094,4),'ESTADAR V3 2025'!$C$4:$G$116,4,0),"")</f>
        <v/>
      </c>
      <c r="N1094" s="95" t="str">
        <f t="shared" si="77"/>
        <v/>
      </c>
      <c r="O1094" s="96" t="str">
        <f t="shared" si="78"/>
        <v/>
      </c>
      <c r="P1094" s="14"/>
      <c r="Q1094" s="14"/>
      <c r="R1094" s="218" t="e">
        <f>+VLOOKUP(F1094,'ESTADAR V3 2025'!$D$125:$G$236,4,FALSE)</f>
        <v>#N/A</v>
      </c>
    </row>
    <row r="1095" spans="1:18" x14ac:dyDescent="0.35">
      <c r="A1095" s="83" t="str">
        <f>IFERROR(VLOOKUP(LEFT(F1095,4),Tabla3[[COD]:[PROCESO]],5,0),"")</f>
        <v/>
      </c>
      <c r="B1095" s="15"/>
      <c r="C1095" s="85"/>
      <c r="D1095" s="84" t="e">
        <f>VLOOKUP(E1095,FINCAS!$A$2:$B$77,2,0)</f>
        <v>#N/A</v>
      </c>
      <c r="E1095" s="15"/>
      <c r="F1095" s="15"/>
      <c r="G1095" s="82" t="e">
        <f>VLOOKUP(F1095,'ESTADAR V3 2025'!$D$125:$E$240,2,0)</f>
        <v>#N/A</v>
      </c>
      <c r="H1095" s="86"/>
      <c r="I1095" s="86"/>
      <c r="J1095" s="15"/>
      <c r="K1095" s="92">
        <f t="shared" si="75"/>
        <v>0</v>
      </c>
      <c r="L1095" s="93">
        <f t="shared" si="76"/>
        <v>0</v>
      </c>
      <c r="M1095" s="94" t="str">
        <f>+IFERROR(VLOOKUP(LEFT(F1095,4),'ESTADAR V3 2025'!$C$4:$G$116,4,0),"")</f>
        <v/>
      </c>
      <c r="N1095" s="95" t="str">
        <f t="shared" si="77"/>
        <v/>
      </c>
      <c r="O1095" s="96" t="str">
        <f t="shared" si="78"/>
        <v/>
      </c>
      <c r="P1095" s="14"/>
      <c r="Q1095" s="14"/>
      <c r="R1095" s="218" t="e">
        <f>+VLOOKUP(F1095,'ESTADAR V3 2025'!$D$125:$G$236,4,FALSE)</f>
        <v>#N/A</v>
      </c>
    </row>
    <row r="1096" spans="1:18" x14ac:dyDescent="0.35">
      <c r="A1096" s="83" t="str">
        <f>IFERROR(VLOOKUP(LEFT(F1096,4),Tabla3[[COD]:[PROCESO]],5,0),"")</f>
        <v/>
      </c>
      <c r="B1096" s="15"/>
      <c r="C1096" s="85"/>
      <c r="D1096" s="84" t="e">
        <f>VLOOKUP(E1096,FINCAS!$A$2:$B$77,2,0)</f>
        <v>#N/A</v>
      </c>
      <c r="E1096" s="15"/>
      <c r="F1096" s="15"/>
      <c r="G1096" s="82" t="e">
        <f>VLOOKUP(F1096,'ESTADAR V3 2025'!$D$125:$E$240,2,0)</f>
        <v>#N/A</v>
      </c>
      <c r="H1096" s="86"/>
      <c r="I1096" s="86"/>
      <c r="J1096" s="15"/>
      <c r="K1096" s="92">
        <f t="shared" si="75"/>
        <v>0</v>
      </c>
      <c r="L1096" s="93">
        <f t="shared" si="76"/>
        <v>0</v>
      </c>
      <c r="M1096" s="94" t="str">
        <f>+IFERROR(VLOOKUP(LEFT(F1096,4),'ESTADAR V3 2025'!$C$4:$G$116,4,0),"")</f>
        <v/>
      </c>
      <c r="N1096" s="95" t="str">
        <f t="shared" si="77"/>
        <v/>
      </c>
      <c r="O1096" s="96" t="str">
        <f t="shared" si="78"/>
        <v/>
      </c>
      <c r="P1096" s="14"/>
      <c r="Q1096" s="14"/>
      <c r="R1096" s="218" t="e">
        <f>+VLOOKUP(F1096,'ESTADAR V3 2025'!$D$125:$G$236,4,FALSE)</f>
        <v>#N/A</v>
      </c>
    </row>
    <row r="1097" spans="1:18" x14ac:dyDescent="0.35">
      <c r="A1097" s="83" t="str">
        <f>IFERROR(VLOOKUP(LEFT(F1097,4),Tabla3[[COD]:[PROCESO]],5,0),"")</f>
        <v/>
      </c>
      <c r="B1097" s="15"/>
      <c r="C1097" s="85"/>
      <c r="D1097" s="84" t="e">
        <f>VLOOKUP(E1097,FINCAS!$A$2:$B$77,2,0)</f>
        <v>#N/A</v>
      </c>
      <c r="E1097" s="15"/>
      <c r="F1097" s="15"/>
      <c r="G1097" s="82" t="e">
        <f>VLOOKUP(F1097,'ESTADAR V3 2025'!$D$125:$E$240,2,0)</f>
        <v>#N/A</v>
      </c>
      <c r="H1097" s="86"/>
      <c r="I1097" s="86"/>
      <c r="J1097" s="15"/>
      <c r="K1097" s="92">
        <f t="shared" si="75"/>
        <v>0</v>
      </c>
      <c r="L1097" s="93">
        <f t="shared" si="76"/>
        <v>0</v>
      </c>
      <c r="M1097" s="94" t="str">
        <f>+IFERROR(VLOOKUP(LEFT(F1097,4),'ESTADAR V3 2025'!$C$4:$G$116,4,0),"")</f>
        <v/>
      </c>
      <c r="N1097" s="95" t="str">
        <f t="shared" si="77"/>
        <v/>
      </c>
      <c r="O1097" s="96" t="str">
        <f t="shared" si="78"/>
        <v/>
      </c>
      <c r="P1097" s="14"/>
      <c r="Q1097" s="14"/>
      <c r="R1097" s="218" t="e">
        <f>+VLOOKUP(F1097,'ESTADAR V3 2025'!$D$125:$G$236,4,FALSE)</f>
        <v>#N/A</v>
      </c>
    </row>
    <row r="1098" spans="1:18" x14ac:dyDescent="0.35">
      <c r="A1098" s="83" t="str">
        <f>IFERROR(VLOOKUP(LEFT(F1098,4),Tabla3[[COD]:[PROCESO]],5,0),"")</f>
        <v/>
      </c>
      <c r="B1098" s="15"/>
      <c r="C1098" s="85"/>
      <c r="D1098" s="84" t="e">
        <f>VLOOKUP(E1098,FINCAS!$A$2:$B$77,2,0)</f>
        <v>#N/A</v>
      </c>
      <c r="E1098" s="15"/>
      <c r="F1098" s="15"/>
      <c r="G1098" s="82" t="e">
        <f>VLOOKUP(F1098,'ESTADAR V3 2025'!$D$125:$E$240,2,0)</f>
        <v>#N/A</v>
      </c>
      <c r="H1098" s="86"/>
      <c r="I1098" s="86"/>
      <c r="J1098" s="15"/>
      <c r="K1098" s="92">
        <f t="shared" si="75"/>
        <v>0</v>
      </c>
      <c r="L1098" s="93">
        <f t="shared" si="76"/>
        <v>0</v>
      </c>
      <c r="M1098" s="94" t="str">
        <f>+IFERROR(VLOOKUP(LEFT(F1098,4),'ESTADAR V3 2025'!$C$4:$G$116,4,0),"")</f>
        <v/>
      </c>
      <c r="N1098" s="95" t="str">
        <f t="shared" si="77"/>
        <v/>
      </c>
      <c r="O1098" s="96" t="str">
        <f t="shared" si="78"/>
        <v/>
      </c>
      <c r="P1098" s="14"/>
      <c r="Q1098" s="14"/>
      <c r="R1098" s="218" t="e">
        <f>+VLOOKUP(F1098,'ESTADAR V3 2025'!$D$125:$G$236,4,FALSE)</f>
        <v>#N/A</v>
      </c>
    </row>
    <row r="1099" spans="1:18" x14ac:dyDescent="0.35">
      <c r="A1099" s="83" t="str">
        <f>IFERROR(VLOOKUP(LEFT(F1099,4),Tabla3[[COD]:[PROCESO]],5,0),"")</f>
        <v/>
      </c>
      <c r="B1099" s="15"/>
      <c r="C1099" s="85"/>
      <c r="D1099" s="84" t="e">
        <f>VLOOKUP(E1099,FINCAS!$A$2:$B$77,2,0)</f>
        <v>#N/A</v>
      </c>
      <c r="E1099" s="15"/>
      <c r="F1099" s="15"/>
      <c r="G1099" s="82" t="e">
        <f>VLOOKUP(F1099,'ESTADAR V3 2025'!$D$125:$E$240,2,0)</f>
        <v>#N/A</v>
      </c>
      <c r="H1099" s="86"/>
      <c r="I1099" s="86"/>
      <c r="J1099" s="15"/>
      <c r="K1099" s="92">
        <f t="shared" si="75"/>
        <v>0</v>
      </c>
      <c r="L1099" s="93">
        <f t="shared" si="76"/>
        <v>0</v>
      </c>
      <c r="M1099" s="94" t="str">
        <f>+IFERROR(VLOOKUP(LEFT(F1099,4),'ESTADAR V3 2025'!$C$4:$G$116,4,0),"")</f>
        <v/>
      </c>
      <c r="N1099" s="95" t="str">
        <f t="shared" si="77"/>
        <v/>
      </c>
      <c r="O1099" s="96" t="str">
        <f t="shared" si="78"/>
        <v/>
      </c>
      <c r="P1099" s="14"/>
      <c r="Q1099" s="14"/>
      <c r="R1099" s="218" t="e">
        <f>+VLOOKUP(F1099,'ESTADAR V3 2025'!$D$125:$G$236,4,FALSE)</f>
        <v>#N/A</v>
      </c>
    </row>
    <row r="1100" spans="1:18" x14ac:dyDescent="0.35">
      <c r="A1100" s="83" t="str">
        <f>IFERROR(VLOOKUP(LEFT(F1100,4),Tabla3[[COD]:[PROCESO]],5,0),"")</f>
        <v/>
      </c>
      <c r="B1100" s="15"/>
      <c r="C1100" s="85"/>
      <c r="D1100" s="84" t="e">
        <f>VLOOKUP(E1100,FINCAS!$A$2:$B$77,2,0)</f>
        <v>#N/A</v>
      </c>
      <c r="E1100" s="15"/>
      <c r="F1100" s="15"/>
      <c r="G1100" s="82" t="e">
        <f>VLOOKUP(F1100,'ESTADAR V3 2025'!$D$125:$E$240,2,0)</f>
        <v>#N/A</v>
      </c>
      <c r="H1100" s="86"/>
      <c r="I1100" s="86"/>
      <c r="J1100" s="15"/>
      <c r="K1100" s="92">
        <f t="shared" si="75"/>
        <v>0</v>
      </c>
      <c r="L1100" s="93">
        <f t="shared" si="76"/>
        <v>0</v>
      </c>
      <c r="M1100" s="94" t="str">
        <f>+IFERROR(VLOOKUP(LEFT(F1100,4),'ESTADAR V3 2025'!$C$4:$G$116,4,0),"")</f>
        <v/>
      </c>
      <c r="N1100" s="95" t="str">
        <f t="shared" si="77"/>
        <v/>
      </c>
      <c r="O1100" s="96" t="str">
        <f t="shared" si="78"/>
        <v/>
      </c>
      <c r="P1100" s="14"/>
      <c r="Q1100" s="14"/>
      <c r="R1100" s="218" t="e">
        <f>+VLOOKUP(F1100,'ESTADAR V3 2025'!$D$125:$G$236,4,FALSE)</f>
        <v>#N/A</v>
      </c>
    </row>
    <row r="1101" spans="1:18" x14ac:dyDescent="0.35">
      <c r="A1101" s="83" t="str">
        <f>IFERROR(VLOOKUP(LEFT(F1101,4),Tabla3[[COD]:[PROCESO]],5,0),"")</f>
        <v/>
      </c>
      <c r="B1101" s="15"/>
      <c r="C1101" s="85"/>
      <c r="D1101" s="84" t="e">
        <f>VLOOKUP(E1101,FINCAS!$A$2:$B$77,2,0)</f>
        <v>#N/A</v>
      </c>
      <c r="E1101" s="15"/>
      <c r="F1101" s="15"/>
      <c r="G1101" s="82" t="e">
        <f>VLOOKUP(F1101,'ESTADAR V3 2025'!$D$125:$E$240,2,0)</f>
        <v>#N/A</v>
      </c>
      <c r="H1101" s="86"/>
      <c r="I1101" s="86"/>
      <c r="J1101" s="15"/>
      <c r="K1101" s="92">
        <f t="shared" si="75"/>
        <v>0</v>
      </c>
      <c r="L1101" s="93">
        <f t="shared" si="76"/>
        <v>0</v>
      </c>
      <c r="M1101" s="94" t="str">
        <f>+IFERROR(VLOOKUP(LEFT(F1101,4),'ESTADAR V3 2025'!$C$4:$G$116,4,0),"")</f>
        <v/>
      </c>
      <c r="N1101" s="95" t="str">
        <f t="shared" si="77"/>
        <v/>
      </c>
      <c r="O1101" s="96" t="str">
        <f t="shared" si="78"/>
        <v/>
      </c>
      <c r="P1101" s="14"/>
      <c r="Q1101" s="14"/>
      <c r="R1101" s="218" t="e">
        <f>+VLOOKUP(F1101,'ESTADAR V3 2025'!$D$125:$G$236,4,FALSE)</f>
        <v>#N/A</v>
      </c>
    </row>
    <row r="1102" spans="1:18" x14ac:dyDescent="0.35">
      <c r="A1102" s="83" t="str">
        <f>IFERROR(VLOOKUP(LEFT(F1102,4),Tabla3[[COD]:[PROCESO]],5,0),"")</f>
        <v/>
      </c>
      <c r="B1102" s="15"/>
      <c r="C1102" s="85"/>
      <c r="D1102" s="84" t="e">
        <f>VLOOKUP(E1102,FINCAS!$A$2:$B$77,2,0)</f>
        <v>#N/A</v>
      </c>
      <c r="E1102" s="15"/>
      <c r="F1102" s="15"/>
      <c r="G1102" s="82" t="e">
        <f>VLOOKUP(F1102,'ESTADAR V3 2025'!$D$125:$E$240,2,0)</f>
        <v>#N/A</v>
      </c>
      <c r="H1102" s="86"/>
      <c r="I1102" s="86"/>
      <c r="J1102" s="15"/>
      <c r="K1102" s="92">
        <f t="shared" si="75"/>
        <v>0</v>
      </c>
      <c r="L1102" s="93">
        <f t="shared" si="76"/>
        <v>0</v>
      </c>
      <c r="M1102" s="94" t="str">
        <f>+IFERROR(VLOOKUP(LEFT(F1102,4),'ESTADAR V3 2025'!$C$4:$G$116,4,0),"")</f>
        <v/>
      </c>
      <c r="N1102" s="95" t="str">
        <f t="shared" si="77"/>
        <v/>
      </c>
      <c r="O1102" s="96" t="str">
        <f t="shared" si="78"/>
        <v/>
      </c>
      <c r="P1102" s="14"/>
      <c r="Q1102" s="14"/>
      <c r="R1102" s="218" t="e">
        <f>+VLOOKUP(F1102,'ESTADAR V3 2025'!$D$125:$G$236,4,FALSE)</f>
        <v>#N/A</v>
      </c>
    </row>
    <row r="1103" spans="1:18" x14ac:dyDescent="0.35">
      <c r="A1103" s="83" t="str">
        <f>IFERROR(VLOOKUP(LEFT(F1103,4),Tabla3[[COD]:[PROCESO]],5,0),"")</f>
        <v/>
      </c>
      <c r="B1103" s="15"/>
      <c r="C1103" s="85"/>
      <c r="D1103" s="84" t="e">
        <f>VLOOKUP(E1103,FINCAS!$A$2:$B$77,2,0)</f>
        <v>#N/A</v>
      </c>
      <c r="E1103" s="15"/>
      <c r="F1103" s="15"/>
      <c r="G1103" s="82" t="e">
        <f>VLOOKUP(F1103,'ESTADAR V3 2025'!$D$125:$E$240,2,0)</f>
        <v>#N/A</v>
      </c>
      <c r="H1103" s="86"/>
      <c r="I1103" s="86"/>
      <c r="J1103" s="15"/>
      <c r="K1103" s="92">
        <f t="shared" si="75"/>
        <v>0</v>
      </c>
      <c r="L1103" s="93">
        <f t="shared" si="76"/>
        <v>0</v>
      </c>
      <c r="M1103" s="94" t="str">
        <f>+IFERROR(VLOOKUP(LEFT(F1103,4),'ESTADAR V3 2025'!$C$4:$G$116,4,0),"")</f>
        <v/>
      </c>
      <c r="N1103" s="95" t="str">
        <f t="shared" si="77"/>
        <v/>
      </c>
      <c r="O1103" s="96" t="str">
        <f t="shared" si="78"/>
        <v/>
      </c>
      <c r="P1103" s="14"/>
      <c r="Q1103" s="14"/>
      <c r="R1103" s="218" t="e">
        <f>+VLOOKUP(F1103,'ESTADAR V3 2025'!$D$125:$G$236,4,FALSE)</f>
        <v>#N/A</v>
      </c>
    </row>
    <row r="1104" spans="1:18" x14ac:dyDescent="0.35">
      <c r="A1104" s="83" t="str">
        <f>IFERROR(VLOOKUP(LEFT(F1104,4),Tabla3[[COD]:[PROCESO]],5,0),"")</f>
        <v/>
      </c>
      <c r="B1104" s="15"/>
      <c r="C1104" s="85"/>
      <c r="D1104" s="84" t="e">
        <f>VLOOKUP(E1104,FINCAS!$A$2:$B$77,2,0)</f>
        <v>#N/A</v>
      </c>
      <c r="E1104" s="15"/>
      <c r="F1104" s="15"/>
      <c r="G1104" s="82" t="e">
        <f>VLOOKUP(F1104,'ESTADAR V3 2025'!$D$125:$E$240,2,0)</f>
        <v>#N/A</v>
      </c>
      <c r="H1104" s="86"/>
      <c r="I1104" s="86"/>
      <c r="J1104" s="15"/>
      <c r="K1104" s="92">
        <f t="shared" si="75"/>
        <v>0</v>
      </c>
      <c r="L1104" s="93">
        <f t="shared" si="76"/>
        <v>0</v>
      </c>
      <c r="M1104" s="94" t="str">
        <f>+IFERROR(VLOOKUP(LEFT(F1104,4),'ESTADAR V3 2025'!$C$4:$G$116,4,0),"")</f>
        <v/>
      </c>
      <c r="N1104" s="95" t="str">
        <f t="shared" si="77"/>
        <v/>
      </c>
      <c r="O1104" s="96" t="str">
        <f t="shared" si="78"/>
        <v/>
      </c>
      <c r="P1104" s="14"/>
      <c r="Q1104" s="14"/>
      <c r="R1104" s="218" t="e">
        <f>+VLOOKUP(F1104,'ESTADAR V3 2025'!$D$125:$G$236,4,FALSE)</f>
        <v>#N/A</v>
      </c>
    </row>
    <row r="1105" spans="1:18" x14ac:dyDescent="0.35">
      <c r="A1105" s="83" t="str">
        <f>IFERROR(VLOOKUP(LEFT(F1105,4),Tabla3[[COD]:[PROCESO]],5,0),"")</f>
        <v/>
      </c>
      <c r="B1105" s="15"/>
      <c r="C1105" s="85"/>
      <c r="D1105" s="84" t="e">
        <f>VLOOKUP(E1105,FINCAS!$A$2:$B$77,2,0)</f>
        <v>#N/A</v>
      </c>
      <c r="E1105" s="15"/>
      <c r="F1105" s="15"/>
      <c r="G1105" s="82" t="e">
        <f>VLOOKUP(F1105,'ESTADAR V3 2025'!$D$125:$E$240,2,0)</f>
        <v>#N/A</v>
      </c>
      <c r="H1105" s="86"/>
      <c r="I1105" s="86"/>
      <c r="J1105" s="15"/>
      <c r="K1105" s="92">
        <f t="shared" si="75"/>
        <v>0</v>
      </c>
      <c r="L1105" s="93">
        <f t="shared" si="76"/>
        <v>0</v>
      </c>
      <c r="M1105" s="94" t="str">
        <f>+IFERROR(VLOOKUP(LEFT(F1105,4),'ESTADAR V3 2025'!$C$4:$G$116,4,0),"")</f>
        <v/>
      </c>
      <c r="N1105" s="95" t="str">
        <f t="shared" si="77"/>
        <v/>
      </c>
      <c r="O1105" s="96" t="str">
        <f t="shared" si="78"/>
        <v/>
      </c>
      <c r="P1105" s="14"/>
      <c r="Q1105" s="14"/>
      <c r="R1105" s="218" t="e">
        <f>+VLOOKUP(F1105,'ESTADAR V3 2025'!$D$125:$G$236,4,FALSE)</f>
        <v>#N/A</v>
      </c>
    </row>
    <row r="1106" spans="1:18" x14ac:dyDescent="0.35">
      <c r="A1106" s="83" t="str">
        <f>IFERROR(VLOOKUP(LEFT(F1106,4),Tabla3[[COD]:[PROCESO]],5,0),"")</f>
        <v/>
      </c>
      <c r="B1106" s="15"/>
      <c r="C1106" s="85"/>
      <c r="D1106" s="84" t="e">
        <f>VLOOKUP(E1106,FINCAS!$A$2:$B$77,2,0)</f>
        <v>#N/A</v>
      </c>
      <c r="E1106" s="15"/>
      <c r="F1106" s="15"/>
      <c r="G1106" s="82" t="e">
        <f>VLOOKUP(F1106,'ESTADAR V3 2025'!$D$125:$E$240,2,0)</f>
        <v>#N/A</v>
      </c>
      <c r="H1106" s="86"/>
      <c r="I1106" s="86"/>
      <c r="J1106" s="15"/>
      <c r="K1106" s="92">
        <f t="shared" si="75"/>
        <v>0</v>
      </c>
      <c r="L1106" s="93">
        <f t="shared" si="76"/>
        <v>0</v>
      </c>
      <c r="M1106" s="94" t="str">
        <f>+IFERROR(VLOOKUP(LEFT(F1106,4),'ESTADAR V3 2025'!$C$4:$G$116,4,0),"")</f>
        <v/>
      </c>
      <c r="N1106" s="95" t="str">
        <f t="shared" si="77"/>
        <v/>
      </c>
      <c r="O1106" s="96" t="str">
        <f t="shared" si="78"/>
        <v/>
      </c>
      <c r="P1106" s="14"/>
      <c r="Q1106" s="14"/>
      <c r="R1106" s="218" t="e">
        <f>+VLOOKUP(F1106,'ESTADAR V3 2025'!$D$125:$G$236,4,FALSE)</f>
        <v>#N/A</v>
      </c>
    </row>
    <row r="1107" spans="1:18" x14ac:dyDescent="0.35">
      <c r="A1107" s="83" t="str">
        <f>IFERROR(VLOOKUP(LEFT(F1107,4),Tabla3[[COD]:[PROCESO]],5,0),"")</f>
        <v/>
      </c>
      <c r="B1107" s="15"/>
      <c r="C1107" s="85"/>
      <c r="D1107" s="84" t="e">
        <f>VLOOKUP(E1107,FINCAS!$A$2:$B$77,2,0)</f>
        <v>#N/A</v>
      </c>
      <c r="E1107" s="15"/>
      <c r="F1107" s="15"/>
      <c r="G1107" s="82" t="e">
        <f>VLOOKUP(F1107,'ESTADAR V3 2025'!$D$125:$E$240,2,0)</f>
        <v>#N/A</v>
      </c>
      <c r="H1107" s="86"/>
      <c r="I1107" s="86"/>
      <c r="J1107" s="15"/>
      <c r="K1107" s="92">
        <f t="shared" si="75"/>
        <v>0</v>
      </c>
      <c r="L1107" s="93">
        <f t="shared" si="76"/>
        <v>0</v>
      </c>
      <c r="M1107" s="94" t="str">
        <f>+IFERROR(VLOOKUP(LEFT(F1107,4),'ESTADAR V3 2025'!$C$4:$G$116,4,0),"")</f>
        <v/>
      </c>
      <c r="N1107" s="95" t="str">
        <f t="shared" si="77"/>
        <v/>
      </c>
      <c r="O1107" s="96" t="str">
        <f t="shared" si="78"/>
        <v/>
      </c>
      <c r="P1107" s="14"/>
      <c r="Q1107" s="14"/>
      <c r="R1107" s="218" t="e">
        <f>+VLOOKUP(F1107,'ESTADAR V3 2025'!$D$125:$G$236,4,FALSE)</f>
        <v>#N/A</v>
      </c>
    </row>
    <row r="1108" spans="1:18" x14ac:dyDescent="0.35">
      <c r="A1108" s="83" t="str">
        <f>IFERROR(VLOOKUP(LEFT(F1108,4),Tabla3[[COD]:[PROCESO]],5,0),"")</f>
        <v/>
      </c>
      <c r="B1108" s="15"/>
      <c r="C1108" s="85"/>
      <c r="D1108" s="84" t="e">
        <f>VLOOKUP(E1108,FINCAS!$A$2:$B$77,2,0)</f>
        <v>#N/A</v>
      </c>
      <c r="E1108" s="15"/>
      <c r="F1108" s="15"/>
      <c r="G1108" s="82" t="e">
        <f>VLOOKUP(F1108,'ESTADAR V3 2025'!$D$125:$E$240,2,0)</f>
        <v>#N/A</v>
      </c>
      <c r="H1108" s="86"/>
      <c r="I1108" s="86"/>
      <c r="J1108" s="15"/>
      <c r="K1108" s="92">
        <f t="shared" si="75"/>
        <v>0</v>
      </c>
      <c r="L1108" s="93">
        <f t="shared" si="76"/>
        <v>0</v>
      </c>
      <c r="M1108" s="94" t="str">
        <f>+IFERROR(VLOOKUP(LEFT(F1108,4),'ESTADAR V3 2025'!$C$4:$G$116,4,0),"")</f>
        <v/>
      </c>
      <c r="N1108" s="95" t="str">
        <f t="shared" si="77"/>
        <v/>
      </c>
      <c r="O1108" s="96" t="str">
        <f t="shared" si="78"/>
        <v/>
      </c>
      <c r="P1108" s="14"/>
      <c r="Q1108" s="14"/>
      <c r="R1108" s="218" t="e">
        <f>+VLOOKUP(F1108,'ESTADAR V3 2025'!$D$125:$G$236,4,FALSE)</f>
        <v>#N/A</v>
      </c>
    </row>
    <row r="1109" spans="1:18" x14ac:dyDescent="0.35">
      <c r="A1109" s="83" t="str">
        <f>IFERROR(VLOOKUP(LEFT(F1109,4),Tabla3[[COD]:[PROCESO]],5,0),"")</f>
        <v/>
      </c>
      <c r="B1109" s="15"/>
      <c r="C1109" s="85"/>
      <c r="D1109" s="84" t="e">
        <f>VLOOKUP(E1109,FINCAS!$A$2:$B$77,2,0)</f>
        <v>#N/A</v>
      </c>
      <c r="E1109" s="15"/>
      <c r="F1109" s="15"/>
      <c r="G1109" s="82" t="e">
        <f>VLOOKUP(F1109,'ESTADAR V3 2025'!$D$125:$E$240,2,0)</f>
        <v>#N/A</v>
      </c>
      <c r="H1109" s="86"/>
      <c r="I1109" s="86"/>
      <c r="J1109" s="15"/>
      <c r="K1109" s="92">
        <f t="shared" si="75"/>
        <v>0</v>
      </c>
      <c r="L1109" s="93">
        <f t="shared" si="76"/>
        <v>0</v>
      </c>
      <c r="M1109" s="94" t="str">
        <f>+IFERROR(VLOOKUP(LEFT(F1109,4),'ESTADAR V3 2025'!$C$4:$G$116,4,0),"")</f>
        <v/>
      </c>
      <c r="N1109" s="95" t="str">
        <f t="shared" si="77"/>
        <v/>
      </c>
      <c r="O1109" s="96" t="str">
        <f t="shared" si="78"/>
        <v/>
      </c>
      <c r="P1109" s="14"/>
      <c r="Q1109" s="14"/>
      <c r="R1109" s="218" t="e">
        <f>+VLOOKUP(F1109,'ESTADAR V3 2025'!$D$125:$G$236,4,FALSE)</f>
        <v>#N/A</v>
      </c>
    </row>
    <row r="1110" spans="1:18" x14ac:dyDescent="0.35">
      <c r="A1110" s="83" t="str">
        <f>IFERROR(VLOOKUP(LEFT(F1110,4),Tabla3[[COD]:[PROCESO]],5,0),"")</f>
        <v/>
      </c>
      <c r="B1110" s="15"/>
      <c r="C1110" s="85"/>
      <c r="D1110" s="84" t="e">
        <f>VLOOKUP(E1110,FINCAS!$A$2:$B$77,2,0)</f>
        <v>#N/A</v>
      </c>
      <c r="E1110" s="15"/>
      <c r="F1110" s="15"/>
      <c r="G1110" s="82" t="e">
        <f>VLOOKUP(F1110,'ESTADAR V3 2025'!$D$125:$E$240,2,0)</f>
        <v>#N/A</v>
      </c>
      <c r="H1110" s="86"/>
      <c r="I1110" s="86"/>
      <c r="J1110" s="15"/>
      <c r="K1110" s="92">
        <f t="shared" si="75"/>
        <v>0</v>
      </c>
      <c r="L1110" s="93">
        <f t="shared" si="76"/>
        <v>0</v>
      </c>
      <c r="M1110" s="94" t="str">
        <f>+IFERROR(VLOOKUP(LEFT(F1110,4),'ESTADAR V3 2025'!$C$4:$G$116,4,0),"")</f>
        <v/>
      </c>
      <c r="N1110" s="95" t="str">
        <f t="shared" si="77"/>
        <v/>
      </c>
      <c r="O1110" s="96" t="str">
        <f t="shared" si="78"/>
        <v/>
      </c>
      <c r="P1110" s="14"/>
      <c r="Q1110" s="14"/>
      <c r="R1110" s="218" t="e">
        <f>+VLOOKUP(F1110,'ESTADAR V3 2025'!$D$125:$G$236,4,FALSE)</f>
        <v>#N/A</v>
      </c>
    </row>
    <row r="1111" spans="1:18" x14ac:dyDescent="0.35">
      <c r="A1111" s="83" t="str">
        <f>IFERROR(VLOOKUP(LEFT(F1111,4),Tabla3[[COD]:[PROCESO]],5,0),"")</f>
        <v/>
      </c>
      <c r="B1111" s="15"/>
      <c r="C1111" s="85"/>
      <c r="D1111" s="84" t="e">
        <f>VLOOKUP(E1111,FINCAS!$A$2:$B$77,2,0)</f>
        <v>#N/A</v>
      </c>
      <c r="E1111" s="15"/>
      <c r="F1111" s="15"/>
      <c r="G1111" s="82" t="e">
        <f>VLOOKUP(F1111,'ESTADAR V3 2025'!$D$125:$E$240,2,0)</f>
        <v>#N/A</v>
      </c>
      <c r="H1111" s="86"/>
      <c r="I1111" s="86"/>
      <c r="J1111" s="15"/>
      <c r="K1111" s="92">
        <f t="shared" si="75"/>
        <v>0</v>
      </c>
      <c r="L1111" s="93">
        <f t="shared" si="76"/>
        <v>0</v>
      </c>
      <c r="M1111" s="94" t="str">
        <f>+IFERROR(VLOOKUP(LEFT(F1111,4),'ESTADAR V3 2025'!$C$4:$G$116,4,0),"")</f>
        <v/>
      </c>
      <c r="N1111" s="95" t="str">
        <f t="shared" si="77"/>
        <v/>
      </c>
      <c r="O1111" s="96" t="str">
        <f t="shared" si="78"/>
        <v/>
      </c>
      <c r="P1111" s="14"/>
      <c r="Q1111" s="14"/>
      <c r="R1111" s="218" t="e">
        <f>+VLOOKUP(F1111,'ESTADAR V3 2025'!$D$125:$G$236,4,FALSE)</f>
        <v>#N/A</v>
      </c>
    </row>
    <row r="1112" spans="1:18" x14ac:dyDescent="0.35">
      <c r="A1112" s="83" t="str">
        <f>IFERROR(VLOOKUP(LEFT(F1112,4),Tabla3[[COD]:[PROCESO]],5,0),"")</f>
        <v/>
      </c>
      <c r="B1112" s="15"/>
      <c r="C1112" s="85"/>
      <c r="D1112" s="84" t="e">
        <f>VLOOKUP(E1112,FINCAS!$A$2:$B$77,2,0)</f>
        <v>#N/A</v>
      </c>
      <c r="E1112" s="15"/>
      <c r="F1112" s="15"/>
      <c r="G1112" s="82" t="e">
        <f>VLOOKUP(F1112,'ESTADAR V3 2025'!$D$125:$E$240,2,0)</f>
        <v>#N/A</v>
      </c>
      <c r="H1112" s="86"/>
      <c r="I1112" s="86"/>
      <c r="J1112" s="15"/>
      <c r="K1112" s="92">
        <f t="shared" si="75"/>
        <v>0</v>
      </c>
      <c r="L1112" s="93">
        <f t="shared" si="76"/>
        <v>0</v>
      </c>
      <c r="M1112" s="94" t="str">
        <f>+IFERROR(VLOOKUP(LEFT(F1112,4),'ESTADAR V3 2025'!$C$4:$G$116,4,0),"")</f>
        <v/>
      </c>
      <c r="N1112" s="95" t="str">
        <f t="shared" si="77"/>
        <v/>
      </c>
      <c r="O1112" s="96" t="str">
        <f t="shared" si="78"/>
        <v/>
      </c>
      <c r="P1112" s="14"/>
      <c r="Q1112" s="14"/>
      <c r="R1112" s="218" t="e">
        <f>+VLOOKUP(F1112,'ESTADAR V3 2025'!$D$125:$G$236,4,FALSE)</f>
        <v>#N/A</v>
      </c>
    </row>
    <row r="1113" spans="1:18" x14ac:dyDescent="0.35">
      <c r="A1113" s="83" t="str">
        <f>IFERROR(VLOOKUP(LEFT(F1113,4),Tabla3[[COD]:[PROCESO]],5,0),"")</f>
        <v/>
      </c>
      <c r="B1113" s="15"/>
      <c r="C1113" s="85"/>
      <c r="D1113" s="84" t="e">
        <f>VLOOKUP(E1113,FINCAS!$A$2:$B$77,2,0)</f>
        <v>#N/A</v>
      </c>
      <c r="E1113" s="15"/>
      <c r="F1113" s="15"/>
      <c r="G1113" s="82" t="e">
        <f>VLOOKUP(F1113,'ESTADAR V3 2025'!$D$125:$E$240,2,0)</f>
        <v>#N/A</v>
      </c>
      <c r="H1113" s="86"/>
      <c r="I1113" s="86"/>
      <c r="J1113" s="15"/>
      <c r="K1113" s="92">
        <f t="shared" si="75"/>
        <v>0</v>
      </c>
      <c r="L1113" s="93">
        <f t="shared" si="76"/>
        <v>0</v>
      </c>
      <c r="M1113" s="94" t="str">
        <f>+IFERROR(VLOOKUP(LEFT(F1113,4),'ESTADAR V3 2025'!$C$4:$G$116,4,0),"")</f>
        <v/>
      </c>
      <c r="N1113" s="95" t="str">
        <f t="shared" si="77"/>
        <v/>
      </c>
      <c r="O1113" s="96" t="str">
        <f t="shared" si="78"/>
        <v/>
      </c>
      <c r="P1113" s="14"/>
      <c r="Q1113" s="14"/>
      <c r="R1113" s="218" t="e">
        <f>+VLOOKUP(F1113,'ESTADAR V3 2025'!$D$125:$G$236,4,FALSE)</f>
        <v>#N/A</v>
      </c>
    </row>
    <row r="1114" spans="1:18" x14ac:dyDescent="0.35">
      <c r="A1114" s="83" t="str">
        <f>IFERROR(VLOOKUP(LEFT(F1114,4),Tabla3[[COD]:[PROCESO]],5,0),"")</f>
        <v/>
      </c>
      <c r="B1114" s="15"/>
      <c r="C1114" s="85"/>
      <c r="D1114" s="84" t="e">
        <f>VLOOKUP(E1114,FINCAS!$A$2:$B$77,2,0)</f>
        <v>#N/A</v>
      </c>
      <c r="E1114" s="15"/>
      <c r="F1114" s="15"/>
      <c r="G1114" s="82" t="e">
        <f>VLOOKUP(F1114,'ESTADAR V3 2025'!$D$125:$E$240,2,0)</f>
        <v>#N/A</v>
      </c>
      <c r="H1114" s="86"/>
      <c r="I1114" s="86"/>
      <c r="J1114" s="15"/>
      <c r="K1114" s="92">
        <f t="shared" si="75"/>
        <v>0</v>
      </c>
      <c r="L1114" s="93">
        <f t="shared" si="76"/>
        <v>0</v>
      </c>
      <c r="M1114" s="94" t="str">
        <f>+IFERROR(VLOOKUP(LEFT(F1114,4),'ESTADAR V3 2025'!$C$4:$G$116,4,0),"")</f>
        <v/>
      </c>
      <c r="N1114" s="95" t="str">
        <f t="shared" si="77"/>
        <v/>
      </c>
      <c r="O1114" s="96" t="str">
        <f t="shared" si="78"/>
        <v/>
      </c>
      <c r="P1114" s="14"/>
      <c r="Q1114" s="14"/>
      <c r="R1114" s="218" t="e">
        <f>+VLOOKUP(F1114,'ESTADAR V3 2025'!$D$125:$G$236,4,FALSE)</f>
        <v>#N/A</v>
      </c>
    </row>
    <row r="1115" spans="1:18" x14ac:dyDescent="0.35">
      <c r="A1115" s="83" t="str">
        <f>IFERROR(VLOOKUP(LEFT(F1115,4),Tabla3[[COD]:[PROCESO]],5,0),"")</f>
        <v/>
      </c>
      <c r="B1115" s="15"/>
      <c r="C1115" s="85"/>
      <c r="D1115" s="84" t="e">
        <f>VLOOKUP(E1115,FINCAS!$A$2:$B$77,2,0)</f>
        <v>#N/A</v>
      </c>
      <c r="E1115" s="15"/>
      <c r="F1115" s="15"/>
      <c r="G1115" s="82" t="e">
        <f>VLOOKUP(F1115,'ESTADAR V3 2025'!$D$125:$E$240,2,0)</f>
        <v>#N/A</v>
      </c>
      <c r="H1115" s="86"/>
      <c r="I1115" s="86"/>
      <c r="J1115" s="15"/>
      <c r="K1115" s="92">
        <f t="shared" si="75"/>
        <v>0</v>
      </c>
      <c r="L1115" s="93">
        <f t="shared" si="76"/>
        <v>0</v>
      </c>
      <c r="M1115" s="94" t="str">
        <f>+IFERROR(VLOOKUP(LEFT(F1115,4),'ESTADAR V3 2025'!$C$4:$G$116,4,0),"")</f>
        <v/>
      </c>
      <c r="N1115" s="95" t="str">
        <f t="shared" si="77"/>
        <v/>
      </c>
      <c r="O1115" s="96" t="str">
        <f t="shared" si="78"/>
        <v/>
      </c>
      <c r="P1115" s="14"/>
      <c r="Q1115" s="14"/>
      <c r="R1115" s="218" t="e">
        <f>+VLOOKUP(F1115,'ESTADAR V3 2025'!$D$125:$G$236,4,FALSE)</f>
        <v>#N/A</v>
      </c>
    </row>
    <row r="1116" spans="1:18" x14ac:dyDescent="0.35">
      <c r="A1116" s="83" t="str">
        <f>IFERROR(VLOOKUP(LEFT(F1116,4),Tabla3[[COD]:[PROCESO]],5,0),"")</f>
        <v/>
      </c>
      <c r="B1116" s="15"/>
      <c r="C1116" s="85"/>
      <c r="D1116" s="84" t="e">
        <f>VLOOKUP(E1116,FINCAS!$A$2:$B$77,2,0)</f>
        <v>#N/A</v>
      </c>
      <c r="E1116" s="15"/>
      <c r="F1116" s="15"/>
      <c r="G1116" s="82" t="e">
        <f>VLOOKUP(F1116,'ESTADAR V3 2025'!$D$125:$E$240,2,0)</f>
        <v>#N/A</v>
      </c>
      <c r="H1116" s="86"/>
      <c r="I1116" s="86"/>
      <c r="J1116" s="15"/>
      <c r="K1116" s="92">
        <f t="shared" si="75"/>
        <v>0</v>
      </c>
      <c r="L1116" s="93">
        <f t="shared" si="76"/>
        <v>0</v>
      </c>
      <c r="M1116" s="94" t="str">
        <f>+IFERROR(VLOOKUP(LEFT(F1116,4),'ESTADAR V3 2025'!$C$4:$G$116,4,0),"")</f>
        <v/>
      </c>
      <c r="N1116" s="95" t="str">
        <f t="shared" si="77"/>
        <v/>
      </c>
      <c r="O1116" s="96" t="str">
        <f t="shared" si="78"/>
        <v/>
      </c>
      <c r="P1116" s="14"/>
      <c r="Q1116" s="14"/>
      <c r="R1116" s="218" t="e">
        <f>+VLOOKUP(F1116,'ESTADAR V3 2025'!$D$125:$G$236,4,FALSE)</f>
        <v>#N/A</v>
      </c>
    </row>
    <row r="1117" spans="1:18" x14ac:dyDescent="0.35">
      <c r="A1117" s="83" t="str">
        <f>IFERROR(VLOOKUP(LEFT(F1117,4),Tabla3[[COD]:[PROCESO]],5,0),"")</f>
        <v/>
      </c>
      <c r="B1117" s="15"/>
      <c r="C1117" s="85"/>
      <c r="D1117" s="84" t="e">
        <f>VLOOKUP(E1117,FINCAS!$A$2:$B$77,2,0)</f>
        <v>#N/A</v>
      </c>
      <c r="E1117" s="15"/>
      <c r="F1117" s="15"/>
      <c r="G1117" s="82" t="e">
        <f>VLOOKUP(F1117,'ESTADAR V3 2025'!$D$125:$E$240,2,0)</f>
        <v>#N/A</v>
      </c>
      <c r="H1117" s="86"/>
      <c r="I1117" s="86"/>
      <c r="J1117" s="15"/>
      <c r="K1117" s="92">
        <f t="shared" si="75"/>
        <v>0</v>
      </c>
      <c r="L1117" s="93">
        <f t="shared" si="76"/>
        <v>0</v>
      </c>
      <c r="M1117" s="94" t="str">
        <f>+IFERROR(VLOOKUP(LEFT(F1117,4),'ESTADAR V3 2025'!$C$4:$G$116,4,0),"")</f>
        <v/>
      </c>
      <c r="N1117" s="95" t="str">
        <f t="shared" si="77"/>
        <v/>
      </c>
      <c r="O1117" s="96" t="str">
        <f t="shared" si="78"/>
        <v/>
      </c>
      <c r="P1117" s="14"/>
      <c r="Q1117" s="14"/>
      <c r="R1117" s="218" t="e">
        <f>+VLOOKUP(F1117,'ESTADAR V3 2025'!$D$125:$G$236,4,FALSE)</f>
        <v>#N/A</v>
      </c>
    </row>
    <row r="1118" spans="1:18" x14ac:dyDescent="0.35">
      <c r="A1118" s="83" t="str">
        <f>IFERROR(VLOOKUP(LEFT(F1118,4),Tabla3[[COD]:[PROCESO]],5,0),"")</f>
        <v/>
      </c>
      <c r="B1118" s="15"/>
      <c r="C1118" s="85"/>
      <c r="D1118" s="84" t="e">
        <f>VLOOKUP(E1118,FINCAS!$A$2:$B$77,2,0)</f>
        <v>#N/A</v>
      </c>
      <c r="E1118" s="15"/>
      <c r="F1118" s="15"/>
      <c r="G1118" s="82" t="e">
        <f>VLOOKUP(F1118,'ESTADAR V3 2025'!$D$125:$E$240,2,0)</f>
        <v>#N/A</v>
      </c>
      <c r="H1118" s="86"/>
      <c r="I1118" s="86"/>
      <c r="J1118" s="15"/>
      <c r="K1118" s="92">
        <f t="shared" si="75"/>
        <v>0</v>
      </c>
      <c r="L1118" s="93">
        <f t="shared" si="76"/>
        <v>0</v>
      </c>
      <c r="M1118" s="94" t="str">
        <f>+IFERROR(VLOOKUP(LEFT(F1118,4),'ESTADAR V3 2025'!$C$4:$G$116,4,0),"")</f>
        <v/>
      </c>
      <c r="N1118" s="95" t="str">
        <f t="shared" si="77"/>
        <v/>
      </c>
      <c r="O1118" s="96" t="str">
        <f t="shared" si="78"/>
        <v/>
      </c>
      <c r="P1118" s="14"/>
      <c r="Q1118" s="14"/>
      <c r="R1118" s="218" t="e">
        <f>+VLOOKUP(F1118,'ESTADAR V3 2025'!$D$125:$G$236,4,FALSE)</f>
        <v>#N/A</v>
      </c>
    </row>
    <row r="1119" spans="1:18" x14ac:dyDescent="0.35">
      <c r="A1119" s="83" t="str">
        <f>IFERROR(VLOOKUP(LEFT(F1119,4),Tabla3[[COD]:[PROCESO]],5,0),"")</f>
        <v/>
      </c>
      <c r="B1119" s="15"/>
      <c r="C1119" s="85"/>
      <c r="D1119" s="84" t="e">
        <f>VLOOKUP(E1119,FINCAS!$A$2:$B$77,2,0)</f>
        <v>#N/A</v>
      </c>
      <c r="E1119" s="15"/>
      <c r="F1119" s="15"/>
      <c r="G1119" s="82" t="e">
        <f>VLOOKUP(F1119,'ESTADAR V3 2025'!$D$125:$E$240,2,0)</f>
        <v>#N/A</v>
      </c>
      <c r="H1119" s="86"/>
      <c r="I1119" s="86"/>
      <c r="J1119" s="15"/>
      <c r="K1119" s="92">
        <f t="shared" si="75"/>
        <v>0</v>
      </c>
      <c r="L1119" s="93">
        <f t="shared" si="76"/>
        <v>0</v>
      </c>
      <c r="M1119" s="94" t="str">
        <f>+IFERROR(VLOOKUP(LEFT(F1119,4),'ESTADAR V3 2025'!$C$4:$G$116,4,0),"")</f>
        <v/>
      </c>
      <c r="N1119" s="95" t="str">
        <f t="shared" si="77"/>
        <v/>
      </c>
      <c r="O1119" s="96" t="str">
        <f t="shared" si="78"/>
        <v/>
      </c>
      <c r="P1119" s="14"/>
      <c r="Q1119" s="14"/>
      <c r="R1119" s="218" t="e">
        <f>+VLOOKUP(F1119,'ESTADAR V3 2025'!$D$125:$G$236,4,FALSE)</f>
        <v>#N/A</v>
      </c>
    </row>
    <row r="1120" spans="1:18" x14ac:dyDescent="0.35">
      <c r="A1120" s="83" t="str">
        <f>IFERROR(VLOOKUP(LEFT(F1120,4),Tabla3[[COD]:[PROCESO]],5,0),"")</f>
        <v/>
      </c>
      <c r="B1120" s="15"/>
      <c r="C1120" s="85"/>
      <c r="D1120" s="84" t="e">
        <f>VLOOKUP(E1120,FINCAS!$A$2:$B$77,2,0)</f>
        <v>#N/A</v>
      </c>
      <c r="E1120" s="15"/>
      <c r="F1120" s="15"/>
      <c r="G1120" s="82" t="e">
        <f>VLOOKUP(F1120,'ESTADAR V3 2025'!$D$125:$E$240,2,0)</f>
        <v>#N/A</v>
      </c>
      <c r="H1120" s="86"/>
      <c r="I1120" s="86"/>
      <c r="J1120" s="15"/>
      <c r="K1120" s="92">
        <f t="shared" si="75"/>
        <v>0</v>
      </c>
      <c r="L1120" s="93">
        <f t="shared" si="76"/>
        <v>0</v>
      </c>
      <c r="M1120" s="94" t="str">
        <f>+IFERROR(VLOOKUP(LEFT(F1120,4),'ESTADAR V3 2025'!$C$4:$G$116,4,0),"")</f>
        <v/>
      </c>
      <c r="N1120" s="95" t="str">
        <f t="shared" si="77"/>
        <v/>
      </c>
      <c r="O1120" s="96" t="str">
        <f t="shared" si="78"/>
        <v/>
      </c>
      <c r="P1120" s="14"/>
      <c r="Q1120" s="14"/>
      <c r="R1120" s="218" t="e">
        <f>+VLOOKUP(F1120,'ESTADAR V3 2025'!$D$125:$G$236,4,FALSE)</f>
        <v>#N/A</v>
      </c>
    </row>
    <row r="1121" spans="1:18" x14ac:dyDescent="0.35">
      <c r="A1121" s="83" t="str">
        <f>IFERROR(VLOOKUP(LEFT(F1121,4),Tabla3[[COD]:[PROCESO]],5,0),"")</f>
        <v/>
      </c>
      <c r="B1121" s="15"/>
      <c r="C1121" s="85"/>
      <c r="D1121" s="84" t="e">
        <f>VLOOKUP(E1121,FINCAS!$A$2:$B$77,2,0)</f>
        <v>#N/A</v>
      </c>
      <c r="E1121" s="15"/>
      <c r="F1121" s="15"/>
      <c r="G1121" s="82" t="e">
        <f>VLOOKUP(F1121,'ESTADAR V3 2025'!$D$125:$E$240,2,0)</f>
        <v>#N/A</v>
      </c>
      <c r="H1121" s="86"/>
      <c r="I1121" s="86"/>
      <c r="J1121" s="15"/>
      <c r="K1121" s="92">
        <f t="shared" si="75"/>
        <v>0</v>
      </c>
      <c r="L1121" s="93">
        <f t="shared" si="76"/>
        <v>0</v>
      </c>
      <c r="M1121" s="94" t="str">
        <f>+IFERROR(VLOOKUP(LEFT(F1121,4),'ESTADAR V3 2025'!$C$4:$G$116,4,0),"")</f>
        <v/>
      </c>
      <c r="N1121" s="95" t="str">
        <f t="shared" si="77"/>
        <v/>
      </c>
      <c r="O1121" s="96" t="str">
        <f t="shared" si="78"/>
        <v/>
      </c>
      <c r="P1121" s="14"/>
      <c r="Q1121" s="14"/>
      <c r="R1121" s="218" t="e">
        <f>+VLOOKUP(F1121,'ESTADAR V3 2025'!$D$125:$G$236,4,FALSE)</f>
        <v>#N/A</v>
      </c>
    </row>
    <row r="1122" spans="1:18" x14ac:dyDescent="0.35">
      <c r="A1122" s="83" t="str">
        <f>IFERROR(VLOOKUP(LEFT(F1122,4),Tabla3[[COD]:[PROCESO]],5,0),"")</f>
        <v/>
      </c>
      <c r="B1122" s="15"/>
      <c r="C1122" s="85"/>
      <c r="D1122" s="84" t="e">
        <f>VLOOKUP(E1122,FINCAS!$A$2:$B$77,2,0)</f>
        <v>#N/A</v>
      </c>
      <c r="E1122" s="15"/>
      <c r="F1122" s="15"/>
      <c r="G1122" s="82" t="e">
        <f>VLOOKUP(F1122,'ESTADAR V3 2025'!$D$125:$E$240,2,0)</f>
        <v>#N/A</v>
      </c>
      <c r="H1122" s="86"/>
      <c r="I1122" s="86"/>
      <c r="J1122" s="15"/>
      <c r="K1122" s="92">
        <f t="shared" si="75"/>
        <v>0</v>
      </c>
      <c r="L1122" s="93">
        <f t="shared" si="76"/>
        <v>0</v>
      </c>
      <c r="M1122" s="94" t="str">
        <f>+IFERROR(VLOOKUP(LEFT(F1122,4),'ESTADAR V3 2025'!$C$4:$G$116,4,0),"")</f>
        <v/>
      </c>
      <c r="N1122" s="95" t="str">
        <f t="shared" si="77"/>
        <v/>
      </c>
      <c r="O1122" s="96" t="str">
        <f t="shared" si="78"/>
        <v/>
      </c>
      <c r="P1122" s="14"/>
      <c r="Q1122" s="14"/>
      <c r="R1122" s="218" t="e">
        <f>+VLOOKUP(F1122,'ESTADAR V3 2025'!$D$125:$G$236,4,FALSE)</f>
        <v>#N/A</v>
      </c>
    </row>
    <row r="1123" spans="1:18" x14ac:dyDescent="0.35">
      <c r="A1123" s="83" t="str">
        <f>IFERROR(VLOOKUP(LEFT(F1123,4),Tabla3[[COD]:[PROCESO]],5,0),"")</f>
        <v/>
      </c>
      <c r="B1123" s="15"/>
      <c r="C1123" s="85"/>
      <c r="D1123" s="84" t="e">
        <f>VLOOKUP(E1123,FINCAS!$A$2:$B$77,2,0)</f>
        <v>#N/A</v>
      </c>
      <c r="E1123" s="15"/>
      <c r="F1123" s="15"/>
      <c r="G1123" s="82" t="e">
        <f>VLOOKUP(F1123,'ESTADAR V3 2025'!$D$125:$E$240,2,0)</f>
        <v>#N/A</v>
      </c>
      <c r="H1123" s="86"/>
      <c r="I1123" s="86"/>
      <c r="J1123" s="15"/>
      <c r="K1123" s="92">
        <f t="shared" si="75"/>
        <v>0</v>
      </c>
      <c r="L1123" s="93">
        <f t="shared" si="76"/>
        <v>0</v>
      </c>
      <c r="M1123" s="94" t="str">
        <f>+IFERROR(VLOOKUP(LEFT(F1123,4),'ESTADAR V3 2025'!$C$4:$G$116,4,0),"")</f>
        <v/>
      </c>
      <c r="N1123" s="95" t="str">
        <f t="shared" si="77"/>
        <v/>
      </c>
      <c r="O1123" s="96" t="str">
        <f t="shared" si="78"/>
        <v/>
      </c>
      <c r="P1123" s="14"/>
      <c r="Q1123" s="14"/>
      <c r="R1123" s="218" t="e">
        <f>+VLOOKUP(F1123,'ESTADAR V3 2025'!$D$125:$G$236,4,FALSE)</f>
        <v>#N/A</v>
      </c>
    </row>
    <row r="1124" spans="1:18" x14ac:dyDescent="0.35">
      <c r="A1124" s="83" t="str">
        <f>IFERROR(VLOOKUP(LEFT(F1124,4),Tabla3[[COD]:[PROCESO]],5,0),"")</f>
        <v/>
      </c>
      <c r="B1124" s="15"/>
      <c r="C1124" s="85"/>
      <c r="D1124" s="84" t="e">
        <f>VLOOKUP(E1124,FINCAS!$A$2:$B$77,2,0)</f>
        <v>#N/A</v>
      </c>
      <c r="E1124" s="15"/>
      <c r="F1124" s="15"/>
      <c r="G1124" s="82" t="e">
        <f>VLOOKUP(F1124,'ESTADAR V3 2025'!$D$125:$E$240,2,0)</f>
        <v>#N/A</v>
      </c>
      <c r="H1124" s="86"/>
      <c r="I1124" s="86"/>
      <c r="J1124" s="15"/>
      <c r="K1124" s="92">
        <f t="shared" si="75"/>
        <v>0</v>
      </c>
      <c r="L1124" s="93">
        <f t="shared" si="76"/>
        <v>0</v>
      </c>
      <c r="M1124" s="94" t="str">
        <f>+IFERROR(VLOOKUP(LEFT(F1124,4),'ESTADAR V3 2025'!$C$4:$G$116,4,0),"")</f>
        <v/>
      </c>
      <c r="N1124" s="95" t="str">
        <f t="shared" si="77"/>
        <v/>
      </c>
      <c r="O1124" s="96" t="str">
        <f t="shared" si="78"/>
        <v/>
      </c>
      <c r="P1124" s="14"/>
      <c r="Q1124" s="14"/>
      <c r="R1124" s="218" t="e">
        <f>+VLOOKUP(F1124,'ESTADAR V3 2025'!$D$125:$G$236,4,FALSE)</f>
        <v>#N/A</v>
      </c>
    </row>
    <row r="1125" spans="1:18" x14ac:dyDescent="0.35">
      <c r="A1125" s="83" t="str">
        <f>IFERROR(VLOOKUP(LEFT(F1125,4),Tabla3[[COD]:[PROCESO]],5,0),"")</f>
        <v/>
      </c>
      <c r="B1125" s="15"/>
      <c r="C1125" s="85"/>
      <c r="D1125" s="84" t="e">
        <f>VLOOKUP(E1125,FINCAS!$A$2:$B$77,2,0)</f>
        <v>#N/A</v>
      </c>
      <c r="E1125" s="15"/>
      <c r="F1125" s="15"/>
      <c r="G1125" s="82" t="e">
        <f>VLOOKUP(F1125,'ESTADAR V3 2025'!$D$125:$E$240,2,0)</f>
        <v>#N/A</v>
      </c>
      <c r="H1125" s="86"/>
      <c r="I1125" s="86"/>
      <c r="J1125" s="15"/>
      <c r="K1125" s="92">
        <f t="shared" si="75"/>
        <v>0</v>
      </c>
      <c r="L1125" s="93">
        <f t="shared" si="76"/>
        <v>0</v>
      </c>
      <c r="M1125" s="94" t="str">
        <f>+IFERROR(VLOOKUP(LEFT(F1125,4),'ESTADAR V3 2025'!$C$4:$G$116,4,0),"")</f>
        <v/>
      </c>
      <c r="N1125" s="95" t="str">
        <f t="shared" si="77"/>
        <v/>
      </c>
      <c r="O1125" s="96" t="str">
        <f t="shared" si="78"/>
        <v/>
      </c>
      <c r="P1125" s="14"/>
      <c r="Q1125" s="14"/>
      <c r="R1125" s="218" t="e">
        <f>+VLOOKUP(F1125,'ESTADAR V3 2025'!$D$125:$G$236,4,FALSE)</f>
        <v>#N/A</v>
      </c>
    </row>
    <row r="1126" spans="1:18" x14ac:dyDescent="0.35">
      <c r="A1126" s="83" t="str">
        <f>IFERROR(VLOOKUP(LEFT(F1126,4),Tabla3[[COD]:[PROCESO]],5,0),"")</f>
        <v/>
      </c>
      <c r="B1126" s="15"/>
      <c r="C1126" s="85"/>
      <c r="D1126" s="84" t="e">
        <f>VLOOKUP(E1126,FINCAS!$A$2:$B$77,2,0)</f>
        <v>#N/A</v>
      </c>
      <c r="E1126" s="15"/>
      <c r="F1126" s="15"/>
      <c r="G1126" s="82" t="e">
        <f>VLOOKUP(F1126,'ESTADAR V3 2025'!$D$125:$E$240,2,0)</f>
        <v>#N/A</v>
      </c>
      <c r="H1126" s="86"/>
      <c r="I1126" s="86"/>
      <c r="J1126" s="15"/>
      <c r="K1126" s="92">
        <f t="shared" si="75"/>
        <v>0</v>
      </c>
      <c r="L1126" s="93">
        <f t="shared" si="76"/>
        <v>0</v>
      </c>
      <c r="M1126" s="94" t="str">
        <f>+IFERROR(VLOOKUP(LEFT(F1126,4),'ESTADAR V3 2025'!$C$4:$G$116,4,0),"")</f>
        <v/>
      </c>
      <c r="N1126" s="95" t="str">
        <f t="shared" si="77"/>
        <v/>
      </c>
      <c r="O1126" s="96" t="str">
        <f t="shared" si="78"/>
        <v/>
      </c>
      <c r="P1126" s="14"/>
      <c r="Q1126" s="14"/>
      <c r="R1126" s="218" t="e">
        <f>+VLOOKUP(F1126,'ESTADAR V3 2025'!$D$125:$G$236,4,FALSE)</f>
        <v>#N/A</v>
      </c>
    </row>
    <row r="1127" spans="1:18" x14ac:dyDescent="0.35">
      <c r="A1127" s="83" t="str">
        <f>IFERROR(VLOOKUP(LEFT(F1127,4),Tabla3[[COD]:[PROCESO]],5,0),"")</f>
        <v/>
      </c>
      <c r="B1127" s="15"/>
      <c r="C1127" s="85"/>
      <c r="D1127" s="84" t="e">
        <f>VLOOKUP(E1127,FINCAS!$A$2:$B$77,2,0)</f>
        <v>#N/A</v>
      </c>
      <c r="E1127" s="15"/>
      <c r="F1127" s="15"/>
      <c r="G1127" s="82" t="e">
        <f>VLOOKUP(F1127,'ESTADAR V3 2025'!$D$125:$E$240,2,0)</f>
        <v>#N/A</v>
      </c>
      <c r="H1127" s="86"/>
      <c r="I1127" s="86"/>
      <c r="J1127" s="15"/>
      <c r="K1127" s="92">
        <f t="shared" si="75"/>
        <v>0</v>
      </c>
      <c r="L1127" s="93">
        <f t="shared" si="76"/>
        <v>0</v>
      </c>
      <c r="M1127" s="94" t="str">
        <f>+IFERROR(VLOOKUP(LEFT(F1127,4),'ESTADAR V3 2025'!$C$4:$G$116,4,0),"")</f>
        <v/>
      </c>
      <c r="N1127" s="95" t="str">
        <f t="shared" si="77"/>
        <v/>
      </c>
      <c r="O1127" s="96" t="str">
        <f t="shared" si="78"/>
        <v/>
      </c>
      <c r="P1127" s="14"/>
      <c r="Q1127" s="14"/>
      <c r="R1127" s="218" t="e">
        <f>+VLOOKUP(F1127,'ESTADAR V3 2025'!$D$125:$G$236,4,FALSE)</f>
        <v>#N/A</v>
      </c>
    </row>
    <row r="1128" spans="1:18" x14ac:dyDescent="0.35">
      <c r="A1128" s="83" t="str">
        <f>IFERROR(VLOOKUP(LEFT(F1128,4),Tabla3[[COD]:[PROCESO]],5,0),"")</f>
        <v/>
      </c>
      <c r="B1128" s="15"/>
      <c r="C1128" s="85"/>
      <c r="D1128" s="84" t="e">
        <f>VLOOKUP(E1128,FINCAS!$A$2:$B$77,2,0)</f>
        <v>#N/A</v>
      </c>
      <c r="E1128" s="15"/>
      <c r="F1128" s="15"/>
      <c r="G1128" s="82" t="e">
        <f>VLOOKUP(F1128,'ESTADAR V3 2025'!$D$125:$E$240,2,0)</f>
        <v>#N/A</v>
      </c>
      <c r="H1128" s="86"/>
      <c r="I1128" s="86"/>
      <c r="J1128" s="15"/>
      <c r="K1128" s="92">
        <f t="shared" si="75"/>
        <v>0</v>
      </c>
      <c r="L1128" s="93">
        <f t="shared" si="76"/>
        <v>0</v>
      </c>
      <c r="M1128" s="94" t="str">
        <f>+IFERROR(VLOOKUP(LEFT(F1128,4),'ESTADAR V3 2025'!$C$4:$G$116,4,0),"")</f>
        <v/>
      </c>
      <c r="N1128" s="95" t="str">
        <f t="shared" si="77"/>
        <v/>
      </c>
      <c r="O1128" s="96" t="str">
        <f t="shared" si="78"/>
        <v/>
      </c>
      <c r="P1128" s="14"/>
      <c r="Q1128" s="14"/>
      <c r="R1128" s="218" t="e">
        <f>+VLOOKUP(F1128,'ESTADAR V3 2025'!$D$125:$G$236,4,FALSE)</f>
        <v>#N/A</v>
      </c>
    </row>
    <row r="1129" spans="1:18" x14ac:dyDescent="0.35">
      <c r="A1129" s="83" t="str">
        <f>IFERROR(VLOOKUP(LEFT(F1129,4),Tabla3[[COD]:[PROCESO]],5,0),"")</f>
        <v/>
      </c>
      <c r="B1129" s="15"/>
      <c r="C1129" s="85"/>
      <c r="D1129" s="84" t="e">
        <f>VLOOKUP(E1129,FINCAS!$A$2:$B$77,2,0)</f>
        <v>#N/A</v>
      </c>
      <c r="E1129" s="15"/>
      <c r="F1129" s="15"/>
      <c r="G1129" s="82" t="e">
        <f>VLOOKUP(F1129,'ESTADAR V3 2025'!$D$125:$E$240,2,0)</f>
        <v>#N/A</v>
      </c>
      <c r="H1129" s="86"/>
      <c r="I1129" s="86"/>
      <c r="J1129" s="15"/>
      <c r="K1129" s="92">
        <f t="shared" si="75"/>
        <v>0</v>
      </c>
      <c r="L1129" s="93">
        <f t="shared" si="76"/>
        <v>0</v>
      </c>
      <c r="M1129" s="94" t="str">
        <f>+IFERROR(VLOOKUP(LEFT(F1129,4),'ESTADAR V3 2025'!$C$4:$G$116,4,0),"")</f>
        <v/>
      </c>
      <c r="N1129" s="95" t="str">
        <f t="shared" si="77"/>
        <v/>
      </c>
      <c r="O1129" s="96" t="str">
        <f t="shared" si="78"/>
        <v/>
      </c>
      <c r="P1129" s="14"/>
      <c r="Q1129" s="14"/>
      <c r="R1129" s="218" t="e">
        <f>+VLOOKUP(F1129,'ESTADAR V3 2025'!$D$125:$G$236,4,FALSE)</f>
        <v>#N/A</v>
      </c>
    </row>
    <row r="1130" spans="1:18" x14ac:dyDescent="0.35">
      <c r="A1130" s="83" t="str">
        <f>IFERROR(VLOOKUP(LEFT(F1130,4),Tabla3[[COD]:[PROCESO]],5,0),"")</f>
        <v/>
      </c>
      <c r="B1130" s="15"/>
      <c r="C1130" s="85"/>
      <c r="D1130" s="84" t="e">
        <f>VLOOKUP(E1130,FINCAS!$A$2:$B$77,2,0)</f>
        <v>#N/A</v>
      </c>
      <c r="E1130" s="15"/>
      <c r="F1130" s="15"/>
      <c r="G1130" s="82" t="e">
        <f>VLOOKUP(F1130,'ESTADAR V3 2025'!$D$125:$E$240,2,0)</f>
        <v>#N/A</v>
      </c>
      <c r="H1130" s="86"/>
      <c r="I1130" s="86"/>
      <c r="J1130" s="15"/>
      <c r="K1130" s="92">
        <f t="shared" ref="K1130:K1192" si="79">+IFERROR(L1130,M1130)</f>
        <v>0</v>
      </c>
      <c r="L1130" s="93">
        <f t="shared" ref="L1130:L1192" si="80">+(I1130-H1130)*24</f>
        <v>0</v>
      </c>
      <c r="M1130" s="94" t="str">
        <f>+IFERROR(VLOOKUP(LEFT(F1130,4),'ESTADAR V3 2025'!$C$4:$G$116,4,0),"")</f>
        <v/>
      </c>
      <c r="N1130" s="95" t="str">
        <f t="shared" ref="N1130:N1192" si="81">IFERROR(J1130/L1130,"")</f>
        <v/>
      </c>
      <c r="O1130" s="96" t="str">
        <f t="shared" ref="O1130:O1192" si="82">IFERROR(N1130/M1130,"")</f>
        <v/>
      </c>
      <c r="P1130" s="14"/>
      <c r="Q1130" s="14"/>
      <c r="R1130" s="218" t="e">
        <f>+VLOOKUP(F1130,'ESTADAR V3 2025'!$D$125:$G$236,4,FALSE)</f>
        <v>#N/A</v>
      </c>
    </row>
    <row r="1131" spans="1:18" x14ac:dyDescent="0.35">
      <c r="A1131" s="83" t="str">
        <f>IFERROR(VLOOKUP(LEFT(F1131,4),Tabla3[[COD]:[PROCESO]],5,0),"")</f>
        <v/>
      </c>
      <c r="B1131" s="15"/>
      <c r="C1131" s="85"/>
      <c r="D1131" s="84" t="e">
        <f>VLOOKUP(E1131,FINCAS!$A$2:$B$77,2,0)</f>
        <v>#N/A</v>
      </c>
      <c r="E1131" s="15"/>
      <c r="F1131" s="15"/>
      <c r="G1131" s="82" t="e">
        <f>VLOOKUP(F1131,'ESTADAR V3 2025'!$D$125:$E$240,2,0)</f>
        <v>#N/A</v>
      </c>
      <c r="H1131" s="86"/>
      <c r="I1131" s="86"/>
      <c r="J1131" s="15"/>
      <c r="K1131" s="92">
        <f t="shared" si="79"/>
        <v>0</v>
      </c>
      <c r="L1131" s="93">
        <f t="shared" si="80"/>
        <v>0</v>
      </c>
      <c r="M1131" s="94" t="str">
        <f>+IFERROR(VLOOKUP(LEFT(F1131,4),'ESTADAR V3 2025'!$C$4:$G$116,4,0),"")</f>
        <v/>
      </c>
      <c r="N1131" s="95" t="str">
        <f t="shared" si="81"/>
        <v/>
      </c>
      <c r="O1131" s="96" t="str">
        <f t="shared" si="82"/>
        <v/>
      </c>
      <c r="P1131" s="14"/>
      <c r="Q1131" s="14"/>
      <c r="R1131" s="218" t="e">
        <f>+VLOOKUP(F1131,'ESTADAR V3 2025'!$D$125:$G$236,4,FALSE)</f>
        <v>#N/A</v>
      </c>
    </row>
    <row r="1132" spans="1:18" x14ac:dyDescent="0.35">
      <c r="A1132" s="83" t="str">
        <f>IFERROR(VLOOKUP(LEFT(F1132,4),Tabla3[[COD]:[PROCESO]],5,0),"")</f>
        <v/>
      </c>
      <c r="B1132" s="15"/>
      <c r="C1132" s="85"/>
      <c r="D1132" s="84" t="e">
        <f>VLOOKUP(E1132,FINCAS!$A$2:$B$77,2,0)</f>
        <v>#N/A</v>
      </c>
      <c r="E1132" s="15"/>
      <c r="F1132" s="15"/>
      <c r="G1132" s="82" t="e">
        <f>VLOOKUP(F1132,'ESTADAR V3 2025'!$D$125:$E$240,2,0)</f>
        <v>#N/A</v>
      </c>
      <c r="H1132" s="86"/>
      <c r="I1132" s="86"/>
      <c r="J1132" s="15"/>
      <c r="K1132" s="92">
        <f t="shared" si="79"/>
        <v>0</v>
      </c>
      <c r="L1132" s="93">
        <f t="shared" si="80"/>
        <v>0</v>
      </c>
      <c r="M1132" s="94" t="str">
        <f>+IFERROR(VLOOKUP(LEFT(F1132,4),'ESTADAR V3 2025'!$C$4:$G$116,4,0),"")</f>
        <v/>
      </c>
      <c r="N1132" s="95" t="str">
        <f t="shared" si="81"/>
        <v/>
      </c>
      <c r="O1132" s="96" t="str">
        <f t="shared" si="82"/>
        <v/>
      </c>
      <c r="P1132" s="14"/>
      <c r="Q1132" s="14"/>
      <c r="R1132" s="218" t="e">
        <f>+VLOOKUP(F1132,'ESTADAR V3 2025'!$D$125:$G$236,4,FALSE)</f>
        <v>#N/A</v>
      </c>
    </row>
    <row r="1133" spans="1:18" x14ac:dyDescent="0.35">
      <c r="A1133" s="83" t="str">
        <f>IFERROR(VLOOKUP(LEFT(F1133,4),Tabla3[[COD]:[PROCESO]],5,0),"")</f>
        <v/>
      </c>
      <c r="B1133" s="15"/>
      <c r="C1133" s="85"/>
      <c r="D1133" s="84" t="e">
        <f>VLOOKUP(E1133,FINCAS!$A$2:$B$77,2,0)</f>
        <v>#N/A</v>
      </c>
      <c r="E1133" s="15"/>
      <c r="F1133" s="15"/>
      <c r="G1133" s="82" t="e">
        <f>VLOOKUP(F1133,'ESTADAR V3 2025'!$D$125:$E$240,2,0)</f>
        <v>#N/A</v>
      </c>
      <c r="H1133" s="86"/>
      <c r="I1133" s="86"/>
      <c r="J1133" s="15"/>
      <c r="K1133" s="92">
        <f t="shared" si="79"/>
        <v>0</v>
      </c>
      <c r="L1133" s="93">
        <f t="shared" si="80"/>
        <v>0</v>
      </c>
      <c r="M1133" s="94" t="str">
        <f>+IFERROR(VLOOKUP(LEFT(F1133,4),'ESTADAR V3 2025'!$C$4:$G$116,4,0),"")</f>
        <v/>
      </c>
      <c r="N1133" s="95" t="str">
        <f t="shared" si="81"/>
        <v/>
      </c>
      <c r="O1133" s="96" t="str">
        <f t="shared" si="82"/>
        <v/>
      </c>
      <c r="P1133" s="14"/>
      <c r="Q1133" s="14"/>
      <c r="R1133" s="218" t="e">
        <f>+VLOOKUP(F1133,'ESTADAR V3 2025'!$D$125:$G$236,4,FALSE)</f>
        <v>#N/A</v>
      </c>
    </row>
    <row r="1134" spans="1:18" x14ac:dyDescent="0.35">
      <c r="A1134" s="83" t="str">
        <f>IFERROR(VLOOKUP(LEFT(F1134,4),Tabla3[[COD]:[PROCESO]],5,0),"")</f>
        <v/>
      </c>
      <c r="B1134" s="15"/>
      <c r="C1134" s="85"/>
      <c r="D1134" s="84" t="e">
        <f>VLOOKUP(E1134,FINCAS!$A$2:$B$77,2,0)</f>
        <v>#N/A</v>
      </c>
      <c r="E1134" s="15"/>
      <c r="F1134" s="15"/>
      <c r="G1134" s="82" t="e">
        <f>VLOOKUP(F1134,'ESTADAR V3 2025'!$D$125:$E$240,2,0)</f>
        <v>#N/A</v>
      </c>
      <c r="H1134" s="86"/>
      <c r="I1134" s="86"/>
      <c r="J1134" s="15"/>
      <c r="K1134" s="92">
        <f t="shared" si="79"/>
        <v>0</v>
      </c>
      <c r="L1134" s="93">
        <f t="shared" si="80"/>
        <v>0</v>
      </c>
      <c r="M1134" s="94" t="str">
        <f>+IFERROR(VLOOKUP(LEFT(F1134,4),'ESTADAR V3 2025'!$C$4:$G$116,4,0),"")</f>
        <v/>
      </c>
      <c r="N1134" s="95" t="str">
        <f t="shared" si="81"/>
        <v/>
      </c>
      <c r="O1134" s="96" t="str">
        <f t="shared" si="82"/>
        <v/>
      </c>
      <c r="P1134" s="14"/>
      <c r="Q1134" s="14"/>
      <c r="R1134" s="218" t="e">
        <f>+VLOOKUP(F1134,'ESTADAR V3 2025'!$D$125:$G$236,4,FALSE)</f>
        <v>#N/A</v>
      </c>
    </row>
    <row r="1135" spans="1:18" x14ac:dyDescent="0.35">
      <c r="A1135" s="83" t="str">
        <f>IFERROR(VLOOKUP(LEFT(F1135,4),Tabla3[[COD]:[PROCESO]],5,0),"")</f>
        <v/>
      </c>
      <c r="B1135" s="15"/>
      <c r="C1135" s="85"/>
      <c r="D1135" s="84" t="e">
        <f>VLOOKUP(E1135,FINCAS!$A$2:$B$77,2,0)</f>
        <v>#N/A</v>
      </c>
      <c r="E1135" s="15"/>
      <c r="F1135" s="15"/>
      <c r="G1135" s="82" t="e">
        <f>VLOOKUP(F1135,'ESTADAR V3 2025'!$D$125:$E$240,2,0)</f>
        <v>#N/A</v>
      </c>
      <c r="H1135" s="86"/>
      <c r="I1135" s="86"/>
      <c r="J1135" s="15"/>
      <c r="K1135" s="92">
        <f t="shared" si="79"/>
        <v>0</v>
      </c>
      <c r="L1135" s="93">
        <f t="shared" si="80"/>
        <v>0</v>
      </c>
      <c r="M1135" s="94" t="str">
        <f>+IFERROR(VLOOKUP(LEFT(F1135,4),'ESTADAR V3 2025'!$C$4:$G$116,4,0),"")</f>
        <v/>
      </c>
      <c r="N1135" s="95" t="str">
        <f t="shared" si="81"/>
        <v/>
      </c>
      <c r="O1135" s="96" t="str">
        <f t="shared" si="82"/>
        <v/>
      </c>
      <c r="P1135" s="14"/>
      <c r="Q1135" s="14"/>
      <c r="R1135" s="218" t="e">
        <f>+VLOOKUP(F1135,'ESTADAR V3 2025'!$D$125:$G$236,4,FALSE)</f>
        <v>#N/A</v>
      </c>
    </row>
    <row r="1136" spans="1:18" x14ac:dyDescent="0.35">
      <c r="A1136" s="83" t="str">
        <f>IFERROR(VLOOKUP(LEFT(F1136,4),Tabla3[[COD]:[PROCESO]],5,0),"")</f>
        <v/>
      </c>
      <c r="B1136" s="15"/>
      <c r="C1136" s="85"/>
      <c r="D1136" s="84" t="e">
        <f>VLOOKUP(E1136,FINCAS!$A$2:$B$77,2,0)</f>
        <v>#N/A</v>
      </c>
      <c r="E1136" s="15"/>
      <c r="F1136" s="15"/>
      <c r="G1136" s="82" t="e">
        <f>VLOOKUP(F1136,'ESTADAR V3 2025'!$D$125:$E$240,2,0)</f>
        <v>#N/A</v>
      </c>
      <c r="H1136" s="86"/>
      <c r="I1136" s="86"/>
      <c r="J1136" s="15"/>
      <c r="K1136" s="92">
        <f t="shared" si="79"/>
        <v>0</v>
      </c>
      <c r="L1136" s="93">
        <f t="shared" si="80"/>
        <v>0</v>
      </c>
      <c r="M1136" s="94" t="str">
        <f>+IFERROR(VLOOKUP(LEFT(F1136,4),'ESTADAR V3 2025'!$C$4:$G$116,4,0),"")</f>
        <v/>
      </c>
      <c r="N1136" s="95" t="str">
        <f t="shared" si="81"/>
        <v/>
      </c>
      <c r="O1136" s="96" t="str">
        <f t="shared" si="82"/>
        <v/>
      </c>
      <c r="P1136" s="14"/>
      <c r="Q1136" s="14"/>
      <c r="R1136" s="218" t="e">
        <f>+VLOOKUP(F1136,'ESTADAR V3 2025'!$D$125:$G$236,4,FALSE)</f>
        <v>#N/A</v>
      </c>
    </row>
    <row r="1137" spans="1:18" x14ac:dyDescent="0.35">
      <c r="A1137" s="83" t="str">
        <f>IFERROR(VLOOKUP(LEFT(F1137,4),Tabla3[[COD]:[PROCESO]],5,0),"")</f>
        <v/>
      </c>
      <c r="B1137" s="15"/>
      <c r="C1137" s="85"/>
      <c r="D1137" s="84" t="e">
        <f>VLOOKUP(E1137,FINCAS!$A$2:$B$77,2,0)</f>
        <v>#N/A</v>
      </c>
      <c r="E1137" s="15"/>
      <c r="F1137" s="15"/>
      <c r="G1137" s="82" t="e">
        <f>VLOOKUP(F1137,'ESTADAR V3 2025'!$D$125:$E$240,2,0)</f>
        <v>#N/A</v>
      </c>
      <c r="H1137" s="86"/>
      <c r="I1137" s="86"/>
      <c r="J1137" s="15"/>
      <c r="K1137" s="92">
        <f t="shared" si="79"/>
        <v>0</v>
      </c>
      <c r="L1137" s="93">
        <f t="shared" si="80"/>
        <v>0</v>
      </c>
      <c r="M1137" s="94" t="str">
        <f>+IFERROR(VLOOKUP(LEFT(F1137,4),'ESTADAR V3 2025'!$C$4:$G$116,4,0),"")</f>
        <v/>
      </c>
      <c r="N1137" s="95" t="str">
        <f t="shared" si="81"/>
        <v/>
      </c>
      <c r="O1137" s="96" t="str">
        <f t="shared" si="82"/>
        <v/>
      </c>
      <c r="P1137" s="14"/>
      <c r="Q1137" s="14"/>
      <c r="R1137" s="218" t="e">
        <f>+VLOOKUP(F1137,'ESTADAR V3 2025'!$D$125:$G$236,4,FALSE)</f>
        <v>#N/A</v>
      </c>
    </row>
    <row r="1138" spans="1:18" x14ac:dyDescent="0.35">
      <c r="A1138" s="83" t="str">
        <f>IFERROR(VLOOKUP(LEFT(F1138,4),Tabla3[[COD]:[PROCESO]],5,0),"")</f>
        <v/>
      </c>
      <c r="B1138" s="15"/>
      <c r="C1138" s="85"/>
      <c r="D1138" s="84" t="e">
        <f>VLOOKUP(E1138,FINCAS!$A$2:$B$77,2,0)</f>
        <v>#N/A</v>
      </c>
      <c r="E1138" s="15"/>
      <c r="F1138" s="15"/>
      <c r="G1138" s="82" t="e">
        <f>VLOOKUP(F1138,'ESTADAR V3 2025'!$D$125:$E$240,2,0)</f>
        <v>#N/A</v>
      </c>
      <c r="H1138" s="86"/>
      <c r="I1138" s="86"/>
      <c r="J1138" s="15"/>
      <c r="K1138" s="92">
        <f t="shared" si="79"/>
        <v>0</v>
      </c>
      <c r="L1138" s="93">
        <f t="shared" si="80"/>
        <v>0</v>
      </c>
      <c r="M1138" s="94" t="str">
        <f>+IFERROR(VLOOKUP(LEFT(F1138,4),'ESTADAR V3 2025'!$C$4:$G$116,4,0),"")</f>
        <v/>
      </c>
      <c r="N1138" s="95" t="str">
        <f t="shared" si="81"/>
        <v/>
      </c>
      <c r="O1138" s="96" t="str">
        <f t="shared" si="82"/>
        <v/>
      </c>
      <c r="P1138" s="14"/>
      <c r="Q1138" s="14"/>
      <c r="R1138" s="218" t="e">
        <f>+VLOOKUP(F1138,'ESTADAR V3 2025'!$D$125:$G$236,4,FALSE)</f>
        <v>#N/A</v>
      </c>
    </row>
    <row r="1139" spans="1:18" x14ac:dyDescent="0.35">
      <c r="A1139" s="83" t="str">
        <f>IFERROR(VLOOKUP(LEFT(F1139,4),Tabla3[[COD]:[PROCESO]],5,0),"")</f>
        <v/>
      </c>
      <c r="B1139" s="15"/>
      <c r="C1139" s="85"/>
      <c r="D1139" s="84" t="e">
        <f>VLOOKUP(E1139,FINCAS!$A$2:$B$77,2,0)</f>
        <v>#N/A</v>
      </c>
      <c r="E1139" s="15"/>
      <c r="F1139" s="15"/>
      <c r="G1139" s="82" t="e">
        <f>VLOOKUP(F1139,'ESTADAR V3 2025'!$D$125:$E$240,2,0)</f>
        <v>#N/A</v>
      </c>
      <c r="H1139" s="86"/>
      <c r="I1139" s="86"/>
      <c r="J1139" s="15"/>
      <c r="K1139" s="92">
        <f t="shared" si="79"/>
        <v>0</v>
      </c>
      <c r="L1139" s="93">
        <f t="shared" si="80"/>
        <v>0</v>
      </c>
      <c r="M1139" s="94" t="str">
        <f>+IFERROR(VLOOKUP(LEFT(F1139,4),'ESTADAR V3 2025'!$C$4:$G$116,4,0),"")</f>
        <v/>
      </c>
      <c r="N1139" s="95" t="str">
        <f t="shared" si="81"/>
        <v/>
      </c>
      <c r="O1139" s="96" t="str">
        <f t="shared" si="82"/>
        <v/>
      </c>
      <c r="P1139" s="14"/>
      <c r="Q1139" s="14"/>
      <c r="R1139" s="218" t="e">
        <f>+VLOOKUP(F1139,'ESTADAR V3 2025'!$D$125:$G$236,4,FALSE)</f>
        <v>#N/A</v>
      </c>
    </row>
    <row r="1140" spans="1:18" x14ac:dyDescent="0.35">
      <c r="A1140" s="83" t="str">
        <f>IFERROR(VLOOKUP(LEFT(F1140,4),Tabla3[[COD]:[PROCESO]],5,0),"")</f>
        <v/>
      </c>
      <c r="B1140" s="15"/>
      <c r="C1140" s="85"/>
      <c r="D1140" s="84" t="e">
        <f>VLOOKUP(E1140,FINCAS!$A$2:$B$77,2,0)</f>
        <v>#N/A</v>
      </c>
      <c r="E1140" s="15"/>
      <c r="F1140" s="15"/>
      <c r="G1140" s="82" t="e">
        <f>VLOOKUP(F1140,'ESTADAR V3 2025'!$D$125:$E$240,2,0)</f>
        <v>#N/A</v>
      </c>
      <c r="H1140" s="86"/>
      <c r="I1140" s="86"/>
      <c r="J1140" s="15"/>
      <c r="K1140" s="92">
        <f t="shared" si="79"/>
        <v>0</v>
      </c>
      <c r="L1140" s="93">
        <f t="shared" si="80"/>
        <v>0</v>
      </c>
      <c r="M1140" s="94" t="str">
        <f>+IFERROR(VLOOKUP(LEFT(F1140,4),'ESTADAR V3 2025'!$C$4:$G$116,4,0),"")</f>
        <v/>
      </c>
      <c r="N1140" s="95" t="str">
        <f t="shared" si="81"/>
        <v/>
      </c>
      <c r="O1140" s="96" t="str">
        <f t="shared" si="82"/>
        <v/>
      </c>
      <c r="P1140" s="14"/>
      <c r="Q1140" s="14"/>
      <c r="R1140" s="218" t="e">
        <f>+VLOOKUP(F1140,'ESTADAR V3 2025'!$D$125:$G$236,4,FALSE)</f>
        <v>#N/A</v>
      </c>
    </row>
    <row r="1141" spans="1:18" x14ac:dyDescent="0.35">
      <c r="A1141" s="83" t="str">
        <f>IFERROR(VLOOKUP(LEFT(F1141,4),Tabla3[[COD]:[PROCESO]],5,0),"")</f>
        <v/>
      </c>
      <c r="B1141" s="15"/>
      <c r="C1141" s="85"/>
      <c r="D1141" s="84" t="e">
        <f>VLOOKUP(E1141,FINCAS!$A$2:$B$77,2,0)</f>
        <v>#N/A</v>
      </c>
      <c r="E1141" s="15"/>
      <c r="F1141" s="15"/>
      <c r="G1141" s="82" t="e">
        <f>VLOOKUP(F1141,'ESTADAR V3 2025'!$D$125:$E$240,2,0)</f>
        <v>#N/A</v>
      </c>
      <c r="H1141" s="86"/>
      <c r="I1141" s="86"/>
      <c r="J1141" s="15"/>
      <c r="K1141" s="92">
        <f t="shared" si="79"/>
        <v>0</v>
      </c>
      <c r="L1141" s="93">
        <f t="shared" si="80"/>
        <v>0</v>
      </c>
      <c r="M1141" s="94" t="str">
        <f>+IFERROR(VLOOKUP(LEFT(F1141,4),'ESTADAR V3 2025'!$C$4:$G$116,4,0),"")</f>
        <v/>
      </c>
      <c r="N1141" s="95" t="str">
        <f t="shared" si="81"/>
        <v/>
      </c>
      <c r="O1141" s="96" t="str">
        <f t="shared" si="82"/>
        <v/>
      </c>
      <c r="P1141" s="14"/>
      <c r="Q1141" s="14"/>
      <c r="R1141" s="218" t="e">
        <f>+VLOOKUP(F1141,'ESTADAR V3 2025'!$D$125:$G$236,4,FALSE)</f>
        <v>#N/A</v>
      </c>
    </row>
    <row r="1142" spans="1:18" x14ac:dyDescent="0.35">
      <c r="A1142" s="83" t="str">
        <f>IFERROR(VLOOKUP(LEFT(F1142,4),Tabla3[[COD]:[PROCESO]],5,0),"")</f>
        <v/>
      </c>
      <c r="B1142" s="15"/>
      <c r="C1142" s="85"/>
      <c r="D1142" s="84" t="e">
        <f>VLOOKUP(E1142,FINCAS!$A$2:$B$77,2,0)</f>
        <v>#N/A</v>
      </c>
      <c r="E1142" s="15"/>
      <c r="F1142" s="15"/>
      <c r="G1142" s="82" t="e">
        <f>VLOOKUP(F1142,'ESTADAR V3 2025'!$D$125:$E$240,2,0)</f>
        <v>#N/A</v>
      </c>
      <c r="H1142" s="86"/>
      <c r="I1142" s="86"/>
      <c r="J1142" s="15"/>
      <c r="K1142" s="92">
        <f t="shared" si="79"/>
        <v>0</v>
      </c>
      <c r="L1142" s="93">
        <f t="shared" si="80"/>
        <v>0</v>
      </c>
      <c r="M1142" s="94" t="str">
        <f>+IFERROR(VLOOKUP(LEFT(F1142,4),'ESTADAR V3 2025'!$C$4:$G$116,4,0),"")</f>
        <v/>
      </c>
      <c r="N1142" s="95" t="str">
        <f t="shared" si="81"/>
        <v/>
      </c>
      <c r="O1142" s="96" t="str">
        <f t="shared" si="82"/>
        <v/>
      </c>
      <c r="P1142" s="14"/>
      <c r="Q1142" s="14"/>
      <c r="R1142" s="218" t="e">
        <f>+VLOOKUP(F1142,'ESTADAR V3 2025'!$D$125:$G$236,4,FALSE)</f>
        <v>#N/A</v>
      </c>
    </row>
    <row r="1143" spans="1:18" x14ac:dyDescent="0.35">
      <c r="A1143" s="83" t="str">
        <f>IFERROR(VLOOKUP(LEFT(F1143,4),Tabla3[[COD]:[PROCESO]],5,0),"")</f>
        <v/>
      </c>
      <c r="B1143" s="15"/>
      <c r="C1143" s="85"/>
      <c r="D1143" s="84" t="e">
        <f>VLOOKUP(E1143,FINCAS!$A$2:$B$77,2,0)</f>
        <v>#N/A</v>
      </c>
      <c r="E1143" s="15"/>
      <c r="F1143" s="15"/>
      <c r="G1143" s="82" t="e">
        <f>VLOOKUP(F1143,'ESTADAR V3 2025'!$D$125:$E$240,2,0)</f>
        <v>#N/A</v>
      </c>
      <c r="H1143" s="86"/>
      <c r="I1143" s="86"/>
      <c r="J1143" s="15"/>
      <c r="K1143" s="92">
        <f t="shared" si="79"/>
        <v>0</v>
      </c>
      <c r="L1143" s="93">
        <f t="shared" si="80"/>
        <v>0</v>
      </c>
      <c r="M1143" s="94" t="str">
        <f>+IFERROR(VLOOKUP(LEFT(F1143,4),'ESTADAR V3 2025'!$C$4:$G$116,4,0),"")</f>
        <v/>
      </c>
      <c r="N1143" s="95" t="str">
        <f t="shared" si="81"/>
        <v/>
      </c>
      <c r="O1143" s="96" t="str">
        <f t="shared" si="82"/>
        <v/>
      </c>
      <c r="P1143" s="14"/>
      <c r="Q1143" s="14"/>
      <c r="R1143" s="218" t="e">
        <f>+VLOOKUP(F1143,'ESTADAR V3 2025'!$D$125:$G$236,4,FALSE)</f>
        <v>#N/A</v>
      </c>
    </row>
    <row r="1144" spans="1:18" x14ac:dyDescent="0.35">
      <c r="A1144" s="83" t="str">
        <f>IFERROR(VLOOKUP(LEFT(F1144,4),Tabla3[[COD]:[PROCESO]],5,0),"")</f>
        <v/>
      </c>
      <c r="B1144" s="15"/>
      <c r="C1144" s="85"/>
      <c r="D1144" s="84" t="e">
        <f>VLOOKUP(E1144,FINCAS!$A$2:$B$77,2,0)</f>
        <v>#N/A</v>
      </c>
      <c r="E1144" s="15"/>
      <c r="F1144" s="15"/>
      <c r="G1144" s="82" t="e">
        <f>VLOOKUP(F1144,'ESTADAR V3 2025'!$D$125:$E$240,2,0)</f>
        <v>#N/A</v>
      </c>
      <c r="H1144" s="86"/>
      <c r="I1144" s="86"/>
      <c r="J1144" s="15"/>
      <c r="K1144" s="92">
        <f t="shared" si="79"/>
        <v>0</v>
      </c>
      <c r="L1144" s="93">
        <f t="shared" si="80"/>
        <v>0</v>
      </c>
      <c r="M1144" s="94" t="str">
        <f>+IFERROR(VLOOKUP(LEFT(F1144,4),'ESTADAR V3 2025'!$C$4:$G$116,4,0),"")</f>
        <v/>
      </c>
      <c r="N1144" s="95" t="str">
        <f t="shared" si="81"/>
        <v/>
      </c>
      <c r="O1144" s="96" t="str">
        <f t="shared" si="82"/>
        <v/>
      </c>
      <c r="P1144" s="14"/>
      <c r="Q1144" s="14"/>
      <c r="R1144" s="218" t="e">
        <f>+VLOOKUP(F1144,'ESTADAR V3 2025'!$D$125:$G$236,4,FALSE)</f>
        <v>#N/A</v>
      </c>
    </row>
    <row r="1145" spans="1:18" x14ac:dyDescent="0.35">
      <c r="A1145" s="83" t="str">
        <f>IFERROR(VLOOKUP(LEFT(F1145,4),Tabla3[[COD]:[PROCESO]],5,0),"")</f>
        <v/>
      </c>
      <c r="B1145" s="15"/>
      <c r="C1145" s="85"/>
      <c r="D1145" s="84" t="e">
        <f>VLOOKUP(E1145,FINCAS!$A$2:$B$77,2,0)</f>
        <v>#N/A</v>
      </c>
      <c r="E1145" s="15"/>
      <c r="F1145" s="15"/>
      <c r="G1145" s="82" t="e">
        <f>VLOOKUP(F1145,'ESTADAR V3 2025'!$D$125:$E$240,2,0)</f>
        <v>#N/A</v>
      </c>
      <c r="H1145" s="86"/>
      <c r="I1145" s="86"/>
      <c r="J1145" s="15"/>
      <c r="K1145" s="92">
        <f t="shared" si="79"/>
        <v>0</v>
      </c>
      <c r="L1145" s="93">
        <f t="shared" si="80"/>
        <v>0</v>
      </c>
      <c r="M1145" s="94" t="str">
        <f>+IFERROR(VLOOKUP(LEFT(F1145,4),'ESTADAR V3 2025'!$C$4:$G$116,4,0),"")</f>
        <v/>
      </c>
      <c r="N1145" s="95" t="str">
        <f t="shared" si="81"/>
        <v/>
      </c>
      <c r="O1145" s="96" t="str">
        <f t="shared" si="82"/>
        <v/>
      </c>
      <c r="P1145" s="14"/>
      <c r="Q1145" s="14"/>
      <c r="R1145" s="218" t="e">
        <f>+VLOOKUP(F1145,'ESTADAR V3 2025'!$D$125:$G$236,4,FALSE)</f>
        <v>#N/A</v>
      </c>
    </row>
    <row r="1146" spans="1:18" x14ac:dyDescent="0.35">
      <c r="A1146" s="83" t="str">
        <f>IFERROR(VLOOKUP(LEFT(F1146,4),Tabla3[[COD]:[PROCESO]],5,0),"")</f>
        <v/>
      </c>
      <c r="B1146" s="15"/>
      <c r="C1146" s="85"/>
      <c r="D1146" s="84" t="e">
        <f>VLOOKUP(E1146,FINCAS!$A$2:$B$77,2,0)</f>
        <v>#N/A</v>
      </c>
      <c r="E1146" s="15"/>
      <c r="F1146" s="15"/>
      <c r="G1146" s="82" t="e">
        <f>VLOOKUP(F1146,'ESTADAR V3 2025'!$D$125:$E$240,2,0)</f>
        <v>#N/A</v>
      </c>
      <c r="H1146" s="86"/>
      <c r="I1146" s="86"/>
      <c r="J1146" s="15"/>
      <c r="K1146" s="92">
        <f t="shared" si="79"/>
        <v>0</v>
      </c>
      <c r="L1146" s="93">
        <f t="shared" si="80"/>
        <v>0</v>
      </c>
      <c r="M1146" s="94" t="str">
        <f>+IFERROR(VLOOKUP(LEFT(F1146,4),'ESTADAR V3 2025'!$C$4:$G$116,4,0),"")</f>
        <v/>
      </c>
      <c r="N1146" s="95" t="str">
        <f t="shared" si="81"/>
        <v/>
      </c>
      <c r="O1146" s="96" t="str">
        <f t="shared" si="82"/>
        <v/>
      </c>
      <c r="P1146" s="14"/>
      <c r="Q1146" s="14"/>
      <c r="R1146" s="218" t="e">
        <f>+VLOOKUP(F1146,'ESTADAR V3 2025'!$D$125:$G$236,4,FALSE)</f>
        <v>#N/A</v>
      </c>
    </row>
    <row r="1147" spans="1:18" x14ac:dyDescent="0.35">
      <c r="A1147" s="83" t="str">
        <f>IFERROR(VLOOKUP(LEFT(F1147,4),Tabla3[[COD]:[PROCESO]],5,0),"")</f>
        <v/>
      </c>
      <c r="B1147" s="15"/>
      <c r="C1147" s="85"/>
      <c r="D1147" s="84" t="e">
        <f>VLOOKUP(E1147,FINCAS!$A$2:$B$77,2,0)</f>
        <v>#N/A</v>
      </c>
      <c r="E1147" s="15"/>
      <c r="F1147" s="15"/>
      <c r="G1147" s="82" t="e">
        <f>VLOOKUP(F1147,'ESTADAR V3 2025'!$D$125:$E$240,2,0)</f>
        <v>#N/A</v>
      </c>
      <c r="H1147" s="86"/>
      <c r="I1147" s="86"/>
      <c r="J1147" s="15"/>
      <c r="K1147" s="92">
        <f t="shared" si="79"/>
        <v>0</v>
      </c>
      <c r="L1147" s="93">
        <f t="shared" si="80"/>
        <v>0</v>
      </c>
      <c r="M1147" s="94" t="str">
        <f>+IFERROR(VLOOKUP(LEFT(F1147,4),'ESTADAR V3 2025'!$C$4:$G$116,4,0),"")</f>
        <v/>
      </c>
      <c r="N1147" s="95" t="str">
        <f t="shared" si="81"/>
        <v/>
      </c>
      <c r="O1147" s="96" t="str">
        <f t="shared" si="82"/>
        <v/>
      </c>
      <c r="P1147" s="14"/>
      <c r="Q1147" s="14"/>
      <c r="R1147" s="218" t="e">
        <f>+VLOOKUP(F1147,'ESTADAR V3 2025'!$D$125:$G$236,4,FALSE)</f>
        <v>#N/A</v>
      </c>
    </row>
    <row r="1148" spans="1:18" x14ac:dyDescent="0.35">
      <c r="A1148" s="83" t="str">
        <f>IFERROR(VLOOKUP(LEFT(F1148,4),Tabla3[[COD]:[PROCESO]],5,0),"")</f>
        <v/>
      </c>
      <c r="B1148" s="15"/>
      <c r="C1148" s="85"/>
      <c r="D1148" s="84" t="e">
        <f>VLOOKUP(E1148,FINCAS!$A$2:$B$77,2,0)</f>
        <v>#N/A</v>
      </c>
      <c r="E1148" s="15"/>
      <c r="F1148" s="15"/>
      <c r="G1148" s="82" t="e">
        <f>VLOOKUP(F1148,'ESTADAR V3 2025'!$D$125:$E$240,2,0)</f>
        <v>#N/A</v>
      </c>
      <c r="H1148" s="86"/>
      <c r="I1148" s="86"/>
      <c r="J1148" s="15"/>
      <c r="K1148" s="92">
        <f t="shared" si="79"/>
        <v>0</v>
      </c>
      <c r="L1148" s="93">
        <f t="shared" si="80"/>
        <v>0</v>
      </c>
      <c r="M1148" s="94" t="str">
        <f>+IFERROR(VLOOKUP(LEFT(F1148,4),'ESTADAR V3 2025'!$C$4:$G$116,4,0),"")</f>
        <v/>
      </c>
      <c r="N1148" s="95" t="str">
        <f t="shared" si="81"/>
        <v/>
      </c>
      <c r="O1148" s="96" t="str">
        <f t="shared" si="82"/>
        <v/>
      </c>
      <c r="P1148" s="14"/>
      <c r="Q1148" s="14"/>
      <c r="R1148" s="218" t="e">
        <f>+VLOOKUP(F1148,'ESTADAR V3 2025'!$D$125:$G$236,4,FALSE)</f>
        <v>#N/A</v>
      </c>
    </row>
    <row r="1149" spans="1:18" x14ac:dyDescent="0.35">
      <c r="A1149" s="83" t="str">
        <f>IFERROR(VLOOKUP(LEFT(F1149,4),Tabla3[[COD]:[PROCESO]],5,0),"")</f>
        <v/>
      </c>
      <c r="B1149" s="15"/>
      <c r="C1149" s="85"/>
      <c r="D1149" s="84" t="e">
        <f>VLOOKUP(E1149,FINCAS!$A$2:$B$77,2,0)</f>
        <v>#N/A</v>
      </c>
      <c r="E1149" s="15"/>
      <c r="F1149" s="15"/>
      <c r="G1149" s="82" t="e">
        <f>VLOOKUP(F1149,'ESTADAR V3 2025'!$D$125:$E$240,2,0)</f>
        <v>#N/A</v>
      </c>
      <c r="H1149" s="86"/>
      <c r="I1149" s="86"/>
      <c r="J1149" s="15"/>
      <c r="K1149" s="92">
        <f t="shared" si="79"/>
        <v>0</v>
      </c>
      <c r="L1149" s="93">
        <f t="shared" si="80"/>
        <v>0</v>
      </c>
      <c r="M1149" s="94" t="str">
        <f>+IFERROR(VLOOKUP(LEFT(F1149,4),'ESTADAR V3 2025'!$C$4:$G$116,4,0),"")</f>
        <v/>
      </c>
      <c r="N1149" s="95" t="str">
        <f t="shared" si="81"/>
        <v/>
      </c>
      <c r="O1149" s="96" t="str">
        <f t="shared" si="82"/>
        <v/>
      </c>
      <c r="P1149" s="14"/>
      <c r="Q1149" s="14"/>
      <c r="R1149" s="218" t="e">
        <f>+VLOOKUP(F1149,'ESTADAR V3 2025'!$D$125:$G$236,4,FALSE)</f>
        <v>#N/A</v>
      </c>
    </row>
    <row r="1150" spans="1:18" x14ac:dyDescent="0.35">
      <c r="A1150" s="83" t="str">
        <f>IFERROR(VLOOKUP(LEFT(F1150,4),Tabla3[[COD]:[PROCESO]],5,0),"")</f>
        <v/>
      </c>
      <c r="B1150" s="15"/>
      <c r="C1150" s="85"/>
      <c r="D1150" s="84" t="e">
        <f>VLOOKUP(E1150,FINCAS!$A$2:$B$77,2,0)</f>
        <v>#N/A</v>
      </c>
      <c r="E1150" s="15"/>
      <c r="F1150" s="15"/>
      <c r="G1150" s="82" t="e">
        <f>VLOOKUP(F1150,'ESTADAR V3 2025'!$D$125:$E$240,2,0)</f>
        <v>#N/A</v>
      </c>
      <c r="H1150" s="86"/>
      <c r="I1150" s="86"/>
      <c r="J1150" s="15"/>
      <c r="K1150" s="92">
        <f t="shared" si="79"/>
        <v>0</v>
      </c>
      <c r="L1150" s="93">
        <f t="shared" si="80"/>
        <v>0</v>
      </c>
      <c r="M1150" s="94" t="str">
        <f>+IFERROR(VLOOKUP(LEFT(F1150,4),'ESTADAR V3 2025'!$C$4:$G$116,4,0),"")</f>
        <v/>
      </c>
      <c r="N1150" s="95" t="str">
        <f t="shared" si="81"/>
        <v/>
      </c>
      <c r="O1150" s="96" t="str">
        <f t="shared" si="82"/>
        <v/>
      </c>
      <c r="P1150" s="14"/>
      <c r="Q1150" s="14"/>
      <c r="R1150" s="218" t="e">
        <f>+VLOOKUP(F1150,'ESTADAR V3 2025'!$D$125:$G$236,4,FALSE)</f>
        <v>#N/A</v>
      </c>
    </row>
    <row r="1151" spans="1:18" x14ac:dyDescent="0.35">
      <c r="A1151" s="83" t="str">
        <f>IFERROR(VLOOKUP(LEFT(F1151,4),Tabla3[[COD]:[PROCESO]],5,0),"")</f>
        <v/>
      </c>
      <c r="B1151" s="15"/>
      <c r="C1151" s="85"/>
      <c r="D1151" s="84" t="e">
        <f>VLOOKUP(E1151,FINCAS!$A$2:$B$77,2,0)</f>
        <v>#N/A</v>
      </c>
      <c r="E1151" s="15"/>
      <c r="F1151" s="15"/>
      <c r="G1151" s="82" t="e">
        <f>VLOOKUP(F1151,'ESTADAR V3 2025'!$D$125:$E$240,2,0)</f>
        <v>#N/A</v>
      </c>
      <c r="H1151" s="86"/>
      <c r="I1151" s="86"/>
      <c r="J1151" s="15"/>
      <c r="K1151" s="92">
        <f t="shared" si="79"/>
        <v>0</v>
      </c>
      <c r="L1151" s="93">
        <f t="shared" si="80"/>
        <v>0</v>
      </c>
      <c r="M1151" s="94" t="str">
        <f>+IFERROR(VLOOKUP(LEFT(F1151,4),'ESTADAR V3 2025'!$C$4:$G$116,4,0),"")</f>
        <v/>
      </c>
      <c r="N1151" s="95" t="str">
        <f t="shared" si="81"/>
        <v/>
      </c>
      <c r="O1151" s="96" t="str">
        <f t="shared" si="82"/>
        <v/>
      </c>
      <c r="P1151" s="14"/>
      <c r="Q1151" s="14"/>
      <c r="R1151" s="218" t="e">
        <f>+VLOOKUP(F1151,'ESTADAR V3 2025'!$D$125:$G$236,4,FALSE)</f>
        <v>#N/A</v>
      </c>
    </row>
    <row r="1152" spans="1:18" x14ac:dyDescent="0.35">
      <c r="A1152" s="83" t="str">
        <f>IFERROR(VLOOKUP(LEFT(F1152,4),Tabla3[[COD]:[PROCESO]],5,0),"")</f>
        <v/>
      </c>
      <c r="B1152" s="15"/>
      <c r="C1152" s="85"/>
      <c r="D1152" s="84" t="e">
        <f>VLOOKUP(E1152,FINCAS!$A$2:$B$77,2,0)</f>
        <v>#N/A</v>
      </c>
      <c r="E1152" s="15"/>
      <c r="F1152" s="15"/>
      <c r="G1152" s="82" t="e">
        <f>VLOOKUP(F1152,'ESTADAR V3 2025'!$D$125:$E$240,2,0)</f>
        <v>#N/A</v>
      </c>
      <c r="H1152" s="86"/>
      <c r="I1152" s="86"/>
      <c r="J1152" s="15"/>
      <c r="K1152" s="92">
        <f t="shared" si="79"/>
        <v>0</v>
      </c>
      <c r="L1152" s="93">
        <f t="shared" si="80"/>
        <v>0</v>
      </c>
      <c r="M1152" s="94" t="str">
        <f>+IFERROR(VLOOKUP(LEFT(F1152,4),'ESTADAR V3 2025'!$C$4:$G$116,4,0),"")</f>
        <v/>
      </c>
      <c r="N1152" s="95" t="str">
        <f t="shared" si="81"/>
        <v/>
      </c>
      <c r="O1152" s="96" t="str">
        <f t="shared" si="82"/>
        <v/>
      </c>
      <c r="P1152" s="14"/>
      <c r="Q1152" s="14"/>
      <c r="R1152" s="218" t="e">
        <f>+VLOOKUP(F1152,'ESTADAR V3 2025'!$D$125:$G$236,4,FALSE)</f>
        <v>#N/A</v>
      </c>
    </row>
    <row r="1153" spans="1:18" x14ac:dyDescent="0.35">
      <c r="A1153" s="83" t="str">
        <f>IFERROR(VLOOKUP(LEFT(F1153,4),Tabla3[[COD]:[PROCESO]],5,0),"")</f>
        <v/>
      </c>
      <c r="B1153" s="15"/>
      <c r="C1153" s="85"/>
      <c r="D1153" s="84" t="e">
        <f>VLOOKUP(E1153,FINCAS!$A$2:$B$77,2,0)</f>
        <v>#N/A</v>
      </c>
      <c r="E1153" s="15"/>
      <c r="F1153" s="15"/>
      <c r="G1153" s="82" t="e">
        <f>VLOOKUP(F1153,'ESTADAR V3 2025'!$D$125:$E$240,2,0)</f>
        <v>#N/A</v>
      </c>
      <c r="H1153" s="86"/>
      <c r="I1153" s="86"/>
      <c r="J1153" s="15"/>
      <c r="K1153" s="92">
        <f t="shared" si="79"/>
        <v>0</v>
      </c>
      <c r="L1153" s="93">
        <f t="shared" si="80"/>
        <v>0</v>
      </c>
      <c r="M1153" s="94" t="str">
        <f>+IFERROR(VLOOKUP(LEFT(F1153,4),'ESTADAR V3 2025'!$C$4:$G$116,4,0),"")</f>
        <v/>
      </c>
      <c r="N1153" s="95" t="str">
        <f t="shared" si="81"/>
        <v/>
      </c>
      <c r="O1153" s="96" t="str">
        <f t="shared" si="82"/>
        <v/>
      </c>
      <c r="P1153" s="14"/>
      <c r="Q1153" s="14"/>
      <c r="R1153" s="218" t="e">
        <f>+VLOOKUP(F1153,'ESTADAR V3 2025'!$D$125:$G$236,4,FALSE)</f>
        <v>#N/A</v>
      </c>
    </row>
    <row r="1154" spans="1:18" x14ac:dyDescent="0.35">
      <c r="A1154" s="83" t="str">
        <f>IFERROR(VLOOKUP(LEFT(F1154,4),Tabla3[[COD]:[PROCESO]],5,0),"")</f>
        <v/>
      </c>
      <c r="B1154" s="15"/>
      <c r="C1154" s="85"/>
      <c r="D1154" s="84" t="e">
        <f>VLOOKUP(E1154,FINCAS!$A$2:$B$77,2,0)</f>
        <v>#N/A</v>
      </c>
      <c r="E1154" s="15"/>
      <c r="F1154" s="15"/>
      <c r="G1154" s="82" t="e">
        <f>VLOOKUP(F1154,'ESTADAR V3 2025'!$D$125:$E$240,2,0)</f>
        <v>#N/A</v>
      </c>
      <c r="H1154" s="86"/>
      <c r="I1154" s="86"/>
      <c r="J1154" s="15"/>
      <c r="K1154" s="92">
        <f t="shared" si="79"/>
        <v>0</v>
      </c>
      <c r="L1154" s="93">
        <f t="shared" si="80"/>
        <v>0</v>
      </c>
      <c r="M1154" s="94" t="str">
        <f>+IFERROR(VLOOKUP(LEFT(F1154,4),'ESTADAR V3 2025'!$C$4:$G$116,4,0),"")</f>
        <v/>
      </c>
      <c r="N1154" s="95" t="str">
        <f t="shared" si="81"/>
        <v/>
      </c>
      <c r="O1154" s="96" t="str">
        <f t="shared" si="82"/>
        <v/>
      </c>
      <c r="P1154" s="14"/>
      <c r="Q1154" s="14"/>
      <c r="R1154" s="218" t="e">
        <f>+VLOOKUP(F1154,'ESTADAR V3 2025'!$D$125:$G$236,4,FALSE)</f>
        <v>#N/A</v>
      </c>
    </row>
    <row r="1155" spans="1:18" x14ac:dyDescent="0.35">
      <c r="A1155" s="83" t="str">
        <f>IFERROR(VLOOKUP(LEFT(F1155,4),Tabla3[[COD]:[PROCESO]],5,0),"")</f>
        <v/>
      </c>
      <c r="B1155" s="15"/>
      <c r="C1155" s="85"/>
      <c r="D1155" s="84" t="e">
        <f>VLOOKUP(E1155,FINCAS!$A$2:$B$77,2,0)</f>
        <v>#N/A</v>
      </c>
      <c r="E1155" s="15"/>
      <c r="F1155" s="15"/>
      <c r="G1155" s="82" t="e">
        <f>VLOOKUP(F1155,'ESTADAR V3 2025'!$D$125:$E$240,2,0)</f>
        <v>#N/A</v>
      </c>
      <c r="H1155" s="86"/>
      <c r="I1155" s="86"/>
      <c r="J1155" s="15"/>
      <c r="K1155" s="92">
        <f t="shared" si="79"/>
        <v>0</v>
      </c>
      <c r="L1155" s="93">
        <f t="shared" si="80"/>
        <v>0</v>
      </c>
      <c r="M1155" s="94" t="str">
        <f>+IFERROR(VLOOKUP(LEFT(F1155,4),'ESTADAR V3 2025'!$C$4:$G$116,4,0),"")</f>
        <v/>
      </c>
      <c r="N1155" s="95" t="str">
        <f t="shared" si="81"/>
        <v/>
      </c>
      <c r="O1155" s="96" t="str">
        <f t="shared" si="82"/>
        <v/>
      </c>
      <c r="P1155" s="14"/>
      <c r="Q1155" s="14"/>
      <c r="R1155" s="218" t="e">
        <f>+VLOOKUP(F1155,'ESTADAR V3 2025'!$D$125:$G$236,4,FALSE)</f>
        <v>#N/A</v>
      </c>
    </row>
    <row r="1156" spans="1:18" x14ac:dyDescent="0.35">
      <c r="A1156" s="83" t="str">
        <f>IFERROR(VLOOKUP(LEFT(F1156,4),Tabla3[[COD]:[PROCESO]],5,0),"")</f>
        <v/>
      </c>
      <c r="B1156" s="15"/>
      <c r="C1156" s="85"/>
      <c r="D1156" s="84" t="e">
        <f>VLOOKUP(E1156,FINCAS!$A$2:$B$77,2,0)</f>
        <v>#N/A</v>
      </c>
      <c r="E1156" s="15"/>
      <c r="F1156" s="15"/>
      <c r="G1156" s="82" t="e">
        <f>VLOOKUP(F1156,'ESTADAR V3 2025'!$D$125:$E$240,2,0)</f>
        <v>#N/A</v>
      </c>
      <c r="H1156" s="86"/>
      <c r="I1156" s="86"/>
      <c r="J1156" s="15"/>
      <c r="K1156" s="92">
        <f t="shared" si="79"/>
        <v>0</v>
      </c>
      <c r="L1156" s="93">
        <f t="shared" si="80"/>
        <v>0</v>
      </c>
      <c r="M1156" s="94" t="str">
        <f>+IFERROR(VLOOKUP(LEFT(F1156,4),'ESTADAR V3 2025'!$C$4:$G$116,4,0),"")</f>
        <v/>
      </c>
      <c r="N1156" s="95" t="str">
        <f t="shared" si="81"/>
        <v/>
      </c>
      <c r="O1156" s="96" t="str">
        <f t="shared" si="82"/>
        <v/>
      </c>
      <c r="P1156" s="14"/>
      <c r="Q1156" s="14"/>
      <c r="R1156" s="218" t="e">
        <f>+VLOOKUP(F1156,'ESTADAR V3 2025'!$D$125:$G$236,4,FALSE)</f>
        <v>#N/A</v>
      </c>
    </row>
    <row r="1157" spans="1:18" x14ac:dyDescent="0.35">
      <c r="A1157" s="83" t="str">
        <f>IFERROR(VLOOKUP(LEFT(F1157,4),Tabla3[[COD]:[PROCESO]],5,0),"")</f>
        <v/>
      </c>
      <c r="B1157" s="15"/>
      <c r="C1157" s="85"/>
      <c r="D1157" s="84" t="e">
        <f>VLOOKUP(E1157,FINCAS!$A$2:$B$77,2,0)</f>
        <v>#N/A</v>
      </c>
      <c r="E1157" s="15"/>
      <c r="F1157" s="15"/>
      <c r="G1157" s="82" t="e">
        <f>VLOOKUP(F1157,'ESTADAR V3 2025'!$D$125:$E$240,2,0)</f>
        <v>#N/A</v>
      </c>
      <c r="H1157" s="86"/>
      <c r="I1157" s="86"/>
      <c r="J1157" s="15"/>
      <c r="K1157" s="92">
        <f t="shared" si="79"/>
        <v>0</v>
      </c>
      <c r="L1157" s="93">
        <f t="shared" si="80"/>
        <v>0</v>
      </c>
      <c r="M1157" s="94" t="str">
        <f>+IFERROR(VLOOKUP(LEFT(F1157,4),'ESTADAR V3 2025'!$C$4:$G$116,4,0),"")</f>
        <v/>
      </c>
      <c r="N1157" s="95" t="str">
        <f t="shared" si="81"/>
        <v/>
      </c>
      <c r="O1157" s="96" t="str">
        <f t="shared" si="82"/>
        <v/>
      </c>
      <c r="P1157" s="14"/>
      <c r="Q1157" s="14"/>
      <c r="R1157" s="218" t="e">
        <f>+VLOOKUP(F1157,'ESTADAR V3 2025'!$D$125:$G$236,4,FALSE)</f>
        <v>#N/A</v>
      </c>
    </row>
    <row r="1158" spans="1:18" x14ac:dyDescent="0.35">
      <c r="A1158" s="83" t="str">
        <f>IFERROR(VLOOKUP(LEFT(F1158,4),Tabla3[[COD]:[PROCESO]],5,0),"")</f>
        <v/>
      </c>
      <c r="B1158" s="15"/>
      <c r="C1158" s="85"/>
      <c r="D1158" s="84" t="e">
        <f>VLOOKUP(E1158,FINCAS!$A$2:$B$77,2,0)</f>
        <v>#N/A</v>
      </c>
      <c r="E1158" s="15"/>
      <c r="F1158" s="15"/>
      <c r="G1158" s="82" t="e">
        <f>VLOOKUP(F1158,'ESTADAR V3 2025'!$D$125:$E$240,2,0)</f>
        <v>#N/A</v>
      </c>
      <c r="H1158" s="86"/>
      <c r="I1158" s="86"/>
      <c r="J1158" s="15"/>
      <c r="K1158" s="92">
        <f t="shared" si="79"/>
        <v>0</v>
      </c>
      <c r="L1158" s="93">
        <f t="shared" si="80"/>
        <v>0</v>
      </c>
      <c r="M1158" s="94" t="str">
        <f>+IFERROR(VLOOKUP(LEFT(F1158,4),'ESTADAR V3 2025'!$C$4:$G$116,4,0),"")</f>
        <v/>
      </c>
      <c r="N1158" s="95" t="str">
        <f t="shared" si="81"/>
        <v/>
      </c>
      <c r="O1158" s="96" t="str">
        <f t="shared" si="82"/>
        <v/>
      </c>
      <c r="P1158" s="14"/>
      <c r="Q1158" s="14"/>
      <c r="R1158" s="218" t="e">
        <f>+VLOOKUP(F1158,'ESTADAR V3 2025'!$D$125:$G$236,4,FALSE)</f>
        <v>#N/A</v>
      </c>
    </row>
    <row r="1159" spans="1:18" x14ac:dyDescent="0.35">
      <c r="A1159" s="83" t="str">
        <f>IFERROR(VLOOKUP(LEFT(F1159,4),Tabla3[[COD]:[PROCESO]],5,0),"")</f>
        <v/>
      </c>
      <c r="B1159" s="15"/>
      <c r="C1159" s="85"/>
      <c r="D1159" s="84" t="e">
        <f>VLOOKUP(E1159,FINCAS!$A$2:$B$77,2,0)</f>
        <v>#N/A</v>
      </c>
      <c r="E1159" s="15"/>
      <c r="F1159" s="15"/>
      <c r="G1159" s="82" t="e">
        <f>VLOOKUP(F1159,'ESTADAR V3 2025'!$D$125:$E$240,2,0)</f>
        <v>#N/A</v>
      </c>
      <c r="H1159" s="86"/>
      <c r="I1159" s="86"/>
      <c r="J1159" s="15"/>
      <c r="K1159" s="92">
        <f t="shared" si="79"/>
        <v>0</v>
      </c>
      <c r="L1159" s="93">
        <f t="shared" si="80"/>
        <v>0</v>
      </c>
      <c r="M1159" s="94" t="str">
        <f>+IFERROR(VLOOKUP(LEFT(F1159,4),'ESTADAR V3 2025'!$C$4:$G$116,4,0),"")</f>
        <v/>
      </c>
      <c r="N1159" s="95" t="str">
        <f t="shared" si="81"/>
        <v/>
      </c>
      <c r="O1159" s="96" t="str">
        <f t="shared" si="82"/>
        <v/>
      </c>
      <c r="P1159" s="14"/>
      <c r="Q1159" s="14"/>
      <c r="R1159" s="218" t="e">
        <f>+VLOOKUP(F1159,'ESTADAR V3 2025'!$D$125:$G$236,4,FALSE)</f>
        <v>#N/A</v>
      </c>
    </row>
    <row r="1160" spans="1:18" x14ac:dyDescent="0.35">
      <c r="A1160" s="83" t="str">
        <f>IFERROR(VLOOKUP(LEFT(F1160,4),Tabla3[[COD]:[PROCESO]],5,0),"")</f>
        <v/>
      </c>
      <c r="B1160" s="15"/>
      <c r="C1160" s="85"/>
      <c r="D1160" s="84" t="e">
        <f>VLOOKUP(E1160,FINCAS!$A$2:$B$77,2,0)</f>
        <v>#N/A</v>
      </c>
      <c r="E1160" s="15"/>
      <c r="F1160" s="15"/>
      <c r="G1160" s="82" t="e">
        <f>VLOOKUP(F1160,'ESTADAR V3 2025'!$D$125:$E$240,2,0)</f>
        <v>#N/A</v>
      </c>
      <c r="H1160" s="86"/>
      <c r="I1160" s="86"/>
      <c r="J1160" s="15"/>
      <c r="K1160" s="92">
        <f t="shared" si="79"/>
        <v>0</v>
      </c>
      <c r="L1160" s="93">
        <f t="shared" si="80"/>
        <v>0</v>
      </c>
      <c r="M1160" s="94" t="str">
        <f>+IFERROR(VLOOKUP(LEFT(F1160,4),'ESTADAR V3 2025'!$C$4:$G$116,4,0),"")</f>
        <v/>
      </c>
      <c r="N1160" s="95" t="str">
        <f t="shared" si="81"/>
        <v/>
      </c>
      <c r="O1160" s="96" t="str">
        <f t="shared" si="82"/>
        <v/>
      </c>
      <c r="P1160" s="14"/>
      <c r="Q1160" s="14"/>
      <c r="R1160" s="218" t="e">
        <f>+VLOOKUP(F1160,'ESTADAR V3 2025'!$D$125:$G$236,4,FALSE)</f>
        <v>#N/A</v>
      </c>
    </row>
    <row r="1161" spans="1:18" x14ac:dyDescent="0.35">
      <c r="A1161" s="83" t="str">
        <f>IFERROR(VLOOKUP(LEFT(F1161,4),Tabla3[[COD]:[PROCESO]],5,0),"")</f>
        <v/>
      </c>
      <c r="B1161" s="15"/>
      <c r="C1161" s="85"/>
      <c r="D1161" s="84" t="e">
        <f>VLOOKUP(E1161,FINCAS!$A$2:$B$77,2,0)</f>
        <v>#N/A</v>
      </c>
      <c r="E1161" s="15"/>
      <c r="F1161" s="15"/>
      <c r="G1161" s="82" t="e">
        <f>VLOOKUP(F1161,'ESTADAR V3 2025'!$D$125:$E$240,2,0)</f>
        <v>#N/A</v>
      </c>
      <c r="H1161" s="86"/>
      <c r="I1161" s="86"/>
      <c r="J1161" s="15"/>
      <c r="K1161" s="92">
        <f t="shared" si="79"/>
        <v>0</v>
      </c>
      <c r="L1161" s="93">
        <f t="shared" si="80"/>
        <v>0</v>
      </c>
      <c r="M1161" s="94" t="str">
        <f>+IFERROR(VLOOKUP(LEFT(F1161,4),'ESTADAR V3 2025'!$C$4:$G$116,4,0),"")</f>
        <v/>
      </c>
      <c r="N1161" s="95" t="str">
        <f t="shared" si="81"/>
        <v/>
      </c>
      <c r="O1161" s="96" t="str">
        <f t="shared" si="82"/>
        <v/>
      </c>
      <c r="P1161" s="14"/>
      <c r="Q1161" s="14"/>
      <c r="R1161" s="218" t="e">
        <f>+VLOOKUP(F1161,'ESTADAR V3 2025'!$D$125:$G$236,4,FALSE)</f>
        <v>#N/A</v>
      </c>
    </row>
    <row r="1162" spans="1:18" x14ac:dyDescent="0.35">
      <c r="A1162" s="83" t="str">
        <f>IFERROR(VLOOKUP(LEFT(F1162,4),Tabla3[[COD]:[PROCESO]],5,0),"")</f>
        <v/>
      </c>
      <c r="B1162" s="15"/>
      <c r="C1162" s="85"/>
      <c r="D1162" s="84" t="e">
        <f>VLOOKUP(E1162,FINCAS!$A$2:$B$77,2,0)</f>
        <v>#N/A</v>
      </c>
      <c r="E1162" s="15"/>
      <c r="F1162" s="15"/>
      <c r="G1162" s="82" t="e">
        <f>VLOOKUP(F1162,'ESTADAR V3 2025'!$D$125:$E$240,2,0)</f>
        <v>#N/A</v>
      </c>
      <c r="H1162" s="86"/>
      <c r="I1162" s="86"/>
      <c r="J1162" s="15"/>
      <c r="K1162" s="92">
        <f t="shared" si="79"/>
        <v>0</v>
      </c>
      <c r="L1162" s="93">
        <f t="shared" si="80"/>
        <v>0</v>
      </c>
      <c r="M1162" s="94" t="str">
        <f>+IFERROR(VLOOKUP(LEFT(F1162,4),'ESTADAR V3 2025'!$C$4:$G$116,4,0),"")</f>
        <v/>
      </c>
      <c r="N1162" s="95" t="str">
        <f t="shared" si="81"/>
        <v/>
      </c>
      <c r="O1162" s="96" t="str">
        <f t="shared" si="82"/>
        <v/>
      </c>
      <c r="P1162" s="14"/>
      <c r="Q1162" s="14"/>
      <c r="R1162" s="218" t="e">
        <f>+VLOOKUP(F1162,'ESTADAR V3 2025'!$D$125:$G$236,4,FALSE)</f>
        <v>#N/A</v>
      </c>
    </row>
    <row r="1163" spans="1:18" x14ac:dyDescent="0.35">
      <c r="A1163" s="83" t="str">
        <f>IFERROR(VLOOKUP(LEFT(F1163,4),Tabla3[[COD]:[PROCESO]],5,0),"")</f>
        <v/>
      </c>
      <c r="B1163" s="15"/>
      <c r="C1163" s="85"/>
      <c r="D1163" s="84" t="e">
        <f>VLOOKUP(E1163,FINCAS!$A$2:$B$77,2,0)</f>
        <v>#N/A</v>
      </c>
      <c r="E1163" s="15"/>
      <c r="F1163" s="15"/>
      <c r="G1163" s="82" t="e">
        <f>VLOOKUP(F1163,'ESTADAR V3 2025'!$D$125:$E$240,2,0)</f>
        <v>#N/A</v>
      </c>
      <c r="H1163" s="86"/>
      <c r="I1163" s="86"/>
      <c r="J1163" s="15"/>
      <c r="K1163" s="92">
        <f t="shared" si="79"/>
        <v>0</v>
      </c>
      <c r="L1163" s="93">
        <f t="shared" si="80"/>
        <v>0</v>
      </c>
      <c r="M1163" s="94" t="str">
        <f>+IFERROR(VLOOKUP(LEFT(F1163,4),'ESTADAR V3 2025'!$C$4:$G$116,4,0),"")</f>
        <v/>
      </c>
      <c r="N1163" s="95" t="str">
        <f t="shared" si="81"/>
        <v/>
      </c>
      <c r="O1163" s="96" t="str">
        <f t="shared" si="82"/>
        <v/>
      </c>
      <c r="P1163" s="14"/>
      <c r="Q1163" s="14"/>
      <c r="R1163" s="218" t="e">
        <f>+VLOOKUP(F1163,'ESTADAR V3 2025'!$D$125:$G$236,4,FALSE)</f>
        <v>#N/A</v>
      </c>
    </row>
    <row r="1164" spans="1:18" x14ac:dyDescent="0.35">
      <c r="A1164" s="83" t="str">
        <f>IFERROR(VLOOKUP(LEFT(F1164,4),Tabla3[[COD]:[PROCESO]],5,0),"")</f>
        <v/>
      </c>
      <c r="B1164" s="15"/>
      <c r="C1164" s="85"/>
      <c r="D1164" s="84" t="e">
        <f>VLOOKUP(E1164,FINCAS!$A$2:$B$77,2,0)</f>
        <v>#N/A</v>
      </c>
      <c r="E1164" s="15"/>
      <c r="F1164" s="15"/>
      <c r="G1164" s="82" t="e">
        <f>VLOOKUP(F1164,'ESTADAR V3 2025'!$D$125:$E$240,2,0)</f>
        <v>#N/A</v>
      </c>
      <c r="H1164" s="86"/>
      <c r="I1164" s="86"/>
      <c r="J1164" s="15"/>
      <c r="K1164" s="92">
        <f t="shared" si="79"/>
        <v>0</v>
      </c>
      <c r="L1164" s="93">
        <f t="shared" si="80"/>
        <v>0</v>
      </c>
      <c r="M1164" s="94" t="str">
        <f>+IFERROR(VLOOKUP(LEFT(F1164,4),'ESTADAR V3 2025'!$C$4:$G$116,4,0),"")</f>
        <v/>
      </c>
      <c r="N1164" s="95" t="str">
        <f t="shared" si="81"/>
        <v/>
      </c>
      <c r="O1164" s="96" t="str">
        <f t="shared" si="82"/>
        <v/>
      </c>
      <c r="P1164" s="14"/>
      <c r="Q1164" s="14"/>
      <c r="R1164" s="218" t="e">
        <f>+VLOOKUP(F1164,'ESTADAR V3 2025'!$D$125:$G$236,4,FALSE)</f>
        <v>#N/A</v>
      </c>
    </row>
    <row r="1165" spans="1:18" x14ac:dyDescent="0.35">
      <c r="A1165" s="83" t="str">
        <f>IFERROR(VLOOKUP(LEFT(F1165,4),Tabla3[[COD]:[PROCESO]],5,0),"")</f>
        <v/>
      </c>
      <c r="B1165" s="15"/>
      <c r="C1165" s="85"/>
      <c r="D1165" s="84" t="e">
        <f>VLOOKUP(E1165,FINCAS!$A$2:$B$77,2,0)</f>
        <v>#N/A</v>
      </c>
      <c r="E1165" s="15"/>
      <c r="F1165" s="15"/>
      <c r="G1165" s="82" t="e">
        <f>VLOOKUP(F1165,'ESTADAR V3 2025'!$D$125:$E$240,2,0)</f>
        <v>#N/A</v>
      </c>
      <c r="H1165" s="86"/>
      <c r="I1165" s="86"/>
      <c r="J1165" s="15"/>
      <c r="K1165" s="92">
        <f t="shared" si="79"/>
        <v>0</v>
      </c>
      <c r="L1165" s="93">
        <f t="shared" si="80"/>
        <v>0</v>
      </c>
      <c r="M1165" s="94" t="str">
        <f>+IFERROR(VLOOKUP(LEFT(F1165,4),'ESTADAR V3 2025'!$C$4:$G$116,4,0),"")</f>
        <v/>
      </c>
      <c r="N1165" s="95" t="str">
        <f t="shared" si="81"/>
        <v/>
      </c>
      <c r="O1165" s="96" t="str">
        <f t="shared" si="82"/>
        <v/>
      </c>
      <c r="P1165" s="14"/>
      <c r="Q1165" s="14"/>
      <c r="R1165" s="218" t="e">
        <f>+VLOOKUP(F1165,'ESTADAR V3 2025'!$D$125:$G$236,4,FALSE)</f>
        <v>#N/A</v>
      </c>
    </row>
    <row r="1166" spans="1:18" x14ac:dyDescent="0.35">
      <c r="A1166" s="83" t="str">
        <f>IFERROR(VLOOKUP(LEFT(F1166,4),Tabla3[[COD]:[PROCESO]],5,0),"")</f>
        <v/>
      </c>
      <c r="B1166" s="15"/>
      <c r="C1166" s="85"/>
      <c r="D1166" s="84" t="e">
        <f>VLOOKUP(E1166,FINCAS!$A$2:$B$77,2,0)</f>
        <v>#N/A</v>
      </c>
      <c r="E1166" s="15"/>
      <c r="F1166" s="15"/>
      <c r="G1166" s="82" t="e">
        <f>VLOOKUP(F1166,'ESTADAR V3 2025'!$D$125:$E$240,2,0)</f>
        <v>#N/A</v>
      </c>
      <c r="H1166" s="86"/>
      <c r="I1166" s="86"/>
      <c r="J1166" s="15"/>
      <c r="K1166" s="92">
        <f t="shared" si="79"/>
        <v>0</v>
      </c>
      <c r="L1166" s="93">
        <f t="shared" si="80"/>
        <v>0</v>
      </c>
      <c r="M1166" s="94" t="str">
        <f>+IFERROR(VLOOKUP(LEFT(F1166,4),'ESTADAR V3 2025'!$C$4:$G$116,4,0),"")</f>
        <v/>
      </c>
      <c r="N1166" s="95" t="str">
        <f t="shared" si="81"/>
        <v/>
      </c>
      <c r="O1166" s="96" t="str">
        <f t="shared" si="82"/>
        <v/>
      </c>
      <c r="P1166" s="14"/>
      <c r="Q1166" s="14"/>
      <c r="R1166" s="218" t="e">
        <f>+VLOOKUP(F1166,'ESTADAR V3 2025'!$D$125:$G$236,4,FALSE)</f>
        <v>#N/A</v>
      </c>
    </row>
    <row r="1167" spans="1:18" x14ac:dyDescent="0.35">
      <c r="A1167" s="83" t="str">
        <f>IFERROR(VLOOKUP(LEFT(F1167,4),Tabla3[[COD]:[PROCESO]],5,0),"")</f>
        <v/>
      </c>
      <c r="B1167" s="15"/>
      <c r="C1167" s="85"/>
      <c r="D1167" s="84" t="e">
        <f>VLOOKUP(E1167,FINCAS!$A$2:$B$77,2,0)</f>
        <v>#N/A</v>
      </c>
      <c r="E1167" s="15"/>
      <c r="F1167" s="15"/>
      <c r="G1167" s="82" t="e">
        <f>VLOOKUP(F1167,'ESTADAR V3 2025'!$D$125:$E$240,2,0)</f>
        <v>#N/A</v>
      </c>
      <c r="H1167" s="86"/>
      <c r="I1167" s="86"/>
      <c r="J1167" s="15"/>
      <c r="K1167" s="92">
        <f t="shared" si="79"/>
        <v>0</v>
      </c>
      <c r="L1167" s="93">
        <f t="shared" si="80"/>
        <v>0</v>
      </c>
      <c r="M1167" s="94" t="str">
        <f>+IFERROR(VLOOKUP(LEFT(F1167,4),'ESTADAR V3 2025'!$C$4:$G$116,4,0),"")</f>
        <v/>
      </c>
      <c r="N1167" s="95" t="str">
        <f t="shared" si="81"/>
        <v/>
      </c>
      <c r="O1167" s="96" t="str">
        <f t="shared" si="82"/>
        <v/>
      </c>
      <c r="P1167" s="14"/>
      <c r="Q1167" s="14"/>
      <c r="R1167" s="218" t="e">
        <f>+VLOOKUP(F1167,'ESTADAR V3 2025'!$D$125:$G$236,4,FALSE)</f>
        <v>#N/A</v>
      </c>
    </row>
    <row r="1168" spans="1:18" x14ac:dyDescent="0.35">
      <c r="A1168" s="83" t="str">
        <f>IFERROR(VLOOKUP(LEFT(F1168,4),Tabla3[[COD]:[PROCESO]],5,0),"")</f>
        <v/>
      </c>
      <c r="B1168" s="15"/>
      <c r="C1168" s="85"/>
      <c r="D1168" s="84" t="e">
        <f>VLOOKUP(E1168,FINCAS!$A$2:$B$77,2,0)</f>
        <v>#N/A</v>
      </c>
      <c r="E1168" s="15"/>
      <c r="F1168" s="15"/>
      <c r="G1168" s="82" t="e">
        <f>VLOOKUP(F1168,'ESTADAR V3 2025'!$D$125:$E$240,2,0)</f>
        <v>#N/A</v>
      </c>
      <c r="H1168" s="86"/>
      <c r="I1168" s="86"/>
      <c r="J1168" s="15"/>
      <c r="K1168" s="92">
        <f t="shared" si="79"/>
        <v>0</v>
      </c>
      <c r="L1168" s="93">
        <f t="shared" si="80"/>
        <v>0</v>
      </c>
      <c r="M1168" s="94" t="str">
        <f>+IFERROR(VLOOKUP(LEFT(F1168,4),'ESTADAR V3 2025'!$C$4:$G$116,4,0),"")</f>
        <v/>
      </c>
      <c r="N1168" s="95" t="str">
        <f t="shared" si="81"/>
        <v/>
      </c>
      <c r="O1168" s="96" t="str">
        <f t="shared" si="82"/>
        <v/>
      </c>
      <c r="P1168" s="14"/>
      <c r="Q1168" s="14"/>
      <c r="R1168" s="218" t="e">
        <f>+VLOOKUP(F1168,'ESTADAR V3 2025'!$D$125:$G$236,4,FALSE)</f>
        <v>#N/A</v>
      </c>
    </row>
    <row r="1169" spans="1:18" x14ac:dyDescent="0.35">
      <c r="A1169" s="83" t="str">
        <f>IFERROR(VLOOKUP(LEFT(F1169,4),Tabla3[[COD]:[PROCESO]],5,0),"")</f>
        <v/>
      </c>
      <c r="B1169" s="15"/>
      <c r="C1169" s="85"/>
      <c r="D1169" s="84" t="e">
        <f>VLOOKUP(E1169,FINCAS!$A$2:$B$77,2,0)</f>
        <v>#N/A</v>
      </c>
      <c r="E1169" s="15"/>
      <c r="F1169" s="15"/>
      <c r="G1169" s="82" t="e">
        <f>VLOOKUP(F1169,'ESTADAR V3 2025'!$D$125:$E$240,2,0)</f>
        <v>#N/A</v>
      </c>
      <c r="H1169" s="86"/>
      <c r="I1169" s="86"/>
      <c r="J1169" s="15"/>
      <c r="K1169" s="92">
        <f t="shared" si="79"/>
        <v>0</v>
      </c>
      <c r="L1169" s="93">
        <f t="shared" si="80"/>
        <v>0</v>
      </c>
      <c r="M1169" s="94" t="str">
        <f>+IFERROR(VLOOKUP(LEFT(F1169,4),'ESTADAR V3 2025'!$C$4:$G$116,4,0),"")</f>
        <v/>
      </c>
      <c r="N1169" s="95" t="str">
        <f t="shared" si="81"/>
        <v/>
      </c>
      <c r="O1169" s="96" t="str">
        <f t="shared" si="82"/>
        <v/>
      </c>
      <c r="P1169" s="14"/>
      <c r="Q1169" s="14"/>
      <c r="R1169" s="218" t="e">
        <f>+VLOOKUP(F1169,'ESTADAR V3 2025'!$D$125:$G$236,4,FALSE)</f>
        <v>#N/A</v>
      </c>
    </row>
    <row r="1170" spans="1:18" x14ac:dyDescent="0.35">
      <c r="A1170" s="83" t="str">
        <f>IFERROR(VLOOKUP(LEFT(F1170,4),Tabla3[[COD]:[PROCESO]],5,0),"")</f>
        <v/>
      </c>
      <c r="B1170" s="15"/>
      <c r="C1170" s="85"/>
      <c r="D1170" s="84" t="e">
        <f>VLOOKUP(E1170,FINCAS!$A$2:$B$77,2,0)</f>
        <v>#N/A</v>
      </c>
      <c r="E1170" s="15"/>
      <c r="F1170" s="15"/>
      <c r="G1170" s="82" t="e">
        <f>VLOOKUP(F1170,'ESTADAR V3 2025'!$D$125:$E$240,2,0)</f>
        <v>#N/A</v>
      </c>
      <c r="H1170" s="86"/>
      <c r="I1170" s="86"/>
      <c r="J1170" s="15"/>
      <c r="K1170" s="92">
        <f t="shared" si="79"/>
        <v>0</v>
      </c>
      <c r="L1170" s="93">
        <f t="shared" si="80"/>
        <v>0</v>
      </c>
      <c r="M1170" s="94" t="str">
        <f>+IFERROR(VLOOKUP(LEFT(F1170,4),'ESTADAR V3 2025'!$C$4:$G$116,4,0),"")</f>
        <v/>
      </c>
      <c r="N1170" s="95" t="str">
        <f t="shared" si="81"/>
        <v/>
      </c>
      <c r="O1170" s="96" t="str">
        <f t="shared" si="82"/>
        <v/>
      </c>
      <c r="P1170" s="14"/>
      <c r="Q1170" s="14"/>
      <c r="R1170" s="218" t="e">
        <f>+VLOOKUP(F1170,'ESTADAR V3 2025'!$D$125:$G$236,4,FALSE)</f>
        <v>#N/A</v>
      </c>
    </row>
    <row r="1171" spans="1:18" x14ac:dyDescent="0.35">
      <c r="A1171" s="83" t="str">
        <f>IFERROR(VLOOKUP(LEFT(F1171,4),Tabla3[[COD]:[PROCESO]],5,0),"")</f>
        <v/>
      </c>
      <c r="B1171" s="15"/>
      <c r="C1171" s="85"/>
      <c r="D1171" s="84" t="e">
        <f>VLOOKUP(E1171,FINCAS!$A$2:$B$77,2,0)</f>
        <v>#N/A</v>
      </c>
      <c r="E1171" s="15"/>
      <c r="F1171" s="15"/>
      <c r="G1171" s="82" t="e">
        <f>VLOOKUP(F1171,'ESTADAR V3 2025'!$D$125:$E$240,2,0)</f>
        <v>#N/A</v>
      </c>
      <c r="H1171" s="86"/>
      <c r="I1171" s="86"/>
      <c r="J1171" s="15"/>
      <c r="K1171" s="92">
        <f t="shared" si="79"/>
        <v>0</v>
      </c>
      <c r="L1171" s="93">
        <f t="shared" si="80"/>
        <v>0</v>
      </c>
      <c r="M1171" s="94" t="str">
        <f>+IFERROR(VLOOKUP(LEFT(F1171,4),'ESTADAR V3 2025'!$C$4:$G$116,4,0),"")</f>
        <v/>
      </c>
      <c r="N1171" s="95" t="str">
        <f t="shared" si="81"/>
        <v/>
      </c>
      <c r="O1171" s="96" t="str">
        <f t="shared" si="82"/>
        <v/>
      </c>
      <c r="P1171" s="14"/>
      <c r="Q1171" s="14"/>
      <c r="R1171" s="218" t="e">
        <f>+VLOOKUP(F1171,'ESTADAR V3 2025'!$D$125:$G$236,4,FALSE)</f>
        <v>#N/A</v>
      </c>
    </row>
    <row r="1172" spans="1:18" x14ac:dyDescent="0.35">
      <c r="A1172" s="83" t="str">
        <f>IFERROR(VLOOKUP(LEFT(F1172,4),Tabla3[[COD]:[PROCESO]],5,0),"")</f>
        <v/>
      </c>
      <c r="B1172" s="15"/>
      <c r="C1172" s="85"/>
      <c r="D1172" s="84" t="e">
        <f>VLOOKUP(E1172,FINCAS!$A$2:$B$77,2,0)</f>
        <v>#N/A</v>
      </c>
      <c r="E1172" s="15"/>
      <c r="F1172" s="15"/>
      <c r="G1172" s="82" t="e">
        <f>VLOOKUP(F1172,'ESTADAR V3 2025'!$D$125:$E$240,2,0)</f>
        <v>#N/A</v>
      </c>
      <c r="H1172" s="86"/>
      <c r="I1172" s="86"/>
      <c r="J1172" s="15"/>
      <c r="K1172" s="92">
        <f t="shared" si="79"/>
        <v>0</v>
      </c>
      <c r="L1172" s="93">
        <f t="shared" si="80"/>
        <v>0</v>
      </c>
      <c r="M1172" s="94" t="str">
        <f>+IFERROR(VLOOKUP(LEFT(F1172,4),'ESTADAR V3 2025'!$C$4:$G$116,4,0),"")</f>
        <v/>
      </c>
      <c r="N1172" s="95" t="str">
        <f t="shared" si="81"/>
        <v/>
      </c>
      <c r="O1172" s="96" t="str">
        <f t="shared" si="82"/>
        <v/>
      </c>
      <c r="P1172" s="14"/>
      <c r="Q1172" s="14"/>
      <c r="R1172" s="218" t="e">
        <f>+VLOOKUP(F1172,'ESTADAR V3 2025'!$D$125:$G$236,4,FALSE)</f>
        <v>#N/A</v>
      </c>
    </row>
    <row r="1173" spans="1:18" x14ac:dyDescent="0.35">
      <c r="A1173" s="83" t="str">
        <f>IFERROR(VLOOKUP(LEFT(F1173,4),Tabla3[[COD]:[PROCESO]],5,0),"")</f>
        <v/>
      </c>
      <c r="B1173" s="15"/>
      <c r="C1173" s="85"/>
      <c r="D1173" s="84" t="e">
        <f>VLOOKUP(E1173,FINCAS!$A$2:$B$77,2,0)</f>
        <v>#N/A</v>
      </c>
      <c r="E1173" s="15"/>
      <c r="F1173" s="15"/>
      <c r="G1173" s="82" t="e">
        <f>VLOOKUP(F1173,'ESTADAR V3 2025'!$D$125:$E$240,2,0)</f>
        <v>#N/A</v>
      </c>
      <c r="H1173" s="86"/>
      <c r="I1173" s="86"/>
      <c r="J1173" s="15"/>
      <c r="K1173" s="92">
        <f t="shared" si="79"/>
        <v>0</v>
      </c>
      <c r="L1173" s="93">
        <f t="shared" si="80"/>
        <v>0</v>
      </c>
      <c r="M1173" s="94" t="str">
        <f>+IFERROR(VLOOKUP(LEFT(F1173,4),'ESTADAR V3 2025'!$C$4:$G$116,4,0),"")</f>
        <v/>
      </c>
      <c r="N1173" s="95" t="str">
        <f t="shared" si="81"/>
        <v/>
      </c>
      <c r="O1173" s="96" t="str">
        <f t="shared" si="82"/>
        <v/>
      </c>
      <c r="P1173" s="14"/>
      <c r="Q1173" s="14"/>
      <c r="R1173" s="218" t="e">
        <f>+VLOOKUP(F1173,'ESTADAR V3 2025'!$D$125:$G$236,4,FALSE)</f>
        <v>#N/A</v>
      </c>
    </row>
    <row r="1174" spans="1:18" x14ac:dyDescent="0.35">
      <c r="A1174" s="83" t="str">
        <f>IFERROR(VLOOKUP(LEFT(F1174,4),Tabla3[[COD]:[PROCESO]],5,0),"")</f>
        <v/>
      </c>
      <c r="B1174" s="15"/>
      <c r="C1174" s="85"/>
      <c r="D1174" s="84" t="e">
        <f>VLOOKUP(E1174,FINCAS!$A$2:$B$77,2,0)</f>
        <v>#N/A</v>
      </c>
      <c r="E1174" s="15"/>
      <c r="F1174" s="15"/>
      <c r="G1174" s="82" t="e">
        <f>VLOOKUP(F1174,'ESTADAR V3 2025'!$D$125:$E$240,2,0)</f>
        <v>#N/A</v>
      </c>
      <c r="H1174" s="86"/>
      <c r="I1174" s="86"/>
      <c r="J1174" s="15"/>
      <c r="K1174" s="92">
        <f t="shared" si="79"/>
        <v>0</v>
      </c>
      <c r="L1174" s="93">
        <f t="shared" si="80"/>
        <v>0</v>
      </c>
      <c r="M1174" s="94" t="str">
        <f>+IFERROR(VLOOKUP(LEFT(F1174,4),'ESTADAR V3 2025'!$C$4:$G$116,4,0),"")</f>
        <v/>
      </c>
      <c r="N1174" s="95" t="str">
        <f t="shared" si="81"/>
        <v/>
      </c>
      <c r="O1174" s="96" t="str">
        <f t="shared" si="82"/>
        <v/>
      </c>
      <c r="P1174" s="14"/>
      <c r="Q1174" s="14"/>
      <c r="R1174" s="218" t="e">
        <f>+VLOOKUP(F1174,'ESTADAR V3 2025'!$D$125:$G$236,4,FALSE)</f>
        <v>#N/A</v>
      </c>
    </row>
    <row r="1175" spans="1:18" x14ac:dyDescent="0.35">
      <c r="A1175" s="83" t="str">
        <f>IFERROR(VLOOKUP(LEFT(F1175,4),Tabla3[[COD]:[PROCESO]],5,0),"")</f>
        <v/>
      </c>
      <c r="B1175" s="15"/>
      <c r="C1175" s="85"/>
      <c r="D1175" s="84" t="e">
        <f>VLOOKUP(E1175,FINCAS!$A$2:$B$77,2,0)</f>
        <v>#N/A</v>
      </c>
      <c r="E1175" s="15"/>
      <c r="F1175" s="15"/>
      <c r="G1175" s="82" t="e">
        <f>VLOOKUP(F1175,'ESTADAR V3 2025'!$D$125:$E$240,2,0)</f>
        <v>#N/A</v>
      </c>
      <c r="H1175" s="86"/>
      <c r="I1175" s="86"/>
      <c r="J1175" s="15"/>
      <c r="K1175" s="92">
        <f t="shared" si="79"/>
        <v>0</v>
      </c>
      <c r="L1175" s="93">
        <f t="shared" si="80"/>
        <v>0</v>
      </c>
      <c r="M1175" s="94" t="str">
        <f>+IFERROR(VLOOKUP(LEFT(F1175,4),'ESTADAR V3 2025'!$C$4:$G$116,4,0),"")</f>
        <v/>
      </c>
      <c r="N1175" s="95" t="str">
        <f t="shared" si="81"/>
        <v/>
      </c>
      <c r="O1175" s="96" t="str">
        <f t="shared" si="82"/>
        <v/>
      </c>
      <c r="P1175" s="14"/>
      <c r="Q1175" s="14"/>
      <c r="R1175" s="218" t="e">
        <f>+VLOOKUP(F1175,'ESTADAR V3 2025'!$D$125:$G$236,4,FALSE)</f>
        <v>#N/A</v>
      </c>
    </row>
    <row r="1176" spans="1:18" x14ac:dyDescent="0.35">
      <c r="A1176" s="83" t="str">
        <f>IFERROR(VLOOKUP(LEFT(F1176,4),Tabla3[[COD]:[PROCESO]],5,0),"")</f>
        <v/>
      </c>
      <c r="B1176" s="15"/>
      <c r="C1176" s="85"/>
      <c r="D1176" s="84" t="e">
        <f>VLOOKUP(E1176,FINCAS!$A$2:$B$77,2,0)</f>
        <v>#N/A</v>
      </c>
      <c r="E1176" s="15"/>
      <c r="F1176" s="15"/>
      <c r="G1176" s="82" t="e">
        <f>VLOOKUP(F1176,'ESTADAR V3 2025'!$D$125:$E$240,2,0)</f>
        <v>#N/A</v>
      </c>
      <c r="H1176" s="86"/>
      <c r="I1176" s="86"/>
      <c r="J1176" s="15"/>
      <c r="K1176" s="92">
        <f t="shared" si="79"/>
        <v>0</v>
      </c>
      <c r="L1176" s="93">
        <f t="shared" si="80"/>
        <v>0</v>
      </c>
      <c r="M1176" s="94" t="str">
        <f>+IFERROR(VLOOKUP(LEFT(F1176,4),'ESTADAR V3 2025'!$C$4:$G$116,4,0),"")</f>
        <v/>
      </c>
      <c r="N1176" s="95" t="str">
        <f t="shared" si="81"/>
        <v/>
      </c>
      <c r="O1176" s="96" t="str">
        <f t="shared" si="82"/>
        <v/>
      </c>
      <c r="P1176" s="14"/>
      <c r="Q1176" s="14"/>
      <c r="R1176" s="218" t="e">
        <f>+VLOOKUP(F1176,'ESTADAR V3 2025'!$D$125:$G$236,4,FALSE)</f>
        <v>#N/A</v>
      </c>
    </row>
    <row r="1177" spans="1:18" x14ac:dyDescent="0.35">
      <c r="A1177" s="83" t="str">
        <f>IFERROR(VLOOKUP(LEFT(F1177,4),Tabla3[[COD]:[PROCESO]],5,0),"")</f>
        <v/>
      </c>
      <c r="B1177" s="15"/>
      <c r="C1177" s="85"/>
      <c r="D1177" s="84" t="e">
        <f>VLOOKUP(E1177,FINCAS!$A$2:$B$77,2,0)</f>
        <v>#N/A</v>
      </c>
      <c r="E1177" s="15"/>
      <c r="F1177" s="15"/>
      <c r="G1177" s="82" t="e">
        <f>VLOOKUP(F1177,'ESTADAR V3 2025'!$D$125:$E$240,2,0)</f>
        <v>#N/A</v>
      </c>
      <c r="H1177" s="86"/>
      <c r="I1177" s="86"/>
      <c r="J1177" s="15"/>
      <c r="K1177" s="92">
        <f t="shared" si="79"/>
        <v>0</v>
      </c>
      <c r="L1177" s="93">
        <f t="shared" si="80"/>
        <v>0</v>
      </c>
      <c r="M1177" s="94" t="str">
        <f>+IFERROR(VLOOKUP(LEFT(F1177,4),'ESTADAR V3 2025'!$C$4:$G$116,4,0),"")</f>
        <v/>
      </c>
      <c r="N1177" s="95" t="str">
        <f t="shared" si="81"/>
        <v/>
      </c>
      <c r="O1177" s="96" t="str">
        <f t="shared" si="82"/>
        <v/>
      </c>
      <c r="P1177" s="14"/>
      <c r="Q1177" s="14"/>
      <c r="R1177" s="218" t="e">
        <f>+VLOOKUP(F1177,'ESTADAR V3 2025'!$D$125:$G$236,4,FALSE)</f>
        <v>#N/A</v>
      </c>
    </row>
    <row r="1178" spans="1:18" x14ac:dyDescent="0.35">
      <c r="A1178" s="83" t="str">
        <f>IFERROR(VLOOKUP(LEFT(F1178,4),Tabla3[[COD]:[PROCESO]],5,0),"")</f>
        <v/>
      </c>
      <c r="B1178" s="15"/>
      <c r="C1178" s="85"/>
      <c r="D1178" s="84" t="e">
        <f>VLOOKUP(E1178,FINCAS!$A$2:$B$77,2,0)</f>
        <v>#N/A</v>
      </c>
      <c r="E1178" s="15"/>
      <c r="F1178" s="15"/>
      <c r="G1178" s="82" t="e">
        <f>VLOOKUP(F1178,'ESTADAR V3 2025'!$D$125:$E$240,2,0)</f>
        <v>#N/A</v>
      </c>
      <c r="H1178" s="86"/>
      <c r="I1178" s="86"/>
      <c r="J1178" s="15"/>
      <c r="K1178" s="92">
        <f t="shared" si="79"/>
        <v>0</v>
      </c>
      <c r="L1178" s="93">
        <f t="shared" si="80"/>
        <v>0</v>
      </c>
      <c r="M1178" s="94" t="str">
        <f>+IFERROR(VLOOKUP(LEFT(F1178,4),'ESTADAR V3 2025'!$C$4:$G$116,4,0),"")</f>
        <v/>
      </c>
      <c r="N1178" s="95" t="str">
        <f t="shared" si="81"/>
        <v/>
      </c>
      <c r="O1178" s="96" t="str">
        <f t="shared" si="82"/>
        <v/>
      </c>
      <c r="P1178" s="14"/>
      <c r="Q1178" s="14"/>
      <c r="R1178" s="218" t="e">
        <f>+VLOOKUP(F1178,'ESTADAR V3 2025'!$D$125:$G$236,4,FALSE)</f>
        <v>#N/A</v>
      </c>
    </row>
    <row r="1179" spans="1:18" x14ac:dyDescent="0.35">
      <c r="A1179" s="83" t="str">
        <f>IFERROR(VLOOKUP(LEFT(F1179,4),Tabla3[[COD]:[PROCESO]],5,0),"")</f>
        <v/>
      </c>
      <c r="B1179" s="15"/>
      <c r="C1179" s="85"/>
      <c r="D1179" s="84" t="e">
        <f>VLOOKUP(E1179,FINCAS!$A$2:$B$77,2,0)</f>
        <v>#N/A</v>
      </c>
      <c r="E1179" s="15"/>
      <c r="F1179" s="15"/>
      <c r="G1179" s="82" t="e">
        <f>VLOOKUP(F1179,'ESTADAR V3 2025'!$D$125:$E$240,2,0)</f>
        <v>#N/A</v>
      </c>
      <c r="H1179" s="86"/>
      <c r="I1179" s="86"/>
      <c r="J1179" s="15"/>
      <c r="K1179" s="92">
        <f t="shared" si="79"/>
        <v>0</v>
      </c>
      <c r="L1179" s="93">
        <f t="shared" si="80"/>
        <v>0</v>
      </c>
      <c r="M1179" s="94" t="str">
        <f>+IFERROR(VLOOKUP(LEFT(F1179,4),'ESTADAR V3 2025'!$C$4:$G$116,4,0),"")</f>
        <v/>
      </c>
      <c r="N1179" s="95" t="str">
        <f t="shared" si="81"/>
        <v/>
      </c>
      <c r="O1179" s="96" t="str">
        <f t="shared" si="82"/>
        <v/>
      </c>
      <c r="P1179" s="14"/>
      <c r="Q1179" s="14"/>
      <c r="R1179" s="218" t="e">
        <f>+VLOOKUP(F1179,'ESTADAR V3 2025'!$D$125:$G$236,4,FALSE)</f>
        <v>#N/A</v>
      </c>
    </row>
    <row r="1180" spans="1:18" x14ac:dyDescent="0.35">
      <c r="A1180" s="83" t="str">
        <f>IFERROR(VLOOKUP(LEFT(F1180,4),Tabla3[[COD]:[PROCESO]],5,0),"")</f>
        <v/>
      </c>
      <c r="B1180" s="15"/>
      <c r="C1180" s="85"/>
      <c r="D1180" s="84" t="e">
        <f>VLOOKUP(E1180,FINCAS!$A$2:$B$77,2,0)</f>
        <v>#N/A</v>
      </c>
      <c r="E1180" s="15"/>
      <c r="F1180" s="15"/>
      <c r="G1180" s="82" t="e">
        <f>VLOOKUP(F1180,'ESTADAR V3 2025'!$D$125:$E$240,2,0)</f>
        <v>#N/A</v>
      </c>
      <c r="H1180" s="86"/>
      <c r="I1180" s="86"/>
      <c r="J1180" s="15"/>
      <c r="K1180" s="92">
        <f t="shared" si="79"/>
        <v>0</v>
      </c>
      <c r="L1180" s="93">
        <f t="shared" si="80"/>
        <v>0</v>
      </c>
      <c r="M1180" s="94" t="str">
        <f>+IFERROR(VLOOKUP(LEFT(F1180,4),'ESTADAR V3 2025'!$C$4:$G$116,4,0),"")</f>
        <v/>
      </c>
      <c r="N1180" s="95" t="str">
        <f t="shared" si="81"/>
        <v/>
      </c>
      <c r="O1180" s="96" t="str">
        <f t="shared" si="82"/>
        <v/>
      </c>
      <c r="P1180" s="14"/>
      <c r="Q1180" s="14"/>
      <c r="R1180" s="218" t="e">
        <f>+VLOOKUP(F1180,'ESTADAR V3 2025'!$D$125:$G$236,4,FALSE)</f>
        <v>#N/A</v>
      </c>
    </row>
    <row r="1181" spans="1:18" x14ac:dyDescent="0.35">
      <c r="A1181" s="83" t="str">
        <f>IFERROR(VLOOKUP(LEFT(F1181,4),Tabla3[[COD]:[PROCESO]],5,0),"")</f>
        <v/>
      </c>
      <c r="B1181" s="15"/>
      <c r="C1181" s="85"/>
      <c r="D1181" s="84" t="e">
        <f>VLOOKUP(E1181,FINCAS!$A$2:$B$77,2,0)</f>
        <v>#N/A</v>
      </c>
      <c r="E1181" s="15"/>
      <c r="F1181" s="15"/>
      <c r="G1181" s="82" t="e">
        <f>VLOOKUP(F1181,'ESTADAR V3 2025'!$D$125:$E$240,2,0)</f>
        <v>#N/A</v>
      </c>
      <c r="H1181" s="86"/>
      <c r="I1181" s="86"/>
      <c r="J1181" s="15"/>
      <c r="K1181" s="92">
        <f t="shared" si="79"/>
        <v>0</v>
      </c>
      <c r="L1181" s="93">
        <f t="shared" si="80"/>
        <v>0</v>
      </c>
      <c r="M1181" s="94" t="str">
        <f>+IFERROR(VLOOKUP(LEFT(F1181,4),'ESTADAR V3 2025'!$C$4:$G$116,4,0),"")</f>
        <v/>
      </c>
      <c r="N1181" s="95" t="str">
        <f t="shared" si="81"/>
        <v/>
      </c>
      <c r="O1181" s="96" t="str">
        <f t="shared" si="82"/>
        <v/>
      </c>
      <c r="P1181" s="14"/>
      <c r="Q1181" s="14"/>
      <c r="R1181" s="218" t="e">
        <f>+VLOOKUP(F1181,'ESTADAR V3 2025'!$D$125:$G$236,4,FALSE)</f>
        <v>#N/A</v>
      </c>
    </row>
    <row r="1182" spans="1:18" x14ac:dyDescent="0.35">
      <c r="A1182" s="83" t="str">
        <f>IFERROR(VLOOKUP(LEFT(F1182,4),Tabla3[[COD]:[PROCESO]],5,0),"")</f>
        <v/>
      </c>
      <c r="B1182" s="15"/>
      <c r="C1182" s="85"/>
      <c r="D1182" s="84" t="e">
        <f>VLOOKUP(E1182,FINCAS!$A$2:$B$77,2,0)</f>
        <v>#N/A</v>
      </c>
      <c r="E1182" s="15"/>
      <c r="F1182" s="15"/>
      <c r="G1182" s="82" t="e">
        <f>VLOOKUP(F1182,'ESTADAR V3 2025'!$D$125:$E$240,2,0)</f>
        <v>#N/A</v>
      </c>
      <c r="H1182" s="86"/>
      <c r="I1182" s="86"/>
      <c r="J1182" s="15"/>
      <c r="K1182" s="92">
        <f t="shared" si="79"/>
        <v>0</v>
      </c>
      <c r="L1182" s="93">
        <f t="shared" si="80"/>
        <v>0</v>
      </c>
      <c r="M1182" s="94" t="str">
        <f>+IFERROR(VLOOKUP(LEFT(F1182,4),'ESTADAR V3 2025'!$C$4:$G$116,4,0),"")</f>
        <v/>
      </c>
      <c r="N1182" s="95" t="str">
        <f t="shared" si="81"/>
        <v/>
      </c>
      <c r="O1182" s="96" t="str">
        <f t="shared" si="82"/>
        <v/>
      </c>
      <c r="P1182" s="14"/>
      <c r="Q1182" s="14"/>
      <c r="R1182" s="218" t="e">
        <f>+VLOOKUP(F1182,'ESTADAR V3 2025'!$D$125:$G$236,4,FALSE)</f>
        <v>#N/A</v>
      </c>
    </row>
    <row r="1183" spans="1:18" x14ac:dyDescent="0.35">
      <c r="A1183" s="83" t="str">
        <f>IFERROR(VLOOKUP(LEFT(F1183,4),Tabla3[[COD]:[PROCESO]],5,0),"")</f>
        <v/>
      </c>
      <c r="B1183" s="15"/>
      <c r="C1183" s="85"/>
      <c r="D1183" s="84" t="e">
        <f>VLOOKUP(E1183,FINCAS!$A$2:$B$77,2,0)</f>
        <v>#N/A</v>
      </c>
      <c r="E1183" s="15"/>
      <c r="F1183" s="15"/>
      <c r="G1183" s="82" t="e">
        <f>VLOOKUP(F1183,'ESTADAR V3 2025'!$D$125:$E$240,2,0)</f>
        <v>#N/A</v>
      </c>
      <c r="H1183" s="86"/>
      <c r="I1183" s="86"/>
      <c r="J1183" s="15"/>
      <c r="K1183" s="92">
        <f t="shared" si="79"/>
        <v>0</v>
      </c>
      <c r="L1183" s="93">
        <f t="shared" si="80"/>
        <v>0</v>
      </c>
      <c r="M1183" s="94" t="str">
        <f>+IFERROR(VLOOKUP(LEFT(F1183,4),'ESTADAR V3 2025'!$C$4:$G$116,4,0),"")</f>
        <v/>
      </c>
      <c r="N1183" s="95" t="str">
        <f t="shared" si="81"/>
        <v/>
      </c>
      <c r="O1183" s="96" t="str">
        <f t="shared" si="82"/>
        <v/>
      </c>
      <c r="P1183" s="14"/>
      <c r="Q1183" s="14"/>
      <c r="R1183" s="218" t="e">
        <f>+VLOOKUP(F1183,'ESTADAR V3 2025'!$D$125:$G$236,4,FALSE)</f>
        <v>#N/A</v>
      </c>
    </row>
    <row r="1184" spans="1:18" x14ac:dyDescent="0.35">
      <c r="A1184" s="83" t="str">
        <f>IFERROR(VLOOKUP(LEFT(F1184,4),Tabla3[[COD]:[PROCESO]],5,0),"")</f>
        <v/>
      </c>
      <c r="B1184" s="15"/>
      <c r="C1184" s="85"/>
      <c r="D1184" s="84" t="e">
        <f>VLOOKUP(E1184,FINCAS!$A$2:$B$77,2,0)</f>
        <v>#N/A</v>
      </c>
      <c r="E1184" s="15"/>
      <c r="F1184" s="15"/>
      <c r="G1184" s="82" t="e">
        <f>VLOOKUP(F1184,'ESTADAR V3 2025'!$D$125:$E$240,2,0)</f>
        <v>#N/A</v>
      </c>
      <c r="H1184" s="86"/>
      <c r="I1184" s="86"/>
      <c r="J1184" s="15"/>
      <c r="K1184" s="92">
        <f t="shared" si="79"/>
        <v>0</v>
      </c>
      <c r="L1184" s="93">
        <f t="shared" si="80"/>
        <v>0</v>
      </c>
      <c r="M1184" s="94" t="str">
        <f>+IFERROR(VLOOKUP(LEFT(F1184,4),'ESTADAR V3 2025'!$C$4:$G$116,4,0),"")</f>
        <v/>
      </c>
      <c r="N1184" s="95" t="str">
        <f t="shared" si="81"/>
        <v/>
      </c>
      <c r="O1184" s="96" t="str">
        <f t="shared" si="82"/>
        <v/>
      </c>
      <c r="P1184" s="14"/>
      <c r="Q1184" s="14"/>
      <c r="R1184" s="218" t="e">
        <f>+VLOOKUP(F1184,'ESTADAR V3 2025'!$D$125:$G$236,4,FALSE)</f>
        <v>#N/A</v>
      </c>
    </row>
    <row r="1185" spans="1:18" x14ac:dyDescent="0.35">
      <c r="A1185" s="83" t="str">
        <f>IFERROR(VLOOKUP(LEFT(F1185,4),Tabla3[[COD]:[PROCESO]],5,0),"")</f>
        <v/>
      </c>
      <c r="B1185" s="15"/>
      <c r="C1185" s="85"/>
      <c r="D1185" s="84" t="e">
        <f>VLOOKUP(E1185,FINCAS!$A$2:$B$77,2,0)</f>
        <v>#N/A</v>
      </c>
      <c r="E1185" s="15"/>
      <c r="F1185" s="15"/>
      <c r="G1185" s="82" t="e">
        <f>VLOOKUP(F1185,'ESTADAR V3 2025'!$D$125:$E$240,2,0)</f>
        <v>#N/A</v>
      </c>
      <c r="H1185" s="86"/>
      <c r="I1185" s="86"/>
      <c r="J1185" s="15"/>
      <c r="K1185" s="92">
        <f t="shared" si="79"/>
        <v>0</v>
      </c>
      <c r="L1185" s="93">
        <f t="shared" si="80"/>
        <v>0</v>
      </c>
      <c r="M1185" s="94" t="str">
        <f>+IFERROR(VLOOKUP(LEFT(F1185,4),'ESTADAR V3 2025'!$C$4:$G$116,4,0),"")</f>
        <v/>
      </c>
      <c r="N1185" s="95" t="str">
        <f t="shared" si="81"/>
        <v/>
      </c>
      <c r="O1185" s="96" t="str">
        <f t="shared" si="82"/>
        <v/>
      </c>
      <c r="P1185" s="14"/>
      <c r="Q1185" s="14"/>
      <c r="R1185" s="218" t="e">
        <f>+VLOOKUP(F1185,'ESTADAR V3 2025'!$D$125:$G$236,4,FALSE)</f>
        <v>#N/A</v>
      </c>
    </row>
    <row r="1186" spans="1:18" x14ac:dyDescent="0.35">
      <c r="A1186" s="83" t="str">
        <f>IFERROR(VLOOKUP(LEFT(F1186,4),Tabla3[[COD]:[PROCESO]],5,0),"")</f>
        <v/>
      </c>
      <c r="B1186" s="15"/>
      <c r="C1186" s="85"/>
      <c r="D1186" s="84" t="e">
        <f>VLOOKUP(E1186,FINCAS!$A$2:$B$77,2,0)</f>
        <v>#N/A</v>
      </c>
      <c r="E1186" s="15"/>
      <c r="F1186" s="15"/>
      <c r="G1186" s="82" t="e">
        <f>VLOOKUP(F1186,'ESTADAR V3 2025'!$D$125:$E$240,2,0)</f>
        <v>#N/A</v>
      </c>
      <c r="H1186" s="86"/>
      <c r="I1186" s="86"/>
      <c r="J1186" s="15"/>
      <c r="K1186" s="92">
        <f t="shared" si="79"/>
        <v>0</v>
      </c>
      <c r="L1186" s="93">
        <f t="shared" si="80"/>
        <v>0</v>
      </c>
      <c r="M1186" s="94" t="str">
        <f>+IFERROR(VLOOKUP(LEFT(F1186,4),'ESTADAR V3 2025'!$C$4:$G$116,4,0),"")</f>
        <v/>
      </c>
      <c r="N1186" s="95" t="str">
        <f t="shared" si="81"/>
        <v/>
      </c>
      <c r="O1186" s="96" t="str">
        <f t="shared" si="82"/>
        <v/>
      </c>
      <c r="P1186" s="14"/>
      <c r="Q1186" s="14"/>
      <c r="R1186" s="218" t="e">
        <f>+VLOOKUP(F1186,'ESTADAR V3 2025'!$D$125:$G$236,4,FALSE)</f>
        <v>#N/A</v>
      </c>
    </row>
    <row r="1187" spans="1:18" x14ac:dyDescent="0.35">
      <c r="A1187" s="83" t="str">
        <f>IFERROR(VLOOKUP(LEFT(F1187,4),Tabla3[[COD]:[PROCESO]],5,0),"")</f>
        <v/>
      </c>
      <c r="B1187" s="15"/>
      <c r="C1187" s="85"/>
      <c r="D1187" s="84" t="e">
        <f>VLOOKUP(E1187,FINCAS!$A$2:$B$77,2,0)</f>
        <v>#N/A</v>
      </c>
      <c r="E1187" s="15"/>
      <c r="F1187" s="15"/>
      <c r="G1187" s="82" t="e">
        <f>VLOOKUP(F1187,'ESTADAR V3 2025'!$D$125:$E$240,2,0)</f>
        <v>#N/A</v>
      </c>
      <c r="H1187" s="86"/>
      <c r="I1187" s="86"/>
      <c r="J1187" s="15"/>
      <c r="K1187" s="92">
        <f t="shared" si="79"/>
        <v>0</v>
      </c>
      <c r="L1187" s="93">
        <f t="shared" si="80"/>
        <v>0</v>
      </c>
      <c r="M1187" s="94" t="str">
        <f>+IFERROR(VLOOKUP(LEFT(F1187,4),'ESTADAR V3 2025'!$C$4:$G$116,4,0),"")</f>
        <v/>
      </c>
      <c r="N1187" s="95" t="str">
        <f t="shared" si="81"/>
        <v/>
      </c>
      <c r="O1187" s="96" t="str">
        <f t="shared" si="82"/>
        <v/>
      </c>
      <c r="P1187" s="14"/>
      <c r="Q1187" s="14"/>
      <c r="R1187" s="218" t="e">
        <f>+VLOOKUP(F1187,'ESTADAR V3 2025'!$D$125:$G$236,4,FALSE)</f>
        <v>#N/A</v>
      </c>
    </row>
    <row r="1188" spans="1:18" x14ac:dyDescent="0.35">
      <c r="A1188" s="83" t="str">
        <f>IFERROR(VLOOKUP(LEFT(F1188,4),Tabla3[[COD]:[PROCESO]],5,0),"")</f>
        <v/>
      </c>
      <c r="B1188" s="15"/>
      <c r="C1188" s="85"/>
      <c r="D1188" s="84" t="e">
        <f>VLOOKUP(E1188,FINCAS!$A$2:$B$77,2,0)</f>
        <v>#N/A</v>
      </c>
      <c r="E1188" s="15"/>
      <c r="F1188" s="15"/>
      <c r="G1188" s="82" t="e">
        <f>VLOOKUP(F1188,'ESTADAR V3 2025'!$D$125:$E$240,2,0)</f>
        <v>#N/A</v>
      </c>
      <c r="H1188" s="86"/>
      <c r="I1188" s="86"/>
      <c r="J1188" s="15"/>
      <c r="K1188" s="92">
        <f t="shared" si="79"/>
        <v>0</v>
      </c>
      <c r="L1188" s="93">
        <f t="shared" si="80"/>
        <v>0</v>
      </c>
      <c r="M1188" s="94" t="str">
        <f>+IFERROR(VLOOKUP(LEFT(F1188,4),'ESTADAR V3 2025'!$C$4:$G$116,4,0),"")</f>
        <v/>
      </c>
      <c r="N1188" s="95" t="str">
        <f t="shared" si="81"/>
        <v/>
      </c>
      <c r="O1188" s="96" t="str">
        <f t="shared" si="82"/>
        <v/>
      </c>
      <c r="P1188" s="14"/>
      <c r="Q1188" s="14"/>
      <c r="R1188" s="218" t="e">
        <f>+VLOOKUP(F1188,'ESTADAR V3 2025'!$D$125:$G$236,4,FALSE)</f>
        <v>#N/A</v>
      </c>
    </row>
    <row r="1189" spans="1:18" x14ac:dyDescent="0.35">
      <c r="A1189" s="83" t="str">
        <f>IFERROR(VLOOKUP(LEFT(F1189,4),Tabla3[[COD]:[PROCESO]],5,0),"")</f>
        <v/>
      </c>
      <c r="B1189" s="15"/>
      <c r="C1189" s="85"/>
      <c r="D1189" s="84" t="e">
        <f>VLOOKUP(E1189,FINCAS!$A$2:$B$77,2,0)</f>
        <v>#N/A</v>
      </c>
      <c r="E1189" s="15"/>
      <c r="F1189" s="15"/>
      <c r="G1189" s="82" t="e">
        <f>VLOOKUP(F1189,'ESTADAR V3 2025'!$D$125:$E$240,2,0)</f>
        <v>#N/A</v>
      </c>
      <c r="H1189" s="86"/>
      <c r="I1189" s="86"/>
      <c r="J1189" s="15"/>
      <c r="K1189" s="92">
        <f t="shared" si="79"/>
        <v>0</v>
      </c>
      <c r="L1189" s="93">
        <f t="shared" si="80"/>
        <v>0</v>
      </c>
      <c r="M1189" s="94" t="str">
        <f>+IFERROR(VLOOKUP(LEFT(F1189,4),'ESTADAR V3 2025'!$C$4:$G$116,4,0),"")</f>
        <v/>
      </c>
      <c r="N1189" s="95" t="str">
        <f t="shared" si="81"/>
        <v/>
      </c>
      <c r="O1189" s="96" t="str">
        <f t="shared" si="82"/>
        <v/>
      </c>
      <c r="P1189" s="14"/>
      <c r="Q1189" s="14"/>
      <c r="R1189" s="218" t="e">
        <f>+VLOOKUP(F1189,'ESTADAR V3 2025'!$D$125:$G$236,4,FALSE)</f>
        <v>#N/A</v>
      </c>
    </row>
    <row r="1190" spans="1:18" x14ac:dyDescent="0.35">
      <c r="A1190" s="83" t="str">
        <f>IFERROR(VLOOKUP(LEFT(F1190,4),Tabla3[[COD]:[PROCESO]],5,0),"")</f>
        <v/>
      </c>
      <c r="B1190" s="15"/>
      <c r="C1190" s="85"/>
      <c r="D1190" s="84" t="e">
        <f>VLOOKUP(E1190,FINCAS!$A$2:$B$77,2,0)</f>
        <v>#N/A</v>
      </c>
      <c r="E1190" s="15"/>
      <c r="F1190" s="15"/>
      <c r="G1190" s="82" t="e">
        <f>VLOOKUP(F1190,'ESTADAR V3 2025'!$D$125:$E$240,2,0)</f>
        <v>#N/A</v>
      </c>
      <c r="H1190" s="86"/>
      <c r="I1190" s="86"/>
      <c r="J1190" s="15"/>
      <c r="K1190" s="92">
        <f t="shared" si="79"/>
        <v>0</v>
      </c>
      <c r="L1190" s="93">
        <f t="shared" si="80"/>
        <v>0</v>
      </c>
      <c r="M1190" s="94" t="str">
        <f>+IFERROR(VLOOKUP(LEFT(F1190,4),'ESTADAR V3 2025'!$C$4:$G$116,4,0),"")</f>
        <v/>
      </c>
      <c r="N1190" s="95" t="str">
        <f t="shared" si="81"/>
        <v/>
      </c>
      <c r="O1190" s="96" t="str">
        <f t="shared" si="82"/>
        <v/>
      </c>
      <c r="P1190" s="14"/>
      <c r="Q1190" s="14"/>
      <c r="R1190" s="218" t="e">
        <f>+VLOOKUP(F1190,'ESTADAR V3 2025'!$D$125:$G$236,4,FALSE)</f>
        <v>#N/A</v>
      </c>
    </row>
    <row r="1191" spans="1:18" x14ac:dyDescent="0.35">
      <c r="A1191" s="83" t="str">
        <f>IFERROR(VLOOKUP(LEFT(F1191,4),Tabla3[[COD]:[PROCESO]],5,0),"")</f>
        <v/>
      </c>
      <c r="B1191" s="15"/>
      <c r="C1191" s="85"/>
      <c r="D1191" s="84" t="e">
        <f>VLOOKUP(E1191,FINCAS!$A$2:$B$77,2,0)</f>
        <v>#N/A</v>
      </c>
      <c r="E1191" s="15"/>
      <c r="F1191" s="15"/>
      <c r="G1191" s="82" t="e">
        <f>VLOOKUP(F1191,'ESTADAR V3 2025'!$D$125:$E$240,2,0)</f>
        <v>#N/A</v>
      </c>
      <c r="H1191" s="86"/>
      <c r="I1191" s="86"/>
      <c r="J1191" s="15"/>
      <c r="K1191" s="92">
        <f t="shared" si="79"/>
        <v>0</v>
      </c>
      <c r="L1191" s="93">
        <f t="shared" si="80"/>
        <v>0</v>
      </c>
      <c r="M1191" s="94" t="str">
        <f>+IFERROR(VLOOKUP(LEFT(F1191,4),'ESTADAR V3 2025'!$C$4:$G$116,4,0),"")</f>
        <v/>
      </c>
      <c r="N1191" s="95" t="str">
        <f t="shared" si="81"/>
        <v/>
      </c>
      <c r="O1191" s="96" t="str">
        <f t="shared" si="82"/>
        <v/>
      </c>
      <c r="P1191" s="14"/>
      <c r="Q1191" s="14"/>
      <c r="R1191" s="218" t="e">
        <f>+VLOOKUP(F1191,'ESTADAR V3 2025'!$D$125:$G$236,4,FALSE)</f>
        <v>#N/A</v>
      </c>
    </row>
    <row r="1192" spans="1:18" x14ac:dyDescent="0.35">
      <c r="A1192" s="83" t="str">
        <f>IFERROR(VLOOKUP(LEFT(F1192,4),Tabla3[[COD]:[PROCESO]],5,0),"")</f>
        <v/>
      </c>
      <c r="B1192" s="15"/>
      <c r="C1192" s="85"/>
      <c r="D1192" s="84" t="e">
        <f>VLOOKUP(E1192,FINCAS!$A$2:$B$77,2,0)</f>
        <v>#N/A</v>
      </c>
      <c r="E1192" s="15"/>
      <c r="F1192" s="15"/>
      <c r="G1192" s="82" t="e">
        <f>VLOOKUP(F1192,'ESTADAR V3 2025'!$D$125:$E$240,2,0)</f>
        <v>#N/A</v>
      </c>
      <c r="H1192" s="86"/>
      <c r="I1192" s="86"/>
      <c r="J1192" s="15"/>
      <c r="K1192" s="92">
        <f t="shared" si="79"/>
        <v>0</v>
      </c>
      <c r="L1192" s="93">
        <f t="shared" si="80"/>
        <v>0</v>
      </c>
      <c r="M1192" s="94" t="str">
        <f>+IFERROR(VLOOKUP(LEFT(F1192,4),'ESTADAR V3 2025'!$C$4:$G$116,4,0),"")</f>
        <v/>
      </c>
      <c r="N1192" s="95" t="str">
        <f t="shared" si="81"/>
        <v/>
      </c>
      <c r="O1192" s="96" t="str">
        <f t="shared" si="82"/>
        <v/>
      </c>
      <c r="P1192" s="14"/>
      <c r="Q1192" s="14"/>
      <c r="R1192" s="218" t="e">
        <f>+VLOOKUP(F1192,'ESTADAR V3 2025'!$D$125:$G$236,4,FALSE)</f>
        <v>#N/A</v>
      </c>
    </row>
    <row r="1193" spans="1:18" x14ac:dyDescent="0.35">
      <c r="A1193" s="83" t="str">
        <f>IFERROR(VLOOKUP(LEFT(F1193,4),Tabla3[[COD]:[PROCESO]],5,0),"")</f>
        <v/>
      </c>
      <c r="B1193" s="15"/>
      <c r="C1193" s="85"/>
      <c r="D1193" s="84" t="e">
        <f>VLOOKUP(E1193,FINCAS!$A$2:$B$77,2,0)</f>
        <v>#N/A</v>
      </c>
      <c r="E1193" s="15"/>
      <c r="F1193" s="15"/>
      <c r="G1193" s="82" t="e">
        <f>VLOOKUP(F1193,'ESTADAR V3 2025'!$D$125:$E$240,2,0)</f>
        <v>#N/A</v>
      </c>
      <c r="H1193" s="86"/>
      <c r="I1193" s="86"/>
      <c r="J1193" s="15"/>
      <c r="K1193" s="92">
        <f t="shared" ref="K1193:K1255" si="83">+IFERROR(L1193,M1193)</f>
        <v>0</v>
      </c>
      <c r="L1193" s="93">
        <f t="shared" ref="L1193:L1255" si="84">+(I1193-H1193)*24</f>
        <v>0</v>
      </c>
      <c r="M1193" s="94" t="str">
        <f>+IFERROR(VLOOKUP(LEFT(F1193,4),'ESTADAR V3 2025'!$C$4:$G$116,4,0),"")</f>
        <v/>
      </c>
      <c r="N1193" s="95" t="str">
        <f t="shared" ref="N1193:N1255" si="85">IFERROR(J1193/L1193,"")</f>
        <v/>
      </c>
      <c r="O1193" s="96" t="str">
        <f t="shared" ref="O1193:O1255" si="86">IFERROR(N1193/M1193,"")</f>
        <v/>
      </c>
      <c r="P1193" s="14"/>
      <c r="Q1193" s="14"/>
      <c r="R1193" s="218" t="e">
        <f>+VLOOKUP(F1193,'ESTADAR V3 2025'!$D$125:$G$236,4,FALSE)</f>
        <v>#N/A</v>
      </c>
    </row>
    <row r="1194" spans="1:18" x14ac:dyDescent="0.35">
      <c r="A1194" s="83" t="str">
        <f>IFERROR(VLOOKUP(LEFT(F1194,4),Tabla3[[COD]:[PROCESO]],5,0),"")</f>
        <v/>
      </c>
      <c r="B1194" s="15"/>
      <c r="C1194" s="85"/>
      <c r="D1194" s="84" t="e">
        <f>VLOOKUP(E1194,FINCAS!$A$2:$B$77,2,0)</f>
        <v>#N/A</v>
      </c>
      <c r="E1194" s="15"/>
      <c r="F1194" s="15"/>
      <c r="G1194" s="82" t="e">
        <f>VLOOKUP(F1194,'ESTADAR V3 2025'!$D$125:$E$240,2,0)</f>
        <v>#N/A</v>
      </c>
      <c r="H1194" s="86"/>
      <c r="I1194" s="86"/>
      <c r="J1194" s="15"/>
      <c r="K1194" s="92">
        <f t="shared" si="83"/>
        <v>0</v>
      </c>
      <c r="L1194" s="93">
        <f t="shared" si="84"/>
        <v>0</v>
      </c>
      <c r="M1194" s="94" t="str">
        <f>+IFERROR(VLOOKUP(LEFT(F1194,4),'ESTADAR V3 2025'!$C$4:$G$116,4,0),"")</f>
        <v/>
      </c>
      <c r="N1194" s="95" t="str">
        <f t="shared" si="85"/>
        <v/>
      </c>
      <c r="O1194" s="96" t="str">
        <f t="shared" si="86"/>
        <v/>
      </c>
      <c r="P1194" s="14"/>
      <c r="Q1194" s="14"/>
      <c r="R1194" s="218" t="e">
        <f>+VLOOKUP(F1194,'ESTADAR V3 2025'!$D$125:$G$236,4,FALSE)</f>
        <v>#N/A</v>
      </c>
    </row>
    <row r="1195" spans="1:18" x14ac:dyDescent="0.35">
      <c r="A1195" s="83" t="str">
        <f>IFERROR(VLOOKUP(LEFT(F1195,4),Tabla3[[COD]:[PROCESO]],5,0),"")</f>
        <v/>
      </c>
      <c r="B1195" s="15"/>
      <c r="C1195" s="85"/>
      <c r="D1195" s="84" t="e">
        <f>VLOOKUP(E1195,FINCAS!$A$2:$B$77,2,0)</f>
        <v>#N/A</v>
      </c>
      <c r="E1195" s="15"/>
      <c r="F1195" s="15"/>
      <c r="G1195" s="82" t="e">
        <f>VLOOKUP(F1195,'ESTADAR V3 2025'!$D$125:$E$240,2,0)</f>
        <v>#N/A</v>
      </c>
      <c r="H1195" s="86"/>
      <c r="I1195" s="86"/>
      <c r="J1195" s="15"/>
      <c r="K1195" s="92">
        <f t="shared" si="83"/>
        <v>0</v>
      </c>
      <c r="L1195" s="93">
        <f t="shared" si="84"/>
        <v>0</v>
      </c>
      <c r="M1195" s="94" t="str">
        <f>+IFERROR(VLOOKUP(LEFT(F1195,4),'ESTADAR V3 2025'!$C$4:$G$116,4,0),"")</f>
        <v/>
      </c>
      <c r="N1195" s="95" t="str">
        <f t="shared" si="85"/>
        <v/>
      </c>
      <c r="O1195" s="96" t="str">
        <f t="shared" si="86"/>
        <v/>
      </c>
      <c r="P1195" s="14"/>
      <c r="Q1195" s="14"/>
      <c r="R1195" s="218" t="e">
        <f>+VLOOKUP(F1195,'ESTADAR V3 2025'!$D$125:$G$236,4,FALSE)</f>
        <v>#N/A</v>
      </c>
    </row>
    <row r="1196" spans="1:18" x14ac:dyDescent="0.35">
      <c r="A1196" s="83" t="str">
        <f>IFERROR(VLOOKUP(LEFT(F1196,4),Tabla3[[COD]:[PROCESO]],5,0),"")</f>
        <v/>
      </c>
      <c r="B1196" s="15"/>
      <c r="C1196" s="85"/>
      <c r="D1196" s="84" t="e">
        <f>VLOOKUP(E1196,FINCAS!$A$2:$B$77,2,0)</f>
        <v>#N/A</v>
      </c>
      <c r="E1196" s="15"/>
      <c r="F1196" s="15"/>
      <c r="G1196" s="82" t="e">
        <f>VLOOKUP(F1196,'ESTADAR V3 2025'!$D$125:$E$240,2,0)</f>
        <v>#N/A</v>
      </c>
      <c r="H1196" s="86"/>
      <c r="I1196" s="86"/>
      <c r="J1196" s="15"/>
      <c r="K1196" s="92">
        <f t="shared" si="83"/>
        <v>0</v>
      </c>
      <c r="L1196" s="93">
        <f t="shared" si="84"/>
        <v>0</v>
      </c>
      <c r="M1196" s="94" t="str">
        <f>+IFERROR(VLOOKUP(LEFT(F1196,4),'ESTADAR V3 2025'!$C$4:$G$116,4,0),"")</f>
        <v/>
      </c>
      <c r="N1196" s="95" t="str">
        <f t="shared" si="85"/>
        <v/>
      </c>
      <c r="O1196" s="96" t="str">
        <f t="shared" si="86"/>
        <v/>
      </c>
      <c r="P1196" s="14"/>
      <c r="Q1196" s="14"/>
      <c r="R1196" s="218" t="e">
        <f>+VLOOKUP(F1196,'ESTADAR V3 2025'!$D$125:$G$236,4,FALSE)</f>
        <v>#N/A</v>
      </c>
    </row>
    <row r="1197" spans="1:18" x14ac:dyDescent="0.35">
      <c r="A1197" s="83" t="str">
        <f>IFERROR(VLOOKUP(LEFT(F1197,4),Tabla3[[COD]:[PROCESO]],5,0),"")</f>
        <v/>
      </c>
      <c r="B1197" s="15"/>
      <c r="C1197" s="85"/>
      <c r="D1197" s="84" t="e">
        <f>VLOOKUP(E1197,FINCAS!$A$2:$B$77,2,0)</f>
        <v>#N/A</v>
      </c>
      <c r="E1197" s="15"/>
      <c r="F1197" s="15"/>
      <c r="G1197" s="82" t="e">
        <f>VLOOKUP(F1197,'ESTADAR V3 2025'!$D$125:$E$240,2,0)</f>
        <v>#N/A</v>
      </c>
      <c r="H1197" s="86"/>
      <c r="I1197" s="86"/>
      <c r="J1197" s="15"/>
      <c r="K1197" s="92">
        <f t="shared" si="83"/>
        <v>0</v>
      </c>
      <c r="L1197" s="93">
        <f t="shared" si="84"/>
        <v>0</v>
      </c>
      <c r="M1197" s="94" t="str">
        <f>+IFERROR(VLOOKUP(LEFT(F1197,4),'ESTADAR V3 2025'!$C$4:$G$116,4,0),"")</f>
        <v/>
      </c>
      <c r="N1197" s="95" t="str">
        <f t="shared" si="85"/>
        <v/>
      </c>
      <c r="O1197" s="96" t="str">
        <f t="shared" si="86"/>
        <v/>
      </c>
      <c r="P1197" s="14"/>
      <c r="Q1197" s="14"/>
      <c r="R1197" s="218" t="e">
        <f>+VLOOKUP(F1197,'ESTADAR V3 2025'!$D$125:$G$236,4,FALSE)</f>
        <v>#N/A</v>
      </c>
    </row>
    <row r="1198" spans="1:18" x14ac:dyDescent="0.35">
      <c r="A1198" s="83" t="str">
        <f>IFERROR(VLOOKUP(LEFT(F1198,4),Tabla3[[COD]:[PROCESO]],5,0),"")</f>
        <v/>
      </c>
      <c r="B1198" s="15"/>
      <c r="C1198" s="85"/>
      <c r="D1198" s="84" t="e">
        <f>VLOOKUP(E1198,FINCAS!$A$2:$B$77,2,0)</f>
        <v>#N/A</v>
      </c>
      <c r="E1198" s="15"/>
      <c r="F1198" s="15"/>
      <c r="G1198" s="82" t="e">
        <f>VLOOKUP(F1198,'ESTADAR V3 2025'!$D$125:$E$240,2,0)</f>
        <v>#N/A</v>
      </c>
      <c r="H1198" s="86"/>
      <c r="I1198" s="86"/>
      <c r="J1198" s="15"/>
      <c r="K1198" s="92">
        <f t="shared" si="83"/>
        <v>0</v>
      </c>
      <c r="L1198" s="93">
        <f t="shared" si="84"/>
        <v>0</v>
      </c>
      <c r="M1198" s="94" t="str">
        <f>+IFERROR(VLOOKUP(LEFT(F1198,4),'ESTADAR V3 2025'!$C$4:$G$116,4,0),"")</f>
        <v/>
      </c>
      <c r="N1198" s="95" t="str">
        <f t="shared" si="85"/>
        <v/>
      </c>
      <c r="O1198" s="96" t="str">
        <f t="shared" si="86"/>
        <v/>
      </c>
      <c r="P1198" s="14"/>
      <c r="Q1198" s="14"/>
      <c r="R1198" s="218" t="e">
        <f>+VLOOKUP(F1198,'ESTADAR V3 2025'!$D$125:$G$236,4,FALSE)</f>
        <v>#N/A</v>
      </c>
    </row>
    <row r="1199" spans="1:18" x14ac:dyDescent="0.35">
      <c r="A1199" s="83" t="str">
        <f>IFERROR(VLOOKUP(LEFT(F1199,4),Tabla3[[COD]:[PROCESO]],5,0),"")</f>
        <v/>
      </c>
      <c r="B1199" s="15"/>
      <c r="C1199" s="85"/>
      <c r="D1199" s="84" t="e">
        <f>VLOOKUP(E1199,FINCAS!$A$2:$B$77,2,0)</f>
        <v>#N/A</v>
      </c>
      <c r="E1199" s="15"/>
      <c r="F1199" s="15"/>
      <c r="G1199" s="82" t="e">
        <f>VLOOKUP(F1199,'ESTADAR V3 2025'!$D$125:$E$240,2,0)</f>
        <v>#N/A</v>
      </c>
      <c r="H1199" s="86"/>
      <c r="I1199" s="86"/>
      <c r="J1199" s="15"/>
      <c r="K1199" s="92">
        <f t="shared" si="83"/>
        <v>0</v>
      </c>
      <c r="L1199" s="93">
        <f t="shared" si="84"/>
        <v>0</v>
      </c>
      <c r="M1199" s="94" t="str">
        <f>+IFERROR(VLOOKUP(LEFT(F1199,4),'ESTADAR V3 2025'!$C$4:$G$116,4,0),"")</f>
        <v/>
      </c>
      <c r="N1199" s="95" t="str">
        <f t="shared" si="85"/>
        <v/>
      </c>
      <c r="O1199" s="96" t="str">
        <f t="shared" si="86"/>
        <v/>
      </c>
      <c r="P1199" s="14"/>
      <c r="Q1199" s="14"/>
      <c r="R1199" s="218" t="e">
        <f>+VLOOKUP(F1199,'ESTADAR V3 2025'!$D$125:$G$236,4,FALSE)</f>
        <v>#N/A</v>
      </c>
    </row>
    <row r="1200" spans="1:18" x14ac:dyDescent="0.35">
      <c r="A1200" s="83" t="str">
        <f>IFERROR(VLOOKUP(LEFT(F1200,4),Tabla3[[COD]:[PROCESO]],5,0),"")</f>
        <v/>
      </c>
      <c r="B1200" s="15"/>
      <c r="C1200" s="85"/>
      <c r="D1200" s="84" t="e">
        <f>VLOOKUP(E1200,FINCAS!$A$2:$B$77,2,0)</f>
        <v>#N/A</v>
      </c>
      <c r="E1200" s="15"/>
      <c r="F1200" s="15"/>
      <c r="G1200" s="82" t="e">
        <f>VLOOKUP(F1200,'ESTADAR V3 2025'!$D$125:$E$240,2,0)</f>
        <v>#N/A</v>
      </c>
      <c r="H1200" s="86"/>
      <c r="I1200" s="86"/>
      <c r="J1200" s="15"/>
      <c r="K1200" s="92">
        <f t="shared" si="83"/>
        <v>0</v>
      </c>
      <c r="L1200" s="93">
        <f t="shared" si="84"/>
        <v>0</v>
      </c>
      <c r="M1200" s="94" t="str">
        <f>+IFERROR(VLOOKUP(LEFT(F1200,4),'ESTADAR V3 2025'!$C$4:$G$116,4,0),"")</f>
        <v/>
      </c>
      <c r="N1200" s="95" t="str">
        <f t="shared" si="85"/>
        <v/>
      </c>
      <c r="O1200" s="96" t="str">
        <f t="shared" si="86"/>
        <v/>
      </c>
      <c r="P1200" s="14"/>
      <c r="Q1200" s="14"/>
      <c r="R1200" s="218" t="e">
        <f>+VLOOKUP(F1200,'ESTADAR V3 2025'!$D$125:$G$236,4,FALSE)</f>
        <v>#N/A</v>
      </c>
    </row>
    <row r="1201" spans="1:18" x14ac:dyDescent="0.35">
      <c r="A1201" s="83" t="str">
        <f>IFERROR(VLOOKUP(LEFT(F1201,4),Tabla3[[COD]:[PROCESO]],5,0),"")</f>
        <v/>
      </c>
      <c r="B1201" s="15"/>
      <c r="C1201" s="85"/>
      <c r="D1201" s="84" t="e">
        <f>VLOOKUP(E1201,FINCAS!$A$2:$B$77,2,0)</f>
        <v>#N/A</v>
      </c>
      <c r="E1201" s="15"/>
      <c r="F1201" s="15"/>
      <c r="G1201" s="82" t="e">
        <f>VLOOKUP(F1201,'ESTADAR V3 2025'!$D$125:$E$240,2,0)</f>
        <v>#N/A</v>
      </c>
      <c r="H1201" s="86"/>
      <c r="I1201" s="86"/>
      <c r="J1201" s="15"/>
      <c r="K1201" s="92">
        <f t="shared" si="83"/>
        <v>0</v>
      </c>
      <c r="L1201" s="93">
        <f t="shared" si="84"/>
        <v>0</v>
      </c>
      <c r="M1201" s="94" t="str">
        <f>+IFERROR(VLOOKUP(LEFT(F1201,4),'ESTADAR V3 2025'!$C$4:$G$116,4,0),"")</f>
        <v/>
      </c>
      <c r="N1201" s="95" t="str">
        <f t="shared" si="85"/>
        <v/>
      </c>
      <c r="O1201" s="96" t="str">
        <f t="shared" si="86"/>
        <v/>
      </c>
      <c r="P1201" s="14"/>
      <c r="Q1201" s="14"/>
      <c r="R1201" s="218" t="e">
        <f>+VLOOKUP(F1201,'ESTADAR V3 2025'!$D$125:$G$236,4,FALSE)</f>
        <v>#N/A</v>
      </c>
    </row>
    <row r="1202" spans="1:18" x14ac:dyDescent="0.35">
      <c r="A1202" s="83" t="str">
        <f>IFERROR(VLOOKUP(LEFT(F1202,4),Tabla3[[COD]:[PROCESO]],5,0),"")</f>
        <v/>
      </c>
      <c r="B1202" s="15"/>
      <c r="C1202" s="85"/>
      <c r="D1202" s="84" t="e">
        <f>VLOOKUP(E1202,FINCAS!$A$2:$B$77,2,0)</f>
        <v>#N/A</v>
      </c>
      <c r="E1202" s="15"/>
      <c r="F1202" s="15"/>
      <c r="G1202" s="82" t="e">
        <f>VLOOKUP(F1202,'ESTADAR V3 2025'!$D$125:$E$240,2,0)</f>
        <v>#N/A</v>
      </c>
      <c r="H1202" s="86"/>
      <c r="I1202" s="86"/>
      <c r="J1202" s="15"/>
      <c r="K1202" s="92">
        <f t="shared" si="83"/>
        <v>0</v>
      </c>
      <c r="L1202" s="93">
        <f t="shared" si="84"/>
        <v>0</v>
      </c>
      <c r="M1202" s="94" t="str">
        <f>+IFERROR(VLOOKUP(LEFT(F1202,4),'ESTADAR V3 2025'!$C$4:$G$116,4,0),"")</f>
        <v/>
      </c>
      <c r="N1202" s="95" t="str">
        <f t="shared" si="85"/>
        <v/>
      </c>
      <c r="O1202" s="96" t="str">
        <f t="shared" si="86"/>
        <v/>
      </c>
      <c r="P1202" s="14"/>
      <c r="Q1202" s="14"/>
      <c r="R1202" s="218" t="e">
        <f>+VLOOKUP(F1202,'ESTADAR V3 2025'!$D$125:$G$236,4,FALSE)</f>
        <v>#N/A</v>
      </c>
    </row>
    <row r="1203" spans="1:18" x14ac:dyDescent="0.35">
      <c r="A1203" s="83" t="str">
        <f>IFERROR(VLOOKUP(LEFT(F1203,4),Tabla3[[COD]:[PROCESO]],5,0),"")</f>
        <v/>
      </c>
      <c r="B1203" s="15"/>
      <c r="C1203" s="85"/>
      <c r="D1203" s="84" t="e">
        <f>VLOOKUP(E1203,FINCAS!$A$2:$B$77,2,0)</f>
        <v>#N/A</v>
      </c>
      <c r="E1203" s="15"/>
      <c r="F1203" s="15"/>
      <c r="G1203" s="82" t="e">
        <f>VLOOKUP(F1203,'ESTADAR V3 2025'!$D$125:$E$240,2,0)</f>
        <v>#N/A</v>
      </c>
      <c r="H1203" s="86"/>
      <c r="I1203" s="86"/>
      <c r="J1203" s="15"/>
      <c r="K1203" s="92">
        <f t="shared" si="83"/>
        <v>0</v>
      </c>
      <c r="L1203" s="93">
        <f t="shared" si="84"/>
        <v>0</v>
      </c>
      <c r="M1203" s="94" t="str">
        <f>+IFERROR(VLOOKUP(LEFT(F1203,4),'ESTADAR V3 2025'!$C$4:$G$116,4,0),"")</f>
        <v/>
      </c>
      <c r="N1203" s="95" t="str">
        <f t="shared" si="85"/>
        <v/>
      </c>
      <c r="O1203" s="96" t="str">
        <f t="shared" si="86"/>
        <v/>
      </c>
      <c r="P1203" s="14"/>
      <c r="Q1203" s="14"/>
      <c r="R1203" s="218" t="e">
        <f>+VLOOKUP(F1203,'ESTADAR V3 2025'!$D$125:$G$236,4,FALSE)</f>
        <v>#N/A</v>
      </c>
    </row>
    <row r="1204" spans="1:18" x14ac:dyDescent="0.35">
      <c r="A1204" s="83" t="str">
        <f>IFERROR(VLOOKUP(LEFT(F1204,4),Tabla3[[COD]:[PROCESO]],5,0),"")</f>
        <v/>
      </c>
      <c r="B1204" s="15"/>
      <c r="C1204" s="85"/>
      <c r="D1204" s="84" t="e">
        <f>VLOOKUP(E1204,FINCAS!$A$2:$B$77,2,0)</f>
        <v>#N/A</v>
      </c>
      <c r="E1204" s="15"/>
      <c r="F1204" s="15"/>
      <c r="G1204" s="82" t="e">
        <f>VLOOKUP(F1204,'ESTADAR V3 2025'!$D$125:$E$240,2,0)</f>
        <v>#N/A</v>
      </c>
      <c r="H1204" s="86"/>
      <c r="I1204" s="86"/>
      <c r="J1204" s="15"/>
      <c r="K1204" s="92">
        <f t="shared" si="83"/>
        <v>0</v>
      </c>
      <c r="L1204" s="93">
        <f t="shared" si="84"/>
        <v>0</v>
      </c>
      <c r="M1204" s="94" t="str">
        <f>+IFERROR(VLOOKUP(LEFT(F1204,4),'ESTADAR V3 2025'!$C$4:$G$116,4,0),"")</f>
        <v/>
      </c>
      <c r="N1204" s="95" t="str">
        <f t="shared" si="85"/>
        <v/>
      </c>
      <c r="O1204" s="96" t="str">
        <f t="shared" si="86"/>
        <v/>
      </c>
      <c r="P1204" s="14"/>
      <c r="Q1204" s="14"/>
      <c r="R1204" s="218" t="e">
        <f>+VLOOKUP(F1204,'ESTADAR V3 2025'!$D$125:$G$236,4,FALSE)</f>
        <v>#N/A</v>
      </c>
    </row>
    <row r="1205" spans="1:18" x14ac:dyDescent="0.35">
      <c r="A1205" s="83" t="str">
        <f>IFERROR(VLOOKUP(LEFT(F1205,4),Tabla3[[COD]:[PROCESO]],5,0),"")</f>
        <v/>
      </c>
      <c r="B1205" s="15"/>
      <c r="C1205" s="85"/>
      <c r="D1205" s="84" t="e">
        <f>VLOOKUP(E1205,FINCAS!$A$2:$B$77,2,0)</f>
        <v>#N/A</v>
      </c>
      <c r="E1205" s="15"/>
      <c r="F1205" s="15"/>
      <c r="G1205" s="82" t="e">
        <f>VLOOKUP(F1205,'ESTADAR V3 2025'!$D$125:$E$240,2,0)</f>
        <v>#N/A</v>
      </c>
      <c r="H1205" s="86"/>
      <c r="I1205" s="86"/>
      <c r="J1205" s="15"/>
      <c r="K1205" s="92">
        <f t="shared" si="83"/>
        <v>0</v>
      </c>
      <c r="L1205" s="93">
        <f t="shared" si="84"/>
        <v>0</v>
      </c>
      <c r="M1205" s="94" t="str">
        <f>+IFERROR(VLOOKUP(LEFT(F1205,4),'ESTADAR V3 2025'!$C$4:$G$116,4,0),"")</f>
        <v/>
      </c>
      <c r="N1205" s="95" t="str">
        <f t="shared" si="85"/>
        <v/>
      </c>
      <c r="O1205" s="96" t="str">
        <f t="shared" si="86"/>
        <v/>
      </c>
      <c r="P1205" s="14"/>
      <c r="Q1205" s="14"/>
      <c r="R1205" s="218" t="e">
        <f>+VLOOKUP(F1205,'ESTADAR V3 2025'!$D$125:$G$236,4,FALSE)</f>
        <v>#N/A</v>
      </c>
    </row>
    <row r="1206" spans="1:18" x14ac:dyDescent="0.35">
      <c r="A1206" s="83" t="str">
        <f>IFERROR(VLOOKUP(LEFT(F1206,4),Tabla3[[COD]:[PROCESO]],5,0),"")</f>
        <v/>
      </c>
      <c r="B1206" s="15"/>
      <c r="C1206" s="85"/>
      <c r="D1206" s="84" t="e">
        <f>VLOOKUP(E1206,FINCAS!$A$2:$B$77,2,0)</f>
        <v>#N/A</v>
      </c>
      <c r="E1206" s="15"/>
      <c r="F1206" s="15"/>
      <c r="G1206" s="82" t="e">
        <f>VLOOKUP(F1206,'ESTADAR V3 2025'!$D$125:$E$240,2,0)</f>
        <v>#N/A</v>
      </c>
      <c r="H1206" s="86"/>
      <c r="I1206" s="86"/>
      <c r="J1206" s="15"/>
      <c r="K1206" s="92">
        <f t="shared" si="83"/>
        <v>0</v>
      </c>
      <c r="L1206" s="93">
        <f t="shared" si="84"/>
        <v>0</v>
      </c>
      <c r="M1206" s="94" t="str">
        <f>+IFERROR(VLOOKUP(LEFT(F1206,4),'ESTADAR V3 2025'!$C$4:$G$116,4,0),"")</f>
        <v/>
      </c>
      <c r="N1206" s="95" t="str">
        <f t="shared" si="85"/>
        <v/>
      </c>
      <c r="O1206" s="96" t="str">
        <f t="shared" si="86"/>
        <v/>
      </c>
      <c r="P1206" s="14"/>
      <c r="Q1206" s="14"/>
      <c r="R1206" s="218" t="e">
        <f>+VLOOKUP(F1206,'ESTADAR V3 2025'!$D$125:$G$236,4,FALSE)</f>
        <v>#N/A</v>
      </c>
    </row>
    <row r="1207" spans="1:18" x14ac:dyDescent="0.35">
      <c r="A1207" s="83" t="str">
        <f>IFERROR(VLOOKUP(LEFT(F1207,4),Tabla3[[COD]:[PROCESO]],5,0),"")</f>
        <v/>
      </c>
      <c r="B1207" s="15"/>
      <c r="C1207" s="85"/>
      <c r="D1207" s="84" t="e">
        <f>VLOOKUP(E1207,FINCAS!$A$2:$B$77,2,0)</f>
        <v>#N/A</v>
      </c>
      <c r="E1207" s="15"/>
      <c r="F1207" s="15"/>
      <c r="G1207" s="82" t="e">
        <f>VLOOKUP(F1207,'ESTADAR V3 2025'!$D$125:$E$240,2,0)</f>
        <v>#N/A</v>
      </c>
      <c r="H1207" s="86"/>
      <c r="I1207" s="86"/>
      <c r="J1207" s="15"/>
      <c r="K1207" s="92">
        <f t="shared" si="83"/>
        <v>0</v>
      </c>
      <c r="L1207" s="93">
        <f t="shared" si="84"/>
        <v>0</v>
      </c>
      <c r="M1207" s="94" t="str">
        <f>+IFERROR(VLOOKUP(LEFT(F1207,4),'ESTADAR V3 2025'!$C$4:$G$116,4,0),"")</f>
        <v/>
      </c>
      <c r="N1207" s="95" t="str">
        <f t="shared" si="85"/>
        <v/>
      </c>
      <c r="O1207" s="96" t="str">
        <f t="shared" si="86"/>
        <v/>
      </c>
      <c r="P1207" s="14"/>
      <c r="Q1207" s="14"/>
      <c r="R1207" s="218" t="e">
        <f>+VLOOKUP(F1207,'ESTADAR V3 2025'!$D$125:$G$236,4,FALSE)</f>
        <v>#N/A</v>
      </c>
    </row>
    <row r="1208" spans="1:18" x14ac:dyDescent="0.35">
      <c r="A1208" s="83" t="str">
        <f>IFERROR(VLOOKUP(LEFT(F1208,4),Tabla3[[COD]:[PROCESO]],5,0),"")</f>
        <v/>
      </c>
      <c r="B1208" s="15"/>
      <c r="C1208" s="85"/>
      <c r="D1208" s="84" t="e">
        <f>VLOOKUP(E1208,FINCAS!$A$2:$B$77,2,0)</f>
        <v>#N/A</v>
      </c>
      <c r="E1208" s="15"/>
      <c r="F1208" s="15"/>
      <c r="G1208" s="82" t="e">
        <f>VLOOKUP(F1208,'ESTADAR V3 2025'!$D$125:$E$240,2,0)</f>
        <v>#N/A</v>
      </c>
      <c r="H1208" s="86"/>
      <c r="I1208" s="86"/>
      <c r="J1208" s="15"/>
      <c r="K1208" s="92">
        <f t="shared" si="83"/>
        <v>0</v>
      </c>
      <c r="L1208" s="93">
        <f t="shared" si="84"/>
        <v>0</v>
      </c>
      <c r="M1208" s="94" t="str">
        <f>+IFERROR(VLOOKUP(LEFT(F1208,4),'ESTADAR V3 2025'!$C$4:$G$116,4,0),"")</f>
        <v/>
      </c>
      <c r="N1208" s="95" t="str">
        <f t="shared" si="85"/>
        <v/>
      </c>
      <c r="O1208" s="96" t="str">
        <f t="shared" si="86"/>
        <v/>
      </c>
      <c r="P1208" s="14"/>
      <c r="Q1208" s="14"/>
      <c r="R1208" s="218" t="e">
        <f>+VLOOKUP(F1208,'ESTADAR V3 2025'!$D$125:$G$236,4,FALSE)</f>
        <v>#N/A</v>
      </c>
    </row>
    <row r="1209" spans="1:18" x14ac:dyDescent="0.35">
      <c r="A1209" s="83" t="str">
        <f>IFERROR(VLOOKUP(LEFT(F1209,4),Tabla3[[COD]:[PROCESO]],5,0),"")</f>
        <v/>
      </c>
      <c r="B1209" s="15"/>
      <c r="C1209" s="85"/>
      <c r="D1209" s="84" t="e">
        <f>VLOOKUP(E1209,FINCAS!$A$2:$B$77,2,0)</f>
        <v>#N/A</v>
      </c>
      <c r="E1209" s="15"/>
      <c r="F1209" s="15"/>
      <c r="G1209" s="82" t="e">
        <f>VLOOKUP(F1209,'ESTADAR V3 2025'!$D$125:$E$240,2,0)</f>
        <v>#N/A</v>
      </c>
      <c r="H1209" s="86"/>
      <c r="I1209" s="86"/>
      <c r="J1209" s="15"/>
      <c r="K1209" s="92">
        <f t="shared" si="83"/>
        <v>0</v>
      </c>
      <c r="L1209" s="93">
        <f t="shared" si="84"/>
        <v>0</v>
      </c>
      <c r="M1209" s="94" t="str">
        <f>+IFERROR(VLOOKUP(LEFT(F1209,4),'ESTADAR V3 2025'!$C$4:$G$116,4,0),"")</f>
        <v/>
      </c>
      <c r="N1209" s="95" t="str">
        <f t="shared" si="85"/>
        <v/>
      </c>
      <c r="O1209" s="96" t="str">
        <f t="shared" si="86"/>
        <v/>
      </c>
      <c r="P1209" s="14"/>
      <c r="Q1209" s="14"/>
      <c r="R1209" s="218" t="e">
        <f>+VLOOKUP(F1209,'ESTADAR V3 2025'!$D$125:$G$236,4,FALSE)</f>
        <v>#N/A</v>
      </c>
    </row>
    <row r="1210" spans="1:18" x14ac:dyDescent="0.35">
      <c r="A1210" s="83" t="str">
        <f>IFERROR(VLOOKUP(LEFT(F1210,4),Tabla3[[COD]:[PROCESO]],5,0),"")</f>
        <v/>
      </c>
      <c r="B1210" s="15"/>
      <c r="C1210" s="85"/>
      <c r="D1210" s="84" t="e">
        <f>VLOOKUP(E1210,FINCAS!$A$2:$B$77,2,0)</f>
        <v>#N/A</v>
      </c>
      <c r="E1210" s="15"/>
      <c r="F1210" s="15"/>
      <c r="G1210" s="82" t="e">
        <f>VLOOKUP(F1210,'ESTADAR V3 2025'!$D$125:$E$240,2,0)</f>
        <v>#N/A</v>
      </c>
      <c r="H1210" s="86"/>
      <c r="I1210" s="86"/>
      <c r="J1210" s="15"/>
      <c r="K1210" s="92">
        <f t="shared" si="83"/>
        <v>0</v>
      </c>
      <c r="L1210" s="93">
        <f t="shared" si="84"/>
        <v>0</v>
      </c>
      <c r="M1210" s="94" t="str">
        <f>+IFERROR(VLOOKUP(LEFT(F1210,4),'ESTADAR V3 2025'!$C$4:$G$116,4,0),"")</f>
        <v/>
      </c>
      <c r="N1210" s="95" t="str">
        <f t="shared" si="85"/>
        <v/>
      </c>
      <c r="O1210" s="96" t="str">
        <f t="shared" si="86"/>
        <v/>
      </c>
      <c r="P1210" s="14"/>
      <c r="Q1210" s="14"/>
      <c r="R1210" s="218" t="e">
        <f>+VLOOKUP(F1210,'ESTADAR V3 2025'!$D$125:$G$236,4,FALSE)</f>
        <v>#N/A</v>
      </c>
    </row>
    <row r="1211" spans="1:18" x14ac:dyDescent="0.35">
      <c r="A1211" s="83" t="str">
        <f>IFERROR(VLOOKUP(LEFT(F1211,4),Tabla3[[COD]:[PROCESO]],5,0),"")</f>
        <v/>
      </c>
      <c r="B1211" s="15"/>
      <c r="C1211" s="85"/>
      <c r="D1211" s="84" t="e">
        <f>VLOOKUP(E1211,FINCAS!$A$2:$B$77,2,0)</f>
        <v>#N/A</v>
      </c>
      <c r="E1211" s="15"/>
      <c r="F1211" s="15"/>
      <c r="G1211" s="82" t="e">
        <f>VLOOKUP(F1211,'ESTADAR V3 2025'!$D$125:$E$240,2,0)</f>
        <v>#N/A</v>
      </c>
      <c r="H1211" s="86"/>
      <c r="I1211" s="86"/>
      <c r="J1211" s="15"/>
      <c r="K1211" s="92">
        <f t="shared" si="83"/>
        <v>0</v>
      </c>
      <c r="L1211" s="93">
        <f t="shared" si="84"/>
        <v>0</v>
      </c>
      <c r="M1211" s="94" t="str">
        <f>+IFERROR(VLOOKUP(LEFT(F1211,4),'ESTADAR V3 2025'!$C$4:$G$116,4,0),"")</f>
        <v/>
      </c>
      <c r="N1211" s="95" t="str">
        <f t="shared" si="85"/>
        <v/>
      </c>
      <c r="O1211" s="96" t="str">
        <f t="shared" si="86"/>
        <v/>
      </c>
      <c r="P1211" s="14"/>
      <c r="Q1211" s="14"/>
      <c r="R1211" s="218" t="e">
        <f>+VLOOKUP(F1211,'ESTADAR V3 2025'!$D$125:$G$236,4,FALSE)</f>
        <v>#N/A</v>
      </c>
    </row>
    <row r="1212" spans="1:18" x14ac:dyDescent="0.35">
      <c r="A1212" s="83" t="str">
        <f>IFERROR(VLOOKUP(LEFT(F1212,4),Tabla3[[COD]:[PROCESO]],5,0),"")</f>
        <v/>
      </c>
      <c r="B1212" s="15"/>
      <c r="C1212" s="85"/>
      <c r="D1212" s="84" t="e">
        <f>VLOOKUP(E1212,FINCAS!$A$2:$B$77,2,0)</f>
        <v>#N/A</v>
      </c>
      <c r="E1212" s="15"/>
      <c r="F1212" s="15"/>
      <c r="G1212" s="82" t="e">
        <f>VLOOKUP(F1212,'ESTADAR V3 2025'!$D$125:$E$240,2,0)</f>
        <v>#N/A</v>
      </c>
      <c r="H1212" s="86"/>
      <c r="I1212" s="86"/>
      <c r="J1212" s="15"/>
      <c r="K1212" s="92">
        <f t="shared" si="83"/>
        <v>0</v>
      </c>
      <c r="L1212" s="93">
        <f t="shared" si="84"/>
        <v>0</v>
      </c>
      <c r="M1212" s="94" t="str">
        <f>+IFERROR(VLOOKUP(LEFT(F1212,4),'ESTADAR V3 2025'!$C$4:$G$116,4,0),"")</f>
        <v/>
      </c>
      <c r="N1212" s="95" t="str">
        <f t="shared" si="85"/>
        <v/>
      </c>
      <c r="O1212" s="96" t="str">
        <f t="shared" si="86"/>
        <v/>
      </c>
      <c r="P1212" s="14"/>
      <c r="Q1212" s="14"/>
      <c r="R1212" s="218" t="e">
        <f>+VLOOKUP(F1212,'ESTADAR V3 2025'!$D$125:$G$236,4,FALSE)</f>
        <v>#N/A</v>
      </c>
    </row>
    <row r="1213" spans="1:18" x14ac:dyDescent="0.35">
      <c r="A1213" s="83" t="str">
        <f>IFERROR(VLOOKUP(LEFT(F1213,4),Tabla3[[COD]:[PROCESO]],5,0),"")</f>
        <v/>
      </c>
      <c r="B1213" s="15"/>
      <c r="C1213" s="85"/>
      <c r="D1213" s="84" t="e">
        <f>VLOOKUP(E1213,FINCAS!$A$2:$B$77,2,0)</f>
        <v>#N/A</v>
      </c>
      <c r="E1213" s="15"/>
      <c r="F1213" s="15"/>
      <c r="G1213" s="82" t="e">
        <f>VLOOKUP(F1213,'ESTADAR V3 2025'!$D$125:$E$240,2,0)</f>
        <v>#N/A</v>
      </c>
      <c r="H1213" s="86"/>
      <c r="I1213" s="86"/>
      <c r="J1213" s="15"/>
      <c r="K1213" s="92">
        <f t="shared" si="83"/>
        <v>0</v>
      </c>
      <c r="L1213" s="93">
        <f t="shared" si="84"/>
        <v>0</v>
      </c>
      <c r="M1213" s="94" t="str">
        <f>+IFERROR(VLOOKUP(LEFT(F1213,4),'ESTADAR V3 2025'!$C$4:$G$116,4,0),"")</f>
        <v/>
      </c>
      <c r="N1213" s="95" t="str">
        <f t="shared" si="85"/>
        <v/>
      </c>
      <c r="O1213" s="96" t="str">
        <f t="shared" si="86"/>
        <v/>
      </c>
      <c r="P1213" s="14"/>
      <c r="Q1213" s="14"/>
      <c r="R1213" s="218" t="e">
        <f>+VLOOKUP(F1213,'ESTADAR V3 2025'!$D$125:$G$236,4,FALSE)</f>
        <v>#N/A</v>
      </c>
    </row>
    <row r="1214" spans="1:18" x14ac:dyDescent="0.35">
      <c r="A1214" s="83" t="str">
        <f>IFERROR(VLOOKUP(LEFT(F1214,4),Tabla3[[COD]:[PROCESO]],5,0),"")</f>
        <v/>
      </c>
      <c r="B1214" s="15"/>
      <c r="C1214" s="85"/>
      <c r="D1214" s="84" t="e">
        <f>VLOOKUP(E1214,FINCAS!$A$2:$B$77,2,0)</f>
        <v>#N/A</v>
      </c>
      <c r="E1214" s="15"/>
      <c r="F1214" s="15"/>
      <c r="G1214" s="82" t="e">
        <f>VLOOKUP(F1214,'ESTADAR V3 2025'!$D$125:$E$240,2,0)</f>
        <v>#N/A</v>
      </c>
      <c r="H1214" s="86"/>
      <c r="I1214" s="86"/>
      <c r="J1214" s="15"/>
      <c r="K1214" s="92">
        <f t="shared" si="83"/>
        <v>0</v>
      </c>
      <c r="L1214" s="93">
        <f t="shared" si="84"/>
        <v>0</v>
      </c>
      <c r="M1214" s="94" t="str">
        <f>+IFERROR(VLOOKUP(LEFT(F1214,4),'ESTADAR V3 2025'!$C$4:$G$116,4,0),"")</f>
        <v/>
      </c>
      <c r="N1214" s="95" t="str">
        <f t="shared" si="85"/>
        <v/>
      </c>
      <c r="O1214" s="96" t="str">
        <f t="shared" si="86"/>
        <v/>
      </c>
      <c r="P1214" s="14"/>
      <c r="Q1214" s="14"/>
      <c r="R1214" s="218" t="e">
        <f>+VLOOKUP(F1214,'ESTADAR V3 2025'!$D$125:$G$236,4,FALSE)</f>
        <v>#N/A</v>
      </c>
    </row>
    <row r="1215" spans="1:18" x14ac:dyDescent="0.35">
      <c r="A1215" s="83" t="str">
        <f>IFERROR(VLOOKUP(LEFT(F1215,4),Tabla3[[COD]:[PROCESO]],5,0),"")</f>
        <v/>
      </c>
      <c r="B1215" s="15"/>
      <c r="C1215" s="85"/>
      <c r="D1215" s="84" t="e">
        <f>VLOOKUP(E1215,FINCAS!$A$2:$B$77,2,0)</f>
        <v>#N/A</v>
      </c>
      <c r="E1215" s="15"/>
      <c r="F1215" s="15"/>
      <c r="G1215" s="82" t="e">
        <f>VLOOKUP(F1215,'ESTADAR V3 2025'!$D$125:$E$240,2,0)</f>
        <v>#N/A</v>
      </c>
      <c r="H1215" s="86"/>
      <c r="I1215" s="86"/>
      <c r="J1215" s="15"/>
      <c r="K1215" s="92">
        <f t="shared" si="83"/>
        <v>0</v>
      </c>
      <c r="L1215" s="93">
        <f t="shared" si="84"/>
        <v>0</v>
      </c>
      <c r="M1215" s="94" t="str">
        <f>+IFERROR(VLOOKUP(LEFT(F1215,4),'ESTADAR V3 2025'!$C$4:$G$116,4,0),"")</f>
        <v/>
      </c>
      <c r="N1215" s="95" t="str">
        <f t="shared" si="85"/>
        <v/>
      </c>
      <c r="O1215" s="96" t="str">
        <f t="shared" si="86"/>
        <v/>
      </c>
      <c r="P1215" s="14"/>
      <c r="Q1215" s="14"/>
      <c r="R1215" s="218" t="e">
        <f>+VLOOKUP(F1215,'ESTADAR V3 2025'!$D$125:$G$236,4,FALSE)</f>
        <v>#N/A</v>
      </c>
    </row>
    <row r="1216" spans="1:18" x14ac:dyDescent="0.35">
      <c r="A1216" s="83" t="str">
        <f>IFERROR(VLOOKUP(LEFT(F1216,4),Tabla3[[COD]:[PROCESO]],5,0),"")</f>
        <v/>
      </c>
      <c r="B1216" s="15"/>
      <c r="C1216" s="85"/>
      <c r="D1216" s="84" t="e">
        <f>VLOOKUP(E1216,FINCAS!$A$2:$B$77,2,0)</f>
        <v>#N/A</v>
      </c>
      <c r="E1216" s="15"/>
      <c r="F1216" s="15"/>
      <c r="G1216" s="82" t="e">
        <f>VLOOKUP(F1216,'ESTADAR V3 2025'!$D$125:$E$240,2,0)</f>
        <v>#N/A</v>
      </c>
      <c r="H1216" s="86"/>
      <c r="I1216" s="86"/>
      <c r="J1216" s="15"/>
      <c r="K1216" s="92">
        <f t="shared" si="83"/>
        <v>0</v>
      </c>
      <c r="L1216" s="93">
        <f t="shared" si="84"/>
        <v>0</v>
      </c>
      <c r="M1216" s="94" t="str">
        <f>+IFERROR(VLOOKUP(LEFT(F1216,4),'ESTADAR V3 2025'!$C$4:$G$116,4,0),"")</f>
        <v/>
      </c>
      <c r="N1216" s="95" t="str">
        <f t="shared" si="85"/>
        <v/>
      </c>
      <c r="O1216" s="96" t="str">
        <f t="shared" si="86"/>
        <v/>
      </c>
      <c r="P1216" s="14"/>
      <c r="Q1216" s="14"/>
      <c r="R1216" s="218" t="e">
        <f>+VLOOKUP(F1216,'ESTADAR V3 2025'!$D$125:$G$236,4,FALSE)</f>
        <v>#N/A</v>
      </c>
    </row>
    <row r="1217" spans="1:18" x14ac:dyDescent="0.35">
      <c r="A1217" s="83" t="str">
        <f>IFERROR(VLOOKUP(LEFT(F1217,4),Tabla3[[COD]:[PROCESO]],5,0),"")</f>
        <v/>
      </c>
      <c r="B1217" s="15"/>
      <c r="C1217" s="85"/>
      <c r="D1217" s="84" t="e">
        <f>VLOOKUP(E1217,FINCAS!$A$2:$B$77,2,0)</f>
        <v>#N/A</v>
      </c>
      <c r="E1217" s="15"/>
      <c r="F1217" s="15"/>
      <c r="G1217" s="82" t="e">
        <f>VLOOKUP(F1217,'ESTADAR V3 2025'!$D$125:$E$240,2,0)</f>
        <v>#N/A</v>
      </c>
      <c r="H1217" s="86"/>
      <c r="I1217" s="86"/>
      <c r="J1217" s="15"/>
      <c r="K1217" s="92">
        <f t="shared" si="83"/>
        <v>0</v>
      </c>
      <c r="L1217" s="93">
        <f t="shared" si="84"/>
        <v>0</v>
      </c>
      <c r="M1217" s="94" t="str">
        <f>+IFERROR(VLOOKUP(LEFT(F1217,4),'ESTADAR V3 2025'!$C$4:$G$116,4,0),"")</f>
        <v/>
      </c>
      <c r="N1217" s="95" t="str">
        <f t="shared" si="85"/>
        <v/>
      </c>
      <c r="O1217" s="96" t="str">
        <f t="shared" si="86"/>
        <v/>
      </c>
      <c r="P1217" s="14"/>
      <c r="Q1217" s="14"/>
      <c r="R1217" s="218" t="e">
        <f>+VLOOKUP(F1217,'ESTADAR V3 2025'!$D$125:$G$236,4,FALSE)</f>
        <v>#N/A</v>
      </c>
    </row>
    <row r="1218" spans="1:18" x14ac:dyDescent="0.35">
      <c r="A1218" s="83" t="str">
        <f>IFERROR(VLOOKUP(LEFT(F1218,4),Tabla3[[COD]:[PROCESO]],5,0),"")</f>
        <v/>
      </c>
      <c r="B1218" s="15"/>
      <c r="C1218" s="85"/>
      <c r="D1218" s="84" t="e">
        <f>VLOOKUP(E1218,FINCAS!$A$2:$B$77,2,0)</f>
        <v>#N/A</v>
      </c>
      <c r="E1218" s="15"/>
      <c r="F1218" s="15"/>
      <c r="G1218" s="82" t="e">
        <f>VLOOKUP(F1218,'ESTADAR V3 2025'!$D$125:$E$240,2,0)</f>
        <v>#N/A</v>
      </c>
      <c r="H1218" s="86"/>
      <c r="I1218" s="86"/>
      <c r="J1218" s="15"/>
      <c r="K1218" s="92">
        <f t="shared" si="83"/>
        <v>0</v>
      </c>
      <c r="L1218" s="93">
        <f t="shared" si="84"/>
        <v>0</v>
      </c>
      <c r="M1218" s="94" t="str">
        <f>+IFERROR(VLOOKUP(LEFT(F1218,4),'ESTADAR V3 2025'!$C$4:$G$116,4,0),"")</f>
        <v/>
      </c>
      <c r="N1218" s="95" t="str">
        <f t="shared" si="85"/>
        <v/>
      </c>
      <c r="O1218" s="96" t="str">
        <f t="shared" si="86"/>
        <v/>
      </c>
      <c r="P1218" s="14"/>
      <c r="Q1218" s="14"/>
      <c r="R1218" s="218" t="e">
        <f>+VLOOKUP(F1218,'ESTADAR V3 2025'!$D$125:$G$236,4,FALSE)</f>
        <v>#N/A</v>
      </c>
    </row>
    <row r="1219" spans="1:18" x14ac:dyDescent="0.35">
      <c r="A1219" s="83" t="str">
        <f>IFERROR(VLOOKUP(LEFT(F1219,4),Tabla3[[COD]:[PROCESO]],5,0),"")</f>
        <v/>
      </c>
      <c r="B1219" s="15"/>
      <c r="C1219" s="85"/>
      <c r="D1219" s="84" t="e">
        <f>VLOOKUP(E1219,FINCAS!$A$2:$B$77,2,0)</f>
        <v>#N/A</v>
      </c>
      <c r="E1219" s="15"/>
      <c r="F1219" s="15"/>
      <c r="G1219" s="82" t="e">
        <f>VLOOKUP(F1219,'ESTADAR V3 2025'!$D$125:$E$240,2,0)</f>
        <v>#N/A</v>
      </c>
      <c r="H1219" s="86"/>
      <c r="I1219" s="86"/>
      <c r="J1219" s="15"/>
      <c r="K1219" s="92">
        <f t="shared" si="83"/>
        <v>0</v>
      </c>
      <c r="L1219" s="93">
        <f t="shared" si="84"/>
        <v>0</v>
      </c>
      <c r="M1219" s="94" t="str">
        <f>+IFERROR(VLOOKUP(LEFT(F1219,4),'ESTADAR V3 2025'!$C$4:$G$116,4,0),"")</f>
        <v/>
      </c>
      <c r="N1219" s="95" t="str">
        <f t="shared" si="85"/>
        <v/>
      </c>
      <c r="O1219" s="96" t="str">
        <f t="shared" si="86"/>
        <v/>
      </c>
      <c r="P1219" s="14"/>
      <c r="Q1219" s="14"/>
      <c r="R1219" s="218" t="e">
        <f>+VLOOKUP(F1219,'ESTADAR V3 2025'!$D$125:$G$236,4,FALSE)</f>
        <v>#N/A</v>
      </c>
    </row>
    <row r="1220" spans="1:18" x14ac:dyDescent="0.35">
      <c r="A1220" s="83" t="str">
        <f>IFERROR(VLOOKUP(LEFT(F1220,4),Tabla3[[COD]:[PROCESO]],5,0),"")</f>
        <v/>
      </c>
      <c r="B1220" s="15"/>
      <c r="C1220" s="85"/>
      <c r="D1220" s="84" t="e">
        <f>VLOOKUP(E1220,FINCAS!$A$2:$B$77,2,0)</f>
        <v>#N/A</v>
      </c>
      <c r="E1220" s="15"/>
      <c r="F1220" s="15"/>
      <c r="G1220" s="82" t="e">
        <f>VLOOKUP(F1220,'ESTADAR V3 2025'!$D$125:$E$240,2,0)</f>
        <v>#N/A</v>
      </c>
      <c r="H1220" s="86"/>
      <c r="I1220" s="86"/>
      <c r="J1220" s="15"/>
      <c r="K1220" s="92">
        <f t="shared" si="83"/>
        <v>0</v>
      </c>
      <c r="L1220" s="93">
        <f t="shared" si="84"/>
        <v>0</v>
      </c>
      <c r="M1220" s="94" t="str">
        <f>+IFERROR(VLOOKUP(LEFT(F1220,4),'ESTADAR V3 2025'!$C$4:$G$116,4,0),"")</f>
        <v/>
      </c>
      <c r="N1220" s="95" t="str">
        <f t="shared" si="85"/>
        <v/>
      </c>
      <c r="O1220" s="96" t="str">
        <f t="shared" si="86"/>
        <v/>
      </c>
      <c r="P1220" s="14"/>
      <c r="Q1220" s="14"/>
      <c r="R1220" s="218" t="e">
        <f>+VLOOKUP(F1220,'ESTADAR V3 2025'!$D$125:$G$236,4,FALSE)</f>
        <v>#N/A</v>
      </c>
    </row>
    <row r="1221" spans="1:18" x14ac:dyDescent="0.35">
      <c r="A1221" s="83" t="str">
        <f>IFERROR(VLOOKUP(LEFT(F1221,4),Tabla3[[COD]:[PROCESO]],5,0),"")</f>
        <v/>
      </c>
      <c r="B1221" s="15"/>
      <c r="C1221" s="85"/>
      <c r="D1221" s="84" t="e">
        <f>VLOOKUP(E1221,FINCAS!$A$2:$B$77,2,0)</f>
        <v>#N/A</v>
      </c>
      <c r="E1221" s="15"/>
      <c r="F1221" s="15"/>
      <c r="G1221" s="82" t="e">
        <f>VLOOKUP(F1221,'ESTADAR V3 2025'!$D$125:$E$240,2,0)</f>
        <v>#N/A</v>
      </c>
      <c r="H1221" s="86"/>
      <c r="I1221" s="86"/>
      <c r="J1221" s="15"/>
      <c r="K1221" s="92">
        <f t="shared" si="83"/>
        <v>0</v>
      </c>
      <c r="L1221" s="93">
        <f t="shared" si="84"/>
        <v>0</v>
      </c>
      <c r="M1221" s="94" t="str">
        <f>+IFERROR(VLOOKUP(LEFT(F1221,4),'ESTADAR V3 2025'!$C$4:$G$116,4,0),"")</f>
        <v/>
      </c>
      <c r="N1221" s="95" t="str">
        <f t="shared" si="85"/>
        <v/>
      </c>
      <c r="O1221" s="96" t="str">
        <f t="shared" si="86"/>
        <v/>
      </c>
      <c r="P1221" s="14"/>
      <c r="Q1221" s="14"/>
      <c r="R1221" s="218" t="e">
        <f>+VLOOKUP(F1221,'ESTADAR V3 2025'!$D$125:$G$236,4,FALSE)</f>
        <v>#N/A</v>
      </c>
    </row>
    <row r="1222" spans="1:18" x14ac:dyDescent="0.35">
      <c r="A1222" s="83" t="str">
        <f>IFERROR(VLOOKUP(LEFT(F1222,4),Tabla3[[COD]:[PROCESO]],5,0),"")</f>
        <v/>
      </c>
      <c r="B1222" s="15"/>
      <c r="C1222" s="85"/>
      <c r="D1222" s="84" t="e">
        <f>VLOOKUP(E1222,FINCAS!$A$2:$B$77,2,0)</f>
        <v>#N/A</v>
      </c>
      <c r="E1222" s="15"/>
      <c r="F1222" s="15"/>
      <c r="G1222" s="82" t="e">
        <f>VLOOKUP(F1222,'ESTADAR V3 2025'!$D$125:$E$240,2,0)</f>
        <v>#N/A</v>
      </c>
      <c r="H1222" s="86"/>
      <c r="I1222" s="86"/>
      <c r="J1222" s="15"/>
      <c r="K1222" s="92">
        <f t="shared" si="83"/>
        <v>0</v>
      </c>
      <c r="L1222" s="93">
        <f t="shared" si="84"/>
        <v>0</v>
      </c>
      <c r="M1222" s="94" t="str">
        <f>+IFERROR(VLOOKUP(LEFT(F1222,4),'ESTADAR V3 2025'!$C$4:$G$116,4,0),"")</f>
        <v/>
      </c>
      <c r="N1222" s="95" t="str">
        <f t="shared" si="85"/>
        <v/>
      </c>
      <c r="O1222" s="96" t="str">
        <f t="shared" si="86"/>
        <v/>
      </c>
      <c r="P1222" s="14"/>
      <c r="Q1222" s="14"/>
      <c r="R1222" s="218" t="e">
        <f>+VLOOKUP(F1222,'ESTADAR V3 2025'!$D$125:$G$236,4,FALSE)</f>
        <v>#N/A</v>
      </c>
    </row>
    <row r="1223" spans="1:18" x14ac:dyDescent="0.35">
      <c r="A1223" s="83" t="str">
        <f>IFERROR(VLOOKUP(LEFT(F1223,4),Tabla3[[COD]:[PROCESO]],5,0),"")</f>
        <v/>
      </c>
      <c r="B1223" s="15"/>
      <c r="C1223" s="85"/>
      <c r="D1223" s="84" t="e">
        <f>VLOOKUP(E1223,FINCAS!$A$2:$B$77,2,0)</f>
        <v>#N/A</v>
      </c>
      <c r="E1223" s="15"/>
      <c r="F1223" s="15"/>
      <c r="G1223" s="82" t="e">
        <f>VLOOKUP(F1223,'ESTADAR V3 2025'!$D$125:$E$240,2,0)</f>
        <v>#N/A</v>
      </c>
      <c r="H1223" s="86"/>
      <c r="I1223" s="86"/>
      <c r="J1223" s="15"/>
      <c r="K1223" s="92">
        <f t="shared" si="83"/>
        <v>0</v>
      </c>
      <c r="L1223" s="93">
        <f t="shared" si="84"/>
        <v>0</v>
      </c>
      <c r="M1223" s="94" t="str">
        <f>+IFERROR(VLOOKUP(LEFT(F1223,4),'ESTADAR V3 2025'!$C$4:$G$116,4,0),"")</f>
        <v/>
      </c>
      <c r="N1223" s="95" t="str">
        <f t="shared" si="85"/>
        <v/>
      </c>
      <c r="O1223" s="96" t="str">
        <f t="shared" si="86"/>
        <v/>
      </c>
      <c r="P1223" s="14"/>
      <c r="Q1223" s="14"/>
      <c r="R1223" s="218" t="e">
        <f>+VLOOKUP(F1223,'ESTADAR V3 2025'!$D$125:$G$236,4,FALSE)</f>
        <v>#N/A</v>
      </c>
    </row>
    <row r="1224" spans="1:18" x14ac:dyDescent="0.35">
      <c r="A1224" s="83" t="str">
        <f>IFERROR(VLOOKUP(LEFT(F1224,4),Tabla3[[COD]:[PROCESO]],5,0),"")</f>
        <v/>
      </c>
      <c r="B1224" s="15"/>
      <c r="C1224" s="85"/>
      <c r="D1224" s="84" t="e">
        <f>VLOOKUP(E1224,FINCAS!$A$2:$B$77,2,0)</f>
        <v>#N/A</v>
      </c>
      <c r="E1224" s="15"/>
      <c r="F1224" s="15"/>
      <c r="G1224" s="82" t="e">
        <f>VLOOKUP(F1224,'ESTADAR V3 2025'!$D$125:$E$240,2,0)</f>
        <v>#N/A</v>
      </c>
      <c r="H1224" s="86"/>
      <c r="I1224" s="86"/>
      <c r="J1224" s="15"/>
      <c r="K1224" s="92">
        <f t="shared" si="83"/>
        <v>0</v>
      </c>
      <c r="L1224" s="93">
        <f t="shared" si="84"/>
        <v>0</v>
      </c>
      <c r="M1224" s="94" t="str">
        <f>+IFERROR(VLOOKUP(LEFT(F1224,4),'ESTADAR V3 2025'!$C$4:$G$116,4,0),"")</f>
        <v/>
      </c>
      <c r="N1224" s="95" t="str">
        <f t="shared" si="85"/>
        <v/>
      </c>
      <c r="O1224" s="96" t="str">
        <f t="shared" si="86"/>
        <v/>
      </c>
      <c r="P1224" s="14"/>
      <c r="Q1224" s="14"/>
      <c r="R1224" s="218" t="e">
        <f>+VLOOKUP(F1224,'ESTADAR V3 2025'!$D$125:$G$236,4,FALSE)</f>
        <v>#N/A</v>
      </c>
    </row>
    <row r="1225" spans="1:18" x14ac:dyDescent="0.35">
      <c r="A1225" s="83" t="str">
        <f>IFERROR(VLOOKUP(LEFT(F1225,4),Tabla3[[COD]:[PROCESO]],5,0),"")</f>
        <v/>
      </c>
      <c r="B1225" s="15"/>
      <c r="C1225" s="85"/>
      <c r="D1225" s="84" t="e">
        <f>VLOOKUP(E1225,FINCAS!$A$2:$B$77,2,0)</f>
        <v>#N/A</v>
      </c>
      <c r="E1225" s="15"/>
      <c r="F1225" s="15"/>
      <c r="G1225" s="82" t="e">
        <f>VLOOKUP(F1225,'ESTADAR V3 2025'!$D$125:$E$240,2,0)</f>
        <v>#N/A</v>
      </c>
      <c r="H1225" s="86"/>
      <c r="I1225" s="86"/>
      <c r="J1225" s="15"/>
      <c r="K1225" s="92">
        <f t="shared" si="83"/>
        <v>0</v>
      </c>
      <c r="L1225" s="93">
        <f t="shared" si="84"/>
        <v>0</v>
      </c>
      <c r="M1225" s="94" t="str">
        <f>+IFERROR(VLOOKUP(LEFT(F1225,4),'ESTADAR V3 2025'!$C$4:$G$116,4,0),"")</f>
        <v/>
      </c>
      <c r="N1225" s="95" t="str">
        <f t="shared" si="85"/>
        <v/>
      </c>
      <c r="O1225" s="96" t="str">
        <f t="shared" si="86"/>
        <v/>
      </c>
      <c r="P1225" s="14"/>
      <c r="Q1225" s="14"/>
      <c r="R1225" s="218" t="e">
        <f>+VLOOKUP(F1225,'ESTADAR V3 2025'!$D$125:$G$236,4,FALSE)</f>
        <v>#N/A</v>
      </c>
    </row>
    <row r="1226" spans="1:18" x14ac:dyDescent="0.35">
      <c r="A1226" s="83" t="str">
        <f>IFERROR(VLOOKUP(LEFT(F1226,4),Tabla3[[COD]:[PROCESO]],5,0),"")</f>
        <v/>
      </c>
      <c r="B1226" s="15"/>
      <c r="C1226" s="85"/>
      <c r="D1226" s="84" t="e">
        <f>VLOOKUP(E1226,FINCAS!$A$2:$B$77,2,0)</f>
        <v>#N/A</v>
      </c>
      <c r="E1226" s="15"/>
      <c r="F1226" s="15"/>
      <c r="G1226" s="82" t="e">
        <f>VLOOKUP(F1226,'ESTADAR V3 2025'!$D$125:$E$240,2,0)</f>
        <v>#N/A</v>
      </c>
      <c r="H1226" s="86"/>
      <c r="I1226" s="86"/>
      <c r="J1226" s="15"/>
      <c r="K1226" s="92">
        <f t="shared" si="83"/>
        <v>0</v>
      </c>
      <c r="L1226" s="93">
        <f t="shared" si="84"/>
        <v>0</v>
      </c>
      <c r="M1226" s="94" t="str">
        <f>+IFERROR(VLOOKUP(LEFT(F1226,4),'ESTADAR V3 2025'!$C$4:$G$116,4,0),"")</f>
        <v/>
      </c>
      <c r="N1226" s="95" t="str">
        <f t="shared" si="85"/>
        <v/>
      </c>
      <c r="O1226" s="96" t="str">
        <f t="shared" si="86"/>
        <v/>
      </c>
      <c r="P1226" s="14"/>
      <c r="Q1226" s="14"/>
      <c r="R1226" s="218" t="e">
        <f>+VLOOKUP(F1226,'ESTADAR V3 2025'!$D$125:$G$236,4,FALSE)</f>
        <v>#N/A</v>
      </c>
    </row>
    <row r="1227" spans="1:18" x14ac:dyDescent="0.35">
      <c r="A1227" s="83" t="str">
        <f>IFERROR(VLOOKUP(LEFT(F1227,4),Tabla3[[COD]:[PROCESO]],5,0),"")</f>
        <v/>
      </c>
      <c r="B1227" s="15"/>
      <c r="C1227" s="85"/>
      <c r="D1227" s="84" t="e">
        <f>VLOOKUP(E1227,FINCAS!$A$2:$B$77,2,0)</f>
        <v>#N/A</v>
      </c>
      <c r="E1227" s="15"/>
      <c r="F1227" s="15"/>
      <c r="G1227" s="82" t="e">
        <f>VLOOKUP(F1227,'ESTADAR V3 2025'!$D$125:$E$240,2,0)</f>
        <v>#N/A</v>
      </c>
      <c r="H1227" s="86"/>
      <c r="I1227" s="86"/>
      <c r="J1227" s="15"/>
      <c r="K1227" s="92">
        <f t="shared" si="83"/>
        <v>0</v>
      </c>
      <c r="L1227" s="93">
        <f t="shared" si="84"/>
        <v>0</v>
      </c>
      <c r="M1227" s="94" t="str">
        <f>+IFERROR(VLOOKUP(LEFT(F1227,4),'ESTADAR V3 2025'!$C$4:$G$116,4,0),"")</f>
        <v/>
      </c>
      <c r="N1227" s="95" t="str">
        <f t="shared" si="85"/>
        <v/>
      </c>
      <c r="O1227" s="96" t="str">
        <f t="shared" si="86"/>
        <v/>
      </c>
      <c r="P1227" s="14"/>
      <c r="Q1227" s="14"/>
      <c r="R1227" s="218" t="e">
        <f>+VLOOKUP(F1227,'ESTADAR V3 2025'!$D$125:$G$236,4,FALSE)</f>
        <v>#N/A</v>
      </c>
    </row>
    <row r="1228" spans="1:18" x14ac:dyDescent="0.35">
      <c r="A1228" s="83" t="str">
        <f>IFERROR(VLOOKUP(LEFT(F1228,4),Tabla3[[COD]:[PROCESO]],5,0),"")</f>
        <v/>
      </c>
      <c r="B1228" s="15"/>
      <c r="C1228" s="85"/>
      <c r="D1228" s="84" t="e">
        <f>VLOOKUP(E1228,FINCAS!$A$2:$B$77,2,0)</f>
        <v>#N/A</v>
      </c>
      <c r="E1228" s="15"/>
      <c r="F1228" s="15"/>
      <c r="G1228" s="82" t="e">
        <f>VLOOKUP(F1228,'ESTADAR V3 2025'!$D$125:$E$240,2,0)</f>
        <v>#N/A</v>
      </c>
      <c r="H1228" s="86"/>
      <c r="I1228" s="86"/>
      <c r="J1228" s="15"/>
      <c r="K1228" s="92">
        <f t="shared" si="83"/>
        <v>0</v>
      </c>
      <c r="L1228" s="93">
        <f t="shared" si="84"/>
        <v>0</v>
      </c>
      <c r="M1228" s="94" t="str">
        <f>+IFERROR(VLOOKUP(LEFT(F1228,4),'ESTADAR V3 2025'!$C$4:$G$116,4,0),"")</f>
        <v/>
      </c>
      <c r="N1228" s="95" t="str">
        <f t="shared" si="85"/>
        <v/>
      </c>
      <c r="O1228" s="96" t="str">
        <f t="shared" si="86"/>
        <v/>
      </c>
      <c r="P1228" s="14"/>
      <c r="Q1228" s="14"/>
      <c r="R1228" s="218" t="e">
        <f>+VLOOKUP(F1228,'ESTADAR V3 2025'!$D$125:$G$236,4,FALSE)</f>
        <v>#N/A</v>
      </c>
    </row>
    <row r="1229" spans="1:18" x14ac:dyDescent="0.35">
      <c r="A1229" s="83" t="str">
        <f>IFERROR(VLOOKUP(LEFT(F1229,4),Tabla3[[COD]:[PROCESO]],5,0),"")</f>
        <v/>
      </c>
      <c r="B1229" s="15"/>
      <c r="C1229" s="85"/>
      <c r="D1229" s="84" t="e">
        <f>VLOOKUP(E1229,FINCAS!$A$2:$B$77,2,0)</f>
        <v>#N/A</v>
      </c>
      <c r="E1229" s="15"/>
      <c r="F1229" s="15"/>
      <c r="G1229" s="82" t="e">
        <f>VLOOKUP(F1229,'ESTADAR V3 2025'!$D$125:$E$240,2,0)</f>
        <v>#N/A</v>
      </c>
      <c r="H1229" s="86"/>
      <c r="I1229" s="86"/>
      <c r="J1229" s="15"/>
      <c r="K1229" s="92">
        <f t="shared" si="83"/>
        <v>0</v>
      </c>
      <c r="L1229" s="93">
        <f t="shared" si="84"/>
        <v>0</v>
      </c>
      <c r="M1229" s="94" t="str">
        <f>+IFERROR(VLOOKUP(LEFT(F1229,4),'ESTADAR V3 2025'!$C$4:$G$116,4,0),"")</f>
        <v/>
      </c>
      <c r="N1229" s="95" t="str">
        <f t="shared" si="85"/>
        <v/>
      </c>
      <c r="O1229" s="96" t="str">
        <f t="shared" si="86"/>
        <v/>
      </c>
      <c r="P1229" s="14"/>
      <c r="Q1229" s="14"/>
      <c r="R1229" s="218" t="e">
        <f>+VLOOKUP(F1229,'ESTADAR V3 2025'!$D$125:$G$236,4,FALSE)</f>
        <v>#N/A</v>
      </c>
    </row>
    <row r="1230" spans="1:18" x14ac:dyDescent="0.35">
      <c r="A1230" s="83" t="str">
        <f>IFERROR(VLOOKUP(LEFT(F1230,4),Tabla3[[COD]:[PROCESO]],5,0),"")</f>
        <v/>
      </c>
      <c r="B1230" s="15"/>
      <c r="C1230" s="85"/>
      <c r="D1230" s="84" t="e">
        <f>VLOOKUP(E1230,FINCAS!$A$2:$B$77,2,0)</f>
        <v>#N/A</v>
      </c>
      <c r="E1230" s="15"/>
      <c r="F1230" s="15"/>
      <c r="G1230" s="82" t="e">
        <f>VLOOKUP(F1230,'ESTADAR V3 2025'!$D$125:$E$240,2,0)</f>
        <v>#N/A</v>
      </c>
      <c r="H1230" s="86"/>
      <c r="I1230" s="86"/>
      <c r="J1230" s="15"/>
      <c r="K1230" s="92">
        <f t="shared" si="83"/>
        <v>0</v>
      </c>
      <c r="L1230" s="93">
        <f t="shared" si="84"/>
        <v>0</v>
      </c>
      <c r="M1230" s="94" t="str">
        <f>+IFERROR(VLOOKUP(LEFT(F1230,4),'ESTADAR V3 2025'!$C$4:$G$116,4,0),"")</f>
        <v/>
      </c>
      <c r="N1230" s="95" t="str">
        <f t="shared" si="85"/>
        <v/>
      </c>
      <c r="O1230" s="96" t="str">
        <f t="shared" si="86"/>
        <v/>
      </c>
      <c r="P1230" s="14"/>
      <c r="Q1230" s="14"/>
      <c r="R1230" s="218" t="e">
        <f>+VLOOKUP(F1230,'ESTADAR V3 2025'!$D$125:$G$236,4,FALSE)</f>
        <v>#N/A</v>
      </c>
    </row>
    <row r="1231" spans="1:18" x14ac:dyDescent="0.35">
      <c r="A1231" s="83" t="str">
        <f>IFERROR(VLOOKUP(LEFT(F1231,4),Tabla3[[COD]:[PROCESO]],5,0),"")</f>
        <v/>
      </c>
      <c r="B1231" s="15"/>
      <c r="C1231" s="85"/>
      <c r="D1231" s="84" t="e">
        <f>VLOOKUP(E1231,FINCAS!$A$2:$B$77,2,0)</f>
        <v>#N/A</v>
      </c>
      <c r="E1231" s="15"/>
      <c r="F1231" s="15"/>
      <c r="G1231" s="82" t="e">
        <f>VLOOKUP(F1231,'ESTADAR V3 2025'!$D$125:$E$240,2,0)</f>
        <v>#N/A</v>
      </c>
      <c r="H1231" s="86"/>
      <c r="I1231" s="86"/>
      <c r="J1231" s="15"/>
      <c r="K1231" s="92">
        <f t="shared" si="83"/>
        <v>0</v>
      </c>
      <c r="L1231" s="93">
        <f t="shared" si="84"/>
        <v>0</v>
      </c>
      <c r="M1231" s="94" t="str">
        <f>+IFERROR(VLOOKUP(LEFT(F1231,4),'ESTADAR V3 2025'!$C$4:$G$116,4,0),"")</f>
        <v/>
      </c>
      <c r="N1231" s="95" t="str">
        <f t="shared" si="85"/>
        <v/>
      </c>
      <c r="O1231" s="96" t="str">
        <f t="shared" si="86"/>
        <v/>
      </c>
      <c r="P1231" s="14"/>
      <c r="Q1231" s="14"/>
      <c r="R1231" s="218" t="e">
        <f>+VLOOKUP(F1231,'ESTADAR V3 2025'!$D$125:$G$236,4,FALSE)</f>
        <v>#N/A</v>
      </c>
    </row>
    <row r="1232" spans="1:18" x14ac:dyDescent="0.35">
      <c r="A1232" s="83" t="str">
        <f>IFERROR(VLOOKUP(LEFT(F1232,4),Tabla3[[COD]:[PROCESO]],5,0),"")</f>
        <v/>
      </c>
      <c r="B1232" s="15"/>
      <c r="C1232" s="85"/>
      <c r="D1232" s="84" t="e">
        <f>VLOOKUP(E1232,FINCAS!$A$2:$B$77,2,0)</f>
        <v>#N/A</v>
      </c>
      <c r="E1232" s="15"/>
      <c r="F1232" s="15"/>
      <c r="G1232" s="82" t="e">
        <f>VLOOKUP(F1232,'ESTADAR V3 2025'!$D$125:$E$240,2,0)</f>
        <v>#N/A</v>
      </c>
      <c r="H1232" s="86"/>
      <c r="I1232" s="86"/>
      <c r="J1232" s="15"/>
      <c r="K1232" s="92">
        <f t="shared" si="83"/>
        <v>0</v>
      </c>
      <c r="L1232" s="93">
        <f t="shared" si="84"/>
        <v>0</v>
      </c>
      <c r="M1232" s="94" t="str">
        <f>+IFERROR(VLOOKUP(LEFT(F1232,4),'ESTADAR V3 2025'!$C$4:$G$116,4,0),"")</f>
        <v/>
      </c>
      <c r="N1232" s="95" t="str">
        <f t="shared" si="85"/>
        <v/>
      </c>
      <c r="O1232" s="96" t="str">
        <f t="shared" si="86"/>
        <v/>
      </c>
      <c r="P1232" s="14"/>
      <c r="Q1232" s="14"/>
      <c r="R1232" s="218" t="e">
        <f>+VLOOKUP(F1232,'ESTADAR V3 2025'!$D$125:$G$236,4,FALSE)</f>
        <v>#N/A</v>
      </c>
    </row>
    <row r="1233" spans="1:18" x14ac:dyDescent="0.35">
      <c r="A1233" s="83" t="str">
        <f>IFERROR(VLOOKUP(LEFT(F1233,4),Tabla3[[COD]:[PROCESO]],5,0),"")</f>
        <v/>
      </c>
      <c r="B1233" s="15"/>
      <c r="C1233" s="85"/>
      <c r="D1233" s="84" t="e">
        <f>VLOOKUP(E1233,FINCAS!$A$2:$B$77,2,0)</f>
        <v>#N/A</v>
      </c>
      <c r="E1233" s="15"/>
      <c r="F1233" s="15"/>
      <c r="G1233" s="82" t="e">
        <f>VLOOKUP(F1233,'ESTADAR V3 2025'!$D$125:$E$240,2,0)</f>
        <v>#N/A</v>
      </c>
      <c r="H1233" s="86"/>
      <c r="I1233" s="86"/>
      <c r="J1233" s="15"/>
      <c r="K1233" s="92">
        <f t="shared" si="83"/>
        <v>0</v>
      </c>
      <c r="L1233" s="93">
        <f t="shared" si="84"/>
        <v>0</v>
      </c>
      <c r="M1233" s="94" t="str">
        <f>+IFERROR(VLOOKUP(LEFT(F1233,4),'ESTADAR V3 2025'!$C$4:$G$116,4,0),"")</f>
        <v/>
      </c>
      <c r="N1233" s="95" t="str">
        <f t="shared" si="85"/>
        <v/>
      </c>
      <c r="O1233" s="96" t="str">
        <f t="shared" si="86"/>
        <v/>
      </c>
      <c r="P1233" s="14"/>
      <c r="Q1233" s="14"/>
      <c r="R1233" s="218" t="e">
        <f>+VLOOKUP(F1233,'ESTADAR V3 2025'!$D$125:$G$236,4,FALSE)</f>
        <v>#N/A</v>
      </c>
    </row>
    <row r="1234" spans="1:18" x14ac:dyDescent="0.35">
      <c r="A1234" s="83" t="str">
        <f>IFERROR(VLOOKUP(LEFT(F1234,4),Tabla3[[COD]:[PROCESO]],5,0),"")</f>
        <v/>
      </c>
      <c r="B1234" s="15"/>
      <c r="C1234" s="85"/>
      <c r="D1234" s="84" t="e">
        <f>VLOOKUP(E1234,FINCAS!$A$2:$B$77,2,0)</f>
        <v>#N/A</v>
      </c>
      <c r="E1234" s="15"/>
      <c r="F1234" s="15"/>
      <c r="G1234" s="82" t="e">
        <f>VLOOKUP(F1234,'ESTADAR V3 2025'!$D$125:$E$240,2,0)</f>
        <v>#N/A</v>
      </c>
      <c r="H1234" s="86"/>
      <c r="I1234" s="86"/>
      <c r="J1234" s="15"/>
      <c r="K1234" s="92">
        <f t="shared" si="83"/>
        <v>0</v>
      </c>
      <c r="L1234" s="93">
        <f t="shared" si="84"/>
        <v>0</v>
      </c>
      <c r="M1234" s="94" t="str">
        <f>+IFERROR(VLOOKUP(LEFT(F1234,4),'ESTADAR V3 2025'!$C$4:$G$116,4,0),"")</f>
        <v/>
      </c>
      <c r="N1234" s="95" t="str">
        <f t="shared" si="85"/>
        <v/>
      </c>
      <c r="O1234" s="96" t="str">
        <f t="shared" si="86"/>
        <v/>
      </c>
      <c r="P1234" s="14"/>
      <c r="Q1234" s="14"/>
      <c r="R1234" s="218" t="e">
        <f>+VLOOKUP(F1234,'ESTADAR V3 2025'!$D$125:$G$236,4,FALSE)</f>
        <v>#N/A</v>
      </c>
    </row>
    <row r="1235" spans="1:18" x14ac:dyDescent="0.35">
      <c r="A1235" s="83" t="str">
        <f>IFERROR(VLOOKUP(LEFT(F1235,4),Tabla3[[COD]:[PROCESO]],5,0),"")</f>
        <v/>
      </c>
      <c r="B1235" s="15"/>
      <c r="C1235" s="85"/>
      <c r="D1235" s="84" t="e">
        <f>VLOOKUP(E1235,FINCAS!$A$2:$B$77,2,0)</f>
        <v>#N/A</v>
      </c>
      <c r="E1235" s="15"/>
      <c r="F1235" s="15"/>
      <c r="G1235" s="82" t="e">
        <f>VLOOKUP(F1235,'ESTADAR V3 2025'!$D$125:$E$240,2,0)</f>
        <v>#N/A</v>
      </c>
      <c r="H1235" s="86"/>
      <c r="I1235" s="86"/>
      <c r="J1235" s="15"/>
      <c r="K1235" s="92">
        <f t="shared" si="83"/>
        <v>0</v>
      </c>
      <c r="L1235" s="93">
        <f t="shared" si="84"/>
        <v>0</v>
      </c>
      <c r="M1235" s="94" t="str">
        <f>+IFERROR(VLOOKUP(LEFT(F1235,4),'ESTADAR V3 2025'!$C$4:$G$116,4,0),"")</f>
        <v/>
      </c>
      <c r="N1235" s="95" t="str">
        <f t="shared" si="85"/>
        <v/>
      </c>
      <c r="O1235" s="96" t="str">
        <f t="shared" si="86"/>
        <v/>
      </c>
      <c r="P1235" s="14"/>
      <c r="Q1235" s="14"/>
      <c r="R1235" s="218" t="e">
        <f>+VLOOKUP(F1235,'ESTADAR V3 2025'!$D$125:$G$236,4,FALSE)</f>
        <v>#N/A</v>
      </c>
    </row>
    <row r="1236" spans="1:18" x14ac:dyDescent="0.35">
      <c r="A1236" s="83" t="str">
        <f>IFERROR(VLOOKUP(LEFT(F1236,4),Tabla3[[COD]:[PROCESO]],5,0),"")</f>
        <v/>
      </c>
      <c r="B1236" s="15"/>
      <c r="C1236" s="85"/>
      <c r="D1236" s="84" t="e">
        <f>VLOOKUP(E1236,FINCAS!$A$2:$B$77,2,0)</f>
        <v>#N/A</v>
      </c>
      <c r="E1236" s="15"/>
      <c r="F1236" s="15"/>
      <c r="G1236" s="82" t="e">
        <f>VLOOKUP(F1236,'ESTADAR V3 2025'!$D$125:$E$240,2,0)</f>
        <v>#N/A</v>
      </c>
      <c r="H1236" s="86"/>
      <c r="I1236" s="86"/>
      <c r="J1236" s="15"/>
      <c r="K1236" s="92">
        <f t="shared" si="83"/>
        <v>0</v>
      </c>
      <c r="L1236" s="93">
        <f t="shared" si="84"/>
        <v>0</v>
      </c>
      <c r="M1236" s="94" t="str">
        <f>+IFERROR(VLOOKUP(LEFT(F1236,4),'ESTADAR V3 2025'!$C$4:$G$116,4,0),"")</f>
        <v/>
      </c>
      <c r="N1236" s="95" t="str">
        <f t="shared" si="85"/>
        <v/>
      </c>
      <c r="O1236" s="96" t="str">
        <f t="shared" si="86"/>
        <v/>
      </c>
      <c r="P1236" s="14"/>
      <c r="Q1236" s="14"/>
      <c r="R1236" s="218" t="e">
        <f>+VLOOKUP(F1236,'ESTADAR V3 2025'!$D$125:$G$236,4,FALSE)</f>
        <v>#N/A</v>
      </c>
    </row>
    <row r="1237" spans="1:18" x14ac:dyDescent="0.35">
      <c r="A1237" s="83" t="str">
        <f>IFERROR(VLOOKUP(LEFT(F1237,4),Tabla3[[COD]:[PROCESO]],5,0),"")</f>
        <v/>
      </c>
      <c r="B1237" s="15"/>
      <c r="C1237" s="85"/>
      <c r="D1237" s="84" t="e">
        <f>VLOOKUP(E1237,FINCAS!$A$2:$B$77,2,0)</f>
        <v>#N/A</v>
      </c>
      <c r="E1237" s="15"/>
      <c r="F1237" s="15"/>
      <c r="G1237" s="82" t="e">
        <f>VLOOKUP(F1237,'ESTADAR V3 2025'!$D$125:$E$240,2,0)</f>
        <v>#N/A</v>
      </c>
      <c r="H1237" s="86"/>
      <c r="I1237" s="86"/>
      <c r="J1237" s="15"/>
      <c r="K1237" s="92">
        <f t="shared" si="83"/>
        <v>0</v>
      </c>
      <c r="L1237" s="93">
        <f t="shared" si="84"/>
        <v>0</v>
      </c>
      <c r="M1237" s="94" t="str">
        <f>+IFERROR(VLOOKUP(LEFT(F1237,4),'ESTADAR V3 2025'!$C$4:$G$116,4,0),"")</f>
        <v/>
      </c>
      <c r="N1237" s="95" t="str">
        <f t="shared" si="85"/>
        <v/>
      </c>
      <c r="O1237" s="96" t="str">
        <f t="shared" si="86"/>
        <v/>
      </c>
      <c r="P1237" s="14"/>
      <c r="Q1237" s="14"/>
      <c r="R1237" s="218" t="e">
        <f>+VLOOKUP(F1237,'ESTADAR V3 2025'!$D$125:$G$236,4,FALSE)</f>
        <v>#N/A</v>
      </c>
    </row>
    <row r="1238" spans="1:18" x14ac:dyDescent="0.35">
      <c r="A1238" s="83" t="str">
        <f>IFERROR(VLOOKUP(LEFT(F1238,4),Tabla3[[COD]:[PROCESO]],5,0),"")</f>
        <v/>
      </c>
      <c r="B1238" s="15"/>
      <c r="C1238" s="85"/>
      <c r="D1238" s="84" t="e">
        <f>VLOOKUP(E1238,FINCAS!$A$2:$B$77,2,0)</f>
        <v>#N/A</v>
      </c>
      <c r="E1238" s="15"/>
      <c r="F1238" s="15"/>
      <c r="G1238" s="82" t="e">
        <f>VLOOKUP(F1238,'ESTADAR V3 2025'!$D$125:$E$240,2,0)</f>
        <v>#N/A</v>
      </c>
      <c r="H1238" s="86"/>
      <c r="I1238" s="86"/>
      <c r="J1238" s="15"/>
      <c r="K1238" s="92">
        <f t="shared" si="83"/>
        <v>0</v>
      </c>
      <c r="L1238" s="93">
        <f t="shared" si="84"/>
        <v>0</v>
      </c>
      <c r="M1238" s="94" t="str">
        <f>+IFERROR(VLOOKUP(LEFT(F1238,4),'ESTADAR V3 2025'!$C$4:$G$116,4,0),"")</f>
        <v/>
      </c>
      <c r="N1238" s="95" t="str">
        <f t="shared" si="85"/>
        <v/>
      </c>
      <c r="O1238" s="96" t="str">
        <f t="shared" si="86"/>
        <v/>
      </c>
      <c r="P1238" s="14"/>
      <c r="Q1238" s="14"/>
      <c r="R1238" s="218" t="e">
        <f>+VLOOKUP(F1238,'ESTADAR V3 2025'!$D$125:$G$236,4,FALSE)</f>
        <v>#N/A</v>
      </c>
    </row>
    <row r="1239" spans="1:18" x14ac:dyDescent="0.35">
      <c r="A1239" s="83" t="str">
        <f>IFERROR(VLOOKUP(LEFT(F1239,4),Tabla3[[COD]:[PROCESO]],5,0),"")</f>
        <v/>
      </c>
      <c r="B1239" s="15"/>
      <c r="C1239" s="85"/>
      <c r="D1239" s="84" t="e">
        <f>VLOOKUP(E1239,FINCAS!$A$2:$B$77,2,0)</f>
        <v>#N/A</v>
      </c>
      <c r="E1239" s="15"/>
      <c r="F1239" s="15"/>
      <c r="G1239" s="82" t="e">
        <f>VLOOKUP(F1239,'ESTADAR V3 2025'!$D$125:$E$240,2,0)</f>
        <v>#N/A</v>
      </c>
      <c r="H1239" s="86"/>
      <c r="I1239" s="86"/>
      <c r="J1239" s="15"/>
      <c r="K1239" s="92">
        <f t="shared" si="83"/>
        <v>0</v>
      </c>
      <c r="L1239" s="93">
        <f t="shared" si="84"/>
        <v>0</v>
      </c>
      <c r="M1239" s="94" t="str">
        <f>+IFERROR(VLOOKUP(LEFT(F1239,4),'ESTADAR V3 2025'!$C$4:$G$116,4,0),"")</f>
        <v/>
      </c>
      <c r="N1239" s="95" t="str">
        <f t="shared" si="85"/>
        <v/>
      </c>
      <c r="O1239" s="96" t="str">
        <f t="shared" si="86"/>
        <v/>
      </c>
      <c r="P1239" s="14"/>
      <c r="Q1239" s="14"/>
      <c r="R1239" s="218" t="e">
        <f>+VLOOKUP(F1239,'ESTADAR V3 2025'!$D$125:$G$236,4,FALSE)</f>
        <v>#N/A</v>
      </c>
    </row>
    <row r="1240" spans="1:18" x14ac:dyDescent="0.35">
      <c r="A1240" s="83" t="str">
        <f>IFERROR(VLOOKUP(LEFT(F1240,4),Tabla3[[COD]:[PROCESO]],5,0),"")</f>
        <v/>
      </c>
      <c r="B1240" s="15"/>
      <c r="C1240" s="85"/>
      <c r="D1240" s="84" t="e">
        <f>VLOOKUP(E1240,FINCAS!$A$2:$B$77,2,0)</f>
        <v>#N/A</v>
      </c>
      <c r="E1240" s="15"/>
      <c r="F1240" s="15"/>
      <c r="G1240" s="82" t="e">
        <f>VLOOKUP(F1240,'ESTADAR V3 2025'!$D$125:$E$240,2,0)</f>
        <v>#N/A</v>
      </c>
      <c r="H1240" s="86"/>
      <c r="I1240" s="86"/>
      <c r="J1240" s="15"/>
      <c r="K1240" s="92">
        <f t="shared" si="83"/>
        <v>0</v>
      </c>
      <c r="L1240" s="93">
        <f t="shared" si="84"/>
        <v>0</v>
      </c>
      <c r="M1240" s="94" t="str">
        <f>+IFERROR(VLOOKUP(LEFT(F1240,4),'ESTADAR V3 2025'!$C$4:$G$116,4,0),"")</f>
        <v/>
      </c>
      <c r="N1240" s="95" t="str">
        <f t="shared" si="85"/>
        <v/>
      </c>
      <c r="O1240" s="96" t="str">
        <f t="shared" si="86"/>
        <v/>
      </c>
      <c r="P1240" s="14"/>
      <c r="Q1240" s="14"/>
      <c r="R1240" s="218" t="e">
        <f>+VLOOKUP(F1240,'ESTADAR V3 2025'!$D$125:$G$236,4,FALSE)</f>
        <v>#N/A</v>
      </c>
    </row>
    <row r="1241" spans="1:18" x14ac:dyDescent="0.35">
      <c r="A1241" s="83" t="str">
        <f>IFERROR(VLOOKUP(LEFT(F1241,4),Tabla3[[COD]:[PROCESO]],5,0),"")</f>
        <v/>
      </c>
      <c r="B1241" s="15"/>
      <c r="C1241" s="85"/>
      <c r="D1241" s="84" t="e">
        <f>VLOOKUP(E1241,FINCAS!$A$2:$B$77,2,0)</f>
        <v>#N/A</v>
      </c>
      <c r="E1241" s="15"/>
      <c r="F1241" s="15"/>
      <c r="G1241" s="82" t="e">
        <f>VLOOKUP(F1241,'ESTADAR V3 2025'!$D$125:$E$240,2,0)</f>
        <v>#N/A</v>
      </c>
      <c r="H1241" s="86"/>
      <c r="I1241" s="86"/>
      <c r="J1241" s="15"/>
      <c r="K1241" s="92">
        <f t="shared" si="83"/>
        <v>0</v>
      </c>
      <c r="L1241" s="93">
        <f t="shared" si="84"/>
        <v>0</v>
      </c>
      <c r="M1241" s="94" t="str">
        <f>+IFERROR(VLOOKUP(LEFT(F1241,4),'ESTADAR V3 2025'!$C$4:$G$116,4,0),"")</f>
        <v/>
      </c>
      <c r="N1241" s="95" t="str">
        <f t="shared" si="85"/>
        <v/>
      </c>
      <c r="O1241" s="96" t="str">
        <f t="shared" si="86"/>
        <v/>
      </c>
      <c r="P1241" s="14"/>
      <c r="Q1241" s="14"/>
      <c r="R1241" s="218" t="e">
        <f>+VLOOKUP(F1241,'ESTADAR V3 2025'!$D$125:$G$236,4,FALSE)</f>
        <v>#N/A</v>
      </c>
    </row>
    <row r="1242" spans="1:18" x14ac:dyDescent="0.35">
      <c r="A1242" s="83" t="str">
        <f>IFERROR(VLOOKUP(LEFT(F1242,4),Tabla3[[COD]:[PROCESO]],5,0),"")</f>
        <v/>
      </c>
      <c r="B1242" s="15"/>
      <c r="C1242" s="85"/>
      <c r="D1242" s="84" t="e">
        <f>VLOOKUP(E1242,FINCAS!$A$2:$B$77,2,0)</f>
        <v>#N/A</v>
      </c>
      <c r="E1242" s="15"/>
      <c r="F1242" s="15"/>
      <c r="G1242" s="82" t="e">
        <f>VLOOKUP(F1242,'ESTADAR V3 2025'!$D$125:$E$240,2,0)</f>
        <v>#N/A</v>
      </c>
      <c r="H1242" s="86"/>
      <c r="I1242" s="86"/>
      <c r="J1242" s="15"/>
      <c r="K1242" s="92">
        <f t="shared" si="83"/>
        <v>0</v>
      </c>
      <c r="L1242" s="93">
        <f t="shared" si="84"/>
        <v>0</v>
      </c>
      <c r="M1242" s="94" t="str">
        <f>+IFERROR(VLOOKUP(LEFT(F1242,4),'ESTADAR V3 2025'!$C$4:$G$116,4,0),"")</f>
        <v/>
      </c>
      <c r="N1242" s="95" t="str">
        <f t="shared" si="85"/>
        <v/>
      </c>
      <c r="O1242" s="96" t="str">
        <f t="shared" si="86"/>
        <v/>
      </c>
      <c r="P1242" s="14"/>
      <c r="Q1242" s="14"/>
      <c r="R1242" s="218" t="e">
        <f>+VLOOKUP(F1242,'ESTADAR V3 2025'!$D$125:$G$236,4,FALSE)</f>
        <v>#N/A</v>
      </c>
    </row>
    <row r="1243" spans="1:18" x14ac:dyDescent="0.35">
      <c r="A1243" s="83" t="str">
        <f>IFERROR(VLOOKUP(LEFT(F1243,4),Tabla3[[COD]:[PROCESO]],5,0),"")</f>
        <v/>
      </c>
      <c r="B1243" s="15"/>
      <c r="C1243" s="85"/>
      <c r="D1243" s="84" t="e">
        <f>VLOOKUP(E1243,FINCAS!$A$2:$B$77,2,0)</f>
        <v>#N/A</v>
      </c>
      <c r="E1243" s="15"/>
      <c r="F1243" s="15"/>
      <c r="G1243" s="82" t="e">
        <f>VLOOKUP(F1243,'ESTADAR V3 2025'!$D$125:$E$240,2,0)</f>
        <v>#N/A</v>
      </c>
      <c r="H1243" s="86"/>
      <c r="I1243" s="86"/>
      <c r="J1243" s="15"/>
      <c r="K1243" s="92">
        <f t="shared" si="83"/>
        <v>0</v>
      </c>
      <c r="L1243" s="93">
        <f t="shared" si="84"/>
        <v>0</v>
      </c>
      <c r="M1243" s="94" t="str">
        <f>+IFERROR(VLOOKUP(LEFT(F1243,4),'ESTADAR V3 2025'!$C$4:$G$116,4,0),"")</f>
        <v/>
      </c>
      <c r="N1243" s="95" t="str">
        <f t="shared" si="85"/>
        <v/>
      </c>
      <c r="O1243" s="96" t="str">
        <f t="shared" si="86"/>
        <v/>
      </c>
      <c r="P1243" s="14"/>
      <c r="Q1243" s="14"/>
      <c r="R1243" s="218" t="e">
        <f>+VLOOKUP(F1243,'ESTADAR V3 2025'!$D$125:$G$236,4,FALSE)</f>
        <v>#N/A</v>
      </c>
    </row>
    <row r="1244" spans="1:18" x14ac:dyDescent="0.35">
      <c r="A1244" s="83" t="str">
        <f>IFERROR(VLOOKUP(LEFT(F1244,4),Tabla3[[COD]:[PROCESO]],5,0),"")</f>
        <v/>
      </c>
      <c r="B1244" s="15"/>
      <c r="C1244" s="85"/>
      <c r="D1244" s="84" t="e">
        <f>VLOOKUP(E1244,FINCAS!$A$2:$B$77,2,0)</f>
        <v>#N/A</v>
      </c>
      <c r="E1244" s="15"/>
      <c r="F1244" s="15"/>
      <c r="G1244" s="82" t="e">
        <f>VLOOKUP(F1244,'ESTADAR V3 2025'!$D$125:$E$240,2,0)</f>
        <v>#N/A</v>
      </c>
      <c r="H1244" s="86"/>
      <c r="I1244" s="86"/>
      <c r="J1244" s="15"/>
      <c r="K1244" s="92">
        <f t="shared" si="83"/>
        <v>0</v>
      </c>
      <c r="L1244" s="93">
        <f t="shared" si="84"/>
        <v>0</v>
      </c>
      <c r="M1244" s="94" t="str">
        <f>+IFERROR(VLOOKUP(LEFT(F1244,4),'ESTADAR V3 2025'!$C$4:$G$116,4,0),"")</f>
        <v/>
      </c>
      <c r="N1244" s="95" t="str">
        <f t="shared" si="85"/>
        <v/>
      </c>
      <c r="O1244" s="96" t="str">
        <f t="shared" si="86"/>
        <v/>
      </c>
      <c r="P1244" s="14"/>
      <c r="Q1244" s="14"/>
      <c r="R1244" s="218" t="e">
        <f>+VLOOKUP(F1244,'ESTADAR V3 2025'!$D$125:$G$236,4,FALSE)</f>
        <v>#N/A</v>
      </c>
    </row>
    <row r="1245" spans="1:18" x14ac:dyDescent="0.35">
      <c r="A1245" s="83" t="str">
        <f>IFERROR(VLOOKUP(LEFT(F1245,4),Tabla3[[COD]:[PROCESO]],5,0),"")</f>
        <v/>
      </c>
      <c r="B1245" s="15"/>
      <c r="C1245" s="85"/>
      <c r="D1245" s="84" t="e">
        <f>VLOOKUP(E1245,FINCAS!$A$2:$B$77,2,0)</f>
        <v>#N/A</v>
      </c>
      <c r="E1245" s="15"/>
      <c r="F1245" s="15"/>
      <c r="G1245" s="82" t="e">
        <f>VLOOKUP(F1245,'ESTADAR V3 2025'!$D$125:$E$240,2,0)</f>
        <v>#N/A</v>
      </c>
      <c r="H1245" s="86"/>
      <c r="I1245" s="86"/>
      <c r="J1245" s="15"/>
      <c r="K1245" s="92">
        <f t="shared" si="83"/>
        <v>0</v>
      </c>
      <c r="L1245" s="93">
        <f t="shared" si="84"/>
        <v>0</v>
      </c>
      <c r="M1245" s="94" t="str">
        <f>+IFERROR(VLOOKUP(LEFT(F1245,4),'ESTADAR V3 2025'!$C$4:$G$116,4,0),"")</f>
        <v/>
      </c>
      <c r="N1245" s="95" t="str">
        <f t="shared" si="85"/>
        <v/>
      </c>
      <c r="O1245" s="96" t="str">
        <f t="shared" si="86"/>
        <v/>
      </c>
      <c r="P1245" s="14"/>
      <c r="Q1245" s="14"/>
      <c r="R1245" s="218" t="e">
        <f>+VLOOKUP(F1245,'ESTADAR V3 2025'!$D$125:$G$236,4,FALSE)</f>
        <v>#N/A</v>
      </c>
    </row>
    <row r="1246" spans="1:18" x14ac:dyDescent="0.35">
      <c r="A1246" s="83" t="str">
        <f>IFERROR(VLOOKUP(LEFT(F1246,4),Tabla3[[COD]:[PROCESO]],5,0),"")</f>
        <v/>
      </c>
      <c r="B1246" s="15"/>
      <c r="C1246" s="85"/>
      <c r="D1246" s="84" t="e">
        <f>VLOOKUP(E1246,FINCAS!$A$2:$B$77,2,0)</f>
        <v>#N/A</v>
      </c>
      <c r="E1246" s="15"/>
      <c r="F1246" s="15"/>
      <c r="G1246" s="82" t="e">
        <f>VLOOKUP(F1246,'ESTADAR V3 2025'!$D$125:$E$240,2,0)</f>
        <v>#N/A</v>
      </c>
      <c r="H1246" s="86"/>
      <c r="I1246" s="86"/>
      <c r="J1246" s="15"/>
      <c r="K1246" s="92">
        <f t="shared" si="83"/>
        <v>0</v>
      </c>
      <c r="L1246" s="93">
        <f t="shared" si="84"/>
        <v>0</v>
      </c>
      <c r="M1246" s="94" t="str">
        <f>+IFERROR(VLOOKUP(LEFT(F1246,4),'ESTADAR V3 2025'!$C$4:$G$116,4,0),"")</f>
        <v/>
      </c>
      <c r="N1246" s="95" t="str">
        <f t="shared" si="85"/>
        <v/>
      </c>
      <c r="O1246" s="96" t="str">
        <f t="shared" si="86"/>
        <v/>
      </c>
      <c r="P1246" s="14"/>
      <c r="Q1246" s="14"/>
      <c r="R1246" s="218" t="e">
        <f>+VLOOKUP(F1246,'ESTADAR V3 2025'!$D$125:$G$236,4,FALSE)</f>
        <v>#N/A</v>
      </c>
    </row>
    <row r="1247" spans="1:18" x14ac:dyDescent="0.35">
      <c r="A1247" s="83" t="str">
        <f>IFERROR(VLOOKUP(LEFT(F1247,4),Tabla3[[COD]:[PROCESO]],5,0),"")</f>
        <v/>
      </c>
      <c r="B1247" s="15"/>
      <c r="C1247" s="85"/>
      <c r="D1247" s="84" t="e">
        <f>VLOOKUP(E1247,FINCAS!$A$2:$B$77,2,0)</f>
        <v>#N/A</v>
      </c>
      <c r="E1247" s="15"/>
      <c r="F1247" s="15"/>
      <c r="G1247" s="82" t="e">
        <f>VLOOKUP(F1247,'ESTADAR V3 2025'!$D$125:$E$240,2,0)</f>
        <v>#N/A</v>
      </c>
      <c r="H1247" s="86"/>
      <c r="I1247" s="86"/>
      <c r="J1247" s="15"/>
      <c r="K1247" s="92">
        <f t="shared" si="83"/>
        <v>0</v>
      </c>
      <c r="L1247" s="93">
        <f t="shared" si="84"/>
        <v>0</v>
      </c>
      <c r="M1247" s="94" t="str">
        <f>+IFERROR(VLOOKUP(LEFT(F1247,4),'ESTADAR V3 2025'!$C$4:$G$116,4,0),"")</f>
        <v/>
      </c>
      <c r="N1247" s="95" t="str">
        <f t="shared" si="85"/>
        <v/>
      </c>
      <c r="O1247" s="96" t="str">
        <f t="shared" si="86"/>
        <v/>
      </c>
      <c r="P1247" s="14"/>
      <c r="Q1247" s="14"/>
      <c r="R1247" s="218" t="e">
        <f>+VLOOKUP(F1247,'ESTADAR V3 2025'!$D$125:$G$236,4,FALSE)</f>
        <v>#N/A</v>
      </c>
    </row>
    <row r="1248" spans="1:18" x14ac:dyDescent="0.35">
      <c r="A1248" s="83" t="str">
        <f>IFERROR(VLOOKUP(LEFT(F1248,4),Tabla3[[COD]:[PROCESO]],5,0),"")</f>
        <v/>
      </c>
      <c r="B1248" s="15"/>
      <c r="C1248" s="85"/>
      <c r="D1248" s="84" t="e">
        <f>VLOOKUP(E1248,FINCAS!$A$2:$B$77,2,0)</f>
        <v>#N/A</v>
      </c>
      <c r="E1248" s="15"/>
      <c r="F1248" s="15"/>
      <c r="G1248" s="82" t="e">
        <f>VLOOKUP(F1248,'ESTADAR V3 2025'!$D$125:$E$240,2,0)</f>
        <v>#N/A</v>
      </c>
      <c r="H1248" s="86"/>
      <c r="I1248" s="86"/>
      <c r="J1248" s="15"/>
      <c r="K1248" s="92">
        <f t="shared" si="83"/>
        <v>0</v>
      </c>
      <c r="L1248" s="93">
        <f t="shared" si="84"/>
        <v>0</v>
      </c>
      <c r="M1248" s="94" t="str">
        <f>+IFERROR(VLOOKUP(LEFT(F1248,4),'ESTADAR V3 2025'!$C$4:$G$116,4,0),"")</f>
        <v/>
      </c>
      <c r="N1248" s="95" t="str">
        <f t="shared" si="85"/>
        <v/>
      </c>
      <c r="O1248" s="96" t="str">
        <f t="shared" si="86"/>
        <v/>
      </c>
      <c r="P1248" s="14"/>
      <c r="Q1248" s="14"/>
      <c r="R1248" s="218" t="e">
        <f>+VLOOKUP(F1248,'ESTADAR V3 2025'!$D$125:$G$236,4,FALSE)</f>
        <v>#N/A</v>
      </c>
    </row>
    <row r="1249" spans="1:18" x14ac:dyDescent="0.35">
      <c r="A1249" s="83" t="str">
        <f>IFERROR(VLOOKUP(LEFT(F1249,4),Tabla3[[COD]:[PROCESO]],5,0),"")</f>
        <v/>
      </c>
      <c r="B1249" s="15"/>
      <c r="C1249" s="85"/>
      <c r="D1249" s="84" t="e">
        <f>VLOOKUP(E1249,FINCAS!$A$2:$B$77,2,0)</f>
        <v>#N/A</v>
      </c>
      <c r="E1249" s="15"/>
      <c r="F1249" s="15"/>
      <c r="G1249" s="82" t="e">
        <f>VLOOKUP(F1249,'ESTADAR V3 2025'!$D$125:$E$240,2,0)</f>
        <v>#N/A</v>
      </c>
      <c r="H1249" s="86"/>
      <c r="I1249" s="86"/>
      <c r="J1249" s="15"/>
      <c r="K1249" s="92">
        <f t="shared" si="83"/>
        <v>0</v>
      </c>
      <c r="L1249" s="93">
        <f t="shared" si="84"/>
        <v>0</v>
      </c>
      <c r="M1249" s="94" t="str">
        <f>+IFERROR(VLOOKUP(LEFT(F1249,4),'ESTADAR V3 2025'!$C$4:$G$116,4,0),"")</f>
        <v/>
      </c>
      <c r="N1249" s="95" t="str">
        <f t="shared" si="85"/>
        <v/>
      </c>
      <c r="O1249" s="96" t="str">
        <f t="shared" si="86"/>
        <v/>
      </c>
      <c r="P1249" s="14"/>
      <c r="Q1249" s="14"/>
      <c r="R1249" s="218" t="e">
        <f>+VLOOKUP(F1249,'ESTADAR V3 2025'!$D$125:$G$236,4,FALSE)</f>
        <v>#N/A</v>
      </c>
    </row>
    <row r="1250" spans="1:18" x14ac:dyDescent="0.35">
      <c r="A1250" s="83" t="str">
        <f>IFERROR(VLOOKUP(LEFT(F1250,4),Tabla3[[COD]:[PROCESO]],5,0),"")</f>
        <v/>
      </c>
      <c r="B1250" s="15"/>
      <c r="C1250" s="85"/>
      <c r="D1250" s="84" t="e">
        <f>VLOOKUP(E1250,FINCAS!$A$2:$B$77,2,0)</f>
        <v>#N/A</v>
      </c>
      <c r="E1250" s="15"/>
      <c r="F1250" s="15"/>
      <c r="G1250" s="82" t="e">
        <f>VLOOKUP(F1250,'ESTADAR V3 2025'!$D$125:$E$240,2,0)</f>
        <v>#N/A</v>
      </c>
      <c r="H1250" s="86"/>
      <c r="I1250" s="86"/>
      <c r="J1250" s="15"/>
      <c r="K1250" s="92">
        <f t="shared" si="83"/>
        <v>0</v>
      </c>
      <c r="L1250" s="93">
        <f t="shared" si="84"/>
        <v>0</v>
      </c>
      <c r="M1250" s="94" t="str">
        <f>+IFERROR(VLOOKUP(LEFT(F1250,4),'ESTADAR V3 2025'!$C$4:$G$116,4,0),"")</f>
        <v/>
      </c>
      <c r="N1250" s="95" t="str">
        <f t="shared" si="85"/>
        <v/>
      </c>
      <c r="O1250" s="96" t="str">
        <f t="shared" si="86"/>
        <v/>
      </c>
      <c r="P1250" s="14"/>
      <c r="Q1250" s="14"/>
      <c r="R1250" s="218" t="e">
        <f>+VLOOKUP(F1250,'ESTADAR V3 2025'!$D$125:$G$236,4,FALSE)</f>
        <v>#N/A</v>
      </c>
    </row>
    <row r="1251" spans="1:18" x14ac:dyDescent="0.35">
      <c r="A1251" s="83" t="str">
        <f>IFERROR(VLOOKUP(LEFT(F1251,4),Tabla3[[COD]:[PROCESO]],5,0),"")</f>
        <v/>
      </c>
      <c r="B1251" s="15"/>
      <c r="C1251" s="85"/>
      <c r="D1251" s="84" t="e">
        <f>VLOOKUP(E1251,FINCAS!$A$2:$B$77,2,0)</f>
        <v>#N/A</v>
      </c>
      <c r="E1251" s="15"/>
      <c r="F1251" s="15"/>
      <c r="G1251" s="82" t="e">
        <f>VLOOKUP(F1251,'ESTADAR V3 2025'!$D$125:$E$240,2,0)</f>
        <v>#N/A</v>
      </c>
      <c r="H1251" s="86"/>
      <c r="I1251" s="86"/>
      <c r="J1251" s="15"/>
      <c r="K1251" s="92">
        <f t="shared" si="83"/>
        <v>0</v>
      </c>
      <c r="L1251" s="93">
        <f t="shared" si="84"/>
        <v>0</v>
      </c>
      <c r="M1251" s="94" t="str">
        <f>+IFERROR(VLOOKUP(LEFT(F1251,4),'ESTADAR V3 2025'!$C$4:$G$116,4,0),"")</f>
        <v/>
      </c>
      <c r="N1251" s="95" t="str">
        <f t="shared" si="85"/>
        <v/>
      </c>
      <c r="O1251" s="96" t="str">
        <f t="shared" si="86"/>
        <v/>
      </c>
      <c r="P1251" s="14"/>
      <c r="Q1251" s="14"/>
      <c r="R1251" s="218" t="e">
        <f>+VLOOKUP(F1251,'ESTADAR V3 2025'!$D$125:$G$236,4,FALSE)</f>
        <v>#N/A</v>
      </c>
    </row>
    <row r="1252" spans="1:18" x14ac:dyDescent="0.35">
      <c r="A1252" s="83" t="str">
        <f>IFERROR(VLOOKUP(LEFT(F1252,4),Tabla3[[COD]:[PROCESO]],5,0),"")</f>
        <v/>
      </c>
      <c r="B1252" s="15"/>
      <c r="C1252" s="85"/>
      <c r="D1252" s="84" t="e">
        <f>VLOOKUP(E1252,FINCAS!$A$2:$B$77,2,0)</f>
        <v>#N/A</v>
      </c>
      <c r="E1252" s="15"/>
      <c r="F1252" s="15"/>
      <c r="G1252" s="82" t="e">
        <f>VLOOKUP(F1252,'ESTADAR V3 2025'!$D$125:$E$240,2,0)</f>
        <v>#N/A</v>
      </c>
      <c r="H1252" s="86"/>
      <c r="I1252" s="86"/>
      <c r="J1252" s="15"/>
      <c r="K1252" s="92">
        <f t="shared" si="83"/>
        <v>0</v>
      </c>
      <c r="L1252" s="93">
        <f t="shared" si="84"/>
        <v>0</v>
      </c>
      <c r="M1252" s="94" t="str">
        <f>+IFERROR(VLOOKUP(LEFT(F1252,4),'ESTADAR V3 2025'!$C$4:$G$116,4,0),"")</f>
        <v/>
      </c>
      <c r="N1252" s="95" t="str">
        <f t="shared" si="85"/>
        <v/>
      </c>
      <c r="O1252" s="96" t="str">
        <f t="shared" si="86"/>
        <v/>
      </c>
      <c r="P1252" s="14"/>
      <c r="Q1252" s="14"/>
      <c r="R1252" s="218" t="e">
        <f>+VLOOKUP(F1252,'ESTADAR V3 2025'!$D$125:$G$236,4,FALSE)</f>
        <v>#N/A</v>
      </c>
    </row>
    <row r="1253" spans="1:18" x14ac:dyDescent="0.35">
      <c r="A1253" s="83" t="str">
        <f>IFERROR(VLOOKUP(LEFT(F1253,4),Tabla3[[COD]:[PROCESO]],5,0),"")</f>
        <v/>
      </c>
      <c r="B1253" s="15"/>
      <c r="C1253" s="85"/>
      <c r="D1253" s="84" t="e">
        <f>VLOOKUP(E1253,FINCAS!$A$2:$B$77,2,0)</f>
        <v>#N/A</v>
      </c>
      <c r="E1253" s="15"/>
      <c r="F1253" s="15"/>
      <c r="G1253" s="82" t="e">
        <f>VLOOKUP(F1253,'ESTADAR V3 2025'!$D$125:$E$240,2,0)</f>
        <v>#N/A</v>
      </c>
      <c r="H1253" s="86"/>
      <c r="I1253" s="86"/>
      <c r="J1253" s="15"/>
      <c r="K1253" s="92">
        <f t="shared" si="83"/>
        <v>0</v>
      </c>
      <c r="L1253" s="93">
        <f t="shared" si="84"/>
        <v>0</v>
      </c>
      <c r="M1253" s="94" t="str">
        <f>+IFERROR(VLOOKUP(LEFT(F1253,4),'ESTADAR V3 2025'!$C$4:$G$116,4,0),"")</f>
        <v/>
      </c>
      <c r="N1253" s="95" t="str">
        <f t="shared" si="85"/>
        <v/>
      </c>
      <c r="O1253" s="96" t="str">
        <f t="shared" si="86"/>
        <v/>
      </c>
      <c r="P1253" s="14"/>
      <c r="Q1253" s="14"/>
      <c r="R1253" s="218" t="e">
        <f>+VLOOKUP(F1253,'ESTADAR V3 2025'!$D$125:$G$236,4,FALSE)</f>
        <v>#N/A</v>
      </c>
    </row>
    <row r="1254" spans="1:18" x14ac:dyDescent="0.35">
      <c r="A1254" s="83" t="str">
        <f>IFERROR(VLOOKUP(LEFT(F1254,4),Tabla3[[COD]:[PROCESO]],5,0),"")</f>
        <v/>
      </c>
      <c r="B1254" s="15"/>
      <c r="C1254" s="85"/>
      <c r="D1254" s="84" t="e">
        <f>VLOOKUP(E1254,FINCAS!$A$2:$B$77,2,0)</f>
        <v>#N/A</v>
      </c>
      <c r="E1254" s="15"/>
      <c r="F1254" s="15"/>
      <c r="G1254" s="82" t="e">
        <f>VLOOKUP(F1254,'ESTADAR V3 2025'!$D$125:$E$240,2,0)</f>
        <v>#N/A</v>
      </c>
      <c r="H1254" s="86"/>
      <c r="I1254" s="86"/>
      <c r="J1254" s="15"/>
      <c r="K1254" s="92">
        <f t="shared" si="83"/>
        <v>0</v>
      </c>
      <c r="L1254" s="93">
        <f t="shared" si="84"/>
        <v>0</v>
      </c>
      <c r="M1254" s="94" t="str">
        <f>+IFERROR(VLOOKUP(LEFT(F1254,4),'ESTADAR V3 2025'!$C$4:$G$116,4,0),"")</f>
        <v/>
      </c>
      <c r="N1254" s="95" t="str">
        <f t="shared" si="85"/>
        <v/>
      </c>
      <c r="O1254" s="96" t="str">
        <f t="shared" si="86"/>
        <v/>
      </c>
      <c r="P1254" s="14"/>
      <c r="Q1254" s="14"/>
      <c r="R1254" s="218" t="e">
        <f>+VLOOKUP(F1254,'ESTADAR V3 2025'!$D$125:$G$236,4,FALSE)</f>
        <v>#N/A</v>
      </c>
    </row>
    <row r="1255" spans="1:18" x14ac:dyDescent="0.35">
      <c r="A1255" s="83" t="str">
        <f>IFERROR(VLOOKUP(LEFT(F1255,4),Tabla3[[COD]:[PROCESO]],5,0),"")</f>
        <v/>
      </c>
      <c r="B1255" s="15"/>
      <c r="C1255" s="85"/>
      <c r="D1255" s="84" t="e">
        <f>VLOOKUP(E1255,FINCAS!$A$2:$B$77,2,0)</f>
        <v>#N/A</v>
      </c>
      <c r="E1255" s="15"/>
      <c r="F1255" s="15"/>
      <c r="G1255" s="82" t="e">
        <f>VLOOKUP(F1255,'ESTADAR V3 2025'!$D$125:$E$240,2,0)</f>
        <v>#N/A</v>
      </c>
      <c r="H1255" s="86"/>
      <c r="I1255" s="86"/>
      <c r="J1255" s="15"/>
      <c r="K1255" s="92">
        <f t="shared" si="83"/>
        <v>0</v>
      </c>
      <c r="L1255" s="93">
        <f t="shared" si="84"/>
        <v>0</v>
      </c>
      <c r="M1255" s="94" t="str">
        <f>+IFERROR(VLOOKUP(LEFT(F1255,4),'ESTADAR V3 2025'!$C$4:$G$116,4,0),"")</f>
        <v/>
      </c>
      <c r="N1255" s="95" t="str">
        <f t="shared" si="85"/>
        <v/>
      </c>
      <c r="O1255" s="96" t="str">
        <f t="shared" si="86"/>
        <v/>
      </c>
      <c r="P1255" s="14"/>
      <c r="Q1255" s="14"/>
      <c r="R1255" s="218" t="e">
        <f>+VLOOKUP(F1255,'ESTADAR V3 2025'!$D$125:$G$236,4,FALSE)</f>
        <v>#N/A</v>
      </c>
    </row>
    <row r="1256" spans="1:18" x14ac:dyDescent="0.35">
      <c r="A1256" s="83" t="str">
        <f>IFERROR(VLOOKUP(LEFT(F1256,4),Tabla3[[COD]:[PROCESO]],5,0),"")</f>
        <v/>
      </c>
      <c r="B1256" s="15"/>
      <c r="C1256" s="85"/>
      <c r="D1256" s="84" t="e">
        <f>VLOOKUP(E1256,FINCAS!$A$2:$B$77,2,0)</f>
        <v>#N/A</v>
      </c>
      <c r="E1256" s="15"/>
      <c r="F1256" s="15"/>
      <c r="G1256" s="82" t="e">
        <f>VLOOKUP(F1256,'ESTADAR V3 2025'!$D$125:$E$240,2,0)</f>
        <v>#N/A</v>
      </c>
      <c r="H1256" s="86"/>
      <c r="I1256" s="86"/>
      <c r="J1256" s="15"/>
      <c r="K1256" s="92">
        <f t="shared" ref="K1256:K1314" si="87">+IFERROR(L1256,M1256)</f>
        <v>0</v>
      </c>
      <c r="L1256" s="93">
        <f t="shared" ref="L1256:L1314" si="88">+(I1256-H1256)*24</f>
        <v>0</v>
      </c>
      <c r="M1256" s="94" t="str">
        <f>+IFERROR(VLOOKUP(LEFT(F1256,4),'ESTADAR V3 2025'!$C$4:$G$116,4,0),"")</f>
        <v/>
      </c>
      <c r="N1256" s="95" t="str">
        <f t="shared" ref="N1256:N1314" si="89">IFERROR(J1256/L1256,"")</f>
        <v/>
      </c>
      <c r="O1256" s="96" t="str">
        <f t="shared" ref="O1256:O1314" si="90">IFERROR(N1256/M1256,"")</f>
        <v/>
      </c>
      <c r="P1256" s="14"/>
      <c r="Q1256" s="14"/>
      <c r="R1256" s="218" t="e">
        <f>+VLOOKUP(F1256,'ESTADAR V3 2025'!$D$125:$G$236,4,FALSE)</f>
        <v>#N/A</v>
      </c>
    </row>
    <row r="1257" spans="1:18" x14ac:dyDescent="0.35">
      <c r="A1257" s="83" t="str">
        <f>IFERROR(VLOOKUP(LEFT(F1257,4),Tabla3[[COD]:[PROCESO]],5,0),"")</f>
        <v/>
      </c>
      <c r="B1257" s="15"/>
      <c r="C1257" s="85"/>
      <c r="D1257" s="84" t="e">
        <f>VLOOKUP(E1257,FINCAS!$A$2:$B$77,2,0)</f>
        <v>#N/A</v>
      </c>
      <c r="E1257" s="15"/>
      <c r="F1257" s="15"/>
      <c r="G1257" s="82" t="e">
        <f>VLOOKUP(F1257,'ESTADAR V3 2025'!$D$125:$E$240,2,0)</f>
        <v>#N/A</v>
      </c>
      <c r="H1257" s="86"/>
      <c r="I1257" s="86"/>
      <c r="J1257" s="15"/>
      <c r="K1257" s="92">
        <f t="shared" si="87"/>
        <v>0</v>
      </c>
      <c r="L1257" s="93">
        <f t="shared" si="88"/>
        <v>0</v>
      </c>
      <c r="M1257" s="94" t="str">
        <f>+IFERROR(VLOOKUP(LEFT(F1257,4),'ESTADAR V3 2025'!$C$4:$G$116,4,0),"")</f>
        <v/>
      </c>
      <c r="N1257" s="95" t="str">
        <f t="shared" si="89"/>
        <v/>
      </c>
      <c r="O1257" s="96" t="str">
        <f t="shared" si="90"/>
        <v/>
      </c>
      <c r="P1257" s="14"/>
      <c r="Q1257" s="14"/>
      <c r="R1257" s="218" t="e">
        <f>+VLOOKUP(F1257,'ESTADAR V3 2025'!$D$125:$G$236,4,FALSE)</f>
        <v>#N/A</v>
      </c>
    </row>
    <row r="1258" spans="1:18" x14ac:dyDescent="0.35">
      <c r="A1258" s="83" t="str">
        <f>IFERROR(VLOOKUP(LEFT(F1258,4),Tabla3[[COD]:[PROCESO]],5,0),"")</f>
        <v/>
      </c>
      <c r="B1258" s="15"/>
      <c r="C1258" s="85"/>
      <c r="D1258" s="84" t="e">
        <f>VLOOKUP(E1258,FINCAS!$A$2:$B$77,2,0)</f>
        <v>#N/A</v>
      </c>
      <c r="E1258" s="15"/>
      <c r="F1258" s="15"/>
      <c r="G1258" s="82" t="e">
        <f>VLOOKUP(F1258,'ESTADAR V3 2025'!$D$125:$E$240,2,0)</f>
        <v>#N/A</v>
      </c>
      <c r="H1258" s="86"/>
      <c r="I1258" s="86"/>
      <c r="J1258" s="15"/>
      <c r="K1258" s="92">
        <f t="shared" si="87"/>
        <v>0</v>
      </c>
      <c r="L1258" s="93">
        <f t="shared" si="88"/>
        <v>0</v>
      </c>
      <c r="M1258" s="94" t="str">
        <f>+IFERROR(VLOOKUP(LEFT(F1258,4),'ESTADAR V3 2025'!$C$4:$G$116,4,0),"")</f>
        <v/>
      </c>
      <c r="N1258" s="95" t="str">
        <f t="shared" si="89"/>
        <v/>
      </c>
      <c r="O1258" s="96" t="str">
        <f t="shared" si="90"/>
        <v/>
      </c>
      <c r="P1258" s="14"/>
      <c r="Q1258" s="14"/>
      <c r="R1258" s="218" t="e">
        <f>+VLOOKUP(F1258,'ESTADAR V3 2025'!$D$125:$G$236,4,FALSE)</f>
        <v>#N/A</v>
      </c>
    </row>
    <row r="1259" spans="1:18" x14ac:dyDescent="0.35">
      <c r="A1259" s="83" t="str">
        <f>IFERROR(VLOOKUP(LEFT(F1259,4),Tabla3[[COD]:[PROCESO]],5,0),"")</f>
        <v/>
      </c>
      <c r="B1259" s="15"/>
      <c r="C1259" s="85"/>
      <c r="D1259" s="84" t="e">
        <f>VLOOKUP(E1259,FINCAS!$A$2:$B$77,2,0)</f>
        <v>#N/A</v>
      </c>
      <c r="E1259" s="15"/>
      <c r="F1259" s="15"/>
      <c r="G1259" s="82" t="e">
        <f>VLOOKUP(F1259,'ESTADAR V3 2025'!$D$125:$E$240,2,0)</f>
        <v>#N/A</v>
      </c>
      <c r="H1259" s="86"/>
      <c r="I1259" s="86"/>
      <c r="J1259" s="15"/>
      <c r="K1259" s="92">
        <f t="shared" si="87"/>
        <v>0</v>
      </c>
      <c r="L1259" s="93">
        <f t="shared" si="88"/>
        <v>0</v>
      </c>
      <c r="M1259" s="94" t="str">
        <f>+IFERROR(VLOOKUP(LEFT(F1259,4),'ESTADAR V3 2025'!$C$4:$G$116,4,0),"")</f>
        <v/>
      </c>
      <c r="N1259" s="95" t="str">
        <f t="shared" si="89"/>
        <v/>
      </c>
      <c r="O1259" s="96" t="str">
        <f t="shared" si="90"/>
        <v/>
      </c>
      <c r="P1259" s="14"/>
      <c r="Q1259" s="14"/>
      <c r="R1259" s="218" t="e">
        <f>+VLOOKUP(F1259,'ESTADAR V3 2025'!$D$125:$G$236,4,FALSE)</f>
        <v>#N/A</v>
      </c>
    </row>
    <row r="1260" spans="1:18" x14ac:dyDescent="0.35">
      <c r="A1260" s="83" t="str">
        <f>IFERROR(VLOOKUP(LEFT(F1260,4),Tabla3[[COD]:[PROCESO]],5,0),"")</f>
        <v/>
      </c>
      <c r="B1260" s="15"/>
      <c r="C1260" s="85"/>
      <c r="D1260" s="84" t="e">
        <f>VLOOKUP(E1260,FINCAS!$A$2:$B$77,2,0)</f>
        <v>#N/A</v>
      </c>
      <c r="E1260" s="15"/>
      <c r="F1260" s="15"/>
      <c r="G1260" s="82" t="e">
        <f>VLOOKUP(F1260,'ESTADAR V3 2025'!$D$125:$E$240,2,0)</f>
        <v>#N/A</v>
      </c>
      <c r="H1260" s="86"/>
      <c r="I1260" s="86"/>
      <c r="J1260" s="15"/>
      <c r="K1260" s="92">
        <f t="shared" si="87"/>
        <v>0</v>
      </c>
      <c r="L1260" s="93">
        <f t="shared" si="88"/>
        <v>0</v>
      </c>
      <c r="M1260" s="94" t="str">
        <f>+IFERROR(VLOOKUP(LEFT(F1260,4),'ESTADAR V3 2025'!$C$4:$G$116,4,0),"")</f>
        <v/>
      </c>
      <c r="N1260" s="95" t="str">
        <f t="shared" si="89"/>
        <v/>
      </c>
      <c r="O1260" s="96" t="str">
        <f t="shared" si="90"/>
        <v/>
      </c>
      <c r="P1260" s="14"/>
      <c r="Q1260" s="14"/>
      <c r="R1260" s="218" t="e">
        <f>+VLOOKUP(F1260,'ESTADAR V3 2025'!$D$125:$G$236,4,FALSE)</f>
        <v>#N/A</v>
      </c>
    </row>
    <row r="1261" spans="1:18" x14ac:dyDescent="0.35">
      <c r="A1261" s="83" t="str">
        <f>IFERROR(VLOOKUP(LEFT(F1261,4),Tabla3[[COD]:[PROCESO]],5,0),"")</f>
        <v/>
      </c>
      <c r="B1261" s="15"/>
      <c r="C1261" s="85"/>
      <c r="D1261" s="84" t="e">
        <f>VLOOKUP(E1261,FINCAS!$A$2:$B$77,2,0)</f>
        <v>#N/A</v>
      </c>
      <c r="E1261" s="15"/>
      <c r="F1261" s="15"/>
      <c r="G1261" s="82" t="e">
        <f>VLOOKUP(F1261,'ESTADAR V3 2025'!$D$125:$E$240,2,0)</f>
        <v>#N/A</v>
      </c>
      <c r="H1261" s="86"/>
      <c r="I1261" s="86"/>
      <c r="J1261" s="15"/>
      <c r="K1261" s="92">
        <f t="shared" si="87"/>
        <v>0</v>
      </c>
      <c r="L1261" s="93">
        <f t="shared" si="88"/>
        <v>0</v>
      </c>
      <c r="M1261" s="94" t="str">
        <f>+IFERROR(VLOOKUP(LEFT(F1261,4),'ESTADAR V3 2025'!$C$4:$G$116,4,0),"")</f>
        <v/>
      </c>
      <c r="N1261" s="95" t="str">
        <f t="shared" si="89"/>
        <v/>
      </c>
      <c r="O1261" s="96" t="str">
        <f t="shared" si="90"/>
        <v/>
      </c>
      <c r="P1261" s="14"/>
      <c r="Q1261" s="14"/>
      <c r="R1261" s="218" t="e">
        <f>+VLOOKUP(F1261,'ESTADAR V3 2025'!$D$125:$G$236,4,FALSE)</f>
        <v>#N/A</v>
      </c>
    </row>
    <row r="1262" spans="1:18" x14ac:dyDescent="0.35">
      <c r="A1262" s="83" t="str">
        <f>IFERROR(VLOOKUP(LEFT(F1262,4),Tabla3[[COD]:[PROCESO]],5,0),"")</f>
        <v/>
      </c>
      <c r="B1262" s="15"/>
      <c r="C1262" s="85"/>
      <c r="D1262" s="84" t="e">
        <f>VLOOKUP(E1262,FINCAS!$A$2:$B$77,2,0)</f>
        <v>#N/A</v>
      </c>
      <c r="E1262" s="15"/>
      <c r="F1262" s="15"/>
      <c r="G1262" s="82" t="e">
        <f>VLOOKUP(F1262,'ESTADAR V3 2025'!$D$125:$E$240,2,0)</f>
        <v>#N/A</v>
      </c>
      <c r="H1262" s="86"/>
      <c r="I1262" s="86"/>
      <c r="J1262" s="15"/>
      <c r="K1262" s="92">
        <f t="shared" si="87"/>
        <v>0</v>
      </c>
      <c r="L1262" s="93">
        <f t="shared" si="88"/>
        <v>0</v>
      </c>
      <c r="M1262" s="94" t="str">
        <f>+IFERROR(VLOOKUP(LEFT(F1262,4),'ESTADAR V3 2025'!$C$4:$G$116,4,0),"")</f>
        <v/>
      </c>
      <c r="N1262" s="95" t="str">
        <f t="shared" si="89"/>
        <v/>
      </c>
      <c r="O1262" s="96" t="str">
        <f t="shared" si="90"/>
        <v/>
      </c>
      <c r="P1262" s="14"/>
      <c r="Q1262" s="14"/>
      <c r="R1262" s="218" t="e">
        <f>+VLOOKUP(F1262,'ESTADAR V3 2025'!$D$125:$G$236,4,FALSE)</f>
        <v>#N/A</v>
      </c>
    </row>
    <row r="1263" spans="1:18" x14ac:dyDescent="0.35">
      <c r="A1263" s="83" t="str">
        <f>IFERROR(VLOOKUP(LEFT(F1263,4),Tabla3[[COD]:[PROCESO]],5,0),"")</f>
        <v/>
      </c>
      <c r="B1263" s="15"/>
      <c r="C1263" s="85"/>
      <c r="D1263" s="84" t="e">
        <f>VLOOKUP(E1263,FINCAS!$A$2:$B$77,2,0)</f>
        <v>#N/A</v>
      </c>
      <c r="E1263" s="15"/>
      <c r="F1263" s="15"/>
      <c r="G1263" s="82" t="e">
        <f>VLOOKUP(F1263,'ESTADAR V3 2025'!$D$125:$E$240,2,0)</f>
        <v>#N/A</v>
      </c>
      <c r="H1263" s="86"/>
      <c r="I1263" s="86"/>
      <c r="J1263" s="15"/>
      <c r="K1263" s="92">
        <f t="shared" si="87"/>
        <v>0</v>
      </c>
      <c r="L1263" s="93">
        <f t="shared" si="88"/>
        <v>0</v>
      </c>
      <c r="M1263" s="94" t="str">
        <f>+IFERROR(VLOOKUP(LEFT(F1263,4),'ESTADAR V3 2025'!$C$4:$G$116,4,0),"")</f>
        <v/>
      </c>
      <c r="N1263" s="95" t="str">
        <f t="shared" si="89"/>
        <v/>
      </c>
      <c r="O1263" s="96" t="str">
        <f t="shared" si="90"/>
        <v/>
      </c>
      <c r="P1263" s="14"/>
      <c r="Q1263" s="14"/>
      <c r="R1263" s="218" t="e">
        <f>+VLOOKUP(F1263,'ESTADAR V3 2025'!$D$125:$G$236,4,FALSE)</f>
        <v>#N/A</v>
      </c>
    </row>
    <row r="1264" spans="1:18" x14ac:dyDescent="0.35">
      <c r="A1264" s="83" t="str">
        <f>IFERROR(VLOOKUP(LEFT(F1264,4),Tabla3[[COD]:[PROCESO]],5,0),"")</f>
        <v/>
      </c>
      <c r="B1264" s="15"/>
      <c r="C1264" s="85"/>
      <c r="D1264" s="84" t="e">
        <f>VLOOKUP(E1264,FINCAS!$A$2:$B$77,2,0)</f>
        <v>#N/A</v>
      </c>
      <c r="E1264" s="15"/>
      <c r="F1264" s="15"/>
      <c r="G1264" s="82" t="e">
        <f>VLOOKUP(F1264,'ESTADAR V3 2025'!$D$125:$E$240,2,0)</f>
        <v>#N/A</v>
      </c>
      <c r="H1264" s="86"/>
      <c r="I1264" s="86"/>
      <c r="J1264" s="15"/>
      <c r="K1264" s="92">
        <f t="shared" si="87"/>
        <v>0</v>
      </c>
      <c r="L1264" s="93">
        <f t="shared" si="88"/>
        <v>0</v>
      </c>
      <c r="M1264" s="94" t="str">
        <f>+IFERROR(VLOOKUP(LEFT(F1264,4),'ESTADAR V3 2025'!$C$4:$G$116,4,0),"")</f>
        <v/>
      </c>
      <c r="N1264" s="95" t="str">
        <f t="shared" si="89"/>
        <v/>
      </c>
      <c r="O1264" s="96" t="str">
        <f t="shared" si="90"/>
        <v/>
      </c>
      <c r="P1264" s="14"/>
      <c r="Q1264" s="14"/>
      <c r="R1264" s="218" t="e">
        <f>+VLOOKUP(F1264,'ESTADAR V3 2025'!$D$125:$G$236,4,FALSE)</f>
        <v>#N/A</v>
      </c>
    </row>
    <row r="1265" spans="1:18" x14ac:dyDescent="0.35">
      <c r="A1265" s="83" t="str">
        <f>IFERROR(VLOOKUP(LEFT(F1265,4),Tabla3[[COD]:[PROCESO]],5,0),"")</f>
        <v/>
      </c>
      <c r="B1265" s="15"/>
      <c r="C1265" s="85"/>
      <c r="D1265" s="84" t="e">
        <f>VLOOKUP(E1265,FINCAS!$A$2:$B$77,2,0)</f>
        <v>#N/A</v>
      </c>
      <c r="E1265" s="15"/>
      <c r="F1265" s="15"/>
      <c r="G1265" s="82" t="e">
        <f>VLOOKUP(F1265,'ESTADAR V3 2025'!$D$125:$E$240,2,0)</f>
        <v>#N/A</v>
      </c>
      <c r="H1265" s="86"/>
      <c r="I1265" s="86"/>
      <c r="J1265" s="15"/>
      <c r="K1265" s="92">
        <f t="shared" si="87"/>
        <v>0</v>
      </c>
      <c r="L1265" s="93">
        <f t="shared" si="88"/>
        <v>0</v>
      </c>
      <c r="M1265" s="94" t="str">
        <f>+IFERROR(VLOOKUP(LEFT(F1265,4),'ESTADAR V3 2025'!$C$4:$G$116,4,0),"")</f>
        <v/>
      </c>
      <c r="N1265" s="95" t="str">
        <f t="shared" si="89"/>
        <v/>
      </c>
      <c r="O1265" s="96" t="str">
        <f t="shared" si="90"/>
        <v/>
      </c>
      <c r="P1265" s="14"/>
      <c r="Q1265" s="14"/>
      <c r="R1265" s="218" t="e">
        <f>+VLOOKUP(F1265,'ESTADAR V3 2025'!$D$125:$G$236,4,FALSE)</f>
        <v>#N/A</v>
      </c>
    </row>
    <row r="1266" spans="1:18" x14ac:dyDescent="0.35">
      <c r="A1266" s="83" t="str">
        <f>IFERROR(VLOOKUP(LEFT(F1266,4),Tabla3[[COD]:[PROCESO]],5,0),"")</f>
        <v/>
      </c>
      <c r="B1266" s="15"/>
      <c r="C1266" s="85"/>
      <c r="D1266" s="84" t="e">
        <f>VLOOKUP(E1266,FINCAS!$A$2:$B$77,2,0)</f>
        <v>#N/A</v>
      </c>
      <c r="E1266" s="15"/>
      <c r="F1266" s="15"/>
      <c r="G1266" s="82" t="e">
        <f>VLOOKUP(F1266,'ESTADAR V3 2025'!$D$125:$E$240,2,0)</f>
        <v>#N/A</v>
      </c>
      <c r="H1266" s="86"/>
      <c r="I1266" s="86"/>
      <c r="J1266" s="15"/>
      <c r="K1266" s="92">
        <f t="shared" si="87"/>
        <v>0</v>
      </c>
      <c r="L1266" s="93">
        <f t="shared" si="88"/>
        <v>0</v>
      </c>
      <c r="M1266" s="94" t="str">
        <f>+IFERROR(VLOOKUP(LEFT(F1266,4),'ESTADAR V3 2025'!$C$4:$G$116,4,0),"")</f>
        <v/>
      </c>
      <c r="N1266" s="95" t="str">
        <f t="shared" si="89"/>
        <v/>
      </c>
      <c r="O1266" s="96" t="str">
        <f t="shared" si="90"/>
        <v/>
      </c>
      <c r="P1266" s="14"/>
      <c r="Q1266" s="14"/>
      <c r="R1266" s="218" t="e">
        <f>+VLOOKUP(F1266,'ESTADAR V3 2025'!$D$125:$G$236,4,FALSE)</f>
        <v>#N/A</v>
      </c>
    </row>
    <row r="1267" spans="1:18" x14ac:dyDescent="0.35">
      <c r="A1267" s="83" t="str">
        <f>IFERROR(VLOOKUP(LEFT(F1267,4),Tabla3[[COD]:[PROCESO]],5,0),"")</f>
        <v/>
      </c>
      <c r="B1267" s="15"/>
      <c r="C1267" s="85"/>
      <c r="D1267" s="84" t="e">
        <f>VLOOKUP(E1267,FINCAS!$A$2:$B$77,2,0)</f>
        <v>#N/A</v>
      </c>
      <c r="E1267" s="15"/>
      <c r="F1267" s="15"/>
      <c r="G1267" s="82" t="e">
        <f>VLOOKUP(F1267,'ESTADAR V3 2025'!$D$125:$E$240,2,0)</f>
        <v>#N/A</v>
      </c>
      <c r="H1267" s="86"/>
      <c r="I1267" s="86"/>
      <c r="J1267" s="15"/>
      <c r="K1267" s="92">
        <f t="shared" si="87"/>
        <v>0</v>
      </c>
      <c r="L1267" s="93">
        <f t="shared" si="88"/>
        <v>0</v>
      </c>
      <c r="M1267" s="94" t="str">
        <f>+IFERROR(VLOOKUP(LEFT(F1267,4),'ESTADAR V3 2025'!$C$4:$G$116,4,0),"")</f>
        <v/>
      </c>
      <c r="N1267" s="95" t="str">
        <f t="shared" si="89"/>
        <v/>
      </c>
      <c r="O1267" s="96" t="str">
        <f t="shared" si="90"/>
        <v/>
      </c>
      <c r="P1267" s="14"/>
      <c r="Q1267" s="14"/>
      <c r="R1267" s="218" t="e">
        <f>+VLOOKUP(F1267,'ESTADAR V3 2025'!$D$125:$G$236,4,FALSE)</f>
        <v>#N/A</v>
      </c>
    </row>
    <row r="1268" spans="1:18" x14ac:dyDescent="0.35">
      <c r="A1268" s="83" t="str">
        <f>IFERROR(VLOOKUP(LEFT(F1268,4),Tabla3[[COD]:[PROCESO]],5,0),"")</f>
        <v/>
      </c>
      <c r="B1268" s="15"/>
      <c r="C1268" s="85"/>
      <c r="D1268" s="84" t="e">
        <f>VLOOKUP(E1268,FINCAS!$A$2:$B$77,2,0)</f>
        <v>#N/A</v>
      </c>
      <c r="E1268" s="15"/>
      <c r="F1268" s="15"/>
      <c r="G1268" s="82" t="e">
        <f>VLOOKUP(F1268,'ESTADAR V3 2025'!$D$125:$E$240,2,0)</f>
        <v>#N/A</v>
      </c>
      <c r="H1268" s="86"/>
      <c r="I1268" s="86"/>
      <c r="J1268" s="15"/>
      <c r="K1268" s="92">
        <f t="shared" si="87"/>
        <v>0</v>
      </c>
      <c r="L1268" s="93">
        <f t="shared" si="88"/>
        <v>0</v>
      </c>
      <c r="M1268" s="94" t="str">
        <f>+IFERROR(VLOOKUP(LEFT(F1268,4),'ESTADAR V3 2025'!$C$4:$G$116,4,0),"")</f>
        <v/>
      </c>
      <c r="N1268" s="95" t="str">
        <f t="shared" si="89"/>
        <v/>
      </c>
      <c r="O1268" s="96" t="str">
        <f t="shared" si="90"/>
        <v/>
      </c>
      <c r="P1268" s="14"/>
      <c r="Q1268" s="14"/>
      <c r="R1268" s="218" t="e">
        <f>+VLOOKUP(F1268,'ESTADAR V3 2025'!$D$125:$G$236,4,FALSE)</f>
        <v>#N/A</v>
      </c>
    </row>
    <row r="1269" spans="1:18" x14ac:dyDescent="0.35">
      <c r="A1269" s="83" t="str">
        <f>IFERROR(VLOOKUP(LEFT(F1269,4),Tabla3[[COD]:[PROCESO]],5,0),"")</f>
        <v/>
      </c>
      <c r="B1269" s="15"/>
      <c r="C1269" s="85"/>
      <c r="D1269" s="84" t="e">
        <f>VLOOKUP(E1269,FINCAS!$A$2:$B$77,2,0)</f>
        <v>#N/A</v>
      </c>
      <c r="E1269" s="15"/>
      <c r="F1269" s="15"/>
      <c r="G1269" s="82" t="e">
        <f>VLOOKUP(F1269,'ESTADAR V3 2025'!$D$125:$E$240,2,0)</f>
        <v>#N/A</v>
      </c>
      <c r="H1269" s="86"/>
      <c r="I1269" s="86"/>
      <c r="J1269" s="15"/>
      <c r="K1269" s="92">
        <f t="shared" si="87"/>
        <v>0</v>
      </c>
      <c r="L1269" s="93">
        <f t="shared" si="88"/>
        <v>0</v>
      </c>
      <c r="M1269" s="94" t="str">
        <f>+IFERROR(VLOOKUP(LEFT(F1269,4),'ESTADAR V3 2025'!$C$4:$G$116,4,0),"")</f>
        <v/>
      </c>
      <c r="N1269" s="95" t="str">
        <f t="shared" si="89"/>
        <v/>
      </c>
      <c r="O1269" s="96" t="str">
        <f t="shared" si="90"/>
        <v/>
      </c>
      <c r="P1269" s="14"/>
      <c r="Q1269" s="14"/>
      <c r="R1269" s="218" t="e">
        <f>+VLOOKUP(F1269,'ESTADAR V3 2025'!$D$125:$G$236,4,FALSE)</f>
        <v>#N/A</v>
      </c>
    </row>
    <row r="1270" spans="1:18" x14ac:dyDescent="0.35">
      <c r="A1270" s="83" t="str">
        <f>IFERROR(VLOOKUP(LEFT(F1270,4),Tabla3[[COD]:[PROCESO]],5,0),"")</f>
        <v/>
      </c>
      <c r="B1270" s="15"/>
      <c r="C1270" s="85"/>
      <c r="D1270" s="84" t="e">
        <f>VLOOKUP(E1270,FINCAS!$A$2:$B$77,2,0)</f>
        <v>#N/A</v>
      </c>
      <c r="E1270" s="15"/>
      <c r="F1270" s="15"/>
      <c r="G1270" s="82" t="e">
        <f>VLOOKUP(F1270,'ESTADAR V3 2025'!$D$125:$E$240,2,0)</f>
        <v>#N/A</v>
      </c>
      <c r="H1270" s="86"/>
      <c r="I1270" s="86"/>
      <c r="J1270" s="15"/>
      <c r="K1270" s="92">
        <f t="shared" si="87"/>
        <v>0</v>
      </c>
      <c r="L1270" s="93">
        <f t="shared" si="88"/>
        <v>0</v>
      </c>
      <c r="M1270" s="94" t="str">
        <f>+IFERROR(VLOOKUP(LEFT(F1270,4),'ESTADAR V3 2025'!$C$4:$G$116,4,0),"")</f>
        <v/>
      </c>
      <c r="N1270" s="95" t="str">
        <f t="shared" si="89"/>
        <v/>
      </c>
      <c r="O1270" s="96" t="str">
        <f t="shared" si="90"/>
        <v/>
      </c>
      <c r="P1270" s="14"/>
      <c r="Q1270" s="14"/>
      <c r="R1270" s="218" t="e">
        <f>+VLOOKUP(F1270,'ESTADAR V3 2025'!$D$125:$G$236,4,FALSE)</f>
        <v>#N/A</v>
      </c>
    </row>
    <row r="1271" spans="1:18" x14ac:dyDescent="0.35">
      <c r="A1271" s="83" t="str">
        <f>IFERROR(VLOOKUP(LEFT(F1271,4),Tabla3[[COD]:[PROCESO]],5,0),"")</f>
        <v/>
      </c>
      <c r="B1271" s="15"/>
      <c r="C1271" s="85"/>
      <c r="D1271" s="84" t="e">
        <f>VLOOKUP(E1271,FINCAS!$A$2:$B$77,2,0)</f>
        <v>#N/A</v>
      </c>
      <c r="E1271" s="15"/>
      <c r="F1271" s="15"/>
      <c r="G1271" s="82" t="e">
        <f>VLOOKUP(F1271,'ESTADAR V3 2025'!$D$125:$E$240,2,0)</f>
        <v>#N/A</v>
      </c>
      <c r="H1271" s="86"/>
      <c r="I1271" s="86"/>
      <c r="J1271" s="15"/>
      <c r="K1271" s="92">
        <f t="shared" si="87"/>
        <v>0</v>
      </c>
      <c r="L1271" s="93">
        <f t="shared" si="88"/>
        <v>0</v>
      </c>
      <c r="M1271" s="94" t="str">
        <f>+IFERROR(VLOOKUP(LEFT(F1271,4),'ESTADAR V3 2025'!$C$4:$G$116,4,0),"")</f>
        <v/>
      </c>
      <c r="N1271" s="95" t="str">
        <f t="shared" si="89"/>
        <v/>
      </c>
      <c r="O1271" s="96" t="str">
        <f t="shared" si="90"/>
        <v/>
      </c>
      <c r="P1271" s="14"/>
      <c r="Q1271" s="14"/>
      <c r="R1271" s="218" t="e">
        <f>+VLOOKUP(F1271,'ESTADAR V3 2025'!$D$125:$G$236,4,FALSE)</f>
        <v>#N/A</v>
      </c>
    </row>
    <row r="1272" spans="1:18" x14ac:dyDescent="0.35">
      <c r="A1272" s="83" t="str">
        <f>IFERROR(VLOOKUP(LEFT(F1272,4),Tabla3[[COD]:[PROCESO]],5,0),"")</f>
        <v/>
      </c>
      <c r="B1272" s="15"/>
      <c r="C1272" s="85"/>
      <c r="D1272" s="84" t="e">
        <f>VLOOKUP(E1272,FINCAS!$A$2:$B$77,2,0)</f>
        <v>#N/A</v>
      </c>
      <c r="E1272" s="15"/>
      <c r="F1272" s="15"/>
      <c r="G1272" s="82" t="e">
        <f>VLOOKUP(F1272,'ESTADAR V3 2025'!$D$125:$E$240,2,0)</f>
        <v>#N/A</v>
      </c>
      <c r="H1272" s="86"/>
      <c r="I1272" s="86"/>
      <c r="J1272" s="15"/>
      <c r="K1272" s="92">
        <f t="shared" si="87"/>
        <v>0</v>
      </c>
      <c r="L1272" s="93">
        <f t="shared" si="88"/>
        <v>0</v>
      </c>
      <c r="M1272" s="94" t="str">
        <f>+IFERROR(VLOOKUP(LEFT(F1272,4),'ESTADAR V3 2025'!$C$4:$G$116,4,0),"")</f>
        <v/>
      </c>
      <c r="N1272" s="95" t="str">
        <f t="shared" si="89"/>
        <v/>
      </c>
      <c r="O1272" s="96" t="str">
        <f t="shared" si="90"/>
        <v/>
      </c>
      <c r="P1272" s="14"/>
      <c r="Q1272" s="14"/>
      <c r="R1272" s="218" t="e">
        <f>+VLOOKUP(F1272,'ESTADAR V3 2025'!$D$125:$G$236,4,FALSE)</f>
        <v>#N/A</v>
      </c>
    </row>
    <row r="1273" spans="1:18" x14ac:dyDescent="0.35">
      <c r="A1273" s="83" t="str">
        <f>IFERROR(VLOOKUP(LEFT(F1273,4),Tabla3[[COD]:[PROCESO]],5,0),"")</f>
        <v/>
      </c>
      <c r="B1273" s="15"/>
      <c r="C1273" s="85"/>
      <c r="D1273" s="84" t="e">
        <f>VLOOKUP(E1273,FINCAS!$A$2:$B$77,2,0)</f>
        <v>#N/A</v>
      </c>
      <c r="E1273" s="15"/>
      <c r="F1273" s="15"/>
      <c r="G1273" s="82" t="e">
        <f>VLOOKUP(F1273,'ESTADAR V3 2025'!$D$125:$E$240,2,0)</f>
        <v>#N/A</v>
      </c>
      <c r="H1273" s="86"/>
      <c r="I1273" s="86"/>
      <c r="J1273" s="15"/>
      <c r="K1273" s="92">
        <f t="shared" si="87"/>
        <v>0</v>
      </c>
      <c r="L1273" s="93">
        <f t="shared" si="88"/>
        <v>0</v>
      </c>
      <c r="M1273" s="94" t="str">
        <f>+IFERROR(VLOOKUP(LEFT(F1273,4),'ESTADAR V3 2025'!$C$4:$G$116,4,0),"")</f>
        <v/>
      </c>
      <c r="N1273" s="95" t="str">
        <f t="shared" si="89"/>
        <v/>
      </c>
      <c r="O1273" s="96" t="str">
        <f t="shared" si="90"/>
        <v/>
      </c>
      <c r="P1273" s="14"/>
      <c r="Q1273" s="14"/>
      <c r="R1273" s="218" t="e">
        <f>+VLOOKUP(F1273,'ESTADAR V3 2025'!$D$125:$G$236,4,FALSE)</f>
        <v>#N/A</v>
      </c>
    </row>
    <row r="1274" spans="1:18" x14ac:dyDescent="0.35">
      <c r="A1274" s="83" t="str">
        <f>IFERROR(VLOOKUP(LEFT(F1274,4),Tabla3[[COD]:[PROCESO]],5,0),"")</f>
        <v/>
      </c>
      <c r="B1274" s="15"/>
      <c r="C1274" s="85"/>
      <c r="D1274" s="84" t="e">
        <f>VLOOKUP(E1274,FINCAS!$A$2:$B$77,2,0)</f>
        <v>#N/A</v>
      </c>
      <c r="E1274" s="15"/>
      <c r="F1274" s="15"/>
      <c r="G1274" s="82" t="e">
        <f>VLOOKUP(F1274,'ESTADAR V3 2025'!$D$125:$E$240,2,0)</f>
        <v>#N/A</v>
      </c>
      <c r="H1274" s="86"/>
      <c r="I1274" s="86"/>
      <c r="J1274" s="15"/>
      <c r="K1274" s="92">
        <f t="shared" si="87"/>
        <v>0</v>
      </c>
      <c r="L1274" s="93">
        <f t="shared" si="88"/>
        <v>0</v>
      </c>
      <c r="M1274" s="94" t="str">
        <f>+IFERROR(VLOOKUP(LEFT(F1274,4),'ESTADAR V3 2025'!$C$4:$G$116,4,0),"")</f>
        <v/>
      </c>
      <c r="N1274" s="95" t="str">
        <f t="shared" si="89"/>
        <v/>
      </c>
      <c r="O1274" s="96" t="str">
        <f t="shared" si="90"/>
        <v/>
      </c>
      <c r="P1274" s="14"/>
      <c r="Q1274" s="14"/>
      <c r="R1274" s="218" t="e">
        <f>+VLOOKUP(F1274,'ESTADAR V3 2025'!$D$125:$G$236,4,FALSE)</f>
        <v>#N/A</v>
      </c>
    </row>
    <row r="1275" spans="1:18" x14ac:dyDescent="0.35">
      <c r="A1275" s="83" t="str">
        <f>IFERROR(VLOOKUP(LEFT(F1275,4),Tabla3[[COD]:[PROCESO]],5,0),"")</f>
        <v/>
      </c>
      <c r="B1275" s="15"/>
      <c r="C1275" s="85"/>
      <c r="D1275" s="84" t="e">
        <f>VLOOKUP(E1275,FINCAS!$A$2:$B$77,2,0)</f>
        <v>#N/A</v>
      </c>
      <c r="E1275" s="15"/>
      <c r="F1275" s="15"/>
      <c r="G1275" s="82" t="e">
        <f>VLOOKUP(F1275,'ESTADAR V3 2025'!$D$125:$E$240,2,0)</f>
        <v>#N/A</v>
      </c>
      <c r="H1275" s="86"/>
      <c r="I1275" s="86"/>
      <c r="J1275" s="15"/>
      <c r="K1275" s="92">
        <f t="shared" si="87"/>
        <v>0</v>
      </c>
      <c r="L1275" s="93">
        <f t="shared" si="88"/>
        <v>0</v>
      </c>
      <c r="M1275" s="94" t="str">
        <f>+IFERROR(VLOOKUP(LEFT(F1275,4),'ESTADAR V3 2025'!$C$4:$G$116,4,0),"")</f>
        <v/>
      </c>
      <c r="N1275" s="95" t="str">
        <f t="shared" si="89"/>
        <v/>
      </c>
      <c r="O1275" s="96" t="str">
        <f t="shared" si="90"/>
        <v/>
      </c>
      <c r="P1275" s="14"/>
      <c r="Q1275" s="14"/>
      <c r="R1275" s="218" t="e">
        <f>+VLOOKUP(F1275,'ESTADAR V3 2025'!$D$125:$G$236,4,FALSE)</f>
        <v>#N/A</v>
      </c>
    </row>
    <row r="1276" spans="1:18" x14ac:dyDescent="0.35">
      <c r="A1276" s="83" t="str">
        <f>IFERROR(VLOOKUP(LEFT(F1276,4),Tabla3[[COD]:[PROCESO]],5,0),"")</f>
        <v/>
      </c>
      <c r="B1276" s="15"/>
      <c r="C1276" s="85"/>
      <c r="D1276" s="84" t="e">
        <f>VLOOKUP(E1276,FINCAS!$A$2:$B$77,2,0)</f>
        <v>#N/A</v>
      </c>
      <c r="E1276" s="15"/>
      <c r="F1276" s="15"/>
      <c r="G1276" s="82" t="e">
        <f>VLOOKUP(F1276,'ESTADAR V3 2025'!$D$125:$E$240,2,0)</f>
        <v>#N/A</v>
      </c>
      <c r="H1276" s="86"/>
      <c r="I1276" s="86"/>
      <c r="J1276" s="15"/>
      <c r="K1276" s="92">
        <f t="shared" si="87"/>
        <v>0</v>
      </c>
      <c r="L1276" s="93">
        <f t="shared" si="88"/>
        <v>0</v>
      </c>
      <c r="M1276" s="94" t="str">
        <f>+IFERROR(VLOOKUP(LEFT(F1276,4),'ESTADAR V3 2025'!$C$4:$G$116,4,0),"")</f>
        <v/>
      </c>
      <c r="N1276" s="95" t="str">
        <f t="shared" si="89"/>
        <v/>
      </c>
      <c r="O1276" s="96" t="str">
        <f t="shared" si="90"/>
        <v/>
      </c>
      <c r="P1276" s="14"/>
      <c r="Q1276" s="14"/>
      <c r="R1276" s="218" t="e">
        <f>+VLOOKUP(F1276,'ESTADAR V3 2025'!$D$125:$G$236,4,FALSE)</f>
        <v>#N/A</v>
      </c>
    </row>
    <row r="1277" spans="1:18" x14ac:dyDescent="0.35">
      <c r="A1277" s="83" t="str">
        <f>IFERROR(VLOOKUP(LEFT(F1277,4),Tabla3[[COD]:[PROCESO]],5,0),"")</f>
        <v/>
      </c>
      <c r="B1277" s="15"/>
      <c r="C1277" s="85"/>
      <c r="D1277" s="84" t="e">
        <f>VLOOKUP(E1277,FINCAS!$A$2:$B$77,2,0)</f>
        <v>#N/A</v>
      </c>
      <c r="E1277" s="15"/>
      <c r="F1277" s="15"/>
      <c r="G1277" s="82" t="e">
        <f>VLOOKUP(F1277,'ESTADAR V3 2025'!$D$125:$E$240,2,0)</f>
        <v>#N/A</v>
      </c>
      <c r="H1277" s="86"/>
      <c r="I1277" s="86"/>
      <c r="J1277" s="15"/>
      <c r="K1277" s="92">
        <f t="shared" si="87"/>
        <v>0</v>
      </c>
      <c r="L1277" s="93">
        <f t="shared" si="88"/>
        <v>0</v>
      </c>
      <c r="M1277" s="94" t="str">
        <f>+IFERROR(VLOOKUP(LEFT(F1277,4),'ESTADAR V3 2025'!$C$4:$G$116,4,0),"")</f>
        <v/>
      </c>
      <c r="N1277" s="95" t="str">
        <f t="shared" si="89"/>
        <v/>
      </c>
      <c r="O1277" s="96" t="str">
        <f t="shared" si="90"/>
        <v/>
      </c>
      <c r="P1277" s="14"/>
      <c r="Q1277" s="14"/>
      <c r="R1277" s="218" t="e">
        <f>+VLOOKUP(F1277,'ESTADAR V3 2025'!$D$125:$G$236,4,FALSE)</f>
        <v>#N/A</v>
      </c>
    </row>
    <row r="1278" spans="1:18" x14ac:dyDescent="0.35">
      <c r="A1278" s="83" t="str">
        <f>IFERROR(VLOOKUP(LEFT(F1278,4),Tabla3[[COD]:[PROCESO]],5,0),"")</f>
        <v/>
      </c>
      <c r="B1278" s="15"/>
      <c r="C1278" s="85"/>
      <c r="D1278" s="84" t="e">
        <f>VLOOKUP(E1278,FINCAS!$A$2:$B$77,2,0)</f>
        <v>#N/A</v>
      </c>
      <c r="E1278" s="15"/>
      <c r="F1278" s="15"/>
      <c r="G1278" s="82" t="e">
        <f>VLOOKUP(F1278,'ESTADAR V3 2025'!$D$125:$E$240,2,0)</f>
        <v>#N/A</v>
      </c>
      <c r="H1278" s="86"/>
      <c r="I1278" s="86"/>
      <c r="J1278" s="15"/>
      <c r="K1278" s="92">
        <f t="shared" si="87"/>
        <v>0</v>
      </c>
      <c r="L1278" s="93">
        <f t="shared" si="88"/>
        <v>0</v>
      </c>
      <c r="M1278" s="94" t="str">
        <f>+IFERROR(VLOOKUP(LEFT(F1278,4),'ESTADAR V3 2025'!$C$4:$G$116,4,0),"")</f>
        <v/>
      </c>
      <c r="N1278" s="95" t="str">
        <f t="shared" si="89"/>
        <v/>
      </c>
      <c r="O1278" s="96" t="str">
        <f t="shared" si="90"/>
        <v/>
      </c>
      <c r="P1278" s="14"/>
      <c r="Q1278" s="14"/>
      <c r="R1278" s="218" t="e">
        <f>+VLOOKUP(F1278,'ESTADAR V3 2025'!$D$125:$G$236,4,FALSE)</f>
        <v>#N/A</v>
      </c>
    </row>
    <row r="1279" spans="1:18" x14ac:dyDescent="0.35">
      <c r="A1279" s="83" t="str">
        <f>IFERROR(VLOOKUP(LEFT(F1279,4),Tabla3[[COD]:[PROCESO]],5,0),"")</f>
        <v/>
      </c>
      <c r="B1279" s="15"/>
      <c r="C1279" s="85"/>
      <c r="D1279" s="84" t="e">
        <f>VLOOKUP(E1279,FINCAS!$A$2:$B$77,2,0)</f>
        <v>#N/A</v>
      </c>
      <c r="E1279" s="15"/>
      <c r="F1279" s="15"/>
      <c r="G1279" s="82" t="e">
        <f>VLOOKUP(F1279,'ESTADAR V3 2025'!$D$125:$E$240,2,0)</f>
        <v>#N/A</v>
      </c>
      <c r="H1279" s="86"/>
      <c r="I1279" s="86"/>
      <c r="J1279" s="15"/>
      <c r="K1279" s="92">
        <f t="shared" si="87"/>
        <v>0</v>
      </c>
      <c r="L1279" s="93">
        <f t="shared" si="88"/>
        <v>0</v>
      </c>
      <c r="M1279" s="94" t="str">
        <f>+IFERROR(VLOOKUP(LEFT(F1279,4),'ESTADAR V3 2025'!$C$4:$G$116,4,0),"")</f>
        <v/>
      </c>
      <c r="N1279" s="95" t="str">
        <f t="shared" si="89"/>
        <v/>
      </c>
      <c r="O1279" s="96" t="str">
        <f t="shared" si="90"/>
        <v/>
      </c>
      <c r="P1279" s="14"/>
      <c r="Q1279" s="14"/>
      <c r="R1279" s="218" t="e">
        <f>+VLOOKUP(F1279,'ESTADAR V3 2025'!$D$125:$G$236,4,FALSE)</f>
        <v>#N/A</v>
      </c>
    </row>
    <row r="1280" spans="1:18" x14ac:dyDescent="0.35">
      <c r="A1280" s="83" t="str">
        <f>IFERROR(VLOOKUP(LEFT(F1280,4),Tabla3[[COD]:[PROCESO]],5,0),"")</f>
        <v/>
      </c>
      <c r="B1280" s="15"/>
      <c r="C1280" s="85"/>
      <c r="D1280" s="84" t="e">
        <f>VLOOKUP(E1280,FINCAS!$A$2:$B$77,2,0)</f>
        <v>#N/A</v>
      </c>
      <c r="E1280" s="15"/>
      <c r="F1280" s="15"/>
      <c r="G1280" s="82" t="e">
        <f>VLOOKUP(F1280,'ESTADAR V3 2025'!$D$125:$E$240,2,0)</f>
        <v>#N/A</v>
      </c>
      <c r="H1280" s="86"/>
      <c r="I1280" s="86"/>
      <c r="J1280" s="15"/>
      <c r="K1280" s="92">
        <f t="shared" si="87"/>
        <v>0</v>
      </c>
      <c r="L1280" s="93">
        <f t="shared" si="88"/>
        <v>0</v>
      </c>
      <c r="M1280" s="94" t="str">
        <f>+IFERROR(VLOOKUP(LEFT(F1280,4),'ESTADAR V3 2025'!$C$4:$G$116,4,0),"")</f>
        <v/>
      </c>
      <c r="N1280" s="95" t="str">
        <f t="shared" si="89"/>
        <v/>
      </c>
      <c r="O1280" s="96" t="str">
        <f t="shared" si="90"/>
        <v/>
      </c>
      <c r="P1280" s="14"/>
      <c r="Q1280" s="14"/>
      <c r="R1280" s="218" t="e">
        <f>+VLOOKUP(F1280,'ESTADAR V3 2025'!$D$125:$G$236,4,FALSE)</f>
        <v>#N/A</v>
      </c>
    </row>
    <row r="1281" spans="1:18" x14ac:dyDescent="0.35">
      <c r="A1281" s="83" t="str">
        <f>IFERROR(VLOOKUP(LEFT(F1281,4),Tabla3[[COD]:[PROCESO]],5,0),"")</f>
        <v/>
      </c>
      <c r="B1281" s="15"/>
      <c r="C1281" s="85"/>
      <c r="D1281" s="84" t="e">
        <f>VLOOKUP(E1281,FINCAS!$A$2:$B$77,2,0)</f>
        <v>#N/A</v>
      </c>
      <c r="E1281" s="15"/>
      <c r="F1281" s="15"/>
      <c r="G1281" s="82" t="e">
        <f>VLOOKUP(F1281,'ESTADAR V3 2025'!$D$125:$E$240,2,0)</f>
        <v>#N/A</v>
      </c>
      <c r="H1281" s="86"/>
      <c r="I1281" s="86"/>
      <c r="J1281" s="15"/>
      <c r="K1281" s="92">
        <f t="shared" si="87"/>
        <v>0</v>
      </c>
      <c r="L1281" s="93">
        <f t="shared" si="88"/>
        <v>0</v>
      </c>
      <c r="M1281" s="94" t="str">
        <f>+IFERROR(VLOOKUP(LEFT(F1281,4),'ESTADAR V3 2025'!$C$4:$G$116,4,0),"")</f>
        <v/>
      </c>
      <c r="N1281" s="95" t="str">
        <f t="shared" si="89"/>
        <v/>
      </c>
      <c r="O1281" s="96" t="str">
        <f t="shared" si="90"/>
        <v/>
      </c>
      <c r="P1281" s="14"/>
      <c r="Q1281" s="14"/>
      <c r="R1281" s="218" t="e">
        <f>+VLOOKUP(F1281,'ESTADAR V3 2025'!$D$125:$G$236,4,FALSE)</f>
        <v>#N/A</v>
      </c>
    </row>
    <row r="1282" spans="1:18" x14ac:dyDescent="0.35">
      <c r="A1282" s="83" t="str">
        <f>IFERROR(VLOOKUP(LEFT(F1282,4),Tabla3[[COD]:[PROCESO]],5,0),"")</f>
        <v/>
      </c>
      <c r="B1282" s="15"/>
      <c r="C1282" s="85"/>
      <c r="D1282" s="84" t="e">
        <f>VLOOKUP(E1282,FINCAS!$A$2:$B$77,2,0)</f>
        <v>#N/A</v>
      </c>
      <c r="E1282" s="15"/>
      <c r="F1282" s="15"/>
      <c r="G1282" s="82" t="e">
        <f>VLOOKUP(F1282,'ESTADAR V3 2025'!$D$125:$E$240,2,0)</f>
        <v>#N/A</v>
      </c>
      <c r="H1282" s="86"/>
      <c r="I1282" s="86"/>
      <c r="J1282" s="15"/>
      <c r="K1282" s="92">
        <f t="shared" si="87"/>
        <v>0</v>
      </c>
      <c r="L1282" s="93">
        <f t="shared" si="88"/>
        <v>0</v>
      </c>
      <c r="M1282" s="94" t="str">
        <f>+IFERROR(VLOOKUP(LEFT(F1282,4),'ESTADAR V3 2025'!$C$4:$G$116,4,0),"")</f>
        <v/>
      </c>
      <c r="N1282" s="95" t="str">
        <f t="shared" si="89"/>
        <v/>
      </c>
      <c r="O1282" s="96" t="str">
        <f t="shared" si="90"/>
        <v/>
      </c>
      <c r="P1282" s="14"/>
      <c r="Q1282" s="14"/>
      <c r="R1282" s="218" t="e">
        <f>+VLOOKUP(F1282,'ESTADAR V3 2025'!$D$125:$G$236,4,FALSE)</f>
        <v>#N/A</v>
      </c>
    </row>
    <row r="1283" spans="1:18" x14ac:dyDescent="0.35">
      <c r="A1283" s="83" t="str">
        <f>IFERROR(VLOOKUP(LEFT(F1283,4),Tabla3[[COD]:[PROCESO]],5,0),"")</f>
        <v/>
      </c>
      <c r="B1283" s="15"/>
      <c r="C1283" s="85"/>
      <c r="D1283" s="84" t="e">
        <f>VLOOKUP(E1283,FINCAS!$A$2:$B$77,2,0)</f>
        <v>#N/A</v>
      </c>
      <c r="E1283" s="15"/>
      <c r="F1283" s="15"/>
      <c r="G1283" s="82" t="e">
        <f>VLOOKUP(F1283,'ESTADAR V3 2025'!$D$125:$E$240,2,0)</f>
        <v>#N/A</v>
      </c>
      <c r="H1283" s="86"/>
      <c r="I1283" s="86"/>
      <c r="J1283" s="15"/>
      <c r="K1283" s="92">
        <f t="shared" si="87"/>
        <v>0</v>
      </c>
      <c r="L1283" s="93">
        <f t="shared" si="88"/>
        <v>0</v>
      </c>
      <c r="M1283" s="94" t="str">
        <f>+IFERROR(VLOOKUP(LEFT(F1283,4),'ESTADAR V3 2025'!$C$4:$G$116,4,0),"")</f>
        <v/>
      </c>
      <c r="N1283" s="95" t="str">
        <f t="shared" si="89"/>
        <v/>
      </c>
      <c r="O1283" s="96" t="str">
        <f t="shared" si="90"/>
        <v/>
      </c>
      <c r="P1283" s="14"/>
      <c r="Q1283" s="14"/>
      <c r="R1283" s="218" t="e">
        <f>+VLOOKUP(F1283,'ESTADAR V3 2025'!$D$125:$G$236,4,FALSE)</f>
        <v>#N/A</v>
      </c>
    </row>
    <row r="1284" spans="1:18" x14ac:dyDescent="0.35">
      <c r="A1284" s="83" t="str">
        <f>IFERROR(VLOOKUP(LEFT(F1284,4),Tabla3[[COD]:[PROCESO]],5,0),"")</f>
        <v/>
      </c>
      <c r="B1284" s="15"/>
      <c r="C1284" s="85"/>
      <c r="D1284" s="84" t="e">
        <f>VLOOKUP(E1284,FINCAS!$A$2:$B$77,2,0)</f>
        <v>#N/A</v>
      </c>
      <c r="E1284" s="15"/>
      <c r="F1284" s="15"/>
      <c r="G1284" s="82" t="e">
        <f>VLOOKUP(F1284,'ESTADAR V3 2025'!$D$125:$E$240,2,0)</f>
        <v>#N/A</v>
      </c>
      <c r="H1284" s="86"/>
      <c r="I1284" s="86"/>
      <c r="J1284" s="15"/>
      <c r="K1284" s="92">
        <f t="shared" si="87"/>
        <v>0</v>
      </c>
      <c r="L1284" s="93">
        <f t="shared" si="88"/>
        <v>0</v>
      </c>
      <c r="M1284" s="94" t="str">
        <f>+IFERROR(VLOOKUP(LEFT(F1284,4),'ESTADAR V3 2025'!$C$4:$G$116,4,0),"")</f>
        <v/>
      </c>
      <c r="N1284" s="95" t="str">
        <f t="shared" si="89"/>
        <v/>
      </c>
      <c r="O1284" s="96" t="str">
        <f t="shared" si="90"/>
        <v/>
      </c>
      <c r="P1284" s="14"/>
      <c r="Q1284" s="14"/>
      <c r="R1284" s="218" t="e">
        <f>+VLOOKUP(F1284,'ESTADAR V3 2025'!$D$125:$G$236,4,FALSE)</f>
        <v>#N/A</v>
      </c>
    </row>
    <row r="1285" spans="1:18" x14ac:dyDescent="0.35">
      <c r="A1285" s="83" t="str">
        <f>IFERROR(VLOOKUP(LEFT(F1285,4),Tabla3[[COD]:[PROCESO]],5,0),"")</f>
        <v/>
      </c>
      <c r="B1285" s="15"/>
      <c r="C1285" s="85"/>
      <c r="D1285" s="84" t="e">
        <f>VLOOKUP(E1285,FINCAS!$A$2:$B$77,2,0)</f>
        <v>#N/A</v>
      </c>
      <c r="E1285" s="15"/>
      <c r="F1285" s="15"/>
      <c r="G1285" s="82" t="e">
        <f>VLOOKUP(F1285,'ESTADAR V3 2025'!$D$125:$E$240,2,0)</f>
        <v>#N/A</v>
      </c>
      <c r="H1285" s="86"/>
      <c r="I1285" s="86"/>
      <c r="J1285" s="15"/>
      <c r="K1285" s="92">
        <f t="shared" si="87"/>
        <v>0</v>
      </c>
      <c r="L1285" s="93">
        <f t="shared" si="88"/>
        <v>0</v>
      </c>
      <c r="M1285" s="94" t="str">
        <f>+IFERROR(VLOOKUP(LEFT(F1285,4),'ESTADAR V3 2025'!$C$4:$G$116,4,0),"")</f>
        <v/>
      </c>
      <c r="N1285" s="95" t="str">
        <f t="shared" si="89"/>
        <v/>
      </c>
      <c r="O1285" s="96" t="str">
        <f t="shared" si="90"/>
        <v/>
      </c>
      <c r="P1285" s="14"/>
      <c r="Q1285" s="14"/>
      <c r="R1285" s="218" t="e">
        <f>+VLOOKUP(F1285,'ESTADAR V3 2025'!$D$125:$G$236,4,FALSE)</f>
        <v>#N/A</v>
      </c>
    </row>
    <row r="1286" spans="1:18" x14ac:dyDescent="0.35">
      <c r="A1286" s="83" t="str">
        <f>IFERROR(VLOOKUP(LEFT(F1286,4),Tabla3[[COD]:[PROCESO]],5,0),"")</f>
        <v/>
      </c>
      <c r="B1286" s="15"/>
      <c r="C1286" s="85"/>
      <c r="D1286" s="84" t="e">
        <f>VLOOKUP(E1286,FINCAS!$A$2:$B$77,2,0)</f>
        <v>#N/A</v>
      </c>
      <c r="E1286" s="15"/>
      <c r="F1286" s="15"/>
      <c r="G1286" s="82" t="e">
        <f>VLOOKUP(F1286,'ESTADAR V3 2025'!$D$125:$E$240,2,0)</f>
        <v>#N/A</v>
      </c>
      <c r="H1286" s="86"/>
      <c r="I1286" s="86"/>
      <c r="J1286" s="15"/>
      <c r="K1286" s="92">
        <f t="shared" si="87"/>
        <v>0</v>
      </c>
      <c r="L1286" s="93">
        <f t="shared" si="88"/>
        <v>0</v>
      </c>
      <c r="M1286" s="94" t="str">
        <f>+IFERROR(VLOOKUP(LEFT(F1286,4),'ESTADAR V3 2025'!$C$4:$G$116,4,0),"")</f>
        <v/>
      </c>
      <c r="N1286" s="95" t="str">
        <f t="shared" si="89"/>
        <v/>
      </c>
      <c r="O1286" s="96" t="str">
        <f t="shared" si="90"/>
        <v/>
      </c>
      <c r="P1286" s="14"/>
      <c r="Q1286" s="14"/>
      <c r="R1286" s="218" t="e">
        <f>+VLOOKUP(F1286,'ESTADAR V3 2025'!$D$125:$G$236,4,FALSE)</f>
        <v>#N/A</v>
      </c>
    </row>
    <row r="1287" spans="1:18" x14ac:dyDescent="0.35">
      <c r="A1287" s="83" t="str">
        <f>IFERROR(VLOOKUP(LEFT(F1287,4),Tabla3[[COD]:[PROCESO]],5,0),"")</f>
        <v/>
      </c>
      <c r="B1287" s="15"/>
      <c r="C1287" s="85"/>
      <c r="D1287" s="84" t="e">
        <f>VLOOKUP(E1287,FINCAS!$A$2:$B$77,2,0)</f>
        <v>#N/A</v>
      </c>
      <c r="E1287" s="15"/>
      <c r="F1287" s="15"/>
      <c r="G1287" s="82" t="e">
        <f>VLOOKUP(F1287,'ESTADAR V3 2025'!$D$125:$E$240,2,0)</f>
        <v>#N/A</v>
      </c>
      <c r="H1287" s="86"/>
      <c r="I1287" s="86"/>
      <c r="J1287" s="15"/>
      <c r="K1287" s="92">
        <f t="shared" si="87"/>
        <v>0</v>
      </c>
      <c r="L1287" s="93">
        <f t="shared" si="88"/>
        <v>0</v>
      </c>
      <c r="M1287" s="94" t="str">
        <f>+IFERROR(VLOOKUP(LEFT(F1287,4),'ESTADAR V3 2025'!$C$4:$G$116,4,0),"")</f>
        <v/>
      </c>
      <c r="N1287" s="95" t="str">
        <f t="shared" si="89"/>
        <v/>
      </c>
      <c r="O1287" s="96" t="str">
        <f t="shared" si="90"/>
        <v/>
      </c>
      <c r="P1287" s="14"/>
      <c r="Q1287" s="14"/>
      <c r="R1287" s="218" t="e">
        <f>+VLOOKUP(F1287,'ESTADAR V3 2025'!$D$125:$G$236,4,FALSE)</f>
        <v>#N/A</v>
      </c>
    </row>
    <row r="1288" spans="1:18" x14ac:dyDescent="0.35">
      <c r="A1288" s="83" t="str">
        <f>IFERROR(VLOOKUP(LEFT(F1288,4),Tabla3[[COD]:[PROCESO]],5,0),"")</f>
        <v/>
      </c>
      <c r="B1288" s="15"/>
      <c r="C1288" s="85"/>
      <c r="D1288" s="84" t="e">
        <f>VLOOKUP(E1288,FINCAS!$A$2:$B$77,2,0)</f>
        <v>#N/A</v>
      </c>
      <c r="E1288" s="15"/>
      <c r="F1288" s="15"/>
      <c r="G1288" s="82" t="e">
        <f>VLOOKUP(F1288,'ESTADAR V3 2025'!$D$125:$E$240,2,0)</f>
        <v>#N/A</v>
      </c>
      <c r="H1288" s="86"/>
      <c r="I1288" s="86"/>
      <c r="J1288" s="15"/>
      <c r="K1288" s="92">
        <f t="shared" si="87"/>
        <v>0</v>
      </c>
      <c r="L1288" s="93">
        <f t="shared" si="88"/>
        <v>0</v>
      </c>
      <c r="M1288" s="94" t="str">
        <f>+IFERROR(VLOOKUP(LEFT(F1288,4),'ESTADAR V3 2025'!$C$4:$G$116,4,0),"")</f>
        <v/>
      </c>
      <c r="N1288" s="95" t="str">
        <f t="shared" si="89"/>
        <v/>
      </c>
      <c r="O1288" s="96" t="str">
        <f t="shared" si="90"/>
        <v/>
      </c>
      <c r="P1288" s="14"/>
      <c r="Q1288" s="14"/>
      <c r="R1288" s="218" t="e">
        <f>+VLOOKUP(F1288,'ESTADAR V3 2025'!$D$125:$G$236,4,FALSE)</f>
        <v>#N/A</v>
      </c>
    </row>
    <row r="1289" spans="1:18" x14ac:dyDescent="0.35">
      <c r="A1289" s="83" t="str">
        <f>IFERROR(VLOOKUP(LEFT(F1289,4),Tabla3[[COD]:[PROCESO]],5,0),"")</f>
        <v/>
      </c>
      <c r="B1289" s="15"/>
      <c r="C1289" s="85"/>
      <c r="D1289" s="84" t="e">
        <f>VLOOKUP(E1289,FINCAS!$A$2:$B$77,2,0)</f>
        <v>#N/A</v>
      </c>
      <c r="E1289" s="15"/>
      <c r="F1289" s="15"/>
      <c r="G1289" s="82" t="e">
        <f>VLOOKUP(F1289,'ESTADAR V3 2025'!$D$125:$E$240,2,0)</f>
        <v>#N/A</v>
      </c>
      <c r="H1289" s="86"/>
      <c r="I1289" s="86"/>
      <c r="J1289" s="15"/>
      <c r="K1289" s="92">
        <f t="shared" si="87"/>
        <v>0</v>
      </c>
      <c r="L1289" s="93">
        <f t="shared" si="88"/>
        <v>0</v>
      </c>
      <c r="M1289" s="94" t="str">
        <f>+IFERROR(VLOOKUP(LEFT(F1289,4),'ESTADAR V3 2025'!$C$4:$G$116,4,0),"")</f>
        <v/>
      </c>
      <c r="N1289" s="95" t="str">
        <f t="shared" si="89"/>
        <v/>
      </c>
      <c r="O1289" s="96" t="str">
        <f t="shared" si="90"/>
        <v/>
      </c>
      <c r="P1289" s="14"/>
      <c r="Q1289" s="14"/>
      <c r="R1289" s="218" t="e">
        <f>+VLOOKUP(F1289,'ESTADAR V3 2025'!$D$125:$G$236,4,FALSE)</f>
        <v>#N/A</v>
      </c>
    </row>
    <row r="1290" spans="1:18" x14ac:dyDescent="0.35">
      <c r="A1290" s="83" t="str">
        <f>IFERROR(VLOOKUP(LEFT(F1290,4),Tabla3[[COD]:[PROCESO]],5,0),"")</f>
        <v/>
      </c>
      <c r="B1290" s="15"/>
      <c r="C1290" s="85"/>
      <c r="D1290" s="84" t="e">
        <f>VLOOKUP(E1290,FINCAS!$A$2:$B$77,2,0)</f>
        <v>#N/A</v>
      </c>
      <c r="E1290" s="15"/>
      <c r="F1290" s="15"/>
      <c r="G1290" s="82" t="e">
        <f>VLOOKUP(F1290,'ESTADAR V3 2025'!$D$125:$E$240,2,0)</f>
        <v>#N/A</v>
      </c>
      <c r="H1290" s="86"/>
      <c r="I1290" s="86"/>
      <c r="J1290" s="15"/>
      <c r="K1290" s="92">
        <f t="shared" si="87"/>
        <v>0</v>
      </c>
      <c r="L1290" s="93">
        <f t="shared" si="88"/>
        <v>0</v>
      </c>
      <c r="M1290" s="94" t="str">
        <f>+IFERROR(VLOOKUP(LEFT(F1290,4),'ESTADAR V3 2025'!$C$4:$G$116,4,0),"")</f>
        <v/>
      </c>
      <c r="N1290" s="95" t="str">
        <f t="shared" si="89"/>
        <v/>
      </c>
      <c r="O1290" s="96" t="str">
        <f t="shared" si="90"/>
        <v/>
      </c>
      <c r="P1290" s="14"/>
      <c r="Q1290" s="14"/>
      <c r="R1290" s="218" t="e">
        <f>+VLOOKUP(F1290,'ESTADAR V3 2025'!$D$125:$G$236,4,FALSE)</f>
        <v>#N/A</v>
      </c>
    </row>
    <row r="1291" spans="1:18" x14ac:dyDescent="0.35">
      <c r="A1291" s="83" t="str">
        <f>IFERROR(VLOOKUP(LEFT(F1291,4),Tabla3[[COD]:[PROCESO]],5,0),"")</f>
        <v/>
      </c>
      <c r="B1291" s="15"/>
      <c r="C1291" s="85"/>
      <c r="D1291" s="84" t="e">
        <f>VLOOKUP(E1291,FINCAS!$A$2:$B$77,2,0)</f>
        <v>#N/A</v>
      </c>
      <c r="E1291" s="15"/>
      <c r="F1291" s="15"/>
      <c r="G1291" s="82" t="e">
        <f>VLOOKUP(F1291,'ESTADAR V3 2025'!$D$125:$E$240,2,0)</f>
        <v>#N/A</v>
      </c>
      <c r="H1291" s="86"/>
      <c r="I1291" s="86"/>
      <c r="J1291" s="15"/>
      <c r="K1291" s="92">
        <f t="shared" si="87"/>
        <v>0</v>
      </c>
      <c r="L1291" s="93">
        <f t="shared" si="88"/>
        <v>0</v>
      </c>
      <c r="M1291" s="94" t="str">
        <f>+IFERROR(VLOOKUP(LEFT(F1291,4),'ESTADAR V3 2025'!$C$4:$G$116,4,0),"")</f>
        <v/>
      </c>
      <c r="N1291" s="95" t="str">
        <f t="shared" si="89"/>
        <v/>
      </c>
      <c r="O1291" s="96" t="str">
        <f t="shared" si="90"/>
        <v/>
      </c>
      <c r="P1291" s="14"/>
      <c r="Q1291" s="14"/>
      <c r="R1291" s="218" t="e">
        <f>+VLOOKUP(F1291,'ESTADAR V3 2025'!$D$125:$G$236,4,FALSE)</f>
        <v>#N/A</v>
      </c>
    </row>
    <row r="1292" spans="1:18" x14ac:dyDescent="0.35">
      <c r="A1292" s="83" t="str">
        <f>IFERROR(VLOOKUP(LEFT(F1292,4),Tabla3[[COD]:[PROCESO]],5,0),"")</f>
        <v/>
      </c>
      <c r="B1292" s="15"/>
      <c r="C1292" s="85"/>
      <c r="D1292" s="84" t="e">
        <f>VLOOKUP(E1292,FINCAS!$A$2:$B$77,2,0)</f>
        <v>#N/A</v>
      </c>
      <c r="E1292" s="15"/>
      <c r="F1292" s="15"/>
      <c r="G1292" s="82" t="e">
        <f>VLOOKUP(F1292,'ESTADAR V3 2025'!$D$125:$E$240,2,0)</f>
        <v>#N/A</v>
      </c>
      <c r="H1292" s="86"/>
      <c r="I1292" s="86"/>
      <c r="J1292" s="15"/>
      <c r="K1292" s="92">
        <f t="shared" si="87"/>
        <v>0</v>
      </c>
      <c r="L1292" s="93">
        <f t="shared" si="88"/>
        <v>0</v>
      </c>
      <c r="M1292" s="94" t="str">
        <f>+IFERROR(VLOOKUP(LEFT(F1292,4),'ESTADAR V3 2025'!$C$4:$G$116,4,0),"")</f>
        <v/>
      </c>
      <c r="N1292" s="95" t="str">
        <f t="shared" si="89"/>
        <v/>
      </c>
      <c r="O1292" s="96" t="str">
        <f t="shared" si="90"/>
        <v/>
      </c>
      <c r="P1292" s="14"/>
      <c r="Q1292" s="14"/>
      <c r="R1292" s="218" t="e">
        <f>+VLOOKUP(F1292,'ESTADAR V3 2025'!$D$125:$G$236,4,FALSE)</f>
        <v>#N/A</v>
      </c>
    </row>
    <row r="1293" spans="1:18" x14ac:dyDescent="0.35">
      <c r="A1293" s="83" t="str">
        <f>IFERROR(VLOOKUP(LEFT(F1293,4),Tabla3[[COD]:[PROCESO]],5,0),"")</f>
        <v/>
      </c>
      <c r="B1293" s="15"/>
      <c r="C1293" s="85"/>
      <c r="D1293" s="84" t="e">
        <f>VLOOKUP(E1293,FINCAS!$A$2:$B$77,2,0)</f>
        <v>#N/A</v>
      </c>
      <c r="E1293" s="15"/>
      <c r="F1293" s="15"/>
      <c r="G1293" s="82" t="e">
        <f>VLOOKUP(F1293,'ESTADAR V3 2025'!$D$125:$E$240,2,0)</f>
        <v>#N/A</v>
      </c>
      <c r="H1293" s="86"/>
      <c r="I1293" s="86"/>
      <c r="J1293" s="15"/>
      <c r="K1293" s="92">
        <f t="shared" si="87"/>
        <v>0</v>
      </c>
      <c r="L1293" s="93">
        <f t="shared" si="88"/>
        <v>0</v>
      </c>
      <c r="M1293" s="94" t="str">
        <f>+IFERROR(VLOOKUP(LEFT(F1293,4),'ESTADAR V3 2025'!$C$4:$G$116,4,0),"")</f>
        <v/>
      </c>
      <c r="N1293" s="95" t="str">
        <f t="shared" si="89"/>
        <v/>
      </c>
      <c r="O1293" s="96" t="str">
        <f t="shared" si="90"/>
        <v/>
      </c>
      <c r="P1293" s="14"/>
      <c r="Q1293" s="14"/>
      <c r="R1293" s="218" t="e">
        <f>+VLOOKUP(F1293,'ESTADAR V3 2025'!$D$125:$G$236,4,FALSE)</f>
        <v>#N/A</v>
      </c>
    </row>
    <row r="1294" spans="1:18" x14ac:dyDescent="0.35">
      <c r="A1294" s="83" t="str">
        <f>IFERROR(VLOOKUP(LEFT(F1294,4),Tabla3[[COD]:[PROCESO]],5,0),"")</f>
        <v/>
      </c>
      <c r="B1294" s="15"/>
      <c r="C1294" s="85"/>
      <c r="D1294" s="84" t="e">
        <f>VLOOKUP(E1294,FINCAS!$A$2:$B$77,2,0)</f>
        <v>#N/A</v>
      </c>
      <c r="E1294" s="15"/>
      <c r="F1294" s="15"/>
      <c r="G1294" s="82" t="e">
        <f>VLOOKUP(F1294,'ESTADAR V3 2025'!$D$125:$E$240,2,0)</f>
        <v>#N/A</v>
      </c>
      <c r="H1294" s="86"/>
      <c r="I1294" s="86"/>
      <c r="J1294" s="15"/>
      <c r="K1294" s="92">
        <f t="shared" si="87"/>
        <v>0</v>
      </c>
      <c r="L1294" s="93">
        <f t="shared" si="88"/>
        <v>0</v>
      </c>
      <c r="M1294" s="94" t="str">
        <f>+IFERROR(VLOOKUP(LEFT(F1294,4),'ESTADAR V3 2025'!$C$4:$G$116,4,0),"")</f>
        <v/>
      </c>
      <c r="N1294" s="95" t="str">
        <f t="shared" si="89"/>
        <v/>
      </c>
      <c r="O1294" s="96" t="str">
        <f t="shared" si="90"/>
        <v/>
      </c>
      <c r="P1294" s="14"/>
      <c r="Q1294" s="14"/>
      <c r="R1294" s="218" t="e">
        <f>+VLOOKUP(F1294,'ESTADAR V3 2025'!$D$125:$G$236,4,FALSE)</f>
        <v>#N/A</v>
      </c>
    </row>
    <row r="1295" spans="1:18" x14ac:dyDescent="0.35">
      <c r="A1295" s="83" t="str">
        <f>IFERROR(VLOOKUP(LEFT(F1295,4),Tabla3[[COD]:[PROCESO]],5,0),"")</f>
        <v/>
      </c>
      <c r="B1295" s="15"/>
      <c r="C1295" s="85"/>
      <c r="D1295" s="84" t="e">
        <f>VLOOKUP(E1295,FINCAS!$A$2:$B$77,2,0)</f>
        <v>#N/A</v>
      </c>
      <c r="E1295" s="15"/>
      <c r="F1295" s="15"/>
      <c r="G1295" s="82" t="e">
        <f>VLOOKUP(F1295,'ESTADAR V3 2025'!$D$125:$E$240,2,0)</f>
        <v>#N/A</v>
      </c>
      <c r="H1295" s="86"/>
      <c r="I1295" s="86"/>
      <c r="J1295" s="15"/>
      <c r="K1295" s="92">
        <f t="shared" si="87"/>
        <v>0</v>
      </c>
      <c r="L1295" s="93">
        <f t="shared" si="88"/>
        <v>0</v>
      </c>
      <c r="M1295" s="94" t="str">
        <f>+IFERROR(VLOOKUP(LEFT(F1295,4),'ESTADAR V3 2025'!$C$4:$G$116,4,0),"")</f>
        <v/>
      </c>
      <c r="N1295" s="95" t="str">
        <f t="shared" si="89"/>
        <v/>
      </c>
      <c r="O1295" s="96" t="str">
        <f t="shared" si="90"/>
        <v/>
      </c>
      <c r="P1295" s="14"/>
      <c r="Q1295" s="14"/>
      <c r="R1295" s="218" t="e">
        <f>+VLOOKUP(F1295,'ESTADAR V3 2025'!$D$125:$G$236,4,FALSE)</f>
        <v>#N/A</v>
      </c>
    </row>
    <row r="1296" spans="1:18" x14ac:dyDescent="0.35">
      <c r="A1296" s="83" t="str">
        <f>IFERROR(VLOOKUP(LEFT(F1296,4),Tabla3[[COD]:[PROCESO]],5,0),"")</f>
        <v/>
      </c>
      <c r="B1296" s="15"/>
      <c r="C1296" s="85"/>
      <c r="D1296" s="84" t="e">
        <f>VLOOKUP(E1296,FINCAS!$A$2:$B$77,2,0)</f>
        <v>#N/A</v>
      </c>
      <c r="E1296" s="15"/>
      <c r="F1296" s="15"/>
      <c r="G1296" s="82" t="e">
        <f>VLOOKUP(F1296,'ESTADAR V3 2025'!$D$125:$E$240,2,0)</f>
        <v>#N/A</v>
      </c>
      <c r="H1296" s="86"/>
      <c r="I1296" s="86"/>
      <c r="J1296" s="15"/>
      <c r="K1296" s="92">
        <f t="shared" si="87"/>
        <v>0</v>
      </c>
      <c r="L1296" s="93">
        <f t="shared" si="88"/>
        <v>0</v>
      </c>
      <c r="M1296" s="94" t="str">
        <f>+IFERROR(VLOOKUP(LEFT(F1296,4),'ESTADAR V3 2025'!$C$4:$G$116,4,0),"")</f>
        <v/>
      </c>
      <c r="N1296" s="95" t="str">
        <f t="shared" si="89"/>
        <v/>
      </c>
      <c r="O1296" s="96" t="str">
        <f t="shared" si="90"/>
        <v/>
      </c>
      <c r="P1296" s="14"/>
      <c r="Q1296" s="14"/>
      <c r="R1296" s="218" t="e">
        <f>+VLOOKUP(F1296,'ESTADAR V3 2025'!$D$125:$G$236,4,FALSE)</f>
        <v>#N/A</v>
      </c>
    </row>
    <row r="1297" spans="1:18" x14ac:dyDescent="0.35">
      <c r="A1297" s="83" t="str">
        <f>IFERROR(VLOOKUP(LEFT(F1297,4),Tabla3[[COD]:[PROCESO]],5,0),"")</f>
        <v/>
      </c>
      <c r="B1297" s="15"/>
      <c r="C1297" s="85"/>
      <c r="D1297" s="84" t="e">
        <f>VLOOKUP(E1297,FINCAS!$A$2:$B$77,2,0)</f>
        <v>#N/A</v>
      </c>
      <c r="E1297" s="15"/>
      <c r="F1297" s="15"/>
      <c r="G1297" s="82" t="e">
        <f>VLOOKUP(F1297,'ESTADAR V3 2025'!$D$125:$E$240,2,0)</f>
        <v>#N/A</v>
      </c>
      <c r="H1297" s="86"/>
      <c r="I1297" s="86"/>
      <c r="J1297" s="15"/>
      <c r="K1297" s="92">
        <f t="shared" si="87"/>
        <v>0</v>
      </c>
      <c r="L1297" s="93">
        <f t="shared" si="88"/>
        <v>0</v>
      </c>
      <c r="M1297" s="94" t="str">
        <f>+IFERROR(VLOOKUP(LEFT(F1297,4),'ESTADAR V3 2025'!$C$4:$G$116,4,0),"")</f>
        <v/>
      </c>
      <c r="N1297" s="95" t="str">
        <f t="shared" si="89"/>
        <v/>
      </c>
      <c r="O1297" s="96" t="str">
        <f t="shared" si="90"/>
        <v/>
      </c>
      <c r="P1297" s="14"/>
      <c r="Q1297" s="14"/>
      <c r="R1297" s="218" t="e">
        <f>+VLOOKUP(F1297,'ESTADAR V3 2025'!$D$125:$G$236,4,FALSE)</f>
        <v>#N/A</v>
      </c>
    </row>
    <row r="1298" spans="1:18" x14ac:dyDescent="0.35">
      <c r="A1298" s="83" t="str">
        <f>IFERROR(VLOOKUP(LEFT(F1298,4),Tabla3[[COD]:[PROCESO]],5,0),"")</f>
        <v/>
      </c>
      <c r="B1298" s="15"/>
      <c r="C1298" s="85"/>
      <c r="D1298" s="84" t="e">
        <f>VLOOKUP(E1298,FINCAS!$A$2:$B$77,2,0)</f>
        <v>#N/A</v>
      </c>
      <c r="E1298" s="15"/>
      <c r="F1298" s="15"/>
      <c r="G1298" s="82" t="e">
        <f>VLOOKUP(F1298,'ESTADAR V3 2025'!$D$125:$E$240,2,0)</f>
        <v>#N/A</v>
      </c>
      <c r="H1298" s="86"/>
      <c r="I1298" s="86"/>
      <c r="J1298" s="15"/>
      <c r="K1298" s="92">
        <f t="shared" si="87"/>
        <v>0</v>
      </c>
      <c r="L1298" s="93">
        <f t="shared" si="88"/>
        <v>0</v>
      </c>
      <c r="M1298" s="94" t="str">
        <f>+IFERROR(VLOOKUP(LEFT(F1298,4),'ESTADAR V3 2025'!$C$4:$G$116,4,0),"")</f>
        <v/>
      </c>
      <c r="N1298" s="95" t="str">
        <f t="shared" si="89"/>
        <v/>
      </c>
      <c r="O1298" s="96" t="str">
        <f t="shared" si="90"/>
        <v/>
      </c>
      <c r="P1298" s="14"/>
      <c r="Q1298" s="14"/>
      <c r="R1298" s="218" t="e">
        <f>+VLOOKUP(F1298,'ESTADAR V3 2025'!$D$125:$G$236,4,FALSE)</f>
        <v>#N/A</v>
      </c>
    </row>
    <row r="1299" spans="1:18" x14ac:dyDescent="0.35">
      <c r="A1299" s="83" t="str">
        <f>IFERROR(VLOOKUP(LEFT(F1299,4),Tabla3[[COD]:[PROCESO]],5,0),"")</f>
        <v/>
      </c>
      <c r="B1299" s="15"/>
      <c r="C1299" s="85"/>
      <c r="D1299" s="84" t="e">
        <f>VLOOKUP(E1299,FINCAS!$A$2:$B$77,2,0)</f>
        <v>#N/A</v>
      </c>
      <c r="E1299" s="15"/>
      <c r="F1299" s="15"/>
      <c r="G1299" s="82" t="e">
        <f>VLOOKUP(F1299,'ESTADAR V3 2025'!$D$125:$E$240,2,0)</f>
        <v>#N/A</v>
      </c>
      <c r="H1299" s="86"/>
      <c r="I1299" s="86"/>
      <c r="J1299" s="15"/>
      <c r="K1299" s="92">
        <f t="shared" si="87"/>
        <v>0</v>
      </c>
      <c r="L1299" s="93">
        <f t="shared" si="88"/>
        <v>0</v>
      </c>
      <c r="M1299" s="94" t="str">
        <f>+IFERROR(VLOOKUP(LEFT(F1299,4),'ESTADAR V3 2025'!$C$4:$G$116,4,0),"")</f>
        <v/>
      </c>
      <c r="N1299" s="95" t="str">
        <f t="shared" si="89"/>
        <v/>
      </c>
      <c r="O1299" s="96" t="str">
        <f t="shared" si="90"/>
        <v/>
      </c>
      <c r="P1299" s="14"/>
      <c r="Q1299" s="14"/>
      <c r="R1299" s="218" t="e">
        <f>+VLOOKUP(F1299,'ESTADAR V3 2025'!$D$125:$G$236,4,FALSE)</f>
        <v>#N/A</v>
      </c>
    </row>
    <row r="1300" spans="1:18" x14ac:dyDescent="0.35">
      <c r="A1300" s="83" t="str">
        <f>IFERROR(VLOOKUP(LEFT(F1300,4),Tabla3[[COD]:[PROCESO]],5,0),"")</f>
        <v/>
      </c>
      <c r="B1300" s="15"/>
      <c r="C1300" s="85"/>
      <c r="D1300" s="84" t="e">
        <f>VLOOKUP(E1300,FINCAS!$A$2:$B$77,2,0)</f>
        <v>#N/A</v>
      </c>
      <c r="E1300" s="15"/>
      <c r="F1300" s="15"/>
      <c r="G1300" s="82" t="e">
        <f>VLOOKUP(F1300,'ESTADAR V3 2025'!$D$125:$E$240,2,0)</f>
        <v>#N/A</v>
      </c>
      <c r="H1300" s="86"/>
      <c r="I1300" s="86"/>
      <c r="J1300" s="15"/>
      <c r="K1300" s="92">
        <f t="shared" si="87"/>
        <v>0</v>
      </c>
      <c r="L1300" s="93">
        <f t="shared" si="88"/>
        <v>0</v>
      </c>
      <c r="M1300" s="94" t="str">
        <f>+IFERROR(VLOOKUP(LEFT(F1300,4),'ESTADAR V3 2025'!$C$4:$G$116,4,0),"")</f>
        <v/>
      </c>
      <c r="N1300" s="95" t="str">
        <f t="shared" si="89"/>
        <v/>
      </c>
      <c r="O1300" s="96" t="str">
        <f t="shared" si="90"/>
        <v/>
      </c>
      <c r="P1300" s="14"/>
      <c r="Q1300" s="14"/>
      <c r="R1300" s="218" t="e">
        <f>+VLOOKUP(F1300,'ESTADAR V3 2025'!$D$125:$G$236,4,FALSE)</f>
        <v>#N/A</v>
      </c>
    </row>
    <row r="1301" spans="1:18" x14ac:dyDescent="0.35">
      <c r="A1301" s="83" t="str">
        <f>IFERROR(VLOOKUP(LEFT(F1301,4),Tabla3[[COD]:[PROCESO]],5,0),"")</f>
        <v/>
      </c>
      <c r="B1301" s="15"/>
      <c r="C1301" s="85"/>
      <c r="D1301" s="84" t="e">
        <f>VLOOKUP(E1301,FINCAS!$A$2:$B$77,2,0)</f>
        <v>#N/A</v>
      </c>
      <c r="E1301" s="15"/>
      <c r="F1301" s="15"/>
      <c r="G1301" s="82" t="e">
        <f>VLOOKUP(F1301,'ESTADAR V3 2025'!$D$125:$E$240,2,0)</f>
        <v>#N/A</v>
      </c>
      <c r="H1301" s="86"/>
      <c r="I1301" s="86"/>
      <c r="J1301" s="15"/>
      <c r="K1301" s="92">
        <f t="shared" si="87"/>
        <v>0</v>
      </c>
      <c r="L1301" s="93">
        <f t="shared" si="88"/>
        <v>0</v>
      </c>
      <c r="M1301" s="94" t="str">
        <f>+IFERROR(VLOOKUP(LEFT(F1301,4),'ESTADAR V3 2025'!$C$4:$G$116,4,0),"")</f>
        <v/>
      </c>
      <c r="N1301" s="95" t="str">
        <f t="shared" si="89"/>
        <v/>
      </c>
      <c r="O1301" s="96" t="str">
        <f t="shared" si="90"/>
        <v/>
      </c>
      <c r="P1301" s="14"/>
      <c r="Q1301" s="14"/>
      <c r="R1301" s="218" t="e">
        <f>+VLOOKUP(F1301,'ESTADAR V3 2025'!$D$125:$G$236,4,FALSE)</f>
        <v>#N/A</v>
      </c>
    </row>
    <row r="1302" spans="1:18" x14ac:dyDescent="0.35">
      <c r="A1302" s="83" t="str">
        <f>IFERROR(VLOOKUP(LEFT(F1302,4),Tabla3[[COD]:[PROCESO]],5,0),"")</f>
        <v/>
      </c>
      <c r="B1302" s="15"/>
      <c r="C1302" s="85"/>
      <c r="D1302" s="84" t="e">
        <f>VLOOKUP(E1302,FINCAS!$A$2:$B$77,2,0)</f>
        <v>#N/A</v>
      </c>
      <c r="E1302" s="15"/>
      <c r="F1302" s="15"/>
      <c r="G1302" s="82" t="e">
        <f>VLOOKUP(F1302,'ESTADAR V3 2025'!$D$125:$E$240,2,0)</f>
        <v>#N/A</v>
      </c>
      <c r="H1302" s="86"/>
      <c r="I1302" s="86"/>
      <c r="J1302" s="15"/>
      <c r="K1302" s="92">
        <f t="shared" si="87"/>
        <v>0</v>
      </c>
      <c r="L1302" s="93">
        <f t="shared" si="88"/>
        <v>0</v>
      </c>
      <c r="M1302" s="94" t="str">
        <f>+IFERROR(VLOOKUP(LEFT(F1302,4),'ESTADAR V3 2025'!$C$4:$G$116,4,0),"")</f>
        <v/>
      </c>
      <c r="N1302" s="95" t="str">
        <f t="shared" si="89"/>
        <v/>
      </c>
      <c r="O1302" s="96" t="str">
        <f t="shared" si="90"/>
        <v/>
      </c>
      <c r="P1302" s="14"/>
      <c r="Q1302" s="14"/>
      <c r="R1302" s="218" t="e">
        <f>+VLOOKUP(F1302,'ESTADAR V3 2025'!$D$125:$G$236,4,FALSE)</f>
        <v>#N/A</v>
      </c>
    </row>
    <row r="1303" spans="1:18" x14ac:dyDescent="0.35">
      <c r="A1303" s="83" t="str">
        <f>IFERROR(VLOOKUP(LEFT(F1303,4),Tabla3[[COD]:[PROCESO]],5,0),"")</f>
        <v/>
      </c>
      <c r="B1303" s="15"/>
      <c r="C1303" s="85"/>
      <c r="D1303" s="84" t="e">
        <f>VLOOKUP(E1303,FINCAS!$A$2:$B$77,2,0)</f>
        <v>#N/A</v>
      </c>
      <c r="E1303" s="15"/>
      <c r="F1303" s="15"/>
      <c r="G1303" s="82" t="e">
        <f>VLOOKUP(F1303,'ESTADAR V3 2025'!$D$125:$E$240,2,0)</f>
        <v>#N/A</v>
      </c>
      <c r="H1303" s="86"/>
      <c r="I1303" s="86"/>
      <c r="J1303" s="15"/>
      <c r="K1303" s="92">
        <f t="shared" si="87"/>
        <v>0</v>
      </c>
      <c r="L1303" s="93">
        <f t="shared" si="88"/>
        <v>0</v>
      </c>
      <c r="M1303" s="94" t="str">
        <f>+IFERROR(VLOOKUP(LEFT(F1303,4),'ESTADAR V3 2025'!$C$4:$G$116,4,0),"")</f>
        <v/>
      </c>
      <c r="N1303" s="95" t="str">
        <f t="shared" si="89"/>
        <v/>
      </c>
      <c r="O1303" s="96" t="str">
        <f t="shared" si="90"/>
        <v/>
      </c>
      <c r="P1303" s="14"/>
      <c r="Q1303" s="14"/>
      <c r="R1303" s="218" t="e">
        <f>+VLOOKUP(F1303,'ESTADAR V3 2025'!$D$125:$G$236,4,FALSE)</f>
        <v>#N/A</v>
      </c>
    </row>
    <row r="1304" spans="1:18" x14ac:dyDescent="0.35">
      <c r="A1304" s="83" t="str">
        <f>IFERROR(VLOOKUP(LEFT(F1304,4),Tabla3[[COD]:[PROCESO]],5,0),"")</f>
        <v/>
      </c>
      <c r="B1304" s="15"/>
      <c r="C1304" s="85"/>
      <c r="D1304" s="84" t="e">
        <f>VLOOKUP(E1304,FINCAS!$A$2:$B$77,2,0)</f>
        <v>#N/A</v>
      </c>
      <c r="E1304" s="15"/>
      <c r="F1304" s="15"/>
      <c r="G1304" s="82" t="e">
        <f>VLOOKUP(F1304,'ESTADAR V3 2025'!$D$125:$E$240,2,0)</f>
        <v>#N/A</v>
      </c>
      <c r="H1304" s="86"/>
      <c r="I1304" s="86"/>
      <c r="J1304" s="15"/>
      <c r="K1304" s="92">
        <f t="shared" si="87"/>
        <v>0</v>
      </c>
      <c r="L1304" s="93">
        <f t="shared" si="88"/>
        <v>0</v>
      </c>
      <c r="M1304" s="94" t="str">
        <f>+IFERROR(VLOOKUP(LEFT(F1304,4),'ESTADAR V3 2025'!$C$4:$G$116,4,0),"")</f>
        <v/>
      </c>
      <c r="N1304" s="95" t="str">
        <f t="shared" si="89"/>
        <v/>
      </c>
      <c r="O1304" s="96" t="str">
        <f t="shared" si="90"/>
        <v/>
      </c>
      <c r="P1304" s="14"/>
      <c r="Q1304" s="14"/>
      <c r="R1304" s="218" t="e">
        <f>+VLOOKUP(F1304,'ESTADAR V3 2025'!$D$125:$G$236,4,FALSE)</f>
        <v>#N/A</v>
      </c>
    </row>
    <row r="1305" spans="1:18" x14ac:dyDescent="0.35">
      <c r="A1305" s="83" t="str">
        <f>IFERROR(VLOOKUP(LEFT(F1305,4),Tabla3[[COD]:[PROCESO]],5,0),"")</f>
        <v/>
      </c>
      <c r="B1305" s="15"/>
      <c r="C1305" s="85"/>
      <c r="D1305" s="84" t="e">
        <f>VLOOKUP(E1305,FINCAS!$A$2:$B$77,2,0)</f>
        <v>#N/A</v>
      </c>
      <c r="E1305" s="15"/>
      <c r="F1305" s="15"/>
      <c r="G1305" s="82" t="e">
        <f>VLOOKUP(F1305,'ESTADAR V3 2025'!$D$125:$E$240,2,0)</f>
        <v>#N/A</v>
      </c>
      <c r="H1305" s="86"/>
      <c r="I1305" s="86"/>
      <c r="J1305" s="15"/>
      <c r="K1305" s="92">
        <f t="shared" si="87"/>
        <v>0</v>
      </c>
      <c r="L1305" s="93">
        <f t="shared" si="88"/>
        <v>0</v>
      </c>
      <c r="M1305" s="94" t="str">
        <f>+IFERROR(VLOOKUP(LEFT(F1305,4),'ESTADAR V3 2025'!$C$4:$G$116,4,0),"")</f>
        <v/>
      </c>
      <c r="N1305" s="95" t="str">
        <f t="shared" si="89"/>
        <v/>
      </c>
      <c r="O1305" s="96" t="str">
        <f t="shared" si="90"/>
        <v/>
      </c>
      <c r="P1305" s="14"/>
      <c r="Q1305" s="14"/>
      <c r="R1305" s="218" t="e">
        <f>+VLOOKUP(F1305,'ESTADAR V3 2025'!$D$125:$G$236,4,FALSE)</f>
        <v>#N/A</v>
      </c>
    </row>
    <row r="1306" spans="1:18" x14ac:dyDescent="0.35">
      <c r="A1306" s="83" t="str">
        <f>IFERROR(VLOOKUP(LEFT(F1306,4),Tabla3[[COD]:[PROCESO]],5,0),"")</f>
        <v/>
      </c>
      <c r="B1306" s="15"/>
      <c r="C1306" s="85"/>
      <c r="D1306" s="84" t="e">
        <f>VLOOKUP(E1306,FINCAS!$A$2:$B$77,2,0)</f>
        <v>#N/A</v>
      </c>
      <c r="E1306" s="15"/>
      <c r="F1306" s="15"/>
      <c r="G1306" s="82" t="e">
        <f>VLOOKUP(F1306,'ESTADAR V3 2025'!$D$125:$E$240,2,0)</f>
        <v>#N/A</v>
      </c>
      <c r="H1306" s="86"/>
      <c r="I1306" s="86"/>
      <c r="J1306" s="15"/>
      <c r="K1306" s="92">
        <f t="shared" si="87"/>
        <v>0</v>
      </c>
      <c r="L1306" s="93">
        <f t="shared" si="88"/>
        <v>0</v>
      </c>
      <c r="M1306" s="94" t="str">
        <f>+IFERROR(VLOOKUP(LEFT(F1306,4),'ESTADAR V3 2025'!$C$4:$G$116,4,0),"")</f>
        <v/>
      </c>
      <c r="N1306" s="95" t="str">
        <f t="shared" si="89"/>
        <v/>
      </c>
      <c r="O1306" s="96" t="str">
        <f t="shared" si="90"/>
        <v/>
      </c>
      <c r="P1306" s="14"/>
      <c r="Q1306" s="14"/>
      <c r="R1306" s="218" t="e">
        <f>+VLOOKUP(F1306,'ESTADAR V3 2025'!$D$125:$G$236,4,FALSE)</f>
        <v>#N/A</v>
      </c>
    </row>
    <row r="1307" spans="1:18" x14ac:dyDescent="0.35">
      <c r="A1307" s="83" t="str">
        <f>IFERROR(VLOOKUP(LEFT(F1307,4),Tabla3[[COD]:[PROCESO]],5,0),"")</f>
        <v/>
      </c>
      <c r="B1307" s="15"/>
      <c r="C1307" s="85"/>
      <c r="D1307" s="84" t="e">
        <f>VLOOKUP(E1307,FINCAS!$A$2:$B$77,2,0)</f>
        <v>#N/A</v>
      </c>
      <c r="E1307" s="15"/>
      <c r="F1307" s="15"/>
      <c r="G1307" s="82" t="e">
        <f>VLOOKUP(F1307,'ESTADAR V3 2025'!$D$125:$E$240,2,0)</f>
        <v>#N/A</v>
      </c>
      <c r="H1307" s="86"/>
      <c r="I1307" s="86"/>
      <c r="J1307" s="15"/>
      <c r="K1307" s="92">
        <f t="shared" si="87"/>
        <v>0</v>
      </c>
      <c r="L1307" s="93">
        <f t="shared" si="88"/>
        <v>0</v>
      </c>
      <c r="M1307" s="94" t="str">
        <f>+IFERROR(VLOOKUP(LEFT(F1307,4),'ESTADAR V3 2025'!$C$4:$G$116,4,0),"")</f>
        <v/>
      </c>
      <c r="N1307" s="95" t="str">
        <f t="shared" si="89"/>
        <v/>
      </c>
      <c r="O1307" s="96" t="str">
        <f t="shared" si="90"/>
        <v/>
      </c>
      <c r="P1307" s="14"/>
      <c r="Q1307" s="14"/>
      <c r="R1307" s="218" t="e">
        <f>+VLOOKUP(F1307,'ESTADAR V3 2025'!$D$125:$G$236,4,FALSE)</f>
        <v>#N/A</v>
      </c>
    </row>
    <row r="1308" spans="1:18" x14ac:dyDescent="0.35">
      <c r="A1308" s="83" t="str">
        <f>IFERROR(VLOOKUP(LEFT(F1308,4),Tabla3[[COD]:[PROCESO]],5,0),"")</f>
        <v/>
      </c>
      <c r="B1308" s="15"/>
      <c r="C1308" s="85"/>
      <c r="D1308" s="84" t="e">
        <f>VLOOKUP(E1308,FINCAS!$A$2:$B$77,2,0)</f>
        <v>#N/A</v>
      </c>
      <c r="E1308" s="15"/>
      <c r="F1308" s="15"/>
      <c r="G1308" s="82" t="e">
        <f>VLOOKUP(F1308,'ESTADAR V3 2025'!$D$125:$E$240,2,0)</f>
        <v>#N/A</v>
      </c>
      <c r="H1308" s="86"/>
      <c r="I1308" s="86"/>
      <c r="J1308" s="15"/>
      <c r="K1308" s="92">
        <f t="shared" si="87"/>
        <v>0</v>
      </c>
      <c r="L1308" s="93">
        <f t="shared" si="88"/>
        <v>0</v>
      </c>
      <c r="M1308" s="94" t="str">
        <f>+IFERROR(VLOOKUP(LEFT(F1308,4),'ESTADAR V3 2025'!$C$4:$G$116,4,0),"")</f>
        <v/>
      </c>
      <c r="N1308" s="95" t="str">
        <f t="shared" si="89"/>
        <v/>
      </c>
      <c r="O1308" s="96" t="str">
        <f t="shared" si="90"/>
        <v/>
      </c>
      <c r="P1308" s="14"/>
      <c r="Q1308" s="14"/>
      <c r="R1308" s="218" t="e">
        <f>+VLOOKUP(F1308,'ESTADAR V3 2025'!$D$125:$G$236,4,FALSE)</f>
        <v>#N/A</v>
      </c>
    </row>
    <row r="1309" spans="1:18" x14ac:dyDescent="0.35">
      <c r="A1309" s="83" t="str">
        <f>IFERROR(VLOOKUP(LEFT(F1309,4),Tabla3[[COD]:[PROCESO]],5,0),"")</f>
        <v/>
      </c>
      <c r="B1309" s="15"/>
      <c r="C1309" s="85"/>
      <c r="D1309" s="84" t="e">
        <f>VLOOKUP(E1309,FINCAS!$A$2:$B$77,2,0)</f>
        <v>#N/A</v>
      </c>
      <c r="E1309" s="15"/>
      <c r="F1309" s="15"/>
      <c r="G1309" s="82" t="e">
        <f>VLOOKUP(F1309,'ESTADAR V3 2025'!$D$125:$E$240,2,0)</f>
        <v>#N/A</v>
      </c>
      <c r="H1309" s="86"/>
      <c r="I1309" s="86"/>
      <c r="J1309" s="15"/>
      <c r="K1309" s="92">
        <f t="shared" si="87"/>
        <v>0</v>
      </c>
      <c r="L1309" s="93">
        <f t="shared" si="88"/>
        <v>0</v>
      </c>
      <c r="M1309" s="94" t="str">
        <f>+IFERROR(VLOOKUP(LEFT(F1309,4),'ESTADAR V3 2025'!$C$4:$G$116,4,0),"")</f>
        <v/>
      </c>
      <c r="N1309" s="95" t="str">
        <f t="shared" si="89"/>
        <v/>
      </c>
      <c r="O1309" s="96" t="str">
        <f t="shared" si="90"/>
        <v/>
      </c>
      <c r="P1309" s="14"/>
      <c r="Q1309" s="14"/>
      <c r="R1309" s="218" t="e">
        <f>+VLOOKUP(F1309,'ESTADAR V3 2025'!$D$125:$G$236,4,FALSE)</f>
        <v>#N/A</v>
      </c>
    </row>
    <row r="1310" spans="1:18" x14ac:dyDescent="0.35">
      <c r="A1310" s="83" t="str">
        <f>IFERROR(VLOOKUP(LEFT(F1310,4),Tabla3[[COD]:[PROCESO]],5,0),"")</f>
        <v/>
      </c>
      <c r="B1310" s="15"/>
      <c r="C1310" s="85"/>
      <c r="D1310" s="84" t="e">
        <f>VLOOKUP(E1310,FINCAS!$A$2:$B$77,2,0)</f>
        <v>#N/A</v>
      </c>
      <c r="E1310" s="15"/>
      <c r="F1310" s="15"/>
      <c r="G1310" s="82" t="e">
        <f>VLOOKUP(F1310,'ESTADAR V3 2025'!$D$125:$E$240,2,0)</f>
        <v>#N/A</v>
      </c>
      <c r="H1310" s="86"/>
      <c r="I1310" s="86"/>
      <c r="J1310" s="15"/>
      <c r="K1310" s="92">
        <f t="shared" si="87"/>
        <v>0</v>
      </c>
      <c r="L1310" s="93">
        <f t="shared" si="88"/>
        <v>0</v>
      </c>
      <c r="M1310" s="94" t="str">
        <f>+IFERROR(VLOOKUP(LEFT(F1310,4),'ESTADAR V3 2025'!$C$4:$G$116,4,0),"")</f>
        <v/>
      </c>
      <c r="N1310" s="95" t="str">
        <f t="shared" si="89"/>
        <v/>
      </c>
      <c r="O1310" s="96" t="str">
        <f t="shared" si="90"/>
        <v/>
      </c>
      <c r="P1310" s="14"/>
      <c r="Q1310" s="14"/>
      <c r="R1310" s="218" t="e">
        <f>+VLOOKUP(F1310,'ESTADAR V3 2025'!$D$125:$G$236,4,FALSE)</f>
        <v>#N/A</v>
      </c>
    </row>
    <row r="1311" spans="1:18" x14ac:dyDescent="0.35">
      <c r="A1311" s="83" t="str">
        <f>IFERROR(VLOOKUP(LEFT(F1311,4),Tabla3[[COD]:[PROCESO]],5,0),"")</f>
        <v/>
      </c>
      <c r="B1311" s="15"/>
      <c r="C1311" s="85"/>
      <c r="D1311" s="84" t="e">
        <f>VLOOKUP(E1311,FINCAS!$A$2:$B$77,2,0)</f>
        <v>#N/A</v>
      </c>
      <c r="E1311" s="15"/>
      <c r="F1311" s="15"/>
      <c r="G1311" s="82" t="e">
        <f>VLOOKUP(F1311,'ESTADAR V3 2025'!$D$125:$E$240,2,0)</f>
        <v>#N/A</v>
      </c>
      <c r="H1311" s="86"/>
      <c r="I1311" s="86"/>
      <c r="J1311" s="15"/>
      <c r="K1311" s="92">
        <f t="shared" si="87"/>
        <v>0</v>
      </c>
      <c r="L1311" s="93">
        <f t="shared" si="88"/>
        <v>0</v>
      </c>
      <c r="M1311" s="94" t="str">
        <f>+IFERROR(VLOOKUP(LEFT(F1311,4),'ESTADAR V3 2025'!$C$4:$G$116,4,0),"")</f>
        <v/>
      </c>
      <c r="N1311" s="95" t="str">
        <f t="shared" si="89"/>
        <v/>
      </c>
      <c r="O1311" s="96" t="str">
        <f t="shared" si="90"/>
        <v/>
      </c>
      <c r="P1311" s="14"/>
      <c r="Q1311" s="14"/>
      <c r="R1311" s="218" t="e">
        <f>+VLOOKUP(F1311,'ESTADAR V3 2025'!$D$125:$G$236,4,FALSE)</f>
        <v>#N/A</v>
      </c>
    </row>
    <row r="1312" spans="1:18" x14ac:dyDescent="0.35">
      <c r="A1312" s="83" t="str">
        <f>IFERROR(VLOOKUP(LEFT(F1312,4),Tabla3[[COD]:[PROCESO]],5,0),"")</f>
        <v/>
      </c>
      <c r="B1312" s="15"/>
      <c r="C1312" s="85"/>
      <c r="D1312" s="84" t="e">
        <f>VLOOKUP(E1312,FINCAS!$A$2:$B$77,2,0)</f>
        <v>#N/A</v>
      </c>
      <c r="E1312" s="15"/>
      <c r="F1312" s="15"/>
      <c r="G1312" s="82" t="e">
        <f>VLOOKUP(F1312,'ESTADAR V3 2025'!$D$125:$E$240,2,0)</f>
        <v>#N/A</v>
      </c>
      <c r="H1312" s="86"/>
      <c r="I1312" s="86"/>
      <c r="J1312" s="15"/>
      <c r="K1312" s="92">
        <f t="shared" si="87"/>
        <v>0</v>
      </c>
      <c r="L1312" s="93">
        <f t="shared" si="88"/>
        <v>0</v>
      </c>
      <c r="M1312" s="94" t="str">
        <f>+IFERROR(VLOOKUP(LEFT(F1312,4),'ESTADAR V3 2025'!$C$4:$G$116,4,0),"")</f>
        <v/>
      </c>
      <c r="N1312" s="95" t="str">
        <f t="shared" si="89"/>
        <v/>
      </c>
      <c r="O1312" s="96" t="str">
        <f t="shared" si="90"/>
        <v/>
      </c>
      <c r="P1312" s="14"/>
      <c r="Q1312" s="14"/>
      <c r="R1312" s="218" t="e">
        <f>+VLOOKUP(F1312,'ESTADAR V3 2025'!$D$125:$G$236,4,FALSE)</f>
        <v>#N/A</v>
      </c>
    </row>
    <row r="1313" spans="1:18" x14ac:dyDescent="0.35">
      <c r="A1313" s="83" t="str">
        <f>IFERROR(VLOOKUP(LEFT(F1313,4),Tabla3[[COD]:[PROCESO]],5,0),"")</f>
        <v/>
      </c>
      <c r="B1313" s="15"/>
      <c r="C1313" s="85"/>
      <c r="D1313" s="84" t="e">
        <f>VLOOKUP(E1313,FINCAS!$A$2:$B$77,2,0)</f>
        <v>#N/A</v>
      </c>
      <c r="E1313" s="15"/>
      <c r="F1313" s="15"/>
      <c r="G1313" s="82" t="e">
        <f>VLOOKUP(F1313,'ESTADAR V3 2025'!$D$125:$E$240,2,0)</f>
        <v>#N/A</v>
      </c>
      <c r="H1313" s="86"/>
      <c r="I1313" s="86"/>
      <c r="J1313" s="15"/>
      <c r="K1313" s="92">
        <f t="shared" si="87"/>
        <v>0</v>
      </c>
      <c r="L1313" s="93">
        <f t="shared" si="88"/>
        <v>0</v>
      </c>
      <c r="M1313" s="94" t="str">
        <f>+IFERROR(VLOOKUP(LEFT(F1313,4),'ESTADAR V3 2025'!$C$4:$G$116,4,0),"")</f>
        <v/>
      </c>
      <c r="N1313" s="95" t="str">
        <f t="shared" si="89"/>
        <v/>
      </c>
      <c r="O1313" s="96" t="str">
        <f t="shared" si="90"/>
        <v/>
      </c>
      <c r="P1313" s="14"/>
      <c r="Q1313" s="14"/>
      <c r="R1313" s="218" t="e">
        <f>+VLOOKUP(F1313,'ESTADAR V3 2025'!$D$125:$G$236,4,FALSE)</f>
        <v>#N/A</v>
      </c>
    </row>
    <row r="1314" spans="1:18" x14ac:dyDescent="0.35">
      <c r="A1314" s="83" t="str">
        <f>IFERROR(VLOOKUP(LEFT(F1314,4),Tabla3[[COD]:[PROCESO]],5,0),"")</f>
        <v/>
      </c>
      <c r="B1314" s="15"/>
      <c r="C1314" s="85"/>
      <c r="D1314" s="84" t="e">
        <f>VLOOKUP(E1314,FINCAS!$A$2:$B$77,2,0)</f>
        <v>#N/A</v>
      </c>
      <c r="E1314" s="15"/>
      <c r="F1314" s="15"/>
      <c r="G1314" s="82" t="e">
        <f>VLOOKUP(F1314,'ESTADAR V3 2025'!$D$125:$E$240,2,0)</f>
        <v>#N/A</v>
      </c>
      <c r="H1314" s="86"/>
      <c r="I1314" s="86"/>
      <c r="J1314" s="15"/>
      <c r="K1314" s="92">
        <f t="shared" si="87"/>
        <v>0</v>
      </c>
      <c r="L1314" s="93">
        <f t="shared" si="88"/>
        <v>0</v>
      </c>
      <c r="M1314" s="94" t="str">
        <f>+IFERROR(VLOOKUP(LEFT(F1314,4),'ESTADAR V3 2025'!$C$4:$G$116,4,0),"")</f>
        <v/>
      </c>
      <c r="N1314" s="95" t="str">
        <f t="shared" si="89"/>
        <v/>
      </c>
      <c r="O1314" s="96" t="str">
        <f t="shared" si="90"/>
        <v/>
      </c>
      <c r="P1314" s="14"/>
      <c r="Q1314" s="14"/>
      <c r="R1314" s="218" t="e">
        <f>+VLOOKUP(F1314,'ESTADAR V3 2025'!$D$125:$G$236,4,FALSE)</f>
        <v>#N/A</v>
      </c>
    </row>
    <row r="1315" spans="1:18" x14ac:dyDescent="0.35">
      <c r="A1315" s="83" t="str">
        <f>IFERROR(VLOOKUP(LEFT(F1315,4),Tabla3[[COD]:[PROCESO]],5,0),"")</f>
        <v/>
      </c>
      <c r="B1315" s="15"/>
      <c r="C1315" s="85"/>
      <c r="D1315" s="84" t="e">
        <f>VLOOKUP(E1315,FINCAS!$A$2:$B$77,2,0)</f>
        <v>#N/A</v>
      </c>
      <c r="E1315" s="15"/>
      <c r="F1315" s="15"/>
      <c r="G1315" s="82" t="e">
        <f>VLOOKUP(F1315,'ESTADAR V3 2025'!$D$125:$E$240,2,0)</f>
        <v>#N/A</v>
      </c>
      <c r="H1315" s="86"/>
      <c r="I1315" s="86"/>
      <c r="J1315" s="15"/>
      <c r="K1315" s="92">
        <f t="shared" ref="K1315:K1376" si="91">+IFERROR(L1315,M1315)</f>
        <v>0</v>
      </c>
      <c r="L1315" s="93">
        <f t="shared" ref="L1315:L1376" si="92">+(I1315-H1315)*24</f>
        <v>0</v>
      </c>
      <c r="M1315" s="94" t="str">
        <f>+IFERROR(VLOOKUP(LEFT(F1315,4),'ESTADAR V3 2025'!$C$4:$G$116,4,0),"")</f>
        <v/>
      </c>
      <c r="N1315" s="95" t="str">
        <f t="shared" ref="N1315:N1376" si="93">IFERROR(J1315/L1315,"")</f>
        <v/>
      </c>
      <c r="O1315" s="96" t="str">
        <f t="shared" ref="O1315:O1376" si="94">IFERROR(N1315/M1315,"")</f>
        <v/>
      </c>
      <c r="P1315" s="14"/>
      <c r="Q1315" s="14"/>
      <c r="R1315" s="218" t="e">
        <f>+VLOOKUP(F1315,'ESTADAR V3 2025'!$D$125:$G$236,4,FALSE)</f>
        <v>#N/A</v>
      </c>
    </row>
    <row r="1316" spans="1:18" x14ac:dyDescent="0.35">
      <c r="A1316" s="83" t="str">
        <f>IFERROR(VLOOKUP(LEFT(F1316,4),Tabla3[[COD]:[PROCESO]],5,0),"")</f>
        <v/>
      </c>
      <c r="B1316" s="15"/>
      <c r="C1316" s="85"/>
      <c r="D1316" s="84" t="e">
        <f>VLOOKUP(E1316,FINCAS!$A$2:$B$77,2,0)</f>
        <v>#N/A</v>
      </c>
      <c r="E1316" s="15"/>
      <c r="F1316" s="15"/>
      <c r="G1316" s="82" t="e">
        <f>VLOOKUP(F1316,'ESTADAR V3 2025'!$D$125:$E$240,2,0)</f>
        <v>#N/A</v>
      </c>
      <c r="H1316" s="86"/>
      <c r="I1316" s="86"/>
      <c r="J1316" s="15"/>
      <c r="K1316" s="92">
        <f t="shared" si="91"/>
        <v>0</v>
      </c>
      <c r="L1316" s="93">
        <f t="shared" si="92"/>
        <v>0</v>
      </c>
      <c r="M1316" s="94" t="str">
        <f>+IFERROR(VLOOKUP(LEFT(F1316,4),'ESTADAR V3 2025'!$C$4:$G$116,4,0),"")</f>
        <v/>
      </c>
      <c r="N1316" s="95" t="str">
        <f t="shared" si="93"/>
        <v/>
      </c>
      <c r="O1316" s="96" t="str">
        <f t="shared" si="94"/>
        <v/>
      </c>
      <c r="P1316" s="14"/>
      <c r="Q1316" s="14"/>
      <c r="R1316" s="218" t="e">
        <f>+VLOOKUP(F1316,'ESTADAR V3 2025'!$D$125:$G$236,4,FALSE)</f>
        <v>#N/A</v>
      </c>
    </row>
    <row r="1317" spans="1:18" x14ac:dyDescent="0.35">
      <c r="A1317" s="83" t="str">
        <f>IFERROR(VLOOKUP(LEFT(F1317,4),Tabla3[[COD]:[PROCESO]],5,0),"")</f>
        <v/>
      </c>
      <c r="B1317" s="15"/>
      <c r="C1317" s="85"/>
      <c r="D1317" s="84" t="e">
        <f>VLOOKUP(E1317,FINCAS!$A$2:$B$77,2,0)</f>
        <v>#N/A</v>
      </c>
      <c r="E1317" s="15"/>
      <c r="F1317" s="15"/>
      <c r="G1317" s="82" t="e">
        <f>VLOOKUP(F1317,'ESTADAR V3 2025'!$D$125:$E$240,2,0)</f>
        <v>#N/A</v>
      </c>
      <c r="H1317" s="86"/>
      <c r="I1317" s="86"/>
      <c r="J1317" s="15"/>
      <c r="K1317" s="92">
        <f t="shared" si="91"/>
        <v>0</v>
      </c>
      <c r="L1317" s="93">
        <f t="shared" si="92"/>
        <v>0</v>
      </c>
      <c r="M1317" s="94" t="str">
        <f>+IFERROR(VLOOKUP(LEFT(F1317,4),'ESTADAR V3 2025'!$C$4:$G$116,4,0),"")</f>
        <v/>
      </c>
      <c r="N1317" s="95" t="str">
        <f t="shared" si="93"/>
        <v/>
      </c>
      <c r="O1317" s="96" t="str">
        <f t="shared" si="94"/>
        <v/>
      </c>
      <c r="P1317" s="14"/>
      <c r="Q1317" s="14"/>
      <c r="R1317" s="218" t="e">
        <f>+VLOOKUP(F1317,'ESTADAR V3 2025'!$D$125:$G$236,4,FALSE)</f>
        <v>#N/A</v>
      </c>
    </row>
    <row r="1318" spans="1:18" x14ac:dyDescent="0.35">
      <c r="A1318" s="83" t="str">
        <f>IFERROR(VLOOKUP(LEFT(F1318,4),Tabla3[[COD]:[PROCESO]],5,0),"")</f>
        <v/>
      </c>
      <c r="B1318" s="15"/>
      <c r="C1318" s="85"/>
      <c r="D1318" s="84" t="e">
        <f>VLOOKUP(E1318,FINCAS!$A$2:$B$77,2,0)</f>
        <v>#N/A</v>
      </c>
      <c r="E1318" s="15"/>
      <c r="F1318" s="15"/>
      <c r="G1318" s="82" t="e">
        <f>VLOOKUP(F1318,'ESTADAR V3 2025'!$D$125:$E$240,2,0)</f>
        <v>#N/A</v>
      </c>
      <c r="H1318" s="86"/>
      <c r="I1318" s="86"/>
      <c r="J1318" s="15"/>
      <c r="K1318" s="92">
        <f t="shared" si="91"/>
        <v>0</v>
      </c>
      <c r="L1318" s="93">
        <f t="shared" si="92"/>
        <v>0</v>
      </c>
      <c r="M1318" s="94" t="str">
        <f>+IFERROR(VLOOKUP(LEFT(F1318,4),'ESTADAR V3 2025'!$C$4:$G$116,4,0),"")</f>
        <v/>
      </c>
      <c r="N1318" s="95" t="str">
        <f t="shared" si="93"/>
        <v/>
      </c>
      <c r="O1318" s="96" t="str">
        <f t="shared" si="94"/>
        <v/>
      </c>
      <c r="P1318" s="14"/>
      <c r="Q1318" s="14"/>
      <c r="R1318" s="218" t="e">
        <f>+VLOOKUP(F1318,'ESTADAR V3 2025'!$D$125:$G$236,4,FALSE)</f>
        <v>#N/A</v>
      </c>
    </row>
    <row r="1319" spans="1:18" x14ac:dyDescent="0.35">
      <c r="A1319" s="83" t="str">
        <f>IFERROR(VLOOKUP(LEFT(F1319,4),Tabla3[[COD]:[PROCESO]],5,0),"")</f>
        <v/>
      </c>
      <c r="B1319" s="15"/>
      <c r="C1319" s="85"/>
      <c r="D1319" s="84" t="e">
        <f>VLOOKUP(E1319,FINCAS!$A$2:$B$77,2,0)</f>
        <v>#N/A</v>
      </c>
      <c r="E1319" s="15"/>
      <c r="F1319" s="15"/>
      <c r="G1319" s="82" t="e">
        <f>VLOOKUP(F1319,'ESTADAR V3 2025'!$D$125:$E$240,2,0)</f>
        <v>#N/A</v>
      </c>
      <c r="H1319" s="86"/>
      <c r="I1319" s="86"/>
      <c r="J1319" s="15"/>
      <c r="K1319" s="92">
        <f t="shared" si="91"/>
        <v>0</v>
      </c>
      <c r="L1319" s="93">
        <f t="shared" si="92"/>
        <v>0</v>
      </c>
      <c r="M1319" s="94" t="str">
        <f>+IFERROR(VLOOKUP(LEFT(F1319,4),'ESTADAR V3 2025'!$C$4:$G$116,4,0),"")</f>
        <v/>
      </c>
      <c r="N1319" s="95" t="str">
        <f t="shared" si="93"/>
        <v/>
      </c>
      <c r="O1319" s="96" t="str">
        <f t="shared" si="94"/>
        <v/>
      </c>
      <c r="P1319" s="14"/>
      <c r="Q1319" s="14"/>
      <c r="R1319" s="218" t="e">
        <f>+VLOOKUP(F1319,'ESTADAR V3 2025'!$D$125:$G$236,4,FALSE)</f>
        <v>#N/A</v>
      </c>
    </row>
    <row r="1320" spans="1:18" x14ac:dyDescent="0.35">
      <c r="A1320" s="83" t="str">
        <f>IFERROR(VLOOKUP(LEFT(F1320,4),Tabla3[[COD]:[PROCESO]],5,0),"")</f>
        <v/>
      </c>
      <c r="B1320" s="15"/>
      <c r="C1320" s="85"/>
      <c r="D1320" s="84" t="e">
        <f>VLOOKUP(E1320,FINCAS!$A$2:$B$77,2,0)</f>
        <v>#N/A</v>
      </c>
      <c r="E1320" s="15"/>
      <c r="F1320" s="15"/>
      <c r="G1320" s="82" t="e">
        <f>VLOOKUP(F1320,'ESTADAR V3 2025'!$D$125:$E$240,2,0)</f>
        <v>#N/A</v>
      </c>
      <c r="H1320" s="86"/>
      <c r="I1320" s="86"/>
      <c r="J1320" s="15"/>
      <c r="K1320" s="92">
        <f t="shared" si="91"/>
        <v>0</v>
      </c>
      <c r="L1320" s="93">
        <f t="shared" si="92"/>
        <v>0</v>
      </c>
      <c r="M1320" s="94" t="str">
        <f>+IFERROR(VLOOKUP(LEFT(F1320,4),'ESTADAR V3 2025'!$C$4:$G$116,4,0),"")</f>
        <v/>
      </c>
      <c r="N1320" s="95" t="str">
        <f t="shared" si="93"/>
        <v/>
      </c>
      <c r="O1320" s="96" t="str">
        <f t="shared" si="94"/>
        <v/>
      </c>
      <c r="P1320" s="14"/>
      <c r="Q1320" s="14"/>
      <c r="R1320" s="218" t="e">
        <f>+VLOOKUP(F1320,'ESTADAR V3 2025'!$D$125:$G$236,4,FALSE)</f>
        <v>#N/A</v>
      </c>
    </row>
    <row r="1321" spans="1:18" x14ac:dyDescent="0.35">
      <c r="A1321" s="83" t="str">
        <f>IFERROR(VLOOKUP(LEFT(F1321,4),Tabla3[[COD]:[PROCESO]],5,0),"")</f>
        <v/>
      </c>
      <c r="B1321" s="15"/>
      <c r="C1321" s="85"/>
      <c r="D1321" s="84" t="e">
        <f>VLOOKUP(E1321,FINCAS!$A$2:$B$77,2,0)</f>
        <v>#N/A</v>
      </c>
      <c r="E1321" s="15"/>
      <c r="F1321" s="15"/>
      <c r="G1321" s="82" t="e">
        <f>VLOOKUP(F1321,'ESTADAR V3 2025'!$D$125:$E$240,2,0)</f>
        <v>#N/A</v>
      </c>
      <c r="H1321" s="86"/>
      <c r="I1321" s="86"/>
      <c r="J1321" s="15"/>
      <c r="K1321" s="92">
        <f t="shared" si="91"/>
        <v>0</v>
      </c>
      <c r="L1321" s="93">
        <f t="shared" si="92"/>
        <v>0</v>
      </c>
      <c r="M1321" s="94" t="str">
        <f>+IFERROR(VLOOKUP(LEFT(F1321,4),'ESTADAR V3 2025'!$C$4:$G$116,4,0),"")</f>
        <v/>
      </c>
      <c r="N1321" s="95" t="str">
        <f t="shared" si="93"/>
        <v/>
      </c>
      <c r="O1321" s="96" t="str">
        <f t="shared" si="94"/>
        <v/>
      </c>
      <c r="P1321" s="14"/>
      <c r="Q1321" s="14"/>
      <c r="R1321" s="218" t="e">
        <f>+VLOOKUP(F1321,'ESTADAR V3 2025'!$D$125:$G$236,4,FALSE)</f>
        <v>#N/A</v>
      </c>
    </row>
    <row r="1322" spans="1:18" x14ac:dyDescent="0.35">
      <c r="A1322" s="83" t="str">
        <f>IFERROR(VLOOKUP(LEFT(F1322,4),Tabla3[[COD]:[PROCESO]],5,0),"")</f>
        <v/>
      </c>
      <c r="B1322" s="15"/>
      <c r="C1322" s="85"/>
      <c r="D1322" s="84" t="e">
        <f>VLOOKUP(E1322,FINCAS!$A$2:$B$77,2,0)</f>
        <v>#N/A</v>
      </c>
      <c r="E1322" s="15"/>
      <c r="F1322" s="15"/>
      <c r="G1322" s="82" t="e">
        <f>VLOOKUP(F1322,'ESTADAR V3 2025'!$D$125:$E$240,2,0)</f>
        <v>#N/A</v>
      </c>
      <c r="H1322" s="86"/>
      <c r="I1322" s="86"/>
      <c r="J1322" s="15"/>
      <c r="K1322" s="92">
        <f t="shared" si="91"/>
        <v>0</v>
      </c>
      <c r="L1322" s="93">
        <f t="shared" si="92"/>
        <v>0</v>
      </c>
      <c r="M1322" s="94" t="str">
        <f>+IFERROR(VLOOKUP(LEFT(F1322,4),'ESTADAR V3 2025'!$C$4:$G$116,4,0),"")</f>
        <v/>
      </c>
      <c r="N1322" s="95" t="str">
        <f t="shared" si="93"/>
        <v/>
      </c>
      <c r="O1322" s="96" t="str">
        <f t="shared" si="94"/>
        <v/>
      </c>
      <c r="P1322" s="14"/>
      <c r="Q1322" s="14"/>
      <c r="R1322" s="218" t="e">
        <f>+VLOOKUP(F1322,'ESTADAR V3 2025'!$D$125:$G$236,4,FALSE)</f>
        <v>#N/A</v>
      </c>
    </row>
    <row r="1323" spans="1:18" x14ac:dyDescent="0.35">
      <c r="A1323" s="83" t="str">
        <f>IFERROR(VLOOKUP(LEFT(F1323,4),Tabla3[[COD]:[PROCESO]],5,0),"")</f>
        <v/>
      </c>
      <c r="B1323" s="15"/>
      <c r="C1323" s="85"/>
      <c r="D1323" s="84" t="e">
        <f>VLOOKUP(E1323,FINCAS!$A$2:$B$77,2,0)</f>
        <v>#N/A</v>
      </c>
      <c r="E1323" s="15"/>
      <c r="F1323" s="15"/>
      <c r="G1323" s="82" t="e">
        <f>VLOOKUP(F1323,'ESTADAR V3 2025'!$D$125:$E$240,2,0)</f>
        <v>#N/A</v>
      </c>
      <c r="H1323" s="86"/>
      <c r="I1323" s="86"/>
      <c r="J1323" s="15"/>
      <c r="K1323" s="92">
        <f t="shared" si="91"/>
        <v>0</v>
      </c>
      <c r="L1323" s="93">
        <f t="shared" si="92"/>
        <v>0</v>
      </c>
      <c r="M1323" s="94" t="str">
        <f>+IFERROR(VLOOKUP(LEFT(F1323,4),'ESTADAR V3 2025'!$C$4:$G$116,4,0),"")</f>
        <v/>
      </c>
      <c r="N1323" s="95" t="str">
        <f t="shared" si="93"/>
        <v/>
      </c>
      <c r="O1323" s="96" t="str">
        <f t="shared" si="94"/>
        <v/>
      </c>
      <c r="P1323" s="14"/>
      <c r="Q1323" s="14"/>
      <c r="R1323" s="218" t="e">
        <f>+VLOOKUP(F1323,'ESTADAR V3 2025'!$D$125:$G$236,4,FALSE)</f>
        <v>#N/A</v>
      </c>
    </row>
    <row r="1324" spans="1:18" x14ac:dyDescent="0.35">
      <c r="A1324" s="83" t="str">
        <f>IFERROR(VLOOKUP(LEFT(F1324,4),Tabla3[[COD]:[PROCESO]],5,0),"")</f>
        <v/>
      </c>
      <c r="B1324" s="15"/>
      <c r="C1324" s="85"/>
      <c r="D1324" s="84" t="e">
        <f>VLOOKUP(E1324,FINCAS!$A$2:$B$77,2,0)</f>
        <v>#N/A</v>
      </c>
      <c r="E1324" s="15"/>
      <c r="F1324" s="15"/>
      <c r="G1324" s="82" t="e">
        <f>VLOOKUP(F1324,'ESTADAR V3 2025'!$D$125:$E$240,2,0)</f>
        <v>#N/A</v>
      </c>
      <c r="H1324" s="86"/>
      <c r="I1324" s="86"/>
      <c r="J1324" s="15"/>
      <c r="K1324" s="92">
        <f t="shared" si="91"/>
        <v>0</v>
      </c>
      <c r="L1324" s="93">
        <f t="shared" si="92"/>
        <v>0</v>
      </c>
      <c r="M1324" s="94" t="str">
        <f>+IFERROR(VLOOKUP(LEFT(F1324,4),'ESTADAR V3 2025'!$C$4:$G$116,4,0),"")</f>
        <v/>
      </c>
      <c r="N1324" s="95" t="str">
        <f t="shared" si="93"/>
        <v/>
      </c>
      <c r="O1324" s="96" t="str">
        <f t="shared" si="94"/>
        <v/>
      </c>
      <c r="P1324" s="14"/>
      <c r="Q1324" s="14"/>
      <c r="R1324" s="218" t="e">
        <f>+VLOOKUP(F1324,'ESTADAR V3 2025'!$D$125:$G$236,4,FALSE)</f>
        <v>#N/A</v>
      </c>
    </row>
    <row r="1325" spans="1:18" x14ac:dyDescent="0.35">
      <c r="A1325" s="83" t="str">
        <f>IFERROR(VLOOKUP(LEFT(F1325,4),Tabla3[[COD]:[PROCESO]],5,0),"")</f>
        <v/>
      </c>
      <c r="B1325" s="15"/>
      <c r="C1325" s="85"/>
      <c r="D1325" s="84" t="e">
        <f>VLOOKUP(E1325,FINCAS!$A$2:$B$77,2,0)</f>
        <v>#N/A</v>
      </c>
      <c r="E1325" s="15"/>
      <c r="F1325" s="15"/>
      <c r="G1325" s="82" t="e">
        <f>VLOOKUP(F1325,'ESTADAR V3 2025'!$D$125:$E$240,2,0)</f>
        <v>#N/A</v>
      </c>
      <c r="H1325" s="86"/>
      <c r="I1325" s="86"/>
      <c r="J1325" s="15"/>
      <c r="K1325" s="92">
        <f t="shared" si="91"/>
        <v>0</v>
      </c>
      <c r="L1325" s="93">
        <f t="shared" si="92"/>
        <v>0</v>
      </c>
      <c r="M1325" s="94" t="str">
        <f>+IFERROR(VLOOKUP(LEFT(F1325,4),'ESTADAR V3 2025'!$C$4:$G$116,4,0),"")</f>
        <v/>
      </c>
      <c r="N1325" s="95" t="str">
        <f t="shared" si="93"/>
        <v/>
      </c>
      <c r="O1325" s="96" t="str">
        <f t="shared" si="94"/>
        <v/>
      </c>
      <c r="P1325" s="14"/>
      <c r="Q1325" s="14"/>
      <c r="R1325" s="218" t="e">
        <f>+VLOOKUP(F1325,'ESTADAR V3 2025'!$D$125:$G$236,4,FALSE)</f>
        <v>#N/A</v>
      </c>
    </row>
    <row r="1326" spans="1:18" x14ac:dyDescent="0.35">
      <c r="A1326" s="83" t="str">
        <f>IFERROR(VLOOKUP(LEFT(F1326,4),Tabla3[[COD]:[PROCESO]],5,0),"")</f>
        <v/>
      </c>
      <c r="B1326" s="15"/>
      <c r="C1326" s="85"/>
      <c r="D1326" s="84" t="e">
        <f>VLOOKUP(E1326,FINCAS!$A$2:$B$77,2,0)</f>
        <v>#N/A</v>
      </c>
      <c r="E1326" s="15"/>
      <c r="F1326" s="15"/>
      <c r="G1326" s="82" t="e">
        <f>VLOOKUP(F1326,'ESTADAR V3 2025'!$D$125:$E$240,2,0)</f>
        <v>#N/A</v>
      </c>
      <c r="H1326" s="86"/>
      <c r="I1326" s="86"/>
      <c r="J1326" s="15"/>
      <c r="K1326" s="92">
        <f t="shared" si="91"/>
        <v>0</v>
      </c>
      <c r="L1326" s="93">
        <f t="shared" si="92"/>
        <v>0</v>
      </c>
      <c r="M1326" s="94" t="str">
        <f>+IFERROR(VLOOKUP(LEFT(F1326,4),'ESTADAR V3 2025'!$C$4:$G$116,4,0),"")</f>
        <v/>
      </c>
      <c r="N1326" s="95" t="str">
        <f t="shared" si="93"/>
        <v/>
      </c>
      <c r="O1326" s="96" t="str">
        <f t="shared" si="94"/>
        <v/>
      </c>
      <c r="P1326" s="14"/>
      <c r="Q1326" s="14"/>
      <c r="R1326" s="218" t="e">
        <f>+VLOOKUP(F1326,'ESTADAR V3 2025'!$D$125:$G$236,4,FALSE)</f>
        <v>#N/A</v>
      </c>
    </row>
    <row r="1327" spans="1:18" x14ac:dyDescent="0.35">
      <c r="A1327" s="83" t="str">
        <f>IFERROR(VLOOKUP(LEFT(F1327,4),Tabla3[[COD]:[PROCESO]],5,0),"")</f>
        <v/>
      </c>
      <c r="B1327" s="15"/>
      <c r="C1327" s="85"/>
      <c r="D1327" s="84" t="e">
        <f>VLOOKUP(E1327,FINCAS!$A$2:$B$77,2,0)</f>
        <v>#N/A</v>
      </c>
      <c r="E1327" s="15"/>
      <c r="F1327" s="15"/>
      <c r="G1327" s="82" t="e">
        <f>VLOOKUP(F1327,'ESTADAR V3 2025'!$D$125:$E$240,2,0)</f>
        <v>#N/A</v>
      </c>
      <c r="H1327" s="86"/>
      <c r="I1327" s="86"/>
      <c r="J1327" s="15"/>
      <c r="K1327" s="92">
        <f t="shared" si="91"/>
        <v>0</v>
      </c>
      <c r="L1327" s="93">
        <f t="shared" si="92"/>
        <v>0</v>
      </c>
      <c r="M1327" s="94" t="str">
        <f>+IFERROR(VLOOKUP(LEFT(F1327,4),'ESTADAR V3 2025'!$C$4:$G$116,4,0),"")</f>
        <v/>
      </c>
      <c r="N1327" s="95" t="str">
        <f t="shared" si="93"/>
        <v/>
      </c>
      <c r="O1327" s="96" t="str">
        <f t="shared" si="94"/>
        <v/>
      </c>
      <c r="P1327" s="14"/>
      <c r="Q1327" s="14"/>
      <c r="R1327" s="218" t="e">
        <f>+VLOOKUP(F1327,'ESTADAR V3 2025'!$D$125:$G$236,4,FALSE)</f>
        <v>#N/A</v>
      </c>
    </row>
    <row r="1328" spans="1:18" x14ac:dyDescent="0.35">
      <c r="A1328" s="83" t="str">
        <f>IFERROR(VLOOKUP(LEFT(F1328,4),Tabla3[[COD]:[PROCESO]],5,0),"")</f>
        <v/>
      </c>
      <c r="B1328" s="15"/>
      <c r="C1328" s="85"/>
      <c r="D1328" s="84" t="e">
        <f>VLOOKUP(E1328,FINCAS!$A$2:$B$77,2,0)</f>
        <v>#N/A</v>
      </c>
      <c r="E1328" s="15"/>
      <c r="F1328" s="15"/>
      <c r="G1328" s="82" t="e">
        <f>VLOOKUP(F1328,'ESTADAR V3 2025'!$D$125:$E$240,2,0)</f>
        <v>#N/A</v>
      </c>
      <c r="H1328" s="86"/>
      <c r="I1328" s="86"/>
      <c r="J1328" s="15"/>
      <c r="K1328" s="92">
        <f t="shared" si="91"/>
        <v>0</v>
      </c>
      <c r="L1328" s="93">
        <f t="shared" si="92"/>
        <v>0</v>
      </c>
      <c r="M1328" s="94" t="str">
        <f>+IFERROR(VLOOKUP(LEFT(F1328,4),'ESTADAR V3 2025'!$C$4:$G$116,4,0),"")</f>
        <v/>
      </c>
      <c r="N1328" s="95" t="str">
        <f t="shared" si="93"/>
        <v/>
      </c>
      <c r="O1328" s="96" t="str">
        <f t="shared" si="94"/>
        <v/>
      </c>
      <c r="P1328" s="14"/>
      <c r="Q1328" s="14"/>
      <c r="R1328" s="218" t="e">
        <f>+VLOOKUP(F1328,'ESTADAR V3 2025'!$D$125:$G$236,4,FALSE)</f>
        <v>#N/A</v>
      </c>
    </row>
    <row r="1329" spans="1:18" x14ac:dyDescent="0.35">
      <c r="A1329" s="83" t="str">
        <f>IFERROR(VLOOKUP(LEFT(F1329,4),Tabla3[[COD]:[PROCESO]],5,0),"")</f>
        <v/>
      </c>
      <c r="B1329" s="15"/>
      <c r="C1329" s="85"/>
      <c r="D1329" s="84" t="e">
        <f>VLOOKUP(E1329,FINCAS!$A$2:$B$77,2,0)</f>
        <v>#N/A</v>
      </c>
      <c r="E1329" s="15"/>
      <c r="F1329" s="15"/>
      <c r="G1329" s="82" t="e">
        <f>VLOOKUP(F1329,'ESTADAR V3 2025'!$D$125:$E$240,2,0)</f>
        <v>#N/A</v>
      </c>
      <c r="H1329" s="86"/>
      <c r="I1329" s="86"/>
      <c r="J1329" s="15"/>
      <c r="K1329" s="92">
        <f t="shared" si="91"/>
        <v>0</v>
      </c>
      <c r="L1329" s="93">
        <f t="shared" si="92"/>
        <v>0</v>
      </c>
      <c r="M1329" s="94" t="str">
        <f>+IFERROR(VLOOKUP(LEFT(F1329,4),'ESTADAR V3 2025'!$C$4:$G$116,4,0),"")</f>
        <v/>
      </c>
      <c r="N1329" s="95" t="str">
        <f t="shared" si="93"/>
        <v/>
      </c>
      <c r="O1329" s="96" t="str">
        <f t="shared" si="94"/>
        <v/>
      </c>
      <c r="P1329" s="14"/>
      <c r="Q1329" s="14"/>
      <c r="R1329" s="218" t="e">
        <f>+VLOOKUP(F1329,'ESTADAR V3 2025'!$D$125:$G$236,4,FALSE)</f>
        <v>#N/A</v>
      </c>
    </row>
    <row r="1330" spans="1:18" x14ac:dyDescent="0.35">
      <c r="A1330" s="83" t="str">
        <f>IFERROR(VLOOKUP(LEFT(F1330,4),Tabla3[[COD]:[PROCESO]],5,0),"")</f>
        <v/>
      </c>
      <c r="B1330" s="15"/>
      <c r="C1330" s="85"/>
      <c r="D1330" s="84" t="e">
        <f>VLOOKUP(E1330,FINCAS!$A$2:$B$77,2,0)</f>
        <v>#N/A</v>
      </c>
      <c r="E1330" s="15"/>
      <c r="F1330" s="15"/>
      <c r="G1330" s="82" t="e">
        <f>VLOOKUP(F1330,'ESTADAR V3 2025'!$D$125:$E$240,2,0)</f>
        <v>#N/A</v>
      </c>
      <c r="H1330" s="86"/>
      <c r="I1330" s="86"/>
      <c r="J1330" s="15"/>
      <c r="K1330" s="92">
        <f t="shared" si="91"/>
        <v>0</v>
      </c>
      <c r="L1330" s="93">
        <f t="shared" si="92"/>
        <v>0</v>
      </c>
      <c r="M1330" s="94" t="str">
        <f>+IFERROR(VLOOKUP(LEFT(F1330,4),'ESTADAR V3 2025'!$C$4:$G$116,4,0),"")</f>
        <v/>
      </c>
      <c r="N1330" s="95" t="str">
        <f t="shared" si="93"/>
        <v/>
      </c>
      <c r="O1330" s="96" t="str">
        <f t="shared" si="94"/>
        <v/>
      </c>
      <c r="P1330" s="14"/>
      <c r="Q1330" s="14"/>
      <c r="R1330" s="218" t="e">
        <f>+VLOOKUP(F1330,'ESTADAR V3 2025'!$D$125:$G$236,4,FALSE)</f>
        <v>#N/A</v>
      </c>
    </row>
    <row r="1331" spans="1:18" x14ac:dyDescent="0.35">
      <c r="A1331" s="83" t="str">
        <f>IFERROR(VLOOKUP(LEFT(F1331,4),Tabla3[[COD]:[PROCESO]],5,0),"")</f>
        <v/>
      </c>
      <c r="B1331" s="15"/>
      <c r="C1331" s="85"/>
      <c r="D1331" s="84" t="e">
        <f>VLOOKUP(E1331,FINCAS!$A$2:$B$77,2,0)</f>
        <v>#N/A</v>
      </c>
      <c r="E1331" s="15"/>
      <c r="F1331" s="15"/>
      <c r="G1331" s="82" t="e">
        <f>VLOOKUP(F1331,'ESTADAR V3 2025'!$D$125:$E$240,2,0)</f>
        <v>#N/A</v>
      </c>
      <c r="H1331" s="86"/>
      <c r="I1331" s="86"/>
      <c r="J1331" s="15"/>
      <c r="K1331" s="92">
        <f t="shared" si="91"/>
        <v>0</v>
      </c>
      <c r="L1331" s="93">
        <f t="shared" si="92"/>
        <v>0</v>
      </c>
      <c r="M1331" s="94" t="str">
        <f>+IFERROR(VLOOKUP(LEFT(F1331,4),'ESTADAR V3 2025'!$C$4:$G$116,4,0),"")</f>
        <v/>
      </c>
      <c r="N1331" s="95" t="str">
        <f t="shared" si="93"/>
        <v/>
      </c>
      <c r="O1331" s="96" t="str">
        <f t="shared" si="94"/>
        <v/>
      </c>
      <c r="P1331" s="14"/>
      <c r="Q1331" s="14"/>
      <c r="R1331" s="218" t="e">
        <f>+VLOOKUP(F1331,'ESTADAR V3 2025'!$D$125:$G$236,4,FALSE)</f>
        <v>#N/A</v>
      </c>
    </row>
    <row r="1332" spans="1:18" x14ac:dyDescent="0.35">
      <c r="A1332" s="83" t="str">
        <f>IFERROR(VLOOKUP(LEFT(F1332,4),Tabla3[[COD]:[PROCESO]],5,0),"")</f>
        <v/>
      </c>
      <c r="B1332" s="15"/>
      <c r="C1332" s="85"/>
      <c r="D1332" s="84" t="e">
        <f>VLOOKUP(E1332,FINCAS!$A$2:$B$77,2,0)</f>
        <v>#N/A</v>
      </c>
      <c r="E1332" s="15"/>
      <c r="F1332" s="15"/>
      <c r="G1332" s="82" t="e">
        <f>VLOOKUP(F1332,'ESTADAR V3 2025'!$D$125:$E$240,2,0)</f>
        <v>#N/A</v>
      </c>
      <c r="H1332" s="86"/>
      <c r="I1332" s="86"/>
      <c r="J1332" s="15"/>
      <c r="K1332" s="92">
        <f t="shared" si="91"/>
        <v>0</v>
      </c>
      <c r="L1332" s="93">
        <f t="shared" si="92"/>
        <v>0</v>
      </c>
      <c r="M1332" s="94" t="str">
        <f>+IFERROR(VLOOKUP(LEFT(F1332,4),'ESTADAR V3 2025'!$C$4:$G$116,4,0),"")</f>
        <v/>
      </c>
      <c r="N1332" s="95" t="str">
        <f t="shared" si="93"/>
        <v/>
      </c>
      <c r="O1332" s="96" t="str">
        <f t="shared" si="94"/>
        <v/>
      </c>
      <c r="P1332" s="14"/>
      <c r="Q1332" s="14"/>
      <c r="R1332" s="218" t="e">
        <f>+VLOOKUP(F1332,'ESTADAR V3 2025'!$D$125:$G$236,4,FALSE)</f>
        <v>#N/A</v>
      </c>
    </row>
    <row r="1333" spans="1:18" x14ac:dyDescent="0.35">
      <c r="A1333" s="83" t="str">
        <f>IFERROR(VLOOKUP(LEFT(F1333,4),Tabla3[[COD]:[PROCESO]],5,0),"")</f>
        <v/>
      </c>
      <c r="B1333" s="15"/>
      <c r="C1333" s="85"/>
      <c r="D1333" s="84" t="e">
        <f>VLOOKUP(E1333,FINCAS!$A$2:$B$77,2,0)</f>
        <v>#N/A</v>
      </c>
      <c r="E1333" s="15"/>
      <c r="F1333" s="15"/>
      <c r="G1333" s="82" t="e">
        <f>VLOOKUP(F1333,'ESTADAR V3 2025'!$D$125:$E$240,2,0)</f>
        <v>#N/A</v>
      </c>
      <c r="H1333" s="86"/>
      <c r="I1333" s="86"/>
      <c r="J1333" s="15"/>
      <c r="K1333" s="92">
        <f t="shared" si="91"/>
        <v>0</v>
      </c>
      <c r="L1333" s="93">
        <f t="shared" si="92"/>
        <v>0</v>
      </c>
      <c r="M1333" s="94" t="str">
        <f>+IFERROR(VLOOKUP(LEFT(F1333,4),'ESTADAR V3 2025'!$C$4:$G$116,4,0),"")</f>
        <v/>
      </c>
      <c r="N1333" s="95" t="str">
        <f t="shared" si="93"/>
        <v/>
      </c>
      <c r="O1333" s="96" t="str">
        <f t="shared" si="94"/>
        <v/>
      </c>
      <c r="P1333" s="14"/>
      <c r="Q1333" s="14"/>
      <c r="R1333" s="218" t="e">
        <f>+VLOOKUP(F1333,'ESTADAR V3 2025'!$D$125:$G$236,4,FALSE)</f>
        <v>#N/A</v>
      </c>
    </row>
    <row r="1334" spans="1:18" x14ac:dyDescent="0.35">
      <c r="A1334" s="83" t="str">
        <f>IFERROR(VLOOKUP(LEFT(F1334,4),Tabla3[[COD]:[PROCESO]],5,0),"")</f>
        <v/>
      </c>
      <c r="B1334" s="15"/>
      <c r="C1334" s="85"/>
      <c r="D1334" s="84" t="e">
        <f>VLOOKUP(E1334,FINCAS!$A$2:$B$77,2,0)</f>
        <v>#N/A</v>
      </c>
      <c r="E1334" s="15"/>
      <c r="F1334" s="15"/>
      <c r="G1334" s="82" t="e">
        <f>VLOOKUP(F1334,'ESTADAR V3 2025'!$D$125:$E$240,2,0)</f>
        <v>#N/A</v>
      </c>
      <c r="H1334" s="86"/>
      <c r="I1334" s="86"/>
      <c r="J1334" s="15"/>
      <c r="K1334" s="92">
        <f t="shared" si="91"/>
        <v>0</v>
      </c>
      <c r="L1334" s="93">
        <f t="shared" si="92"/>
        <v>0</v>
      </c>
      <c r="M1334" s="94" t="str">
        <f>+IFERROR(VLOOKUP(LEFT(F1334,4),'ESTADAR V3 2025'!$C$4:$G$116,4,0),"")</f>
        <v/>
      </c>
      <c r="N1334" s="95" t="str">
        <f t="shared" si="93"/>
        <v/>
      </c>
      <c r="O1334" s="96" t="str">
        <f t="shared" si="94"/>
        <v/>
      </c>
      <c r="P1334" s="14"/>
      <c r="Q1334" s="14"/>
      <c r="R1334" s="218" t="e">
        <f>+VLOOKUP(F1334,'ESTADAR V3 2025'!$D$125:$G$236,4,FALSE)</f>
        <v>#N/A</v>
      </c>
    </row>
    <row r="1335" spans="1:18" x14ac:dyDescent="0.35">
      <c r="A1335" s="83" t="str">
        <f>IFERROR(VLOOKUP(LEFT(F1335,4),Tabla3[[COD]:[PROCESO]],5,0),"")</f>
        <v/>
      </c>
      <c r="B1335" s="15"/>
      <c r="C1335" s="85"/>
      <c r="D1335" s="84" t="e">
        <f>VLOOKUP(E1335,FINCAS!$A$2:$B$77,2,0)</f>
        <v>#N/A</v>
      </c>
      <c r="E1335" s="15"/>
      <c r="F1335" s="15"/>
      <c r="G1335" s="82" t="e">
        <f>VLOOKUP(F1335,'ESTADAR V3 2025'!$D$125:$E$240,2,0)</f>
        <v>#N/A</v>
      </c>
      <c r="H1335" s="86"/>
      <c r="I1335" s="86"/>
      <c r="J1335" s="15"/>
      <c r="K1335" s="92">
        <f t="shared" si="91"/>
        <v>0</v>
      </c>
      <c r="L1335" s="93">
        <f t="shared" si="92"/>
        <v>0</v>
      </c>
      <c r="M1335" s="94" t="str">
        <f>+IFERROR(VLOOKUP(LEFT(F1335,4),'ESTADAR V3 2025'!$C$4:$G$116,4,0),"")</f>
        <v/>
      </c>
      <c r="N1335" s="95" t="str">
        <f t="shared" si="93"/>
        <v/>
      </c>
      <c r="O1335" s="96" t="str">
        <f t="shared" si="94"/>
        <v/>
      </c>
      <c r="P1335" s="14"/>
      <c r="Q1335" s="14"/>
      <c r="R1335" s="218" t="e">
        <f>+VLOOKUP(F1335,'ESTADAR V3 2025'!$D$125:$G$236,4,FALSE)</f>
        <v>#N/A</v>
      </c>
    </row>
    <row r="1336" spans="1:18" x14ac:dyDescent="0.35">
      <c r="A1336" s="83" t="str">
        <f>IFERROR(VLOOKUP(LEFT(F1336,4),Tabla3[[COD]:[PROCESO]],5,0),"")</f>
        <v/>
      </c>
      <c r="B1336" s="15"/>
      <c r="C1336" s="85"/>
      <c r="D1336" s="84" t="e">
        <f>VLOOKUP(E1336,FINCAS!$A$2:$B$77,2,0)</f>
        <v>#N/A</v>
      </c>
      <c r="E1336" s="15"/>
      <c r="F1336" s="15"/>
      <c r="G1336" s="82" t="e">
        <f>VLOOKUP(F1336,'ESTADAR V3 2025'!$D$125:$E$240,2,0)</f>
        <v>#N/A</v>
      </c>
      <c r="H1336" s="86"/>
      <c r="I1336" s="86"/>
      <c r="J1336" s="15"/>
      <c r="K1336" s="92">
        <f t="shared" si="91"/>
        <v>0</v>
      </c>
      <c r="L1336" s="93">
        <f t="shared" si="92"/>
        <v>0</v>
      </c>
      <c r="M1336" s="94" t="str">
        <f>+IFERROR(VLOOKUP(LEFT(F1336,4),'ESTADAR V3 2025'!$C$4:$G$116,4,0),"")</f>
        <v/>
      </c>
      <c r="N1336" s="95" t="str">
        <f t="shared" si="93"/>
        <v/>
      </c>
      <c r="O1336" s="96" t="str">
        <f t="shared" si="94"/>
        <v/>
      </c>
      <c r="P1336" s="14"/>
      <c r="Q1336" s="14"/>
      <c r="R1336" s="218" t="e">
        <f>+VLOOKUP(F1336,'ESTADAR V3 2025'!$D$125:$G$236,4,FALSE)</f>
        <v>#N/A</v>
      </c>
    </row>
    <row r="1337" spans="1:18" x14ac:dyDescent="0.35">
      <c r="A1337" s="83" t="str">
        <f>IFERROR(VLOOKUP(LEFT(F1337,4),Tabla3[[COD]:[PROCESO]],5,0),"")</f>
        <v/>
      </c>
      <c r="B1337" s="15"/>
      <c r="C1337" s="85"/>
      <c r="D1337" s="84" t="e">
        <f>VLOOKUP(E1337,FINCAS!$A$2:$B$77,2,0)</f>
        <v>#N/A</v>
      </c>
      <c r="E1337" s="15"/>
      <c r="F1337" s="15"/>
      <c r="G1337" s="82" t="e">
        <f>VLOOKUP(F1337,'ESTADAR V3 2025'!$D$125:$E$240,2,0)</f>
        <v>#N/A</v>
      </c>
      <c r="H1337" s="86"/>
      <c r="I1337" s="86"/>
      <c r="J1337" s="15"/>
      <c r="K1337" s="92">
        <f t="shared" si="91"/>
        <v>0</v>
      </c>
      <c r="L1337" s="93">
        <f t="shared" si="92"/>
        <v>0</v>
      </c>
      <c r="M1337" s="94" t="str">
        <f>+IFERROR(VLOOKUP(LEFT(F1337,4),'ESTADAR V3 2025'!$C$4:$G$116,4,0),"")</f>
        <v/>
      </c>
      <c r="N1337" s="95" t="str">
        <f t="shared" si="93"/>
        <v/>
      </c>
      <c r="O1337" s="96" t="str">
        <f t="shared" si="94"/>
        <v/>
      </c>
      <c r="P1337" s="14"/>
      <c r="Q1337" s="14"/>
      <c r="R1337" s="218" t="e">
        <f>+VLOOKUP(F1337,'ESTADAR V3 2025'!$D$125:$G$236,4,FALSE)</f>
        <v>#N/A</v>
      </c>
    </row>
    <row r="1338" spans="1:18" x14ac:dyDescent="0.35">
      <c r="A1338" s="83" t="str">
        <f>IFERROR(VLOOKUP(LEFT(F1338,4),Tabla3[[COD]:[PROCESO]],5,0),"")</f>
        <v/>
      </c>
      <c r="B1338" s="15"/>
      <c r="C1338" s="85"/>
      <c r="D1338" s="84" t="e">
        <f>VLOOKUP(E1338,FINCAS!$A$2:$B$77,2,0)</f>
        <v>#N/A</v>
      </c>
      <c r="E1338" s="15"/>
      <c r="F1338" s="15"/>
      <c r="G1338" s="82" t="e">
        <f>VLOOKUP(F1338,'ESTADAR V3 2025'!$D$125:$E$240,2,0)</f>
        <v>#N/A</v>
      </c>
      <c r="H1338" s="86"/>
      <c r="I1338" s="86"/>
      <c r="J1338" s="15"/>
      <c r="K1338" s="92">
        <f t="shared" si="91"/>
        <v>0</v>
      </c>
      <c r="L1338" s="93">
        <f t="shared" si="92"/>
        <v>0</v>
      </c>
      <c r="M1338" s="94" t="str">
        <f>+IFERROR(VLOOKUP(LEFT(F1338,4),'ESTADAR V3 2025'!$C$4:$G$116,4,0),"")</f>
        <v/>
      </c>
      <c r="N1338" s="95" t="str">
        <f t="shared" si="93"/>
        <v/>
      </c>
      <c r="O1338" s="96" t="str">
        <f t="shared" si="94"/>
        <v/>
      </c>
      <c r="P1338" s="14"/>
      <c r="Q1338" s="14"/>
      <c r="R1338" s="218" t="e">
        <f>+VLOOKUP(F1338,'ESTADAR V3 2025'!$D$125:$G$236,4,FALSE)</f>
        <v>#N/A</v>
      </c>
    </row>
    <row r="1339" spans="1:18" x14ac:dyDescent="0.35">
      <c r="A1339" s="83" t="str">
        <f>IFERROR(VLOOKUP(LEFT(F1339,4),Tabla3[[COD]:[PROCESO]],5,0),"")</f>
        <v/>
      </c>
      <c r="B1339" s="15"/>
      <c r="C1339" s="85"/>
      <c r="D1339" s="84" t="e">
        <f>VLOOKUP(E1339,FINCAS!$A$2:$B$77,2,0)</f>
        <v>#N/A</v>
      </c>
      <c r="E1339" s="15"/>
      <c r="F1339" s="15"/>
      <c r="G1339" s="82" t="e">
        <f>VLOOKUP(F1339,'ESTADAR V3 2025'!$D$125:$E$240,2,0)</f>
        <v>#N/A</v>
      </c>
      <c r="H1339" s="86"/>
      <c r="I1339" s="86"/>
      <c r="J1339" s="15"/>
      <c r="K1339" s="92">
        <f t="shared" si="91"/>
        <v>0</v>
      </c>
      <c r="L1339" s="93">
        <f t="shared" si="92"/>
        <v>0</v>
      </c>
      <c r="M1339" s="94" t="str">
        <f>+IFERROR(VLOOKUP(LEFT(F1339,4),'ESTADAR V3 2025'!$C$4:$G$116,4,0),"")</f>
        <v/>
      </c>
      <c r="N1339" s="95" t="str">
        <f t="shared" si="93"/>
        <v/>
      </c>
      <c r="O1339" s="96" t="str">
        <f t="shared" si="94"/>
        <v/>
      </c>
      <c r="P1339" s="14"/>
      <c r="Q1339" s="14"/>
      <c r="R1339" s="218" t="e">
        <f>+VLOOKUP(F1339,'ESTADAR V3 2025'!$D$125:$G$236,4,FALSE)</f>
        <v>#N/A</v>
      </c>
    </row>
    <row r="1340" spans="1:18" x14ac:dyDescent="0.35">
      <c r="A1340" s="83" t="str">
        <f>IFERROR(VLOOKUP(LEFT(F1340,4),Tabla3[[COD]:[PROCESO]],5,0),"")</f>
        <v/>
      </c>
      <c r="B1340" s="15"/>
      <c r="C1340" s="85"/>
      <c r="D1340" s="84" t="e">
        <f>VLOOKUP(E1340,FINCAS!$A$2:$B$77,2,0)</f>
        <v>#N/A</v>
      </c>
      <c r="E1340" s="15"/>
      <c r="F1340" s="15"/>
      <c r="G1340" s="82" t="e">
        <f>VLOOKUP(F1340,'ESTADAR V3 2025'!$D$125:$E$240,2,0)</f>
        <v>#N/A</v>
      </c>
      <c r="H1340" s="86"/>
      <c r="I1340" s="86"/>
      <c r="J1340" s="15"/>
      <c r="K1340" s="92">
        <f t="shared" si="91"/>
        <v>0</v>
      </c>
      <c r="L1340" s="93">
        <f t="shared" si="92"/>
        <v>0</v>
      </c>
      <c r="M1340" s="94" t="str">
        <f>+IFERROR(VLOOKUP(LEFT(F1340,4),'ESTADAR V3 2025'!$C$4:$G$116,4,0),"")</f>
        <v/>
      </c>
      <c r="N1340" s="95" t="str">
        <f t="shared" si="93"/>
        <v/>
      </c>
      <c r="O1340" s="96" t="str">
        <f t="shared" si="94"/>
        <v/>
      </c>
      <c r="P1340" s="14"/>
      <c r="Q1340" s="14"/>
      <c r="R1340" s="218" t="e">
        <f>+VLOOKUP(F1340,'ESTADAR V3 2025'!$D$125:$G$236,4,FALSE)</f>
        <v>#N/A</v>
      </c>
    </row>
    <row r="1341" spans="1:18" x14ac:dyDescent="0.35">
      <c r="A1341" s="83" t="str">
        <f>IFERROR(VLOOKUP(LEFT(F1341,4),Tabla3[[COD]:[PROCESO]],5,0),"")</f>
        <v/>
      </c>
      <c r="B1341" s="15"/>
      <c r="C1341" s="85"/>
      <c r="D1341" s="84" t="e">
        <f>VLOOKUP(E1341,FINCAS!$A$2:$B$77,2,0)</f>
        <v>#N/A</v>
      </c>
      <c r="E1341" s="15"/>
      <c r="F1341" s="15"/>
      <c r="G1341" s="82" t="e">
        <f>VLOOKUP(F1341,'ESTADAR V3 2025'!$D$125:$E$240,2,0)</f>
        <v>#N/A</v>
      </c>
      <c r="H1341" s="86"/>
      <c r="I1341" s="86"/>
      <c r="J1341" s="15"/>
      <c r="K1341" s="92">
        <f t="shared" si="91"/>
        <v>0</v>
      </c>
      <c r="L1341" s="93">
        <f t="shared" si="92"/>
        <v>0</v>
      </c>
      <c r="M1341" s="94" t="str">
        <f>+IFERROR(VLOOKUP(LEFT(F1341,4),'ESTADAR V3 2025'!$C$4:$G$116,4,0),"")</f>
        <v/>
      </c>
      <c r="N1341" s="95" t="str">
        <f t="shared" si="93"/>
        <v/>
      </c>
      <c r="O1341" s="96" t="str">
        <f t="shared" si="94"/>
        <v/>
      </c>
      <c r="P1341" s="14"/>
      <c r="Q1341" s="14"/>
      <c r="R1341" s="218" t="e">
        <f>+VLOOKUP(F1341,'ESTADAR V3 2025'!$D$125:$G$236,4,FALSE)</f>
        <v>#N/A</v>
      </c>
    </row>
    <row r="1342" spans="1:18" x14ac:dyDescent="0.35">
      <c r="A1342" s="83" t="str">
        <f>IFERROR(VLOOKUP(LEFT(F1342,4),Tabla3[[COD]:[PROCESO]],5,0),"")</f>
        <v/>
      </c>
      <c r="B1342" s="15"/>
      <c r="C1342" s="85"/>
      <c r="D1342" s="84" t="e">
        <f>VLOOKUP(E1342,FINCAS!$A$2:$B$77,2,0)</f>
        <v>#N/A</v>
      </c>
      <c r="E1342" s="15"/>
      <c r="F1342" s="15"/>
      <c r="G1342" s="82" t="e">
        <f>VLOOKUP(F1342,'ESTADAR V3 2025'!$D$125:$E$240,2,0)</f>
        <v>#N/A</v>
      </c>
      <c r="H1342" s="86"/>
      <c r="I1342" s="86"/>
      <c r="J1342" s="15"/>
      <c r="K1342" s="92">
        <f t="shared" si="91"/>
        <v>0</v>
      </c>
      <c r="L1342" s="93">
        <f t="shared" si="92"/>
        <v>0</v>
      </c>
      <c r="M1342" s="94" t="str">
        <f>+IFERROR(VLOOKUP(LEFT(F1342,4),'ESTADAR V3 2025'!$C$4:$G$116,4,0),"")</f>
        <v/>
      </c>
      <c r="N1342" s="95" t="str">
        <f t="shared" si="93"/>
        <v/>
      </c>
      <c r="O1342" s="96" t="str">
        <f t="shared" si="94"/>
        <v/>
      </c>
      <c r="P1342" s="14"/>
      <c r="Q1342" s="14"/>
      <c r="R1342" s="218" t="e">
        <f>+VLOOKUP(F1342,'ESTADAR V3 2025'!$D$125:$G$236,4,FALSE)</f>
        <v>#N/A</v>
      </c>
    </row>
    <row r="1343" spans="1:18" x14ac:dyDescent="0.35">
      <c r="A1343" s="83" t="str">
        <f>IFERROR(VLOOKUP(LEFT(F1343,4),Tabla3[[COD]:[PROCESO]],5,0),"")</f>
        <v/>
      </c>
      <c r="B1343" s="15"/>
      <c r="C1343" s="85"/>
      <c r="D1343" s="84" t="e">
        <f>VLOOKUP(E1343,FINCAS!$A$2:$B$77,2,0)</f>
        <v>#N/A</v>
      </c>
      <c r="E1343" s="15"/>
      <c r="F1343" s="15"/>
      <c r="G1343" s="82" t="e">
        <f>VLOOKUP(F1343,'ESTADAR V3 2025'!$D$125:$E$240,2,0)</f>
        <v>#N/A</v>
      </c>
      <c r="H1343" s="86"/>
      <c r="I1343" s="86"/>
      <c r="J1343" s="15"/>
      <c r="K1343" s="92">
        <f t="shared" si="91"/>
        <v>0</v>
      </c>
      <c r="L1343" s="93">
        <f t="shared" si="92"/>
        <v>0</v>
      </c>
      <c r="M1343" s="94" t="str">
        <f>+IFERROR(VLOOKUP(LEFT(F1343,4),'ESTADAR V3 2025'!$C$4:$G$116,4,0),"")</f>
        <v/>
      </c>
      <c r="N1343" s="95" t="str">
        <f t="shared" si="93"/>
        <v/>
      </c>
      <c r="O1343" s="96" t="str">
        <f t="shared" si="94"/>
        <v/>
      </c>
      <c r="P1343" s="14"/>
      <c r="Q1343" s="14"/>
      <c r="R1343" s="218" t="e">
        <f>+VLOOKUP(F1343,'ESTADAR V3 2025'!$D$125:$G$236,4,FALSE)</f>
        <v>#N/A</v>
      </c>
    </row>
    <row r="1344" spans="1:18" x14ac:dyDescent="0.35">
      <c r="A1344" s="83" t="str">
        <f>IFERROR(VLOOKUP(LEFT(F1344,4),Tabla3[[COD]:[PROCESO]],5,0),"")</f>
        <v/>
      </c>
      <c r="B1344" s="15"/>
      <c r="C1344" s="85"/>
      <c r="D1344" s="84" t="e">
        <f>VLOOKUP(E1344,FINCAS!$A$2:$B$77,2,0)</f>
        <v>#N/A</v>
      </c>
      <c r="E1344" s="15"/>
      <c r="F1344" s="15"/>
      <c r="G1344" s="82" t="e">
        <f>VLOOKUP(F1344,'ESTADAR V3 2025'!$D$125:$E$240,2,0)</f>
        <v>#N/A</v>
      </c>
      <c r="H1344" s="86"/>
      <c r="I1344" s="86"/>
      <c r="J1344" s="15"/>
      <c r="K1344" s="92">
        <f t="shared" si="91"/>
        <v>0</v>
      </c>
      <c r="L1344" s="93">
        <f t="shared" si="92"/>
        <v>0</v>
      </c>
      <c r="M1344" s="94" t="str">
        <f>+IFERROR(VLOOKUP(LEFT(F1344,4),'ESTADAR V3 2025'!$C$4:$G$116,4,0),"")</f>
        <v/>
      </c>
      <c r="N1344" s="95" t="str">
        <f t="shared" si="93"/>
        <v/>
      </c>
      <c r="O1344" s="96" t="str">
        <f t="shared" si="94"/>
        <v/>
      </c>
      <c r="P1344" s="14"/>
      <c r="Q1344" s="14"/>
      <c r="R1344" s="218" t="e">
        <f>+VLOOKUP(F1344,'ESTADAR V3 2025'!$D$125:$G$236,4,FALSE)</f>
        <v>#N/A</v>
      </c>
    </row>
    <row r="1345" spans="1:18" x14ac:dyDescent="0.35">
      <c r="A1345" s="83" t="str">
        <f>IFERROR(VLOOKUP(LEFT(F1345,4),Tabla3[[COD]:[PROCESO]],5,0),"")</f>
        <v/>
      </c>
      <c r="B1345" s="15"/>
      <c r="C1345" s="85"/>
      <c r="D1345" s="84" t="e">
        <f>VLOOKUP(E1345,FINCAS!$A$2:$B$77,2,0)</f>
        <v>#N/A</v>
      </c>
      <c r="E1345" s="15"/>
      <c r="F1345" s="15"/>
      <c r="G1345" s="82" t="e">
        <f>VLOOKUP(F1345,'ESTADAR V3 2025'!$D$125:$E$240,2,0)</f>
        <v>#N/A</v>
      </c>
      <c r="H1345" s="86"/>
      <c r="I1345" s="86"/>
      <c r="J1345" s="15"/>
      <c r="K1345" s="92">
        <f t="shared" si="91"/>
        <v>0</v>
      </c>
      <c r="L1345" s="93">
        <f t="shared" si="92"/>
        <v>0</v>
      </c>
      <c r="M1345" s="94" t="str">
        <f>+IFERROR(VLOOKUP(LEFT(F1345,4),'ESTADAR V3 2025'!$C$4:$G$116,4,0),"")</f>
        <v/>
      </c>
      <c r="N1345" s="95" t="str">
        <f t="shared" si="93"/>
        <v/>
      </c>
      <c r="O1345" s="96" t="str">
        <f t="shared" si="94"/>
        <v/>
      </c>
      <c r="P1345" s="14"/>
      <c r="Q1345" s="14"/>
      <c r="R1345" s="218" t="e">
        <f>+VLOOKUP(F1345,'ESTADAR V3 2025'!$D$125:$G$236,4,FALSE)</f>
        <v>#N/A</v>
      </c>
    </row>
    <row r="1346" spans="1:18" x14ac:dyDescent="0.35">
      <c r="A1346" s="83" t="str">
        <f>IFERROR(VLOOKUP(LEFT(F1346,4),Tabla3[[COD]:[PROCESO]],5,0),"")</f>
        <v/>
      </c>
      <c r="B1346" s="15"/>
      <c r="C1346" s="85"/>
      <c r="D1346" s="84" t="e">
        <f>VLOOKUP(E1346,FINCAS!$A$2:$B$77,2,0)</f>
        <v>#N/A</v>
      </c>
      <c r="E1346" s="15"/>
      <c r="F1346" s="15"/>
      <c r="G1346" s="82" t="e">
        <f>VLOOKUP(F1346,'ESTADAR V3 2025'!$D$125:$E$240,2,0)</f>
        <v>#N/A</v>
      </c>
      <c r="H1346" s="86"/>
      <c r="I1346" s="86"/>
      <c r="J1346" s="15"/>
      <c r="K1346" s="92">
        <f t="shared" si="91"/>
        <v>0</v>
      </c>
      <c r="L1346" s="93">
        <f t="shared" si="92"/>
        <v>0</v>
      </c>
      <c r="M1346" s="94" t="str">
        <f>+IFERROR(VLOOKUP(LEFT(F1346,4),'ESTADAR V3 2025'!$C$4:$G$116,4,0),"")</f>
        <v/>
      </c>
      <c r="N1346" s="95" t="str">
        <f t="shared" si="93"/>
        <v/>
      </c>
      <c r="O1346" s="96" t="str">
        <f t="shared" si="94"/>
        <v/>
      </c>
      <c r="P1346" s="14"/>
      <c r="Q1346" s="14"/>
      <c r="R1346" s="218" t="e">
        <f>+VLOOKUP(F1346,'ESTADAR V3 2025'!$D$125:$G$236,4,FALSE)</f>
        <v>#N/A</v>
      </c>
    </row>
    <row r="1347" spans="1:18" x14ac:dyDescent="0.35">
      <c r="A1347" s="83" t="str">
        <f>IFERROR(VLOOKUP(LEFT(F1347,4),Tabla3[[COD]:[PROCESO]],5,0),"")</f>
        <v/>
      </c>
      <c r="B1347" s="15"/>
      <c r="C1347" s="85"/>
      <c r="D1347" s="84" t="e">
        <f>VLOOKUP(E1347,FINCAS!$A$2:$B$77,2,0)</f>
        <v>#N/A</v>
      </c>
      <c r="E1347" s="15"/>
      <c r="F1347" s="15"/>
      <c r="G1347" s="82" t="e">
        <f>VLOOKUP(F1347,'ESTADAR V3 2025'!$D$125:$E$240,2,0)</f>
        <v>#N/A</v>
      </c>
      <c r="H1347" s="86"/>
      <c r="I1347" s="86"/>
      <c r="J1347" s="15"/>
      <c r="K1347" s="92">
        <f t="shared" si="91"/>
        <v>0</v>
      </c>
      <c r="L1347" s="93">
        <f t="shared" si="92"/>
        <v>0</v>
      </c>
      <c r="M1347" s="94" t="str">
        <f>+IFERROR(VLOOKUP(LEFT(F1347,4),'ESTADAR V3 2025'!$C$4:$G$116,4,0),"")</f>
        <v/>
      </c>
      <c r="N1347" s="95" t="str">
        <f t="shared" si="93"/>
        <v/>
      </c>
      <c r="O1347" s="96" t="str">
        <f t="shared" si="94"/>
        <v/>
      </c>
      <c r="P1347" s="14"/>
      <c r="Q1347" s="14"/>
      <c r="R1347" s="218" t="e">
        <f>+VLOOKUP(F1347,'ESTADAR V3 2025'!$D$125:$G$236,4,FALSE)</f>
        <v>#N/A</v>
      </c>
    </row>
    <row r="1348" spans="1:18" x14ac:dyDescent="0.35">
      <c r="A1348" s="83" t="str">
        <f>IFERROR(VLOOKUP(LEFT(F1348,4),Tabla3[[COD]:[PROCESO]],5,0),"")</f>
        <v/>
      </c>
      <c r="B1348" s="15"/>
      <c r="C1348" s="85"/>
      <c r="D1348" s="84" t="e">
        <f>VLOOKUP(E1348,FINCAS!$A$2:$B$77,2,0)</f>
        <v>#N/A</v>
      </c>
      <c r="E1348" s="15"/>
      <c r="F1348" s="15"/>
      <c r="G1348" s="82" t="e">
        <f>VLOOKUP(F1348,'ESTADAR V3 2025'!$D$125:$E$240,2,0)</f>
        <v>#N/A</v>
      </c>
      <c r="H1348" s="86"/>
      <c r="I1348" s="86"/>
      <c r="J1348" s="15"/>
      <c r="K1348" s="92">
        <f t="shared" si="91"/>
        <v>0</v>
      </c>
      <c r="L1348" s="93">
        <f t="shared" si="92"/>
        <v>0</v>
      </c>
      <c r="M1348" s="94" t="str">
        <f>+IFERROR(VLOOKUP(LEFT(F1348,4),'ESTADAR V3 2025'!$C$4:$G$116,4,0),"")</f>
        <v/>
      </c>
      <c r="N1348" s="95" t="str">
        <f t="shared" si="93"/>
        <v/>
      </c>
      <c r="O1348" s="96" t="str">
        <f t="shared" si="94"/>
        <v/>
      </c>
      <c r="P1348" s="14"/>
      <c r="Q1348" s="14"/>
      <c r="R1348" s="218" t="e">
        <f>+VLOOKUP(F1348,'ESTADAR V3 2025'!$D$125:$G$236,4,FALSE)</f>
        <v>#N/A</v>
      </c>
    </row>
    <row r="1349" spans="1:18" x14ac:dyDescent="0.35">
      <c r="A1349" s="83" t="str">
        <f>IFERROR(VLOOKUP(LEFT(F1349,4),Tabla3[[COD]:[PROCESO]],5,0),"")</f>
        <v/>
      </c>
      <c r="B1349" s="15"/>
      <c r="C1349" s="85"/>
      <c r="D1349" s="84" t="e">
        <f>VLOOKUP(E1349,FINCAS!$A$2:$B$77,2,0)</f>
        <v>#N/A</v>
      </c>
      <c r="E1349" s="15"/>
      <c r="F1349" s="15"/>
      <c r="G1349" s="82" t="e">
        <f>VLOOKUP(F1349,'ESTADAR V3 2025'!$D$125:$E$240,2,0)</f>
        <v>#N/A</v>
      </c>
      <c r="H1349" s="86"/>
      <c r="I1349" s="86"/>
      <c r="J1349" s="15"/>
      <c r="K1349" s="92">
        <f t="shared" si="91"/>
        <v>0</v>
      </c>
      <c r="L1349" s="93">
        <f t="shared" si="92"/>
        <v>0</v>
      </c>
      <c r="M1349" s="94" t="str">
        <f>+IFERROR(VLOOKUP(LEFT(F1349,4),'ESTADAR V3 2025'!$C$4:$G$116,4,0),"")</f>
        <v/>
      </c>
      <c r="N1349" s="95" t="str">
        <f t="shared" si="93"/>
        <v/>
      </c>
      <c r="O1349" s="96" t="str">
        <f t="shared" si="94"/>
        <v/>
      </c>
      <c r="P1349" s="14"/>
      <c r="Q1349" s="14"/>
      <c r="R1349" s="218" t="e">
        <f>+VLOOKUP(F1349,'ESTADAR V3 2025'!$D$125:$G$236,4,FALSE)</f>
        <v>#N/A</v>
      </c>
    </row>
    <row r="1350" spans="1:18" x14ac:dyDescent="0.35">
      <c r="A1350" s="83" t="str">
        <f>IFERROR(VLOOKUP(LEFT(F1350,4),Tabla3[[COD]:[PROCESO]],5,0),"")</f>
        <v/>
      </c>
      <c r="B1350" s="15"/>
      <c r="C1350" s="85"/>
      <c r="D1350" s="84" t="e">
        <f>VLOOKUP(E1350,FINCAS!$A$2:$B$77,2,0)</f>
        <v>#N/A</v>
      </c>
      <c r="E1350" s="15"/>
      <c r="F1350" s="15"/>
      <c r="G1350" s="82" t="e">
        <f>VLOOKUP(F1350,'ESTADAR V3 2025'!$D$125:$E$240,2,0)</f>
        <v>#N/A</v>
      </c>
      <c r="H1350" s="86"/>
      <c r="I1350" s="86"/>
      <c r="J1350" s="15"/>
      <c r="K1350" s="92">
        <f t="shared" si="91"/>
        <v>0</v>
      </c>
      <c r="L1350" s="93">
        <f t="shared" si="92"/>
        <v>0</v>
      </c>
      <c r="M1350" s="94" t="str">
        <f>+IFERROR(VLOOKUP(LEFT(F1350,4),'ESTADAR V3 2025'!$C$4:$G$116,4,0),"")</f>
        <v/>
      </c>
      <c r="N1350" s="95" t="str">
        <f t="shared" si="93"/>
        <v/>
      </c>
      <c r="O1350" s="96" t="str">
        <f t="shared" si="94"/>
        <v/>
      </c>
      <c r="P1350" s="14"/>
      <c r="Q1350" s="14"/>
      <c r="R1350" s="218" t="e">
        <f>+VLOOKUP(F1350,'ESTADAR V3 2025'!$D$125:$G$236,4,FALSE)</f>
        <v>#N/A</v>
      </c>
    </row>
    <row r="1351" spans="1:18" x14ac:dyDescent="0.35">
      <c r="A1351" s="83" t="str">
        <f>IFERROR(VLOOKUP(LEFT(F1351,4),Tabla3[[COD]:[PROCESO]],5,0),"")</f>
        <v/>
      </c>
      <c r="B1351" s="15"/>
      <c r="C1351" s="85"/>
      <c r="D1351" s="84" t="e">
        <f>VLOOKUP(E1351,FINCAS!$A$2:$B$77,2,0)</f>
        <v>#N/A</v>
      </c>
      <c r="E1351" s="15"/>
      <c r="F1351" s="15"/>
      <c r="G1351" s="82" t="e">
        <f>VLOOKUP(F1351,'ESTADAR V3 2025'!$D$125:$E$240,2,0)</f>
        <v>#N/A</v>
      </c>
      <c r="H1351" s="86"/>
      <c r="I1351" s="86"/>
      <c r="J1351" s="15"/>
      <c r="K1351" s="92">
        <f t="shared" si="91"/>
        <v>0</v>
      </c>
      <c r="L1351" s="93">
        <f t="shared" si="92"/>
        <v>0</v>
      </c>
      <c r="M1351" s="94" t="str">
        <f>+IFERROR(VLOOKUP(LEFT(F1351,4),'ESTADAR V3 2025'!$C$4:$G$116,4,0),"")</f>
        <v/>
      </c>
      <c r="N1351" s="95" t="str">
        <f t="shared" si="93"/>
        <v/>
      </c>
      <c r="O1351" s="96" t="str">
        <f t="shared" si="94"/>
        <v/>
      </c>
      <c r="P1351" s="14"/>
      <c r="Q1351" s="14"/>
      <c r="R1351" s="218" t="e">
        <f>+VLOOKUP(F1351,'ESTADAR V3 2025'!$D$125:$G$236,4,FALSE)</f>
        <v>#N/A</v>
      </c>
    </row>
    <row r="1352" spans="1:18" x14ac:dyDescent="0.35">
      <c r="A1352" s="83" t="str">
        <f>IFERROR(VLOOKUP(LEFT(F1352,4),Tabla3[[COD]:[PROCESO]],5,0),"")</f>
        <v/>
      </c>
      <c r="B1352" s="15"/>
      <c r="C1352" s="85"/>
      <c r="D1352" s="84" t="e">
        <f>VLOOKUP(E1352,FINCAS!$A$2:$B$77,2,0)</f>
        <v>#N/A</v>
      </c>
      <c r="E1352" s="15"/>
      <c r="F1352" s="15"/>
      <c r="G1352" s="82" t="e">
        <f>VLOOKUP(F1352,'ESTADAR V3 2025'!$D$125:$E$240,2,0)</f>
        <v>#N/A</v>
      </c>
      <c r="H1352" s="86"/>
      <c r="I1352" s="86"/>
      <c r="J1352" s="15"/>
      <c r="K1352" s="92">
        <f t="shared" si="91"/>
        <v>0</v>
      </c>
      <c r="L1352" s="93">
        <f t="shared" si="92"/>
        <v>0</v>
      </c>
      <c r="M1352" s="94" t="str">
        <f>+IFERROR(VLOOKUP(LEFT(F1352,4),'ESTADAR V3 2025'!$C$4:$G$116,4,0),"")</f>
        <v/>
      </c>
      <c r="N1352" s="95" t="str">
        <f t="shared" si="93"/>
        <v/>
      </c>
      <c r="O1352" s="96" t="str">
        <f t="shared" si="94"/>
        <v/>
      </c>
      <c r="P1352" s="14"/>
      <c r="Q1352" s="14"/>
      <c r="R1352" s="218" t="e">
        <f>+VLOOKUP(F1352,'ESTADAR V3 2025'!$D$125:$G$236,4,FALSE)</f>
        <v>#N/A</v>
      </c>
    </row>
    <row r="1353" spans="1:18" x14ac:dyDescent="0.35">
      <c r="A1353" s="83" t="str">
        <f>IFERROR(VLOOKUP(LEFT(F1353,4),Tabla3[[COD]:[PROCESO]],5,0),"")</f>
        <v/>
      </c>
      <c r="B1353" s="15"/>
      <c r="C1353" s="85"/>
      <c r="D1353" s="84" t="e">
        <f>VLOOKUP(E1353,FINCAS!$A$2:$B$77,2,0)</f>
        <v>#N/A</v>
      </c>
      <c r="E1353" s="15"/>
      <c r="F1353" s="15"/>
      <c r="G1353" s="82" t="e">
        <f>VLOOKUP(F1353,'ESTADAR V3 2025'!$D$125:$E$240,2,0)</f>
        <v>#N/A</v>
      </c>
      <c r="H1353" s="86"/>
      <c r="I1353" s="86"/>
      <c r="J1353" s="15"/>
      <c r="K1353" s="92">
        <f t="shared" si="91"/>
        <v>0</v>
      </c>
      <c r="L1353" s="93">
        <f t="shared" si="92"/>
        <v>0</v>
      </c>
      <c r="M1353" s="94" t="str">
        <f>+IFERROR(VLOOKUP(LEFT(F1353,4),'ESTADAR V3 2025'!$C$4:$G$116,4,0),"")</f>
        <v/>
      </c>
      <c r="N1353" s="95" t="str">
        <f t="shared" si="93"/>
        <v/>
      </c>
      <c r="O1353" s="96" t="str">
        <f t="shared" si="94"/>
        <v/>
      </c>
      <c r="P1353" s="14"/>
      <c r="Q1353" s="14"/>
      <c r="R1353" s="218" t="e">
        <f>+VLOOKUP(F1353,'ESTADAR V3 2025'!$D$125:$G$236,4,FALSE)</f>
        <v>#N/A</v>
      </c>
    </row>
    <row r="1354" spans="1:18" x14ac:dyDescent="0.35">
      <c r="A1354" s="83" t="str">
        <f>IFERROR(VLOOKUP(LEFT(F1354,4),Tabla3[[COD]:[PROCESO]],5,0),"")</f>
        <v/>
      </c>
      <c r="B1354" s="15"/>
      <c r="C1354" s="85"/>
      <c r="D1354" s="84" t="e">
        <f>VLOOKUP(E1354,FINCAS!$A$2:$B$77,2,0)</f>
        <v>#N/A</v>
      </c>
      <c r="E1354" s="15"/>
      <c r="F1354" s="15"/>
      <c r="G1354" s="82" t="e">
        <f>VLOOKUP(F1354,'ESTADAR V3 2025'!$D$125:$E$240,2,0)</f>
        <v>#N/A</v>
      </c>
      <c r="H1354" s="86"/>
      <c r="I1354" s="86"/>
      <c r="J1354" s="15"/>
      <c r="K1354" s="92">
        <f t="shared" si="91"/>
        <v>0</v>
      </c>
      <c r="L1354" s="93">
        <f t="shared" si="92"/>
        <v>0</v>
      </c>
      <c r="M1354" s="94" t="str">
        <f>+IFERROR(VLOOKUP(LEFT(F1354,4),'ESTADAR V3 2025'!$C$4:$G$116,4,0),"")</f>
        <v/>
      </c>
      <c r="N1354" s="95" t="str">
        <f t="shared" si="93"/>
        <v/>
      </c>
      <c r="O1354" s="96" t="str">
        <f t="shared" si="94"/>
        <v/>
      </c>
      <c r="P1354" s="14"/>
      <c r="Q1354" s="14"/>
      <c r="R1354" s="218" t="e">
        <f>+VLOOKUP(F1354,'ESTADAR V3 2025'!$D$125:$G$236,4,FALSE)</f>
        <v>#N/A</v>
      </c>
    </row>
    <row r="1355" spans="1:18" x14ac:dyDescent="0.35">
      <c r="A1355" s="83" t="str">
        <f>IFERROR(VLOOKUP(LEFT(F1355,4),Tabla3[[COD]:[PROCESO]],5,0),"")</f>
        <v/>
      </c>
      <c r="B1355" s="15"/>
      <c r="C1355" s="85"/>
      <c r="D1355" s="84" t="e">
        <f>VLOOKUP(E1355,FINCAS!$A$2:$B$77,2,0)</f>
        <v>#N/A</v>
      </c>
      <c r="E1355" s="15"/>
      <c r="F1355" s="15"/>
      <c r="G1355" s="82" t="e">
        <f>VLOOKUP(F1355,'ESTADAR V3 2025'!$D$125:$E$240,2,0)</f>
        <v>#N/A</v>
      </c>
      <c r="H1355" s="86"/>
      <c r="I1355" s="86"/>
      <c r="J1355" s="15"/>
      <c r="K1355" s="92">
        <f t="shared" si="91"/>
        <v>0</v>
      </c>
      <c r="L1355" s="93">
        <f t="shared" si="92"/>
        <v>0</v>
      </c>
      <c r="M1355" s="94" t="str">
        <f>+IFERROR(VLOOKUP(LEFT(F1355,4),'ESTADAR V3 2025'!$C$4:$G$116,4,0),"")</f>
        <v/>
      </c>
      <c r="N1355" s="95" t="str">
        <f t="shared" si="93"/>
        <v/>
      </c>
      <c r="O1355" s="96" t="str">
        <f t="shared" si="94"/>
        <v/>
      </c>
      <c r="P1355" s="14"/>
      <c r="Q1355" s="14"/>
      <c r="R1355" s="218" t="e">
        <f>+VLOOKUP(F1355,'ESTADAR V3 2025'!$D$125:$G$236,4,FALSE)</f>
        <v>#N/A</v>
      </c>
    </row>
    <row r="1356" spans="1:18" x14ac:dyDescent="0.35">
      <c r="A1356" s="83" t="str">
        <f>IFERROR(VLOOKUP(LEFT(F1356,4),Tabla3[[COD]:[PROCESO]],5,0),"")</f>
        <v/>
      </c>
      <c r="B1356" s="15"/>
      <c r="C1356" s="85"/>
      <c r="D1356" s="84" t="e">
        <f>VLOOKUP(E1356,FINCAS!$A$2:$B$77,2,0)</f>
        <v>#N/A</v>
      </c>
      <c r="E1356" s="15"/>
      <c r="F1356" s="15"/>
      <c r="G1356" s="82" t="e">
        <f>VLOOKUP(F1356,'ESTADAR V3 2025'!$D$125:$E$240,2,0)</f>
        <v>#N/A</v>
      </c>
      <c r="H1356" s="86"/>
      <c r="I1356" s="86"/>
      <c r="J1356" s="15"/>
      <c r="K1356" s="92">
        <f t="shared" si="91"/>
        <v>0</v>
      </c>
      <c r="L1356" s="93">
        <f t="shared" si="92"/>
        <v>0</v>
      </c>
      <c r="M1356" s="94" t="str">
        <f>+IFERROR(VLOOKUP(LEFT(F1356,4),'ESTADAR V3 2025'!$C$4:$G$116,4,0),"")</f>
        <v/>
      </c>
      <c r="N1356" s="95" t="str">
        <f t="shared" si="93"/>
        <v/>
      </c>
      <c r="O1356" s="96" t="str">
        <f t="shared" si="94"/>
        <v/>
      </c>
      <c r="P1356" s="14"/>
      <c r="Q1356" s="14"/>
      <c r="R1356" s="218" t="e">
        <f>+VLOOKUP(F1356,'ESTADAR V3 2025'!$D$125:$G$236,4,FALSE)</f>
        <v>#N/A</v>
      </c>
    </row>
    <row r="1357" spans="1:18" x14ac:dyDescent="0.35">
      <c r="A1357" s="83" t="str">
        <f>IFERROR(VLOOKUP(LEFT(F1357,4),Tabla3[[COD]:[PROCESO]],5,0),"")</f>
        <v/>
      </c>
      <c r="B1357" s="15"/>
      <c r="C1357" s="85"/>
      <c r="D1357" s="84" t="e">
        <f>VLOOKUP(E1357,FINCAS!$A$2:$B$77,2,0)</f>
        <v>#N/A</v>
      </c>
      <c r="E1357" s="15"/>
      <c r="F1357" s="15"/>
      <c r="G1357" s="82" t="e">
        <f>VLOOKUP(F1357,'ESTADAR V3 2025'!$D$125:$E$240,2,0)</f>
        <v>#N/A</v>
      </c>
      <c r="H1357" s="86"/>
      <c r="I1357" s="86"/>
      <c r="J1357" s="15"/>
      <c r="K1357" s="92">
        <f t="shared" si="91"/>
        <v>0</v>
      </c>
      <c r="L1357" s="93">
        <f t="shared" si="92"/>
        <v>0</v>
      </c>
      <c r="M1357" s="94" t="str">
        <f>+IFERROR(VLOOKUP(LEFT(F1357,4),'ESTADAR V3 2025'!$C$4:$G$116,4,0),"")</f>
        <v/>
      </c>
      <c r="N1357" s="95" t="str">
        <f t="shared" si="93"/>
        <v/>
      </c>
      <c r="O1357" s="96" t="str">
        <f t="shared" si="94"/>
        <v/>
      </c>
      <c r="P1357" s="14"/>
      <c r="Q1357" s="14"/>
      <c r="R1357" s="218" t="e">
        <f>+VLOOKUP(F1357,'ESTADAR V3 2025'!$D$125:$G$236,4,FALSE)</f>
        <v>#N/A</v>
      </c>
    </row>
    <row r="1358" spans="1:18" x14ac:dyDescent="0.35">
      <c r="A1358" s="83" t="str">
        <f>IFERROR(VLOOKUP(LEFT(F1358,4),Tabla3[[COD]:[PROCESO]],5,0),"")</f>
        <v/>
      </c>
      <c r="B1358" s="15"/>
      <c r="C1358" s="85"/>
      <c r="D1358" s="84" t="e">
        <f>VLOOKUP(E1358,FINCAS!$A$2:$B$77,2,0)</f>
        <v>#N/A</v>
      </c>
      <c r="E1358" s="15"/>
      <c r="F1358" s="15"/>
      <c r="G1358" s="82" t="e">
        <f>VLOOKUP(F1358,'ESTADAR V3 2025'!$D$125:$E$240,2,0)</f>
        <v>#N/A</v>
      </c>
      <c r="H1358" s="86"/>
      <c r="I1358" s="86"/>
      <c r="J1358" s="15"/>
      <c r="K1358" s="92">
        <f t="shared" si="91"/>
        <v>0</v>
      </c>
      <c r="L1358" s="93">
        <f t="shared" si="92"/>
        <v>0</v>
      </c>
      <c r="M1358" s="94" t="str">
        <f>+IFERROR(VLOOKUP(LEFT(F1358,4),'ESTADAR V3 2025'!$C$4:$G$116,4,0),"")</f>
        <v/>
      </c>
      <c r="N1358" s="95" t="str">
        <f t="shared" si="93"/>
        <v/>
      </c>
      <c r="O1358" s="96" t="str">
        <f t="shared" si="94"/>
        <v/>
      </c>
      <c r="P1358" s="14"/>
      <c r="Q1358" s="14"/>
      <c r="R1358" s="218" t="e">
        <f>+VLOOKUP(F1358,'ESTADAR V3 2025'!$D$125:$G$236,4,FALSE)</f>
        <v>#N/A</v>
      </c>
    </row>
    <row r="1359" spans="1:18" x14ac:dyDescent="0.35">
      <c r="A1359" s="83" t="str">
        <f>IFERROR(VLOOKUP(LEFT(F1359,4),Tabla3[[COD]:[PROCESO]],5,0),"")</f>
        <v/>
      </c>
      <c r="B1359" s="15"/>
      <c r="C1359" s="85"/>
      <c r="D1359" s="84" t="e">
        <f>VLOOKUP(E1359,FINCAS!$A$2:$B$77,2,0)</f>
        <v>#N/A</v>
      </c>
      <c r="E1359" s="15"/>
      <c r="F1359" s="15"/>
      <c r="G1359" s="82" t="e">
        <f>VLOOKUP(F1359,'ESTADAR V3 2025'!$D$125:$E$240,2,0)</f>
        <v>#N/A</v>
      </c>
      <c r="H1359" s="86"/>
      <c r="I1359" s="86"/>
      <c r="J1359" s="15"/>
      <c r="K1359" s="92">
        <f t="shared" si="91"/>
        <v>0</v>
      </c>
      <c r="L1359" s="93">
        <f t="shared" si="92"/>
        <v>0</v>
      </c>
      <c r="M1359" s="94" t="str">
        <f>+IFERROR(VLOOKUP(LEFT(F1359,4),'ESTADAR V3 2025'!$C$4:$G$116,4,0),"")</f>
        <v/>
      </c>
      <c r="N1359" s="95" t="str">
        <f t="shared" si="93"/>
        <v/>
      </c>
      <c r="O1359" s="96" t="str">
        <f t="shared" si="94"/>
        <v/>
      </c>
      <c r="P1359" s="14"/>
      <c r="Q1359" s="14"/>
      <c r="R1359" s="218" t="e">
        <f>+VLOOKUP(F1359,'ESTADAR V3 2025'!$D$125:$G$236,4,FALSE)</f>
        <v>#N/A</v>
      </c>
    </row>
    <row r="1360" spans="1:18" x14ac:dyDescent="0.35">
      <c r="A1360" s="83" t="str">
        <f>IFERROR(VLOOKUP(LEFT(F1360,4),Tabla3[[COD]:[PROCESO]],5,0),"")</f>
        <v/>
      </c>
      <c r="B1360" s="15"/>
      <c r="C1360" s="85"/>
      <c r="D1360" s="84" t="e">
        <f>VLOOKUP(E1360,FINCAS!$A$2:$B$77,2,0)</f>
        <v>#N/A</v>
      </c>
      <c r="E1360" s="15"/>
      <c r="F1360" s="15"/>
      <c r="G1360" s="82" t="e">
        <f>VLOOKUP(F1360,'ESTADAR V3 2025'!$D$125:$E$240,2,0)</f>
        <v>#N/A</v>
      </c>
      <c r="H1360" s="86"/>
      <c r="I1360" s="86"/>
      <c r="J1360" s="15"/>
      <c r="K1360" s="92">
        <f t="shared" si="91"/>
        <v>0</v>
      </c>
      <c r="L1360" s="93">
        <f t="shared" si="92"/>
        <v>0</v>
      </c>
      <c r="M1360" s="94" t="str">
        <f>+IFERROR(VLOOKUP(LEFT(F1360,4),'ESTADAR V3 2025'!$C$4:$G$116,4,0),"")</f>
        <v/>
      </c>
      <c r="N1360" s="95" t="str">
        <f t="shared" si="93"/>
        <v/>
      </c>
      <c r="O1360" s="96" t="str">
        <f t="shared" si="94"/>
        <v/>
      </c>
      <c r="P1360" s="14"/>
      <c r="Q1360" s="14"/>
      <c r="R1360" s="218" t="e">
        <f>+VLOOKUP(F1360,'ESTADAR V3 2025'!$D$125:$G$236,4,FALSE)</f>
        <v>#N/A</v>
      </c>
    </row>
    <row r="1361" spans="1:18" x14ac:dyDescent="0.35">
      <c r="A1361" s="83" t="str">
        <f>IFERROR(VLOOKUP(LEFT(F1361,4),Tabla3[[COD]:[PROCESO]],5,0),"")</f>
        <v/>
      </c>
      <c r="B1361" s="15"/>
      <c r="C1361" s="85"/>
      <c r="D1361" s="84" t="e">
        <f>VLOOKUP(E1361,FINCAS!$A$2:$B$77,2,0)</f>
        <v>#N/A</v>
      </c>
      <c r="E1361" s="15"/>
      <c r="F1361" s="15"/>
      <c r="G1361" s="82" t="e">
        <f>VLOOKUP(F1361,'ESTADAR V3 2025'!$D$125:$E$240,2,0)</f>
        <v>#N/A</v>
      </c>
      <c r="H1361" s="86"/>
      <c r="I1361" s="86"/>
      <c r="J1361" s="15"/>
      <c r="K1361" s="92">
        <f t="shared" si="91"/>
        <v>0</v>
      </c>
      <c r="L1361" s="93">
        <f t="shared" si="92"/>
        <v>0</v>
      </c>
      <c r="M1361" s="94" t="str">
        <f>+IFERROR(VLOOKUP(LEFT(F1361,4),'ESTADAR V3 2025'!$C$4:$G$116,4,0),"")</f>
        <v/>
      </c>
      <c r="N1361" s="95" t="str">
        <f t="shared" si="93"/>
        <v/>
      </c>
      <c r="O1361" s="96" t="str">
        <f t="shared" si="94"/>
        <v/>
      </c>
      <c r="P1361" s="14"/>
      <c r="Q1361" s="14"/>
      <c r="R1361" s="218" t="e">
        <f>+VLOOKUP(F1361,'ESTADAR V3 2025'!$D$125:$G$236,4,FALSE)</f>
        <v>#N/A</v>
      </c>
    </row>
    <row r="1362" spans="1:18" x14ac:dyDescent="0.35">
      <c r="A1362" s="83" t="str">
        <f>IFERROR(VLOOKUP(LEFT(F1362,4),Tabla3[[COD]:[PROCESO]],5,0),"")</f>
        <v/>
      </c>
      <c r="B1362" s="15"/>
      <c r="C1362" s="85"/>
      <c r="D1362" s="84" t="e">
        <f>VLOOKUP(E1362,FINCAS!$A$2:$B$77,2,0)</f>
        <v>#N/A</v>
      </c>
      <c r="E1362" s="15"/>
      <c r="F1362" s="15"/>
      <c r="G1362" s="82" t="e">
        <f>VLOOKUP(F1362,'ESTADAR V3 2025'!$D$125:$E$240,2,0)</f>
        <v>#N/A</v>
      </c>
      <c r="H1362" s="86"/>
      <c r="I1362" s="86"/>
      <c r="J1362" s="15"/>
      <c r="K1362" s="92">
        <f t="shared" si="91"/>
        <v>0</v>
      </c>
      <c r="L1362" s="93">
        <f t="shared" si="92"/>
        <v>0</v>
      </c>
      <c r="M1362" s="94" t="str">
        <f>+IFERROR(VLOOKUP(LEFT(F1362,4),'ESTADAR V3 2025'!$C$4:$G$116,4,0),"")</f>
        <v/>
      </c>
      <c r="N1362" s="95" t="str">
        <f t="shared" si="93"/>
        <v/>
      </c>
      <c r="O1362" s="96" t="str">
        <f t="shared" si="94"/>
        <v/>
      </c>
      <c r="P1362" s="14"/>
      <c r="Q1362" s="14"/>
      <c r="R1362" s="218" t="e">
        <f>+VLOOKUP(F1362,'ESTADAR V3 2025'!$D$125:$G$236,4,FALSE)</f>
        <v>#N/A</v>
      </c>
    </row>
    <row r="1363" spans="1:18" x14ac:dyDescent="0.35">
      <c r="A1363" s="83" t="str">
        <f>IFERROR(VLOOKUP(LEFT(F1363,4),Tabla3[[COD]:[PROCESO]],5,0),"")</f>
        <v/>
      </c>
      <c r="B1363" s="15"/>
      <c r="C1363" s="85"/>
      <c r="D1363" s="84" t="e">
        <f>VLOOKUP(E1363,FINCAS!$A$2:$B$77,2,0)</f>
        <v>#N/A</v>
      </c>
      <c r="E1363" s="15"/>
      <c r="F1363" s="15"/>
      <c r="G1363" s="82" t="e">
        <f>VLOOKUP(F1363,'ESTADAR V3 2025'!$D$125:$E$240,2,0)</f>
        <v>#N/A</v>
      </c>
      <c r="H1363" s="86"/>
      <c r="I1363" s="86"/>
      <c r="J1363" s="15"/>
      <c r="K1363" s="92">
        <f t="shared" si="91"/>
        <v>0</v>
      </c>
      <c r="L1363" s="93">
        <f t="shared" si="92"/>
        <v>0</v>
      </c>
      <c r="M1363" s="94" t="str">
        <f>+IFERROR(VLOOKUP(LEFT(F1363,4),'ESTADAR V3 2025'!$C$4:$G$116,4,0),"")</f>
        <v/>
      </c>
      <c r="N1363" s="95" t="str">
        <f t="shared" si="93"/>
        <v/>
      </c>
      <c r="O1363" s="96" t="str">
        <f t="shared" si="94"/>
        <v/>
      </c>
      <c r="P1363" s="14"/>
      <c r="Q1363" s="14"/>
      <c r="R1363" s="218" t="e">
        <f>+VLOOKUP(F1363,'ESTADAR V3 2025'!$D$125:$G$236,4,FALSE)</f>
        <v>#N/A</v>
      </c>
    </row>
    <row r="1364" spans="1:18" x14ac:dyDescent="0.35">
      <c r="A1364" s="83" t="str">
        <f>IFERROR(VLOOKUP(LEFT(F1364,4),Tabla3[[COD]:[PROCESO]],5,0),"")</f>
        <v/>
      </c>
      <c r="B1364" s="15"/>
      <c r="C1364" s="85"/>
      <c r="D1364" s="84" t="e">
        <f>VLOOKUP(E1364,FINCAS!$A$2:$B$77,2,0)</f>
        <v>#N/A</v>
      </c>
      <c r="E1364" s="15"/>
      <c r="F1364" s="15"/>
      <c r="G1364" s="82" t="e">
        <f>VLOOKUP(F1364,'ESTADAR V3 2025'!$D$125:$E$240,2,0)</f>
        <v>#N/A</v>
      </c>
      <c r="H1364" s="86"/>
      <c r="I1364" s="86"/>
      <c r="J1364" s="15"/>
      <c r="K1364" s="92">
        <f t="shared" si="91"/>
        <v>0</v>
      </c>
      <c r="L1364" s="93">
        <f t="shared" si="92"/>
        <v>0</v>
      </c>
      <c r="M1364" s="94" t="str">
        <f>+IFERROR(VLOOKUP(LEFT(F1364,4),'ESTADAR V3 2025'!$C$4:$G$116,4,0),"")</f>
        <v/>
      </c>
      <c r="N1364" s="95" t="str">
        <f t="shared" si="93"/>
        <v/>
      </c>
      <c r="O1364" s="96" t="str">
        <f t="shared" si="94"/>
        <v/>
      </c>
      <c r="P1364" s="14"/>
      <c r="Q1364" s="14"/>
      <c r="R1364" s="218" t="e">
        <f>+VLOOKUP(F1364,'ESTADAR V3 2025'!$D$125:$G$236,4,FALSE)</f>
        <v>#N/A</v>
      </c>
    </row>
    <row r="1365" spans="1:18" x14ac:dyDescent="0.35">
      <c r="A1365" s="83" t="str">
        <f>IFERROR(VLOOKUP(LEFT(F1365,4),Tabla3[[COD]:[PROCESO]],5,0),"")</f>
        <v/>
      </c>
      <c r="B1365" s="15"/>
      <c r="C1365" s="85"/>
      <c r="D1365" s="84" t="e">
        <f>VLOOKUP(E1365,FINCAS!$A$2:$B$77,2,0)</f>
        <v>#N/A</v>
      </c>
      <c r="E1365" s="15"/>
      <c r="F1365" s="15"/>
      <c r="G1365" s="82" t="e">
        <f>VLOOKUP(F1365,'ESTADAR V3 2025'!$D$125:$E$240,2,0)</f>
        <v>#N/A</v>
      </c>
      <c r="H1365" s="86"/>
      <c r="I1365" s="86"/>
      <c r="J1365" s="15"/>
      <c r="K1365" s="92">
        <f t="shared" si="91"/>
        <v>0</v>
      </c>
      <c r="L1365" s="93">
        <f t="shared" si="92"/>
        <v>0</v>
      </c>
      <c r="M1365" s="94" t="str">
        <f>+IFERROR(VLOOKUP(LEFT(F1365,4),'ESTADAR V3 2025'!$C$4:$G$116,4,0),"")</f>
        <v/>
      </c>
      <c r="N1365" s="95" t="str">
        <f t="shared" si="93"/>
        <v/>
      </c>
      <c r="O1365" s="96" t="str">
        <f t="shared" si="94"/>
        <v/>
      </c>
      <c r="P1365" s="14"/>
      <c r="Q1365" s="14"/>
      <c r="R1365" s="218" t="e">
        <f>+VLOOKUP(F1365,'ESTADAR V3 2025'!$D$125:$G$236,4,FALSE)</f>
        <v>#N/A</v>
      </c>
    </row>
    <row r="1366" spans="1:18" x14ac:dyDescent="0.35">
      <c r="A1366" s="83" t="str">
        <f>IFERROR(VLOOKUP(LEFT(F1366,4),Tabla3[[COD]:[PROCESO]],5,0),"")</f>
        <v/>
      </c>
      <c r="B1366" s="15"/>
      <c r="C1366" s="85"/>
      <c r="D1366" s="84" t="e">
        <f>VLOOKUP(E1366,FINCAS!$A$2:$B$77,2,0)</f>
        <v>#N/A</v>
      </c>
      <c r="E1366" s="15"/>
      <c r="F1366" s="15"/>
      <c r="G1366" s="82" t="e">
        <f>VLOOKUP(F1366,'ESTADAR V3 2025'!$D$125:$E$240,2,0)</f>
        <v>#N/A</v>
      </c>
      <c r="H1366" s="86"/>
      <c r="I1366" s="86"/>
      <c r="J1366" s="15"/>
      <c r="K1366" s="92">
        <f t="shared" si="91"/>
        <v>0</v>
      </c>
      <c r="L1366" s="93">
        <f t="shared" si="92"/>
        <v>0</v>
      </c>
      <c r="M1366" s="94" t="str">
        <f>+IFERROR(VLOOKUP(LEFT(F1366,4),'ESTADAR V3 2025'!$C$4:$G$116,4,0),"")</f>
        <v/>
      </c>
      <c r="N1366" s="95" t="str">
        <f t="shared" si="93"/>
        <v/>
      </c>
      <c r="O1366" s="96" t="str">
        <f t="shared" si="94"/>
        <v/>
      </c>
      <c r="P1366" s="14"/>
      <c r="Q1366" s="14"/>
      <c r="R1366" s="218" t="e">
        <f>+VLOOKUP(F1366,'ESTADAR V3 2025'!$D$125:$G$236,4,FALSE)</f>
        <v>#N/A</v>
      </c>
    </row>
    <row r="1367" spans="1:18" x14ac:dyDescent="0.35">
      <c r="A1367" s="83" t="str">
        <f>IFERROR(VLOOKUP(LEFT(F1367,4),Tabla3[[COD]:[PROCESO]],5,0),"")</f>
        <v/>
      </c>
      <c r="B1367" s="15"/>
      <c r="C1367" s="85"/>
      <c r="D1367" s="84" t="e">
        <f>VLOOKUP(E1367,FINCAS!$A$2:$B$77,2,0)</f>
        <v>#N/A</v>
      </c>
      <c r="E1367" s="15"/>
      <c r="F1367" s="15"/>
      <c r="G1367" s="82" t="e">
        <f>VLOOKUP(F1367,'ESTADAR V3 2025'!$D$125:$E$240,2,0)</f>
        <v>#N/A</v>
      </c>
      <c r="H1367" s="86"/>
      <c r="I1367" s="86"/>
      <c r="J1367" s="15"/>
      <c r="K1367" s="92">
        <f t="shared" si="91"/>
        <v>0</v>
      </c>
      <c r="L1367" s="93">
        <f t="shared" si="92"/>
        <v>0</v>
      </c>
      <c r="M1367" s="94" t="str">
        <f>+IFERROR(VLOOKUP(LEFT(F1367,4),'ESTADAR V3 2025'!$C$4:$G$116,4,0),"")</f>
        <v/>
      </c>
      <c r="N1367" s="95" t="str">
        <f t="shared" si="93"/>
        <v/>
      </c>
      <c r="O1367" s="96" t="str">
        <f t="shared" si="94"/>
        <v/>
      </c>
      <c r="P1367" s="14"/>
      <c r="Q1367" s="14"/>
      <c r="R1367" s="218" t="e">
        <f>+VLOOKUP(F1367,'ESTADAR V3 2025'!$D$125:$G$236,4,FALSE)</f>
        <v>#N/A</v>
      </c>
    </row>
    <row r="1368" spans="1:18" x14ac:dyDescent="0.35">
      <c r="A1368" s="83" t="str">
        <f>IFERROR(VLOOKUP(LEFT(F1368,4),Tabla3[[COD]:[PROCESO]],5,0),"")</f>
        <v/>
      </c>
      <c r="B1368" s="15"/>
      <c r="C1368" s="85"/>
      <c r="D1368" s="84" t="e">
        <f>VLOOKUP(E1368,FINCAS!$A$2:$B$77,2,0)</f>
        <v>#N/A</v>
      </c>
      <c r="E1368" s="15"/>
      <c r="F1368" s="15"/>
      <c r="G1368" s="82" t="e">
        <f>VLOOKUP(F1368,'ESTADAR V3 2025'!$D$125:$E$240,2,0)</f>
        <v>#N/A</v>
      </c>
      <c r="H1368" s="86"/>
      <c r="I1368" s="86"/>
      <c r="J1368" s="15"/>
      <c r="K1368" s="92">
        <f t="shared" si="91"/>
        <v>0</v>
      </c>
      <c r="L1368" s="93">
        <f t="shared" si="92"/>
        <v>0</v>
      </c>
      <c r="M1368" s="94" t="str">
        <f>+IFERROR(VLOOKUP(LEFT(F1368,4),'ESTADAR V3 2025'!$C$4:$G$116,4,0),"")</f>
        <v/>
      </c>
      <c r="N1368" s="95" t="str">
        <f t="shared" si="93"/>
        <v/>
      </c>
      <c r="O1368" s="96" t="str">
        <f t="shared" si="94"/>
        <v/>
      </c>
      <c r="P1368" s="14"/>
      <c r="Q1368" s="14"/>
      <c r="R1368" s="218" t="e">
        <f>+VLOOKUP(F1368,'ESTADAR V3 2025'!$D$125:$G$236,4,FALSE)</f>
        <v>#N/A</v>
      </c>
    </row>
    <row r="1369" spans="1:18" x14ac:dyDescent="0.35">
      <c r="A1369" s="83" t="str">
        <f>IFERROR(VLOOKUP(LEFT(F1369,4),Tabla3[[COD]:[PROCESO]],5,0),"")</f>
        <v/>
      </c>
      <c r="B1369" s="15"/>
      <c r="C1369" s="85"/>
      <c r="D1369" s="84" t="e">
        <f>VLOOKUP(E1369,FINCAS!$A$2:$B$77,2,0)</f>
        <v>#N/A</v>
      </c>
      <c r="E1369" s="15"/>
      <c r="F1369" s="15"/>
      <c r="G1369" s="82" t="e">
        <f>VLOOKUP(F1369,'ESTADAR V3 2025'!$D$125:$E$240,2,0)</f>
        <v>#N/A</v>
      </c>
      <c r="H1369" s="86"/>
      <c r="I1369" s="86"/>
      <c r="J1369" s="15"/>
      <c r="K1369" s="92">
        <f t="shared" si="91"/>
        <v>0</v>
      </c>
      <c r="L1369" s="93">
        <f t="shared" si="92"/>
        <v>0</v>
      </c>
      <c r="M1369" s="94" t="str">
        <f>+IFERROR(VLOOKUP(LEFT(F1369,4),'ESTADAR V3 2025'!$C$4:$G$116,4,0),"")</f>
        <v/>
      </c>
      <c r="N1369" s="95" t="str">
        <f t="shared" si="93"/>
        <v/>
      </c>
      <c r="O1369" s="96" t="str">
        <f t="shared" si="94"/>
        <v/>
      </c>
      <c r="P1369" s="14"/>
      <c r="Q1369" s="14"/>
      <c r="R1369" s="218" t="e">
        <f>+VLOOKUP(F1369,'ESTADAR V3 2025'!$D$125:$G$236,4,FALSE)</f>
        <v>#N/A</v>
      </c>
    </row>
    <row r="1370" spans="1:18" x14ac:dyDescent="0.35">
      <c r="A1370" s="83" t="str">
        <f>IFERROR(VLOOKUP(LEFT(F1370,4),Tabla3[[COD]:[PROCESO]],5,0),"")</f>
        <v/>
      </c>
      <c r="B1370" s="15"/>
      <c r="C1370" s="85"/>
      <c r="D1370" s="84" t="e">
        <f>VLOOKUP(E1370,FINCAS!$A$2:$B$77,2,0)</f>
        <v>#N/A</v>
      </c>
      <c r="E1370" s="15"/>
      <c r="F1370" s="15"/>
      <c r="G1370" s="82" t="e">
        <f>VLOOKUP(F1370,'ESTADAR V3 2025'!$D$125:$E$240,2,0)</f>
        <v>#N/A</v>
      </c>
      <c r="H1370" s="86"/>
      <c r="I1370" s="86"/>
      <c r="J1370" s="15"/>
      <c r="K1370" s="92">
        <f t="shared" si="91"/>
        <v>0</v>
      </c>
      <c r="L1370" s="93">
        <f t="shared" si="92"/>
        <v>0</v>
      </c>
      <c r="M1370" s="94" t="str">
        <f>+IFERROR(VLOOKUP(LEFT(F1370,4),'ESTADAR V3 2025'!$C$4:$G$116,4,0),"")</f>
        <v/>
      </c>
      <c r="N1370" s="95" t="str">
        <f t="shared" si="93"/>
        <v/>
      </c>
      <c r="O1370" s="96" t="str">
        <f t="shared" si="94"/>
        <v/>
      </c>
      <c r="P1370" s="14"/>
      <c r="Q1370" s="14"/>
      <c r="R1370" s="218" t="e">
        <f>+VLOOKUP(F1370,'ESTADAR V3 2025'!$D$125:$G$236,4,FALSE)</f>
        <v>#N/A</v>
      </c>
    </row>
    <row r="1371" spans="1:18" x14ac:dyDescent="0.35">
      <c r="A1371" s="83" t="str">
        <f>IFERROR(VLOOKUP(LEFT(F1371,4),Tabla3[[COD]:[PROCESO]],5,0),"")</f>
        <v/>
      </c>
      <c r="B1371" s="15"/>
      <c r="C1371" s="85"/>
      <c r="D1371" s="84" t="e">
        <f>VLOOKUP(E1371,FINCAS!$A$2:$B$77,2,0)</f>
        <v>#N/A</v>
      </c>
      <c r="E1371" s="15"/>
      <c r="F1371" s="15"/>
      <c r="G1371" s="82" t="e">
        <f>VLOOKUP(F1371,'ESTADAR V3 2025'!$D$125:$E$240,2,0)</f>
        <v>#N/A</v>
      </c>
      <c r="H1371" s="86"/>
      <c r="I1371" s="86"/>
      <c r="J1371" s="15"/>
      <c r="K1371" s="92">
        <f t="shared" si="91"/>
        <v>0</v>
      </c>
      <c r="L1371" s="93">
        <f t="shared" si="92"/>
        <v>0</v>
      </c>
      <c r="M1371" s="94" t="str">
        <f>+IFERROR(VLOOKUP(LEFT(F1371,4),'ESTADAR V3 2025'!$C$4:$G$116,4,0),"")</f>
        <v/>
      </c>
      <c r="N1371" s="95" t="str">
        <f t="shared" si="93"/>
        <v/>
      </c>
      <c r="O1371" s="96" t="str">
        <f t="shared" si="94"/>
        <v/>
      </c>
      <c r="P1371" s="14"/>
      <c r="Q1371" s="14"/>
      <c r="R1371" s="218" t="e">
        <f>+VLOOKUP(F1371,'ESTADAR V3 2025'!$D$125:$G$236,4,FALSE)</f>
        <v>#N/A</v>
      </c>
    </row>
    <row r="1372" spans="1:18" x14ac:dyDescent="0.35">
      <c r="A1372" s="83" t="str">
        <f>IFERROR(VLOOKUP(LEFT(F1372,4),Tabla3[[COD]:[PROCESO]],5,0),"")</f>
        <v/>
      </c>
      <c r="B1372" s="15"/>
      <c r="C1372" s="85"/>
      <c r="D1372" s="84" t="e">
        <f>VLOOKUP(E1372,FINCAS!$A$2:$B$77,2,0)</f>
        <v>#N/A</v>
      </c>
      <c r="E1372" s="15"/>
      <c r="F1372" s="15"/>
      <c r="G1372" s="82" t="e">
        <f>VLOOKUP(F1372,'ESTADAR V3 2025'!$D$125:$E$240,2,0)</f>
        <v>#N/A</v>
      </c>
      <c r="H1372" s="86"/>
      <c r="I1372" s="86"/>
      <c r="J1372" s="15"/>
      <c r="K1372" s="92">
        <f t="shared" si="91"/>
        <v>0</v>
      </c>
      <c r="L1372" s="93">
        <f t="shared" si="92"/>
        <v>0</v>
      </c>
      <c r="M1372" s="94" t="str">
        <f>+IFERROR(VLOOKUP(LEFT(F1372,4),'ESTADAR V3 2025'!$C$4:$G$116,4,0),"")</f>
        <v/>
      </c>
      <c r="N1372" s="95" t="str">
        <f t="shared" si="93"/>
        <v/>
      </c>
      <c r="O1372" s="96" t="str">
        <f t="shared" si="94"/>
        <v/>
      </c>
      <c r="P1372" s="14"/>
      <c r="Q1372" s="14"/>
      <c r="R1372" s="218" t="e">
        <f>+VLOOKUP(F1372,'ESTADAR V3 2025'!$D$125:$G$236,4,FALSE)</f>
        <v>#N/A</v>
      </c>
    </row>
    <row r="1373" spans="1:18" x14ac:dyDescent="0.35">
      <c r="A1373" s="83" t="str">
        <f>IFERROR(VLOOKUP(LEFT(F1373,4),Tabla3[[COD]:[PROCESO]],5,0),"")</f>
        <v/>
      </c>
      <c r="B1373" s="15"/>
      <c r="C1373" s="85"/>
      <c r="D1373" s="84" t="e">
        <f>VLOOKUP(E1373,FINCAS!$A$2:$B$77,2,0)</f>
        <v>#N/A</v>
      </c>
      <c r="E1373" s="15"/>
      <c r="F1373" s="15"/>
      <c r="G1373" s="82" t="e">
        <f>VLOOKUP(F1373,'ESTADAR V3 2025'!$D$125:$E$240,2,0)</f>
        <v>#N/A</v>
      </c>
      <c r="H1373" s="86"/>
      <c r="I1373" s="86"/>
      <c r="J1373" s="15"/>
      <c r="K1373" s="92">
        <f t="shared" si="91"/>
        <v>0</v>
      </c>
      <c r="L1373" s="93">
        <f t="shared" si="92"/>
        <v>0</v>
      </c>
      <c r="M1373" s="94" t="str">
        <f>+IFERROR(VLOOKUP(LEFT(F1373,4),'ESTADAR V3 2025'!$C$4:$G$116,4,0),"")</f>
        <v/>
      </c>
      <c r="N1373" s="95" t="str">
        <f t="shared" si="93"/>
        <v/>
      </c>
      <c r="O1373" s="96" t="str">
        <f t="shared" si="94"/>
        <v/>
      </c>
      <c r="P1373" s="14"/>
      <c r="Q1373" s="14"/>
      <c r="R1373" s="218" t="e">
        <f>+VLOOKUP(F1373,'ESTADAR V3 2025'!$D$125:$G$236,4,FALSE)</f>
        <v>#N/A</v>
      </c>
    </row>
    <row r="1374" spans="1:18" x14ac:dyDescent="0.35">
      <c r="A1374" s="83" t="str">
        <f>IFERROR(VLOOKUP(LEFT(F1374,4),Tabla3[[COD]:[PROCESO]],5,0),"")</f>
        <v/>
      </c>
      <c r="B1374" s="15"/>
      <c r="C1374" s="85"/>
      <c r="D1374" s="84" t="e">
        <f>VLOOKUP(E1374,FINCAS!$A$2:$B$77,2,0)</f>
        <v>#N/A</v>
      </c>
      <c r="E1374" s="15"/>
      <c r="F1374" s="15"/>
      <c r="G1374" s="82" t="e">
        <f>VLOOKUP(F1374,'ESTADAR V3 2025'!$D$125:$E$240,2,0)</f>
        <v>#N/A</v>
      </c>
      <c r="H1374" s="86"/>
      <c r="I1374" s="86"/>
      <c r="J1374" s="15"/>
      <c r="K1374" s="92">
        <f t="shared" si="91"/>
        <v>0</v>
      </c>
      <c r="L1374" s="93">
        <f t="shared" si="92"/>
        <v>0</v>
      </c>
      <c r="M1374" s="94" t="str">
        <f>+IFERROR(VLOOKUP(LEFT(F1374,4),'ESTADAR V3 2025'!$C$4:$G$116,4,0),"")</f>
        <v/>
      </c>
      <c r="N1374" s="95" t="str">
        <f t="shared" si="93"/>
        <v/>
      </c>
      <c r="O1374" s="96" t="str">
        <f t="shared" si="94"/>
        <v/>
      </c>
      <c r="P1374" s="14"/>
      <c r="Q1374" s="14"/>
      <c r="R1374" s="218" t="e">
        <f>+VLOOKUP(F1374,'ESTADAR V3 2025'!$D$125:$G$236,4,FALSE)</f>
        <v>#N/A</v>
      </c>
    </row>
    <row r="1375" spans="1:18" x14ac:dyDescent="0.35">
      <c r="A1375" s="83" t="str">
        <f>IFERROR(VLOOKUP(LEFT(F1375,4),Tabla3[[COD]:[PROCESO]],5,0),"")</f>
        <v/>
      </c>
      <c r="B1375" s="15"/>
      <c r="C1375" s="85"/>
      <c r="D1375" s="84" t="e">
        <f>VLOOKUP(E1375,FINCAS!$A$2:$B$77,2,0)</f>
        <v>#N/A</v>
      </c>
      <c r="E1375" s="15"/>
      <c r="F1375" s="15"/>
      <c r="G1375" s="82" t="e">
        <f>VLOOKUP(F1375,'ESTADAR V3 2025'!$D$125:$E$240,2,0)</f>
        <v>#N/A</v>
      </c>
      <c r="H1375" s="86"/>
      <c r="I1375" s="86"/>
      <c r="J1375" s="15"/>
      <c r="K1375" s="92">
        <f t="shared" si="91"/>
        <v>0</v>
      </c>
      <c r="L1375" s="93">
        <f t="shared" si="92"/>
        <v>0</v>
      </c>
      <c r="M1375" s="94" t="str">
        <f>+IFERROR(VLOOKUP(LEFT(F1375,4),'ESTADAR V3 2025'!$C$4:$G$116,4,0),"")</f>
        <v/>
      </c>
      <c r="N1375" s="95" t="str">
        <f t="shared" si="93"/>
        <v/>
      </c>
      <c r="O1375" s="96" t="str">
        <f t="shared" si="94"/>
        <v/>
      </c>
      <c r="P1375" s="14"/>
      <c r="Q1375" s="14"/>
      <c r="R1375" s="218" t="e">
        <f>+VLOOKUP(F1375,'ESTADAR V3 2025'!$D$125:$G$236,4,FALSE)</f>
        <v>#N/A</v>
      </c>
    </row>
    <row r="1376" spans="1:18" x14ac:dyDescent="0.35">
      <c r="A1376" s="83" t="str">
        <f>IFERROR(VLOOKUP(LEFT(F1376,4),Tabla3[[COD]:[PROCESO]],5,0),"")</f>
        <v/>
      </c>
      <c r="B1376" s="15"/>
      <c r="C1376" s="85"/>
      <c r="D1376" s="84" t="e">
        <f>VLOOKUP(E1376,FINCAS!$A$2:$B$77,2,0)</f>
        <v>#N/A</v>
      </c>
      <c r="E1376" s="15"/>
      <c r="F1376" s="15"/>
      <c r="G1376" s="82" t="e">
        <f>VLOOKUP(F1376,'ESTADAR V3 2025'!$D$125:$E$240,2,0)</f>
        <v>#N/A</v>
      </c>
      <c r="H1376" s="86"/>
      <c r="I1376" s="86"/>
      <c r="J1376" s="15"/>
      <c r="K1376" s="92">
        <f t="shared" si="91"/>
        <v>0</v>
      </c>
      <c r="L1376" s="93">
        <f t="shared" si="92"/>
        <v>0</v>
      </c>
      <c r="M1376" s="94" t="str">
        <f>+IFERROR(VLOOKUP(LEFT(F1376,4),'ESTADAR V3 2025'!$C$4:$G$116,4,0),"")</f>
        <v/>
      </c>
      <c r="N1376" s="95" t="str">
        <f t="shared" si="93"/>
        <v/>
      </c>
      <c r="O1376" s="96" t="str">
        <f t="shared" si="94"/>
        <v/>
      </c>
      <c r="P1376" s="14"/>
      <c r="Q1376" s="14"/>
      <c r="R1376" s="218" t="e">
        <f>+VLOOKUP(F1376,'ESTADAR V3 2025'!$D$125:$G$236,4,FALSE)</f>
        <v>#N/A</v>
      </c>
    </row>
    <row r="1377" spans="1:18" x14ac:dyDescent="0.35">
      <c r="A1377" s="83" t="str">
        <f>IFERROR(VLOOKUP(LEFT(F1377,4),Tabla3[[COD]:[PROCESO]],5,0),"")</f>
        <v/>
      </c>
      <c r="B1377" s="15"/>
      <c r="C1377" s="85"/>
      <c r="D1377" s="84" t="e">
        <f>VLOOKUP(E1377,FINCAS!$A$2:$B$77,2,0)</f>
        <v>#N/A</v>
      </c>
      <c r="E1377" s="15"/>
      <c r="F1377" s="15"/>
      <c r="G1377" s="82" t="e">
        <f>VLOOKUP(F1377,'ESTADAR V3 2025'!$D$125:$E$240,2,0)</f>
        <v>#N/A</v>
      </c>
      <c r="H1377" s="86"/>
      <c r="I1377" s="86"/>
      <c r="J1377" s="15"/>
      <c r="K1377" s="92">
        <f t="shared" ref="K1377:K1440" si="95">+IFERROR(L1377,M1377)</f>
        <v>0</v>
      </c>
      <c r="L1377" s="93">
        <f t="shared" ref="L1377:L1440" si="96">+(I1377-H1377)*24</f>
        <v>0</v>
      </c>
      <c r="M1377" s="94" t="str">
        <f>+IFERROR(VLOOKUP(LEFT(F1377,4),'ESTADAR V3 2025'!$C$4:$G$116,4,0),"")</f>
        <v/>
      </c>
      <c r="N1377" s="95" t="str">
        <f t="shared" ref="N1377:N1440" si="97">IFERROR(J1377/L1377,"")</f>
        <v/>
      </c>
      <c r="O1377" s="96" t="str">
        <f t="shared" ref="O1377:O1440" si="98">IFERROR(N1377/M1377,"")</f>
        <v/>
      </c>
      <c r="P1377" s="14"/>
      <c r="Q1377" s="14"/>
      <c r="R1377" s="218" t="e">
        <f>+VLOOKUP(F1377,'ESTADAR V3 2025'!$D$125:$G$236,4,FALSE)</f>
        <v>#N/A</v>
      </c>
    </row>
    <row r="1378" spans="1:18" x14ac:dyDescent="0.35">
      <c r="A1378" s="83" t="str">
        <f>IFERROR(VLOOKUP(LEFT(F1378,4),Tabla3[[COD]:[PROCESO]],5,0),"")</f>
        <v/>
      </c>
      <c r="B1378" s="15"/>
      <c r="C1378" s="85"/>
      <c r="D1378" s="84" t="e">
        <f>VLOOKUP(E1378,FINCAS!$A$2:$B$77,2,0)</f>
        <v>#N/A</v>
      </c>
      <c r="E1378" s="15"/>
      <c r="F1378" s="15"/>
      <c r="G1378" s="82" t="e">
        <f>VLOOKUP(F1378,'ESTADAR V3 2025'!$D$125:$E$240,2,0)</f>
        <v>#N/A</v>
      </c>
      <c r="H1378" s="86"/>
      <c r="I1378" s="86"/>
      <c r="J1378" s="15"/>
      <c r="K1378" s="92">
        <f t="shared" si="95"/>
        <v>0</v>
      </c>
      <c r="L1378" s="93">
        <f t="shared" si="96"/>
        <v>0</v>
      </c>
      <c r="M1378" s="94" t="str">
        <f>+IFERROR(VLOOKUP(LEFT(F1378,4),'ESTADAR V3 2025'!$C$4:$G$116,4,0),"")</f>
        <v/>
      </c>
      <c r="N1378" s="95" t="str">
        <f t="shared" si="97"/>
        <v/>
      </c>
      <c r="O1378" s="96" t="str">
        <f t="shared" si="98"/>
        <v/>
      </c>
      <c r="P1378" s="14"/>
      <c r="Q1378" s="14"/>
      <c r="R1378" s="218" t="e">
        <f>+VLOOKUP(F1378,'ESTADAR V3 2025'!$D$125:$G$236,4,FALSE)</f>
        <v>#N/A</v>
      </c>
    </row>
    <row r="1379" spans="1:18" x14ac:dyDescent="0.35">
      <c r="A1379" s="83" t="str">
        <f>IFERROR(VLOOKUP(LEFT(F1379,4),Tabla3[[COD]:[PROCESO]],5,0),"")</f>
        <v/>
      </c>
      <c r="B1379" s="15"/>
      <c r="C1379" s="85"/>
      <c r="D1379" s="84" t="e">
        <f>VLOOKUP(E1379,FINCAS!$A$2:$B$77,2,0)</f>
        <v>#N/A</v>
      </c>
      <c r="E1379" s="15"/>
      <c r="F1379" s="15"/>
      <c r="G1379" s="82" t="e">
        <f>VLOOKUP(F1379,'ESTADAR V3 2025'!$D$125:$E$240,2,0)</f>
        <v>#N/A</v>
      </c>
      <c r="H1379" s="86"/>
      <c r="I1379" s="86"/>
      <c r="J1379" s="15"/>
      <c r="K1379" s="92">
        <f t="shared" si="95"/>
        <v>0</v>
      </c>
      <c r="L1379" s="93">
        <f t="shared" si="96"/>
        <v>0</v>
      </c>
      <c r="M1379" s="94" t="str">
        <f>+IFERROR(VLOOKUP(LEFT(F1379,4),'ESTADAR V3 2025'!$C$4:$G$116,4,0),"")</f>
        <v/>
      </c>
      <c r="N1379" s="95" t="str">
        <f t="shared" si="97"/>
        <v/>
      </c>
      <c r="O1379" s="96" t="str">
        <f t="shared" si="98"/>
        <v/>
      </c>
      <c r="P1379" s="14"/>
      <c r="Q1379" s="14"/>
      <c r="R1379" s="218" t="e">
        <f>+VLOOKUP(F1379,'ESTADAR V3 2025'!$D$125:$G$236,4,FALSE)</f>
        <v>#N/A</v>
      </c>
    </row>
    <row r="1380" spans="1:18" x14ac:dyDescent="0.35">
      <c r="A1380" s="83" t="str">
        <f>IFERROR(VLOOKUP(LEFT(F1380,4),Tabla3[[COD]:[PROCESO]],5,0),"")</f>
        <v/>
      </c>
      <c r="B1380" s="15"/>
      <c r="C1380" s="85"/>
      <c r="D1380" s="84" t="e">
        <f>VLOOKUP(E1380,FINCAS!$A$2:$B$77,2,0)</f>
        <v>#N/A</v>
      </c>
      <c r="E1380" s="15"/>
      <c r="F1380" s="15"/>
      <c r="G1380" s="82" t="e">
        <f>VLOOKUP(F1380,'ESTADAR V3 2025'!$D$125:$E$240,2,0)</f>
        <v>#N/A</v>
      </c>
      <c r="H1380" s="86"/>
      <c r="I1380" s="86"/>
      <c r="J1380" s="15"/>
      <c r="K1380" s="92">
        <f t="shared" si="95"/>
        <v>0</v>
      </c>
      <c r="L1380" s="93">
        <f t="shared" si="96"/>
        <v>0</v>
      </c>
      <c r="M1380" s="94" t="str">
        <f>+IFERROR(VLOOKUP(LEFT(F1380,4),'ESTADAR V3 2025'!$C$4:$G$116,4,0),"")</f>
        <v/>
      </c>
      <c r="N1380" s="95" t="str">
        <f t="shared" si="97"/>
        <v/>
      </c>
      <c r="O1380" s="96" t="str">
        <f t="shared" si="98"/>
        <v/>
      </c>
      <c r="P1380" s="14"/>
      <c r="Q1380" s="14"/>
      <c r="R1380" s="218" t="e">
        <f>+VLOOKUP(F1380,'ESTADAR V3 2025'!$D$125:$G$236,4,FALSE)</f>
        <v>#N/A</v>
      </c>
    </row>
    <row r="1381" spans="1:18" x14ac:dyDescent="0.35">
      <c r="A1381" s="83" t="str">
        <f>IFERROR(VLOOKUP(LEFT(F1381,4),Tabla3[[COD]:[PROCESO]],5,0),"")</f>
        <v/>
      </c>
      <c r="B1381" s="15"/>
      <c r="C1381" s="85"/>
      <c r="D1381" s="84" t="e">
        <f>VLOOKUP(E1381,FINCAS!$A$2:$B$77,2,0)</f>
        <v>#N/A</v>
      </c>
      <c r="E1381" s="15"/>
      <c r="F1381" s="15"/>
      <c r="G1381" s="82" t="e">
        <f>VLOOKUP(F1381,'ESTADAR V3 2025'!$D$125:$E$240,2,0)</f>
        <v>#N/A</v>
      </c>
      <c r="H1381" s="86"/>
      <c r="I1381" s="86"/>
      <c r="J1381" s="15"/>
      <c r="K1381" s="92">
        <f t="shared" si="95"/>
        <v>0</v>
      </c>
      <c r="L1381" s="93">
        <f t="shared" si="96"/>
        <v>0</v>
      </c>
      <c r="M1381" s="94" t="str">
        <f>+IFERROR(VLOOKUP(LEFT(F1381,4),'ESTADAR V3 2025'!$C$4:$G$116,4,0),"")</f>
        <v/>
      </c>
      <c r="N1381" s="95" t="str">
        <f t="shared" si="97"/>
        <v/>
      </c>
      <c r="O1381" s="96" t="str">
        <f t="shared" si="98"/>
        <v/>
      </c>
      <c r="P1381" s="14"/>
      <c r="Q1381" s="14"/>
      <c r="R1381" s="218" t="e">
        <f>+VLOOKUP(F1381,'ESTADAR V3 2025'!$D$125:$G$236,4,FALSE)</f>
        <v>#N/A</v>
      </c>
    </row>
    <row r="1382" spans="1:18" x14ac:dyDescent="0.35">
      <c r="A1382" s="83" t="str">
        <f>IFERROR(VLOOKUP(LEFT(F1382,4),Tabla3[[COD]:[PROCESO]],5,0),"")</f>
        <v/>
      </c>
      <c r="B1382" s="15"/>
      <c r="C1382" s="85"/>
      <c r="D1382" s="84" t="e">
        <f>VLOOKUP(E1382,FINCAS!$A$2:$B$77,2,0)</f>
        <v>#N/A</v>
      </c>
      <c r="E1382" s="15"/>
      <c r="F1382" s="15"/>
      <c r="G1382" s="82" t="e">
        <f>VLOOKUP(F1382,'ESTADAR V3 2025'!$D$125:$E$240,2,0)</f>
        <v>#N/A</v>
      </c>
      <c r="H1382" s="86"/>
      <c r="I1382" s="86"/>
      <c r="J1382" s="15"/>
      <c r="K1382" s="92">
        <f t="shared" si="95"/>
        <v>0</v>
      </c>
      <c r="L1382" s="93">
        <f t="shared" si="96"/>
        <v>0</v>
      </c>
      <c r="M1382" s="94" t="str">
        <f>+IFERROR(VLOOKUP(LEFT(F1382,4),'ESTADAR V3 2025'!$C$4:$G$116,4,0),"")</f>
        <v/>
      </c>
      <c r="N1382" s="95" t="str">
        <f t="shared" si="97"/>
        <v/>
      </c>
      <c r="O1382" s="96" t="str">
        <f t="shared" si="98"/>
        <v/>
      </c>
      <c r="P1382" s="14"/>
      <c r="Q1382" s="14"/>
      <c r="R1382" s="218" t="e">
        <f>+VLOOKUP(F1382,'ESTADAR V3 2025'!$D$125:$G$236,4,FALSE)</f>
        <v>#N/A</v>
      </c>
    </row>
    <row r="1383" spans="1:18" x14ac:dyDescent="0.35">
      <c r="A1383" s="83" t="str">
        <f>IFERROR(VLOOKUP(LEFT(F1383,4),Tabla3[[COD]:[PROCESO]],5,0),"")</f>
        <v/>
      </c>
      <c r="B1383" s="15"/>
      <c r="C1383" s="85"/>
      <c r="D1383" s="84" t="e">
        <f>VLOOKUP(E1383,FINCAS!$A$2:$B$77,2,0)</f>
        <v>#N/A</v>
      </c>
      <c r="E1383" s="15"/>
      <c r="F1383" s="15"/>
      <c r="G1383" s="82" t="e">
        <f>VLOOKUP(F1383,'ESTADAR V3 2025'!$D$125:$E$240,2,0)</f>
        <v>#N/A</v>
      </c>
      <c r="H1383" s="86"/>
      <c r="I1383" s="86"/>
      <c r="J1383" s="15"/>
      <c r="K1383" s="92">
        <f t="shared" si="95"/>
        <v>0</v>
      </c>
      <c r="L1383" s="93">
        <f t="shared" si="96"/>
        <v>0</v>
      </c>
      <c r="M1383" s="94" t="str">
        <f>+IFERROR(VLOOKUP(LEFT(F1383,4),'ESTADAR V3 2025'!$C$4:$G$116,4,0),"")</f>
        <v/>
      </c>
      <c r="N1383" s="95" t="str">
        <f t="shared" si="97"/>
        <v/>
      </c>
      <c r="O1383" s="96" t="str">
        <f t="shared" si="98"/>
        <v/>
      </c>
      <c r="P1383" s="14"/>
      <c r="Q1383" s="14"/>
      <c r="R1383" s="218" t="e">
        <f>+VLOOKUP(F1383,'ESTADAR V3 2025'!$D$125:$G$236,4,FALSE)</f>
        <v>#N/A</v>
      </c>
    </row>
    <row r="1384" spans="1:18" x14ac:dyDescent="0.35">
      <c r="A1384" s="83" t="str">
        <f>IFERROR(VLOOKUP(LEFT(F1384,4),Tabla3[[COD]:[PROCESO]],5,0),"")</f>
        <v/>
      </c>
      <c r="B1384" s="15"/>
      <c r="C1384" s="85"/>
      <c r="D1384" s="84" t="e">
        <f>VLOOKUP(E1384,FINCAS!$A$2:$B$77,2,0)</f>
        <v>#N/A</v>
      </c>
      <c r="E1384" s="15"/>
      <c r="F1384" s="15"/>
      <c r="G1384" s="82" t="e">
        <f>VLOOKUP(F1384,'ESTADAR V3 2025'!$D$125:$E$240,2,0)</f>
        <v>#N/A</v>
      </c>
      <c r="H1384" s="86"/>
      <c r="I1384" s="86"/>
      <c r="J1384" s="15"/>
      <c r="K1384" s="92">
        <f t="shared" si="95"/>
        <v>0</v>
      </c>
      <c r="L1384" s="93">
        <f t="shared" si="96"/>
        <v>0</v>
      </c>
      <c r="M1384" s="94" t="str">
        <f>+IFERROR(VLOOKUP(LEFT(F1384,4),'ESTADAR V3 2025'!$C$4:$G$116,4,0),"")</f>
        <v/>
      </c>
      <c r="N1384" s="95" t="str">
        <f t="shared" si="97"/>
        <v/>
      </c>
      <c r="O1384" s="96" t="str">
        <f t="shared" si="98"/>
        <v/>
      </c>
      <c r="P1384" s="14"/>
      <c r="Q1384" s="14"/>
      <c r="R1384" s="218" t="e">
        <f>+VLOOKUP(F1384,'ESTADAR V3 2025'!$D$125:$G$236,4,FALSE)</f>
        <v>#N/A</v>
      </c>
    </row>
    <row r="1385" spans="1:18" x14ac:dyDescent="0.35">
      <c r="A1385" s="83" t="str">
        <f>IFERROR(VLOOKUP(LEFT(F1385,4),Tabla3[[COD]:[PROCESO]],5,0),"")</f>
        <v/>
      </c>
      <c r="B1385" s="15"/>
      <c r="C1385" s="85"/>
      <c r="D1385" s="84" t="e">
        <f>VLOOKUP(E1385,FINCAS!$A$2:$B$77,2,0)</f>
        <v>#N/A</v>
      </c>
      <c r="E1385" s="15"/>
      <c r="F1385" s="15"/>
      <c r="G1385" s="82" t="e">
        <f>VLOOKUP(F1385,'ESTADAR V3 2025'!$D$125:$E$240,2,0)</f>
        <v>#N/A</v>
      </c>
      <c r="H1385" s="86"/>
      <c r="I1385" s="86"/>
      <c r="J1385" s="15"/>
      <c r="K1385" s="92">
        <f t="shared" si="95"/>
        <v>0</v>
      </c>
      <c r="L1385" s="93">
        <f t="shared" si="96"/>
        <v>0</v>
      </c>
      <c r="M1385" s="94" t="str">
        <f>+IFERROR(VLOOKUP(LEFT(F1385,4),'ESTADAR V3 2025'!$C$4:$G$116,4,0),"")</f>
        <v/>
      </c>
      <c r="N1385" s="95" t="str">
        <f t="shared" si="97"/>
        <v/>
      </c>
      <c r="O1385" s="96" t="str">
        <f t="shared" si="98"/>
        <v/>
      </c>
      <c r="P1385" s="14"/>
      <c r="Q1385" s="14"/>
      <c r="R1385" s="218" t="e">
        <f>+VLOOKUP(F1385,'ESTADAR V3 2025'!$D$125:$G$236,4,FALSE)</f>
        <v>#N/A</v>
      </c>
    </row>
    <row r="1386" spans="1:18" x14ac:dyDescent="0.35">
      <c r="A1386" s="83" t="str">
        <f>IFERROR(VLOOKUP(LEFT(F1386,4),Tabla3[[COD]:[PROCESO]],5,0),"")</f>
        <v/>
      </c>
      <c r="B1386" s="15"/>
      <c r="C1386" s="85"/>
      <c r="D1386" s="84" t="e">
        <f>VLOOKUP(E1386,FINCAS!$A$2:$B$77,2,0)</f>
        <v>#N/A</v>
      </c>
      <c r="E1386" s="15"/>
      <c r="F1386" s="15"/>
      <c r="G1386" s="82" t="e">
        <f>VLOOKUP(F1386,'ESTADAR V3 2025'!$D$125:$E$240,2,0)</f>
        <v>#N/A</v>
      </c>
      <c r="H1386" s="86"/>
      <c r="I1386" s="86"/>
      <c r="J1386" s="15"/>
      <c r="K1386" s="92">
        <f t="shared" si="95"/>
        <v>0</v>
      </c>
      <c r="L1386" s="93">
        <f t="shared" si="96"/>
        <v>0</v>
      </c>
      <c r="M1386" s="94" t="str">
        <f>+IFERROR(VLOOKUP(LEFT(F1386,4),'ESTADAR V3 2025'!$C$4:$G$116,4,0),"")</f>
        <v/>
      </c>
      <c r="N1386" s="95" t="str">
        <f t="shared" si="97"/>
        <v/>
      </c>
      <c r="O1386" s="96" t="str">
        <f t="shared" si="98"/>
        <v/>
      </c>
      <c r="P1386" s="14"/>
      <c r="Q1386" s="14"/>
      <c r="R1386" s="218" t="e">
        <f>+VLOOKUP(F1386,'ESTADAR V3 2025'!$D$125:$G$236,4,FALSE)</f>
        <v>#N/A</v>
      </c>
    </row>
    <row r="1387" spans="1:18" x14ac:dyDescent="0.35">
      <c r="A1387" s="83" t="str">
        <f>IFERROR(VLOOKUP(LEFT(F1387,4),Tabla3[[COD]:[PROCESO]],5,0),"")</f>
        <v/>
      </c>
      <c r="B1387" s="15"/>
      <c r="C1387" s="85"/>
      <c r="D1387" s="84" t="e">
        <f>VLOOKUP(E1387,FINCAS!$A$2:$B$77,2,0)</f>
        <v>#N/A</v>
      </c>
      <c r="E1387" s="15"/>
      <c r="F1387" s="15"/>
      <c r="G1387" s="82" t="e">
        <f>VLOOKUP(F1387,'ESTADAR V3 2025'!$D$125:$E$240,2,0)</f>
        <v>#N/A</v>
      </c>
      <c r="H1387" s="86"/>
      <c r="I1387" s="86"/>
      <c r="J1387" s="15"/>
      <c r="K1387" s="92">
        <f t="shared" si="95"/>
        <v>0</v>
      </c>
      <c r="L1387" s="93">
        <f t="shared" si="96"/>
        <v>0</v>
      </c>
      <c r="M1387" s="94" t="str">
        <f>+IFERROR(VLOOKUP(LEFT(F1387,4),'ESTADAR V3 2025'!$C$4:$G$116,4,0),"")</f>
        <v/>
      </c>
      <c r="N1387" s="95" t="str">
        <f t="shared" si="97"/>
        <v/>
      </c>
      <c r="O1387" s="96" t="str">
        <f t="shared" si="98"/>
        <v/>
      </c>
      <c r="P1387" s="14"/>
      <c r="Q1387" s="14"/>
      <c r="R1387" s="218" t="e">
        <f>+VLOOKUP(F1387,'ESTADAR V3 2025'!$D$125:$G$236,4,FALSE)</f>
        <v>#N/A</v>
      </c>
    </row>
    <row r="1388" spans="1:18" x14ac:dyDescent="0.35">
      <c r="A1388" s="83" t="str">
        <f>IFERROR(VLOOKUP(LEFT(F1388,4),Tabla3[[COD]:[PROCESO]],5,0),"")</f>
        <v/>
      </c>
      <c r="B1388" s="15"/>
      <c r="C1388" s="85"/>
      <c r="D1388" s="84" t="e">
        <f>VLOOKUP(E1388,FINCAS!$A$2:$B$77,2,0)</f>
        <v>#N/A</v>
      </c>
      <c r="E1388" s="15"/>
      <c r="F1388" s="15"/>
      <c r="G1388" s="82" t="e">
        <f>VLOOKUP(F1388,'ESTADAR V3 2025'!$D$125:$E$240,2,0)</f>
        <v>#N/A</v>
      </c>
      <c r="H1388" s="86"/>
      <c r="I1388" s="86"/>
      <c r="J1388" s="15"/>
      <c r="K1388" s="92">
        <f t="shared" si="95"/>
        <v>0</v>
      </c>
      <c r="L1388" s="93">
        <f t="shared" si="96"/>
        <v>0</v>
      </c>
      <c r="M1388" s="94" t="str">
        <f>+IFERROR(VLOOKUP(LEFT(F1388,4),'ESTADAR V3 2025'!$C$4:$G$116,4,0),"")</f>
        <v/>
      </c>
      <c r="N1388" s="95" t="str">
        <f t="shared" si="97"/>
        <v/>
      </c>
      <c r="O1388" s="96" t="str">
        <f t="shared" si="98"/>
        <v/>
      </c>
      <c r="P1388" s="14"/>
      <c r="Q1388" s="14"/>
      <c r="R1388" s="218" t="e">
        <f>+VLOOKUP(F1388,'ESTADAR V3 2025'!$D$125:$G$236,4,FALSE)</f>
        <v>#N/A</v>
      </c>
    </row>
    <row r="1389" spans="1:18" x14ac:dyDescent="0.35">
      <c r="A1389" s="83" t="str">
        <f>IFERROR(VLOOKUP(LEFT(F1389,4),Tabla3[[COD]:[PROCESO]],5,0),"")</f>
        <v/>
      </c>
      <c r="B1389" s="15"/>
      <c r="C1389" s="85"/>
      <c r="D1389" s="84" t="e">
        <f>VLOOKUP(E1389,FINCAS!$A$2:$B$77,2,0)</f>
        <v>#N/A</v>
      </c>
      <c r="E1389" s="15"/>
      <c r="F1389" s="15"/>
      <c r="G1389" s="82" t="e">
        <f>VLOOKUP(F1389,'ESTADAR V3 2025'!$D$125:$E$240,2,0)</f>
        <v>#N/A</v>
      </c>
      <c r="H1389" s="86"/>
      <c r="I1389" s="86"/>
      <c r="J1389" s="15"/>
      <c r="K1389" s="92">
        <f t="shared" si="95"/>
        <v>0</v>
      </c>
      <c r="L1389" s="93">
        <f t="shared" si="96"/>
        <v>0</v>
      </c>
      <c r="M1389" s="94" t="str">
        <f>+IFERROR(VLOOKUP(LEFT(F1389,4),'ESTADAR V3 2025'!$C$4:$G$116,4,0),"")</f>
        <v/>
      </c>
      <c r="N1389" s="95" t="str">
        <f t="shared" si="97"/>
        <v/>
      </c>
      <c r="O1389" s="96" t="str">
        <f t="shared" si="98"/>
        <v/>
      </c>
      <c r="P1389" s="14"/>
      <c r="Q1389" s="14"/>
      <c r="R1389" s="218" t="e">
        <f>+VLOOKUP(F1389,'ESTADAR V3 2025'!$D$125:$G$236,4,FALSE)</f>
        <v>#N/A</v>
      </c>
    </row>
    <row r="1390" spans="1:18" x14ac:dyDescent="0.35">
      <c r="A1390" s="83" t="str">
        <f>IFERROR(VLOOKUP(LEFT(F1390,4),Tabla3[[COD]:[PROCESO]],5,0),"")</f>
        <v/>
      </c>
      <c r="B1390" s="15"/>
      <c r="C1390" s="85"/>
      <c r="D1390" s="84" t="e">
        <f>VLOOKUP(E1390,FINCAS!$A$2:$B$77,2,0)</f>
        <v>#N/A</v>
      </c>
      <c r="E1390" s="15"/>
      <c r="F1390" s="15"/>
      <c r="G1390" s="82" t="e">
        <f>VLOOKUP(F1390,'ESTADAR V3 2025'!$D$125:$E$240,2,0)</f>
        <v>#N/A</v>
      </c>
      <c r="H1390" s="86"/>
      <c r="I1390" s="86"/>
      <c r="J1390" s="15"/>
      <c r="K1390" s="92">
        <f t="shared" si="95"/>
        <v>0</v>
      </c>
      <c r="L1390" s="93">
        <f t="shared" si="96"/>
        <v>0</v>
      </c>
      <c r="M1390" s="94" t="str">
        <f>+IFERROR(VLOOKUP(LEFT(F1390,4),'ESTADAR V3 2025'!$C$4:$G$116,4,0),"")</f>
        <v/>
      </c>
      <c r="N1390" s="95" t="str">
        <f t="shared" si="97"/>
        <v/>
      </c>
      <c r="O1390" s="96" t="str">
        <f t="shared" si="98"/>
        <v/>
      </c>
      <c r="P1390" s="14"/>
      <c r="Q1390" s="14"/>
      <c r="R1390" s="218" t="e">
        <f>+VLOOKUP(F1390,'ESTADAR V3 2025'!$D$125:$G$236,4,FALSE)</f>
        <v>#N/A</v>
      </c>
    </row>
    <row r="1391" spans="1:18" x14ac:dyDescent="0.35">
      <c r="A1391" s="83" t="str">
        <f>IFERROR(VLOOKUP(LEFT(F1391,4),Tabla3[[COD]:[PROCESO]],5,0),"")</f>
        <v/>
      </c>
      <c r="B1391" s="15"/>
      <c r="C1391" s="85"/>
      <c r="D1391" s="84" t="e">
        <f>VLOOKUP(E1391,FINCAS!$A$2:$B$77,2,0)</f>
        <v>#N/A</v>
      </c>
      <c r="E1391" s="15"/>
      <c r="F1391" s="15"/>
      <c r="G1391" s="82" t="e">
        <f>VLOOKUP(F1391,'ESTADAR V3 2025'!$D$125:$E$240,2,0)</f>
        <v>#N/A</v>
      </c>
      <c r="H1391" s="86"/>
      <c r="I1391" s="86"/>
      <c r="J1391" s="15"/>
      <c r="K1391" s="92">
        <f t="shared" si="95"/>
        <v>0</v>
      </c>
      <c r="L1391" s="93">
        <f t="shared" si="96"/>
        <v>0</v>
      </c>
      <c r="M1391" s="94" t="str">
        <f>+IFERROR(VLOOKUP(LEFT(F1391,4),'ESTADAR V3 2025'!$C$4:$G$116,4,0),"")</f>
        <v/>
      </c>
      <c r="N1391" s="95" t="str">
        <f t="shared" si="97"/>
        <v/>
      </c>
      <c r="O1391" s="96" t="str">
        <f t="shared" si="98"/>
        <v/>
      </c>
      <c r="P1391" s="14"/>
      <c r="Q1391" s="14"/>
      <c r="R1391" s="218" t="e">
        <f>+VLOOKUP(F1391,'ESTADAR V3 2025'!$D$125:$G$236,4,FALSE)</f>
        <v>#N/A</v>
      </c>
    </row>
    <row r="1392" spans="1:18" x14ac:dyDescent="0.35">
      <c r="A1392" s="83" t="str">
        <f>IFERROR(VLOOKUP(LEFT(F1392,4),Tabla3[[COD]:[PROCESO]],5,0),"")</f>
        <v/>
      </c>
      <c r="B1392" s="15"/>
      <c r="C1392" s="85"/>
      <c r="D1392" s="84" t="e">
        <f>VLOOKUP(E1392,FINCAS!$A$2:$B$77,2,0)</f>
        <v>#N/A</v>
      </c>
      <c r="E1392" s="15"/>
      <c r="F1392" s="15"/>
      <c r="G1392" s="82" t="e">
        <f>VLOOKUP(F1392,'ESTADAR V3 2025'!$D$125:$E$240,2,0)</f>
        <v>#N/A</v>
      </c>
      <c r="H1392" s="86"/>
      <c r="I1392" s="86"/>
      <c r="J1392" s="15"/>
      <c r="K1392" s="92">
        <f t="shared" si="95"/>
        <v>0</v>
      </c>
      <c r="L1392" s="93">
        <f t="shared" si="96"/>
        <v>0</v>
      </c>
      <c r="M1392" s="94" t="str">
        <f>+IFERROR(VLOOKUP(LEFT(F1392,4),'ESTADAR V3 2025'!$C$4:$G$116,4,0),"")</f>
        <v/>
      </c>
      <c r="N1392" s="95" t="str">
        <f t="shared" si="97"/>
        <v/>
      </c>
      <c r="O1392" s="96" t="str">
        <f t="shared" si="98"/>
        <v/>
      </c>
      <c r="P1392" s="14"/>
      <c r="Q1392" s="14"/>
      <c r="R1392" s="218" t="e">
        <f>+VLOOKUP(F1392,'ESTADAR V3 2025'!$D$125:$G$236,4,FALSE)</f>
        <v>#N/A</v>
      </c>
    </row>
    <row r="1393" spans="1:18" x14ac:dyDescent="0.35">
      <c r="A1393" s="83" t="str">
        <f>IFERROR(VLOOKUP(LEFT(F1393,4),Tabla3[[COD]:[PROCESO]],5,0),"")</f>
        <v/>
      </c>
      <c r="B1393" s="15"/>
      <c r="C1393" s="85"/>
      <c r="D1393" s="84" t="e">
        <f>VLOOKUP(E1393,FINCAS!$A$2:$B$77,2,0)</f>
        <v>#N/A</v>
      </c>
      <c r="E1393" s="15"/>
      <c r="F1393" s="15"/>
      <c r="G1393" s="82" t="e">
        <f>VLOOKUP(F1393,'ESTADAR V3 2025'!$D$125:$E$240,2,0)</f>
        <v>#N/A</v>
      </c>
      <c r="H1393" s="86"/>
      <c r="I1393" s="86"/>
      <c r="J1393" s="15"/>
      <c r="K1393" s="92">
        <f t="shared" si="95"/>
        <v>0</v>
      </c>
      <c r="L1393" s="93">
        <f t="shared" si="96"/>
        <v>0</v>
      </c>
      <c r="M1393" s="94" t="str">
        <f>+IFERROR(VLOOKUP(LEFT(F1393,4),'ESTADAR V3 2025'!$C$4:$G$116,4,0),"")</f>
        <v/>
      </c>
      <c r="N1393" s="95" t="str">
        <f t="shared" si="97"/>
        <v/>
      </c>
      <c r="O1393" s="96" t="str">
        <f t="shared" si="98"/>
        <v/>
      </c>
      <c r="P1393" s="14"/>
      <c r="Q1393" s="14"/>
      <c r="R1393" s="218" t="e">
        <f>+VLOOKUP(F1393,'ESTADAR V3 2025'!$D$125:$G$236,4,FALSE)</f>
        <v>#N/A</v>
      </c>
    </row>
    <row r="1394" spans="1:18" x14ac:dyDescent="0.35">
      <c r="A1394" s="83" t="str">
        <f>IFERROR(VLOOKUP(LEFT(F1394,4),Tabla3[[COD]:[PROCESO]],5,0),"")</f>
        <v/>
      </c>
      <c r="B1394" s="15"/>
      <c r="C1394" s="85"/>
      <c r="D1394" s="84" t="e">
        <f>VLOOKUP(E1394,FINCAS!$A$2:$B$77,2,0)</f>
        <v>#N/A</v>
      </c>
      <c r="E1394" s="15"/>
      <c r="F1394" s="15"/>
      <c r="G1394" s="82" t="e">
        <f>VLOOKUP(F1394,'ESTADAR V3 2025'!$D$125:$E$240,2,0)</f>
        <v>#N/A</v>
      </c>
      <c r="H1394" s="86"/>
      <c r="I1394" s="86"/>
      <c r="J1394" s="15"/>
      <c r="K1394" s="92">
        <f t="shared" si="95"/>
        <v>0</v>
      </c>
      <c r="L1394" s="93">
        <f t="shared" si="96"/>
        <v>0</v>
      </c>
      <c r="M1394" s="94" t="str">
        <f>+IFERROR(VLOOKUP(LEFT(F1394,4),'ESTADAR V3 2025'!$C$4:$G$116,4,0),"")</f>
        <v/>
      </c>
      <c r="N1394" s="95" t="str">
        <f t="shared" si="97"/>
        <v/>
      </c>
      <c r="O1394" s="96" t="str">
        <f t="shared" si="98"/>
        <v/>
      </c>
      <c r="P1394" s="14"/>
      <c r="Q1394" s="14"/>
      <c r="R1394" s="218" t="e">
        <f>+VLOOKUP(F1394,'ESTADAR V3 2025'!$D$125:$G$236,4,FALSE)</f>
        <v>#N/A</v>
      </c>
    </row>
    <row r="1395" spans="1:18" x14ac:dyDescent="0.35">
      <c r="A1395" s="83" t="str">
        <f>IFERROR(VLOOKUP(LEFT(F1395,4),Tabla3[[COD]:[PROCESO]],5,0),"")</f>
        <v/>
      </c>
      <c r="B1395" s="15"/>
      <c r="C1395" s="85"/>
      <c r="D1395" s="84" t="e">
        <f>VLOOKUP(E1395,FINCAS!$A$2:$B$77,2,0)</f>
        <v>#N/A</v>
      </c>
      <c r="E1395" s="15"/>
      <c r="F1395" s="15"/>
      <c r="G1395" s="82" t="e">
        <f>VLOOKUP(F1395,'ESTADAR V3 2025'!$D$125:$E$240,2,0)</f>
        <v>#N/A</v>
      </c>
      <c r="H1395" s="86"/>
      <c r="I1395" s="86"/>
      <c r="J1395" s="15"/>
      <c r="K1395" s="92">
        <f t="shared" si="95"/>
        <v>0</v>
      </c>
      <c r="L1395" s="93">
        <f t="shared" si="96"/>
        <v>0</v>
      </c>
      <c r="M1395" s="94" t="str">
        <f>+IFERROR(VLOOKUP(LEFT(F1395,4),'ESTADAR V3 2025'!$C$4:$G$116,4,0),"")</f>
        <v/>
      </c>
      <c r="N1395" s="95" t="str">
        <f t="shared" si="97"/>
        <v/>
      </c>
      <c r="O1395" s="96" t="str">
        <f t="shared" si="98"/>
        <v/>
      </c>
      <c r="P1395" s="14"/>
      <c r="Q1395" s="14"/>
      <c r="R1395" s="218" t="e">
        <f>+VLOOKUP(F1395,'ESTADAR V3 2025'!$D$125:$G$236,4,FALSE)</f>
        <v>#N/A</v>
      </c>
    </row>
    <row r="1396" spans="1:18" x14ac:dyDescent="0.35">
      <c r="A1396" s="83" t="str">
        <f>IFERROR(VLOOKUP(LEFT(F1396,4),Tabla3[[COD]:[PROCESO]],5,0),"")</f>
        <v/>
      </c>
      <c r="B1396" s="15"/>
      <c r="C1396" s="85"/>
      <c r="D1396" s="84" t="e">
        <f>VLOOKUP(E1396,FINCAS!$A$2:$B$77,2,0)</f>
        <v>#N/A</v>
      </c>
      <c r="E1396" s="15"/>
      <c r="F1396" s="15"/>
      <c r="G1396" s="82" t="e">
        <f>VLOOKUP(F1396,'ESTADAR V3 2025'!$D$125:$E$240,2,0)</f>
        <v>#N/A</v>
      </c>
      <c r="H1396" s="86"/>
      <c r="I1396" s="86"/>
      <c r="J1396" s="15"/>
      <c r="K1396" s="92">
        <f t="shared" si="95"/>
        <v>0</v>
      </c>
      <c r="L1396" s="93">
        <f t="shared" si="96"/>
        <v>0</v>
      </c>
      <c r="M1396" s="94" t="str">
        <f>+IFERROR(VLOOKUP(LEFT(F1396,4),'ESTADAR V3 2025'!$C$4:$G$116,4,0),"")</f>
        <v/>
      </c>
      <c r="N1396" s="95" t="str">
        <f t="shared" si="97"/>
        <v/>
      </c>
      <c r="O1396" s="96" t="str">
        <f t="shared" si="98"/>
        <v/>
      </c>
      <c r="P1396" s="14"/>
      <c r="Q1396" s="14"/>
      <c r="R1396" s="218" t="e">
        <f>+VLOOKUP(F1396,'ESTADAR V3 2025'!$D$125:$G$236,4,FALSE)</f>
        <v>#N/A</v>
      </c>
    </row>
    <row r="1397" spans="1:18" x14ac:dyDescent="0.35">
      <c r="A1397" s="83" t="str">
        <f>IFERROR(VLOOKUP(LEFT(F1397,4),Tabla3[[COD]:[PROCESO]],5,0),"")</f>
        <v/>
      </c>
      <c r="B1397" s="15"/>
      <c r="C1397" s="85"/>
      <c r="D1397" s="84" t="e">
        <f>VLOOKUP(E1397,FINCAS!$A$2:$B$77,2,0)</f>
        <v>#N/A</v>
      </c>
      <c r="E1397" s="15"/>
      <c r="F1397" s="15"/>
      <c r="G1397" s="82" t="e">
        <f>VLOOKUP(F1397,'ESTADAR V3 2025'!$D$125:$E$240,2,0)</f>
        <v>#N/A</v>
      </c>
      <c r="H1397" s="86"/>
      <c r="I1397" s="86"/>
      <c r="J1397" s="15"/>
      <c r="K1397" s="92">
        <f t="shared" si="95"/>
        <v>0</v>
      </c>
      <c r="L1397" s="93">
        <f t="shared" si="96"/>
        <v>0</v>
      </c>
      <c r="M1397" s="94" t="str">
        <f>+IFERROR(VLOOKUP(LEFT(F1397,4),'ESTADAR V3 2025'!$C$4:$G$116,4,0),"")</f>
        <v/>
      </c>
      <c r="N1397" s="95" t="str">
        <f t="shared" si="97"/>
        <v/>
      </c>
      <c r="O1397" s="96" t="str">
        <f t="shared" si="98"/>
        <v/>
      </c>
      <c r="P1397" s="14"/>
      <c r="Q1397" s="14"/>
      <c r="R1397" s="218" t="e">
        <f>+VLOOKUP(F1397,'ESTADAR V3 2025'!$D$125:$G$236,4,FALSE)</f>
        <v>#N/A</v>
      </c>
    </row>
    <row r="1398" spans="1:18" x14ac:dyDescent="0.35">
      <c r="A1398" s="83" t="str">
        <f>IFERROR(VLOOKUP(LEFT(F1398,4),Tabla3[[COD]:[PROCESO]],5,0),"")</f>
        <v/>
      </c>
      <c r="B1398" s="15"/>
      <c r="C1398" s="85"/>
      <c r="D1398" s="84" t="e">
        <f>VLOOKUP(E1398,FINCAS!$A$2:$B$77,2,0)</f>
        <v>#N/A</v>
      </c>
      <c r="E1398" s="15"/>
      <c r="F1398" s="15"/>
      <c r="G1398" s="82" t="e">
        <f>VLOOKUP(F1398,'ESTADAR V3 2025'!$D$125:$E$240,2,0)</f>
        <v>#N/A</v>
      </c>
      <c r="H1398" s="86"/>
      <c r="I1398" s="86"/>
      <c r="J1398" s="15"/>
      <c r="K1398" s="92">
        <f t="shared" si="95"/>
        <v>0</v>
      </c>
      <c r="L1398" s="93">
        <f t="shared" si="96"/>
        <v>0</v>
      </c>
      <c r="M1398" s="94" t="str">
        <f>+IFERROR(VLOOKUP(LEFT(F1398,4),'ESTADAR V3 2025'!$C$4:$G$116,4,0),"")</f>
        <v/>
      </c>
      <c r="N1398" s="95" t="str">
        <f t="shared" si="97"/>
        <v/>
      </c>
      <c r="O1398" s="96" t="str">
        <f t="shared" si="98"/>
        <v/>
      </c>
      <c r="P1398" s="14"/>
      <c r="Q1398" s="14"/>
      <c r="R1398" s="218" t="e">
        <f>+VLOOKUP(F1398,'ESTADAR V3 2025'!$D$125:$G$236,4,FALSE)</f>
        <v>#N/A</v>
      </c>
    </row>
    <row r="1399" spans="1:18" x14ac:dyDescent="0.35">
      <c r="A1399" s="83" t="str">
        <f>IFERROR(VLOOKUP(LEFT(F1399,4),Tabla3[[COD]:[PROCESO]],5,0),"")</f>
        <v/>
      </c>
      <c r="B1399" s="15"/>
      <c r="C1399" s="85"/>
      <c r="D1399" s="84" t="e">
        <f>VLOOKUP(E1399,FINCAS!$A$2:$B$77,2,0)</f>
        <v>#N/A</v>
      </c>
      <c r="E1399" s="15"/>
      <c r="F1399" s="15"/>
      <c r="G1399" s="82" t="e">
        <f>VLOOKUP(F1399,'ESTADAR V3 2025'!$D$125:$E$240,2,0)</f>
        <v>#N/A</v>
      </c>
      <c r="H1399" s="86"/>
      <c r="I1399" s="86"/>
      <c r="J1399" s="15"/>
      <c r="K1399" s="92">
        <f t="shared" si="95"/>
        <v>0</v>
      </c>
      <c r="L1399" s="93">
        <f t="shared" si="96"/>
        <v>0</v>
      </c>
      <c r="M1399" s="94" t="str">
        <f>+IFERROR(VLOOKUP(LEFT(F1399,4),'ESTADAR V3 2025'!$C$4:$G$116,4,0),"")</f>
        <v/>
      </c>
      <c r="N1399" s="95" t="str">
        <f t="shared" si="97"/>
        <v/>
      </c>
      <c r="O1399" s="96" t="str">
        <f t="shared" si="98"/>
        <v/>
      </c>
      <c r="P1399" s="14"/>
      <c r="Q1399" s="14"/>
      <c r="R1399" s="218" t="e">
        <f>+VLOOKUP(F1399,'ESTADAR V3 2025'!$D$125:$G$236,4,FALSE)</f>
        <v>#N/A</v>
      </c>
    </row>
    <row r="1400" spans="1:18" x14ac:dyDescent="0.35">
      <c r="A1400" s="83" t="str">
        <f>IFERROR(VLOOKUP(LEFT(F1400,4),Tabla3[[COD]:[PROCESO]],5,0),"")</f>
        <v/>
      </c>
      <c r="B1400" s="15"/>
      <c r="C1400" s="85"/>
      <c r="D1400" s="84" t="e">
        <f>VLOOKUP(E1400,FINCAS!$A$2:$B$77,2,0)</f>
        <v>#N/A</v>
      </c>
      <c r="E1400" s="15"/>
      <c r="F1400" s="15"/>
      <c r="G1400" s="82" t="e">
        <f>VLOOKUP(F1400,'ESTADAR V3 2025'!$D$125:$E$240,2,0)</f>
        <v>#N/A</v>
      </c>
      <c r="H1400" s="86"/>
      <c r="I1400" s="86"/>
      <c r="J1400" s="15"/>
      <c r="K1400" s="92">
        <f t="shared" si="95"/>
        <v>0</v>
      </c>
      <c r="L1400" s="93">
        <f t="shared" si="96"/>
        <v>0</v>
      </c>
      <c r="M1400" s="94" t="str">
        <f>+IFERROR(VLOOKUP(LEFT(F1400,4),'ESTADAR V3 2025'!$C$4:$G$116,4,0),"")</f>
        <v/>
      </c>
      <c r="N1400" s="95" t="str">
        <f t="shared" si="97"/>
        <v/>
      </c>
      <c r="O1400" s="96" t="str">
        <f t="shared" si="98"/>
        <v/>
      </c>
      <c r="P1400" s="14"/>
      <c r="Q1400" s="14"/>
      <c r="R1400" s="218" t="e">
        <f>+VLOOKUP(F1400,'ESTADAR V3 2025'!$D$125:$G$236,4,FALSE)</f>
        <v>#N/A</v>
      </c>
    </row>
    <row r="1401" spans="1:18" x14ac:dyDescent="0.35">
      <c r="A1401" s="83" t="str">
        <f>IFERROR(VLOOKUP(LEFT(F1401,4),Tabla3[[COD]:[PROCESO]],5,0),"")</f>
        <v/>
      </c>
      <c r="B1401" s="15"/>
      <c r="C1401" s="85"/>
      <c r="D1401" s="84" t="e">
        <f>VLOOKUP(E1401,FINCAS!$A$2:$B$77,2,0)</f>
        <v>#N/A</v>
      </c>
      <c r="E1401" s="15"/>
      <c r="F1401" s="15"/>
      <c r="G1401" s="82" t="e">
        <f>VLOOKUP(F1401,'ESTADAR V3 2025'!$D$125:$E$240,2,0)</f>
        <v>#N/A</v>
      </c>
      <c r="H1401" s="86"/>
      <c r="I1401" s="86"/>
      <c r="J1401" s="15"/>
      <c r="K1401" s="92">
        <f t="shared" si="95"/>
        <v>0</v>
      </c>
      <c r="L1401" s="93">
        <f t="shared" si="96"/>
        <v>0</v>
      </c>
      <c r="M1401" s="94" t="str">
        <f>+IFERROR(VLOOKUP(LEFT(F1401,4),'ESTADAR V3 2025'!$C$4:$G$116,4,0),"")</f>
        <v/>
      </c>
      <c r="N1401" s="95" t="str">
        <f t="shared" si="97"/>
        <v/>
      </c>
      <c r="O1401" s="96" t="str">
        <f t="shared" si="98"/>
        <v/>
      </c>
      <c r="P1401" s="14"/>
      <c r="Q1401" s="14"/>
      <c r="R1401" s="218" t="e">
        <f>+VLOOKUP(F1401,'ESTADAR V3 2025'!$D$125:$G$236,4,FALSE)</f>
        <v>#N/A</v>
      </c>
    </row>
    <row r="1402" spans="1:18" x14ac:dyDescent="0.35">
      <c r="A1402" s="83" t="str">
        <f>IFERROR(VLOOKUP(LEFT(F1402,4),Tabla3[[COD]:[PROCESO]],5,0),"")</f>
        <v/>
      </c>
      <c r="B1402" s="15"/>
      <c r="C1402" s="85"/>
      <c r="D1402" s="84" t="e">
        <f>VLOOKUP(E1402,FINCAS!$A$2:$B$77,2,0)</f>
        <v>#N/A</v>
      </c>
      <c r="E1402" s="15"/>
      <c r="F1402" s="15"/>
      <c r="G1402" s="82" t="e">
        <f>VLOOKUP(F1402,'ESTADAR V3 2025'!$D$125:$E$240,2,0)</f>
        <v>#N/A</v>
      </c>
      <c r="H1402" s="86"/>
      <c r="I1402" s="86"/>
      <c r="J1402" s="15"/>
      <c r="K1402" s="92">
        <f t="shared" si="95"/>
        <v>0</v>
      </c>
      <c r="L1402" s="93">
        <f t="shared" si="96"/>
        <v>0</v>
      </c>
      <c r="M1402" s="94" t="str">
        <f>+IFERROR(VLOOKUP(LEFT(F1402,4),'ESTADAR V3 2025'!$C$4:$G$116,4,0),"")</f>
        <v/>
      </c>
      <c r="N1402" s="95" t="str">
        <f t="shared" si="97"/>
        <v/>
      </c>
      <c r="O1402" s="96" t="str">
        <f t="shared" si="98"/>
        <v/>
      </c>
      <c r="P1402" s="14"/>
      <c r="Q1402" s="14"/>
      <c r="R1402" s="218" t="e">
        <f>+VLOOKUP(F1402,'ESTADAR V3 2025'!$D$125:$G$236,4,FALSE)</f>
        <v>#N/A</v>
      </c>
    </row>
    <row r="1403" spans="1:18" x14ac:dyDescent="0.35">
      <c r="A1403" s="83" t="str">
        <f>IFERROR(VLOOKUP(LEFT(F1403,4),Tabla3[[COD]:[PROCESO]],5,0),"")</f>
        <v/>
      </c>
      <c r="B1403" s="15"/>
      <c r="C1403" s="85"/>
      <c r="D1403" s="84" t="e">
        <f>VLOOKUP(E1403,FINCAS!$A$2:$B$77,2,0)</f>
        <v>#N/A</v>
      </c>
      <c r="E1403" s="15"/>
      <c r="F1403" s="15"/>
      <c r="G1403" s="82" t="e">
        <f>VLOOKUP(F1403,'ESTADAR V3 2025'!$D$125:$E$240,2,0)</f>
        <v>#N/A</v>
      </c>
      <c r="H1403" s="86"/>
      <c r="I1403" s="86"/>
      <c r="J1403" s="15"/>
      <c r="K1403" s="92">
        <f t="shared" si="95"/>
        <v>0</v>
      </c>
      <c r="L1403" s="93">
        <f t="shared" si="96"/>
        <v>0</v>
      </c>
      <c r="M1403" s="94" t="str">
        <f>+IFERROR(VLOOKUP(LEFT(F1403,4),'ESTADAR V3 2025'!$C$4:$G$116,4,0),"")</f>
        <v/>
      </c>
      <c r="N1403" s="95" t="str">
        <f t="shared" si="97"/>
        <v/>
      </c>
      <c r="O1403" s="96" t="str">
        <f t="shared" si="98"/>
        <v/>
      </c>
      <c r="P1403" s="14"/>
      <c r="Q1403" s="14"/>
      <c r="R1403" s="218" t="e">
        <f>+VLOOKUP(F1403,'ESTADAR V3 2025'!$D$125:$G$236,4,FALSE)</f>
        <v>#N/A</v>
      </c>
    </row>
    <row r="1404" spans="1:18" x14ac:dyDescent="0.35">
      <c r="A1404" s="83" t="str">
        <f>IFERROR(VLOOKUP(LEFT(F1404,4),Tabla3[[COD]:[PROCESO]],5,0),"")</f>
        <v/>
      </c>
      <c r="B1404" s="15"/>
      <c r="C1404" s="85"/>
      <c r="D1404" s="84" t="e">
        <f>VLOOKUP(E1404,FINCAS!$A$2:$B$77,2,0)</f>
        <v>#N/A</v>
      </c>
      <c r="E1404" s="15"/>
      <c r="F1404" s="15"/>
      <c r="G1404" s="82" t="e">
        <f>VLOOKUP(F1404,'ESTADAR V3 2025'!$D$125:$E$240,2,0)</f>
        <v>#N/A</v>
      </c>
      <c r="H1404" s="86"/>
      <c r="I1404" s="86"/>
      <c r="J1404" s="15"/>
      <c r="K1404" s="92">
        <f t="shared" si="95"/>
        <v>0</v>
      </c>
      <c r="L1404" s="93">
        <f t="shared" si="96"/>
        <v>0</v>
      </c>
      <c r="M1404" s="94" t="str">
        <f>+IFERROR(VLOOKUP(LEFT(F1404,4),'ESTADAR V3 2025'!$C$4:$G$116,4,0),"")</f>
        <v/>
      </c>
      <c r="N1404" s="95" t="str">
        <f t="shared" si="97"/>
        <v/>
      </c>
      <c r="O1404" s="96" t="str">
        <f t="shared" si="98"/>
        <v/>
      </c>
      <c r="P1404" s="14"/>
      <c r="Q1404" s="14"/>
      <c r="R1404" s="218" t="e">
        <f>+VLOOKUP(F1404,'ESTADAR V3 2025'!$D$125:$G$236,4,FALSE)</f>
        <v>#N/A</v>
      </c>
    </row>
    <row r="1405" spans="1:18" x14ac:dyDescent="0.35">
      <c r="A1405" s="83" t="str">
        <f>IFERROR(VLOOKUP(LEFT(F1405,4),Tabla3[[COD]:[PROCESO]],5,0),"")</f>
        <v/>
      </c>
      <c r="B1405" s="15"/>
      <c r="C1405" s="85"/>
      <c r="D1405" s="84" t="e">
        <f>VLOOKUP(E1405,FINCAS!$A$2:$B$77,2,0)</f>
        <v>#N/A</v>
      </c>
      <c r="E1405" s="15"/>
      <c r="F1405" s="15"/>
      <c r="G1405" s="82" t="e">
        <f>VLOOKUP(F1405,'ESTADAR V3 2025'!$D$125:$E$240,2,0)</f>
        <v>#N/A</v>
      </c>
      <c r="H1405" s="86"/>
      <c r="I1405" s="86"/>
      <c r="J1405" s="15"/>
      <c r="K1405" s="92">
        <f t="shared" si="95"/>
        <v>0</v>
      </c>
      <c r="L1405" s="93">
        <f t="shared" si="96"/>
        <v>0</v>
      </c>
      <c r="M1405" s="94" t="str">
        <f>+IFERROR(VLOOKUP(LEFT(F1405,4),'ESTADAR V3 2025'!$C$4:$G$116,4,0),"")</f>
        <v/>
      </c>
      <c r="N1405" s="95" t="str">
        <f t="shared" si="97"/>
        <v/>
      </c>
      <c r="O1405" s="96" t="str">
        <f t="shared" si="98"/>
        <v/>
      </c>
      <c r="P1405" s="14"/>
      <c r="Q1405" s="14"/>
      <c r="R1405" s="218" t="e">
        <f>+VLOOKUP(F1405,'ESTADAR V3 2025'!$D$125:$G$236,4,FALSE)</f>
        <v>#N/A</v>
      </c>
    </row>
    <row r="1406" spans="1:18" x14ac:dyDescent="0.35">
      <c r="A1406" s="83" t="str">
        <f>IFERROR(VLOOKUP(LEFT(F1406,4),Tabla3[[COD]:[PROCESO]],5,0),"")</f>
        <v/>
      </c>
      <c r="B1406" s="15"/>
      <c r="C1406" s="85"/>
      <c r="D1406" s="84" t="e">
        <f>VLOOKUP(E1406,FINCAS!$A$2:$B$77,2,0)</f>
        <v>#N/A</v>
      </c>
      <c r="E1406" s="15"/>
      <c r="F1406" s="15"/>
      <c r="G1406" s="82" t="e">
        <f>VLOOKUP(F1406,'ESTADAR V3 2025'!$D$125:$E$240,2,0)</f>
        <v>#N/A</v>
      </c>
      <c r="H1406" s="86"/>
      <c r="I1406" s="86"/>
      <c r="J1406" s="15"/>
      <c r="K1406" s="92">
        <f t="shared" si="95"/>
        <v>0</v>
      </c>
      <c r="L1406" s="93">
        <f t="shared" si="96"/>
        <v>0</v>
      </c>
      <c r="M1406" s="94" t="str">
        <f>+IFERROR(VLOOKUP(LEFT(F1406,4),'ESTADAR V3 2025'!$C$4:$G$116,4,0),"")</f>
        <v/>
      </c>
      <c r="N1406" s="95" t="str">
        <f t="shared" si="97"/>
        <v/>
      </c>
      <c r="O1406" s="96" t="str">
        <f t="shared" si="98"/>
        <v/>
      </c>
      <c r="P1406" s="14"/>
      <c r="Q1406" s="14"/>
      <c r="R1406" s="218" t="e">
        <f>+VLOOKUP(F1406,'ESTADAR V3 2025'!$D$125:$G$236,4,FALSE)</f>
        <v>#N/A</v>
      </c>
    </row>
    <row r="1407" spans="1:18" x14ac:dyDescent="0.35">
      <c r="A1407" s="83" t="str">
        <f>IFERROR(VLOOKUP(LEFT(F1407,4),Tabla3[[COD]:[PROCESO]],5,0),"")</f>
        <v/>
      </c>
      <c r="B1407" s="15"/>
      <c r="C1407" s="85"/>
      <c r="D1407" s="84" t="e">
        <f>VLOOKUP(E1407,FINCAS!$A$2:$B$77,2,0)</f>
        <v>#N/A</v>
      </c>
      <c r="E1407" s="15"/>
      <c r="F1407" s="15"/>
      <c r="G1407" s="82" t="e">
        <f>VLOOKUP(F1407,'ESTADAR V3 2025'!$D$125:$E$240,2,0)</f>
        <v>#N/A</v>
      </c>
      <c r="H1407" s="86"/>
      <c r="I1407" s="86"/>
      <c r="J1407" s="15"/>
      <c r="K1407" s="92">
        <f t="shared" si="95"/>
        <v>0</v>
      </c>
      <c r="L1407" s="93">
        <f t="shared" si="96"/>
        <v>0</v>
      </c>
      <c r="M1407" s="94" t="str">
        <f>+IFERROR(VLOOKUP(LEFT(F1407,4),'ESTADAR V3 2025'!$C$4:$G$116,4,0),"")</f>
        <v/>
      </c>
      <c r="N1407" s="95" t="str">
        <f t="shared" si="97"/>
        <v/>
      </c>
      <c r="O1407" s="96" t="str">
        <f t="shared" si="98"/>
        <v/>
      </c>
      <c r="P1407" s="14"/>
      <c r="Q1407" s="14"/>
      <c r="R1407" s="218" t="e">
        <f>+VLOOKUP(F1407,'ESTADAR V3 2025'!$D$125:$G$236,4,FALSE)</f>
        <v>#N/A</v>
      </c>
    </row>
    <row r="1408" spans="1:18" x14ac:dyDescent="0.35">
      <c r="A1408" s="83" t="str">
        <f>IFERROR(VLOOKUP(LEFT(F1408,4),Tabla3[[COD]:[PROCESO]],5,0),"")</f>
        <v/>
      </c>
      <c r="B1408" s="15"/>
      <c r="C1408" s="85"/>
      <c r="D1408" s="84" t="e">
        <f>VLOOKUP(E1408,FINCAS!$A$2:$B$77,2,0)</f>
        <v>#N/A</v>
      </c>
      <c r="E1408" s="15"/>
      <c r="F1408" s="15"/>
      <c r="G1408" s="82" t="e">
        <f>VLOOKUP(F1408,'ESTADAR V3 2025'!$D$125:$E$240,2,0)</f>
        <v>#N/A</v>
      </c>
      <c r="H1408" s="86"/>
      <c r="I1408" s="86"/>
      <c r="J1408" s="15"/>
      <c r="K1408" s="92">
        <f t="shared" si="95"/>
        <v>0</v>
      </c>
      <c r="L1408" s="93">
        <f t="shared" si="96"/>
        <v>0</v>
      </c>
      <c r="M1408" s="94" t="str">
        <f>+IFERROR(VLOOKUP(LEFT(F1408,4),'ESTADAR V3 2025'!$C$4:$G$116,4,0),"")</f>
        <v/>
      </c>
      <c r="N1408" s="95" t="str">
        <f t="shared" si="97"/>
        <v/>
      </c>
      <c r="O1408" s="96" t="str">
        <f t="shared" si="98"/>
        <v/>
      </c>
      <c r="P1408" s="14"/>
      <c r="Q1408" s="14"/>
      <c r="R1408" s="218" t="e">
        <f>+VLOOKUP(F1408,'ESTADAR V3 2025'!$D$125:$G$236,4,FALSE)</f>
        <v>#N/A</v>
      </c>
    </row>
    <row r="1409" spans="1:18" x14ac:dyDescent="0.35">
      <c r="A1409" s="83" t="str">
        <f>IFERROR(VLOOKUP(LEFT(F1409,4),Tabla3[[COD]:[PROCESO]],5,0),"")</f>
        <v/>
      </c>
      <c r="B1409" s="15"/>
      <c r="C1409" s="85"/>
      <c r="D1409" s="84" t="e">
        <f>VLOOKUP(E1409,FINCAS!$A$2:$B$77,2,0)</f>
        <v>#N/A</v>
      </c>
      <c r="E1409" s="15"/>
      <c r="F1409" s="15"/>
      <c r="G1409" s="82" t="e">
        <f>VLOOKUP(F1409,'ESTADAR V3 2025'!$D$125:$E$240,2,0)</f>
        <v>#N/A</v>
      </c>
      <c r="H1409" s="86"/>
      <c r="I1409" s="86"/>
      <c r="J1409" s="15"/>
      <c r="K1409" s="92">
        <f t="shared" si="95"/>
        <v>0</v>
      </c>
      <c r="L1409" s="93">
        <f t="shared" si="96"/>
        <v>0</v>
      </c>
      <c r="M1409" s="94" t="str">
        <f>+IFERROR(VLOOKUP(LEFT(F1409,4),'ESTADAR V3 2025'!$C$4:$G$116,4,0),"")</f>
        <v/>
      </c>
      <c r="N1409" s="95" t="str">
        <f t="shared" si="97"/>
        <v/>
      </c>
      <c r="O1409" s="96" t="str">
        <f t="shared" si="98"/>
        <v/>
      </c>
      <c r="P1409" s="14"/>
      <c r="Q1409" s="14"/>
      <c r="R1409" s="218" t="e">
        <f>+VLOOKUP(F1409,'ESTADAR V3 2025'!$D$125:$G$236,4,FALSE)</f>
        <v>#N/A</v>
      </c>
    </row>
    <row r="1410" spans="1:18" x14ac:dyDescent="0.35">
      <c r="A1410" s="83" t="str">
        <f>IFERROR(VLOOKUP(LEFT(F1410,4),Tabla3[[COD]:[PROCESO]],5,0),"")</f>
        <v/>
      </c>
      <c r="B1410" s="15"/>
      <c r="C1410" s="85"/>
      <c r="D1410" s="84" t="e">
        <f>VLOOKUP(E1410,FINCAS!$A$2:$B$77,2,0)</f>
        <v>#N/A</v>
      </c>
      <c r="E1410" s="15"/>
      <c r="F1410" s="15"/>
      <c r="G1410" s="82" t="e">
        <f>VLOOKUP(F1410,'ESTADAR V3 2025'!$D$125:$E$240,2,0)</f>
        <v>#N/A</v>
      </c>
      <c r="H1410" s="86"/>
      <c r="I1410" s="86"/>
      <c r="J1410" s="15"/>
      <c r="K1410" s="92">
        <f t="shared" si="95"/>
        <v>0</v>
      </c>
      <c r="L1410" s="93">
        <f t="shared" si="96"/>
        <v>0</v>
      </c>
      <c r="M1410" s="94" t="str">
        <f>+IFERROR(VLOOKUP(LEFT(F1410,4),'ESTADAR V3 2025'!$C$4:$G$116,4,0),"")</f>
        <v/>
      </c>
      <c r="N1410" s="95" t="str">
        <f t="shared" si="97"/>
        <v/>
      </c>
      <c r="O1410" s="96" t="str">
        <f t="shared" si="98"/>
        <v/>
      </c>
      <c r="P1410" s="14"/>
      <c r="Q1410" s="14"/>
      <c r="R1410" s="218" t="e">
        <f>+VLOOKUP(F1410,'ESTADAR V3 2025'!$D$125:$G$236,4,FALSE)</f>
        <v>#N/A</v>
      </c>
    </row>
    <row r="1411" spans="1:18" x14ac:dyDescent="0.35">
      <c r="A1411" s="83" t="str">
        <f>IFERROR(VLOOKUP(LEFT(F1411,4),Tabla3[[COD]:[PROCESO]],5,0),"")</f>
        <v/>
      </c>
      <c r="B1411" s="15"/>
      <c r="C1411" s="85"/>
      <c r="D1411" s="84" t="e">
        <f>VLOOKUP(E1411,FINCAS!$A$2:$B$77,2,0)</f>
        <v>#N/A</v>
      </c>
      <c r="E1411" s="15"/>
      <c r="F1411" s="15"/>
      <c r="G1411" s="82" t="e">
        <f>VLOOKUP(F1411,'ESTADAR V3 2025'!$D$125:$E$240,2,0)</f>
        <v>#N/A</v>
      </c>
      <c r="H1411" s="86"/>
      <c r="I1411" s="86"/>
      <c r="J1411" s="15"/>
      <c r="K1411" s="92">
        <f t="shared" si="95"/>
        <v>0</v>
      </c>
      <c r="L1411" s="93">
        <f t="shared" si="96"/>
        <v>0</v>
      </c>
      <c r="M1411" s="94" t="str">
        <f>+IFERROR(VLOOKUP(LEFT(F1411,4),'ESTADAR V3 2025'!$C$4:$G$116,4,0),"")</f>
        <v/>
      </c>
      <c r="N1411" s="95" t="str">
        <f t="shared" si="97"/>
        <v/>
      </c>
      <c r="O1411" s="96" t="str">
        <f t="shared" si="98"/>
        <v/>
      </c>
      <c r="P1411" s="14"/>
      <c r="Q1411" s="14"/>
      <c r="R1411" s="218" t="e">
        <f>+VLOOKUP(F1411,'ESTADAR V3 2025'!$D$125:$G$236,4,FALSE)</f>
        <v>#N/A</v>
      </c>
    </row>
    <row r="1412" spans="1:18" x14ac:dyDescent="0.35">
      <c r="A1412" s="83" t="str">
        <f>IFERROR(VLOOKUP(LEFT(F1412,4),Tabla3[[COD]:[PROCESO]],5,0),"")</f>
        <v/>
      </c>
      <c r="B1412" s="15"/>
      <c r="C1412" s="85"/>
      <c r="D1412" s="84" t="e">
        <f>VLOOKUP(E1412,FINCAS!$A$2:$B$77,2,0)</f>
        <v>#N/A</v>
      </c>
      <c r="E1412" s="15"/>
      <c r="F1412" s="15"/>
      <c r="G1412" s="82" t="e">
        <f>VLOOKUP(F1412,'ESTADAR V3 2025'!$D$125:$E$240,2,0)</f>
        <v>#N/A</v>
      </c>
      <c r="H1412" s="86"/>
      <c r="I1412" s="86"/>
      <c r="J1412" s="15"/>
      <c r="K1412" s="92">
        <f t="shared" si="95"/>
        <v>0</v>
      </c>
      <c r="L1412" s="93">
        <f t="shared" si="96"/>
        <v>0</v>
      </c>
      <c r="M1412" s="94" t="str">
        <f>+IFERROR(VLOOKUP(LEFT(F1412,4),'ESTADAR V3 2025'!$C$4:$G$116,4,0),"")</f>
        <v/>
      </c>
      <c r="N1412" s="95" t="str">
        <f t="shared" si="97"/>
        <v/>
      </c>
      <c r="O1412" s="96" t="str">
        <f t="shared" si="98"/>
        <v/>
      </c>
      <c r="P1412" s="14"/>
      <c r="Q1412" s="14"/>
      <c r="R1412" s="218" t="e">
        <f>+VLOOKUP(F1412,'ESTADAR V3 2025'!$D$125:$G$236,4,FALSE)</f>
        <v>#N/A</v>
      </c>
    </row>
    <row r="1413" spans="1:18" x14ac:dyDescent="0.35">
      <c r="A1413" s="83" t="str">
        <f>IFERROR(VLOOKUP(LEFT(F1413,4),Tabla3[[COD]:[PROCESO]],5,0),"")</f>
        <v/>
      </c>
      <c r="B1413" s="15"/>
      <c r="C1413" s="85"/>
      <c r="D1413" s="84" t="e">
        <f>VLOOKUP(E1413,FINCAS!$A$2:$B$77,2,0)</f>
        <v>#N/A</v>
      </c>
      <c r="E1413" s="15"/>
      <c r="F1413" s="15"/>
      <c r="G1413" s="82" t="e">
        <f>VLOOKUP(F1413,'ESTADAR V3 2025'!$D$125:$E$240,2,0)</f>
        <v>#N/A</v>
      </c>
      <c r="H1413" s="86"/>
      <c r="I1413" s="86"/>
      <c r="J1413" s="15"/>
      <c r="K1413" s="92">
        <f t="shared" si="95"/>
        <v>0</v>
      </c>
      <c r="L1413" s="93">
        <f t="shared" si="96"/>
        <v>0</v>
      </c>
      <c r="M1413" s="94" t="str">
        <f>+IFERROR(VLOOKUP(LEFT(F1413,4),'ESTADAR V3 2025'!$C$4:$G$116,4,0),"")</f>
        <v/>
      </c>
      <c r="N1413" s="95" t="str">
        <f t="shared" si="97"/>
        <v/>
      </c>
      <c r="O1413" s="96" t="str">
        <f t="shared" si="98"/>
        <v/>
      </c>
      <c r="P1413" s="14"/>
      <c r="Q1413" s="14"/>
      <c r="R1413" s="218" t="e">
        <f>+VLOOKUP(F1413,'ESTADAR V3 2025'!$D$125:$G$236,4,FALSE)</f>
        <v>#N/A</v>
      </c>
    </row>
    <row r="1414" spans="1:18" x14ac:dyDescent="0.35">
      <c r="A1414" s="83" t="str">
        <f>IFERROR(VLOOKUP(LEFT(F1414,4),Tabla3[[COD]:[PROCESO]],5,0),"")</f>
        <v/>
      </c>
      <c r="B1414" s="15"/>
      <c r="C1414" s="85"/>
      <c r="D1414" s="84" t="e">
        <f>VLOOKUP(E1414,FINCAS!$A$2:$B$77,2,0)</f>
        <v>#N/A</v>
      </c>
      <c r="E1414" s="15"/>
      <c r="F1414" s="15"/>
      <c r="G1414" s="82" t="e">
        <f>VLOOKUP(F1414,'ESTADAR V3 2025'!$D$125:$E$240,2,0)</f>
        <v>#N/A</v>
      </c>
      <c r="H1414" s="86"/>
      <c r="I1414" s="86"/>
      <c r="J1414" s="15"/>
      <c r="K1414" s="92">
        <f t="shared" si="95"/>
        <v>0</v>
      </c>
      <c r="L1414" s="93">
        <f t="shared" si="96"/>
        <v>0</v>
      </c>
      <c r="M1414" s="94" t="str">
        <f>+IFERROR(VLOOKUP(LEFT(F1414,4),'ESTADAR V3 2025'!$C$4:$G$116,4,0),"")</f>
        <v/>
      </c>
      <c r="N1414" s="95" t="str">
        <f t="shared" si="97"/>
        <v/>
      </c>
      <c r="O1414" s="96" t="str">
        <f t="shared" si="98"/>
        <v/>
      </c>
      <c r="P1414" s="14"/>
      <c r="Q1414" s="14"/>
      <c r="R1414" s="218" t="e">
        <f>+VLOOKUP(F1414,'ESTADAR V3 2025'!$D$125:$G$236,4,FALSE)</f>
        <v>#N/A</v>
      </c>
    </row>
    <row r="1415" spans="1:18" x14ac:dyDescent="0.35">
      <c r="A1415" s="83" t="str">
        <f>IFERROR(VLOOKUP(LEFT(F1415,4),Tabla3[[COD]:[PROCESO]],5,0),"")</f>
        <v/>
      </c>
      <c r="B1415" s="15"/>
      <c r="C1415" s="85"/>
      <c r="D1415" s="84" t="e">
        <f>VLOOKUP(E1415,FINCAS!$A$2:$B$77,2,0)</f>
        <v>#N/A</v>
      </c>
      <c r="E1415" s="15"/>
      <c r="F1415" s="15"/>
      <c r="G1415" s="82" t="e">
        <f>VLOOKUP(F1415,'ESTADAR V3 2025'!$D$125:$E$240,2,0)</f>
        <v>#N/A</v>
      </c>
      <c r="H1415" s="86"/>
      <c r="I1415" s="86"/>
      <c r="J1415" s="15"/>
      <c r="K1415" s="92">
        <f t="shared" si="95"/>
        <v>0</v>
      </c>
      <c r="L1415" s="93">
        <f t="shared" si="96"/>
        <v>0</v>
      </c>
      <c r="M1415" s="94" t="str">
        <f>+IFERROR(VLOOKUP(LEFT(F1415,4),'ESTADAR V3 2025'!$C$4:$G$116,4,0),"")</f>
        <v/>
      </c>
      <c r="N1415" s="95" t="str">
        <f t="shared" si="97"/>
        <v/>
      </c>
      <c r="O1415" s="96" t="str">
        <f t="shared" si="98"/>
        <v/>
      </c>
      <c r="P1415" s="14"/>
      <c r="Q1415" s="14"/>
      <c r="R1415" s="218" t="e">
        <f>+VLOOKUP(F1415,'ESTADAR V3 2025'!$D$125:$G$236,4,FALSE)</f>
        <v>#N/A</v>
      </c>
    </row>
    <row r="1416" spans="1:18" x14ac:dyDescent="0.35">
      <c r="A1416" s="83" t="str">
        <f>IFERROR(VLOOKUP(LEFT(F1416,4),Tabla3[[COD]:[PROCESO]],5,0),"")</f>
        <v/>
      </c>
      <c r="B1416" s="15"/>
      <c r="C1416" s="85"/>
      <c r="D1416" s="84" t="e">
        <f>VLOOKUP(E1416,FINCAS!$A$2:$B$77,2,0)</f>
        <v>#N/A</v>
      </c>
      <c r="E1416" s="15"/>
      <c r="F1416" s="15"/>
      <c r="G1416" s="82" t="e">
        <f>VLOOKUP(F1416,'ESTADAR V3 2025'!$D$125:$E$240,2,0)</f>
        <v>#N/A</v>
      </c>
      <c r="H1416" s="86"/>
      <c r="I1416" s="86"/>
      <c r="J1416" s="15"/>
      <c r="K1416" s="92">
        <f t="shared" si="95"/>
        <v>0</v>
      </c>
      <c r="L1416" s="93">
        <f t="shared" si="96"/>
        <v>0</v>
      </c>
      <c r="M1416" s="94" t="str">
        <f>+IFERROR(VLOOKUP(LEFT(F1416,4),'ESTADAR V3 2025'!$C$4:$G$116,4,0),"")</f>
        <v/>
      </c>
      <c r="N1416" s="95" t="str">
        <f t="shared" si="97"/>
        <v/>
      </c>
      <c r="O1416" s="96" t="str">
        <f t="shared" si="98"/>
        <v/>
      </c>
      <c r="P1416" s="14"/>
      <c r="Q1416" s="14"/>
      <c r="R1416" s="218" t="e">
        <f>+VLOOKUP(F1416,'ESTADAR V3 2025'!$D$125:$G$236,4,FALSE)</f>
        <v>#N/A</v>
      </c>
    </row>
    <row r="1417" spans="1:18" x14ac:dyDescent="0.35">
      <c r="A1417" s="83" t="str">
        <f>IFERROR(VLOOKUP(LEFT(F1417,4),Tabla3[[COD]:[PROCESO]],5,0),"")</f>
        <v/>
      </c>
      <c r="B1417" s="15"/>
      <c r="C1417" s="85"/>
      <c r="D1417" s="84" t="e">
        <f>VLOOKUP(E1417,FINCAS!$A$2:$B$77,2,0)</f>
        <v>#N/A</v>
      </c>
      <c r="E1417" s="15"/>
      <c r="F1417" s="15"/>
      <c r="G1417" s="82" t="e">
        <f>VLOOKUP(F1417,'ESTADAR V3 2025'!$D$125:$E$240,2,0)</f>
        <v>#N/A</v>
      </c>
      <c r="H1417" s="86"/>
      <c r="I1417" s="86"/>
      <c r="J1417" s="15"/>
      <c r="K1417" s="92">
        <f t="shared" si="95"/>
        <v>0</v>
      </c>
      <c r="L1417" s="93">
        <f t="shared" si="96"/>
        <v>0</v>
      </c>
      <c r="M1417" s="94" t="str">
        <f>+IFERROR(VLOOKUP(LEFT(F1417,4),'ESTADAR V3 2025'!$C$4:$G$116,4,0),"")</f>
        <v/>
      </c>
      <c r="N1417" s="95" t="str">
        <f t="shared" si="97"/>
        <v/>
      </c>
      <c r="O1417" s="96" t="str">
        <f t="shared" si="98"/>
        <v/>
      </c>
      <c r="P1417" s="14"/>
      <c r="Q1417" s="14"/>
      <c r="R1417" s="218" t="e">
        <f>+VLOOKUP(F1417,'ESTADAR V3 2025'!$D$125:$G$236,4,FALSE)</f>
        <v>#N/A</v>
      </c>
    </row>
    <row r="1418" spans="1:18" x14ac:dyDescent="0.35">
      <c r="A1418" s="83" t="str">
        <f>IFERROR(VLOOKUP(LEFT(F1418,4),Tabla3[[COD]:[PROCESO]],5,0),"")</f>
        <v/>
      </c>
      <c r="B1418" s="15"/>
      <c r="C1418" s="85"/>
      <c r="D1418" s="84" t="e">
        <f>VLOOKUP(E1418,FINCAS!$A$2:$B$77,2,0)</f>
        <v>#N/A</v>
      </c>
      <c r="E1418" s="15"/>
      <c r="F1418" s="15"/>
      <c r="G1418" s="82" t="e">
        <f>VLOOKUP(F1418,'ESTADAR V3 2025'!$D$125:$E$240,2,0)</f>
        <v>#N/A</v>
      </c>
      <c r="H1418" s="86"/>
      <c r="I1418" s="86"/>
      <c r="J1418" s="15"/>
      <c r="K1418" s="92">
        <f t="shared" si="95"/>
        <v>0</v>
      </c>
      <c r="L1418" s="93">
        <f t="shared" si="96"/>
        <v>0</v>
      </c>
      <c r="M1418" s="94" t="str">
        <f>+IFERROR(VLOOKUP(LEFT(F1418,4),'ESTADAR V3 2025'!$C$4:$G$116,4,0),"")</f>
        <v/>
      </c>
      <c r="N1418" s="95" t="str">
        <f t="shared" si="97"/>
        <v/>
      </c>
      <c r="O1418" s="96" t="str">
        <f t="shared" si="98"/>
        <v/>
      </c>
      <c r="P1418" s="14"/>
      <c r="Q1418" s="14"/>
      <c r="R1418" s="218" t="e">
        <f>+VLOOKUP(F1418,'ESTADAR V3 2025'!$D$125:$G$236,4,FALSE)</f>
        <v>#N/A</v>
      </c>
    </row>
    <row r="1419" spans="1:18" x14ac:dyDescent="0.35">
      <c r="A1419" s="83" t="str">
        <f>IFERROR(VLOOKUP(LEFT(F1419,4),Tabla3[[COD]:[PROCESO]],5,0),"")</f>
        <v/>
      </c>
      <c r="B1419" s="15"/>
      <c r="C1419" s="85"/>
      <c r="D1419" s="84" t="e">
        <f>VLOOKUP(E1419,FINCAS!$A$2:$B$77,2,0)</f>
        <v>#N/A</v>
      </c>
      <c r="E1419" s="15"/>
      <c r="F1419" s="15"/>
      <c r="G1419" s="82" t="e">
        <f>VLOOKUP(F1419,'ESTADAR V3 2025'!$D$125:$E$240,2,0)</f>
        <v>#N/A</v>
      </c>
      <c r="H1419" s="86"/>
      <c r="I1419" s="86"/>
      <c r="J1419" s="15"/>
      <c r="K1419" s="92">
        <f t="shared" si="95"/>
        <v>0</v>
      </c>
      <c r="L1419" s="93">
        <f t="shared" si="96"/>
        <v>0</v>
      </c>
      <c r="M1419" s="94" t="str">
        <f>+IFERROR(VLOOKUP(LEFT(F1419,4),'ESTADAR V3 2025'!$C$4:$G$116,4,0),"")</f>
        <v/>
      </c>
      <c r="N1419" s="95" t="str">
        <f t="shared" si="97"/>
        <v/>
      </c>
      <c r="O1419" s="96" t="str">
        <f t="shared" si="98"/>
        <v/>
      </c>
      <c r="P1419" s="14"/>
      <c r="Q1419" s="14"/>
      <c r="R1419" s="218" t="e">
        <f>+VLOOKUP(F1419,'ESTADAR V3 2025'!$D$125:$G$236,4,FALSE)</f>
        <v>#N/A</v>
      </c>
    </row>
    <row r="1420" spans="1:18" x14ac:dyDescent="0.35">
      <c r="A1420" s="83" t="str">
        <f>IFERROR(VLOOKUP(LEFT(F1420,4),Tabla3[[COD]:[PROCESO]],5,0),"")</f>
        <v/>
      </c>
      <c r="B1420" s="15"/>
      <c r="C1420" s="85"/>
      <c r="D1420" s="84" t="e">
        <f>VLOOKUP(E1420,FINCAS!$A$2:$B$77,2,0)</f>
        <v>#N/A</v>
      </c>
      <c r="E1420" s="15"/>
      <c r="F1420" s="15"/>
      <c r="G1420" s="82" t="e">
        <f>VLOOKUP(F1420,'ESTADAR V3 2025'!$D$125:$E$240,2,0)</f>
        <v>#N/A</v>
      </c>
      <c r="H1420" s="86"/>
      <c r="I1420" s="86"/>
      <c r="J1420" s="15"/>
      <c r="K1420" s="92">
        <f t="shared" si="95"/>
        <v>0</v>
      </c>
      <c r="L1420" s="93">
        <f t="shared" si="96"/>
        <v>0</v>
      </c>
      <c r="M1420" s="94" t="str">
        <f>+IFERROR(VLOOKUP(LEFT(F1420,4),'ESTADAR V3 2025'!$C$4:$G$116,4,0),"")</f>
        <v/>
      </c>
      <c r="N1420" s="95" t="str">
        <f t="shared" si="97"/>
        <v/>
      </c>
      <c r="O1420" s="96" t="str">
        <f t="shared" si="98"/>
        <v/>
      </c>
      <c r="P1420" s="14"/>
      <c r="Q1420" s="14"/>
      <c r="R1420" s="218" t="e">
        <f>+VLOOKUP(F1420,'ESTADAR V3 2025'!$D$125:$G$236,4,FALSE)</f>
        <v>#N/A</v>
      </c>
    </row>
    <row r="1421" spans="1:18" x14ac:dyDescent="0.35">
      <c r="A1421" s="83" t="str">
        <f>IFERROR(VLOOKUP(LEFT(F1421,4),Tabla3[[COD]:[PROCESO]],5,0),"")</f>
        <v/>
      </c>
      <c r="B1421" s="15"/>
      <c r="C1421" s="85"/>
      <c r="D1421" s="84" t="e">
        <f>VLOOKUP(E1421,FINCAS!$A$2:$B$77,2,0)</f>
        <v>#N/A</v>
      </c>
      <c r="E1421" s="15"/>
      <c r="F1421" s="15"/>
      <c r="G1421" s="82" t="e">
        <f>VLOOKUP(F1421,'ESTADAR V3 2025'!$D$125:$E$240,2,0)</f>
        <v>#N/A</v>
      </c>
      <c r="H1421" s="86"/>
      <c r="I1421" s="86"/>
      <c r="J1421" s="15"/>
      <c r="K1421" s="92">
        <f t="shared" si="95"/>
        <v>0</v>
      </c>
      <c r="L1421" s="93">
        <f t="shared" si="96"/>
        <v>0</v>
      </c>
      <c r="M1421" s="94" t="str">
        <f>+IFERROR(VLOOKUP(LEFT(F1421,4),'ESTADAR V3 2025'!$C$4:$G$116,4,0),"")</f>
        <v/>
      </c>
      <c r="N1421" s="95" t="str">
        <f t="shared" si="97"/>
        <v/>
      </c>
      <c r="O1421" s="96" t="str">
        <f t="shared" si="98"/>
        <v/>
      </c>
      <c r="P1421" s="14"/>
      <c r="Q1421" s="14"/>
      <c r="R1421" s="218" t="e">
        <f>+VLOOKUP(F1421,'ESTADAR V3 2025'!$D$125:$G$236,4,FALSE)</f>
        <v>#N/A</v>
      </c>
    </row>
    <row r="1422" spans="1:18" x14ac:dyDescent="0.35">
      <c r="A1422" s="83" t="str">
        <f>IFERROR(VLOOKUP(LEFT(F1422,4),Tabla3[[COD]:[PROCESO]],5,0),"")</f>
        <v/>
      </c>
      <c r="B1422" s="15"/>
      <c r="C1422" s="85"/>
      <c r="D1422" s="84" t="e">
        <f>VLOOKUP(E1422,FINCAS!$A$2:$B$77,2,0)</f>
        <v>#N/A</v>
      </c>
      <c r="E1422" s="15"/>
      <c r="F1422" s="15"/>
      <c r="G1422" s="82" t="e">
        <f>VLOOKUP(F1422,'ESTADAR V3 2025'!$D$125:$E$240,2,0)</f>
        <v>#N/A</v>
      </c>
      <c r="H1422" s="86"/>
      <c r="I1422" s="86"/>
      <c r="J1422" s="15"/>
      <c r="K1422" s="92">
        <f t="shared" si="95"/>
        <v>0</v>
      </c>
      <c r="L1422" s="93">
        <f t="shared" si="96"/>
        <v>0</v>
      </c>
      <c r="M1422" s="94" t="str">
        <f>+IFERROR(VLOOKUP(LEFT(F1422,4),'ESTADAR V3 2025'!$C$4:$G$116,4,0),"")</f>
        <v/>
      </c>
      <c r="N1422" s="95" t="str">
        <f t="shared" si="97"/>
        <v/>
      </c>
      <c r="O1422" s="96" t="str">
        <f t="shared" si="98"/>
        <v/>
      </c>
      <c r="P1422" s="14"/>
      <c r="Q1422" s="14"/>
      <c r="R1422" s="218" t="e">
        <f>+VLOOKUP(F1422,'ESTADAR V3 2025'!$D$125:$G$236,4,FALSE)</f>
        <v>#N/A</v>
      </c>
    </row>
    <row r="1423" spans="1:18" x14ac:dyDescent="0.35">
      <c r="A1423" s="83" t="str">
        <f>IFERROR(VLOOKUP(LEFT(F1423,4),Tabla3[[COD]:[PROCESO]],5,0),"")</f>
        <v/>
      </c>
      <c r="B1423" s="15"/>
      <c r="C1423" s="85"/>
      <c r="D1423" s="84" t="e">
        <f>VLOOKUP(E1423,FINCAS!$A$2:$B$77,2,0)</f>
        <v>#N/A</v>
      </c>
      <c r="E1423" s="15"/>
      <c r="F1423" s="15"/>
      <c r="G1423" s="82" t="e">
        <f>VLOOKUP(F1423,'ESTADAR V3 2025'!$D$125:$E$240,2,0)</f>
        <v>#N/A</v>
      </c>
      <c r="H1423" s="86"/>
      <c r="I1423" s="86"/>
      <c r="J1423" s="15"/>
      <c r="K1423" s="92">
        <f t="shared" si="95"/>
        <v>0</v>
      </c>
      <c r="L1423" s="93">
        <f t="shared" si="96"/>
        <v>0</v>
      </c>
      <c r="M1423" s="94" t="str">
        <f>+IFERROR(VLOOKUP(LEFT(F1423,4),'ESTADAR V3 2025'!$C$4:$G$116,4,0),"")</f>
        <v/>
      </c>
      <c r="N1423" s="95" t="str">
        <f t="shared" si="97"/>
        <v/>
      </c>
      <c r="O1423" s="96" t="str">
        <f t="shared" si="98"/>
        <v/>
      </c>
      <c r="P1423" s="14"/>
      <c r="Q1423" s="14"/>
      <c r="R1423" s="218" t="e">
        <f>+VLOOKUP(F1423,'ESTADAR V3 2025'!$D$125:$G$236,4,FALSE)</f>
        <v>#N/A</v>
      </c>
    </row>
    <row r="1424" spans="1:18" x14ac:dyDescent="0.35">
      <c r="A1424" s="83" t="str">
        <f>IFERROR(VLOOKUP(LEFT(F1424,4),Tabla3[[COD]:[PROCESO]],5,0),"")</f>
        <v/>
      </c>
      <c r="B1424" s="15"/>
      <c r="C1424" s="85"/>
      <c r="D1424" s="84" t="e">
        <f>VLOOKUP(E1424,FINCAS!$A$2:$B$77,2,0)</f>
        <v>#N/A</v>
      </c>
      <c r="E1424" s="15"/>
      <c r="F1424" s="15"/>
      <c r="G1424" s="82" t="e">
        <f>VLOOKUP(F1424,'ESTADAR V3 2025'!$D$125:$E$240,2,0)</f>
        <v>#N/A</v>
      </c>
      <c r="H1424" s="86"/>
      <c r="I1424" s="86"/>
      <c r="J1424" s="15"/>
      <c r="K1424" s="92">
        <f t="shared" si="95"/>
        <v>0</v>
      </c>
      <c r="L1424" s="93">
        <f t="shared" si="96"/>
        <v>0</v>
      </c>
      <c r="M1424" s="94" t="str">
        <f>+IFERROR(VLOOKUP(LEFT(F1424,4),'ESTADAR V3 2025'!$C$4:$G$116,4,0),"")</f>
        <v/>
      </c>
      <c r="N1424" s="95" t="str">
        <f t="shared" si="97"/>
        <v/>
      </c>
      <c r="O1424" s="96" t="str">
        <f t="shared" si="98"/>
        <v/>
      </c>
      <c r="P1424" s="14"/>
      <c r="Q1424" s="14"/>
      <c r="R1424" s="218" t="e">
        <f>+VLOOKUP(F1424,'ESTADAR V3 2025'!$D$125:$G$236,4,FALSE)</f>
        <v>#N/A</v>
      </c>
    </row>
    <row r="1425" spans="1:18" x14ac:dyDescent="0.35">
      <c r="A1425" s="83" t="str">
        <f>IFERROR(VLOOKUP(LEFT(F1425,4),Tabla3[[COD]:[PROCESO]],5,0),"")</f>
        <v/>
      </c>
      <c r="B1425" s="15"/>
      <c r="C1425" s="85"/>
      <c r="D1425" s="84" t="e">
        <f>VLOOKUP(E1425,FINCAS!$A$2:$B$77,2,0)</f>
        <v>#N/A</v>
      </c>
      <c r="E1425" s="15"/>
      <c r="F1425" s="15"/>
      <c r="G1425" s="82" t="e">
        <f>VLOOKUP(F1425,'ESTADAR V3 2025'!$D$125:$E$240,2,0)</f>
        <v>#N/A</v>
      </c>
      <c r="H1425" s="86"/>
      <c r="I1425" s="86"/>
      <c r="J1425" s="15"/>
      <c r="K1425" s="92">
        <f t="shared" si="95"/>
        <v>0</v>
      </c>
      <c r="L1425" s="93">
        <f t="shared" si="96"/>
        <v>0</v>
      </c>
      <c r="M1425" s="94" t="str">
        <f>+IFERROR(VLOOKUP(LEFT(F1425,4),'ESTADAR V3 2025'!$C$4:$G$116,4,0),"")</f>
        <v/>
      </c>
      <c r="N1425" s="95" t="str">
        <f t="shared" si="97"/>
        <v/>
      </c>
      <c r="O1425" s="96" t="str">
        <f t="shared" si="98"/>
        <v/>
      </c>
      <c r="P1425" s="14"/>
      <c r="Q1425" s="14"/>
      <c r="R1425" s="218" t="e">
        <f>+VLOOKUP(F1425,'ESTADAR V3 2025'!$D$125:$G$236,4,FALSE)</f>
        <v>#N/A</v>
      </c>
    </row>
    <row r="1426" spans="1:18" x14ac:dyDescent="0.35">
      <c r="A1426" s="83" t="str">
        <f>IFERROR(VLOOKUP(LEFT(F1426,4),Tabla3[[COD]:[PROCESO]],5,0),"")</f>
        <v/>
      </c>
      <c r="B1426" s="15"/>
      <c r="C1426" s="85"/>
      <c r="D1426" s="84" t="e">
        <f>VLOOKUP(E1426,FINCAS!$A$2:$B$77,2,0)</f>
        <v>#N/A</v>
      </c>
      <c r="E1426" s="15"/>
      <c r="F1426" s="15"/>
      <c r="G1426" s="82" t="e">
        <f>VLOOKUP(F1426,'ESTADAR V3 2025'!$D$125:$E$240,2,0)</f>
        <v>#N/A</v>
      </c>
      <c r="H1426" s="86"/>
      <c r="I1426" s="86"/>
      <c r="J1426" s="15"/>
      <c r="K1426" s="92">
        <f t="shared" si="95"/>
        <v>0</v>
      </c>
      <c r="L1426" s="93">
        <f t="shared" si="96"/>
        <v>0</v>
      </c>
      <c r="M1426" s="94" t="str">
        <f>+IFERROR(VLOOKUP(LEFT(F1426,4),'ESTADAR V3 2025'!$C$4:$G$116,4,0),"")</f>
        <v/>
      </c>
      <c r="N1426" s="95" t="str">
        <f t="shared" si="97"/>
        <v/>
      </c>
      <c r="O1426" s="96" t="str">
        <f t="shared" si="98"/>
        <v/>
      </c>
      <c r="P1426" s="14"/>
      <c r="Q1426" s="14"/>
      <c r="R1426" s="218" t="e">
        <f>+VLOOKUP(F1426,'ESTADAR V3 2025'!$D$125:$G$236,4,FALSE)</f>
        <v>#N/A</v>
      </c>
    </row>
    <row r="1427" spans="1:18" x14ac:dyDescent="0.35">
      <c r="A1427" s="83" t="str">
        <f>IFERROR(VLOOKUP(LEFT(F1427,4),Tabla3[[COD]:[PROCESO]],5,0),"")</f>
        <v/>
      </c>
      <c r="B1427" s="15"/>
      <c r="C1427" s="85"/>
      <c r="D1427" s="84" t="e">
        <f>VLOOKUP(E1427,FINCAS!$A$2:$B$77,2,0)</f>
        <v>#N/A</v>
      </c>
      <c r="E1427" s="15"/>
      <c r="F1427" s="15"/>
      <c r="G1427" s="82" t="e">
        <f>VLOOKUP(F1427,'ESTADAR V3 2025'!$D$125:$E$240,2,0)</f>
        <v>#N/A</v>
      </c>
      <c r="H1427" s="86"/>
      <c r="I1427" s="86"/>
      <c r="J1427" s="15"/>
      <c r="K1427" s="92">
        <f t="shared" si="95"/>
        <v>0</v>
      </c>
      <c r="L1427" s="93">
        <f t="shared" si="96"/>
        <v>0</v>
      </c>
      <c r="M1427" s="94" t="str">
        <f>+IFERROR(VLOOKUP(LEFT(F1427,4),'ESTADAR V3 2025'!$C$4:$G$116,4,0),"")</f>
        <v/>
      </c>
      <c r="N1427" s="95" t="str">
        <f t="shared" si="97"/>
        <v/>
      </c>
      <c r="O1427" s="96" t="str">
        <f t="shared" si="98"/>
        <v/>
      </c>
      <c r="P1427" s="14"/>
      <c r="Q1427" s="14"/>
      <c r="R1427" s="218" t="e">
        <f>+VLOOKUP(F1427,'ESTADAR V3 2025'!$D$125:$G$236,4,FALSE)</f>
        <v>#N/A</v>
      </c>
    </row>
    <row r="1428" spans="1:18" x14ac:dyDescent="0.35">
      <c r="A1428" s="83" t="str">
        <f>IFERROR(VLOOKUP(LEFT(F1428,4),Tabla3[[COD]:[PROCESO]],5,0),"")</f>
        <v/>
      </c>
      <c r="B1428" s="15"/>
      <c r="C1428" s="85"/>
      <c r="D1428" s="84" t="e">
        <f>VLOOKUP(E1428,FINCAS!$A$2:$B$77,2,0)</f>
        <v>#N/A</v>
      </c>
      <c r="E1428" s="15"/>
      <c r="F1428" s="15"/>
      <c r="G1428" s="82" t="e">
        <f>VLOOKUP(F1428,'ESTADAR V3 2025'!$D$125:$E$240,2,0)</f>
        <v>#N/A</v>
      </c>
      <c r="H1428" s="86"/>
      <c r="I1428" s="86"/>
      <c r="J1428" s="15"/>
      <c r="K1428" s="92">
        <f t="shared" si="95"/>
        <v>0</v>
      </c>
      <c r="L1428" s="93">
        <f t="shared" si="96"/>
        <v>0</v>
      </c>
      <c r="M1428" s="94" t="str">
        <f>+IFERROR(VLOOKUP(LEFT(F1428,4),'ESTADAR V3 2025'!$C$4:$G$116,4,0),"")</f>
        <v/>
      </c>
      <c r="N1428" s="95" t="str">
        <f t="shared" si="97"/>
        <v/>
      </c>
      <c r="O1428" s="96" t="str">
        <f t="shared" si="98"/>
        <v/>
      </c>
      <c r="P1428" s="14"/>
      <c r="Q1428" s="14"/>
      <c r="R1428" s="218" t="e">
        <f>+VLOOKUP(F1428,'ESTADAR V3 2025'!$D$125:$G$236,4,FALSE)</f>
        <v>#N/A</v>
      </c>
    </row>
    <row r="1429" spans="1:18" x14ac:dyDescent="0.35">
      <c r="A1429" s="83" t="str">
        <f>IFERROR(VLOOKUP(LEFT(F1429,4),Tabla3[[COD]:[PROCESO]],5,0),"")</f>
        <v/>
      </c>
      <c r="B1429" s="15"/>
      <c r="C1429" s="85"/>
      <c r="D1429" s="84" t="e">
        <f>VLOOKUP(E1429,FINCAS!$A$2:$B$77,2,0)</f>
        <v>#N/A</v>
      </c>
      <c r="E1429" s="15"/>
      <c r="F1429" s="15"/>
      <c r="G1429" s="82" t="e">
        <f>VLOOKUP(F1429,'ESTADAR V3 2025'!$D$125:$E$240,2,0)</f>
        <v>#N/A</v>
      </c>
      <c r="H1429" s="86"/>
      <c r="I1429" s="86"/>
      <c r="J1429" s="15"/>
      <c r="K1429" s="92">
        <f t="shared" si="95"/>
        <v>0</v>
      </c>
      <c r="L1429" s="93">
        <f t="shared" si="96"/>
        <v>0</v>
      </c>
      <c r="M1429" s="94" t="str">
        <f>+IFERROR(VLOOKUP(LEFT(F1429,4),'ESTADAR V3 2025'!$C$4:$G$116,4,0),"")</f>
        <v/>
      </c>
      <c r="N1429" s="95" t="str">
        <f t="shared" si="97"/>
        <v/>
      </c>
      <c r="O1429" s="96" t="str">
        <f t="shared" si="98"/>
        <v/>
      </c>
      <c r="P1429" s="14"/>
      <c r="Q1429" s="14"/>
      <c r="R1429" s="218" t="e">
        <f>+VLOOKUP(F1429,'ESTADAR V3 2025'!$D$125:$G$236,4,FALSE)</f>
        <v>#N/A</v>
      </c>
    </row>
    <row r="1430" spans="1:18" x14ac:dyDescent="0.35">
      <c r="A1430" s="83" t="str">
        <f>IFERROR(VLOOKUP(LEFT(F1430,4),Tabla3[[COD]:[PROCESO]],5,0),"")</f>
        <v/>
      </c>
      <c r="B1430" s="15"/>
      <c r="C1430" s="85"/>
      <c r="D1430" s="84" t="e">
        <f>VLOOKUP(E1430,FINCAS!$A$2:$B$77,2,0)</f>
        <v>#N/A</v>
      </c>
      <c r="E1430" s="15"/>
      <c r="F1430" s="15"/>
      <c r="G1430" s="82" t="e">
        <f>VLOOKUP(F1430,'ESTADAR V3 2025'!$D$125:$E$240,2,0)</f>
        <v>#N/A</v>
      </c>
      <c r="H1430" s="86"/>
      <c r="I1430" s="86"/>
      <c r="J1430" s="15"/>
      <c r="K1430" s="92">
        <f t="shared" si="95"/>
        <v>0</v>
      </c>
      <c r="L1430" s="93">
        <f t="shared" si="96"/>
        <v>0</v>
      </c>
      <c r="M1430" s="94" t="str">
        <f>+IFERROR(VLOOKUP(LEFT(F1430,4),'ESTADAR V3 2025'!$C$4:$G$116,4,0),"")</f>
        <v/>
      </c>
      <c r="N1430" s="95" t="str">
        <f t="shared" si="97"/>
        <v/>
      </c>
      <c r="O1430" s="96" t="str">
        <f t="shared" si="98"/>
        <v/>
      </c>
      <c r="P1430" s="14"/>
      <c r="Q1430" s="14"/>
      <c r="R1430" s="218" t="e">
        <f>+VLOOKUP(F1430,'ESTADAR V3 2025'!$D$125:$G$236,4,FALSE)</f>
        <v>#N/A</v>
      </c>
    </row>
    <row r="1431" spans="1:18" x14ac:dyDescent="0.35">
      <c r="A1431" s="83" t="str">
        <f>IFERROR(VLOOKUP(LEFT(F1431,4),Tabla3[[COD]:[PROCESO]],5,0),"")</f>
        <v/>
      </c>
      <c r="B1431" s="15"/>
      <c r="C1431" s="85"/>
      <c r="D1431" s="84" t="e">
        <f>VLOOKUP(E1431,FINCAS!$A$2:$B$77,2,0)</f>
        <v>#N/A</v>
      </c>
      <c r="E1431" s="15"/>
      <c r="F1431" s="15"/>
      <c r="G1431" s="82" t="e">
        <f>VLOOKUP(F1431,'ESTADAR V3 2025'!$D$125:$E$240,2,0)</f>
        <v>#N/A</v>
      </c>
      <c r="H1431" s="86"/>
      <c r="I1431" s="86"/>
      <c r="J1431" s="15"/>
      <c r="K1431" s="92">
        <f t="shared" si="95"/>
        <v>0</v>
      </c>
      <c r="L1431" s="93">
        <f t="shared" si="96"/>
        <v>0</v>
      </c>
      <c r="M1431" s="94" t="str">
        <f>+IFERROR(VLOOKUP(LEFT(F1431,4),'ESTADAR V3 2025'!$C$4:$G$116,4,0),"")</f>
        <v/>
      </c>
      <c r="N1431" s="95" t="str">
        <f t="shared" si="97"/>
        <v/>
      </c>
      <c r="O1431" s="96" t="str">
        <f t="shared" si="98"/>
        <v/>
      </c>
      <c r="P1431" s="14"/>
      <c r="Q1431" s="14"/>
      <c r="R1431" s="218" t="e">
        <f>+VLOOKUP(F1431,'ESTADAR V3 2025'!$D$125:$G$236,4,FALSE)</f>
        <v>#N/A</v>
      </c>
    </row>
    <row r="1432" spans="1:18" x14ac:dyDescent="0.35">
      <c r="A1432" s="83" t="str">
        <f>IFERROR(VLOOKUP(LEFT(F1432,4),Tabla3[[COD]:[PROCESO]],5,0),"")</f>
        <v/>
      </c>
      <c r="B1432" s="15"/>
      <c r="C1432" s="85"/>
      <c r="D1432" s="84" t="e">
        <f>VLOOKUP(E1432,FINCAS!$A$2:$B$77,2,0)</f>
        <v>#N/A</v>
      </c>
      <c r="E1432" s="15"/>
      <c r="F1432" s="15"/>
      <c r="G1432" s="82" t="e">
        <f>VLOOKUP(F1432,'ESTADAR V3 2025'!$D$125:$E$240,2,0)</f>
        <v>#N/A</v>
      </c>
      <c r="H1432" s="86"/>
      <c r="I1432" s="86"/>
      <c r="J1432" s="15"/>
      <c r="K1432" s="92">
        <f t="shared" si="95"/>
        <v>0</v>
      </c>
      <c r="L1432" s="93">
        <f t="shared" si="96"/>
        <v>0</v>
      </c>
      <c r="M1432" s="94" t="str">
        <f>+IFERROR(VLOOKUP(LEFT(F1432,4),'ESTADAR V3 2025'!$C$4:$G$116,4,0),"")</f>
        <v/>
      </c>
      <c r="N1432" s="95" t="str">
        <f t="shared" si="97"/>
        <v/>
      </c>
      <c r="O1432" s="96" t="str">
        <f t="shared" si="98"/>
        <v/>
      </c>
      <c r="P1432" s="14"/>
      <c r="Q1432" s="14"/>
      <c r="R1432" s="218" t="e">
        <f>+VLOOKUP(F1432,'ESTADAR V3 2025'!$D$125:$G$236,4,FALSE)</f>
        <v>#N/A</v>
      </c>
    </row>
    <row r="1433" spans="1:18" x14ac:dyDescent="0.35">
      <c r="A1433" s="83" t="str">
        <f>IFERROR(VLOOKUP(LEFT(F1433,4),Tabla3[[COD]:[PROCESO]],5,0),"")</f>
        <v/>
      </c>
      <c r="B1433" s="15"/>
      <c r="C1433" s="85"/>
      <c r="D1433" s="84" t="e">
        <f>VLOOKUP(E1433,FINCAS!$A$2:$B$77,2,0)</f>
        <v>#N/A</v>
      </c>
      <c r="E1433" s="15"/>
      <c r="F1433" s="15"/>
      <c r="G1433" s="82" t="e">
        <f>VLOOKUP(F1433,'ESTADAR V3 2025'!$D$125:$E$240,2,0)</f>
        <v>#N/A</v>
      </c>
      <c r="H1433" s="86"/>
      <c r="I1433" s="86"/>
      <c r="J1433" s="15"/>
      <c r="K1433" s="92">
        <f t="shared" si="95"/>
        <v>0</v>
      </c>
      <c r="L1433" s="93">
        <f t="shared" si="96"/>
        <v>0</v>
      </c>
      <c r="M1433" s="94" t="str">
        <f>+IFERROR(VLOOKUP(LEFT(F1433,4),'ESTADAR V3 2025'!$C$4:$G$116,4,0),"")</f>
        <v/>
      </c>
      <c r="N1433" s="95" t="str">
        <f t="shared" si="97"/>
        <v/>
      </c>
      <c r="O1433" s="96" t="str">
        <f t="shared" si="98"/>
        <v/>
      </c>
      <c r="P1433" s="14"/>
      <c r="Q1433" s="14"/>
      <c r="R1433" s="218" t="e">
        <f>+VLOOKUP(F1433,'ESTADAR V3 2025'!$D$125:$G$236,4,FALSE)</f>
        <v>#N/A</v>
      </c>
    </row>
    <row r="1434" spans="1:18" x14ac:dyDescent="0.35">
      <c r="A1434" s="83" t="str">
        <f>IFERROR(VLOOKUP(LEFT(F1434,4),Tabla3[[COD]:[PROCESO]],5,0),"")</f>
        <v/>
      </c>
      <c r="B1434" s="15"/>
      <c r="C1434" s="85"/>
      <c r="D1434" s="84" t="e">
        <f>VLOOKUP(E1434,FINCAS!$A$2:$B$77,2,0)</f>
        <v>#N/A</v>
      </c>
      <c r="E1434" s="15"/>
      <c r="F1434" s="15"/>
      <c r="G1434" s="82" t="e">
        <f>VLOOKUP(F1434,'ESTADAR V3 2025'!$D$125:$E$240,2,0)</f>
        <v>#N/A</v>
      </c>
      <c r="H1434" s="86"/>
      <c r="I1434" s="86"/>
      <c r="J1434" s="15"/>
      <c r="K1434" s="92">
        <f t="shared" si="95"/>
        <v>0</v>
      </c>
      <c r="L1434" s="93">
        <f t="shared" si="96"/>
        <v>0</v>
      </c>
      <c r="M1434" s="94" t="str">
        <f>+IFERROR(VLOOKUP(LEFT(F1434,4),'ESTADAR V3 2025'!$C$4:$G$116,4,0),"")</f>
        <v/>
      </c>
      <c r="N1434" s="95" t="str">
        <f t="shared" si="97"/>
        <v/>
      </c>
      <c r="O1434" s="96" t="str">
        <f t="shared" si="98"/>
        <v/>
      </c>
      <c r="P1434" s="14"/>
      <c r="Q1434" s="14"/>
      <c r="R1434" s="218" t="e">
        <f>+VLOOKUP(F1434,'ESTADAR V3 2025'!$D$125:$G$236,4,FALSE)</f>
        <v>#N/A</v>
      </c>
    </row>
    <row r="1435" spans="1:18" x14ac:dyDescent="0.35">
      <c r="A1435" s="83" t="str">
        <f>IFERROR(VLOOKUP(LEFT(F1435,4),Tabla3[[COD]:[PROCESO]],5,0),"")</f>
        <v/>
      </c>
      <c r="B1435" s="15"/>
      <c r="C1435" s="85"/>
      <c r="D1435" s="84" t="e">
        <f>VLOOKUP(E1435,FINCAS!$A$2:$B$77,2,0)</f>
        <v>#N/A</v>
      </c>
      <c r="E1435" s="15"/>
      <c r="F1435" s="15"/>
      <c r="G1435" s="82" t="e">
        <f>VLOOKUP(F1435,'ESTADAR V3 2025'!$D$125:$E$240,2,0)</f>
        <v>#N/A</v>
      </c>
      <c r="H1435" s="86"/>
      <c r="I1435" s="86"/>
      <c r="J1435" s="15"/>
      <c r="K1435" s="92">
        <f t="shared" si="95"/>
        <v>0</v>
      </c>
      <c r="L1435" s="93">
        <f t="shared" si="96"/>
        <v>0</v>
      </c>
      <c r="M1435" s="94" t="str">
        <f>+IFERROR(VLOOKUP(LEFT(F1435,4),'ESTADAR V3 2025'!$C$4:$G$116,4,0),"")</f>
        <v/>
      </c>
      <c r="N1435" s="95" t="str">
        <f t="shared" si="97"/>
        <v/>
      </c>
      <c r="O1435" s="96" t="str">
        <f t="shared" si="98"/>
        <v/>
      </c>
      <c r="P1435" s="14"/>
      <c r="Q1435" s="14"/>
      <c r="R1435" s="218" t="e">
        <f>+VLOOKUP(F1435,'ESTADAR V3 2025'!$D$125:$G$236,4,FALSE)</f>
        <v>#N/A</v>
      </c>
    </row>
    <row r="1436" spans="1:18" x14ac:dyDescent="0.35">
      <c r="A1436" s="83" t="str">
        <f>IFERROR(VLOOKUP(LEFT(F1436,4),Tabla3[[COD]:[PROCESO]],5,0),"")</f>
        <v/>
      </c>
      <c r="B1436" s="15"/>
      <c r="C1436" s="85"/>
      <c r="D1436" s="84" t="e">
        <f>VLOOKUP(E1436,FINCAS!$A$2:$B$77,2,0)</f>
        <v>#N/A</v>
      </c>
      <c r="E1436" s="15"/>
      <c r="F1436" s="15"/>
      <c r="G1436" s="82" t="e">
        <f>VLOOKUP(F1436,'ESTADAR V3 2025'!$D$125:$E$240,2,0)</f>
        <v>#N/A</v>
      </c>
      <c r="H1436" s="86"/>
      <c r="I1436" s="86"/>
      <c r="J1436" s="15"/>
      <c r="K1436" s="92">
        <f t="shared" si="95"/>
        <v>0</v>
      </c>
      <c r="L1436" s="93">
        <f t="shared" si="96"/>
        <v>0</v>
      </c>
      <c r="M1436" s="94" t="str">
        <f>+IFERROR(VLOOKUP(LEFT(F1436,4),'ESTADAR V3 2025'!$C$4:$G$116,4,0),"")</f>
        <v/>
      </c>
      <c r="N1436" s="95" t="str">
        <f t="shared" si="97"/>
        <v/>
      </c>
      <c r="O1436" s="96" t="str">
        <f t="shared" si="98"/>
        <v/>
      </c>
      <c r="P1436" s="14"/>
      <c r="Q1436" s="14"/>
      <c r="R1436" s="218" t="e">
        <f>+VLOOKUP(F1436,'ESTADAR V3 2025'!$D$125:$G$236,4,FALSE)</f>
        <v>#N/A</v>
      </c>
    </row>
    <row r="1437" spans="1:18" x14ac:dyDescent="0.35">
      <c r="A1437" s="83" t="str">
        <f>IFERROR(VLOOKUP(LEFT(F1437,4),Tabla3[[COD]:[PROCESO]],5,0),"")</f>
        <v/>
      </c>
      <c r="B1437" s="15"/>
      <c r="C1437" s="85"/>
      <c r="D1437" s="84" t="e">
        <f>VLOOKUP(E1437,FINCAS!$A$2:$B$77,2,0)</f>
        <v>#N/A</v>
      </c>
      <c r="E1437" s="15"/>
      <c r="F1437" s="15"/>
      <c r="G1437" s="82" t="e">
        <f>VLOOKUP(F1437,'ESTADAR V3 2025'!$D$125:$E$240,2,0)</f>
        <v>#N/A</v>
      </c>
      <c r="H1437" s="86"/>
      <c r="I1437" s="86"/>
      <c r="J1437" s="15"/>
      <c r="K1437" s="92">
        <f t="shared" si="95"/>
        <v>0</v>
      </c>
      <c r="L1437" s="93">
        <f t="shared" si="96"/>
        <v>0</v>
      </c>
      <c r="M1437" s="94" t="str">
        <f>+IFERROR(VLOOKUP(LEFT(F1437,4),'ESTADAR V3 2025'!$C$4:$G$116,4,0),"")</f>
        <v/>
      </c>
      <c r="N1437" s="95" t="str">
        <f t="shared" si="97"/>
        <v/>
      </c>
      <c r="O1437" s="96" t="str">
        <f t="shared" si="98"/>
        <v/>
      </c>
      <c r="P1437" s="14"/>
      <c r="Q1437" s="14"/>
      <c r="R1437" s="218" t="e">
        <f>+VLOOKUP(F1437,'ESTADAR V3 2025'!$D$125:$G$236,4,FALSE)</f>
        <v>#N/A</v>
      </c>
    </row>
    <row r="1438" spans="1:18" x14ac:dyDescent="0.35">
      <c r="A1438" s="83" t="str">
        <f>IFERROR(VLOOKUP(LEFT(F1438,4),Tabla3[[COD]:[PROCESO]],5,0),"")</f>
        <v/>
      </c>
      <c r="B1438" s="15"/>
      <c r="C1438" s="85"/>
      <c r="D1438" s="84" t="e">
        <f>VLOOKUP(E1438,FINCAS!$A$2:$B$77,2,0)</f>
        <v>#N/A</v>
      </c>
      <c r="E1438" s="15"/>
      <c r="F1438" s="15"/>
      <c r="G1438" s="82" t="e">
        <f>VLOOKUP(F1438,'ESTADAR V3 2025'!$D$125:$E$240,2,0)</f>
        <v>#N/A</v>
      </c>
      <c r="H1438" s="86"/>
      <c r="I1438" s="86"/>
      <c r="J1438" s="15"/>
      <c r="K1438" s="92">
        <f t="shared" si="95"/>
        <v>0</v>
      </c>
      <c r="L1438" s="93">
        <f t="shared" si="96"/>
        <v>0</v>
      </c>
      <c r="M1438" s="94" t="str">
        <f>+IFERROR(VLOOKUP(LEFT(F1438,4),'ESTADAR V3 2025'!$C$4:$G$116,4,0),"")</f>
        <v/>
      </c>
      <c r="N1438" s="95" t="str">
        <f t="shared" si="97"/>
        <v/>
      </c>
      <c r="O1438" s="96" t="str">
        <f t="shared" si="98"/>
        <v/>
      </c>
      <c r="P1438" s="14"/>
      <c r="Q1438" s="14"/>
      <c r="R1438" s="218" t="e">
        <f>+VLOOKUP(F1438,'ESTADAR V3 2025'!$D$125:$G$236,4,FALSE)</f>
        <v>#N/A</v>
      </c>
    </row>
    <row r="1439" spans="1:18" x14ac:dyDescent="0.35">
      <c r="A1439" s="83" t="str">
        <f>IFERROR(VLOOKUP(LEFT(F1439,4),Tabla3[[COD]:[PROCESO]],5,0),"")</f>
        <v/>
      </c>
      <c r="B1439" s="15"/>
      <c r="C1439" s="85"/>
      <c r="D1439" s="84" t="e">
        <f>VLOOKUP(E1439,FINCAS!$A$2:$B$77,2,0)</f>
        <v>#N/A</v>
      </c>
      <c r="E1439" s="15"/>
      <c r="F1439" s="15"/>
      <c r="G1439" s="82" t="e">
        <f>VLOOKUP(F1439,'ESTADAR V3 2025'!$D$125:$E$240,2,0)</f>
        <v>#N/A</v>
      </c>
      <c r="H1439" s="86"/>
      <c r="I1439" s="86"/>
      <c r="J1439" s="15"/>
      <c r="K1439" s="92">
        <f t="shared" si="95"/>
        <v>0</v>
      </c>
      <c r="L1439" s="93">
        <f t="shared" si="96"/>
        <v>0</v>
      </c>
      <c r="M1439" s="94" t="str">
        <f>+IFERROR(VLOOKUP(LEFT(F1439,4),'ESTADAR V3 2025'!$C$4:$G$116,4,0),"")</f>
        <v/>
      </c>
      <c r="N1439" s="95" t="str">
        <f t="shared" si="97"/>
        <v/>
      </c>
      <c r="O1439" s="96" t="str">
        <f t="shared" si="98"/>
        <v/>
      </c>
      <c r="P1439" s="14"/>
      <c r="Q1439" s="14"/>
      <c r="R1439" s="218" t="e">
        <f>+VLOOKUP(F1439,'ESTADAR V3 2025'!$D$125:$G$236,4,FALSE)</f>
        <v>#N/A</v>
      </c>
    </row>
    <row r="1440" spans="1:18" x14ac:dyDescent="0.35">
      <c r="A1440" s="83" t="str">
        <f>IFERROR(VLOOKUP(LEFT(F1440,4),Tabla3[[COD]:[PROCESO]],5,0),"")</f>
        <v/>
      </c>
      <c r="B1440" s="15"/>
      <c r="C1440" s="85"/>
      <c r="D1440" s="84" t="e">
        <f>VLOOKUP(E1440,FINCAS!$A$2:$B$77,2,0)</f>
        <v>#N/A</v>
      </c>
      <c r="E1440" s="15"/>
      <c r="F1440" s="15"/>
      <c r="G1440" s="82" t="e">
        <f>VLOOKUP(F1440,'ESTADAR V3 2025'!$D$125:$E$240,2,0)</f>
        <v>#N/A</v>
      </c>
      <c r="H1440" s="86"/>
      <c r="I1440" s="86"/>
      <c r="J1440" s="15"/>
      <c r="K1440" s="92">
        <f t="shared" si="95"/>
        <v>0</v>
      </c>
      <c r="L1440" s="93">
        <f t="shared" si="96"/>
        <v>0</v>
      </c>
      <c r="M1440" s="94" t="str">
        <f>+IFERROR(VLOOKUP(LEFT(F1440,4),'ESTADAR V3 2025'!$C$4:$G$116,4,0),"")</f>
        <v/>
      </c>
      <c r="N1440" s="95" t="str">
        <f t="shared" si="97"/>
        <v/>
      </c>
      <c r="O1440" s="96" t="str">
        <f t="shared" si="98"/>
        <v/>
      </c>
      <c r="P1440" s="14"/>
      <c r="Q1440" s="14"/>
      <c r="R1440" s="218" t="e">
        <f>+VLOOKUP(F1440,'ESTADAR V3 2025'!$D$125:$G$236,4,FALSE)</f>
        <v>#N/A</v>
      </c>
    </row>
    <row r="1441" spans="1:18" x14ac:dyDescent="0.35">
      <c r="A1441" s="83" t="str">
        <f>IFERROR(VLOOKUP(LEFT(F1441,4),Tabla3[[COD]:[PROCESO]],5,0),"")</f>
        <v/>
      </c>
      <c r="B1441" s="15"/>
      <c r="C1441" s="85"/>
      <c r="D1441" s="84" t="e">
        <f>VLOOKUP(E1441,FINCAS!$A$2:$B$77,2,0)</f>
        <v>#N/A</v>
      </c>
      <c r="E1441" s="15"/>
      <c r="F1441" s="15"/>
      <c r="G1441" s="82" t="e">
        <f>VLOOKUP(F1441,'ESTADAR V3 2025'!$D$125:$E$240,2,0)</f>
        <v>#N/A</v>
      </c>
      <c r="H1441" s="86"/>
      <c r="I1441" s="86"/>
      <c r="J1441" s="15"/>
      <c r="K1441" s="92">
        <f t="shared" ref="K1441:K1504" si="99">+IFERROR(L1441,M1441)</f>
        <v>0</v>
      </c>
      <c r="L1441" s="93">
        <f t="shared" ref="L1441:L1504" si="100">+(I1441-H1441)*24</f>
        <v>0</v>
      </c>
      <c r="M1441" s="94" t="str">
        <f>+IFERROR(VLOOKUP(LEFT(F1441,4),'ESTADAR V3 2025'!$C$4:$G$116,4,0),"")</f>
        <v/>
      </c>
      <c r="N1441" s="95" t="str">
        <f t="shared" ref="N1441:N1504" si="101">IFERROR(J1441/L1441,"")</f>
        <v/>
      </c>
      <c r="O1441" s="96" t="str">
        <f t="shared" ref="O1441:O1504" si="102">IFERROR(N1441/M1441,"")</f>
        <v/>
      </c>
      <c r="P1441" s="14"/>
      <c r="Q1441" s="14"/>
      <c r="R1441" s="218" t="e">
        <f>+VLOOKUP(F1441,'ESTADAR V3 2025'!$D$125:$G$236,4,FALSE)</f>
        <v>#N/A</v>
      </c>
    </row>
    <row r="1442" spans="1:18" x14ac:dyDescent="0.35">
      <c r="A1442" s="83" t="str">
        <f>IFERROR(VLOOKUP(LEFT(F1442,4),Tabla3[[COD]:[PROCESO]],5,0),"")</f>
        <v/>
      </c>
      <c r="B1442" s="15"/>
      <c r="C1442" s="85"/>
      <c r="D1442" s="84" t="e">
        <f>VLOOKUP(E1442,FINCAS!$A$2:$B$77,2,0)</f>
        <v>#N/A</v>
      </c>
      <c r="E1442" s="15"/>
      <c r="F1442" s="15"/>
      <c r="G1442" s="82" t="e">
        <f>VLOOKUP(F1442,'ESTADAR V3 2025'!$D$125:$E$240,2,0)</f>
        <v>#N/A</v>
      </c>
      <c r="H1442" s="86"/>
      <c r="I1442" s="86"/>
      <c r="J1442" s="15"/>
      <c r="K1442" s="92">
        <f t="shared" si="99"/>
        <v>0</v>
      </c>
      <c r="L1442" s="93">
        <f t="shared" si="100"/>
        <v>0</v>
      </c>
      <c r="M1442" s="94" t="str">
        <f>+IFERROR(VLOOKUP(LEFT(F1442,4),'ESTADAR V3 2025'!$C$4:$G$116,4,0),"")</f>
        <v/>
      </c>
      <c r="N1442" s="95" t="str">
        <f t="shared" si="101"/>
        <v/>
      </c>
      <c r="O1442" s="96" t="str">
        <f t="shared" si="102"/>
        <v/>
      </c>
      <c r="P1442" s="14"/>
      <c r="Q1442" s="14"/>
      <c r="R1442" s="218" t="e">
        <f>+VLOOKUP(F1442,'ESTADAR V3 2025'!$D$125:$G$236,4,FALSE)</f>
        <v>#N/A</v>
      </c>
    </row>
    <row r="1443" spans="1:18" x14ac:dyDescent="0.35">
      <c r="A1443" s="83" t="str">
        <f>IFERROR(VLOOKUP(LEFT(F1443,4),Tabla3[[COD]:[PROCESO]],5,0),"")</f>
        <v/>
      </c>
      <c r="B1443" s="15"/>
      <c r="C1443" s="85"/>
      <c r="D1443" s="84" t="e">
        <f>VLOOKUP(E1443,FINCAS!$A$2:$B$77,2,0)</f>
        <v>#N/A</v>
      </c>
      <c r="E1443" s="15"/>
      <c r="F1443" s="15"/>
      <c r="G1443" s="82" t="e">
        <f>VLOOKUP(F1443,'ESTADAR V3 2025'!$D$125:$E$240,2,0)</f>
        <v>#N/A</v>
      </c>
      <c r="H1443" s="86"/>
      <c r="I1443" s="86"/>
      <c r="J1443" s="15"/>
      <c r="K1443" s="92">
        <f t="shared" si="99"/>
        <v>0</v>
      </c>
      <c r="L1443" s="93">
        <f t="shared" si="100"/>
        <v>0</v>
      </c>
      <c r="M1443" s="94" t="str">
        <f>+IFERROR(VLOOKUP(LEFT(F1443,4),'ESTADAR V3 2025'!$C$4:$G$116,4,0),"")</f>
        <v/>
      </c>
      <c r="N1443" s="95" t="str">
        <f t="shared" si="101"/>
        <v/>
      </c>
      <c r="O1443" s="96" t="str">
        <f t="shared" si="102"/>
        <v/>
      </c>
      <c r="P1443" s="14"/>
      <c r="Q1443" s="14"/>
      <c r="R1443" s="218" t="e">
        <f>+VLOOKUP(F1443,'ESTADAR V3 2025'!$D$125:$G$236,4,FALSE)</f>
        <v>#N/A</v>
      </c>
    </row>
    <row r="1444" spans="1:18" x14ac:dyDescent="0.35">
      <c r="A1444" s="83" t="str">
        <f>IFERROR(VLOOKUP(LEFT(F1444,4),Tabla3[[COD]:[PROCESO]],5,0),"")</f>
        <v/>
      </c>
      <c r="B1444" s="15"/>
      <c r="C1444" s="85"/>
      <c r="D1444" s="84" t="e">
        <f>VLOOKUP(E1444,FINCAS!$A$2:$B$77,2,0)</f>
        <v>#N/A</v>
      </c>
      <c r="E1444" s="15"/>
      <c r="F1444" s="15"/>
      <c r="G1444" s="82" t="e">
        <f>VLOOKUP(F1444,'ESTADAR V3 2025'!$D$125:$E$240,2,0)</f>
        <v>#N/A</v>
      </c>
      <c r="H1444" s="86"/>
      <c r="I1444" s="86"/>
      <c r="J1444" s="15"/>
      <c r="K1444" s="92">
        <f t="shared" si="99"/>
        <v>0</v>
      </c>
      <c r="L1444" s="93">
        <f t="shared" si="100"/>
        <v>0</v>
      </c>
      <c r="M1444" s="94" t="str">
        <f>+IFERROR(VLOOKUP(LEFT(F1444,4),'ESTADAR V3 2025'!$C$4:$G$116,4,0),"")</f>
        <v/>
      </c>
      <c r="N1444" s="95" t="str">
        <f t="shared" si="101"/>
        <v/>
      </c>
      <c r="O1444" s="96" t="str">
        <f t="shared" si="102"/>
        <v/>
      </c>
      <c r="P1444" s="14"/>
      <c r="Q1444" s="14"/>
      <c r="R1444" s="218" t="e">
        <f>+VLOOKUP(F1444,'ESTADAR V3 2025'!$D$125:$G$236,4,FALSE)</f>
        <v>#N/A</v>
      </c>
    </row>
    <row r="1445" spans="1:18" x14ac:dyDescent="0.35">
      <c r="A1445" s="83" t="str">
        <f>IFERROR(VLOOKUP(LEFT(F1445,4),Tabla3[[COD]:[PROCESO]],5,0),"")</f>
        <v/>
      </c>
      <c r="B1445" s="15"/>
      <c r="C1445" s="85"/>
      <c r="D1445" s="84" t="e">
        <f>VLOOKUP(E1445,FINCAS!$A$2:$B$77,2,0)</f>
        <v>#N/A</v>
      </c>
      <c r="E1445" s="15"/>
      <c r="F1445" s="15"/>
      <c r="G1445" s="82" t="e">
        <f>VLOOKUP(F1445,'ESTADAR V3 2025'!$D$125:$E$240,2,0)</f>
        <v>#N/A</v>
      </c>
      <c r="H1445" s="86"/>
      <c r="I1445" s="86"/>
      <c r="J1445" s="15"/>
      <c r="K1445" s="92">
        <f t="shared" si="99"/>
        <v>0</v>
      </c>
      <c r="L1445" s="93">
        <f t="shared" si="100"/>
        <v>0</v>
      </c>
      <c r="M1445" s="94" t="str">
        <f>+IFERROR(VLOOKUP(LEFT(F1445,4),'ESTADAR V3 2025'!$C$4:$G$116,4,0),"")</f>
        <v/>
      </c>
      <c r="N1445" s="95" t="str">
        <f t="shared" si="101"/>
        <v/>
      </c>
      <c r="O1445" s="96" t="str">
        <f t="shared" si="102"/>
        <v/>
      </c>
      <c r="P1445" s="14"/>
      <c r="Q1445" s="14"/>
      <c r="R1445" s="218" t="e">
        <f>+VLOOKUP(F1445,'ESTADAR V3 2025'!$D$125:$G$236,4,FALSE)</f>
        <v>#N/A</v>
      </c>
    </row>
    <row r="1446" spans="1:18" x14ac:dyDescent="0.35">
      <c r="A1446" s="83" t="str">
        <f>IFERROR(VLOOKUP(LEFT(F1446,4),Tabla3[[COD]:[PROCESO]],5,0),"")</f>
        <v/>
      </c>
      <c r="B1446" s="15"/>
      <c r="C1446" s="85"/>
      <c r="D1446" s="84" t="e">
        <f>VLOOKUP(E1446,FINCAS!$A$2:$B$77,2,0)</f>
        <v>#N/A</v>
      </c>
      <c r="E1446" s="15"/>
      <c r="F1446" s="15"/>
      <c r="G1446" s="82" t="e">
        <f>VLOOKUP(F1446,'ESTADAR V3 2025'!$D$125:$E$240,2,0)</f>
        <v>#N/A</v>
      </c>
      <c r="H1446" s="86"/>
      <c r="I1446" s="86"/>
      <c r="J1446" s="15"/>
      <c r="K1446" s="92">
        <f t="shared" si="99"/>
        <v>0</v>
      </c>
      <c r="L1446" s="93">
        <f t="shared" si="100"/>
        <v>0</v>
      </c>
      <c r="M1446" s="94" t="str">
        <f>+IFERROR(VLOOKUP(LEFT(F1446,4),'ESTADAR V3 2025'!$C$4:$G$116,4,0),"")</f>
        <v/>
      </c>
      <c r="N1446" s="95" t="str">
        <f t="shared" si="101"/>
        <v/>
      </c>
      <c r="O1446" s="96" t="str">
        <f t="shared" si="102"/>
        <v/>
      </c>
      <c r="P1446" s="14"/>
      <c r="Q1446" s="14"/>
      <c r="R1446" s="218" t="e">
        <f>+VLOOKUP(F1446,'ESTADAR V3 2025'!$D$125:$G$236,4,FALSE)</f>
        <v>#N/A</v>
      </c>
    </row>
    <row r="1447" spans="1:18" x14ac:dyDescent="0.35">
      <c r="A1447" s="83" t="str">
        <f>IFERROR(VLOOKUP(LEFT(F1447,4),Tabla3[[COD]:[PROCESO]],5,0),"")</f>
        <v/>
      </c>
      <c r="B1447" s="15"/>
      <c r="C1447" s="85"/>
      <c r="D1447" s="84" t="e">
        <f>VLOOKUP(E1447,FINCAS!$A$2:$B$77,2,0)</f>
        <v>#N/A</v>
      </c>
      <c r="E1447" s="15"/>
      <c r="F1447" s="15"/>
      <c r="G1447" s="82" t="e">
        <f>VLOOKUP(F1447,'ESTADAR V3 2025'!$D$125:$E$240,2,0)</f>
        <v>#N/A</v>
      </c>
      <c r="H1447" s="86"/>
      <c r="I1447" s="86"/>
      <c r="J1447" s="15"/>
      <c r="K1447" s="92">
        <f t="shared" si="99"/>
        <v>0</v>
      </c>
      <c r="L1447" s="93">
        <f t="shared" si="100"/>
        <v>0</v>
      </c>
      <c r="M1447" s="94" t="str">
        <f>+IFERROR(VLOOKUP(LEFT(F1447,4),'ESTADAR V3 2025'!$C$4:$G$116,4,0),"")</f>
        <v/>
      </c>
      <c r="N1447" s="95" t="str">
        <f t="shared" si="101"/>
        <v/>
      </c>
      <c r="O1447" s="96" t="str">
        <f t="shared" si="102"/>
        <v/>
      </c>
      <c r="P1447" s="14"/>
      <c r="Q1447" s="14"/>
      <c r="R1447" s="218" t="e">
        <f>+VLOOKUP(F1447,'ESTADAR V3 2025'!$D$125:$G$236,4,FALSE)</f>
        <v>#N/A</v>
      </c>
    </row>
    <row r="1448" spans="1:18" x14ac:dyDescent="0.35">
      <c r="A1448" s="83" t="str">
        <f>IFERROR(VLOOKUP(LEFT(F1448,4),Tabla3[[COD]:[PROCESO]],5,0),"")</f>
        <v/>
      </c>
      <c r="B1448" s="15"/>
      <c r="C1448" s="85"/>
      <c r="D1448" s="84" t="e">
        <f>VLOOKUP(E1448,FINCAS!$A$2:$B$77,2,0)</f>
        <v>#N/A</v>
      </c>
      <c r="E1448" s="15"/>
      <c r="F1448" s="15"/>
      <c r="G1448" s="82" t="e">
        <f>VLOOKUP(F1448,'ESTADAR V3 2025'!$D$125:$E$240,2,0)</f>
        <v>#N/A</v>
      </c>
      <c r="H1448" s="86"/>
      <c r="I1448" s="86"/>
      <c r="J1448" s="15"/>
      <c r="K1448" s="92">
        <f t="shared" si="99"/>
        <v>0</v>
      </c>
      <c r="L1448" s="93">
        <f t="shared" si="100"/>
        <v>0</v>
      </c>
      <c r="M1448" s="94" t="str">
        <f>+IFERROR(VLOOKUP(LEFT(F1448,4),'ESTADAR V3 2025'!$C$4:$G$116,4,0),"")</f>
        <v/>
      </c>
      <c r="N1448" s="95" t="str">
        <f t="shared" si="101"/>
        <v/>
      </c>
      <c r="O1448" s="96" t="str">
        <f t="shared" si="102"/>
        <v/>
      </c>
      <c r="P1448" s="14"/>
      <c r="Q1448" s="14"/>
      <c r="R1448" s="218" t="e">
        <f>+VLOOKUP(F1448,'ESTADAR V3 2025'!$D$125:$G$236,4,FALSE)</f>
        <v>#N/A</v>
      </c>
    </row>
    <row r="1449" spans="1:18" x14ac:dyDescent="0.35">
      <c r="A1449" s="83" t="str">
        <f>IFERROR(VLOOKUP(LEFT(F1449,4),Tabla3[[COD]:[PROCESO]],5,0),"")</f>
        <v/>
      </c>
      <c r="B1449" s="15"/>
      <c r="C1449" s="85"/>
      <c r="D1449" s="84" t="e">
        <f>VLOOKUP(E1449,FINCAS!$A$2:$B$77,2,0)</f>
        <v>#N/A</v>
      </c>
      <c r="E1449" s="15"/>
      <c r="F1449" s="15"/>
      <c r="G1449" s="82" t="e">
        <f>VLOOKUP(F1449,'ESTADAR V3 2025'!$D$125:$E$240,2,0)</f>
        <v>#N/A</v>
      </c>
      <c r="H1449" s="86"/>
      <c r="I1449" s="86"/>
      <c r="J1449" s="15"/>
      <c r="K1449" s="92">
        <f t="shared" si="99"/>
        <v>0</v>
      </c>
      <c r="L1449" s="93">
        <f t="shared" si="100"/>
        <v>0</v>
      </c>
      <c r="M1449" s="94" t="str">
        <f>+IFERROR(VLOOKUP(LEFT(F1449,4),'ESTADAR V3 2025'!$C$4:$G$116,4,0),"")</f>
        <v/>
      </c>
      <c r="N1449" s="95" t="str">
        <f t="shared" si="101"/>
        <v/>
      </c>
      <c r="O1449" s="96" t="str">
        <f t="shared" si="102"/>
        <v/>
      </c>
      <c r="P1449" s="14"/>
      <c r="Q1449" s="14"/>
      <c r="R1449" s="218" t="e">
        <f>+VLOOKUP(F1449,'ESTADAR V3 2025'!$D$125:$G$236,4,FALSE)</f>
        <v>#N/A</v>
      </c>
    </row>
    <row r="1450" spans="1:18" x14ac:dyDescent="0.35">
      <c r="A1450" s="83" t="str">
        <f>IFERROR(VLOOKUP(LEFT(F1450,4),Tabla3[[COD]:[PROCESO]],5,0),"")</f>
        <v/>
      </c>
      <c r="B1450" s="15"/>
      <c r="C1450" s="85"/>
      <c r="D1450" s="84" t="e">
        <f>VLOOKUP(E1450,FINCAS!$A$2:$B$77,2,0)</f>
        <v>#N/A</v>
      </c>
      <c r="E1450" s="15"/>
      <c r="F1450" s="15"/>
      <c r="G1450" s="82" t="e">
        <f>VLOOKUP(F1450,'ESTADAR V3 2025'!$D$125:$E$240,2,0)</f>
        <v>#N/A</v>
      </c>
      <c r="H1450" s="86"/>
      <c r="I1450" s="86"/>
      <c r="J1450" s="15"/>
      <c r="K1450" s="92">
        <f t="shared" si="99"/>
        <v>0</v>
      </c>
      <c r="L1450" s="93">
        <f t="shared" si="100"/>
        <v>0</v>
      </c>
      <c r="M1450" s="94" t="str">
        <f>+IFERROR(VLOOKUP(LEFT(F1450,4),'ESTADAR V3 2025'!$C$4:$G$116,4,0),"")</f>
        <v/>
      </c>
      <c r="N1450" s="95" t="str">
        <f t="shared" si="101"/>
        <v/>
      </c>
      <c r="O1450" s="96" t="str">
        <f t="shared" si="102"/>
        <v/>
      </c>
      <c r="P1450" s="14"/>
      <c r="Q1450" s="14"/>
      <c r="R1450" s="218" t="e">
        <f>+VLOOKUP(F1450,'ESTADAR V3 2025'!$D$125:$G$236,4,FALSE)</f>
        <v>#N/A</v>
      </c>
    </row>
    <row r="1451" spans="1:18" x14ac:dyDescent="0.35">
      <c r="A1451" s="83" t="str">
        <f>IFERROR(VLOOKUP(LEFT(F1451,4),Tabla3[[COD]:[PROCESO]],5,0),"")</f>
        <v/>
      </c>
      <c r="B1451" s="15"/>
      <c r="C1451" s="85"/>
      <c r="D1451" s="84" t="e">
        <f>VLOOKUP(E1451,FINCAS!$A$2:$B$77,2,0)</f>
        <v>#N/A</v>
      </c>
      <c r="E1451" s="15"/>
      <c r="F1451" s="15"/>
      <c r="G1451" s="82" t="e">
        <f>VLOOKUP(F1451,'ESTADAR V3 2025'!$D$125:$E$240,2,0)</f>
        <v>#N/A</v>
      </c>
      <c r="H1451" s="86"/>
      <c r="I1451" s="86"/>
      <c r="J1451" s="15"/>
      <c r="K1451" s="92">
        <f t="shared" si="99"/>
        <v>0</v>
      </c>
      <c r="L1451" s="93">
        <f t="shared" si="100"/>
        <v>0</v>
      </c>
      <c r="M1451" s="94" t="str">
        <f>+IFERROR(VLOOKUP(LEFT(F1451,4),'ESTADAR V3 2025'!$C$4:$G$116,4,0),"")</f>
        <v/>
      </c>
      <c r="N1451" s="95" t="str">
        <f t="shared" si="101"/>
        <v/>
      </c>
      <c r="O1451" s="96" t="str">
        <f t="shared" si="102"/>
        <v/>
      </c>
      <c r="P1451" s="14"/>
      <c r="Q1451" s="14"/>
      <c r="R1451" s="218" t="e">
        <f>+VLOOKUP(F1451,'ESTADAR V3 2025'!$D$125:$G$236,4,FALSE)</f>
        <v>#N/A</v>
      </c>
    </row>
    <row r="1452" spans="1:18" x14ac:dyDescent="0.35">
      <c r="A1452" s="83" t="str">
        <f>IFERROR(VLOOKUP(LEFT(F1452,4),Tabla3[[COD]:[PROCESO]],5,0),"")</f>
        <v/>
      </c>
      <c r="B1452" s="15"/>
      <c r="C1452" s="85"/>
      <c r="D1452" s="84" t="e">
        <f>VLOOKUP(E1452,FINCAS!$A$2:$B$77,2,0)</f>
        <v>#N/A</v>
      </c>
      <c r="E1452" s="15"/>
      <c r="F1452" s="15"/>
      <c r="G1452" s="82" t="e">
        <f>VLOOKUP(F1452,'ESTADAR V3 2025'!$D$125:$E$240,2,0)</f>
        <v>#N/A</v>
      </c>
      <c r="H1452" s="86"/>
      <c r="I1452" s="86"/>
      <c r="J1452" s="15"/>
      <c r="K1452" s="92">
        <f t="shared" si="99"/>
        <v>0</v>
      </c>
      <c r="L1452" s="93">
        <f t="shared" si="100"/>
        <v>0</v>
      </c>
      <c r="M1452" s="94" t="str">
        <f>+IFERROR(VLOOKUP(LEFT(F1452,4),'ESTADAR V3 2025'!$C$4:$G$116,4,0),"")</f>
        <v/>
      </c>
      <c r="N1452" s="95" t="str">
        <f t="shared" si="101"/>
        <v/>
      </c>
      <c r="O1452" s="96" t="str">
        <f t="shared" si="102"/>
        <v/>
      </c>
      <c r="P1452" s="14"/>
      <c r="Q1452" s="14"/>
      <c r="R1452" s="218" t="e">
        <f>+VLOOKUP(F1452,'ESTADAR V3 2025'!$D$125:$G$236,4,FALSE)</f>
        <v>#N/A</v>
      </c>
    </row>
    <row r="1453" spans="1:18" x14ac:dyDescent="0.35">
      <c r="A1453" s="83" t="str">
        <f>IFERROR(VLOOKUP(LEFT(F1453,4),Tabla3[[COD]:[PROCESO]],5,0),"")</f>
        <v/>
      </c>
      <c r="B1453" s="15"/>
      <c r="C1453" s="85"/>
      <c r="D1453" s="84" t="e">
        <f>VLOOKUP(E1453,FINCAS!$A$2:$B$77,2,0)</f>
        <v>#N/A</v>
      </c>
      <c r="E1453" s="15"/>
      <c r="F1453" s="15"/>
      <c r="G1453" s="82" t="e">
        <f>VLOOKUP(F1453,'ESTADAR V3 2025'!$D$125:$E$240,2,0)</f>
        <v>#N/A</v>
      </c>
      <c r="H1453" s="86"/>
      <c r="I1453" s="86"/>
      <c r="J1453" s="15"/>
      <c r="K1453" s="92">
        <f t="shared" si="99"/>
        <v>0</v>
      </c>
      <c r="L1453" s="93">
        <f t="shared" si="100"/>
        <v>0</v>
      </c>
      <c r="M1453" s="94" t="str">
        <f>+IFERROR(VLOOKUP(LEFT(F1453,4),'ESTADAR V3 2025'!$C$4:$G$116,4,0),"")</f>
        <v/>
      </c>
      <c r="N1453" s="95" t="str">
        <f t="shared" si="101"/>
        <v/>
      </c>
      <c r="O1453" s="96" t="str">
        <f t="shared" si="102"/>
        <v/>
      </c>
      <c r="P1453" s="14"/>
      <c r="Q1453" s="14"/>
      <c r="R1453" s="218" t="e">
        <f>+VLOOKUP(F1453,'ESTADAR V3 2025'!$D$125:$G$236,4,FALSE)</f>
        <v>#N/A</v>
      </c>
    </row>
    <row r="1454" spans="1:18" x14ac:dyDescent="0.35">
      <c r="A1454" s="83" t="str">
        <f>IFERROR(VLOOKUP(LEFT(F1454,4),Tabla3[[COD]:[PROCESO]],5,0),"")</f>
        <v/>
      </c>
      <c r="B1454" s="15"/>
      <c r="C1454" s="85"/>
      <c r="D1454" s="84" t="e">
        <f>VLOOKUP(E1454,FINCAS!$A$2:$B$77,2,0)</f>
        <v>#N/A</v>
      </c>
      <c r="E1454" s="15"/>
      <c r="F1454" s="15"/>
      <c r="G1454" s="82" t="e">
        <f>VLOOKUP(F1454,'ESTADAR V3 2025'!$D$125:$E$240,2,0)</f>
        <v>#N/A</v>
      </c>
      <c r="H1454" s="86"/>
      <c r="I1454" s="86"/>
      <c r="J1454" s="15"/>
      <c r="K1454" s="92">
        <f t="shared" si="99"/>
        <v>0</v>
      </c>
      <c r="L1454" s="93">
        <f t="shared" si="100"/>
        <v>0</v>
      </c>
      <c r="M1454" s="94" t="str">
        <f>+IFERROR(VLOOKUP(LEFT(F1454,4),'ESTADAR V3 2025'!$C$4:$G$116,4,0),"")</f>
        <v/>
      </c>
      <c r="N1454" s="95" t="str">
        <f t="shared" si="101"/>
        <v/>
      </c>
      <c r="O1454" s="96" t="str">
        <f t="shared" si="102"/>
        <v/>
      </c>
      <c r="P1454" s="14"/>
      <c r="Q1454" s="14"/>
      <c r="R1454" s="218" t="e">
        <f>+VLOOKUP(F1454,'ESTADAR V3 2025'!$D$125:$G$236,4,FALSE)</f>
        <v>#N/A</v>
      </c>
    </row>
    <row r="1455" spans="1:18" x14ac:dyDescent="0.35">
      <c r="A1455" s="83" t="str">
        <f>IFERROR(VLOOKUP(LEFT(F1455,4),Tabla3[[COD]:[PROCESO]],5,0),"")</f>
        <v/>
      </c>
      <c r="B1455" s="15"/>
      <c r="C1455" s="85"/>
      <c r="D1455" s="84" t="e">
        <f>VLOOKUP(E1455,FINCAS!$A$2:$B$77,2,0)</f>
        <v>#N/A</v>
      </c>
      <c r="E1455" s="15"/>
      <c r="F1455" s="15"/>
      <c r="G1455" s="82" t="e">
        <f>VLOOKUP(F1455,'ESTADAR V3 2025'!$D$125:$E$240,2,0)</f>
        <v>#N/A</v>
      </c>
      <c r="H1455" s="86"/>
      <c r="I1455" s="86"/>
      <c r="J1455" s="15"/>
      <c r="K1455" s="92">
        <f t="shared" si="99"/>
        <v>0</v>
      </c>
      <c r="L1455" s="93">
        <f t="shared" si="100"/>
        <v>0</v>
      </c>
      <c r="M1455" s="94" t="str">
        <f>+IFERROR(VLOOKUP(LEFT(F1455,4),'ESTADAR V3 2025'!$C$4:$G$116,4,0),"")</f>
        <v/>
      </c>
      <c r="N1455" s="95" t="str">
        <f t="shared" si="101"/>
        <v/>
      </c>
      <c r="O1455" s="96" t="str">
        <f t="shared" si="102"/>
        <v/>
      </c>
      <c r="P1455" s="14"/>
      <c r="Q1455" s="14"/>
      <c r="R1455" s="218" t="e">
        <f>+VLOOKUP(F1455,'ESTADAR V3 2025'!$D$125:$G$236,4,FALSE)</f>
        <v>#N/A</v>
      </c>
    </row>
    <row r="1456" spans="1:18" x14ac:dyDescent="0.35">
      <c r="A1456" s="83" t="str">
        <f>IFERROR(VLOOKUP(LEFT(F1456,4),Tabla3[[COD]:[PROCESO]],5,0),"")</f>
        <v/>
      </c>
      <c r="B1456" s="15"/>
      <c r="C1456" s="85"/>
      <c r="D1456" s="84" t="e">
        <f>VLOOKUP(E1456,FINCAS!$A$2:$B$77,2,0)</f>
        <v>#N/A</v>
      </c>
      <c r="E1456" s="15"/>
      <c r="F1456" s="15"/>
      <c r="G1456" s="82" t="e">
        <f>VLOOKUP(F1456,'ESTADAR V3 2025'!$D$125:$E$240,2,0)</f>
        <v>#N/A</v>
      </c>
      <c r="H1456" s="86"/>
      <c r="I1456" s="86"/>
      <c r="J1456" s="15"/>
      <c r="K1456" s="92">
        <f t="shared" si="99"/>
        <v>0</v>
      </c>
      <c r="L1456" s="93">
        <f t="shared" si="100"/>
        <v>0</v>
      </c>
      <c r="M1456" s="94" t="str">
        <f>+IFERROR(VLOOKUP(LEFT(F1456,4),'ESTADAR V3 2025'!$C$4:$G$116,4,0),"")</f>
        <v/>
      </c>
      <c r="N1456" s="95" t="str">
        <f t="shared" si="101"/>
        <v/>
      </c>
      <c r="O1456" s="96" t="str">
        <f t="shared" si="102"/>
        <v/>
      </c>
      <c r="P1456" s="14"/>
      <c r="Q1456" s="14"/>
      <c r="R1456" s="218" t="e">
        <f>+VLOOKUP(F1456,'ESTADAR V3 2025'!$D$125:$G$236,4,FALSE)</f>
        <v>#N/A</v>
      </c>
    </row>
    <row r="1457" spans="1:18" x14ac:dyDescent="0.35">
      <c r="A1457" s="83" t="str">
        <f>IFERROR(VLOOKUP(LEFT(F1457,4),Tabla3[[COD]:[PROCESO]],5,0),"")</f>
        <v/>
      </c>
      <c r="B1457" s="15"/>
      <c r="C1457" s="85"/>
      <c r="D1457" s="84" t="e">
        <f>VLOOKUP(E1457,FINCAS!$A$2:$B$77,2,0)</f>
        <v>#N/A</v>
      </c>
      <c r="E1457" s="15"/>
      <c r="F1457" s="15"/>
      <c r="G1457" s="82" t="e">
        <f>VLOOKUP(F1457,'ESTADAR V3 2025'!$D$125:$E$240,2,0)</f>
        <v>#N/A</v>
      </c>
      <c r="H1457" s="86"/>
      <c r="I1457" s="86"/>
      <c r="J1457" s="15"/>
      <c r="K1457" s="92">
        <f t="shared" si="99"/>
        <v>0</v>
      </c>
      <c r="L1457" s="93">
        <f t="shared" si="100"/>
        <v>0</v>
      </c>
      <c r="M1457" s="94" t="str">
        <f>+IFERROR(VLOOKUP(LEFT(F1457,4),'ESTADAR V3 2025'!$C$4:$G$116,4,0),"")</f>
        <v/>
      </c>
      <c r="N1457" s="95" t="str">
        <f t="shared" si="101"/>
        <v/>
      </c>
      <c r="O1457" s="96" t="str">
        <f t="shared" si="102"/>
        <v/>
      </c>
      <c r="P1457" s="14"/>
      <c r="Q1457" s="14"/>
      <c r="R1457" s="218" t="e">
        <f>+VLOOKUP(F1457,'ESTADAR V3 2025'!$D$125:$G$236,4,FALSE)</f>
        <v>#N/A</v>
      </c>
    </row>
    <row r="1458" spans="1:18" x14ac:dyDescent="0.35">
      <c r="A1458" s="83" t="str">
        <f>IFERROR(VLOOKUP(LEFT(F1458,4),Tabla3[[COD]:[PROCESO]],5,0),"")</f>
        <v/>
      </c>
      <c r="B1458" s="15"/>
      <c r="C1458" s="85"/>
      <c r="D1458" s="84" t="e">
        <f>VLOOKUP(E1458,FINCAS!$A$2:$B$77,2,0)</f>
        <v>#N/A</v>
      </c>
      <c r="E1458" s="15"/>
      <c r="F1458" s="15"/>
      <c r="G1458" s="82" t="e">
        <f>VLOOKUP(F1458,'ESTADAR V3 2025'!$D$125:$E$240,2,0)</f>
        <v>#N/A</v>
      </c>
      <c r="H1458" s="86"/>
      <c r="I1458" s="86"/>
      <c r="J1458" s="15"/>
      <c r="K1458" s="92">
        <f t="shared" si="99"/>
        <v>0</v>
      </c>
      <c r="L1458" s="93">
        <f t="shared" si="100"/>
        <v>0</v>
      </c>
      <c r="M1458" s="94" t="str">
        <f>+IFERROR(VLOOKUP(LEFT(F1458,4),'ESTADAR V3 2025'!$C$4:$G$116,4,0),"")</f>
        <v/>
      </c>
      <c r="N1458" s="95" t="str">
        <f t="shared" si="101"/>
        <v/>
      </c>
      <c r="O1458" s="96" t="str">
        <f t="shared" si="102"/>
        <v/>
      </c>
      <c r="P1458" s="14"/>
      <c r="Q1458" s="14"/>
      <c r="R1458" s="218" t="e">
        <f>+VLOOKUP(F1458,'ESTADAR V3 2025'!$D$125:$G$236,4,FALSE)</f>
        <v>#N/A</v>
      </c>
    </row>
    <row r="1459" spans="1:18" x14ac:dyDescent="0.35">
      <c r="A1459" s="83" t="str">
        <f>IFERROR(VLOOKUP(LEFT(F1459,4),Tabla3[[COD]:[PROCESO]],5,0),"")</f>
        <v/>
      </c>
      <c r="B1459" s="15"/>
      <c r="C1459" s="85"/>
      <c r="D1459" s="84" t="e">
        <f>VLOOKUP(E1459,FINCAS!$A$2:$B$77,2,0)</f>
        <v>#N/A</v>
      </c>
      <c r="E1459" s="15"/>
      <c r="F1459" s="15"/>
      <c r="G1459" s="82" t="e">
        <f>VLOOKUP(F1459,'ESTADAR V3 2025'!$D$125:$E$240,2,0)</f>
        <v>#N/A</v>
      </c>
      <c r="H1459" s="86"/>
      <c r="I1459" s="86"/>
      <c r="J1459" s="15"/>
      <c r="K1459" s="92">
        <f t="shared" si="99"/>
        <v>0</v>
      </c>
      <c r="L1459" s="93">
        <f t="shared" si="100"/>
        <v>0</v>
      </c>
      <c r="M1459" s="94" t="str">
        <f>+IFERROR(VLOOKUP(LEFT(F1459,4),'ESTADAR V3 2025'!$C$4:$G$116,4,0),"")</f>
        <v/>
      </c>
      <c r="N1459" s="95" t="str">
        <f t="shared" si="101"/>
        <v/>
      </c>
      <c r="O1459" s="96" t="str">
        <f t="shared" si="102"/>
        <v/>
      </c>
      <c r="P1459" s="14"/>
      <c r="Q1459" s="14"/>
      <c r="R1459" s="218" t="e">
        <f>+VLOOKUP(F1459,'ESTADAR V3 2025'!$D$125:$G$236,4,FALSE)</f>
        <v>#N/A</v>
      </c>
    </row>
    <row r="1460" spans="1:18" x14ac:dyDescent="0.35">
      <c r="A1460" s="83" t="str">
        <f>IFERROR(VLOOKUP(LEFT(F1460,4),Tabla3[[COD]:[PROCESO]],5,0),"")</f>
        <v/>
      </c>
      <c r="B1460" s="15"/>
      <c r="C1460" s="85"/>
      <c r="D1460" s="84" t="e">
        <f>VLOOKUP(E1460,FINCAS!$A$2:$B$77,2,0)</f>
        <v>#N/A</v>
      </c>
      <c r="E1460" s="15"/>
      <c r="F1460" s="15"/>
      <c r="G1460" s="82" t="e">
        <f>VLOOKUP(F1460,'ESTADAR V3 2025'!$D$125:$E$240,2,0)</f>
        <v>#N/A</v>
      </c>
      <c r="H1460" s="86"/>
      <c r="I1460" s="86"/>
      <c r="J1460" s="15"/>
      <c r="K1460" s="92">
        <f t="shared" si="99"/>
        <v>0</v>
      </c>
      <c r="L1460" s="93">
        <f t="shared" si="100"/>
        <v>0</v>
      </c>
      <c r="M1460" s="94" t="str">
        <f>+IFERROR(VLOOKUP(LEFT(F1460,4),'ESTADAR V3 2025'!$C$4:$G$116,4,0),"")</f>
        <v/>
      </c>
      <c r="N1460" s="95" t="str">
        <f t="shared" si="101"/>
        <v/>
      </c>
      <c r="O1460" s="96" t="str">
        <f t="shared" si="102"/>
        <v/>
      </c>
      <c r="P1460" s="14"/>
      <c r="Q1460" s="14"/>
      <c r="R1460" s="218" t="e">
        <f>+VLOOKUP(F1460,'ESTADAR V3 2025'!$D$125:$G$236,4,FALSE)</f>
        <v>#N/A</v>
      </c>
    </row>
    <row r="1461" spans="1:18" x14ac:dyDescent="0.35">
      <c r="A1461" s="83" t="str">
        <f>IFERROR(VLOOKUP(LEFT(F1461,4),Tabla3[[COD]:[PROCESO]],5,0),"")</f>
        <v/>
      </c>
      <c r="B1461" s="15"/>
      <c r="C1461" s="85"/>
      <c r="D1461" s="84" t="e">
        <f>VLOOKUP(E1461,FINCAS!$A$2:$B$77,2,0)</f>
        <v>#N/A</v>
      </c>
      <c r="E1461" s="15"/>
      <c r="F1461" s="15"/>
      <c r="G1461" s="82" t="e">
        <f>VLOOKUP(F1461,'ESTADAR V3 2025'!$D$125:$E$240,2,0)</f>
        <v>#N/A</v>
      </c>
      <c r="H1461" s="86"/>
      <c r="I1461" s="86"/>
      <c r="J1461" s="15"/>
      <c r="K1461" s="92">
        <f t="shared" si="99"/>
        <v>0</v>
      </c>
      <c r="L1461" s="93">
        <f t="shared" si="100"/>
        <v>0</v>
      </c>
      <c r="M1461" s="94" t="str">
        <f>+IFERROR(VLOOKUP(LEFT(F1461,4),'ESTADAR V3 2025'!$C$4:$G$116,4,0),"")</f>
        <v/>
      </c>
      <c r="N1461" s="95" t="str">
        <f t="shared" si="101"/>
        <v/>
      </c>
      <c r="O1461" s="96" t="str">
        <f t="shared" si="102"/>
        <v/>
      </c>
      <c r="P1461" s="14"/>
      <c r="Q1461" s="14"/>
      <c r="R1461" s="218" t="e">
        <f>+VLOOKUP(F1461,'ESTADAR V3 2025'!$D$125:$G$236,4,FALSE)</f>
        <v>#N/A</v>
      </c>
    </row>
    <row r="1462" spans="1:18" x14ac:dyDescent="0.35">
      <c r="A1462" s="83" t="str">
        <f>IFERROR(VLOOKUP(LEFT(F1462,4),Tabla3[[COD]:[PROCESO]],5,0),"")</f>
        <v/>
      </c>
      <c r="B1462" s="15"/>
      <c r="C1462" s="85"/>
      <c r="D1462" s="84" t="e">
        <f>VLOOKUP(E1462,FINCAS!$A$2:$B$77,2,0)</f>
        <v>#N/A</v>
      </c>
      <c r="E1462" s="15"/>
      <c r="F1462" s="15"/>
      <c r="G1462" s="82" t="e">
        <f>VLOOKUP(F1462,'ESTADAR V3 2025'!$D$125:$E$240,2,0)</f>
        <v>#N/A</v>
      </c>
      <c r="H1462" s="86"/>
      <c r="I1462" s="86"/>
      <c r="J1462" s="15"/>
      <c r="K1462" s="92">
        <f t="shared" si="99"/>
        <v>0</v>
      </c>
      <c r="L1462" s="93">
        <f t="shared" si="100"/>
        <v>0</v>
      </c>
      <c r="M1462" s="94" t="str">
        <f>+IFERROR(VLOOKUP(LEFT(F1462,4),'ESTADAR V3 2025'!$C$4:$G$116,4,0),"")</f>
        <v/>
      </c>
      <c r="N1462" s="95" t="str">
        <f t="shared" si="101"/>
        <v/>
      </c>
      <c r="O1462" s="96" t="str">
        <f t="shared" si="102"/>
        <v/>
      </c>
      <c r="P1462" s="14"/>
      <c r="Q1462" s="14"/>
      <c r="R1462" s="218" t="e">
        <f>+VLOOKUP(F1462,'ESTADAR V3 2025'!$D$125:$G$236,4,FALSE)</f>
        <v>#N/A</v>
      </c>
    </row>
    <row r="1463" spans="1:18" x14ac:dyDescent="0.35">
      <c r="A1463" s="83" t="str">
        <f>IFERROR(VLOOKUP(LEFT(F1463,4),Tabla3[[COD]:[PROCESO]],5,0),"")</f>
        <v/>
      </c>
      <c r="B1463" s="15"/>
      <c r="C1463" s="85"/>
      <c r="D1463" s="84" t="e">
        <f>VLOOKUP(E1463,FINCAS!$A$2:$B$77,2,0)</f>
        <v>#N/A</v>
      </c>
      <c r="E1463" s="15"/>
      <c r="F1463" s="15"/>
      <c r="G1463" s="82" t="e">
        <f>VLOOKUP(F1463,'ESTADAR V3 2025'!$D$125:$E$240,2,0)</f>
        <v>#N/A</v>
      </c>
      <c r="H1463" s="86"/>
      <c r="I1463" s="86"/>
      <c r="J1463" s="15"/>
      <c r="K1463" s="92">
        <f t="shared" si="99"/>
        <v>0</v>
      </c>
      <c r="L1463" s="93">
        <f t="shared" si="100"/>
        <v>0</v>
      </c>
      <c r="M1463" s="94" t="str">
        <f>+IFERROR(VLOOKUP(LEFT(F1463,4),'ESTADAR V3 2025'!$C$4:$G$116,4,0),"")</f>
        <v/>
      </c>
      <c r="N1463" s="95" t="str">
        <f t="shared" si="101"/>
        <v/>
      </c>
      <c r="O1463" s="96" t="str">
        <f t="shared" si="102"/>
        <v/>
      </c>
      <c r="P1463" s="14"/>
      <c r="Q1463" s="14"/>
      <c r="R1463" s="218" t="e">
        <f>+VLOOKUP(F1463,'ESTADAR V3 2025'!$D$125:$G$236,4,FALSE)</f>
        <v>#N/A</v>
      </c>
    </row>
    <row r="1464" spans="1:18" x14ac:dyDescent="0.35">
      <c r="A1464" s="83" t="str">
        <f>IFERROR(VLOOKUP(LEFT(F1464,4),Tabla3[[COD]:[PROCESO]],5,0),"")</f>
        <v/>
      </c>
      <c r="B1464" s="15"/>
      <c r="C1464" s="85"/>
      <c r="D1464" s="84" t="e">
        <f>VLOOKUP(E1464,FINCAS!$A$2:$B$77,2,0)</f>
        <v>#N/A</v>
      </c>
      <c r="E1464" s="15"/>
      <c r="F1464" s="15"/>
      <c r="G1464" s="82" t="e">
        <f>VLOOKUP(F1464,'ESTADAR V3 2025'!$D$125:$E$240,2,0)</f>
        <v>#N/A</v>
      </c>
      <c r="H1464" s="86"/>
      <c r="I1464" s="86"/>
      <c r="J1464" s="15"/>
      <c r="K1464" s="92">
        <f t="shared" si="99"/>
        <v>0</v>
      </c>
      <c r="L1464" s="93">
        <f t="shared" si="100"/>
        <v>0</v>
      </c>
      <c r="M1464" s="94" t="str">
        <f>+IFERROR(VLOOKUP(LEFT(F1464,4),'ESTADAR V3 2025'!$C$4:$G$116,4,0),"")</f>
        <v/>
      </c>
      <c r="N1464" s="95" t="str">
        <f t="shared" si="101"/>
        <v/>
      </c>
      <c r="O1464" s="96" t="str">
        <f t="shared" si="102"/>
        <v/>
      </c>
      <c r="P1464" s="14"/>
      <c r="Q1464" s="14"/>
      <c r="R1464" s="218" t="e">
        <f>+VLOOKUP(F1464,'ESTADAR V3 2025'!$D$125:$G$236,4,FALSE)</f>
        <v>#N/A</v>
      </c>
    </row>
    <row r="1465" spans="1:18" x14ac:dyDescent="0.35">
      <c r="A1465" s="83" t="str">
        <f>IFERROR(VLOOKUP(LEFT(F1465,4),Tabla3[[COD]:[PROCESO]],5,0),"")</f>
        <v/>
      </c>
      <c r="B1465" s="15"/>
      <c r="C1465" s="85"/>
      <c r="D1465" s="84" t="e">
        <f>VLOOKUP(E1465,FINCAS!$A$2:$B$77,2,0)</f>
        <v>#N/A</v>
      </c>
      <c r="E1465" s="15"/>
      <c r="F1465" s="15"/>
      <c r="G1465" s="82" t="e">
        <f>VLOOKUP(F1465,'ESTADAR V3 2025'!$D$125:$E$240,2,0)</f>
        <v>#N/A</v>
      </c>
      <c r="H1465" s="86"/>
      <c r="I1465" s="86"/>
      <c r="J1465" s="15"/>
      <c r="K1465" s="92">
        <f t="shared" si="99"/>
        <v>0</v>
      </c>
      <c r="L1465" s="93">
        <f t="shared" si="100"/>
        <v>0</v>
      </c>
      <c r="M1465" s="94" t="str">
        <f>+IFERROR(VLOOKUP(LEFT(F1465,4),'ESTADAR V3 2025'!$C$4:$G$116,4,0),"")</f>
        <v/>
      </c>
      <c r="N1465" s="95" t="str">
        <f t="shared" si="101"/>
        <v/>
      </c>
      <c r="O1465" s="96" t="str">
        <f t="shared" si="102"/>
        <v/>
      </c>
      <c r="P1465" s="14"/>
      <c r="Q1465" s="14"/>
      <c r="R1465" s="218" t="e">
        <f>+VLOOKUP(F1465,'ESTADAR V3 2025'!$D$125:$G$236,4,FALSE)</f>
        <v>#N/A</v>
      </c>
    </row>
    <row r="1466" spans="1:18" x14ac:dyDescent="0.35">
      <c r="A1466" s="83" t="str">
        <f>IFERROR(VLOOKUP(LEFT(F1466,4),Tabla3[[COD]:[PROCESO]],5,0),"")</f>
        <v/>
      </c>
      <c r="B1466" s="15"/>
      <c r="C1466" s="85"/>
      <c r="D1466" s="84" t="e">
        <f>VLOOKUP(E1466,FINCAS!$A$2:$B$77,2,0)</f>
        <v>#N/A</v>
      </c>
      <c r="E1466" s="15"/>
      <c r="F1466" s="15"/>
      <c r="G1466" s="82" t="e">
        <f>VLOOKUP(F1466,'ESTADAR V3 2025'!$D$125:$E$240,2,0)</f>
        <v>#N/A</v>
      </c>
      <c r="H1466" s="86"/>
      <c r="I1466" s="86"/>
      <c r="J1466" s="15"/>
      <c r="K1466" s="92">
        <f t="shared" si="99"/>
        <v>0</v>
      </c>
      <c r="L1466" s="93">
        <f t="shared" si="100"/>
        <v>0</v>
      </c>
      <c r="M1466" s="94" t="str">
        <f>+IFERROR(VLOOKUP(LEFT(F1466,4),'ESTADAR V3 2025'!$C$4:$G$116,4,0),"")</f>
        <v/>
      </c>
      <c r="N1466" s="95" t="str">
        <f t="shared" si="101"/>
        <v/>
      </c>
      <c r="O1466" s="96" t="str">
        <f t="shared" si="102"/>
        <v/>
      </c>
      <c r="P1466" s="14"/>
      <c r="Q1466" s="14"/>
      <c r="R1466" s="218" t="e">
        <f>+VLOOKUP(F1466,'ESTADAR V3 2025'!$D$125:$G$236,4,FALSE)</f>
        <v>#N/A</v>
      </c>
    </row>
    <row r="1467" spans="1:18" x14ac:dyDescent="0.35">
      <c r="A1467" s="83" t="str">
        <f>IFERROR(VLOOKUP(LEFT(F1467,4),Tabla3[[COD]:[PROCESO]],5,0),"")</f>
        <v/>
      </c>
      <c r="B1467" s="15"/>
      <c r="C1467" s="85"/>
      <c r="D1467" s="84" t="e">
        <f>VLOOKUP(E1467,FINCAS!$A$2:$B$77,2,0)</f>
        <v>#N/A</v>
      </c>
      <c r="E1467" s="15"/>
      <c r="F1467" s="15"/>
      <c r="G1467" s="82" t="e">
        <f>VLOOKUP(F1467,'ESTADAR V3 2025'!$D$125:$E$240,2,0)</f>
        <v>#N/A</v>
      </c>
      <c r="H1467" s="86"/>
      <c r="I1467" s="86"/>
      <c r="J1467" s="15"/>
      <c r="K1467" s="92">
        <f t="shared" si="99"/>
        <v>0</v>
      </c>
      <c r="L1467" s="93">
        <f t="shared" si="100"/>
        <v>0</v>
      </c>
      <c r="M1467" s="94" t="str">
        <f>+IFERROR(VLOOKUP(LEFT(F1467,4),'ESTADAR V3 2025'!$C$4:$G$116,4,0),"")</f>
        <v/>
      </c>
      <c r="N1467" s="95" t="str">
        <f t="shared" si="101"/>
        <v/>
      </c>
      <c r="O1467" s="96" t="str">
        <f t="shared" si="102"/>
        <v/>
      </c>
      <c r="P1467" s="14"/>
      <c r="Q1467" s="14"/>
      <c r="R1467" s="218" t="e">
        <f>+VLOOKUP(F1467,'ESTADAR V3 2025'!$D$125:$G$236,4,FALSE)</f>
        <v>#N/A</v>
      </c>
    </row>
    <row r="1468" spans="1:18" x14ac:dyDescent="0.35">
      <c r="A1468" s="83" t="str">
        <f>IFERROR(VLOOKUP(LEFT(F1468,4),Tabla3[[COD]:[PROCESO]],5,0),"")</f>
        <v/>
      </c>
      <c r="B1468" s="15"/>
      <c r="C1468" s="85"/>
      <c r="D1468" s="84" t="e">
        <f>VLOOKUP(E1468,FINCAS!$A$2:$B$77,2,0)</f>
        <v>#N/A</v>
      </c>
      <c r="E1468" s="15"/>
      <c r="F1468" s="15"/>
      <c r="G1468" s="82" t="e">
        <f>VLOOKUP(F1468,'ESTADAR V3 2025'!$D$125:$E$240,2,0)</f>
        <v>#N/A</v>
      </c>
      <c r="H1468" s="86"/>
      <c r="I1468" s="86"/>
      <c r="J1468" s="15"/>
      <c r="K1468" s="92">
        <f t="shared" si="99"/>
        <v>0</v>
      </c>
      <c r="L1468" s="93">
        <f t="shared" si="100"/>
        <v>0</v>
      </c>
      <c r="M1468" s="94" t="str">
        <f>+IFERROR(VLOOKUP(LEFT(F1468,4),'ESTADAR V3 2025'!$C$4:$G$116,4,0),"")</f>
        <v/>
      </c>
      <c r="N1468" s="95" t="str">
        <f t="shared" si="101"/>
        <v/>
      </c>
      <c r="O1468" s="96" t="str">
        <f t="shared" si="102"/>
        <v/>
      </c>
      <c r="P1468" s="14"/>
      <c r="Q1468" s="14"/>
      <c r="R1468" s="218" t="e">
        <f>+VLOOKUP(F1468,'ESTADAR V3 2025'!$D$125:$G$236,4,FALSE)</f>
        <v>#N/A</v>
      </c>
    </row>
    <row r="1469" spans="1:18" x14ac:dyDescent="0.35">
      <c r="A1469" s="83" t="str">
        <f>IFERROR(VLOOKUP(LEFT(F1469,4),Tabla3[[COD]:[PROCESO]],5,0),"")</f>
        <v/>
      </c>
      <c r="B1469" s="15"/>
      <c r="C1469" s="85"/>
      <c r="D1469" s="84" t="e">
        <f>VLOOKUP(E1469,FINCAS!$A$2:$B$77,2,0)</f>
        <v>#N/A</v>
      </c>
      <c r="E1469" s="15"/>
      <c r="F1469" s="15"/>
      <c r="G1469" s="82" t="e">
        <f>VLOOKUP(F1469,'ESTADAR V3 2025'!$D$125:$E$240,2,0)</f>
        <v>#N/A</v>
      </c>
      <c r="H1469" s="86"/>
      <c r="I1469" s="86"/>
      <c r="J1469" s="15"/>
      <c r="K1469" s="92">
        <f t="shared" si="99"/>
        <v>0</v>
      </c>
      <c r="L1469" s="93">
        <f t="shared" si="100"/>
        <v>0</v>
      </c>
      <c r="M1469" s="94" t="str">
        <f>+IFERROR(VLOOKUP(LEFT(F1469,4),'ESTADAR V3 2025'!$C$4:$G$116,4,0),"")</f>
        <v/>
      </c>
      <c r="N1469" s="95" t="str">
        <f t="shared" si="101"/>
        <v/>
      </c>
      <c r="O1469" s="96" t="str">
        <f t="shared" si="102"/>
        <v/>
      </c>
      <c r="P1469" s="14"/>
      <c r="Q1469" s="14"/>
      <c r="R1469" s="218" t="e">
        <f>+VLOOKUP(F1469,'ESTADAR V3 2025'!$D$125:$G$236,4,FALSE)</f>
        <v>#N/A</v>
      </c>
    </row>
    <row r="1470" spans="1:18" x14ac:dyDescent="0.35">
      <c r="A1470" s="83" t="str">
        <f>IFERROR(VLOOKUP(LEFT(F1470,4),Tabla3[[COD]:[PROCESO]],5,0),"")</f>
        <v/>
      </c>
      <c r="B1470" s="15"/>
      <c r="C1470" s="85"/>
      <c r="D1470" s="84" t="e">
        <f>VLOOKUP(E1470,FINCAS!$A$2:$B$77,2,0)</f>
        <v>#N/A</v>
      </c>
      <c r="E1470" s="15"/>
      <c r="F1470" s="15"/>
      <c r="G1470" s="82" t="e">
        <f>VLOOKUP(F1470,'ESTADAR V3 2025'!$D$125:$E$240,2,0)</f>
        <v>#N/A</v>
      </c>
      <c r="H1470" s="86"/>
      <c r="I1470" s="86"/>
      <c r="J1470" s="15"/>
      <c r="K1470" s="92">
        <f t="shared" si="99"/>
        <v>0</v>
      </c>
      <c r="L1470" s="93">
        <f t="shared" si="100"/>
        <v>0</v>
      </c>
      <c r="M1470" s="94" t="str">
        <f>+IFERROR(VLOOKUP(LEFT(F1470,4),'ESTADAR V3 2025'!$C$4:$G$116,4,0),"")</f>
        <v/>
      </c>
      <c r="N1470" s="95" t="str">
        <f t="shared" si="101"/>
        <v/>
      </c>
      <c r="O1470" s="96" t="str">
        <f t="shared" si="102"/>
        <v/>
      </c>
      <c r="P1470" s="14"/>
      <c r="Q1470" s="14"/>
      <c r="R1470" s="218" t="e">
        <f>+VLOOKUP(F1470,'ESTADAR V3 2025'!$D$125:$G$236,4,FALSE)</f>
        <v>#N/A</v>
      </c>
    </row>
    <row r="1471" spans="1:18" x14ac:dyDescent="0.35">
      <c r="A1471" s="83" t="str">
        <f>IFERROR(VLOOKUP(LEFT(F1471,4),Tabla3[[COD]:[PROCESO]],5,0),"")</f>
        <v/>
      </c>
      <c r="B1471" s="15"/>
      <c r="C1471" s="85"/>
      <c r="D1471" s="84" t="e">
        <f>VLOOKUP(E1471,FINCAS!$A$2:$B$77,2,0)</f>
        <v>#N/A</v>
      </c>
      <c r="E1471" s="15"/>
      <c r="F1471" s="15"/>
      <c r="G1471" s="82" t="e">
        <f>VLOOKUP(F1471,'ESTADAR V3 2025'!$D$125:$E$240,2,0)</f>
        <v>#N/A</v>
      </c>
      <c r="H1471" s="86"/>
      <c r="I1471" s="86"/>
      <c r="J1471" s="15"/>
      <c r="K1471" s="92">
        <f t="shared" si="99"/>
        <v>0</v>
      </c>
      <c r="L1471" s="93">
        <f t="shared" si="100"/>
        <v>0</v>
      </c>
      <c r="M1471" s="94" t="str">
        <f>+IFERROR(VLOOKUP(LEFT(F1471,4),'ESTADAR V3 2025'!$C$4:$G$116,4,0),"")</f>
        <v/>
      </c>
      <c r="N1471" s="95" t="str">
        <f t="shared" si="101"/>
        <v/>
      </c>
      <c r="O1471" s="96" t="str">
        <f t="shared" si="102"/>
        <v/>
      </c>
      <c r="P1471" s="14"/>
      <c r="Q1471" s="14"/>
      <c r="R1471" s="218" t="e">
        <f>+VLOOKUP(F1471,'ESTADAR V3 2025'!$D$125:$G$236,4,FALSE)</f>
        <v>#N/A</v>
      </c>
    </row>
    <row r="1472" spans="1:18" x14ac:dyDescent="0.35">
      <c r="A1472" s="83" t="str">
        <f>IFERROR(VLOOKUP(LEFT(F1472,4),Tabla3[[COD]:[PROCESO]],5,0),"")</f>
        <v/>
      </c>
      <c r="B1472" s="15"/>
      <c r="C1472" s="85"/>
      <c r="D1472" s="84" t="e">
        <f>VLOOKUP(E1472,FINCAS!$A$2:$B$77,2,0)</f>
        <v>#N/A</v>
      </c>
      <c r="E1472" s="15"/>
      <c r="F1472" s="15"/>
      <c r="G1472" s="82" t="e">
        <f>VLOOKUP(F1472,'ESTADAR V3 2025'!$D$125:$E$240,2,0)</f>
        <v>#N/A</v>
      </c>
      <c r="H1472" s="86"/>
      <c r="I1472" s="86"/>
      <c r="J1472" s="15"/>
      <c r="K1472" s="92">
        <f t="shared" si="99"/>
        <v>0</v>
      </c>
      <c r="L1472" s="93">
        <f t="shared" si="100"/>
        <v>0</v>
      </c>
      <c r="M1472" s="94" t="str">
        <f>+IFERROR(VLOOKUP(LEFT(F1472,4),'ESTADAR V3 2025'!$C$4:$G$116,4,0),"")</f>
        <v/>
      </c>
      <c r="N1472" s="95" t="str">
        <f t="shared" si="101"/>
        <v/>
      </c>
      <c r="O1472" s="96" t="str">
        <f t="shared" si="102"/>
        <v/>
      </c>
      <c r="P1472" s="14"/>
      <c r="Q1472" s="14"/>
      <c r="R1472" s="218" t="e">
        <f>+VLOOKUP(F1472,'ESTADAR V3 2025'!$D$125:$G$236,4,FALSE)</f>
        <v>#N/A</v>
      </c>
    </row>
    <row r="1473" spans="1:18" x14ac:dyDescent="0.35">
      <c r="A1473" s="83" t="str">
        <f>IFERROR(VLOOKUP(LEFT(F1473,4),Tabla3[[COD]:[PROCESO]],5,0),"")</f>
        <v/>
      </c>
      <c r="B1473" s="15"/>
      <c r="C1473" s="85"/>
      <c r="D1473" s="84" t="e">
        <f>VLOOKUP(E1473,FINCAS!$A$2:$B$77,2,0)</f>
        <v>#N/A</v>
      </c>
      <c r="E1473" s="15"/>
      <c r="F1473" s="15"/>
      <c r="G1473" s="82" t="e">
        <f>VLOOKUP(F1473,'ESTADAR V3 2025'!$D$125:$E$240,2,0)</f>
        <v>#N/A</v>
      </c>
      <c r="H1473" s="86"/>
      <c r="I1473" s="86"/>
      <c r="J1473" s="15"/>
      <c r="K1473" s="92">
        <f t="shared" si="99"/>
        <v>0</v>
      </c>
      <c r="L1473" s="93">
        <f t="shared" si="100"/>
        <v>0</v>
      </c>
      <c r="M1473" s="94" t="str">
        <f>+IFERROR(VLOOKUP(LEFT(F1473,4),'ESTADAR V3 2025'!$C$4:$G$116,4,0),"")</f>
        <v/>
      </c>
      <c r="N1473" s="95" t="str">
        <f t="shared" si="101"/>
        <v/>
      </c>
      <c r="O1473" s="96" t="str">
        <f t="shared" si="102"/>
        <v/>
      </c>
      <c r="P1473" s="14"/>
      <c r="Q1473" s="14"/>
      <c r="R1473" s="218" t="e">
        <f>+VLOOKUP(F1473,'ESTADAR V3 2025'!$D$125:$G$236,4,FALSE)</f>
        <v>#N/A</v>
      </c>
    </row>
    <row r="1474" spans="1:18" x14ac:dyDescent="0.35">
      <c r="A1474" s="83" t="str">
        <f>IFERROR(VLOOKUP(LEFT(F1474,4),Tabla3[[COD]:[PROCESO]],5,0),"")</f>
        <v/>
      </c>
      <c r="B1474" s="15"/>
      <c r="C1474" s="85"/>
      <c r="D1474" s="84" t="e">
        <f>VLOOKUP(E1474,FINCAS!$A$2:$B$77,2,0)</f>
        <v>#N/A</v>
      </c>
      <c r="E1474" s="15"/>
      <c r="F1474" s="15"/>
      <c r="G1474" s="82" t="e">
        <f>VLOOKUP(F1474,'ESTADAR V3 2025'!$D$125:$E$240,2,0)</f>
        <v>#N/A</v>
      </c>
      <c r="H1474" s="86"/>
      <c r="I1474" s="86"/>
      <c r="J1474" s="15"/>
      <c r="K1474" s="92">
        <f t="shared" si="99"/>
        <v>0</v>
      </c>
      <c r="L1474" s="93">
        <f t="shared" si="100"/>
        <v>0</v>
      </c>
      <c r="M1474" s="94" t="str">
        <f>+IFERROR(VLOOKUP(LEFT(F1474,4),'ESTADAR V3 2025'!$C$4:$G$116,4,0),"")</f>
        <v/>
      </c>
      <c r="N1474" s="95" t="str">
        <f t="shared" si="101"/>
        <v/>
      </c>
      <c r="O1474" s="96" t="str">
        <f t="shared" si="102"/>
        <v/>
      </c>
      <c r="P1474" s="14"/>
      <c r="Q1474" s="14"/>
      <c r="R1474" s="218" t="e">
        <f>+VLOOKUP(F1474,'ESTADAR V3 2025'!$D$125:$G$236,4,FALSE)</f>
        <v>#N/A</v>
      </c>
    </row>
    <row r="1475" spans="1:18" x14ac:dyDescent="0.35">
      <c r="A1475" s="83" t="str">
        <f>IFERROR(VLOOKUP(LEFT(F1475,4),Tabla3[[COD]:[PROCESO]],5,0),"")</f>
        <v/>
      </c>
      <c r="B1475" s="15"/>
      <c r="C1475" s="85"/>
      <c r="D1475" s="84" t="e">
        <f>VLOOKUP(E1475,FINCAS!$A$2:$B$77,2,0)</f>
        <v>#N/A</v>
      </c>
      <c r="E1475" s="15"/>
      <c r="F1475" s="15"/>
      <c r="G1475" s="82" t="e">
        <f>VLOOKUP(F1475,'ESTADAR V3 2025'!$D$125:$E$240,2,0)</f>
        <v>#N/A</v>
      </c>
      <c r="H1475" s="86"/>
      <c r="I1475" s="86"/>
      <c r="J1475" s="15"/>
      <c r="K1475" s="92">
        <f t="shared" si="99"/>
        <v>0</v>
      </c>
      <c r="L1475" s="93">
        <f t="shared" si="100"/>
        <v>0</v>
      </c>
      <c r="M1475" s="94" t="str">
        <f>+IFERROR(VLOOKUP(LEFT(F1475,4),'ESTADAR V3 2025'!$C$4:$G$116,4,0),"")</f>
        <v/>
      </c>
      <c r="N1475" s="95" t="str">
        <f t="shared" si="101"/>
        <v/>
      </c>
      <c r="O1475" s="96" t="str">
        <f t="shared" si="102"/>
        <v/>
      </c>
      <c r="P1475" s="14"/>
      <c r="Q1475" s="14"/>
      <c r="R1475" s="218" t="e">
        <f>+VLOOKUP(F1475,'ESTADAR V3 2025'!$D$125:$G$236,4,FALSE)</f>
        <v>#N/A</v>
      </c>
    </row>
    <row r="1476" spans="1:18" x14ac:dyDescent="0.35">
      <c r="A1476" s="83" t="str">
        <f>IFERROR(VLOOKUP(LEFT(F1476,4),Tabla3[[COD]:[PROCESO]],5,0),"")</f>
        <v/>
      </c>
      <c r="B1476" s="15"/>
      <c r="C1476" s="85"/>
      <c r="D1476" s="84" t="e">
        <f>VLOOKUP(E1476,FINCAS!$A$2:$B$77,2,0)</f>
        <v>#N/A</v>
      </c>
      <c r="E1476" s="15"/>
      <c r="F1476" s="15"/>
      <c r="G1476" s="82" t="e">
        <f>VLOOKUP(F1476,'ESTADAR V3 2025'!$D$125:$E$240,2,0)</f>
        <v>#N/A</v>
      </c>
      <c r="H1476" s="86"/>
      <c r="I1476" s="86"/>
      <c r="J1476" s="15"/>
      <c r="K1476" s="92">
        <f t="shared" si="99"/>
        <v>0</v>
      </c>
      <c r="L1476" s="93">
        <f t="shared" si="100"/>
        <v>0</v>
      </c>
      <c r="M1476" s="94" t="str">
        <f>+IFERROR(VLOOKUP(LEFT(F1476,4),'ESTADAR V3 2025'!$C$4:$G$116,4,0),"")</f>
        <v/>
      </c>
      <c r="N1476" s="95" t="str">
        <f t="shared" si="101"/>
        <v/>
      </c>
      <c r="O1476" s="96" t="str">
        <f t="shared" si="102"/>
        <v/>
      </c>
      <c r="P1476" s="14"/>
      <c r="Q1476" s="14"/>
      <c r="R1476" s="218" t="e">
        <f>+VLOOKUP(F1476,'ESTADAR V3 2025'!$D$125:$G$236,4,FALSE)</f>
        <v>#N/A</v>
      </c>
    </row>
    <row r="1477" spans="1:18" x14ac:dyDescent="0.35">
      <c r="A1477" s="83" t="str">
        <f>IFERROR(VLOOKUP(LEFT(F1477,4),Tabla3[[COD]:[PROCESO]],5,0),"")</f>
        <v/>
      </c>
      <c r="B1477" s="15"/>
      <c r="C1477" s="85"/>
      <c r="D1477" s="84" t="e">
        <f>VLOOKUP(E1477,FINCAS!$A$2:$B$77,2,0)</f>
        <v>#N/A</v>
      </c>
      <c r="E1477" s="15"/>
      <c r="F1477" s="15"/>
      <c r="G1477" s="82" t="e">
        <f>VLOOKUP(F1477,'ESTADAR V3 2025'!$D$125:$E$240,2,0)</f>
        <v>#N/A</v>
      </c>
      <c r="H1477" s="86"/>
      <c r="I1477" s="86"/>
      <c r="J1477" s="15"/>
      <c r="K1477" s="92">
        <f t="shared" si="99"/>
        <v>0</v>
      </c>
      <c r="L1477" s="93">
        <f t="shared" si="100"/>
        <v>0</v>
      </c>
      <c r="M1477" s="94" t="str">
        <f>+IFERROR(VLOOKUP(LEFT(F1477,4),'ESTADAR V3 2025'!$C$4:$G$116,4,0),"")</f>
        <v/>
      </c>
      <c r="N1477" s="95" t="str">
        <f t="shared" si="101"/>
        <v/>
      </c>
      <c r="O1477" s="96" t="str">
        <f t="shared" si="102"/>
        <v/>
      </c>
      <c r="P1477" s="14"/>
      <c r="Q1477" s="14"/>
      <c r="R1477" s="218" t="e">
        <f>+VLOOKUP(F1477,'ESTADAR V3 2025'!$D$125:$G$236,4,FALSE)</f>
        <v>#N/A</v>
      </c>
    </row>
    <row r="1478" spans="1:18" x14ac:dyDescent="0.35">
      <c r="A1478" s="83" t="str">
        <f>IFERROR(VLOOKUP(LEFT(F1478,4),Tabla3[[COD]:[PROCESO]],5,0),"")</f>
        <v/>
      </c>
      <c r="B1478" s="15"/>
      <c r="C1478" s="85"/>
      <c r="D1478" s="84" t="e">
        <f>VLOOKUP(E1478,FINCAS!$A$2:$B$77,2,0)</f>
        <v>#N/A</v>
      </c>
      <c r="E1478" s="15"/>
      <c r="F1478" s="15"/>
      <c r="G1478" s="82" t="e">
        <f>VLOOKUP(F1478,'ESTADAR V3 2025'!$D$125:$E$240,2,0)</f>
        <v>#N/A</v>
      </c>
      <c r="H1478" s="86"/>
      <c r="I1478" s="86"/>
      <c r="J1478" s="15"/>
      <c r="K1478" s="92">
        <f t="shared" si="99"/>
        <v>0</v>
      </c>
      <c r="L1478" s="93">
        <f t="shared" si="100"/>
        <v>0</v>
      </c>
      <c r="M1478" s="94" t="str">
        <f>+IFERROR(VLOOKUP(LEFT(F1478,4),'ESTADAR V3 2025'!$C$4:$G$116,4,0),"")</f>
        <v/>
      </c>
      <c r="N1478" s="95" t="str">
        <f t="shared" si="101"/>
        <v/>
      </c>
      <c r="O1478" s="96" t="str">
        <f t="shared" si="102"/>
        <v/>
      </c>
      <c r="P1478" s="14"/>
      <c r="Q1478" s="14"/>
      <c r="R1478" s="218" t="e">
        <f>+VLOOKUP(F1478,'ESTADAR V3 2025'!$D$125:$G$236,4,FALSE)</f>
        <v>#N/A</v>
      </c>
    </row>
    <row r="1479" spans="1:18" x14ac:dyDescent="0.35">
      <c r="A1479" s="83" t="str">
        <f>IFERROR(VLOOKUP(LEFT(F1479,4),Tabla3[[COD]:[PROCESO]],5,0),"")</f>
        <v/>
      </c>
      <c r="B1479" s="15"/>
      <c r="C1479" s="85"/>
      <c r="D1479" s="84" t="e">
        <f>VLOOKUP(E1479,FINCAS!$A$2:$B$77,2,0)</f>
        <v>#N/A</v>
      </c>
      <c r="E1479" s="15"/>
      <c r="F1479" s="15"/>
      <c r="G1479" s="82" t="e">
        <f>VLOOKUP(F1479,'ESTADAR V3 2025'!$D$125:$E$240,2,0)</f>
        <v>#N/A</v>
      </c>
      <c r="H1479" s="86"/>
      <c r="I1479" s="86"/>
      <c r="J1479" s="15"/>
      <c r="K1479" s="92">
        <f t="shared" si="99"/>
        <v>0</v>
      </c>
      <c r="L1479" s="93">
        <f t="shared" si="100"/>
        <v>0</v>
      </c>
      <c r="M1479" s="94" t="str">
        <f>+IFERROR(VLOOKUP(LEFT(F1479,4),'ESTADAR V3 2025'!$C$4:$G$116,4,0),"")</f>
        <v/>
      </c>
      <c r="N1479" s="95" t="str">
        <f t="shared" si="101"/>
        <v/>
      </c>
      <c r="O1479" s="96" t="str">
        <f t="shared" si="102"/>
        <v/>
      </c>
      <c r="P1479" s="14"/>
      <c r="Q1479" s="14"/>
      <c r="R1479" s="218" t="e">
        <f>+VLOOKUP(F1479,'ESTADAR V3 2025'!$D$125:$G$236,4,FALSE)</f>
        <v>#N/A</v>
      </c>
    </row>
    <row r="1480" spans="1:18" x14ac:dyDescent="0.35">
      <c r="A1480" s="83" t="str">
        <f>IFERROR(VLOOKUP(LEFT(F1480,4),Tabla3[[COD]:[PROCESO]],5,0),"")</f>
        <v/>
      </c>
      <c r="B1480" s="15"/>
      <c r="C1480" s="85"/>
      <c r="D1480" s="84" t="e">
        <f>VLOOKUP(E1480,FINCAS!$A$2:$B$77,2,0)</f>
        <v>#N/A</v>
      </c>
      <c r="E1480" s="15"/>
      <c r="F1480" s="15"/>
      <c r="G1480" s="82" t="e">
        <f>VLOOKUP(F1480,'ESTADAR V3 2025'!$D$125:$E$240,2,0)</f>
        <v>#N/A</v>
      </c>
      <c r="H1480" s="86"/>
      <c r="I1480" s="86"/>
      <c r="J1480" s="15"/>
      <c r="K1480" s="92">
        <f t="shared" si="99"/>
        <v>0</v>
      </c>
      <c r="L1480" s="93">
        <f t="shared" si="100"/>
        <v>0</v>
      </c>
      <c r="M1480" s="94" t="str">
        <f>+IFERROR(VLOOKUP(LEFT(F1480,4),'ESTADAR V3 2025'!$C$4:$G$116,4,0),"")</f>
        <v/>
      </c>
      <c r="N1480" s="95" t="str">
        <f t="shared" si="101"/>
        <v/>
      </c>
      <c r="O1480" s="96" t="str">
        <f t="shared" si="102"/>
        <v/>
      </c>
      <c r="P1480" s="14"/>
      <c r="Q1480" s="14"/>
      <c r="R1480" s="218" t="e">
        <f>+VLOOKUP(F1480,'ESTADAR V3 2025'!$D$125:$G$236,4,FALSE)</f>
        <v>#N/A</v>
      </c>
    </row>
    <row r="1481" spans="1:18" x14ac:dyDescent="0.35">
      <c r="A1481" s="83" t="str">
        <f>IFERROR(VLOOKUP(LEFT(F1481,4),Tabla3[[COD]:[PROCESO]],5,0),"")</f>
        <v/>
      </c>
      <c r="B1481" s="15"/>
      <c r="C1481" s="85"/>
      <c r="D1481" s="84" t="e">
        <f>VLOOKUP(E1481,FINCAS!$A$2:$B$77,2,0)</f>
        <v>#N/A</v>
      </c>
      <c r="E1481" s="15"/>
      <c r="F1481" s="15"/>
      <c r="G1481" s="82" t="e">
        <f>VLOOKUP(F1481,'ESTADAR V3 2025'!$D$125:$E$240,2,0)</f>
        <v>#N/A</v>
      </c>
      <c r="H1481" s="86"/>
      <c r="I1481" s="86"/>
      <c r="J1481" s="15"/>
      <c r="K1481" s="92">
        <f t="shared" si="99"/>
        <v>0</v>
      </c>
      <c r="L1481" s="93">
        <f t="shared" si="100"/>
        <v>0</v>
      </c>
      <c r="M1481" s="94" t="str">
        <f>+IFERROR(VLOOKUP(LEFT(F1481,4),'ESTADAR V3 2025'!$C$4:$G$116,4,0),"")</f>
        <v/>
      </c>
      <c r="N1481" s="95" t="str">
        <f t="shared" si="101"/>
        <v/>
      </c>
      <c r="O1481" s="96" t="str">
        <f t="shared" si="102"/>
        <v/>
      </c>
      <c r="P1481" s="14"/>
      <c r="Q1481" s="14"/>
      <c r="R1481" s="218" t="e">
        <f>+VLOOKUP(F1481,'ESTADAR V3 2025'!$D$125:$G$236,4,FALSE)</f>
        <v>#N/A</v>
      </c>
    </row>
    <row r="1482" spans="1:18" x14ac:dyDescent="0.35">
      <c r="A1482" s="83" t="str">
        <f>IFERROR(VLOOKUP(LEFT(F1482,4),Tabla3[[COD]:[PROCESO]],5,0),"")</f>
        <v/>
      </c>
      <c r="B1482" s="15"/>
      <c r="C1482" s="85"/>
      <c r="D1482" s="84" t="e">
        <f>VLOOKUP(E1482,FINCAS!$A$2:$B$77,2,0)</f>
        <v>#N/A</v>
      </c>
      <c r="E1482" s="15"/>
      <c r="F1482" s="15"/>
      <c r="G1482" s="82" t="e">
        <f>VLOOKUP(F1482,'ESTADAR V3 2025'!$D$125:$E$240,2,0)</f>
        <v>#N/A</v>
      </c>
      <c r="H1482" s="86"/>
      <c r="I1482" s="86"/>
      <c r="J1482" s="15"/>
      <c r="K1482" s="92">
        <f t="shared" si="99"/>
        <v>0</v>
      </c>
      <c r="L1482" s="93">
        <f t="shared" si="100"/>
        <v>0</v>
      </c>
      <c r="M1482" s="94" t="str">
        <f>+IFERROR(VLOOKUP(LEFT(F1482,4),'ESTADAR V3 2025'!$C$4:$G$116,4,0),"")</f>
        <v/>
      </c>
      <c r="N1482" s="95" t="str">
        <f t="shared" si="101"/>
        <v/>
      </c>
      <c r="O1482" s="96" t="str">
        <f t="shared" si="102"/>
        <v/>
      </c>
      <c r="P1482" s="14"/>
      <c r="Q1482" s="14"/>
      <c r="R1482" s="218" t="e">
        <f>+VLOOKUP(F1482,'ESTADAR V3 2025'!$D$125:$G$236,4,FALSE)</f>
        <v>#N/A</v>
      </c>
    </row>
    <row r="1483" spans="1:18" x14ac:dyDescent="0.35">
      <c r="A1483" s="83" t="str">
        <f>IFERROR(VLOOKUP(LEFT(F1483,4),Tabla3[[COD]:[PROCESO]],5,0),"")</f>
        <v/>
      </c>
      <c r="B1483" s="15"/>
      <c r="C1483" s="85"/>
      <c r="D1483" s="84" t="e">
        <f>VLOOKUP(E1483,FINCAS!$A$2:$B$77,2,0)</f>
        <v>#N/A</v>
      </c>
      <c r="E1483" s="15"/>
      <c r="F1483" s="15"/>
      <c r="G1483" s="82" t="e">
        <f>VLOOKUP(F1483,'ESTADAR V3 2025'!$D$125:$E$240,2,0)</f>
        <v>#N/A</v>
      </c>
      <c r="H1483" s="86"/>
      <c r="I1483" s="86"/>
      <c r="J1483" s="15"/>
      <c r="K1483" s="92">
        <f t="shared" si="99"/>
        <v>0</v>
      </c>
      <c r="L1483" s="93">
        <f t="shared" si="100"/>
        <v>0</v>
      </c>
      <c r="M1483" s="94" t="str">
        <f>+IFERROR(VLOOKUP(LEFT(F1483,4),'ESTADAR V3 2025'!$C$4:$G$116,4,0),"")</f>
        <v/>
      </c>
      <c r="N1483" s="95" t="str">
        <f t="shared" si="101"/>
        <v/>
      </c>
      <c r="O1483" s="96" t="str">
        <f t="shared" si="102"/>
        <v/>
      </c>
      <c r="P1483" s="14"/>
      <c r="Q1483" s="14"/>
      <c r="R1483" s="218" t="e">
        <f>+VLOOKUP(F1483,'ESTADAR V3 2025'!$D$125:$G$236,4,FALSE)</f>
        <v>#N/A</v>
      </c>
    </row>
    <row r="1484" spans="1:18" x14ac:dyDescent="0.35">
      <c r="A1484" s="83" t="str">
        <f>IFERROR(VLOOKUP(LEFT(F1484,4),Tabla3[[COD]:[PROCESO]],5,0),"")</f>
        <v/>
      </c>
      <c r="B1484" s="15"/>
      <c r="C1484" s="85"/>
      <c r="D1484" s="84" t="e">
        <f>VLOOKUP(E1484,FINCAS!$A$2:$B$77,2,0)</f>
        <v>#N/A</v>
      </c>
      <c r="E1484" s="15"/>
      <c r="F1484" s="15"/>
      <c r="G1484" s="82" t="e">
        <f>VLOOKUP(F1484,'ESTADAR V3 2025'!$D$125:$E$240,2,0)</f>
        <v>#N/A</v>
      </c>
      <c r="H1484" s="86"/>
      <c r="I1484" s="86"/>
      <c r="J1484" s="15"/>
      <c r="K1484" s="92">
        <f t="shared" si="99"/>
        <v>0</v>
      </c>
      <c r="L1484" s="93">
        <f t="shared" si="100"/>
        <v>0</v>
      </c>
      <c r="M1484" s="94" t="str">
        <f>+IFERROR(VLOOKUP(LEFT(F1484,4),'ESTADAR V3 2025'!$C$4:$G$116,4,0),"")</f>
        <v/>
      </c>
      <c r="N1484" s="95" t="str">
        <f t="shared" si="101"/>
        <v/>
      </c>
      <c r="O1484" s="96" t="str">
        <f t="shared" si="102"/>
        <v/>
      </c>
      <c r="P1484" s="14"/>
      <c r="Q1484" s="14"/>
      <c r="R1484" s="218" t="e">
        <f>+VLOOKUP(F1484,'ESTADAR V3 2025'!$D$125:$G$236,4,FALSE)</f>
        <v>#N/A</v>
      </c>
    </row>
    <row r="1485" spans="1:18" x14ac:dyDescent="0.35">
      <c r="A1485" s="83" t="str">
        <f>IFERROR(VLOOKUP(LEFT(F1485,4),Tabla3[[COD]:[PROCESO]],5,0),"")</f>
        <v/>
      </c>
      <c r="B1485" s="15"/>
      <c r="C1485" s="85"/>
      <c r="D1485" s="84" t="e">
        <f>VLOOKUP(E1485,FINCAS!$A$2:$B$77,2,0)</f>
        <v>#N/A</v>
      </c>
      <c r="E1485" s="15"/>
      <c r="F1485" s="15"/>
      <c r="G1485" s="82" t="e">
        <f>VLOOKUP(F1485,'ESTADAR V3 2025'!$D$125:$E$240,2,0)</f>
        <v>#N/A</v>
      </c>
      <c r="H1485" s="86"/>
      <c r="I1485" s="86"/>
      <c r="J1485" s="15"/>
      <c r="K1485" s="92">
        <f t="shared" si="99"/>
        <v>0</v>
      </c>
      <c r="L1485" s="93">
        <f t="shared" si="100"/>
        <v>0</v>
      </c>
      <c r="M1485" s="94" t="str">
        <f>+IFERROR(VLOOKUP(LEFT(F1485,4),'ESTADAR V3 2025'!$C$4:$G$116,4,0),"")</f>
        <v/>
      </c>
      <c r="N1485" s="95" t="str">
        <f t="shared" si="101"/>
        <v/>
      </c>
      <c r="O1485" s="96" t="str">
        <f t="shared" si="102"/>
        <v/>
      </c>
      <c r="P1485" s="14"/>
      <c r="Q1485" s="14"/>
      <c r="R1485" s="218" t="e">
        <f>+VLOOKUP(F1485,'ESTADAR V3 2025'!$D$125:$G$236,4,FALSE)</f>
        <v>#N/A</v>
      </c>
    </row>
    <row r="1486" spans="1:18" x14ac:dyDescent="0.35">
      <c r="A1486" s="83" t="str">
        <f>IFERROR(VLOOKUP(LEFT(F1486,4),Tabla3[[COD]:[PROCESO]],5,0),"")</f>
        <v/>
      </c>
      <c r="B1486" s="15"/>
      <c r="C1486" s="85"/>
      <c r="D1486" s="84" t="e">
        <f>VLOOKUP(E1486,FINCAS!$A$2:$B$77,2,0)</f>
        <v>#N/A</v>
      </c>
      <c r="E1486" s="15"/>
      <c r="F1486" s="15"/>
      <c r="G1486" s="82" t="e">
        <f>VLOOKUP(F1486,'ESTADAR V3 2025'!$D$125:$E$240,2,0)</f>
        <v>#N/A</v>
      </c>
      <c r="H1486" s="86"/>
      <c r="I1486" s="86"/>
      <c r="J1486" s="15"/>
      <c r="K1486" s="92">
        <f t="shared" si="99"/>
        <v>0</v>
      </c>
      <c r="L1486" s="93">
        <f t="shared" si="100"/>
        <v>0</v>
      </c>
      <c r="M1486" s="94" t="str">
        <f>+IFERROR(VLOOKUP(LEFT(F1486,4),'ESTADAR V3 2025'!$C$4:$G$116,4,0),"")</f>
        <v/>
      </c>
      <c r="N1486" s="95" t="str">
        <f t="shared" si="101"/>
        <v/>
      </c>
      <c r="O1486" s="96" t="str">
        <f t="shared" si="102"/>
        <v/>
      </c>
      <c r="P1486" s="14"/>
      <c r="Q1486" s="14"/>
      <c r="R1486" s="218" t="e">
        <f>+VLOOKUP(F1486,'ESTADAR V3 2025'!$D$125:$G$236,4,FALSE)</f>
        <v>#N/A</v>
      </c>
    </row>
    <row r="1487" spans="1:18" x14ac:dyDescent="0.35">
      <c r="A1487" s="83" t="str">
        <f>IFERROR(VLOOKUP(LEFT(F1487,4),Tabla3[[COD]:[PROCESO]],5,0),"")</f>
        <v/>
      </c>
      <c r="B1487" s="15"/>
      <c r="C1487" s="85"/>
      <c r="D1487" s="84" t="e">
        <f>VLOOKUP(E1487,FINCAS!$A$2:$B$77,2,0)</f>
        <v>#N/A</v>
      </c>
      <c r="E1487" s="15"/>
      <c r="F1487" s="15"/>
      <c r="G1487" s="82" t="e">
        <f>VLOOKUP(F1487,'ESTADAR V3 2025'!$D$125:$E$240,2,0)</f>
        <v>#N/A</v>
      </c>
      <c r="H1487" s="86"/>
      <c r="I1487" s="86"/>
      <c r="J1487" s="15"/>
      <c r="K1487" s="92">
        <f t="shared" si="99"/>
        <v>0</v>
      </c>
      <c r="L1487" s="93">
        <f t="shared" si="100"/>
        <v>0</v>
      </c>
      <c r="M1487" s="94" t="str">
        <f>+IFERROR(VLOOKUP(LEFT(F1487,4),'ESTADAR V3 2025'!$C$4:$G$116,4,0),"")</f>
        <v/>
      </c>
      <c r="N1487" s="95" t="str">
        <f t="shared" si="101"/>
        <v/>
      </c>
      <c r="O1487" s="96" t="str">
        <f t="shared" si="102"/>
        <v/>
      </c>
      <c r="P1487" s="14"/>
      <c r="Q1487" s="14"/>
      <c r="R1487" s="218" t="e">
        <f>+VLOOKUP(F1487,'ESTADAR V3 2025'!$D$125:$G$236,4,FALSE)</f>
        <v>#N/A</v>
      </c>
    </row>
    <row r="1488" spans="1:18" x14ac:dyDescent="0.35">
      <c r="A1488" s="83" t="str">
        <f>IFERROR(VLOOKUP(LEFT(F1488,4),Tabla3[[COD]:[PROCESO]],5,0),"")</f>
        <v/>
      </c>
      <c r="B1488" s="15"/>
      <c r="C1488" s="85"/>
      <c r="D1488" s="84" t="e">
        <f>VLOOKUP(E1488,FINCAS!$A$2:$B$77,2,0)</f>
        <v>#N/A</v>
      </c>
      <c r="E1488" s="15"/>
      <c r="F1488" s="15"/>
      <c r="G1488" s="82" t="e">
        <f>VLOOKUP(F1488,'ESTADAR V3 2025'!$D$125:$E$240,2,0)</f>
        <v>#N/A</v>
      </c>
      <c r="H1488" s="86"/>
      <c r="I1488" s="86"/>
      <c r="J1488" s="15"/>
      <c r="K1488" s="92">
        <f t="shared" si="99"/>
        <v>0</v>
      </c>
      <c r="L1488" s="93">
        <f t="shared" si="100"/>
        <v>0</v>
      </c>
      <c r="M1488" s="94" t="str">
        <f>+IFERROR(VLOOKUP(LEFT(F1488,4),'ESTADAR V3 2025'!$C$4:$G$116,4,0),"")</f>
        <v/>
      </c>
      <c r="N1488" s="95" t="str">
        <f t="shared" si="101"/>
        <v/>
      </c>
      <c r="O1488" s="96" t="str">
        <f t="shared" si="102"/>
        <v/>
      </c>
      <c r="P1488" s="14"/>
      <c r="Q1488" s="14"/>
      <c r="R1488" s="218" t="e">
        <f>+VLOOKUP(F1488,'ESTADAR V3 2025'!$D$125:$G$236,4,FALSE)</f>
        <v>#N/A</v>
      </c>
    </row>
    <row r="1489" spans="1:18" x14ac:dyDescent="0.35">
      <c r="A1489" s="83" t="str">
        <f>IFERROR(VLOOKUP(LEFT(F1489,4),Tabla3[[COD]:[PROCESO]],5,0),"")</f>
        <v/>
      </c>
      <c r="B1489" s="15"/>
      <c r="C1489" s="85"/>
      <c r="D1489" s="84" t="e">
        <f>VLOOKUP(E1489,FINCAS!$A$2:$B$77,2,0)</f>
        <v>#N/A</v>
      </c>
      <c r="E1489" s="15"/>
      <c r="F1489" s="15"/>
      <c r="G1489" s="82" t="e">
        <f>VLOOKUP(F1489,'ESTADAR V3 2025'!$D$125:$E$240,2,0)</f>
        <v>#N/A</v>
      </c>
      <c r="H1489" s="86"/>
      <c r="I1489" s="86"/>
      <c r="J1489" s="15"/>
      <c r="K1489" s="92">
        <f t="shared" si="99"/>
        <v>0</v>
      </c>
      <c r="L1489" s="93">
        <f t="shared" si="100"/>
        <v>0</v>
      </c>
      <c r="M1489" s="94" t="str">
        <f>+IFERROR(VLOOKUP(LEFT(F1489,4),'ESTADAR V3 2025'!$C$4:$G$116,4,0),"")</f>
        <v/>
      </c>
      <c r="N1489" s="95" t="str">
        <f t="shared" si="101"/>
        <v/>
      </c>
      <c r="O1489" s="96" t="str">
        <f t="shared" si="102"/>
        <v/>
      </c>
      <c r="P1489" s="14"/>
      <c r="Q1489" s="14"/>
      <c r="R1489" s="218" t="e">
        <f>+VLOOKUP(F1489,'ESTADAR V3 2025'!$D$125:$G$236,4,FALSE)</f>
        <v>#N/A</v>
      </c>
    </row>
    <row r="1490" spans="1:18" x14ac:dyDescent="0.35">
      <c r="A1490" s="83" t="str">
        <f>IFERROR(VLOOKUP(LEFT(F1490,4),Tabla3[[COD]:[PROCESO]],5,0),"")</f>
        <v/>
      </c>
      <c r="B1490" s="15"/>
      <c r="C1490" s="85"/>
      <c r="D1490" s="84" t="e">
        <f>VLOOKUP(E1490,FINCAS!$A$2:$B$77,2,0)</f>
        <v>#N/A</v>
      </c>
      <c r="E1490" s="15"/>
      <c r="F1490" s="15"/>
      <c r="G1490" s="82" t="e">
        <f>VLOOKUP(F1490,'ESTADAR V3 2025'!$D$125:$E$240,2,0)</f>
        <v>#N/A</v>
      </c>
      <c r="H1490" s="86"/>
      <c r="I1490" s="86"/>
      <c r="J1490" s="15"/>
      <c r="K1490" s="92">
        <f t="shared" si="99"/>
        <v>0</v>
      </c>
      <c r="L1490" s="93">
        <f t="shared" si="100"/>
        <v>0</v>
      </c>
      <c r="M1490" s="94" t="str">
        <f>+IFERROR(VLOOKUP(LEFT(F1490,4),'ESTADAR V3 2025'!$C$4:$G$116,4,0),"")</f>
        <v/>
      </c>
      <c r="N1490" s="95" t="str">
        <f t="shared" si="101"/>
        <v/>
      </c>
      <c r="O1490" s="96" t="str">
        <f t="shared" si="102"/>
        <v/>
      </c>
      <c r="P1490" s="14"/>
      <c r="Q1490" s="14"/>
      <c r="R1490" s="218" t="e">
        <f>+VLOOKUP(F1490,'ESTADAR V3 2025'!$D$125:$G$236,4,FALSE)</f>
        <v>#N/A</v>
      </c>
    </row>
    <row r="1491" spans="1:18" x14ac:dyDescent="0.35">
      <c r="A1491" s="83" t="str">
        <f>IFERROR(VLOOKUP(LEFT(F1491,4),Tabla3[[COD]:[PROCESO]],5,0),"")</f>
        <v/>
      </c>
      <c r="B1491" s="15"/>
      <c r="C1491" s="85"/>
      <c r="D1491" s="84" t="e">
        <f>VLOOKUP(E1491,FINCAS!$A$2:$B$77,2,0)</f>
        <v>#N/A</v>
      </c>
      <c r="E1491" s="15"/>
      <c r="F1491" s="15"/>
      <c r="G1491" s="82" t="e">
        <f>VLOOKUP(F1491,'ESTADAR V3 2025'!$D$125:$E$240,2,0)</f>
        <v>#N/A</v>
      </c>
      <c r="H1491" s="86"/>
      <c r="I1491" s="86"/>
      <c r="J1491" s="15"/>
      <c r="K1491" s="92">
        <f t="shared" si="99"/>
        <v>0</v>
      </c>
      <c r="L1491" s="93">
        <f t="shared" si="100"/>
        <v>0</v>
      </c>
      <c r="M1491" s="94" t="str">
        <f>+IFERROR(VLOOKUP(LEFT(F1491,4),'ESTADAR V3 2025'!$C$4:$G$116,4,0),"")</f>
        <v/>
      </c>
      <c r="N1491" s="95" t="str">
        <f t="shared" si="101"/>
        <v/>
      </c>
      <c r="O1491" s="96" t="str">
        <f t="shared" si="102"/>
        <v/>
      </c>
      <c r="P1491" s="14"/>
      <c r="Q1491" s="14"/>
      <c r="R1491" s="218" t="e">
        <f>+VLOOKUP(F1491,'ESTADAR V3 2025'!$D$125:$G$236,4,FALSE)</f>
        <v>#N/A</v>
      </c>
    </row>
    <row r="1492" spans="1:18" x14ac:dyDescent="0.35">
      <c r="A1492" s="83" t="str">
        <f>IFERROR(VLOOKUP(LEFT(F1492,4),Tabla3[[COD]:[PROCESO]],5,0),"")</f>
        <v/>
      </c>
      <c r="B1492" s="15"/>
      <c r="C1492" s="85"/>
      <c r="D1492" s="84" t="e">
        <f>VLOOKUP(E1492,FINCAS!$A$2:$B$77,2,0)</f>
        <v>#N/A</v>
      </c>
      <c r="E1492" s="15"/>
      <c r="F1492" s="15"/>
      <c r="G1492" s="82" t="e">
        <f>VLOOKUP(F1492,'ESTADAR V3 2025'!$D$125:$E$240,2,0)</f>
        <v>#N/A</v>
      </c>
      <c r="H1492" s="86"/>
      <c r="I1492" s="86"/>
      <c r="J1492" s="15"/>
      <c r="K1492" s="92">
        <f t="shared" si="99"/>
        <v>0</v>
      </c>
      <c r="L1492" s="93">
        <f t="shared" si="100"/>
        <v>0</v>
      </c>
      <c r="M1492" s="94" t="str">
        <f>+IFERROR(VLOOKUP(LEFT(F1492,4),'ESTADAR V3 2025'!$C$4:$G$116,4,0),"")</f>
        <v/>
      </c>
      <c r="N1492" s="95" t="str">
        <f t="shared" si="101"/>
        <v/>
      </c>
      <c r="O1492" s="96" t="str">
        <f t="shared" si="102"/>
        <v/>
      </c>
      <c r="P1492" s="14"/>
      <c r="Q1492" s="14"/>
      <c r="R1492" s="218" t="e">
        <f>+VLOOKUP(F1492,'ESTADAR V3 2025'!$D$125:$G$236,4,FALSE)</f>
        <v>#N/A</v>
      </c>
    </row>
    <row r="1493" spans="1:18" x14ac:dyDescent="0.35">
      <c r="A1493" s="83" t="str">
        <f>IFERROR(VLOOKUP(LEFT(F1493,4),Tabla3[[COD]:[PROCESO]],5,0),"")</f>
        <v/>
      </c>
      <c r="B1493" s="15"/>
      <c r="C1493" s="85"/>
      <c r="D1493" s="84" t="e">
        <f>VLOOKUP(E1493,FINCAS!$A$2:$B$77,2,0)</f>
        <v>#N/A</v>
      </c>
      <c r="E1493" s="15"/>
      <c r="F1493" s="15"/>
      <c r="G1493" s="82" t="e">
        <f>VLOOKUP(F1493,'ESTADAR V3 2025'!$D$125:$E$240,2,0)</f>
        <v>#N/A</v>
      </c>
      <c r="H1493" s="86"/>
      <c r="I1493" s="86"/>
      <c r="J1493" s="15"/>
      <c r="K1493" s="92">
        <f t="shared" si="99"/>
        <v>0</v>
      </c>
      <c r="L1493" s="93">
        <f t="shared" si="100"/>
        <v>0</v>
      </c>
      <c r="M1493" s="94" t="str">
        <f>+IFERROR(VLOOKUP(LEFT(F1493,4),'ESTADAR V3 2025'!$C$4:$G$116,4,0),"")</f>
        <v/>
      </c>
      <c r="N1493" s="95" t="str">
        <f t="shared" si="101"/>
        <v/>
      </c>
      <c r="O1493" s="96" t="str">
        <f t="shared" si="102"/>
        <v/>
      </c>
      <c r="P1493" s="14"/>
      <c r="Q1493" s="14"/>
      <c r="R1493" s="218" t="e">
        <f>+VLOOKUP(F1493,'ESTADAR V3 2025'!$D$125:$G$236,4,FALSE)</f>
        <v>#N/A</v>
      </c>
    </row>
    <row r="1494" spans="1:18" x14ac:dyDescent="0.35">
      <c r="A1494" s="83" t="str">
        <f>IFERROR(VLOOKUP(LEFT(F1494,4),Tabla3[[COD]:[PROCESO]],5,0),"")</f>
        <v/>
      </c>
      <c r="B1494" s="15"/>
      <c r="C1494" s="85"/>
      <c r="D1494" s="84" t="e">
        <f>VLOOKUP(E1494,FINCAS!$A$2:$B$77,2,0)</f>
        <v>#N/A</v>
      </c>
      <c r="E1494" s="15"/>
      <c r="F1494" s="15"/>
      <c r="G1494" s="82" t="e">
        <f>VLOOKUP(F1494,'ESTADAR V3 2025'!$D$125:$E$240,2,0)</f>
        <v>#N/A</v>
      </c>
      <c r="H1494" s="86"/>
      <c r="I1494" s="86"/>
      <c r="J1494" s="15"/>
      <c r="K1494" s="92">
        <f t="shared" si="99"/>
        <v>0</v>
      </c>
      <c r="L1494" s="93">
        <f t="shared" si="100"/>
        <v>0</v>
      </c>
      <c r="M1494" s="94" t="str">
        <f>+IFERROR(VLOOKUP(LEFT(F1494,4),'ESTADAR V3 2025'!$C$4:$G$116,4,0),"")</f>
        <v/>
      </c>
      <c r="N1494" s="95" t="str">
        <f t="shared" si="101"/>
        <v/>
      </c>
      <c r="O1494" s="96" t="str">
        <f t="shared" si="102"/>
        <v/>
      </c>
      <c r="P1494" s="14"/>
      <c r="Q1494" s="14"/>
      <c r="R1494" s="218" t="e">
        <f>+VLOOKUP(F1494,'ESTADAR V3 2025'!$D$125:$G$236,4,FALSE)</f>
        <v>#N/A</v>
      </c>
    </row>
    <row r="1495" spans="1:18" x14ac:dyDescent="0.35">
      <c r="A1495" s="83" t="str">
        <f>IFERROR(VLOOKUP(LEFT(F1495,4),Tabla3[[COD]:[PROCESO]],5,0),"")</f>
        <v/>
      </c>
      <c r="B1495" s="15"/>
      <c r="C1495" s="85"/>
      <c r="D1495" s="84" t="e">
        <f>VLOOKUP(E1495,FINCAS!$A$2:$B$77,2,0)</f>
        <v>#N/A</v>
      </c>
      <c r="E1495" s="15"/>
      <c r="F1495" s="15"/>
      <c r="G1495" s="82" t="e">
        <f>VLOOKUP(F1495,'ESTADAR V3 2025'!$D$125:$E$240,2,0)</f>
        <v>#N/A</v>
      </c>
      <c r="H1495" s="86"/>
      <c r="I1495" s="86"/>
      <c r="J1495" s="15"/>
      <c r="K1495" s="92">
        <f t="shared" si="99"/>
        <v>0</v>
      </c>
      <c r="L1495" s="93">
        <f t="shared" si="100"/>
        <v>0</v>
      </c>
      <c r="M1495" s="94" t="str">
        <f>+IFERROR(VLOOKUP(LEFT(F1495,4),'ESTADAR V3 2025'!$C$4:$G$116,4,0),"")</f>
        <v/>
      </c>
      <c r="N1495" s="95" t="str">
        <f t="shared" si="101"/>
        <v/>
      </c>
      <c r="O1495" s="96" t="str">
        <f t="shared" si="102"/>
        <v/>
      </c>
      <c r="P1495" s="14"/>
      <c r="Q1495" s="14"/>
      <c r="R1495" s="218" t="e">
        <f>+VLOOKUP(F1495,'ESTADAR V3 2025'!$D$125:$G$236,4,FALSE)</f>
        <v>#N/A</v>
      </c>
    </row>
    <row r="1496" spans="1:18" x14ac:dyDescent="0.35">
      <c r="A1496" s="83" t="str">
        <f>IFERROR(VLOOKUP(LEFT(F1496,4),Tabla3[[COD]:[PROCESO]],5,0),"")</f>
        <v/>
      </c>
      <c r="B1496" s="15"/>
      <c r="C1496" s="85"/>
      <c r="D1496" s="84" t="e">
        <f>VLOOKUP(E1496,FINCAS!$A$2:$B$77,2,0)</f>
        <v>#N/A</v>
      </c>
      <c r="E1496" s="15"/>
      <c r="F1496" s="15"/>
      <c r="G1496" s="82" t="e">
        <f>VLOOKUP(F1496,'ESTADAR V3 2025'!$D$125:$E$240,2,0)</f>
        <v>#N/A</v>
      </c>
      <c r="H1496" s="86"/>
      <c r="I1496" s="86"/>
      <c r="J1496" s="15"/>
      <c r="K1496" s="92">
        <f t="shared" si="99"/>
        <v>0</v>
      </c>
      <c r="L1496" s="93">
        <f t="shared" si="100"/>
        <v>0</v>
      </c>
      <c r="M1496" s="94" t="str">
        <f>+IFERROR(VLOOKUP(LEFT(F1496,4),'ESTADAR V3 2025'!$C$4:$G$116,4,0),"")</f>
        <v/>
      </c>
      <c r="N1496" s="95" t="str">
        <f t="shared" si="101"/>
        <v/>
      </c>
      <c r="O1496" s="96" t="str">
        <f t="shared" si="102"/>
        <v/>
      </c>
      <c r="P1496" s="14"/>
      <c r="Q1496" s="14"/>
      <c r="R1496" s="218" t="e">
        <f>+VLOOKUP(F1496,'ESTADAR V3 2025'!$D$125:$G$236,4,FALSE)</f>
        <v>#N/A</v>
      </c>
    </row>
    <row r="1497" spans="1:18" x14ac:dyDescent="0.35">
      <c r="A1497" s="83" t="str">
        <f>IFERROR(VLOOKUP(LEFT(F1497,4),Tabla3[[COD]:[PROCESO]],5,0),"")</f>
        <v/>
      </c>
      <c r="B1497" s="15"/>
      <c r="C1497" s="85"/>
      <c r="D1497" s="84" t="e">
        <f>VLOOKUP(E1497,FINCAS!$A$2:$B$77,2,0)</f>
        <v>#N/A</v>
      </c>
      <c r="E1497" s="15"/>
      <c r="F1497" s="15"/>
      <c r="G1497" s="82" t="e">
        <f>VLOOKUP(F1497,'ESTADAR V3 2025'!$D$125:$E$240,2,0)</f>
        <v>#N/A</v>
      </c>
      <c r="H1497" s="86"/>
      <c r="I1497" s="86"/>
      <c r="J1497" s="15"/>
      <c r="K1497" s="92">
        <f t="shared" si="99"/>
        <v>0</v>
      </c>
      <c r="L1497" s="93">
        <f t="shared" si="100"/>
        <v>0</v>
      </c>
      <c r="M1497" s="94" t="str">
        <f>+IFERROR(VLOOKUP(LEFT(F1497,4),'ESTADAR V3 2025'!$C$4:$G$116,4,0),"")</f>
        <v/>
      </c>
      <c r="N1497" s="95" t="str">
        <f t="shared" si="101"/>
        <v/>
      </c>
      <c r="O1497" s="96" t="str">
        <f t="shared" si="102"/>
        <v/>
      </c>
      <c r="P1497" s="14"/>
      <c r="Q1497" s="14"/>
      <c r="R1497" s="218" t="e">
        <f>+VLOOKUP(F1497,'ESTADAR V3 2025'!$D$125:$G$236,4,FALSE)</f>
        <v>#N/A</v>
      </c>
    </row>
    <row r="1498" spans="1:18" x14ac:dyDescent="0.35">
      <c r="A1498" s="83" t="str">
        <f>IFERROR(VLOOKUP(LEFT(F1498,4),Tabla3[[COD]:[PROCESO]],5,0),"")</f>
        <v/>
      </c>
      <c r="B1498" s="15"/>
      <c r="C1498" s="85"/>
      <c r="D1498" s="84" t="e">
        <f>VLOOKUP(E1498,FINCAS!$A$2:$B$77,2,0)</f>
        <v>#N/A</v>
      </c>
      <c r="E1498" s="15"/>
      <c r="F1498" s="15"/>
      <c r="G1498" s="82" t="e">
        <f>VLOOKUP(F1498,'ESTADAR V3 2025'!$D$125:$E$240,2,0)</f>
        <v>#N/A</v>
      </c>
      <c r="H1498" s="86"/>
      <c r="I1498" s="86"/>
      <c r="J1498" s="15"/>
      <c r="K1498" s="92">
        <f t="shared" si="99"/>
        <v>0</v>
      </c>
      <c r="L1498" s="93">
        <f t="shared" si="100"/>
        <v>0</v>
      </c>
      <c r="M1498" s="94" t="str">
        <f>+IFERROR(VLOOKUP(LEFT(F1498,4),'ESTADAR V3 2025'!$C$4:$G$116,4,0),"")</f>
        <v/>
      </c>
      <c r="N1498" s="95" t="str">
        <f t="shared" si="101"/>
        <v/>
      </c>
      <c r="O1498" s="96" t="str">
        <f t="shared" si="102"/>
        <v/>
      </c>
      <c r="P1498" s="14"/>
      <c r="Q1498" s="14"/>
      <c r="R1498" s="218" t="e">
        <f>+VLOOKUP(F1498,'ESTADAR V3 2025'!$D$125:$G$236,4,FALSE)</f>
        <v>#N/A</v>
      </c>
    </row>
    <row r="1499" spans="1:18" x14ac:dyDescent="0.35">
      <c r="A1499" s="83" t="str">
        <f>IFERROR(VLOOKUP(LEFT(F1499,4),Tabla3[[COD]:[PROCESO]],5,0),"")</f>
        <v/>
      </c>
      <c r="B1499" s="15"/>
      <c r="C1499" s="85"/>
      <c r="D1499" s="84" t="e">
        <f>VLOOKUP(E1499,FINCAS!$A$2:$B$77,2,0)</f>
        <v>#N/A</v>
      </c>
      <c r="E1499" s="15"/>
      <c r="F1499" s="15"/>
      <c r="G1499" s="82" t="e">
        <f>VLOOKUP(F1499,'ESTADAR V3 2025'!$D$125:$E$240,2,0)</f>
        <v>#N/A</v>
      </c>
      <c r="H1499" s="86"/>
      <c r="I1499" s="86"/>
      <c r="J1499" s="15"/>
      <c r="K1499" s="92">
        <f t="shared" si="99"/>
        <v>0</v>
      </c>
      <c r="L1499" s="93">
        <f t="shared" si="100"/>
        <v>0</v>
      </c>
      <c r="M1499" s="94" t="str">
        <f>+IFERROR(VLOOKUP(LEFT(F1499,4),'ESTADAR V3 2025'!$C$4:$G$116,4,0),"")</f>
        <v/>
      </c>
      <c r="N1499" s="95" t="str">
        <f t="shared" si="101"/>
        <v/>
      </c>
      <c r="O1499" s="96" t="str">
        <f t="shared" si="102"/>
        <v/>
      </c>
      <c r="P1499" s="14"/>
      <c r="Q1499" s="14"/>
      <c r="R1499" s="218" t="e">
        <f>+VLOOKUP(F1499,'ESTADAR V3 2025'!$D$125:$G$236,4,FALSE)</f>
        <v>#N/A</v>
      </c>
    </row>
    <row r="1500" spans="1:18" x14ac:dyDescent="0.35">
      <c r="A1500" s="83" t="str">
        <f>IFERROR(VLOOKUP(LEFT(F1500,4),Tabla3[[COD]:[PROCESO]],5,0),"")</f>
        <v/>
      </c>
      <c r="B1500" s="15"/>
      <c r="C1500" s="85"/>
      <c r="D1500" s="84" t="e">
        <f>VLOOKUP(E1500,FINCAS!$A$2:$B$77,2,0)</f>
        <v>#N/A</v>
      </c>
      <c r="E1500" s="15"/>
      <c r="F1500" s="15"/>
      <c r="G1500" s="82" t="e">
        <f>VLOOKUP(F1500,'ESTADAR V3 2025'!$D$125:$E$240,2,0)</f>
        <v>#N/A</v>
      </c>
      <c r="H1500" s="86"/>
      <c r="I1500" s="86"/>
      <c r="J1500" s="15"/>
      <c r="K1500" s="92">
        <f t="shared" si="99"/>
        <v>0</v>
      </c>
      <c r="L1500" s="93">
        <f t="shared" si="100"/>
        <v>0</v>
      </c>
      <c r="M1500" s="94" t="str">
        <f>+IFERROR(VLOOKUP(LEFT(F1500,4),'ESTADAR V3 2025'!$C$4:$G$116,4,0),"")</f>
        <v/>
      </c>
      <c r="N1500" s="95" t="str">
        <f t="shared" si="101"/>
        <v/>
      </c>
      <c r="O1500" s="96" t="str">
        <f t="shared" si="102"/>
        <v/>
      </c>
      <c r="P1500" s="14"/>
      <c r="Q1500" s="14"/>
      <c r="R1500" s="218" t="e">
        <f>+VLOOKUP(F1500,'ESTADAR V3 2025'!$D$125:$G$236,4,FALSE)</f>
        <v>#N/A</v>
      </c>
    </row>
    <row r="1501" spans="1:18" x14ac:dyDescent="0.35">
      <c r="A1501" s="83" t="str">
        <f>IFERROR(VLOOKUP(LEFT(F1501,4),Tabla3[[COD]:[PROCESO]],5,0),"")</f>
        <v/>
      </c>
      <c r="B1501" s="15"/>
      <c r="C1501" s="85"/>
      <c r="D1501" s="84" t="e">
        <f>VLOOKUP(E1501,FINCAS!$A$2:$B$77,2,0)</f>
        <v>#N/A</v>
      </c>
      <c r="E1501" s="15"/>
      <c r="F1501" s="15"/>
      <c r="G1501" s="82" t="e">
        <f>VLOOKUP(F1501,'ESTADAR V3 2025'!$D$125:$E$240,2,0)</f>
        <v>#N/A</v>
      </c>
      <c r="H1501" s="86"/>
      <c r="I1501" s="86"/>
      <c r="J1501" s="15"/>
      <c r="K1501" s="92">
        <f t="shared" si="99"/>
        <v>0</v>
      </c>
      <c r="L1501" s="93">
        <f t="shared" si="100"/>
        <v>0</v>
      </c>
      <c r="M1501" s="94" t="str">
        <f>+IFERROR(VLOOKUP(LEFT(F1501,4),'ESTADAR V3 2025'!$C$4:$G$116,4,0),"")</f>
        <v/>
      </c>
      <c r="N1501" s="95" t="str">
        <f t="shared" si="101"/>
        <v/>
      </c>
      <c r="O1501" s="96" t="str">
        <f t="shared" si="102"/>
        <v/>
      </c>
      <c r="P1501" s="14"/>
      <c r="Q1501" s="14"/>
      <c r="R1501" s="218" t="e">
        <f>+VLOOKUP(F1501,'ESTADAR V3 2025'!$D$125:$G$236,4,FALSE)</f>
        <v>#N/A</v>
      </c>
    </row>
    <row r="1502" spans="1:18" x14ac:dyDescent="0.35">
      <c r="A1502" s="83" t="str">
        <f>IFERROR(VLOOKUP(LEFT(F1502,4),Tabla3[[COD]:[PROCESO]],5,0),"")</f>
        <v/>
      </c>
      <c r="B1502" s="15"/>
      <c r="C1502" s="85"/>
      <c r="D1502" s="84" t="e">
        <f>VLOOKUP(E1502,FINCAS!$A$2:$B$77,2,0)</f>
        <v>#N/A</v>
      </c>
      <c r="E1502" s="15"/>
      <c r="F1502" s="15"/>
      <c r="G1502" s="82" t="e">
        <f>VLOOKUP(F1502,'ESTADAR V3 2025'!$D$125:$E$240,2,0)</f>
        <v>#N/A</v>
      </c>
      <c r="H1502" s="86"/>
      <c r="I1502" s="86"/>
      <c r="J1502" s="15"/>
      <c r="K1502" s="92">
        <f t="shared" si="99"/>
        <v>0</v>
      </c>
      <c r="L1502" s="93">
        <f t="shared" si="100"/>
        <v>0</v>
      </c>
      <c r="M1502" s="94" t="str">
        <f>+IFERROR(VLOOKUP(LEFT(F1502,4),'ESTADAR V3 2025'!$C$4:$G$116,4,0),"")</f>
        <v/>
      </c>
      <c r="N1502" s="95" t="str">
        <f t="shared" si="101"/>
        <v/>
      </c>
      <c r="O1502" s="96" t="str">
        <f t="shared" si="102"/>
        <v/>
      </c>
      <c r="P1502" s="14"/>
      <c r="Q1502" s="14"/>
      <c r="R1502" s="218" t="e">
        <f>+VLOOKUP(F1502,'ESTADAR V3 2025'!$D$125:$G$236,4,FALSE)</f>
        <v>#N/A</v>
      </c>
    </row>
    <row r="1503" spans="1:18" x14ac:dyDescent="0.35">
      <c r="A1503" s="83" t="str">
        <f>IFERROR(VLOOKUP(LEFT(F1503,4),Tabla3[[COD]:[PROCESO]],5,0),"")</f>
        <v/>
      </c>
      <c r="B1503" s="15"/>
      <c r="C1503" s="85"/>
      <c r="D1503" s="84" t="e">
        <f>VLOOKUP(E1503,FINCAS!$A$2:$B$77,2,0)</f>
        <v>#N/A</v>
      </c>
      <c r="E1503" s="15"/>
      <c r="F1503" s="15"/>
      <c r="G1503" s="82" t="e">
        <f>VLOOKUP(F1503,'ESTADAR V3 2025'!$D$125:$E$240,2,0)</f>
        <v>#N/A</v>
      </c>
      <c r="H1503" s="86"/>
      <c r="I1503" s="86"/>
      <c r="J1503" s="15"/>
      <c r="K1503" s="92">
        <f t="shared" si="99"/>
        <v>0</v>
      </c>
      <c r="L1503" s="93">
        <f t="shared" si="100"/>
        <v>0</v>
      </c>
      <c r="M1503" s="94" t="str">
        <f>+IFERROR(VLOOKUP(LEFT(F1503,4),'ESTADAR V3 2025'!$C$4:$G$116,4,0),"")</f>
        <v/>
      </c>
      <c r="N1503" s="95" t="str">
        <f t="shared" si="101"/>
        <v/>
      </c>
      <c r="O1503" s="96" t="str">
        <f t="shared" si="102"/>
        <v/>
      </c>
      <c r="P1503" s="14"/>
      <c r="Q1503" s="14"/>
      <c r="R1503" s="218" t="e">
        <f>+VLOOKUP(F1503,'ESTADAR V3 2025'!$D$125:$G$236,4,FALSE)</f>
        <v>#N/A</v>
      </c>
    </row>
    <row r="1504" spans="1:18" x14ac:dyDescent="0.35">
      <c r="A1504" s="83" t="str">
        <f>IFERROR(VLOOKUP(LEFT(F1504,4),Tabla3[[COD]:[PROCESO]],5,0),"")</f>
        <v/>
      </c>
      <c r="B1504" s="15"/>
      <c r="C1504" s="85"/>
      <c r="D1504" s="84" t="e">
        <f>VLOOKUP(E1504,FINCAS!$A$2:$B$77,2,0)</f>
        <v>#N/A</v>
      </c>
      <c r="E1504" s="15"/>
      <c r="F1504" s="15"/>
      <c r="G1504" s="82" t="e">
        <f>VLOOKUP(F1504,'ESTADAR V3 2025'!$D$125:$E$240,2,0)</f>
        <v>#N/A</v>
      </c>
      <c r="H1504" s="86"/>
      <c r="I1504" s="86"/>
      <c r="J1504" s="15"/>
      <c r="K1504" s="92">
        <f t="shared" si="99"/>
        <v>0</v>
      </c>
      <c r="L1504" s="93">
        <f t="shared" si="100"/>
        <v>0</v>
      </c>
      <c r="M1504" s="94" t="str">
        <f>+IFERROR(VLOOKUP(LEFT(F1504,4),'ESTADAR V3 2025'!$C$4:$G$116,4,0),"")</f>
        <v/>
      </c>
      <c r="N1504" s="95" t="str">
        <f t="shared" si="101"/>
        <v/>
      </c>
      <c r="O1504" s="96" t="str">
        <f t="shared" si="102"/>
        <v/>
      </c>
      <c r="P1504" s="14"/>
      <c r="Q1504" s="14"/>
      <c r="R1504" s="218" t="e">
        <f>+VLOOKUP(F1504,'ESTADAR V3 2025'!$D$125:$G$236,4,FALSE)</f>
        <v>#N/A</v>
      </c>
    </row>
    <row r="1505" spans="1:18" x14ac:dyDescent="0.35">
      <c r="A1505" s="83" t="str">
        <f>IFERROR(VLOOKUP(LEFT(F1505,4),Tabla3[[COD]:[PROCESO]],5,0),"")</f>
        <v/>
      </c>
      <c r="B1505" s="15"/>
      <c r="C1505" s="85"/>
      <c r="D1505" s="84" t="e">
        <f>VLOOKUP(E1505,FINCAS!$A$2:$B$77,2,0)</f>
        <v>#N/A</v>
      </c>
      <c r="E1505" s="15"/>
      <c r="F1505" s="15"/>
      <c r="G1505" s="82" t="e">
        <f>VLOOKUP(F1505,'ESTADAR V3 2025'!$D$125:$E$240,2,0)</f>
        <v>#N/A</v>
      </c>
      <c r="H1505" s="86"/>
      <c r="I1505" s="86"/>
      <c r="J1505" s="15"/>
      <c r="K1505" s="92">
        <f t="shared" ref="K1505:K1568" si="103">+IFERROR(L1505,M1505)</f>
        <v>0</v>
      </c>
      <c r="L1505" s="93">
        <f t="shared" ref="L1505:L1568" si="104">+(I1505-H1505)*24</f>
        <v>0</v>
      </c>
      <c r="M1505" s="94" t="str">
        <f>+IFERROR(VLOOKUP(LEFT(F1505,4),'ESTADAR V3 2025'!$C$4:$G$116,4,0),"")</f>
        <v/>
      </c>
      <c r="N1505" s="95" t="str">
        <f t="shared" ref="N1505:N1568" si="105">IFERROR(J1505/L1505,"")</f>
        <v/>
      </c>
      <c r="O1505" s="96" t="str">
        <f t="shared" ref="O1505:O1568" si="106">IFERROR(N1505/M1505,"")</f>
        <v/>
      </c>
      <c r="P1505" s="14"/>
      <c r="Q1505" s="14"/>
      <c r="R1505" s="218" t="e">
        <f>+VLOOKUP(F1505,'ESTADAR V3 2025'!$D$125:$G$236,4,FALSE)</f>
        <v>#N/A</v>
      </c>
    </row>
    <row r="1506" spans="1:18" x14ac:dyDescent="0.35">
      <c r="A1506" s="83" t="str">
        <f>IFERROR(VLOOKUP(LEFT(F1506,4),Tabla3[[COD]:[PROCESO]],5,0),"")</f>
        <v/>
      </c>
      <c r="B1506" s="15"/>
      <c r="C1506" s="85"/>
      <c r="D1506" s="84" t="e">
        <f>VLOOKUP(E1506,FINCAS!$A$2:$B$77,2,0)</f>
        <v>#N/A</v>
      </c>
      <c r="E1506" s="15"/>
      <c r="F1506" s="15"/>
      <c r="G1506" s="82" t="e">
        <f>VLOOKUP(F1506,'ESTADAR V3 2025'!$D$125:$E$240,2,0)</f>
        <v>#N/A</v>
      </c>
      <c r="H1506" s="86"/>
      <c r="I1506" s="86"/>
      <c r="J1506" s="15"/>
      <c r="K1506" s="92">
        <f t="shared" si="103"/>
        <v>0</v>
      </c>
      <c r="L1506" s="93">
        <f t="shared" si="104"/>
        <v>0</v>
      </c>
      <c r="M1506" s="94" t="str">
        <f>+IFERROR(VLOOKUP(LEFT(F1506,4),'ESTADAR V3 2025'!$C$4:$G$116,4,0),"")</f>
        <v/>
      </c>
      <c r="N1506" s="95" t="str">
        <f t="shared" si="105"/>
        <v/>
      </c>
      <c r="O1506" s="96" t="str">
        <f t="shared" si="106"/>
        <v/>
      </c>
      <c r="P1506" s="14"/>
      <c r="Q1506" s="14"/>
      <c r="R1506" s="218" t="e">
        <f>+VLOOKUP(F1506,'ESTADAR V3 2025'!$D$125:$G$236,4,FALSE)</f>
        <v>#N/A</v>
      </c>
    </row>
    <row r="1507" spans="1:18" x14ac:dyDescent="0.35">
      <c r="A1507" s="83" t="str">
        <f>IFERROR(VLOOKUP(LEFT(F1507,4),Tabla3[[COD]:[PROCESO]],5,0),"")</f>
        <v/>
      </c>
      <c r="B1507" s="15"/>
      <c r="C1507" s="85"/>
      <c r="D1507" s="84" t="e">
        <f>VLOOKUP(E1507,FINCAS!$A$2:$B$77,2,0)</f>
        <v>#N/A</v>
      </c>
      <c r="E1507" s="15"/>
      <c r="F1507" s="15"/>
      <c r="G1507" s="82" t="e">
        <f>VLOOKUP(F1507,'ESTADAR V3 2025'!$D$125:$E$240,2,0)</f>
        <v>#N/A</v>
      </c>
      <c r="H1507" s="86"/>
      <c r="I1507" s="86"/>
      <c r="J1507" s="15"/>
      <c r="K1507" s="92">
        <f t="shared" si="103"/>
        <v>0</v>
      </c>
      <c r="L1507" s="93">
        <f t="shared" si="104"/>
        <v>0</v>
      </c>
      <c r="M1507" s="94" t="str">
        <f>+IFERROR(VLOOKUP(LEFT(F1507,4),'ESTADAR V3 2025'!$C$4:$G$116,4,0),"")</f>
        <v/>
      </c>
      <c r="N1507" s="95" t="str">
        <f t="shared" si="105"/>
        <v/>
      </c>
      <c r="O1507" s="96" t="str">
        <f t="shared" si="106"/>
        <v/>
      </c>
      <c r="P1507" s="14"/>
      <c r="Q1507" s="14"/>
      <c r="R1507" s="218" t="e">
        <f>+VLOOKUP(F1507,'ESTADAR V3 2025'!$D$125:$G$236,4,FALSE)</f>
        <v>#N/A</v>
      </c>
    </row>
    <row r="1508" spans="1:18" x14ac:dyDescent="0.35">
      <c r="A1508" s="83" t="str">
        <f>IFERROR(VLOOKUP(LEFT(F1508,4),Tabla3[[COD]:[PROCESO]],5,0),"")</f>
        <v/>
      </c>
      <c r="B1508" s="15"/>
      <c r="C1508" s="85"/>
      <c r="D1508" s="84" t="e">
        <f>VLOOKUP(E1508,FINCAS!$A$2:$B$77,2,0)</f>
        <v>#N/A</v>
      </c>
      <c r="E1508" s="15"/>
      <c r="F1508" s="15"/>
      <c r="G1508" s="82" t="e">
        <f>VLOOKUP(F1508,'ESTADAR V3 2025'!$D$125:$E$240,2,0)</f>
        <v>#N/A</v>
      </c>
      <c r="H1508" s="86"/>
      <c r="I1508" s="86"/>
      <c r="J1508" s="15"/>
      <c r="K1508" s="92">
        <f t="shared" si="103"/>
        <v>0</v>
      </c>
      <c r="L1508" s="93">
        <f t="shared" si="104"/>
        <v>0</v>
      </c>
      <c r="M1508" s="94" t="str">
        <f>+IFERROR(VLOOKUP(LEFT(F1508,4),'ESTADAR V3 2025'!$C$4:$G$116,4,0),"")</f>
        <v/>
      </c>
      <c r="N1508" s="95" t="str">
        <f t="shared" si="105"/>
        <v/>
      </c>
      <c r="O1508" s="96" t="str">
        <f t="shared" si="106"/>
        <v/>
      </c>
      <c r="P1508" s="14"/>
      <c r="Q1508" s="14"/>
      <c r="R1508" s="218" t="e">
        <f>+VLOOKUP(F1508,'ESTADAR V3 2025'!$D$125:$G$236,4,FALSE)</f>
        <v>#N/A</v>
      </c>
    </row>
    <row r="1509" spans="1:18" x14ac:dyDescent="0.35">
      <c r="A1509" s="83" t="str">
        <f>IFERROR(VLOOKUP(LEFT(F1509,4),Tabla3[[COD]:[PROCESO]],5,0),"")</f>
        <v/>
      </c>
      <c r="B1509" s="15"/>
      <c r="C1509" s="85"/>
      <c r="D1509" s="84" t="e">
        <f>VLOOKUP(E1509,FINCAS!$A$2:$B$77,2,0)</f>
        <v>#N/A</v>
      </c>
      <c r="E1509" s="15"/>
      <c r="F1509" s="15"/>
      <c r="G1509" s="82" t="e">
        <f>VLOOKUP(F1509,'ESTADAR V3 2025'!$D$125:$E$240,2,0)</f>
        <v>#N/A</v>
      </c>
      <c r="H1509" s="86"/>
      <c r="I1509" s="86"/>
      <c r="J1509" s="15"/>
      <c r="K1509" s="92">
        <f t="shared" si="103"/>
        <v>0</v>
      </c>
      <c r="L1509" s="93">
        <f t="shared" si="104"/>
        <v>0</v>
      </c>
      <c r="M1509" s="94" t="str">
        <f>+IFERROR(VLOOKUP(LEFT(F1509,4),'ESTADAR V3 2025'!$C$4:$G$116,4,0),"")</f>
        <v/>
      </c>
      <c r="N1509" s="95" t="str">
        <f t="shared" si="105"/>
        <v/>
      </c>
      <c r="O1509" s="96" t="str">
        <f t="shared" si="106"/>
        <v/>
      </c>
      <c r="P1509" s="14"/>
      <c r="Q1509" s="14"/>
      <c r="R1509" s="218" t="e">
        <f>+VLOOKUP(F1509,'ESTADAR V3 2025'!$D$125:$G$236,4,FALSE)</f>
        <v>#N/A</v>
      </c>
    </row>
    <row r="1510" spans="1:18" x14ac:dyDescent="0.35">
      <c r="A1510" s="83" t="str">
        <f>IFERROR(VLOOKUP(LEFT(F1510,4),Tabla3[[COD]:[PROCESO]],5,0),"")</f>
        <v/>
      </c>
      <c r="B1510" s="15"/>
      <c r="C1510" s="85"/>
      <c r="D1510" s="84" t="e">
        <f>VLOOKUP(E1510,FINCAS!$A$2:$B$77,2,0)</f>
        <v>#N/A</v>
      </c>
      <c r="E1510" s="15"/>
      <c r="F1510" s="15"/>
      <c r="G1510" s="82" t="e">
        <f>VLOOKUP(F1510,'ESTADAR V3 2025'!$D$125:$E$240,2,0)</f>
        <v>#N/A</v>
      </c>
      <c r="H1510" s="86"/>
      <c r="I1510" s="86"/>
      <c r="J1510" s="15"/>
      <c r="K1510" s="92">
        <f t="shared" si="103"/>
        <v>0</v>
      </c>
      <c r="L1510" s="93">
        <f t="shared" si="104"/>
        <v>0</v>
      </c>
      <c r="M1510" s="94" t="str">
        <f>+IFERROR(VLOOKUP(LEFT(F1510,4),'ESTADAR V3 2025'!$C$4:$G$116,4,0),"")</f>
        <v/>
      </c>
      <c r="N1510" s="95" t="str">
        <f t="shared" si="105"/>
        <v/>
      </c>
      <c r="O1510" s="96" t="str">
        <f t="shared" si="106"/>
        <v/>
      </c>
      <c r="P1510" s="14"/>
      <c r="Q1510" s="14"/>
      <c r="R1510" s="218" t="e">
        <f>+VLOOKUP(F1510,'ESTADAR V3 2025'!$D$125:$G$236,4,FALSE)</f>
        <v>#N/A</v>
      </c>
    </row>
    <row r="1511" spans="1:18" x14ac:dyDescent="0.35">
      <c r="A1511" s="83" t="str">
        <f>IFERROR(VLOOKUP(LEFT(F1511,4),Tabla3[[COD]:[PROCESO]],5,0),"")</f>
        <v/>
      </c>
      <c r="B1511" s="15"/>
      <c r="C1511" s="85"/>
      <c r="D1511" s="84" t="e">
        <f>VLOOKUP(E1511,FINCAS!$A$2:$B$77,2,0)</f>
        <v>#N/A</v>
      </c>
      <c r="E1511" s="15"/>
      <c r="F1511" s="15"/>
      <c r="G1511" s="82" t="e">
        <f>VLOOKUP(F1511,'ESTADAR V3 2025'!$D$125:$E$240,2,0)</f>
        <v>#N/A</v>
      </c>
      <c r="H1511" s="86"/>
      <c r="I1511" s="86"/>
      <c r="J1511" s="15"/>
      <c r="K1511" s="92">
        <f t="shared" si="103"/>
        <v>0</v>
      </c>
      <c r="L1511" s="93">
        <f t="shared" si="104"/>
        <v>0</v>
      </c>
      <c r="M1511" s="94" t="str">
        <f>+IFERROR(VLOOKUP(LEFT(F1511,4),'ESTADAR V3 2025'!$C$4:$G$116,4,0),"")</f>
        <v/>
      </c>
      <c r="N1511" s="95" t="str">
        <f t="shared" si="105"/>
        <v/>
      </c>
      <c r="O1511" s="96" t="str">
        <f t="shared" si="106"/>
        <v/>
      </c>
      <c r="P1511" s="14"/>
      <c r="Q1511" s="14"/>
      <c r="R1511" s="218" t="e">
        <f>+VLOOKUP(F1511,'ESTADAR V3 2025'!$D$125:$G$236,4,FALSE)</f>
        <v>#N/A</v>
      </c>
    </row>
    <row r="1512" spans="1:18" x14ac:dyDescent="0.35">
      <c r="A1512" s="83" t="str">
        <f>IFERROR(VLOOKUP(LEFT(F1512,4),Tabla3[[COD]:[PROCESO]],5,0),"")</f>
        <v/>
      </c>
      <c r="B1512" s="15"/>
      <c r="C1512" s="85"/>
      <c r="D1512" s="84" t="e">
        <f>VLOOKUP(E1512,FINCAS!$A$2:$B$77,2,0)</f>
        <v>#N/A</v>
      </c>
      <c r="E1512" s="15"/>
      <c r="F1512" s="15"/>
      <c r="G1512" s="82" t="e">
        <f>VLOOKUP(F1512,'ESTADAR V3 2025'!$D$125:$E$240,2,0)</f>
        <v>#N/A</v>
      </c>
      <c r="H1512" s="86"/>
      <c r="I1512" s="86"/>
      <c r="J1512" s="15"/>
      <c r="K1512" s="92">
        <f t="shared" si="103"/>
        <v>0</v>
      </c>
      <c r="L1512" s="93">
        <f t="shared" si="104"/>
        <v>0</v>
      </c>
      <c r="M1512" s="94" t="str">
        <f>+IFERROR(VLOOKUP(LEFT(F1512,4),'ESTADAR V3 2025'!$C$4:$G$116,4,0),"")</f>
        <v/>
      </c>
      <c r="N1512" s="95" t="str">
        <f t="shared" si="105"/>
        <v/>
      </c>
      <c r="O1512" s="96" t="str">
        <f t="shared" si="106"/>
        <v/>
      </c>
      <c r="P1512" s="14"/>
      <c r="Q1512" s="14"/>
      <c r="R1512" s="218" t="e">
        <f>+VLOOKUP(F1512,'ESTADAR V3 2025'!$D$125:$G$236,4,FALSE)</f>
        <v>#N/A</v>
      </c>
    </row>
    <row r="1513" spans="1:18" x14ac:dyDescent="0.35">
      <c r="A1513" s="83" t="str">
        <f>IFERROR(VLOOKUP(LEFT(F1513,4),Tabla3[[COD]:[PROCESO]],5,0),"")</f>
        <v/>
      </c>
      <c r="B1513" s="15"/>
      <c r="C1513" s="85"/>
      <c r="D1513" s="84" t="e">
        <f>VLOOKUP(E1513,FINCAS!$A$2:$B$77,2,0)</f>
        <v>#N/A</v>
      </c>
      <c r="E1513" s="15"/>
      <c r="F1513" s="15"/>
      <c r="G1513" s="82" t="e">
        <f>VLOOKUP(F1513,'ESTADAR V3 2025'!$D$125:$E$240,2,0)</f>
        <v>#N/A</v>
      </c>
      <c r="H1513" s="86"/>
      <c r="I1513" s="86"/>
      <c r="J1513" s="15"/>
      <c r="K1513" s="92">
        <f t="shared" si="103"/>
        <v>0</v>
      </c>
      <c r="L1513" s="93">
        <f t="shared" si="104"/>
        <v>0</v>
      </c>
      <c r="M1513" s="94" t="str">
        <f>+IFERROR(VLOOKUP(LEFT(F1513,4),'ESTADAR V3 2025'!$C$4:$G$116,4,0),"")</f>
        <v/>
      </c>
      <c r="N1513" s="95" t="str">
        <f t="shared" si="105"/>
        <v/>
      </c>
      <c r="O1513" s="96" t="str">
        <f t="shared" si="106"/>
        <v/>
      </c>
      <c r="P1513" s="14"/>
      <c r="Q1513" s="14"/>
      <c r="R1513" s="218" t="e">
        <f>+VLOOKUP(F1513,'ESTADAR V3 2025'!$D$125:$G$236,4,FALSE)</f>
        <v>#N/A</v>
      </c>
    </row>
    <row r="1514" spans="1:18" x14ac:dyDescent="0.35">
      <c r="A1514" s="83" t="str">
        <f>IFERROR(VLOOKUP(LEFT(F1514,4),Tabla3[[COD]:[PROCESO]],5,0),"")</f>
        <v/>
      </c>
      <c r="B1514" s="15"/>
      <c r="C1514" s="85"/>
      <c r="D1514" s="84" t="e">
        <f>VLOOKUP(E1514,FINCAS!$A$2:$B$77,2,0)</f>
        <v>#N/A</v>
      </c>
      <c r="E1514" s="15"/>
      <c r="F1514" s="15"/>
      <c r="G1514" s="82" t="e">
        <f>VLOOKUP(F1514,'ESTADAR V3 2025'!$D$125:$E$240,2,0)</f>
        <v>#N/A</v>
      </c>
      <c r="H1514" s="86"/>
      <c r="I1514" s="86"/>
      <c r="J1514" s="15"/>
      <c r="K1514" s="92">
        <f t="shared" si="103"/>
        <v>0</v>
      </c>
      <c r="L1514" s="93">
        <f t="shared" si="104"/>
        <v>0</v>
      </c>
      <c r="M1514" s="94" t="str">
        <f>+IFERROR(VLOOKUP(LEFT(F1514,4),'ESTADAR V3 2025'!$C$4:$G$116,4,0),"")</f>
        <v/>
      </c>
      <c r="N1514" s="95" t="str">
        <f t="shared" si="105"/>
        <v/>
      </c>
      <c r="O1514" s="96" t="str">
        <f t="shared" si="106"/>
        <v/>
      </c>
      <c r="P1514" s="14"/>
      <c r="Q1514" s="14"/>
      <c r="R1514" s="218" t="e">
        <f>+VLOOKUP(F1514,'ESTADAR V3 2025'!$D$125:$G$236,4,FALSE)</f>
        <v>#N/A</v>
      </c>
    </row>
    <row r="1515" spans="1:18" x14ac:dyDescent="0.35">
      <c r="A1515" s="83" t="str">
        <f>IFERROR(VLOOKUP(LEFT(F1515,4),Tabla3[[COD]:[PROCESO]],5,0),"")</f>
        <v/>
      </c>
      <c r="B1515" s="15"/>
      <c r="C1515" s="85"/>
      <c r="D1515" s="84" t="e">
        <f>VLOOKUP(E1515,FINCAS!$A$2:$B$77,2,0)</f>
        <v>#N/A</v>
      </c>
      <c r="E1515" s="15"/>
      <c r="F1515" s="15"/>
      <c r="G1515" s="82" t="e">
        <f>VLOOKUP(F1515,'ESTADAR V3 2025'!$D$125:$E$240,2,0)</f>
        <v>#N/A</v>
      </c>
      <c r="H1515" s="86"/>
      <c r="I1515" s="86"/>
      <c r="J1515" s="15"/>
      <c r="K1515" s="92">
        <f t="shared" si="103"/>
        <v>0</v>
      </c>
      <c r="L1515" s="93">
        <f t="shared" si="104"/>
        <v>0</v>
      </c>
      <c r="M1515" s="94" t="str">
        <f>+IFERROR(VLOOKUP(LEFT(F1515,4),'ESTADAR V3 2025'!$C$4:$G$116,4,0),"")</f>
        <v/>
      </c>
      <c r="N1515" s="95" t="str">
        <f t="shared" si="105"/>
        <v/>
      </c>
      <c r="O1515" s="96" t="str">
        <f t="shared" si="106"/>
        <v/>
      </c>
      <c r="P1515" s="14"/>
      <c r="Q1515" s="14"/>
      <c r="R1515" s="218" t="e">
        <f>+VLOOKUP(F1515,'ESTADAR V3 2025'!$D$125:$G$236,4,FALSE)</f>
        <v>#N/A</v>
      </c>
    </row>
    <row r="1516" spans="1:18" x14ac:dyDescent="0.35">
      <c r="A1516" s="83" t="str">
        <f>IFERROR(VLOOKUP(LEFT(F1516,4),Tabla3[[COD]:[PROCESO]],5,0),"")</f>
        <v/>
      </c>
      <c r="B1516" s="15"/>
      <c r="C1516" s="85"/>
      <c r="D1516" s="84" t="e">
        <f>VLOOKUP(E1516,FINCAS!$A$2:$B$77,2,0)</f>
        <v>#N/A</v>
      </c>
      <c r="E1516" s="15"/>
      <c r="F1516" s="15"/>
      <c r="G1516" s="82" t="e">
        <f>VLOOKUP(F1516,'ESTADAR V3 2025'!$D$125:$E$240,2,0)</f>
        <v>#N/A</v>
      </c>
      <c r="H1516" s="86"/>
      <c r="I1516" s="86"/>
      <c r="J1516" s="15"/>
      <c r="K1516" s="92">
        <f t="shared" si="103"/>
        <v>0</v>
      </c>
      <c r="L1516" s="93">
        <f t="shared" si="104"/>
        <v>0</v>
      </c>
      <c r="M1516" s="94" t="str">
        <f>+IFERROR(VLOOKUP(LEFT(F1516,4),'ESTADAR V3 2025'!$C$4:$G$116,4,0),"")</f>
        <v/>
      </c>
      <c r="N1516" s="95" t="str">
        <f t="shared" si="105"/>
        <v/>
      </c>
      <c r="O1516" s="96" t="str">
        <f t="shared" si="106"/>
        <v/>
      </c>
      <c r="P1516" s="14"/>
      <c r="Q1516" s="14"/>
      <c r="R1516" s="218" t="e">
        <f>+VLOOKUP(F1516,'ESTADAR V3 2025'!$D$125:$G$236,4,FALSE)</f>
        <v>#N/A</v>
      </c>
    </row>
    <row r="1517" spans="1:18" x14ac:dyDescent="0.35">
      <c r="A1517" s="83" t="str">
        <f>IFERROR(VLOOKUP(LEFT(F1517,4),Tabla3[[COD]:[PROCESO]],5,0),"")</f>
        <v/>
      </c>
      <c r="B1517" s="15"/>
      <c r="C1517" s="85"/>
      <c r="D1517" s="84" t="e">
        <f>VLOOKUP(E1517,FINCAS!$A$2:$B$77,2,0)</f>
        <v>#N/A</v>
      </c>
      <c r="E1517" s="15"/>
      <c r="F1517" s="15"/>
      <c r="G1517" s="82" t="e">
        <f>VLOOKUP(F1517,'ESTADAR V3 2025'!$D$125:$E$240,2,0)</f>
        <v>#N/A</v>
      </c>
      <c r="H1517" s="86"/>
      <c r="I1517" s="86"/>
      <c r="J1517" s="15"/>
      <c r="K1517" s="92">
        <f t="shared" si="103"/>
        <v>0</v>
      </c>
      <c r="L1517" s="93">
        <f t="shared" si="104"/>
        <v>0</v>
      </c>
      <c r="M1517" s="94" t="str">
        <f>+IFERROR(VLOOKUP(LEFT(F1517,4),'ESTADAR V3 2025'!$C$4:$G$116,4,0),"")</f>
        <v/>
      </c>
      <c r="N1517" s="95" t="str">
        <f t="shared" si="105"/>
        <v/>
      </c>
      <c r="O1517" s="96" t="str">
        <f t="shared" si="106"/>
        <v/>
      </c>
      <c r="P1517" s="14"/>
      <c r="Q1517" s="14"/>
      <c r="R1517" s="218" t="e">
        <f>+VLOOKUP(F1517,'ESTADAR V3 2025'!$D$125:$G$236,4,FALSE)</f>
        <v>#N/A</v>
      </c>
    </row>
    <row r="1518" spans="1:18" x14ac:dyDescent="0.35">
      <c r="A1518" s="83" t="str">
        <f>IFERROR(VLOOKUP(LEFT(F1518,4),Tabla3[[COD]:[PROCESO]],5,0),"")</f>
        <v/>
      </c>
      <c r="B1518" s="15"/>
      <c r="C1518" s="85"/>
      <c r="D1518" s="84" t="e">
        <f>VLOOKUP(E1518,FINCAS!$A$2:$B$77,2,0)</f>
        <v>#N/A</v>
      </c>
      <c r="E1518" s="15"/>
      <c r="F1518" s="15"/>
      <c r="G1518" s="82" t="e">
        <f>VLOOKUP(F1518,'ESTADAR V3 2025'!$D$125:$E$240,2,0)</f>
        <v>#N/A</v>
      </c>
      <c r="H1518" s="86"/>
      <c r="I1518" s="86"/>
      <c r="J1518" s="15"/>
      <c r="K1518" s="92">
        <f t="shared" si="103"/>
        <v>0</v>
      </c>
      <c r="L1518" s="93">
        <f t="shared" si="104"/>
        <v>0</v>
      </c>
      <c r="M1518" s="94" t="str">
        <f>+IFERROR(VLOOKUP(LEFT(F1518,4),'ESTADAR V3 2025'!$C$4:$G$116,4,0),"")</f>
        <v/>
      </c>
      <c r="N1518" s="95" t="str">
        <f t="shared" si="105"/>
        <v/>
      </c>
      <c r="O1518" s="96" t="str">
        <f t="shared" si="106"/>
        <v/>
      </c>
      <c r="P1518" s="14"/>
      <c r="Q1518" s="14"/>
      <c r="R1518" s="218" t="e">
        <f>+VLOOKUP(F1518,'ESTADAR V3 2025'!$D$125:$G$236,4,FALSE)</f>
        <v>#N/A</v>
      </c>
    </row>
    <row r="1519" spans="1:18" x14ac:dyDescent="0.35">
      <c r="A1519" s="83" t="str">
        <f>IFERROR(VLOOKUP(LEFT(F1519,4),Tabla3[[COD]:[PROCESO]],5,0),"")</f>
        <v/>
      </c>
      <c r="B1519" s="15"/>
      <c r="C1519" s="85"/>
      <c r="D1519" s="84" t="e">
        <f>VLOOKUP(E1519,FINCAS!$A$2:$B$77,2,0)</f>
        <v>#N/A</v>
      </c>
      <c r="E1519" s="15"/>
      <c r="F1519" s="15"/>
      <c r="G1519" s="82" t="e">
        <f>VLOOKUP(F1519,'ESTADAR V3 2025'!$D$125:$E$240,2,0)</f>
        <v>#N/A</v>
      </c>
      <c r="H1519" s="86"/>
      <c r="I1519" s="86"/>
      <c r="J1519" s="15"/>
      <c r="K1519" s="92">
        <f t="shared" si="103"/>
        <v>0</v>
      </c>
      <c r="L1519" s="93">
        <f t="shared" si="104"/>
        <v>0</v>
      </c>
      <c r="M1519" s="94" t="str">
        <f>+IFERROR(VLOOKUP(LEFT(F1519,4),'ESTADAR V3 2025'!$C$4:$G$116,4,0),"")</f>
        <v/>
      </c>
      <c r="N1519" s="95" t="str">
        <f t="shared" si="105"/>
        <v/>
      </c>
      <c r="O1519" s="96" t="str">
        <f t="shared" si="106"/>
        <v/>
      </c>
      <c r="P1519" s="14"/>
      <c r="Q1519" s="14"/>
      <c r="R1519" s="218" t="e">
        <f>+VLOOKUP(F1519,'ESTADAR V3 2025'!$D$125:$G$236,4,FALSE)</f>
        <v>#N/A</v>
      </c>
    </row>
    <row r="1520" spans="1:18" x14ac:dyDescent="0.35">
      <c r="A1520" s="83" t="str">
        <f>IFERROR(VLOOKUP(LEFT(F1520,4),Tabla3[[COD]:[PROCESO]],5,0),"")</f>
        <v/>
      </c>
      <c r="B1520" s="15"/>
      <c r="C1520" s="85"/>
      <c r="D1520" s="84" t="e">
        <f>VLOOKUP(E1520,FINCAS!$A$2:$B$77,2,0)</f>
        <v>#N/A</v>
      </c>
      <c r="E1520" s="15"/>
      <c r="F1520" s="15"/>
      <c r="G1520" s="82" t="e">
        <f>VLOOKUP(F1520,'ESTADAR V3 2025'!$D$125:$E$240,2,0)</f>
        <v>#N/A</v>
      </c>
      <c r="H1520" s="86"/>
      <c r="I1520" s="86"/>
      <c r="J1520" s="15"/>
      <c r="K1520" s="92">
        <f t="shared" si="103"/>
        <v>0</v>
      </c>
      <c r="L1520" s="93">
        <f t="shared" si="104"/>
        <v>0</v>
      </c>
      <c r="M1520" s="94" t="str">
        <f>+IFERROR(VLOOKUP(LEFT(F1520,4),'ESTADAR V3 2025'!$C$4:$G$116,4,0),"")</f>
        <v/>
      </c>
      <c r="N1520" s="95" t="str">
        <f t="shared" si="105"/>
        <v/>
      </c>
      <c r="O1520" s="96" t="str">
        <f t="shared" si="106"/>
        <v/>
      </c>
      <c r="P1520" s="14"/>
      <c r="Q1520" s="14"/>
      <c r="R1520" s="218" t="e">
        <f>+VLOOKUP(F1520,'ESTADAR V3 2025'!$D$125:$G$236,4,FALSE)</f>
        <v>#N/A</v>
      </c>
    </row>
    <row r="1521" spans="1:18" x14ac:dyDescent="0.35">
      <c r="A1521" s="83" t="str">
        <f>IFERROR(VLOOKUP(LEFT(F1521,4),Tabla3[[COD]:[PROCESO]],5,0),"")</f>
        <v/>
      </c>
      <c r="B1521" s="15"/>
      <c r="C1521" s="85"/>
      <c r="D1521" s="84" t="e">
        <f>VLOOKUP(E1521,FINCAS!$A$2:$B$77,2,0)</f>
        <v>#N/A</v>
      </c>
      <c r="E1521" s="15"/>
      <c r="F1521" s="15"/>
      <c r="G1521" s="82" t="e">
        <f>VLOOKUP(F1521,'ESTADAR V3 2025'!$D$125:$E$240,2,0)</f>
        <v>#N/A</v>
      </c>
      <c r="H1521" s="86"/>
      <c r="I1521" s="86"/>
      <c r="J1521" s="15"/>
      <c r="K1521" s="92">
        <f t="shared" si="103"/>
        <v>0</v>
      </c>
      <c r="L1521" s="93">
        <f t="shared" si="104"/>
        <v>0</v>
      </c>
      <c r="M1521" s="94" t="str">
        <f>+IFERROR(VLOOKUP(LEFT(F1521,4),'ESTADAR V3 2025'!$C$4:$G$116,4,0),"")</f>
        <v/>
      </c>
      <c r="N1521" s="95" t="str">
        <f t="shared" si="105"/>
        <v/>
      </c>
      <c r="O1521" s="96" t="str">
        <f t="shared" si="106"/>
        <v/>
      </c>
      <c r="P1521" s="14"/>
      <c r="Q1521" s="14"/>
      <c r="R1521" s="218" t="e">
        <f>+VLOOKUP(F1521,'ESTADAR V3 2025'!$D$125:$G$236,4,FALSE)</f>
        <v>#N/A</v>
      </c>
    </row>
    <row r="1522" spans="1:18" x14ac:dyDescent="0.35">
      <c r="A1522" s="83" t="str">
        <f>IFERROR(VLOOKUP(LEFT(F1522,4),Tabla3[[COD]:[PROCESO]],5,0),"")</f>
        <v/>
      </c>
      <c r="B1522" s="15"/>
      <c r="C1522" s="85"/>
      <c r="D1522" s="84" t="e">
        <f>VLOOKUP(E1522,FINCAS!$A$2:$B$77,2,0)</f>
        <v>#N/A</v>
      </c>
      <c r="E1522" s="15"/>
      <c r="F1522" s="15"/>
      <c r="G1522" s="82" t="e">
        <f>VLOOKUP(F1522,'ESTADAR V3 2025'!$D$125:$E$240,2,0)</f>
        <v>#N/A</v>
      </c>
      <c r="H1522" s="86"/>
      <c r="I1522" s="86"/>
      <c r="J1522" s="15"/>
      <c r="K1522" s="92">
        <f t="shared" si="103"/>
        <v>0</v>
      </c>
      <c r="L1522" s="93">
        <f t="shared" si="104"/>
        <v>0</v>
      </c>
      <c r="M1522" s="94" t="str">
        <f>+IFERROR(VLOOKUP(LEFT(F1522,4),'ESTADAR V3 2025'!$C$4:$G$116,4,0),"")</f>
        <v/>
      </c>
      <c r="N1522" s="95" t="str">
        <f t="shared" si="105"/>
        <v/>
      </c>
      <c r="O1522" s="96" t="str">
        <f t="shared" si="106"/>
        <v/>
      </c>
      <c r="P1522" s="14"/>
      <c r="Q1522" s="14"/>
      <c r="R1522" s="218" t="e">
        <f>+VLOOKUP(F1522,'ESTADAR V3 2025'!$D$125:$G$236,4,FALSE)</f>
        <v>#N/A</v>
      </c>
    </row>
    <row r="1523" spans="1:18" x14ac:dyDescent="0.35">
      <c r="A1523" s="83" t="str">
        <f>IFERROR(VLOOKUP(LEFT(F1523,4),Tabla3[[COD]:[PROCESO]],5,0),"")</f>
        <v/>
      </c>
      <c r="B1523" s="15"/>
      <c r="C1523" s="85"/>
      <c r="D1523" s="84" t="e">
        <f>VLOOKUP(E1523,FINCAS!$A$2:$B$77,2,0)</f>
        <v>#N/A</v>
      </c>
      <c r="E1523" s="15"/>
      <c r="F1523" s="15"/>
      <c r="G1523" s="82" t="e">
        <f>VLOOKUP(F1523,'ESTADAR V3 2025'!$D$125:$E$240,2,0)</f>
        <v>#N/A</v>
      </c>
      <c r="H1523" s="86"/>
      <c r="I1523" s="86"/>
      <c r="J1523" s="15"/>
      <c r="K1523" s="92">
        <f t="shared" si="103"/>
        <v>0</v>
      </c>
      <c r="L1523" s="93">
        <f t="shared" si="104"/>
        <v>0</v>
      </c>
      <c r="M1523" s="94" t="str">
        <f>+IFERROR(VLOOKUP(LEFT(F1523,4),'ESTADAR V3 2025'!$C$4:$G$116,4,0),"")</f>
        <v/>
      </c>
      <c r="N1523" s="95" t="str">
        <f t="shared" si="105"/>
        <v/>
      </c>
      <c r="O1523" s="96" t="str">
        <f t="shared" si="106"/>
        <v/>
      </c>
      <c r="P1523" s="14"/>
      <c r="Q1523" s="14"/>
      <c r="R1523" s="218" t="e">
        <f>+VLOOKUP(F1523,'ESTADAR V3 2025'!$D$125:$G$236,4,FALSE)</f>
        <v>#N/A</v>
      </c>
    </row>
    <row r="1524" spans="1:18" x14ac:dyDescent="0.35">
      <c r="A1524" s="83" t="str">
        <f>IFERROR(VLOOKUP(LEFT(F1524,4),Tabla3[[COD]:[PROCESO]],5,0),"")</f>
        <v/>
      </c>
      <c r="B1524" s="15"/>
      <c r="C1524" s="85"/>
      <c r="D1524" s="84" t="e">
        <f>VLOOKUP(E1524,FINCAS!$A$2:$B$77,2,0)</f>
        <v>#N/A</v>
      </c>
      <c r="E1524" s="15"/>
      <c r="F1524" s="15"/>
      <c r="G1524" s="82" t="e">
        <f>VLOOKUP(F1524,'ESTADAR V3 2025'!$D$125:$E$240,2,0)</f>
        <v>#N/A</v>
      </c>
      <c r="H1524" s="86"/>
      <c r="I1524" s="86"/>
      <c r="J1524" s="15"/>
      <c r="K1524" s="92">
        <f t="shared" si="103"/>
        <v>0</v>
      </c>
      <c r="L1524" s="93">
        <f t="shared" si="104"/>
        <v>0</v>
      </c>
      <c r="M1524" s="94" t="str">
        <f>+IFERROR(VLOOKUP(LEFT(F1524,4),'ESTADAR V3 2025'!$C$4:$G$116,4,0),"")</f>
        <v/>
      </c>
      <c r="N1524" s="95" t="str">
        <f t="shared" si="105"/>
        <v/>
      </c>
      <c r="O1524" s="96" t="str">
        <f t="shared" si="106"/>
        <v/>
      </c>
      <c r="P1524" s="14"/>
      <c r="Q1524" s="14"/>
      <c r="R1524" s="218" t="e">
        <f>+VLOOKUP(F1524,'ESTADAR V3 2025'!$D$125:$G$236,4,FALSE)</f>
        <v>#N/A</v>
      </c>
    </row>
    <row r="1525" spans="1:18" x14ac:dyDescent="0.35">
      <c r="A1525" s="83" t="str">
        <f>IFERROR(VLOOKUP(LEFT(F1525,4),Tabla3[[COD]:[PROCESO]],5,0),"")</f>
        <v/>
      </c>
      <c r="B1525" s="15"/>
      <c r="C1525" s="85"/>
      <c r="D1525" s="84" t="e">
        <f>VLOOKUP(E1525,FINCAS!$A$2:$B$77,2,0)</f>
        <v>#N/A</v>
      </c>
      <c r="E1525" s="15"/>
      <c r="F1525" s="15"/>
      <c r="G1525" s="82" t="e">
        <f>VLOOKUP(F1525,'ESTADAR V3 2025'!$D$125:$E$240,2,0)</f>
        <v>#N/A</v>
      </c>
      <c r="H1525" s="86"/>
      <c r="I1525" s="86"/>
      <c r="J1525" s="15"/>
      <c r="K1525" s="92">
        <f t="shared" si="103"/>
        <v>0</v>
      </c>
      <c r="L1525" s="93">
        <f t="shared" si="104"/>
        <v>0</v>
      </c>
      <c r="M1525" s="94" t="str">
        <f>+IFERROR(VLOOKUP(LEFT(F1525,4),'ESTADAR V3 2025'!$C$4:$G$116,4,0),"")</f>
        <v/>
      </c>
      <c r="N1525" s="95" t="str">
        <f t="shared" si="105"/>
        <v/>
      </c>
      <c r="O1525" s="96" t="str">
        <f t="shared" si="106"/>
        <v/>
      </c>
      <c r="P1525" s="14"/>
      <c r="Q1525" s="14"/>
      <c r="R1525" s="218" t="e">
        <f>+VLOOKUP(F1525,'ESTADAR V3 2025'!$D$125:$G$236,4,FALSE)</f>
        <v>#N/A</v>
      </c>
    </row>
    <row r="1526" spans="1:18" x14ac:dyDescent="0.35">
      <c r="A1526" s="83" t="str">
        <f>IFERROR(VLOOKUP(LEFT(F1526,4),Tabla3[[COD]:[PROCESO]],5,0),"")</f>
        <v/>
      </c>
      <c r="B1526" s="15"/>
      <c r="C1526" s="85"/>
      <c r="D1526" s="84" t="e">
        <f>VLOOKUP(E1526,FINCAS!$A$2:$B$77,2,0)</f>
        <v>#N/A</v>
      </c>
      <c r="E1526" s="15"/>
      <c r="F1526" s="15"/>
      <c r="G1526" s="82" t="e">
        <f>VLOOKUP(F1526,'ESTADAR V3 2025'!$D$125:$E$240,2,0)</f>
        <v>#N/A</v>
      </c>
      <c r="H1526" s="86"/>
      <c r="I1526" s="86"/>
      <c r="J1526" s="15"/>
      <c r="K1526" s="92">
        <f t="shared" si="103"/>
        <v>0</v>
      </c>
      <c r="L1526" s="93">
        <f t="shared" si="104"/>
        <v>0</v>
      </c>
      <c r="M1526" s="94" t="str">
        <f>+IFERROR(VLOOKUP(LEFT(F1526,4),'ESTADAR V3 2025'!$C$4:$G$116,4,0),"")</f>
        <v/>
      </c>
      <c r="N1526" s="95" t="str">
        <f t="shared" si="105"/>
        <v/>
      </c>
      <c r="O1526" s="96" t="str">
        <f t="shared" si="106"/>
        <v/>
      </c>
      <c r="P1526" s="14"/>
      <c r="Q1526" s="14"/>
      <c r="R1526" s="218" t="e">
        <f>+VLOOKUP(F1526,'ESTADAR V3 2025'!$D$125:$G$236,4,FALSE)</f>
        <v>#N/A</v>
      </c>
    </row>
    <row r="1527" spans="1:18" x14ac:dyDescent="0.35">
      <c r="A1527" s="83" t="str">
        <f>IFERROR(VLOOKUP(LEFT(F1527,4),Tabla3[[COD]:[PROCESO]],5,0),"")</f>
        <v/>
      </c>
      <c r="B1527" s="15"/>
      <c r="C1527" s="85"/>
      <c r="D1527" s="84" t="e">
        <f>VLOOKUP(E1527,FINCAS!$A$2:$B$77,2,0)</f>
        <v>#N/A</v>
      </c>
      <c r="E1527" s="15"/>
      <c r="F1527" s="15"/>
      <c r="G1527" s="82" t="e">
        <f>VLOOKUP(F1527,'ESTADAR V3 2025'!$D$125:$E$240,2,0)</f>
        <v>#N/A</v>
      </c>
      <c r="H1527" s="86"/>
      <c r="I1527" s="86"/>
      <c r="J1527" s="15"/>
      <c r="K1527" s="92">
        <f t="shared" si="103"/>
        <v>0</v>
      </c>
      <c r="L1527" s="93">
        <f t="shared" si="104"/>
        <v>0</v>
      </c>
      <c r="M1527" s="94" t="str">
        <f>+IFERROR(VLOOKUP(LEFT(F1527,4),'ESTADAR V3 2025'!$C$4:$G$116,4,0),"")</f>
        <v/>
      </c>
      <c r="N1527" s="95" t="str">
        <f t="shared" si="105"/>
        <v/>
      </c>
      <c r="O1527" s="96" t="str">
        <f t="shared" si="106"/>
        <v/>
      </c>
      <c r="P1527" s="14"/>
      <c r="Q1527" s="14"/>
      <c r="R1527" s="218" t="e">
        <f>+VLOOKUP(F1527,'ESTADAR V3 2025'!$D$125:$G$236,4,FALSE)</f>
        <v>#N/A</v>
      </c>
    </row>
    <row r="1528" spans="1:18" x14ac:dyDescent="0.35">
      <c r="A1528" s="83" t="str">
        <f>IFERROR(VLOOKUP(LEFT(F1528,4),Tabla3[[COD]:[PROCESO]],5,0),"")</f>
        <v/>
      </c>
      <c r="B1528" s="15"/>
      <c r="C1528" s="85"/>
      <c r="D1528" s="84" t="e">
        <f>VLOOKUP(E1528,FINCAS!$A$2:$B$77,2,0)</f>
        <v>#N/A</v>
      </c>
      <c r="E1528" s="15"/>
      <c r="F1528" s="15"/>
      <c r="G1528" s="82" t="e">
        <f>VLOOKUP(F1528,'ESTADAR V3 2025'!$D$125:$E$240,2,0)</f>
        <v>#N/A</v>
      </c>
      <c r="H1528" s="86"/>
      <c r="I1528" s="86"/>
      <c r="J1528" s="15"/>
      <c r="K1528" s="92">
        <f t="shared" si="103"/>
        <v>0</v>
      </c>
      <c r="L1528" s="93">
        <f t="shared" si="104"/>
        <v>0</v>
      </c>
      <c r="M1528" s="94" t="str">
        <f>+IFERROR(VLOOKUP(LEFT(F1528,4),'ESTADAR V3 2025'!$C$4:$G$116,4,0),"")</f>
        <v/>
      </c>
      <c r="N1528" s="95" t="str">
        <f t="shared" si="105"/>
        <v/>
      </c>
      <c r="O1528" s="96" t="str">
        <f t="shared" si="106"/>
        <v/>
      </c>
      <c r="P1528" s="14"/>
      <c r="Q1528" s="14"/>
      <c r="R1528" s="218" t="e">
        <f>+VLOOKUP(F1528,'ESTADAR V3 2025'!$D$125:$G$236,4,FALSE)</f>
        <v>#N/A</v>
      </c>
    </row>
    <row r="1529" spans="1:18" x14ac:dyDescent="0.35">
      <c r="A1529" s="83" t="str">
        <f>IFERROR(VLOOKUP(LEFT(F1529,4),Tabla3[[COD]:[PROCESO]],5,0),"")</f>
        <v/>
      </c>
      <c r="B1529" s="15"/>
      <c r="C1529" s="85"/>
      <c r="D1529" s="84" t="e">
        <f>VLOOKUP(E1529,FINCAS!$A$2:$B$77,2,0)</f>
        <v>#N/A</v>
      </c>
      <c r="E1529" s="15"/>
      <c r="F1529" s="15"/>
      <c r="G1529" s="82" t="e">
        <f>VLOOKUP(F1529,'ESTADAR V3 2025'!$D$125:$E$240,2,0)</f>
        <v>#N/A</v>
      </c>
      <c r="H1529" s="86"/>
      <c r="I1529" s="86"/>
      <c r="J1529" s="15"/>
      <c r="K1529" s="92">
        <f t="shared" si="103"/>
        <v>0</v>
      </c>
      <c r="L1529" s="93">
        <f t="shared" si="104"/>
        <v>0</v>
      </c>
      <c r="M1529" s="94" t="str">
        <f>+IFERROR(VLOOKUP(LEFT(F1529,4),'ESTADAR V3 2025'!$C$4:$G$116,4,0),"")</f>
        <v/>
      </c>
      <c r="N1529" s="95" t="str">
        <f t="shared" si="105"/>
        <v/>
      </c>
      <c r="O1529" s="96" t="str">
        <f t="shared" si="106"/>
        <v/>
      </c>
      <c r="P1529" s="14"/>
      <c r="Q1529" s="14"/>
      <c r="R1529" s="218" t="e">
        <f>+VLOOKUP(F1529,'ESTADAR V3 2025'!$D$125:$G$236,4,FALSE)</f>
        <v>#N/A</v>
      </c>
    </row>
    <row r="1530" spans="1:18" x14ac:dyDescent="0.35">
      <c r="A1530" s="83" t="str">
        <f>IFERROR(VLOOKUP(LEFT(F1530,4),Tabla3[[COD]:[PROCESO]],5,0),"")</f>
        <v/>
      </c>
      <c r="B1530" s="15"/>
      <c r="C1530" s="85"/>
      <c r="D1530" s="84" t="e">
        <f>VLOOKUP(E1530,FINCAS!$A$2:$B$77,2,0)</f>
        <v>#N/A</v>
      </c>
      <c r="E1530" s="15"/>
      <c r="F1530" s="15"/>
      <c r="G1530" s="82" t="e">
        <f>VLOOKUP(F1530,'ESTADAR V3 2025'!$D$125:$E$240,2,0)</f>
        <v>#N/A</v>
      </c>
      <c r="H1530" s="86"/>
      <c r="I1530" s="86"/>
      <c r="J1530" s="15"/>
      <c r="K1530" s="92">
        <f t="shared" si="103"/>
        <v>0</v>
      </c>
      <c r="L1530" s="93">
        <f t="shared" si="104"/>
        <v>0</v>
      </c>
      <c r="M1530" s="94" t="str">
        <f>+IFERROR(VLOOKUP(LEFT(F1530,4),'ESTADAR V3 2025'!$C$4:$G$116,4,0),"")</f>
        <v/>
      </c>
      <c r="N1530" s="95" t="str">
        <f t="shared" si="105"/>
        <v/>
      </c>
      <c r="O1530" s="96" t="str">
        <f t="shared" si="106"/>
        <v/>
      </c>
      <c r="P1530" s="14"/>
      <c r="Q1530" s="14"/>
      <c r="R1530" s="218" t="e">
        <f>+VLOOKUP(F1530,'ESTADAR V3 2025'!$D$125:$G$236,4,FALSE)</f>
        <v>#N/A</v>
      </c>
    </row>
    <row r="1531" spans="1:18" x14ac:dyDescent="0.35">
      <c r="A1531" s="83" t="str">
        <f>IFERROR(VLOOKUP(LEFT(F1531,4),Tabla3[[COD]:[PROCESO]],5,0),"")</f>
        <v/>
      </c>
      <c r="B1531" s="15"/>
      <c r="C1531" s="85"/>
      <c r="D1531" s="84" t="e">
        <f>VLOOKUP(E1531,FINCAS!$A$2:$B$77,2,0)</f>
        <v>#N/A</v>
      </c>
      <c r="E1531" s="15"/>
      <c r="F1531" s="15"/>
      <c r="G1531" s="82" t="e">
        <f>VLOOKUP(F1531,'ESTADAR V3 2025'!$D$125:$E$240,2,0)</f>
        <v>#N/A</v>
      </c>
      <c r="H1531" s="86"/>
      <c r="I1531" s="86"/>
      <c r="J1531" s="15"/>
      <c r="K1531" s="92">
        <f t="shared" si="103"/>
        <v>0</v>
      </c>
      <c r="L1531" s="93">
        <f t="shared" si="104"/>
        <v>0</v>
      </c>
      <c r="M1531" s="94" t="str">
        <f>+IFERROR(VLOOKUP(LEFT(F1531,4),'ESTADAR V3 2025'!$C$4:$G$116,4,0),"")</f>
        <v/>
      </c>
      <c r="N1531" s="95" t="str">
        <f t="shared" si="105"/>
        <v/>
      </c>
      <c r="O1531" s="96" t="str">
        <f t="shared" si="106"/>
        <v/>
      </c>
      <c r="P1531" s="14"/>
      <c r="Q1531" s="14"/>
      <c r="R1531" s="218" t="e">
        <f>+VLOOKUP(F1531,'ESTADAR V3 2025'!$D$125:$G$236,4,FALSE)</f>
        <v>#N/A</v>
      </c>
    </row>
    <row r="1532" spans="1:18" x14ac:dyDescent="0.35">
      <c r="A1532" s="83" t="str">
        <f>IFERROR(VLOOKUP(LEFT(F1532,4),Tabla3[[COD]:[PROCESO]],5,0),"")</f>
        <v/>
      </c>
      <c r="B1532" s="15"/>
      <c r="C1532" s="85"/>
      <c r="D1532" s="84" t="e">
        <f>VLOOKUP(E1532,FINCAS!$A$2:$B$77,2,0)</f>
        <v>#N/A</v>
      </c>
      <c r="E1532" s="15"/>
      <c r="F1532" s="15"/>
      <c r="G1532" s="82" t="e">
        <f>VLOOKUP(F1532,'ESTADAR V3 2025'!$D$125:$E$240,2,0)</f>
        <v>#N/A</v>
      </c>
      <c r="H1532" s="86"/>
      <c r="I1532" s="86"/>
      <c r="J1532" s="15"/>
      <c r="K1532" s="92">
        <f t="shared" si="103"/>
        <v>0</v>
      </c>
      <c r="L1532" s="93">
        <f t="shared" si="104"/>
        <v>0</v>
      </c>
      <c r="M1532" s="94" t="str">
        <f>+IFERROR(VLOOKUP(LEFT(F1532,4),'ESTADAR V3 2025'!$C$4:$G$116,4,0),"")</f>
        <v/>
      </c>
      <c r="N1532" s="95" t="str">
        <f t="shared" si="105"/>
        <v/>
      </c>
      <c r="O1532" s="96" t="str">
        <f t="shared" si="106"/>
        <v/>
      </c>
      <c r="P1532" s="14"/>
      <c r="Q1532" s="14"/>
      <c r="R1532" s="218" t="e">
        <f>+VLOOKUP(F1532,'ESTADAR V3 2025'!$D$125:$G$236,4,FALSE)</f>
        <v>#N/A</v>
      </c>
    </row>
    <row r="1533" spans="1:18" x14ac:dyDescent="0.35">
      <c r="A1533" s="83" t="str">
        <f>IFERROR(VLOOKUP(LEFT(F1533,4),Tabla3[[COD]:[PROCESO]],5,0),"")</f>
        <v/>
      </c>
      <c r="B1533" s="15"/>
      <c r="C1533" s="85"/>
      <c r="D1533" s="84" t="e">
        <f>VLOOKUP(E1533,FINCAS!$A$2:$B$77,2,0)</f>
        <v>#N/A</v>
      </c>
      <c r="E1533" s="15"/>
      <c r="F1533" s="15"/>
      <c r="G1533" s="82" t="e">
        <f>VLOOKUP(F1533,'ESTADAR V3 2025'!$D$125:$E$240,2,0)</f>
        <v>#N/A</v>
      </c>
      <c r="H1533" s="86"/>
      <c r="I1533" s="86"/>
      <c r="J1533" s="15"/>
      <c r="K1533" s="92">
        <f t="shared" si="103"/>
        <v>0</v>
      </c>
      <c r="L1533" s="93">
        <f t="shared" si="104"/>
        <v>0</v>
      </c>
      <c r="M1533" s="94" t="str">
        <f>+IFERROR(VLOOKUP(LEFT(F1533,4),'ESTADAR V3 2025'!$C$4:$G$116,4,0),"")</f>
        <v/>
      </c>
      <c r="N1533" s="95" t="str">
        <f t="shared" si="105"/>
        <v/>
      </c>
      <c r="O1533" s="96" t="str">
        <f t="shared" si="106"/>
        <v/>
      </c>
      <c r="P1533" s="14"/>
      <c r="Q1533" s="14"/>
      <c r="R1533" s="218" t="e">
        <f>+VLOOKUP(F1533,'ESTADAR V3 2025'!$D$125:$G$236,4,FALSE)</f>
        <v>#N/A</v>
      </c>
    </row>
    <row r="1534" spans="1:18" x14ac:dyDescent="0.35">
      <c r="A1534" s="83" t="str">
        <f>IFERROR(VLOOKUP(LEFT(F1534,4),Tabla3[[COD]:[PROCESO]],5,0),"")</f>
        <v/>
      </c>
      <c r="B1534" s="15"/>
      <c r="C1534" s="85"/>
      <c r="D1534" s="84" t="e">
        <f>VLOOKUP(E1534,FINCAS!$A$2:$B$77,2,0)</f>
        <v>#N/A</v>
      </c>
      <c r="E1534" s="15"/>
      <c r="F1534" s="15"/>
      <c r="G1534" s="82" t="e">
        <f>VLOOKUP(F1534,'ESTADAR V3 2025'!$D$125:$E$240,2,0)</f>
        <v>#N/A</v>
      </c>
      <c r="H1534" s="86"/>
      <c r="I1534" s="86"/>
      <c r="J1534" s="15"/>
      <c r="K1534" s="92">
        <f t="shared" si="103"/>
        <v>0</v>
      </c>
      <c r="L1534" s="93">
        <f t="shared" si="104"/>
        <v>0</v>
      </c>
      <c r="M1534" s="94" t="str">
        <f>+IFERROR(VLOOKUP(LEFT(F1534,4),'ESTADAR V3 2025'!$C$4:$G$116,4,0),"")</f>
        <v/>
      </c>
      <c r="N1534" s="95" t="str">
        <f t="shared" si="105"/>
        <v/>
      </c>
      <c r="O1534" s="96" t="str">
        <f t="shared" si="106"/>
        <v/>
      </c>
      <c r="P1534" s="14"/>
      <c r="Q1534" s="14"/>
      <c r="R1534" s="218" t="e">
        <f>+VLOOKUP(F1534,'ESTADAR V3 2025'!$D$125:$G$236,4,FALSE)</f>
        <v>#N/A</v>
      </c>
    </row>
    <row r="1535" spans="1:18" x14ac:dyDescent="0.35">
      <c r="A1535" s="83" t="str">
        <f>IFERROR(VLOOKUP(LEFT(F1535,4),Tabla3[[COD]:[PROCESO]],5,0),"")</f>
        <v/>
      </c>
      <c r="B1535" s="15"/>
      <c r="C1535" s="85"/>
      <c r="D1535" s="84" t="e">
        <f>VLOOKUP(E1535,FINCAS!$A$2:$B$77,2,0)</f>
        <v>#N/A</v>
      </c>
      <c r="E1535" s="15"/>
      <c r="F1535" s="15"/>
      <c r="G1535" s="82" t="e">
        <f>VLOOKUP(F1535,'ESTADAR V3 2025'!$D$125:$E$240,2,0)</f>
        <v>#N/A</v>
      </c>
      <c r="H1535" s="86"/>
      <c r="I1535" s="86"/>
      <c r="J1535" s="15"/>
      <c r="K1535" s="92">
        <f t="shared" si="103"/>
        <v>0</v>
      </c>
      <c r="L1535" s="93">
        <f t="shared" si="104"/>
        <v>0</v>
      </c>
      <c r="M1535" s="94" t="str">
        <f>+IFERROR(VLOOKUP(LEFT(F1535,4),'ESTADAR V3 2025'!$C$4:$G$116,4,0),"")</f>
        <v/>
      </c>
      <c r="N1535" s="95" t="str">
        <f t="shared" si="105"/>
        <v/>
      </c>
      <c r="O1535" s="96" t="str">
        <f t="shared" si="106"/>
        <v/>
      </c>
      <c r="P1535" s="14"/>
      <c r="Q1535" s="14"/>
      <c r="R1535" s="218" t="e">
        <f>+VLOOKUP(F1535,'ESTADAR V3 2025'!$D$125:$G$236,4,FALSE)</f>
        <v>#N/A</v>
      </c>
    </row>
    <row r="1536" spans="1:18" x14ac:dyDescent="0.35">
      <c r="A1536" s="83" t="str">
        <f>IFERROR(VLOOKUP(LEFT(F1536,4),Tabla3[[COD]:[PROCESO]],5,0),"")</f>
        <v/>
      </c>
      <c r="B1536" s="15"/>
      <c r="C1536" s="85"/>
      <c r="D1536" s="84" t="e">
        <f>VLOOKUP(E1536,FINCAS!$A$2:$B$77,2,0)</f>
        <v>#N/A</v>
      </c>
      <c r="E1536" s="15"/>
      <c r="F1536" s="15"/>
      <c r="G1536" s="82" t="e">
        <f>VLOOKUP(F1536,'ESTADAR V3 2025'!$D$125:$E$240,2,0)</f>
        <v>#N/A</v>
      </c>
      <c r="H1536" s="86"/>
      <c r="I1536" s="86"/>
      <c r="J1536" s="15"/>
      <c r="K1536" s="92">
        <f t="shared" si="103"/>
        <v>0</v>
      </c>
      <c r="L1536" s="93">
        <f t="shared" si="104"/>
        <v>0</v>
      </c>
      <c r="M1536" s="94" t="str">
        <f>+IFERROR(VLOOKUP(LEFT(F1536,4),'ESTADAR V3 2025'!$C$4:$G$116,4,0),"")</f>
        <v/>
      </c>
      <c r="N1536" s="95" t="str">
        <f t="shared" si="105"/>
        <v/>
      </c>
      <c r="O1536" s="96" t="str">
        <f t="shared" si="106"/>
        <v/>
      </c>
      <c r="P1536" s="14"/>
      <c r="Q1536" s="14"/>
      <c r="R1536" s="218" t="e">
        <f>+VLOOKUP(F1536,'ESTADAR V3 2025'!$D$125:$G$236,4,FALSE)</f>
        <v>#N/A</v>
      </c>
    </row>
    <row r="1537" spans="1:18" x14ac:dyDescent="0.35">
      <c r="A1537" s="83" t="str">
        <f>IFERROR(VLOOKUP(LEFT(F1537,4),Tabla3[[COD]:[PROCESO]],5,0),"")</f>
        <v/>
      </c>
      <c r="B1537" s="15"/>
      <c r="C1537" s="85"/>
      <c r="D1537" s="84" t="e">
        <f>VLOOKUP(E1537,FINCAS!$A$2:$B$77,2,0)</f>
        <v>#N/A</v>
      </c>
      <c r="E1537" s="15"/>
      <c r="F1537" s="15"/>
      <c r="G1537" s="82" t="e">
        <f>VLOOKUP(F1537,'ESTADAR V3 2025'!$D$125:$E$240,2,0)</f>
        <v>#N/A</v>
      </c>
      <c r="H1537" s="86"/>
      <c r="I1537" s="86"/>
      <c r="J1537" s="15"/>
      <c r="K1537" s="92">
        <f t="shared" si="103"/>
        <v>0</v>
      </c>
      <c r="L1537" s="93">
        <f t="shared" si="104"/>
        <v>0</v>
      </c>
      <c r="M1537" s="94" t="str">
        <f>+IFERROR(VLOOKUP(LEFT(F1537,4),'ESTADAR V3 2025'!$C$4:$G$116,4,0),"")</f>
        <v/>
      </c>
      <c r="N1537" s="95" t="str">
        <f t="shared" si="105"/>
        <v/>
      </c>
      <c r="O1537" s="96" t="str">
        <f t="shared" si="106"/>
        <v/>
      </c>
      <c r="P1537" s="14"/>
      <c r="Q1537" s="14"/>
      <c r="R1537" s="218" t="e">
        <f>+VLOOKUP(F1537,'ESTADAR V3 2025'!$D$125:$G$236,4,FALSE)</f>
        <v>#N/A</v>
      </c>
    </row>
    <row r="1538" spans="1:18" x14ac:dyDescent="0.35">
      <c r="A1538" s="83" t="str">
        <f>IFERROR(VLOOKUP(LEFT(F1538,4),Tabla3[[COD]:[PROCESO]],5,0),"")</f>
        <v/>
      </c>
      <c r="B1538" s="15"/>
      <c r="C1538" s="85"/>
      <c r="D1538" s="84" t="e">
        <f>VLOOKUP(E1538,FINCAS!$A$2:$B$77,2,0)</f>
        <v>#N/A</v>
      </c>
      <c r="E1538" s="15"/>
      <c r="F1538" s="15"/>
      <c r="G1538" s="82" t="e">
        <f>VLOOKUP(F1538,'ESTADAR V3 2025'!$D$125:$E$240,2,0)</f>
        <v>#N/A</v>
      </c>
      <c r="H1538" s="86"/>
      <c r="I1538" s="86"/>
      <c r="J1538" s="15"/>
      <c r="K1538" s="92">
        <f t="shared" si="103"/>
        <v>0</v>
      </c>
      <c r="L1538" s="93">
        <f t="shared" si="104"/>
        <v>0</v>
      </c>
      <c r="M1538" s="94" t="str">
        <f>+IFERROR(VLOOKUP(LEFT(F1538,4),'ESTADAR V3 2025'!$C$4:$G$116,4,0),"")</f>
        <v/>
      </c>
      <c r="N1538" s="95" t="str">
        <f t="shared" si="105"/>
        <v/>
      </c>
      <c r="O1538" s="96" t="str">
        <f t="shared" si="106"/>
        <v/>
      </c>
      <c r="P1538" s="14"/>
      <c r="Q1538" s="14"/>
      <c r="R1538" s="218" t="e">
        <f>+VLOOKUP(F1538,'ESTADAR V3 2025'!$D$125:$G$236,4,FALSE)</f>
        <v>#N/A</v>
      </c>
    </row>
    <row r="1539" spans="1:18" x14ac:dyDescent="0.35">
      <c r="A1539" s="83" t="str">
        <f>IFERROR(VLOOKUP(LEFT(F1539,4),Tabla3[[COD]:[PROCESO]],5,0),"")</f>
        <v/>
      </c>
      <c r="B1539" s="15"/>
      <c r="C1539" s="85"/>
      <c r="D1539" s="84" t="e">
        <f>VLOOKUP(E1539,FINCAS!$A$2:$B$77,2,0)</f>
        <v>#N/A</v>
      </c>
      <c r="E1539" s="15"/>
      <c r="F1539" s="15"/>
      <c r="G1539" s="82" t="e">
        <f>VLOOKUP(F1539,'ESTADAR V3 2025'!$D$125:$E$240,2,0)</f>
        <v>#N/A</v>
      </c>
      <c r="H1539" s="86"/>
      <c r="I1539" s="86"/>
      <c r="J1539" s="15"/>
      <c r="K1539" s="92">
        <f t="shared" si="103"/>
        <v>0</v>
      </c>
      <c r="L1539" s="93">
        <f t="shared" si="104"/>
        <v>0</v>
      </c>
      <c r="M1539" s="94" t="str">
        <f>+IFERROR(VLOOKUP(LEFT(F1539,4),'ESTADAR V3 2025'!$C$4:$G$116,4,0),"")</f>
        <v/>
      </c>
      <c r="N1539" s="95" t="str">
        <f t="shared" si="105"/>
        <v/>
      </c>
      <c r="O1539" s="96" t="str">
        <f t="shared" si="106"/>
        <v/>
      </c>
      <c r="P1539" s="14"/>
      <c r="Q1539" s="14"/>
      <c r="R1539" s="218" t="e">
        <f>+VLOOKUP(F1539,'ESTADAR V3 2025'!$D$125:$G$236,4,FALSE)</f>
        <v>#N/A</v>
      </c>
    </row>
    <row r="1540" spans="1:18" x14ac:dyDescent="0.35">
      <c r="A1540" s="83" t="str">
        <f>IFERROR(VLOOKUP(LEFT(F1540,4),Tabla3[[COD]:[PROCESO]],5,0),"")</f>
        <v/>
      </c>
      <c r="B1540" s="15"/>
      <c r="C1540" s="85"/>
      <c r="D1540" s="84" t="e">
        <f>VLOOKUP(E1540,FINCAS!$A$2:$B$77,2,0)</f>
        <v>#N/A</v>
      </c>
      <c r="E1540" s="15"/>
      <c r="F1540" s="15"/>
      <c r="G1540" s="82" t="e">
        <f>VLOOKUP(F1540,'ESTADAR V3 2025'!$D$125:$E$240,2,0)</f>
        <v>#N/A</v>
      </c>
      <c r="H1540" s="86"/>
      <c r="I1540" s="86"/>
      <c r="J1540" s="15"/>
      <c r="K1540" s="92">
        <f t="shared" si="103"/>
        <v>0</v>
      </c>
      <c r="L1540" s="93">
        <f t="shared" si="104"/>
        <v>0</v>
      </c>
      <c r="M1540" s="94" t="str">
        <f>+IFERROR(VLOOKUP(LEFT(F1540,4),'ESTADAR V3 2025'!$C$4:$G$116,4,0),"")</f>
        <v/>
      </c>
      <c r="N1540" s="95" t="str">
        <f t="shared" si="105"/>
        <v/>
      </c>
      <c r="O1540" s="96" t="str">
        <f t="shared" si="106"/>
        <v/>
      </c>
      <c r="P1540" s="14"/>
      <c r="Q1540" s="14"/>
      <c r="R1540" s="218" t="e">
        <f>+VLOOKUP(F1540,'ESTADAR V3 2025'!$D$125:$G$236,4,FALSE)</f>
        <v>#N/A</v>
      </c>
    </row>
    <row r="1541" spans="1:18" x14ac:dyDescent="0.35">
      <c r="A1541" s="83" t="str">
        <f>IFERROR(VLOOKUP(LEFT(F1541,4),Tabla3[[COD]:[PROCESO]],5,0),"")</f>
        <v/>
      </c>
      <c r="B1541" s="15"/>
      <c r="C1541" s="85"/>
      <c r="D1541" s="84" t="e">
        <f>VLOOKUP(E1541,FINCAS!$A$2:$B$77,2,0)</f>
        <v>#N/A</v>
      </c>
      <c r="E1541" s="15"/>
      <c r="F1541" s="15"/>
      <c r="G1541" s="82" t="e">
        <f>VLOOKUP(F1541,'ESTADAR V3 2025'!$D$125:$E$240,2,0)</f>
        <v>#N/A</v>
      </c>
      <c r="H1541" s="86"/>
      <c r="I1541" s="86"/>
      <c r="J1541" s="15"/>
      <c r="K1541" s="92">
        <f t="shared" si="103"/>
        <v>0</v>
      </c>
      <c r="L1541" s="93">
        <f t="shared" si="104"/>
        <v>0</v>
      </c>
      <c r="M1541" s="94" t="str">
        <f>+IFERROR(VLOOKUP(LEFT(F1541,4),'ESTADAR V3 2025'!$C$4:$G$116,4,0),"")</f>
        <v/>
      </c>
      <c r="N1541" s="95" t="str">
        <f t="shared" si="105"/>
        <v/>
      </c>
      <c r="O1541" s="96" t="str">
        <f t="shared" si="106"/>
        <v/>
      </c>
      <c r="P1541" s="14"/>
      <c r="Q1541" s="14"/>
      <c r="R1541" s="218" t="e">
        <f>+VLOOKUP(F1541,'ESTADAR V3 2025'!$D$125:$G$236,4,FALSE)</f>
        <v>#N/A</v>
      </c>
    </row>
    <row r="1542" spans="1:18" x14ac:dyDescent="0.35">
      <c r="A1542" s="83" t="str">
        <f>IFERROR(VLOOKUP(LEFT(F1542,4),Tabla3[[COD]:[PROCESO]],5,0),"")</f>
        <v/>
      </c>
      <c r="B1542" s="15"/>
      <c r="C1542" s="85"/>
      <c r="D1542" s="84" t="e">
        <f>VLOOKUP(E1542,FINCAS!$A$2:$B$77,2,0)</f>
        <v>#N/A</v>
      </c>
      <c r="E1542" s="15"/>
      <c r="F1542" s="15"/>
      <c r="G1542" s="82" t="e">
        <f>VLOOKUP(F1542,'ESTADAR V3 2025'!$D$125:$E$240,2,0)</f>
        <v>#N/A</v>
      </c>
      <c r="H1542" s="86"/>
      <c r="I1542" s="86"/>
      <c r="J1542" s="15"/>
      <c r="K1542" s="92">
        <f t="shared" si="103"/>
        <v>0</v>
      </c>
      <c r="L1542" s="93">
        <f t="shared" si="104"/>
        <v>0</v>
      </c>
      <c r="M1542" s="94" t="str">
        <f>+IFERROR(VLOOKUP(LEFT(F1542,4),'ESTADAR V3 2025'!$C$4:$G$116,4,0),"")</f>
        <v/>
      </c>
      <c r="N1542" s="95" t="str">
        <f t="shared" si="105"/>
        <v/>
      </c>
      <c r="O1542" s="96" t="str">
        <f t="shared" si="106"/>
        <v/>
      </c>
      <c r="P1542" s="14"/>
      <c r="Q1542" s="14"/>
      <c r="R1542" s="218" t="e">
        <f>+VLOOKUP(F1542,'ESTADAR V3 2025'!$D$125:$G$236,4,FALSE)</f>
        <v>#N/A</v>
      </c>
    </row>
    <row r="1543" spans="1:18" x14ac:dyDescent="0.35">
      <c r="A1543" s="83" t="str">
        <f>IFERROR(VLOOKUP(LEFT(F1543,4),Tabla3[[COD]:[PROCESO]],5,0),"")</f>
        <v/>
      </c>
      <c r="B1543" s="15"/>
      <c r="C1543" s="85"/>
      <c r="D1543" s="84" t="e">
        <f>VLOOKUP(E1543,FINCAS!$A$2:$B$77,2,0)</f>
        <v>#N/A</v>
      </c>
      <c r="E1543" s="15"/>
      <c r="F1543" s="15"/>
      <c r="G1543" s="82" t="e">
        <f>VLOOKUP(F1543,'ESTADAR V3 2025'!$D$125:$E$240,2,0)</f>
        <v>#N/A</v>
      </c>
      <c r="H1543" s="86"/>
      <c r="I1543" s="86"/>
      <c r="J1543" s="15"/>
      <c r="K1543" s="92">
        <f t="shared" si="103"/>
        <v>0</v>
      </c>
      <c r="L1543" s="93">
        <f t="shared" si="104"/>
        <v>0</v>
      </c>
      <c r="M1543" s="94" t="str">
        <f>+IFERROR(VLOOKUP(LEFT(F1543,4),'ESTADAR V3 2025'!$C$4:$G$116,4,0),"")</f>
        <v/>
      </c>
      <c r="N1543" s="95" t="str">
        <f t="shared" si="105"/>
        <v/>
      </c>
      <c r="O1543" s="96" t="str">
        <f t="shared" si="106"/>
        <v/>
      </c>
      <c r="P1543" s="14"/>
      <c r="Q1543" s="14"/>
      <c r="R1543" s="218" t="e">
        <f>+VLOOKUP(F1543,'ESTADAR V3 2025'!$D$125:$G$236,4,FALSE)</f>
        <v>#N/A</v>
      </c>
    </row>
    <row r="1544" spans="1:18" x14ac:dyDescent="0.35">
      <c r="A1544" s="83" t="str">
        <f>IFERROR(VLOOKUP(LEFT(F1544,4),Tabla3[[COD]:[PROCESO]],5,0),"")</f>
        <v/>
      </c>
      <c r="B1544" s="15"/>
      <c r="C1544" s="85"/>
      <c r="D1544" s="84" t="e">
        <f>VLOOKUP(E1544,FINCAS!$A$2:$B$77,2,0)</f>
        <v>#N/A</v>
      </c>
      <c r="E1544" s="15"/>
      <c r="F1544" s="15"/>
      <c r="G1544" s="82" t="e">
        <f>VLOOKUP(F1544,'ESTADAR V3 2025'!$D$125:$E$240,2,0)</f>
        <v>#N/A</v>
      </c>
      <c r="H1544" s="86"/>
      <c r="I1544" s="86"/>
      <c r="J1544" s="15"/>
      <c r="K1544" s="92">
        <f t="shared" si="103"/>
        <v>0</v>
      </c>
      <c r="L1544" s="93">
        <f t="shared" si="104"/>
        <v>0</v>
      </c>
      <c r="M1544" s="94" t="str">
        <f>+IFERROR(VLOOKUP(LEFT(F1544,4),'ESTADAR V3 2025'!$C$4:$G$116,4,0),"")</f>
        <v/>
      </c>
      <c r="N1544" s="95" t="str">
        <f t="shared" si="105"/>
        <v/>
      </c>
      <c r="O1544" s="96" t="str">
        <f t="shared" si="106"/>
        <v/>
      </c>
      <c r="P1544" s="14"/>
      <c r="Q1544" s="14"/>
      <c r="R1544" s="218" t="e">
        <f>+VLOOKUP(F1544,'ESTADAR V3 2025'!$D$125:$G$236,4,FALSE)</f>
        <v>#N/A</v>
      </c>
    </row>
    <row r="1545" spans="1:18" x14ac:dyDescent="0.35">
      <c r="A1545" s="83" t="str">
        <f>IFERROR(VLOOKUP(LEFT(F1545,4),Tabla3[[COD]:[PROCESO]],5,0),"")</f>
        <v/>
      </c>
      <c r="B1545" s="15"/>
      <c r="C1545" s="85"/>
      <c r="D1545" s="84" t="e">
        <f>VLOOKUP(E1545,FINCAS!$A$2:$B$77,2,0)</f>
        <v>#N/A</v>
      </c>
      <c r="E1545" s="15"/>
      <c r="F1545" s="15"/>
      <c r="G1545" s="82" t="e">
        <f>VLOOKUP(F1545,'ESTADAR V3 2025'!$D$125:$E$240,2,0)</f>
        <v>#N/A</v>
      </c>
      <c r="H1545" s="86"/>
      <c r="I1545" s="86"/>
      <c r="J1545" s="15"/>
      <c r="K1545" s="92">
        <f t="shared" si="103"/>
        <v>0</v>
      </c>
      <c r="L1545" s="93">
        <f t="shared" si="104"/>
        <v>0</v>
      </c>
      <c r="M1545" s="94" t="str">
        <f>+IFERROR(VLOOKUP(LEFT(F1545,4),'ESTADAR V3 2025'!$C$4:$G$116,4,0),"")</f>
        <v/>
      </c>
      <c r="N1545" s="95" t="str">
        <f t="shared" si="105"/>
        <v/>
      </c>
      <c r="O1545" s="96" t="str">
        <f t="shared" si="106"/>
        <v/>
      </c>
      <c r="P1545" s="14"/>
      <c r="Q1545" s="14"/>
      <c r="R1545" s="218" t="e">
        <f>+VLOOKUP(F1545,'ESTADAR V3 2025'!$D$125:$G$236,4,FALSE)</f>
        <v>#N/A</v>
      </c>
    </row>
    <row r="1546" spans="1:18" x14ac:dyDescent="0.35">
      <c r="A1546" s="83" t="str">
        <f>IFERROR(VLOOKUP(LEFT(F1546,4),Tabla3[[COD]:[PROCESO]],5,0),"")</f>
        <v/>
      </c>
      <c r="B1546" s="15"/>
      <c r="C1546" s="85"/>
      <c r="D1546" s="84" t="e">
        <f>VLOOKUP(E1546,FINCAS!$A$2:$B$77,2,0)</f>
        <v>#N/A</v>
      </c>
      <c r="E1546" s="15"/>
      <c r="F1546" s="15"/>
      <c r="G1546" s="82" t="e">
        <f>VLOOKUP(F1546,'ESTADAR V3 2025'!$D$125:$E$240,2,0)</f>
        <v>#N/A</v>
      </c>
      <c r="H1546" s="86"/>
      <c r="I1546" s="86"/>
      <c r="J1546" s="15"/>
      <c r="K1546" s="92">
        <f t="shared" si="103"/>
        <v>0</v>
      </c>
      <c r="L1546" s="93">
        <f t="shared" si="104"/>
        <v>0</v>
      </c>
      <c r="M1546" s="94" t="str">
        <f>+IFERROR(VLOOKUP(LEFT(F1546,4),'ESTADAR V3 2025'!$C$4:$G$116,4,0),"")</f>
        <v/>
      </c>
      <c r="N1546" s="95" t="str">
        <f t="shared" si="105"/>
        <v/>
      </c>
      <c r="O1546" s="96" t="str">
        <f t="shared" si="106"/>
        <v/>
      </c>
      <c r="P1546" s="14"/>
      <c r="Q1546" s="14"/>
      <c r="R1546" s="218" t="e">
        <f>+VLOOKUP(F1546,'ESTADAR V3 2025'!$D$125:$G$236,4,FALSE)</f>
        <v>#N/A</v>
      </c>
    </row>
    <row r="1547" spans="1:18" x14ac:dyDescent="0.35">
      <c r="A1547" s="83" t="str">
        <f>IFERROR(VLOOKUP(LEFT(F1547,4),Tabla3[[COD]:[PROCESO]],5,0),"")</f>
        <v/>
      </c>
      <c r="B1547" s="15"/>
      <c r="C1547" s="85"/>
      <c r="D1547" s="84" t="e">
        <f>VLOOKUP(E1547,FINCAS!$A$2:$B$77,2,0)</f>
        <v>#N/A</v>
      </c>
      <c r="E1547" s="15"/>
      <c r="F1547" s="15"/>
      <c r="G1547" s="82" t="e">
        <f>VLOOKUP(F1547,'ESTADAR V3 2025'!$D$125:$E$240,2,0)</f>
        <v>#N/A</v>
      </c>
      <c r="H1547" s="86"/>
      <c r="I1547" s="86"/>
      <c r="J1547" s="15"/>
      <c r="K1547" s="92">
        <f t="shared" si="103"/>
        <v>0</v>
      </c>
      <c r="L1547" s="93">
        <f t="shared" si="104"/>
        <v>0</v>
      </c>
      <c r="M1547" s="94" t="str">
        <f>+IFERROR(VLOOKUP(LEFT(F1547,4),'ESTADAR V3 2025'!$C$4:$G$116,4,0),"")</f>
        <v/>
      </c>
      <c r="N1547" s="95" t="str">
        <f t="shared" si="105"/>
        <v/>
      </c>
      <c r="O1547" s="96" t="str">
        <f t="shared" si="106"/>
        <v/>
      </c>
      <c r="P1547" s="14"/>
      <c r="Q1547" s="14"/>
      <c r="R1547" s="218" t="e">
        <f>+VLOOKUP(F1547,'ESTADAR V3 2025'!$D$125:$G$236,4,FALSE)</f>
        <v>#N/A</v>
      </c>
    </row>
    <row r="1548" spans="1:18" x14ac:dyDescent="0.35">
      <c r="A1548" s="83" t="str">
        <f>IFERROR(VLOOKUP(LEFT(F1548,4),Tabla3[[COD]:[PROCESO]],5,0),"")</f>
        <v/>
      </c>
      <c r="B1548" s="15"/>
      <c r="C1548" s="85"/>
      <c r="D1548" s="84" t="e">
        <f>VLOOKUP(E1548,FINCAS!$A$2:$B$77,2,0)</f>
        <v>#N/A</v>
      </c>
      <c r="E1548" s="15"/>
      <c r="F1548" s="15"/>
      <c r="G1548" s="82" t="e">
        <f>VLOOKUP(F1548,'ESTADAR V3 2025'!$D$125:$E$240,2,0)</f>
        <v>#N/A</v>
      </c>
      <c r="H1548" s="86"/>
      <c r="I1548" s="86"/>
      <c r="J1548" s="15"/>
      <c r="K1548" s="92">
        <f t="shared" si="103"/>
        <v>0</v>
      </c>
      <c r="L1548" s="93">
        <f t="shared" si="104"/>
        <v>0</v>
      </c>
      <c r="M1548" s="94" t="str">
        <f>+IFERROR(VLOOKUP(LEFT(F1548,4),'ESTADAR V3 2025'!$C$4:$G$116,4,0),"")</f>
        <v/>
      </c>
      <c r="N1548" s="95" t="str">
        <f t="shared" si="105"/>
        <v/>
      </c>
      <c r="O1548" s="96" t="str">
        <f t="shared" si="106"/>
        <v/>
      </c>
      <c r="P1548" s="14"/>
      <c r="Q1548" s="14"/>
      <c r="R1548" s="218" t="e">
        <f>+VLOOKUP(F1548,'ESTADAR V3 2025'!$D$125:$G$236,4,FALSE)</f>
        <v>#N/A</v>
      </c>
    </row>
    <row r="1549" spans="1:18" x14ac:dyDescent="0.35">
      <c r="A1549" s="83" t="str">
        <f>IFERROR(VLOOKUP(LEFT(F1549,4),Tabla3[[COD]:[PROCESO]],5,0),"")</f>
        <v/>
      </c>
      <c r="B1549" s="15"/>
      <c r="C1549" s="85"/>
      <c r="D1549" s="84" t="e">
        <f>VLOOKUP(E1549,FINCAS!$A$2:$B$77,2,0)</f>
        <v>#N/A</v>
      </c>
      <c r="E1549" s="15"/>
      <c r="F1549" s="15"/>
      <c r="G1549" s="82" t="e">
        <f>VLOOKUP(F1549,'ESTADAR V3 2025'!$D$125:$E$240,2,0)</f>
        <v>#N/A</v>
      </c>
      <c r="H1549" s="86"/>
      <c r="I1549" s="86"/>
      <c r="J1549" s="15"/>
      <c r="K1549" s="92">
        <f t="shared" si="103"/>
        <v>0</v>
      </c>
      <c r="L1549" s="93">
        <f t="shared" si="104"/>
        <v>0</v>
      </c>
      <c r="M1549" s="94" t="str">
        <f>+IFERROR(VLOOKUP(LEFT(F1549,4),'ESTADAR V3 2025'!$C$4:$G$116,4,0),"")</f>
        <v/>
      </c>
      <c r="N1549" s="95" t="str">
        <f t="shared" si="105"/>
        <v/>
      </c>
      <c r="O1549" s="96" t="str">
        <f t="shared" si="106"/>
        <v/>
      </c>
      <c r="P1549" s="14"/>
      <c r="Q1549" s="14"/>
      <c r="R1549" s="218" t="e">
        <f>+VLOOKUP(F1549,'ESTADAR V3 2025'!$D$125:$G$236,4,FALSE)</f>
        <v>#N/A</v>
      </c>
    </row>
    <row r="1550" spans="1:18" x14ac:dyDescent="0.35">
      <c r="A1550" s="83" t="str">
        <f>IFERROR(VLOOKUP(LEFT(F1550,4),Tabla3[[COD]:[PROCESO]],5,0),"")</f>
        <v/>
      </c>
      <c r="B1550" s="15"/>
      <c r="C1550" s="85"/>
      <c r="D1550" s="84" t="e">
        <f>VLOOKUP(E1550,FINCAS!$A$2:$B$77,2,0)</f>
        <v>#N/A</v>
      </c>
      <c r="E1550" s="15"/>
      <c r="F1550" s="15"/>
      <c r="G1550" s="82" t="e">
        <f>VLOOKUP(F1550,'ESTADAR V3 2025'!$D$125:$E$240,2,0)</f>
        <v>#N/A</v>
      </c>
      <c r="H1550" s="86"/>
      <c r="I1550" s="86"/>
      <c r="J1550" s="15"/>
      <c r="K1550" s="92">
        <f t="shared" si="103"/>
        <v>0</v>
      </c>
      <c r="L1550" s="93">
        <f t="shared" si="104"/>
        <v>0</v>
      </c>
      <c r="M1550" s="94" t="str">
        <f>+IFERROR(VLOOKUP(LEFT(F1550,4),'ESTADAR V3 2025'!$C$4:$G$116,4,0),"")</f>
        <v/>
      </c>
      <c r="N1550" s="95" t="str">
        <f t="shared" si="105"/>
        <v/>
      </c>
      <c r="O1550" s="96" t="str">
        <f t="shared" si="106"/>
        <v/>
      </c>
      <c r="P1550" s="14"/>
      <c r="Q1550" s="14"/>
      <c r="R1550" s="218" t="e">
        <f>+VLOOKUP(F1550,'ESTADAR V3 2025'!$D$125:$G$236,4,FALSE)</f>
        <v>#N/A</v>
      </c>
    </row>
    <row r="1551" spans="1:18" x14ac:dyDescent="0.35">
      <c r="A1551" s="83" t="str">
        <f>IFERROR(VLOOKUP(LEFT(F1551,4),Tabla3[[COD]:[PROCESO]],5,0),"")</f>
        <v/>
      </c>
      <c r="B1551" s="15"/>
      <c r="C1551" s="85"/>
      <c r="D1551" s="84" t="e">
        <f>VLOOKUP(E1551,FINCAS!$A$2:$B$77,2,0)</f>
        <v>#N/A</v>
      </c>
      <c r="E1551" s="15"/>
      <c r="F1551" s="15"/>
      <c r="G1551" s="82" t="e">
        <f>VLOOKUP(F1551,'ESTADAR V3 2025'!$D$125:$E$240,2,0)</f>
        <v>#N/A</v>
      </c>
      <c r="H1551" s="86"/>
      <c r="I1551" s="86"/>
      <c r="J1551" s="15"/>
      <c r="K1551" s="92">
        <f t="shared" si="103"/>
        <v>0</v>
      </c>
      <c r="L1551" s="93">
        <f t="shared" si="104"/>
        <v>0</v>
      </c>
      <c r="M1551" s="94" t="str">
        <f>+IFERROR(VLOOKUP(LEFT(F1551,4),'ESTADAR V3 2025'!$C$4:$G$116,4,0),"")</f>
        <v/>
      </c>
      <c r="N1551" s="95" t="str">
        <f t="shared" si="105"/>
        <v/>
      </c>
      <c r="O1551" s="96" t="str">
        <f t="shared" si="106"/>
        <v/>
      </c>
      <c r="P1551" s="14"/>
      <c r="Q1551" s="14"/>
      <c r="R1551" s="218" t="e">
        <f>+VLOOKUP(F1551,'ESTADAR V3 2025'!$D$125:$G$236,4,FALSE)</f>
        <v>#N/A</v>
      </c>
    </row>
    <row r="1552" spans="1:18" x14ac:dyDescent="0.35">
      <c r="A1552" s="83" t="str">
        <f>IFERROR(VLOOKUP(LEFT(F1552,4),Tabla3[[COD]:[PROCESO]],5,0),"")</f>
        <v/>
      </c>
      <c r="B1552" s="15"/>
      <c r="C1552" s="85"/>
      <c r="D1552" s="84" t="e">
        <f>VLOOKUP(E1552,FINCAS!$A$2:$B$77,2,0)</f>
        <v>#N/A</v>
      </c>
      <c r="E1552" s="15"/>
      <c r="F1552" s="15"/>
      <c r="G1552" s="82" t="e">
        <f>VLOOKUP(F1552,'ESTADAR V3 2025'!$D$125:$E$240,2,0)</f>
        <v>#N/A</v>
      </c>
      <c r="H1552" s="86"/>
      <c r="I1552" s="86"/>
      <c r="J1552" s="15"/>
      <c r="K1552" s="92">
        <f t="shared" si="103"/>
        <v>0</v>
      </c>
      <c r="L1552" s="93">
        <f t="shared" si="104"/>
        <v>0</v>
      </c>
      <c r="M1552" s="94" t="str">
        <f>+IFERROR(VLOOKUP(LEFT(F1552,4),'ESTADAR V3 2025'!$C$4:$G$116,4,0),"")</f>
        <v/>
      </c>
      <c r="N1552" s="95" t="str">
        <f t="shared" si="105"/>
        <v/>
      </c>
      <c r="O1552" s="96" t="str">
        <f t="shared" si="106"/>
        <v/>
      </c>
      <c r="P1552" s="14"/>
      <c r="Q1552" s="14"/>
      <c r="R1552" s="218" t="e">
        <f>+VLOOKUP(F1552,'ESTADAR V3 2025'!$D$125:$G$236,4,FALSE)</f>
        <v>#N/A</v>
      </c>
    </row>
    <row r="1553" spans="1:18" x14ac:dyDescent="0.35">
      <c r="A1553" s="83" t="str">
        <f>IFERROR(VLOOKUP(LEFT(F1553,4),Tabla3[[COD]:[PROCESO]],5,0),"")</f>
        <v/>
      </c>
      <c r="B1553" s="15"/>
      <c r="C1553" s="85"/>
      <c r="D1553" s="84" t="e">
        <f>VLOOKUP(E1553,FINCAS!$A$2:$B$77,2,0)</f>
        <v>#N/A</v>
      </c>
      <c r="E1553" s="15"/>
      <c r="F1553" s="15"/>
      <c r="G1553" s="82" t="e">
        <f>VLOOKUP(F1553,'ESTADAR V3 2025'!$D$125:$E$240,2,0)</f>
        <v>#N/A</v>
      </c>
      <c r="H1553" s="86"/>
      <c r="I1553" s="86"/>
      <c r="J1553" s="15"/>
      <c r="K1553" s="92">
        <f t="shared" si="103"/>
        <v>0</v>
      </c>
      <c r="L1553" s="93">
        <f t="shared" si="104"/>
        <v>0</v>
      </c>
      <c r="M1553" s="94" t="str">
        <f>+IFERROR(VLOOKUP(LEFT(F1553,4),'ESTADAR V3 2025'!$C$4:$G$116,4,0),"")</f>
        <v/>
      </c>
      <c r="N1553" s="95" t="str">
        <f t="shared" si="105"/>
        <v/>
      </c>
      <c r="O1553" s="96" t="str">
        <f t="shared" si="106"/>
        <v/>
      </c>
      <c r="P1553" s="14"/>
      <c r="Q1553" s="14"/>
      <c r="R1553" s="218" t="e">
        <f>+VLOOKUP(F1553,'ESTADAR V3 2025'!$D$125:$G$236,4,FALSE)</f>
        <v>#N/A</v>
      </c>
    </row>
    <row r="1554" spans="1:18" x14ac:dyDescent="0.35">
      <c r="A1554" s="83" t="str">
        <f>IFERROR(VLOOKUP(LEFT(F1554,4),Tabla3[[COD]:[PROCESO]],5,0),"")</f>
        <v/>
      </c>
      <c r="B1554" s="15"/>
      <c r="C1554" s="85"/>
      <c r="D1554" s="84" t="e">
        <f>VLOOKUP(E1554,FINCAS!$A$2:$B$77,2,0)</f>
        <v>#N/A</v>
      </c>
      <c r="E1554" s="15"/>
      <c r="F1554" s="15"/>
      <c r="G1554" s="82" t="e">
        <f>VLOOKUP(F1554,'ESTADAR V3 2025'!$D$125:$E$240,2,0)</f>
        <v>#N/A</v>
      </c>
      <c r="H1554" s="86"/>
      <c r="I1554" s="86"/>
      <c r="J1554" s="15"/>
      <c r="K1554" s="92">
        <f t="shared" si="103"/>
        <v>0</v>
      </c>
      <c r="L1554" s="93">
        <f t="shared" si="104"/>
        <v>0</v>
      </c>
      <c r="M1554" s="94" t="str">
        <f>+IFERROR(VLOOKUP(LEFT(F1554,4),'ESTADAR V3 2025'!$C$4:$G$116,4,0),"")</f>
        <v/>
      </c>
      <c r="N1554" s="95" t="str">
        <f t="shared" si="105"/>
        <v/>
      </c>
      <c r="O1554" s="96" t="str">
        <f t="shared" si="106"/>
        <v/>
      </c>
      <c r="P1554" s="14"/>
      <c r="Q1554" s="14"/>
      <c r="R1554" s="218" t="e">
        <f>+VLOOKUP(F1554,'ESTADAR V3 2025'!$D$125:$G$236,4,FALSE)</f>
        <v>#N/A</v>
      </c>
    </row>
    <row r="1555" spans="1:18" x14ac:dyDescent="0.35">
      <c r="A1555" s="83" t="str">
        <f>IFERROR(VLOOKUP(LEFT(F1555,4),Tabla3[[COD]:[PROCESO]],5,0),"")</f>
        <v/>
      </c>
      <c r="B1555" s="15"/>
      <c r="C1555" s="85"/>
      <c r="D1555" s="84" t="e">
        <f>VLOOKUP(E1555,FINCAS!$A$2:$B$77,2,0)</f>
        <v>#N/A</v>
      </c>
      <c r="E1555" s="15"/>
      <c r="F1555" s="15"/>
      <c r="G1555" s="82" t="e">
        <f>VLOOKUP(F1555,'ESTADAR V3 2025'!$D$125:$E$240,2,0)</f>
        <v>#N/A</v>
      </c>
      <c r="H1555" s="86"/>
      <c r="I1555" s="86"/>
      <c r="J1555" s="15"/>
      <c r="K1555" s="92">
        <f t="shared" si="103"/>
        <v>0</v>
      </c>
      <c r="L1555" s="93">
        <f t="shared" si="104"/>
        <v>0</v>
      </c>
      <c r="M1555" s="94" t="str">
        <f>+IFERROR(VLOOKUP(LEFT(F1555,4),'ESTADAR V3 2025'!$C$4:$G$116,4,0),"")</f>
        <v/>
      </c>
      <c r="N1555" s="95" t="str">
        <f t="shared" si="105"/>
        <v/>
      </c>
      <c r="O1555" s="96" t="str">
        <f t="shared" si="106"/>
        <v/>
      </c>
      <c r="P1555" s="14"/>
      <c r="Q1555" s="14"/>
      <c r="R1555" s="218" t="e">
        <f>+VLOOKUP(F1555,'ESTADAR V3 2025'!$D$125:$G$236,4,FALSE)</f>
        <v>#N/A</v>
      </c>
    </row>
    <row r="1556" spans="1:18" x14ac:dyDescent="0.35">
      <c r="A1556" s="83" t="str">
        <f>IFERROR(VLOOKUP(LEFT(F1556,4),Tabla3[[COD]:[PROCESO]],5,0),"")</f>
        <v/>
      </c>
      <c r="B1556" s="15"/>
      <c r="C1556" s="85"/>
      <c r="D1556" s="84" t="e">
        <f>VLOOKUP(E1556,FINCAS!$A$2:$B$77,2,0)</f>
        <v>#N/A</v>
      </c>
      <c r="E1556" s="15"/>
      <c r="F1556" s="15"/>
      <c r="G1556" s="82" t="e">
        <f>VLOOKUP(F1556,'ESTADAR V3 2025'!$D$125:$E$240,2,0)</f>
        <v>#N/A</v>
      </c>
      <c r="H1556" s="86"/>
      <c r="I1556" s="86"/>
      <c r="J1556" s="15"/>
      <c r="K1556" s="92">
        <f t="shared" si="103"/>
        <v>0</v>
      </c>
      <c r="L1556" s="93">
        <f t="shared" si="104"/>
        <v>0</v>
      </c>
      <c r="M1556" s="94" t="str">
        <f>+IFERROR(VLOOKUP(LEFT(F1556,4),'ESTADAR V3 2025'!$C$4:$G$116,4,0),"")</f>
        <v/>
      </c>
      <c r="N1556" s="95" t="str">
        <f t="shared" si="105"/>
        <v/>
      </c>
      <c r="O1556" s="96" t="str">
        <f t="shared" si="106"/>
        <v/>
      </c>
      <c r="P1556" s="14"/>
      <c r="Q1556" s="14"/>
      <c r="R1556" s="218" t="e">
        <f>+VLOOKUP(F1556,'ESTADAR V3 2025'!$D$125:$G$236,4,FALSE)</f>
        <v>#N/A</v>
      </c>
    </row>
    <row r="1557" spans="1:18" x14ac:dyDescent="0.35">
      <c r="A1557" s="83" t="str">
        <f>IFERROR(VLOOKUP(LEFT(F1557,4),Tabla3[[COD]:[PROCESO]],5,0),"")</f>
        <v/>
      </c>
      <c r="B1557" s="15"/>
      <c r="C1557" s="85"/>
      <c r="D1557" s="84" t="e">
        <f>VLOOKUP(E1557,FINCAS!$A$2:$B$77,2,0)</f>
        <v>#N/A</v>
      </c>
      <c r="E1557" s="15"/>
      <c r="F1557" s="15"/>
      <c r="G1557" s="82" t="e">
        <f>VLOOKUP(F1557,'ESTADAR V3 2025'!$D$125:$E$240,2,0)</f>
        <v>#N/A</v>
      </c>
      <c r="H1557" s="86"/>
      <c r="I1557" s="86"/>
      <c r="J1557" s="15"/>
      <c r="K1557" s="92">
        <f t="shared" si="103"/>
        <v>0</v>
      </c>
      <c r="L1557" s="93">
        <f t="shared" si="104"/>
        <v>0</v>
      </c>
      <c r="M1557" s="94" t="str">
        <f>+IFERROR(VLOOKUP(LEFT(F1557,4),'ESTADAR V3 2025'!$C$4:$G$116,4,0),"")</f>
        <v/>
      </c>
      <c r="N1557" s="95" t="str">
        <f t="shared" si="105"/>
        <v/>
      </c>
      <c r="O1557" s="96" t="str">
        <f t="shared" si="106"/>
        <v/>
      </c>
      <c r="P1557" s="14"/>
      <c r="Q1557" s="14"/>
      <c r="R1557" s="218" t="e">
        <f>+VLOOKUP(F1557,'ESTADAR V3 2025'!$D$125:$G$236,4,FALSE)</f>
        <v>#N/A</v>
      </c>
    </row>
    <row r="1558" spans="1:18" x14ac:dyDescent="0.35">
      <c r="A1558" s="83" t="str">
        <f>IFERROR(VLOOKUP(LEFT(F1558,4),Tabla3[[COD]:[PROCESO]],5,0),"")</f>
        <v/>
      </c>
      <c r="B1558" s="15"/>
      <c r="C1558" s="85"/>
      <c r="D1558" s="84" t="e">
        <f>VLOOKUP(E1558,FINCAS!$A$2:$B$77,2,0)</f>
        <v>#N/A</v>
      </c>
      <c r="E1558" s="15"/>
      <c r="F1558" s="15"/>
      <c r="G1558" s="82" t="e">
        <f>VLOOKUP(F1558,'ESTADAR V3 2025'!$D$125:$E$240,2,0)</f>
        <v>#N/A</v>
      </c>
      <c r="H1558" s="86"/>
      <c r="I1558" s="86"/>
      <c r="J1558" s="15"/>
      <c r="K1558" s="92">
        <f t="shared" si="103"/>
        <v>0</v>
      </c>
      <c r="L1558" s="93">
        <f t="shared" si="104"/>
        <v>0</v>
      </c>
      <c r="M1558" s="94" t="str">
        <f>+IFERROR(VLOOKUP(LEFT(F1558,4),'ESTADAR V3 2025'!$C$4:$G$116,4,0),"")</f>
        <v/>
      </c>
      <c r="N1558" s="95" t="str">
        <f t="shared" si="105"/>
        <v/>
      </c>
      <c r="O1558" s="96" t="str">
        <f t="shared" si="106"/>
        <v/>
      </c>
      <c r="P1558" s="14"/>
      <c r="Q1558" s="14"/>
      <c r="R1558" s="218" t="e">
        <f>+VLOOKUP(F1558,'ESTADAR V3 2025'!$D$125:$G$236,4,FALSE)</f>
        <v>#N/A</v>
      </c>
    </row>
    <row r="1559" spans="1:18" x14ac:dyDescent="0.35">
      <c r="A1559" s="83" t="str">
        <f>IFERROR(VLOOKUP(LEFT(F1559,4),Tabla3[[COD]:[PROCESO]],5,0),"")</f>
        <v/>
      </c>
      <c r="B1559" s="15"/>
      <c r="C1559" s="85"/>
      <c r="D1559" s="84" t="e">
        <f>VLOOKUP(E1559,FINCAS!$A$2:$B$77,2,0)</f>
        <v>#N/A</v>
      </c>
      <c r="E1559" s="15"/>
      <c r="F1559" s="15"/>
      <c r="G1559" s="82" t="e">
        <f>VLOOKUP(F1559,'ESTADAR V3 2025'!$D$125:$E$240,2,0)</f>
        <v>#N/A</v>
      </c>
      <c r="H1559" s="86"/>
      <c r="I1559" s="86"/>
      <c r="J1559" s="15"/>
      <c r="K1559" s="92">
        <f t="shared" si="103"/>
        <v>0</v>
      </c>
      <c r="L1559" s="93">
        <f t="shared" si="104"/>
        <v>0</v>
      </c>
      <c r="M1559" s="94" t="str">
        <f>+IFERROR(VLOOKUP(LEFT(F1559,4),'ESTADAR V3 2025'!$C$4:$G$116,4,0),"")</f>
        <v/>
      </c>
      <c r="N1559" s="95" t="str">
        <f t="shared" si="105"/>
        <v/>
      </c>
      <c r="O1559" s="96" t="str">
        <f t="shared" si="106"/>
        <v/>
      </c>
      <c r="P1559" s="14"/>
      <c r="Q1559" s="14"/>
      <c r="R1559" s="218" t="e">
        <f>+VLOOKUP(F1559,'ESTADAR V3 2025'!$D$125:$G$236,4,FALSE)</f>
        <v>#N/A</v>
      </c>
    </row>
    <row r="1560" spans="1:18" x14ac:dyDescent="0.35">
      <c r="A1560" s="83" t="str">
        <f>IFERROR(VLOOKUP(LEFT(F1560,4),Tabla3[[COD]:[PROCESO]],5,0),"")</f>
        <v/>
      </c>
      <c r="B1560" s="15"/>
      <c r="C1560" s="85"/>
      <c r="D1560" s="84" t="e">
        <f>VLOOKUP(E1560,FINCAS!$A$2:$B$77,2,0)</f>
        <v>#N/A</v>
      </c>
      <c r="E1560" s="15"/>
      <c r="F1560" s="15"/>
      <c r="G1560" s="82" t="e">
        <f>VLOOKUP(F1560,'ESTADAR V3 2025'!$D$125:$E$240,2,0)</f>
        <v>#N/A</v>
      </c>
      <c r="H1560" s="86"/>
      <c r="I1560" s="86"/>
      <c r="J1560" s="15"/>
      <c r="K1560" s="92">
        <f t="shared" si="103"/>
        <v>0</v>
      </c>
      <c r="L1560" s="93">
        <f t="shared" si="104"/>
        <v>0</v>
      </c>
      <c r="M1560" s="94" t="str">
        <f>+IFERROR(VLOOKUP(LEFT(F1560,4),'ESTADAR V3 2025'!$C$4:$G$116,4,0),"")</f>
        <v/>
      </c>
      <c r="N1560" s="95" t="str">
        <f t="shared" si="105"/>
        <v/>
      </c>
      <c r="O1560" s="96" t="str">
        <f t="shared" si="106"/>
        <v/>
      </c>
      <c r="P1560" s="14"/>
      <c r="Q1560" s="14"/>
      <c r="R1560" s="218" t="e">
        <f>+VLOOKUP(F1560,'ESTADAR V3 2025'!$D$125:$G$236,4,FALSE)</f>
        <v>#N/A</v>
      </c>
    </row>
    <row r="1561" spans="1:18" x14ac:dyDescent="0.35">
      <c r="A1561" s="83" t="str">
        <f>IFERROR(VLOOKUP(LEFT(F1561,4),Tabla3[[COD]:[PROCESO]],5,0),"")</f>
        <v/>
      </c>
      <c r="B1561" s="15"/>
      <c r="C1561" s="85"/>
      <c r="D1561" s="84" t="e">
        <f>VLOOKUP(E1561,FINCAS!$A$2:$B$77,2,0)</f>
        <v>#N/A</v>
      </c>
      <c r="E1561" s="15"/>
      <c r="F1561" s="15"/>
      <c r="G1561" s="82" t="e">
        <f>VLOOKUP(F1561,'ESTADAR V3 2025'!$D$125:$E$240,2,0)</f>
        <v>#N/A</v>
      </c>
      <c r="H1561" s="86"/>
      <c r="I1561" s="86"/>
      <c r="J1561" s="15"/>
      <c r="K1561" s="92">
        <f t="shared" si="103"/>
        <v>0</v>
      </c>
      <c r="L1561" s="93">
        <f t="shared" si="104"/>
        <v>0</v>
      </c>
      <c r="M1561" s="94" t="str">
        <f>+IFERROR(VLOOKUP(LEFT(F1561,4),'ESTADAR V3 2025'!$C$4:$G$116,4,0),"")</f>
        <v/>
      </c>
      <c r="N1561" s="95" t="str">
        <f t="shared" si="105"/>
        <v/>
      </c>
      <c r="O1561" s="96" t="str">
        <f t="shared" si="106"/>
        <v/>
      </c>
      <c r="P1561" s="14"/>
      <c r="Q1561" s="14"/>
      <c r="R1561" s="218" t="e">
        <f>+VLOOKUP(F1561,'ESTADAR V3 2025'!$D$125:$G$236,4,FALSE)</f>
        <v>#N/A</v>
      </c>
    </row>
    <row r="1562" spans="1:18" x14ac:dyDescent="0.35">
      <c r="A1562" s="83" t="str">
        <f>IFERROR(VLOOKUP(LEFT(F1562,4),Tabla3[[COD]:[PROCESO]],5,0),"")</f>
        <v/>
      </c>
      <c r="B1562" s="15"/>
      <c r="C1562" s="85"/>
      <c r="D1562" s="84" t="e">
        <f>VLOOKUP(E1562,FINCAS!$A$2:$B$77,2,0)</f>
        <v>#N/A</v>
      </c>
      <c r="E1562" s="15"/>
      <c r="F1562" s="15"/>
      <c r="G1562" s="82" t="e">
        <f>VLOOKUP(F1562,'ESTADAR V3 2025'!$D$125:$E$240,2,0)</f>
        <v>#N/A</v>
      </c>
      <c r="H1562" s="86"/>
      <c r="I1562" s="86"/>
      <c r="J1562" s="15"/>
      <c r="K1562" s="92">
        <f t="shared" si="103"/>
        <v>0</v>
      </c>
      <c r="L1562" s="93">
        <f t="shared" si="104"/>
        <v>0</v>
      </c>
      <c r="M1562" s="94" t="str">
        <f>+IFERROR(VLOOKUP(LEFT(F1562,4),'ESTADAR V3 2025'!$C$4:$G$116,4,0),"")</f>
        <v/>
      </c>
      <c r="N1562" s="95" t="str">
        <f t="shared" si="105"/>
        <v/>
      </c>
      <c r="O1562" s="96" t="str">
        <f t="shared" si="106"/>
        <v/>
      </c>
      <c r="P1562" s="14"/>
      <c r="Q1562" s="14"/>
      <c r="R1562" s="218" t="e">
        <f>+VLOOKUP(F1562,'ESTADAR V3 2025'!$D$125:$G$236,4,FALSE)</f>
        <v>#N/A</v>
      </c>
    </row>
    <row r="1563" spans="1:18" x14ac:dyDescent="0.35">
      <c r="A1563" s="83" t="str">
        <f>IFERROR(VLOOKUP(LEFT(F1563,4),Tabla3[[COD]:[PROCESO]],5,0),"")</f>
        <v/>
      </c>
      <c r="B1563" s="15"/>
      <c r="C1563" s="85"/>
      <c r="D1563" s="84" t="e">
        <f>VLOOKUP(E1563,FINCAS!$A$2:$B$77,2,0)</f>
        <v>#N/A</v>
      </c>
      <c r="E1563" s="15"/>
      <c r="F1563" s="15"/>
      <c r="G1563" s="82" t="e">
        <f>VLOOKUP(F1563,'ESTADAR V3 2025'!$D$125:$E$240,2,0)</f>
        <v>#N/A</v>
      </c>
      <c r="H1563" s="86"/>
      <c r="I1563" s="86"/>
      <c r="J1563" s="15"/>
      <c r="K1563" s="92">
        <f t="shared" si="103"/>
        <v>0</v>
      </c>
      <c r="L1563" s="93">
        <f t="shared" si="104"/>
        <v>0</v>
      </c>
      <c r="M1563" s="94" t="str">
        <f>+IFERROR(VLOOKUP(LEFT(F1563,4),'ESTADAR V3 2025'!$C$4:$G$116,4,0),"")</f>
        <v/>
      </c>
      <c r="N1563" s="95" t="str">
        <f t="shared" si="105"/>
        <v/>
      </c>
      <c r="O1563" s="96" t="str">
        <f t="shared" si="106"/>
        <v/>
      </c>
      <c r="P1563" s="14"/>
      <c r="Q1563" s="14"/>
      <c r="R1563" s="218" t="e">
        <f>+VLOOKUP(F1563,'ESTADAR V3 2025'!$D$125:$G$236,4,FALSE)</f>
        <v>#N/A</v>
      </c>
    </row>
    <row r="1564" spans="1:18" x14ac:dyDescent="0.35">
      <c r="A1564" s="83" t="str">
        <f>IFERROR(VLOOKUP(LEFT(F1564,4),Tabla3[[COD]:[PROCESO]],5,0),"")</f>
        <v/>
      </c>
      <c r="B1564" s="15"/>
      <c r="C1564" s="85"/>
      <c r="D1564" s="84" t="e">
        <f>VLOOKUP(E1564,FINCAS!$A$2:$B$77,2,0)</f>
        <v>#N/A</v>
      </c>
      <c r="E1564" s="15"/>
      <c r="F1564" s="15"/>
      <c r="G1564" s="82" t="e">
        <f>VLOOKUP(F1564,'ESTADAR V3 2025'!$D$125:$E$240,2,0)</f>
        <v>#N/A</v>
      </c>
      <c r="H1564" s="86"/>
      <c r="I1564" s="86"/>
      <c r="J1564" s="15"/>
      <c r="K1564" s="92">
        <f t="shared" si="103"/>
        <v>0</v>
      </c>
      <c r="L1564" s="93">
        <f t="shared" si="104"/>
        <v>0</v>
      </c>
      <c r="M1564" s="94" t="str">
        <f>+IFERROR(VLOOKUP(LEFT(F1564,4),'ESTADAR V3 2025'!$C$4:$G$116,4,0),"")</f>
        <v/>
      </c>
      <c r="N1564" s="95" t="str">
        <f t="shared" si="105"/>
        <v/>
      </c>
      <c r="O1564" s="96" t="str">
        <f t="shared" si="106"/>
        <v/>
      </c>
      <c r="P1564" s="14"/>
      <c r="Q1564" s="14"/>
      <c r="R1564" s="218" t="e">
        <f>+VLOOKUP(F1564,'ESTADAR V3 2025'!$D$125:$G$236,4,FALSE)</f>
        <v>#N/A</v>
      </c>
    </row>
    <row r="1565" spans="1:18" x14ac:dyDescent="0.35">
      <c r="A1565" s="83" t="str">
        <f>IFERROR(VLOOKUP(LEFT(F1565,4),Tabla3[[COD]:[PROCESO]],5,0),"")</f>
        <v/>
      </c>
      <c r="B1565" s="15"/>
      <c r="C1565" s="85"/>
      <c r="D1565" s="84" t="e">
        <f>VLOOKUP(E1565,FINCAS!$A$2:$B$77,2,0)</f>
        <v>#N/A</v>
      </c>
      <c r="E1565" s="15"/>
      <c r="F1565" s="15"/>
      <c r="G1565" s="82" t="e">
        <f>VLOOKUP(F1565,'ESTADAR V3 2025'!$D$125:$E$240,2,0)</f>
        <v>#N/A</v>
      </c>
      <c r="H1565" s="86"/>
      <c r="I1565" s="86"/>
      <c r="J1565" s="15"/>
      <c r="K1565" s="92">
        <f t="shared" si="103"/>
        <v>0</v>
      </c>
      <c r="L1565" s="93">
        <f t="shared" si="104"/>
        <v>0</v>
      </c>
      <c r="M1565" s="94" t="str">
        <f>+IFERROR(VLOOKUP(LEFT(F1565,4),'ESTADAR V3 2025'!$C$4:$G$116,4,0),"")</f>
        <v/>
      </c>
      <c r="N1565" s="95" t="str">
        <f t="shared" si="105"/>
        <v/>
      </c>
      <c r="O1565" s="96" t="str">
        <f t="shared" si="106"/>
        <v/>
      </c>
      <c r="P1565" s="14"/>
      <c r="Q1565" s="14"/>
      <c r="R1565" s="218" t="e">
        <f>+VLOOKUP(F1565,'ESTADAR V3 2025'!$D$125:$G$236,4,FALSE)</f>
        <v>#N/A</v>
      </c>
    </row>
    <row r="1566" spans="1:18" x14ac:dyDescent="0.35">
      <c r="A1566" s="83" t="str">
        <f>IFERROR(VLOOKUP(LEFT(F1566,4),Tabla3[[COD]:[PROCESO]],5,0),"")</f>
        <v/>
      </c>
      <c r="B1566" s="15"/>
      <c r="C1566" s="85"/>
      <c r="D1566" s="84" t="e">
        <f>VLOOKUP(E1566,FINCAS!$A$2:$B$77,2,0)</f>
        <v>#N/A</v>
      </c>
      <c r="E1566" s="15"/>
      <c r="F1566" s="15"/>
      <c r="G1566" s="82" t="e">
        <f>VLOOKUP(F1566,'ESTADAR V3 2025'!$D$125:$E$240,2,0)</f>
        <v>#N/A</v>
      </c>
      <c r="H1566" s="86"/>
      <c r="I1566" s="86"/>
      <c r="J1566" s="15"/>
      <c r="K1566" s="92">
        <f t="shared" si="103"/>
        <v>0</v>
      </c>
      <c r="L1566" s="93">
        <f t="shared" si="104"/>
        <v>0</v>
      </c>
      <c r="M1566" s="94" t="str">
        <f>+IFERROR(VLOOKUP(LEFT(F1566,4),'ESTADAR V3 2025'!$C$4:$G$116,4,0),"")</f>
        <v/>
      </c>
      <c r="N1566" s="95" t="str">
        <f t="shared" si="105"/>
        <v/>
      </c>
      <c r="O1566" s="96" t="str">
        <f t="shared" si="106"/>
        <v/>
      </c>
      <c r="P1566" s="14"/>
      <c r="Q1566" s="14"/>
      <c r="R1566" s="218" t="e">
        <f>+VLOOKUP(F1566,'ESTADAR V3 2025'!$D$125:$G$236,4,FALSE)</f>
        <v>#N/A</v>
      </c>
    </row>
    <row r="1567" spans="1:18" x14ac:dyDescent="0.35">
      <c r="A1567" s="83" t="str">
        <f>IFERROR(VLOOKUP(LEFT(F1567,4),Tabla3[[COD]:[PROCESO]],5,0),"")</f>
        <v/>
      </c>
      <c r="B1567" s="15"/>
      <c r="C1567" s="85"/>
      <c r="D1567" s="84" t="e">
        <f>VLOOKUP(E1567,FINCAS!$A$2:$B$77,2,0)</f>
        <v>#N/A</v>
      </c>
      <c r="E1567" s="15"/>
      <c r="F1567" s="15"/>
      <c r="G1567" s="82" t="e">
        <f>VLOOKUP(F1567,'ESTADAR V3 2025'!$D$125:$E$240,2,0)</f>
        <v>#N/A</v>
      </c>
      <c r="H1567" s="86"/>
      <c r="I1567" s="86"/>
      <c r="J1567" s="15"/>
      <c r="K1567" s="92">
        <f t="shared" si="103"/>
        <v>0</v>
      </c>
      <c r="L1567" s="93">
        <f t="shared" si="104"/>
        <v>0</v>
      </c>
      <c r="M1567" s="94" t="str">
        <f>+IFERROR(VLOOKUP(LEFT(F1567,4),'ESTADAR V3 2025'!$C$4:$G$116,4,0),"")</f>
        <v/>
      </c>
      <c r="N1567" s="95" t="str">
        <f t="shared" si="105"/>
        <v/>
      </c>
      <c r="O1567" s="96" t="str">
        <f t="shared" si="106"/>
        <v/>
      </c>
      <c r="P1567" s="14"/>
      <c r="Q1567" s="14"/>
      <c r="R1567" s="218" t="e">
        <f>+VLOOKUP(F1567,'ESTADAR V3 2025'!$D$125:$G$236,4,FALSE)</f>
        <v>#N/A</v>
      </c>
    </row>
    <row r="1568" spans="1:18" x14ac:dyDescent="0.35">
      <c r="A1568" s="83" t="str">
        <f>IFERROR(VLOOKUP(LEFT(F1568,4),Tabla3[[COD]:[PROCESO]],5,0),"")</f>
        <v/>
      </c>
      <c r="B1568" s="15"/>
      <c r="C1568" s="85"/>
      <c r="D1568" s="84" t="e">
        <f>VLOOKUP(E1568,FINCAS!$A$2:$B$77,2,0)</f>
        <v>#N/A</v>
      </c>
      <c r="E1568" s="15"/>
      <c r="F1568" s="15"/>
      <c r="G1568" s="82" t="e">
        <f>VLOOKUP(F1568,'ESTADAR V3 2025'!$D$125:$E$240,2,0)</f>
        <v>#N/A</v>
      </c>
      <c r="H1568" s="86"/>
      <c r="I1568" s="86"/>
      <c r="J1568" s="15"/>
      <c r="K1568" s="92">
        <f t="shared" si="103"/>
        <v>0</v>
      </c>
      <c r="L1568" s="93">
        <f t="shared" si="104"/>
        <v>0</v>
      </c>
      <c r="M1568" s="94" t="str">
        <f>+IFERROR(VLOOKUP(LEFT(F1568,4),'ESTADAR V3 2025'!$C$4:$G$116,4,0),"")</f>
        <v/>
      </c>
      <c r="N1568" s="95" t="str">
        <f t="shared" si="105"/>
        <v/>
      </c>
      <c r="O1568" s="96" t="str">
        <f t="shared" si="106"/>
        <v/>
      </c>
      <c r="P1568" s="14"/>
      <c r="Q1568" s="14"/>
      <c r="R1568" s="218" t="e">
        <f>+VLOOKUP(F1568,'ESTADAR V3 2025'!$D$125:$G$236,4,FALSE)</f>
        <v>#N/A</v>
      </c>
    </row>
    <row r="1569" spans="1:18" x14ac:dyDescent="0.35">
      <c r="A1569" s="83" t="str">
        <f>IFERROR(VLOOKUP(LEFT(F1569,4),Tabla3[[COD]:[PROCESO]],5,0),"")</f>
        <v/>
      </c>
      <c r="B1569" s="15"/>
      <c r="C1569" s="85"/>
      <c r="D1569" s="84" t="e">
        <f>VLOOKUP(E1569,FINCAS!$A$2:$B$77,2,0)</f>
        <v>#N/A</v>
      </c>
      <c r="E1569" s="15"/>
      <c r="F1569" s="15"/>
      <c r="G1569" s="82" t="e">
        <f>VLOOKUP(F1569,'ESTADAR V3 2025'!$D$125:$E$240,2,0)</f>
        <v>#N/A</v>
      </c>
      <c r="H1569" s="86"/>
      <c r="I1569" s="86"/>
      <c r="J1569" s="15"/>
      <c r="K1569" s="92">
        <f t="shared" ref="K1569:K1632" si="107">+IFERROR(L1569,M1569)</f>
        <v>0</v>
      </c>
      <c r="L1569" s="93">
        <f t="shared" ref="L1569:L1632" si="108">+(I1569-H1569)*24</f>
        <v>0</v>
      </c>
      <c r="M1569" s="94" t="str">
        <f>+IFERROR(VLOOKUP(LEFT(F1569,4),'ESTADAR V3 2025'!$C$4:$G$116,4,0),"")</f>
        <v/>
      </c>
      <c r="N1569" s="95" t="str">
        <f t="shared" ref="N1569:N1632" si="109">IFERROR(J1569/L1569,"")</f>
        <v/>
      </c>
      <c r="O1569" s="96" t="str">
        <f t="shared" ref="O1569:O1632" si="110">IFERROR(N1569/M1569,"")</f>
        <v/>
      </c>
      <c r="P1569" s="14"/>
      <c r="Q1569" s="14"/>
      <c r="R1569" s="218" t="e">
        <f>+VLOOKUP(F1569,'ESTADAR V3 2025'!$D$125:$G$236,4,FALSE)</f>
        <v>#N/A</v>
      </c>
    </row>
    <row r="1570" spans="1:18" x14ac:dyDescent="0.35">
      <c r="A1570" s="83" t="str">
        <f>IFERROR(VLOOKUP(LEFT(F1570,4),Tabla3[[COD]:[PROCESO]],5,0),"")</f>
        <v/>
      </c>
      <c r="B1570" s="15"/>
      <c r="C1570" s="85"/>
      <c r="D1570" s="84" t="e">
        <f>VLOOKUP(E1570,FINCAS!$A$2:$B$77,2,0)</f>
        <v>#N/A</v>
      </c>
      <c r="E1570" s="15"/>
      <c r="F1570" s="15"/>
      <c r="G1570" s="82" t="e">
        <f>VLOOKUP(F1570,'ESTADAR V3 2025'!$D$125:$E$240,2,0)</f>
        <v>#N/A</v>
      </c>
      <c r="H1570" s="86"/>
      <c r="I1570" s="86"/>
      <c r="J1570" s="15"/>
      <c r="K1570" s="92">
        <f t="shared" si="107"/>
        <v>0</v>
      </c>
      <c r="L1570" s="93">
        <f t="shared" si="108"/>
        <v>0</v>
      </c>
      <c r="M1570" s="94" t="str">
        <f>+IFERROR(VLOOKUP(LEFT(F1570,4),'ESTADAR V3 2025'!$C$4:$G$116,4,0),"")</f>
        <v/>
      </c>
      <c r="N1570" s="95" t="str">
        <f t="shared" si="109"/>
        <v/>
      </c>
      <c r="O1570" s="96" t="str">
        <f t="shared" si="110"/>
        <v/>
      </c>
      <c r="P1570" s="14"/>
      <c r="Q1570" s="14"/>
      <c r="R1570" s="218" t="e">
        <f>+VLOOKUP(F1570,'ESTADAR V3 2025'!$D$125:$G$236,4,FALSE)</f>
        <v>#N/A</v>
      </c>
    </row>
    <row r="1571" spans="1:18" x14ac:dyDescent="0.35">
      <c r="A1571" s="83" t="str">
        <f>IFERROR(VLOOKUP(LEFT(F1571,4),Tabla3[[COD]:[PROCESO]],5,0),"")</f>
        <v/>
      </c>
      <c r="B1571" s="15"/>
      <c r="C1571" s="85"/>
      <c r="D1571" s="84" t="e">
        <f>VLOOKUP(E1571,FINCAS!$A$2:$B$77,2,0)</f>
        <v>#N/A</v>
      </c>
      <c r="E1571" s="15"/>
      <c r="F1571" s="15"/>
      <c r="G1571" s="82" t="e">
        <f>VLOOKUP(F1571,'ESTADAR V3 2025'!$D$125:$E$240,2,0)</f>
        <v>#N/A</v>
      </c>
      <c r="H1571" s="86"/>
      <c r="I1571" s="86"/>
      <c r="J1571" s="15"/>
      <c r="K1571" s="92">
        <f t="shared" si="107"/>
        <v>0</v>
      </c>
      <c r="L1571" s="93">
        <f t="shared" si="108"/>
        <v>0</v>
      </c>
      <c r="M1571" s="94" t="str">
        <f>+IFERROR(VLOOKUP(LEFT(F1571,4),'ESTADAR V3 2025'!$C$4:$G$116,4,0),"")</f>
        <v/>
      </c>
      <c r="N1571" s="95" t="str">
        <f t="shared" si="109"/>
        <v/>
      </c>
      <c r="O1571" s="96" t="str">
        <f t="shared" si="110"/>
        <v/>
      </c>
      <c r="P1571" s="14"/>
      <c r="Q1571" s="14"/>
      <c r="R1571" s="218" t="e">
        <f>+VLOOKUP(F1571,'ESTADAR V3 2025'!$D$125:$G$236,4,FALSE)</f>
        <v>#N/A</v>
      </c>
    </row>
    <row r="1572" spans="1:18" x14ac:dyDescent="0.35">
      <c r="A1572" s="83" t="str">
        <f>IFERROR(VLOOKUP(LEFT(F1572,4),Tabla3[[COD]:[PROCESO]],5,0),"")</f>
        <v/>
      </c>
      <c r="B1572" s="15"/>
      <c r="C1572" s="85"/>
      <c r="D1572" s="84" t="e">
        <f>VLOOKUP(E1572,FINCAS!$A$2:$B$77,2,0)</f>
        <v>#N/A</v>
      </c>
      <c r="E1572" s="15"/>
      <c r="F1572" s="15"/>
      <c r="G1572" s="82" t="e">
        <f>VLOOKUP(F1572,'ESTADAR V3 2025'!$D$125:$E$240,2,0)</f>
        <v>#N/A</v>
      </c>
      <c r="H1572" s="86"/>
      <c r="I1572" s="86"/>
      <c r="J1572" s="15"/>
      <c r="K1572" s="92">
        <f t="shared" si="107"/>
        <v>0</v>
      </c>
      <c r="L1572" s="93">
        <f t="shared" si="108"/>
        <v>0</v>
      </c>
      <c r="M1572" s="94" t="str">
        <f>+IFERROR(VLOOKUP(LEFT(F1572,4),'ESTADAR V3 2025'!$C$4:$G$116,4,0),"")</f>
        <v/>
      </c>
      <c r="N1572" s="95" t="str">
        <f t="shared" si="109"/>
        <v/>
      </c>
      <c r="O1572" s="96" t="str">
        <f t="shared" si="110"/>
        <v/>
      </c>
      <c r="P1572" s="14"/>
      <c r="Q1572" s="14"/>
      <c r="R1572" s="218" t="e">
        <f>+VLOOKUP(F1572,'ESTADAR V3 2025'!$D$125:$G$236,4,FALSE)</f>
        <v>#N/A</v>
      </c>
    </row>
    <row r="1573" spans="1:18" x14ac:dyDescent="0.35">
      <c r="A1573" s="83" t="str">
        <f>IFERROR(VLOOKUP(LEFT(F1573,4),Tabla3[[COD]:[PROCESO]],5,0),"")</f>
        <v/>
      </c>
      <c r="B1573" s="15"/>
      <c r="C1573" s="85"/>
      <c r="D1573" s="84" t="e">
        <f>VLOOKUP(E1573,FINCAS!$A$2:$B$77,2,0)</f>
        <v>#N/A</v>
      </c>
      <c r="E1573" s="15"/>
      <c r="F1573" s="15"/>
      <c r="G1573" s="82" t="e">
        <f>VLOOKUP(F1573,'ESTADAR V3 2025'!$D$125:$E$240,2,0)</f>
        <v>#N/A</v>
      </c>
      <c r="H1573" s="86"/>
      <c r="I1573" s="86"/>
      <c r="J1573" s="15"/>
      <c r="K1573" s="92">
        <f t="shared" si="107"/>
        <v>0</v>
      </c>
      <c r="L1573" s="93">
        <f t="shared" si="108"/>
        <v>0</v>
      </c>
      <c r="M1573" s="94" t="str">
        <f>+IFERROR(VLOOKUP(LEFT(F1573,4),'ESTADAR V3 2025'!$C$4:$G$116,4,0),"")</f>
        <v/>
      </c>
      <c r="N1573" s="95" t="str">
        <f t="shared" si="109"/>
        <v/>
      </c>
      <c r="O1573" s="96" t="str">
        <f t="shared" si="110"/>
        <v/>
      </c>
      <c r="P1573" s="14"/>
      <c r="Q1573" s="14"/>
      <c r="R1573" s="218" t="e">
        <f>+VLOOKUP(F1573,'ESTADAR V3 2025'!$D$125:$G$236,4,FALSE)</f>
        <v>#N/A</v>
      </c>
    </row>
    <row r="1574" spans="1:18" x14ac:dyDescent="0.35">
      <c r="A1574" s="83" t="str">
        <f>IFERROR(VLOOKUP(LEFT(F1574,4),Tabla3[[COD]:[PROCESO]],5,0),"")</f>
        <v/>
      </c>
      <c r="B1574" s="15"/>
      <c r="C1574" s="85"/>
      <c r="D1574" s="84" t="e">
        <f>VLOOKUP(E1574,FINCAS!$A$2:$B$77,2,0)</f>
        <v>#N/A</v>
      </c>
      <c r="E1574" s="15"/>
      <c r="F1574" s="15"/>
      <c r="G1574" s="82" t="e">
        <f>VLOOKUP(F1574,'ESTADAR V3 2025'!$D$125:$E$240,2,0)</f>
        <v>#N/A</v>
      </c>
      <c r="H1574" s="86"/>
      <c r="I1574" s="86"/>
      <c r="J1574" s="15"/>
      <c r="K1574" s="92">
        <f t="shared" si="107"/>
        <v>0</v>
      </c>
      <c r="L1574" s="93">
        <f t="shared" si="108"/>
        <v>0</v>
      </c>
      <c r="M1574" s="94" t="str">
        <f>+IFERROR(VLOOKUP(LEFT(F1574,4),'ESTADAR V3 2025'!$C$4:$G$116,4,0),"")</f>
        <v/>
      </c>
      <c r="N1574" s="95" t="str">
        <f t="shared" si="109"/>
        <v/>
      </c>
      <c r="O1574" s="96" t="str">
        <f t="shared" si="110"/>
        <v/>
      </c>
      <c r="P1574" s="14"/>
      <c r="Q1574" s="14"/>
      <c r="R1574" s="218" t="e">
        <f>+VLOOKUP(F1574,'ESTADAR V3 2025'!$D$125:$G$236,4,FALSE)</f>
        <v>#N/A</v>
      </c>
    </row>
    <row r="1575" spans="1:18" x14ac:dyDescent="0.35">
      <c r="A1575" s="83" t="str">
        <f>IFERROR(VLOOKUP(LEFT(F1575,4),Tabla3[[COD]:[PROCESO]],5,0),"")</f>
        <v/>
      </c>
      <c r="B1575" s="15"/>
      <c r="C1575" s="85"/>
      <c r="D1575" s="84" t="e">
        <f>VLOOKUP(E1575,FINCAS!$A$2:$B$77,2,0)</f>
        <v>#N/A</v>
      </c>
      <c r="E1575" s="15"/>
      <c r="F1575" s="15"/>
      <c r="G1575" s="82" t="e">
        <f>VLOOKUP(F1575,'ESTADAR V3 2025'!$D$125:$E$240,2,0)</f>
        <v>#N/A</v>
      </c>
      <c r="H1575" s="86"/>
      <c r="I1575" s="86"/>
      <c r="J1575" s="15"/>
      <c r="K1575" s="92">
        <f t="shared" si="107"/>
        <v>0</v>
      </c>
      <c r="L1575" s="93">
        <f t="shared" si="108"/>
        <v>0</v>
      </c>
      <c r="M1575" s="94" t="str">
        <f>+IFERROR(VLOOKUP(LEFT(F1575,4),'ESTADAR V3 2025'!$C$4:$G$116,4,0),"")</f>
        <v/>
      </c>
      <c r="N1575" s="95" t="str">
        <f t="shared" si="109"/>
        <v/>
      </c>
      <c r="O1575" s="96" t="str">
        <f t="shared" si="110"/>
        <v/>
      </c>
      <c r="P1575" s="14"/>
      <c r="Q1575" s="14"/>
      <c r="R1575" s="218" t="e">
        <f>+VLOOKUP(F1575,'ESTADAR V3 2025'!$D$125:$G$236,4,FALSE)</f>
        <v>#N/A</v>
      </c>
    </row>
    <row r="1576" spans="1:18" x14ac:dyDescent="0.35">
      <c r="A1576" s="83" t="str">
        <f>IFERROR(VLOOKUP(LEFT(F1576,4),Tabla3[[COD]:[PROCESO]],5,0),"")</f>
        <v/>
      </c>
      <c r="B1576" s="15"/>
      <c r="C1576" s="85"/>
      <c r="D1576" s="84" t="e">
        <f>VLOOKUP(E1576,FINCAS!$A$2:$B$77,2,0)</f>
        <v>#N/A</v>
      </c>
      <c r="E1576" s="15"/>
      <c r="F1576" s="15"/>
      <c r="G1576" s="82" t="e">
        <f>VLOOKUP(F1576,'ESTADAR V3 2025'!$D$125:$E$240,2,0)</f>
        <v>#N/A</v>
      </c>
      <c r="H1576" s="86"/>
      <c r="I1576" s="86"/>
      <c r="J1576" s="15"/>
      <c r="K1576" s="92">
        <f t="shared" si="107"/>
        <v>0</v>
      </c>
      <c r="L1576" s="93">
        <f t="shared" si="108"/>
        <v>0</v>
      </c>
      <c r="M1576" s="94" t="str">
        <f>+IFERROR(VLOOKUP(LEFT(F1576,4),'ESTADAR V3 2025'!$C$4:$G$116,4,0),"")</f>
        <v/>
      </c>
      <c r="N1576" s="95" t="str">
        <f t="shared" si="109"/>
        <v/>
      </c>
      <c r="O1576" s="96" t="str">
        <f t="shared" si="110"/>
        <v/>
      </c>
      <c r="P1576" s="14"/>
      <c r="Q1576" s="14"/>
      <c r="R1576" s="218" t="e">
        <f>+VLOOKUP(F1576,'ESTADAR V3 2025'!$D$125:$G$236,4,FALSE)</f>
        <v>#N/A</v>
      </c>
    </row>
    <row r="1577" spans="1:18" x14ac:dyDescent="0.35">
      <c r="A1577" s="83" t="str">
        <f>IFERROR(VLOOKUP(LEFT(F1577,4),Tabla3[[COD]:[PROCESO]],5,0),"")</f>
        <v/>
      </c>
      <c r="B1577" s="15"/>
      <c r="C1577" s="85"/>
      <c r="D1577" s="84" t="e">
        <f>VLOOKUP(E1577,FINCAS!$A$2:$B$77,2,0)</f>
        <v>#N/A</v>
      </c>
      <c r="E1577" s="15"/>
      <c r="F1577" s="15"/>
      <c r="G1577" s="82" t="e">
        <f>VLOOKUP(F1577,'ESTADAR V3 2025'!$D$125:$E$240,2,0)</f>
        <v>#N/A</v>
      </c>
      <c r="H1577" s="86"/>
      <c r="I1577" s="86"/>
      <c r="J1577" s="15"/>
      <c r="K1577" s="92">
        <f t="shared" si="107"/>
        <v>0</v>
      </c>
      <c r="L1577" s="93">
        <f t="shared" si="108"/>
        <v>0</v>
      </c>
      <c r="M1577" s="94" t="str">
        <f>+IFERROR(VLOOKUP(LEFT(F1577,4),'ESTADAR V3 2025'!$C$4:$G$116,4,0),"")</f>
        <v/>
      </c>
      <c r="N1577" s="95" t="str">
        <f t="shared" si="109"/>
        <v/>
      </c>
      <c r="O1577" s="96" t="str">
        <f t="shared" si="110"/>
        <v/>
      </c>
      <c r="P1577" s="14"/>
      <c r="Q1577" s="14"/>
      <c r="R1577" s="218" t="e">
        <f>+VLOOKUP(F1577,'ESTADAR V3 2025'!$D$125:$G$236,4,FALSE)</f>
        <v>#N/A</v>
      </c>
    </row>
    <row r="1578" spans="1:18" x14ac:dyDescent="0.35">
      <c r="A1578" s="83" t="str">
        <f>IFERROR(VLOOKUP(LEFT(F1578,4),Tabla3[[COD]:[PROCESO]],5,0),"")</f>
        <v/>
      </c>
      <c r="B1578" s="15"/>
      <c r="C1578" s="85"/>
      <c r="D1578" s="84" t="e">
        <f>VLOOKUP(E1578,FINCAS!$A$2:$B$77,2,0)</f>
        <v>#N/A</v>
      </c>
      <c r="E1578" s="15"/>
      <c r="F1578" s="15"/>
      <c r="G1578" s="82" t="e">
        <f>VLOOKUP(F1578,'ESTADAR V3 2025'!$D$125:$E$240,2,0)</f>
        <v>#N/A</v>
      </c>
      <c r="H1578" s="86"/>
      <c r="I1578" s="86"/>
      <c r="J1578" s="15"/>
      <c r="K1578" s="92">
        <f t="shared" si="107"/>
        <v>0</v>
      </c>
      <c r="L1578" s="93">
        <f t="shared" si="108"/>
        <v>0</v>
      </c>
      <c r="M1578" s="94" t="str">
        <f>+IFERROR(VLOOKUP(LEFT(F1578,4),'ESTADAR V3 2025'!$C$4:$G$116,4,0),"")</f>
        <v/>
      </c>
      <c r="N1578" s="95" t="str">
        <f t="shared" si="109"/>
        <v/>
      </c>
      <c r="O1578" s="96" t="str">
        <f t="shared" si="110"/>
        <v/>
      </c>
      <c r="P1578" s="14"/>
      <c r="Q1578" s="14"/>
      <c r="R1578" s="218" t="e">
        <f>+VLOOKUP(F1578,'ESTADAR V3 2025'!$D$125:$G$236,4,FALSE)</f>
        <v>#N/A</v>
      </c>
    </row>
    <row r="1579" spans="1:18" x14ac:dyDescent="0.35">
      <c r="A1579" s="83" t="str">
        <f>IFERROR(VLOOKUP(LEFT(F1579,4),Tabla3[[COD]:[PROCESO]],5,0),"")</f>
        <v/>
      </c>
      <c r="B1579" s="15"/>
      <c r="C1579" s="85"/>
      <c r="D1579" s="84" t="e">
        <f>VLOOKUP(E1579,FINCAS!$A$2:$B$77,2,0)</f>
        <v>#N/A</v>
      </c>
      <c r="E1579" s="15"/>
      <c r="F1579" s="15"/>
      <c r="G1579" s="82" t="e">
        <f>VLOOKUP(F1579,'ESTADAR V3 2025'!$D$125:$E$240,2,0)</f>
        <v>#N/A</v>
      </c>
      <c r="H1579" s="86"/>
      <c r="I1579" s="86"/>
      <c r="J1579" s="15"/>
      <c r="K1579" s="92">
        <f t="shared" si="107"/>
        <v>0</v>
      </c>
      <c r="L1579" s="93">
        <f t="shared" si="108"/>
        <v>0</v>
      </c>
      <c r="M1579" s="94" t="str">
        <f>+IFERROR(VLOOKUP(LEFT(F1579,4),'ESTADAR V3 2025'!$C$4:$G$116,4,0),"")</f>
        <v/>
      </c>
      <c r="N1579" s="95" t="str">
        <f t="shared" si="109"/>
        <v/>
      </c>
      <c r="O1579" s="96" t="str">
        <f t="shared" si="110"/>
        <v/>
      </c>
      <c r="P1579" s="14"/>
      <c r="Q1579" s="14"/>
      <c r="R1579" s="218" t="e">
        <f>+VLOOKUP(F1579,'ESTADAR V3 2025'!$D$125:$G$236,4,FALSE)</f>
        <v>#N/A</v>
      </c>
    </row>
    <row r="1580" spans="1:18" x14ac:dyDescent="0.35">
      <c r="A1580" s="83" t="str">
        <f>IFERROR(VLOOKUP(LEFT(F1580,4),Tabla3[[COD]:[PROCESO]],5,0),"")</f>
        <v/>
      </c>
      <c r="B1580" s="15"/>
      <c r="C1580" s="85"/>
      <c r="D1580" s="84" t="e">
        <f>VLOOKUP(E1580,FINCAS!$A$2:$B$77,2,0)</f>
        <v>#N/A</v>
      </c>
      <c r="E1580" s="15"/>
      <c r="F1580" s="15"/>
      <c r="G1580" s="82" t="e">
        <f>VLOOKUP(F1580,'ESTADAR V3 2025'!$D$125:$E$240,2,0)</f>
        <v>#N/A</v>
      </c>
      <c r="H1580" s="86"/>
      <c r="I1580" s="86"/>
      <c r="J1580" s="15"/>
      <c r="K1580" s="92">
        <f t="shared" si="107"/>
        <v>0</v>
      </c>
      <c r="L1580" s="93">
        <f t="shared" si="108"/>
        <v>0</v>
      </c>
      <c r="M1580" s="94" t="str">
        <f>+IFERROR(VLOOKUP(LEFT(F1580,4),'ESTADAR V3 2025'!$C$4:$G$116,4,0),"")</f>
        <v/>
      </c>
      <c r="N1580" s="95" t="str">
        <f t="shared" si="109"/>
        <v/>
      </c>
      <c r="O1580" s="96" t="str">
        <f t="shared" si="110"/>
        <v/>
      </c>
      <c r="P1580" s="14"/>
      <c r="Q1580" s="14"/>
      <c r="R1580" s="218" t="e">
        <f>+VLOOKUP(F1580,'ESTADAR V3 2025'!$D$125:$G$236,4,FALSE)</f>
        <v>#N/A</v>
      </c>
    </row>
    <row r="1581" spans="1:18" x14ac:dyDescent="0.35">
      <c r="A1581" s="83" t="str">
        <f>IFERROR(VLOOKUP(LEFT(F1581,4),Tabla3[[COD]:[PROCESO]],5,0),"")</f>
        <v/>
      </c>
      <c r="B1581" s="15"/>
      <c r="C1581" s="85"/>
      <c r="D1581" s="84" t="e">
        <f>VLOOKUP(E1581,FINCAS!$A$2:$B$77,2,0)</f>
        <v>#N/A</v>
      </c>
      <c r="E1581" s="15"/>
      <c r="F1581" s="15"/>
      <c r="G1581" s="82" t="e">
        <f>VLOOKUP(F1581,'ESTADAR V3 2025'!$D$125:$E$240,2,0)</f>
        <v>#N/A</v>
      </c>
      <c r="H1581" s="86"/>
      <c r="I1581" s="86"/>
      <c r="J1581" s="15"/>
      <c r="K1581" s="92">
        <f t="shared" si="107"/>
        <v>0</v>
      </c>
      <c r="L1581" s="93">
        <f t="shared" si="108"/>
        <v>0</v>
      </c>
      <c r="M1581" s="94" t="str">
        <f>+IFERROR(VLOOKUP(LEFT(F1581,4),'ESTADAR V3 2025'!$C$4:$G$116,4,0),"")</f>
        <v/>
      </c>
      <c r="N1581" s="95" t="str">
        <f t="shared" si="109"/>
        <v/>
      </c>
      <c r="O1581" s="96" t="str">
        <f t="shared" si="110"/>
        <v/>
      </c>
      <c r="P1581" s="14"/>
      <c r="Q1581" s="14"/>
      <c r="R1581" s="218" t="e">
        <f>+VLOOKUP(F1581,'ESTADAR V3 2025'!$D$125:$G$236,4,FALSE)</f>
        <v>#N/A</v>
      </c>
    </row>
    <row r="1582" spans="1:18" x14ac:dyDescent="0.35">
      <c r="A1582" s="83" t="str">
        <f>IFERROR(VLOOKUP(LEFT(F1582,4),Tabla3[[COD]:[PROCESO]],5,0),"")</f>
        <v/>
      </c>
      <c r="B1582" s="15"/>
      <c r="C1582" s="85"/>
      <c r="D1582" s="84" t="e">
        <f>VLOOKUP(E1582,FINCAS!$A$2:$B$77,2,0)</f>
        <v>#N/A</v>
      </c>
      <c r="E1582" s="15"/>
      <c r="F1582" s="15"/>
      <c r="G1582" s="82" t="e">
        <f>VLOOKUP(F1582,'ESTADAR V3 2025'!$D$125:$E$240,2,0)</f>
        <v>#N/A</v>
      </c>
      <c r="H1582" s="86"/>
      <c r="I1582" s="86"/>
      <c r="J1582" s="15"/>
      <c r="K1582" s="92">
        <f t="shared" si="107"/>
        <v>0</v>
      </c>
      <c r="L1582" s="93">
        <f t="shared" si="108"/>
        <v>0</v>
      </c>
      <c r="M1582" s="94" t="str">
        <f>+IFERROR(VLOOKUP(LEFT(F1582,4),'ESTADAR V3 2025'!$C$4:$G$116,4,0),"")</f>
        <v/>
      </c>
      <c r="N1582" s="95" t="str">
        <f t="shared" si="109"/>
        <v/>
      </c>
      <c r="O1582" s="96" t="str">
        <f t="shared" si="110"/>
        <v/>
      </c>
      <c r="P1582" s="14"/>
      <c r="Q1582" s="14"/>
      <c r="R1582" s="218" t="e">
        <f>+VLOOKUP(F1582,'ESTADAR V3 2025'!$D$125:$G$236,4,FALSE)</f>
        <v>#N/A</v>
      </c>
    </row>
    <row r="1583" spans="1:18" x14ac:dyDescent="0.35">
      <c r="A1583" s="83" t="str">
        <f>IFERROR(VLOOKUP(LEFT(F1583,4),Tabla3[[COD]:[PROCESO]],5,0),"")</f>
        <v/>
      </c>
      <c r="B1583" s="15"/>
      <c r="C1583" s="85"/>
      <c r="D1583" s="84" t="e">
        <f>VLOOKUP(E1583,FINCAS!$A$2:$B$77,2,0)</f>
        <v>#N/A</v>
      </c>
      <c r="E1583" s="15"/>
      <c r="F1583" s="15"/>
      <c r="G1583" s="82" t="e">
        <f>VLOOKUP(F1583,'ESTADAR V3 2025'!$D$125:$E$240,2,0)</f>
        <v>#N/A</v>
      </c>
      <c r="H1583" s="86"/>
      <c r="I1583" s="86"/>
      <c r="J1583" s="15"/>
      <c r="K1583" s="92">
        <f t="shared" si="107"/>
        <v>0</v>
      </c>
      <c r="L1583" s="93">
        <f t="shared" si="108"/>
        <v>0</v>
      </c>
      <c r="M1583" s="94" t="str">
        <f>+IFERROR(VLOOKUP(LEFT(F1583,4),'ESTADAR V3 2025'!$C$4:$G$116,4,0),"")</f>
        <v/>
      </c>
      <c r="N1583" s="95" t="str">
        <f t="shared" si="109"/>
        <v/>
      </c>
      <c r="O1583" s="96" t="str">
        <f t="shared" si="110"/>
        <v/>
      </c>
      <c r="P1583" s="14"/>
      <c r="Q1583" s="14"/>
      <c r="R1583" s="218" t="e">
        <f>+VLOOKUP(F1583,'ESTADAR V3 2025'!$D$125:$G$236,4,FALSE)</f>
        <v>#N/A</v>
      </c>
    </row>
    <row r="1584" spans="1:18" x14ac:dyDescent="0.35">
      <c r="A1584" s="83" t="str">
        <f>IFERROR(VLOOKUP(LEFT(F1584,4),Tabla3[[COD]:[PROCESO]],5,0),"")</f>
        <v/>
      </c>
      <c r="B1584" s="15"/>
      <c r="C1584" s="85"/>
      <c r="D1584" s="84" t="e">
        <f>VLOOKUP(E1584,FINCAS!$A$2:$B$77,2,0)</f>
        <v>#N/A</v>
      </c>
      <c r="E1584" s="15"/>
      <c r="F1584" s="15"/>
      <c r="G1584" s="82" t="e">
        <f>VLOOKUP(F1584,'ESTADAR V3 2025'!$D$125:$E$240,2,0)</f>
        <v>#N/A</v>
      </c>
      <c r="H1584" s="86"/>
      <c r="I1584" s="86"/>
      <c r="J1584" s="15"/>
      <c r="K1584" s="92">
        <f t="shared" si="107"/>
        <v>0</v>
      </c>
      <c r="L1584" s="93">
        <f t="shared" si="108"/>
        <v>0</v>
      </c>
      <c r="M1584" s="94" t="str">
        <f>+IFERROR(VLOOKUP(LEFT(F1584,4),'ESTADAR V3 2025'!$C$4:$G$116,4,0),"")</f>
        <v/>
      </c>
      <c r="N1584" s="95" t="str">
        <f t="shared" si="109"/>
        <v/>
      </c>
      <c r="O1584" s="96" t="str">
        <f t="shared" si="110"/>
        <v/>
      </c>
      <c r="P1584" s="14"/>
      <c r="Q1584" s="14"/>
      <c r="R1584" s="218" t="e">
        <f>+VLOOKUP(F1584,'ESTADAR V3 2025'!$D$125:$G$236,4,FALSE)</f>
        <v>#N/A</v>
      </c>
    </row>
    <row r="1585" spans="1:18" x14ac:dyDescent="0.35">
      <c r="A1585" s="83" t="str">
        <f>IFERROR(VLOOKUP(LEFT(F1585,4),Tabla3[[COD]:[PROCESO]],5,0),"")</f>
        <v/>
      </c>
      <c r="B1585" s="15"/>
      <c r="C1585" s="85"/>
      <c r="D1585" s="84" t="e">
        <f>VLOOKUP(E1585,FINCAS!$A$2:$B$77,2,0)</f>
        <v>#N/A</v>
      </c>
      <c r="E1585" s="15"/>
      <c r="F1585" s="15"/>
      <c r="G1585" s="82" t="e">
        <f>VLOOKUP(F1585,'ESTADAR V3 2025'!$D$125:$E$240,2,0)</f>
        <v>#N/A</v>
      </c>
      <c r="H1585" s="86"/>
      <c r="I1585" s="86"/>
      <c r="J1585" s="15"/>
      <c r="K1585" s="92">
        <f t="shared" si="107"/>
        <v>0</v>
      </c>
      <c r="L1585" s="93">
        <f t="shared" si="108"/>
        <v>0</v>
      </c>
      <c r="M1585" s="94" t="str">
        <f>+IFERROR(VLOOKUP(LEFT(F1585,4),'ESTADAR V3 2025'!$C$4:$G$116,4,0),"")</f>
        <v/>
      </c>
      <c r="N1585" s="95" t="str">
        <f t="shared" si="109"/>
        <v/>
      </c>
      <c r="O1585" s="96" t="str">
        <f t="shared" si="110"/>
        <v/>
      </c>
      <c r="P1585" s="14"/>
      <c r="Q1585" s="14"/>
      <c r="R1585" s="218" t="e">
        <f>+VLOOKUP(F1585,'ESTADAR V3 2025'!$D$125:$G$236,4,FALSE)</f>
        <v>#N/A</v>
      </c>
    </row>
    <row r="1586" spans="1:18" x14ac:dyDescent="0.35">
      <c r="A1586" s="83" t="str">
        <f>IFERROR(VLOOKUP(LEFT(F1586,4),Tabla3[[COD]:[PROCESO]],5,0),"")</f>
        <v/>
      </c>
      <c r="B1586" s="15"/>
      <c r="C1586" s="85"/>
      <c r="D1586" s="84" t="e">
        <f>VLOOKUP(E1586,FINCAS!$A$2:$B$77,2,0)</f>
        <v>#N/A</v>
      </c>
      <c r="E1586" s="15"/>
      <c r="F1586" s="15"/>
      <c r="G1586" s="82" t="e">
        <f>VLOOKUP(F1586,'ESTADAR V3 2025'!$D$125:$E$240,2,0)</f>
        <v>#N/A</v>
      </c>
      <c r="H1586" s="86"/>
      <c r="I1586" s="86"/>
      <c r="J1586" s="15"/>
      <c r="K1586" s="92">
        <f t="shared" si="107"/>
        <v>0</v>
      </c>
      <c r="L1586" s="93">
        <f t="shared" si="108"/>
        <v>0</v>
      </c>
      <c r="M1586" s="94" t="str">
        <f>+IFERROR(VLOOKUP(LEFT(F1586,4),'ESTADAR V3 2025'!$C$4:$G$116,4,0),"")</f>
        <v/>
      </c>
      <c r="N1586" s="95" t="str">
        <f t="shared" si="109"/>
        <v/>
      </c>
      <c r="O1586" s="96" t="str">
        <f t="shared" si="110"/>
        <v/>
      </c>
      <c r="P1586" s="14"/>
      <c r="Q1586" s="14"/>
      <c r="R1586" s="218" t="e">
        <f>+VLOOKUP(F1586,'ESTADAR V3 2025'!$D$125:$G$236,4,FALSE)</f>
        <v>#N/A</v>
      </c>
    </row>
    <row r="1587" spans="1:18" x14ac:dyDescent="0.35">
      <c r="A1587" s="83" t="str">
        <f>IFERROR(VLOOKUP(LEFT(F1587,4),Tabla3[[COD]:[PROCESO]],5,0),"")</f>
        <v/>
      </c>
      <c r="B1587" s="15"/>
      <c r="C1587" s="85"/>
      <c r="D1587" s="84" t="e">
        <f>VLOOKUP(E1587,FINCAS!$A$2:$B$77,2,0)</f>
        <v>#N/A</v>
      </c>
      <c r="E1587" s="15"/>
      <c r="F1587" s="15"/>
      <c r="G1587" s="82" t="e">
        <f>VLOOKUP(F1587,'ESTADAR V3 2025'!$D$125:$E$240,2,0)</f>
        <v>#N/A</v>
      </c>
      <c r="H1587" s="86"/>
      <c r="I1587" s="86"/>
      <c r="J1587" s="15"/>
      <c r="K1587" s="92">
        <f t="shared" si="107"/>
        <v>0</v>
      </c>
      <c r="L1587" s="93">
        <f t="shared" si="108"/>
        <v>0</v>
      </c>
      <c r="M1587" s="94" t="str">
        <f>+IFERROR(VLOOKUP(LEFT(F1587,4),'ESTADAR V3 2025'!$C$4:$G$116,4,0),"")</f>
        <v/>
      </c>
      <c r="N1587" s="95" t="str">
        <f t="shared" si="109"/>
        <v/>
      </c>
      <c r="O1587" s="96" t="str">
        <f t="shared" si="110"/>
        <v/>
      </c>
      <c r="P1587" s="14"/>
      <c r="Q1587" s="14"/>
      <c r="R1587" s="218" t="e">
        <f>+VLOOKUP(F1587,'ESTADAR V3 2025'!$D$125:$G$236,4,FALSE)</f>
        <v>#N/A</v>
      </c>
    </row>
    <row r="1588" spans="1:18" x14ac:dyDescent="0.35">
      <c r="A1588" s="83" t="str">
        <f>IFERROR(VLOOKUP(LEFT(F1588,4),Tabla3[[COD]:[PROCESO]],5,0),"")</f>
        <v/>
      </c>
      <c r="B1588" s="15"/>
      <c r="C1588" s="85"/>
      <c r="D1588" s="84" t="e">
        <f>VLOOKUP(E1588,FINCAS!$A$2:$B$77,2,0)</f>
        <v>#N/A</v>
      </c>
      <c r="E1588" s="15"/>
      <c r="F1588" s="15"/>
      <c r="G1588" s="82" t="e">
        <f>VLOOKUP(F1588,'ESTADAR V3 2025'!$D$125:$E$240,2,0)</f>
        <v>#N/A</v>
      </c>
      <c r="H1588" s="86"/>
      <c r="I1588" s="86"/>
      <c r="J1588" s="15"/>
      <c r="K1588" s="92">
        <f t="shared" si="107"/>
        <v>0</v>
      </c>
      <c r="L1588" s="93">
        <f t="shared" si="108"/>
        <v>0</v>
      </c>
      <c r="M1588" s="94" t="str">
        <f>+IFERROR(VLOOKUP(LEFT(F1588,4),'ESTADAR V3 2025'!$C$4:$G$116,4,0),"")</f>
        <v/>
      </c>
      <c r="N1588" s="95" t="str">
        <f t="shared" si="109"/>
        <v/>
      </c>
      <c r="O1588" s="96" t="str">
        <f t="shared" si="110"/>
        <v/>
      </c>
      <c r="P1588" s="14"/>
      <c r="Q1588" s="14"/>
      <c r="R1588" s="218" t="e">
        <f>+VLOOKUP(F1588,'ESTADAR V3 2025'!$D$125:$G$236,4,FALSE)</f>
        <v>#N/A</v>
      </c>
    </row>
    <row r="1589" spans="1:18" x14ac:dyDescent="0.35">
      <c r="A1589" s="83" t="str">
        <f>IFERROR(VLOOKUP(LEFT(F1589,4),Tabla3[[COD]:[PROCESO]],5,0),"")</f>
        <v/>
      </c>
      <c r="B1589" s="15"/>
      <c r="C1589" s="85"/>
      <c r="D1589" s="84" t="e">
        <f>VLOOKUP(E1589,FINCAS!$A$2:$B$77,2,0)</f>
        <v>#N/A</v>
      </c>
      <c r="E1589" s="15"/>
      <c r="F1589" s="15"/>
      <c r="G1589" s="82" t="e">
        <f>VLOOKUP(F1589,'ESTADAR V3 2025'!$D$125:$E$240,2,0)</f>
        <v>#N/A</v>
      </c>
      <c r="H1589" s="86"/>
      <c r="I1589" s="86"/>
      <c r="J1589" s="15"/>
      <c r="K1589" s="92">
        <f t="shared" si="107"/>
        <v>0</v>
      </c>
      <c r="L1589" s="93">
        <f t="shared" si="108"/>
        <v>0</v>
      </c>
      <c r="M1589" s="94" t="str">
        <f>+IFERROR(VLOOKUP(LEFT(F1589,4),'ESTADAR V3 2025'!$C$4:$G$116,4,0),"")</f>
        <v/>
      </c>
      <c r="N1589" s="95" t="str">
        <f t="shared" si="109"/>
        <v/>
      </c>
      <c r="O1589" s="96" t="str">
        <f t="shared" si="110"/>
        <v/>
      </c>
      <c r="P1589" s="14"/>
      <c r="Q1589" s="14"/>
      <c r="R1589" s="218" t="e">
        <f>+VLOOKUP(F1589,'ESTADAR V3 2025'!$D$125:$G$236,4,FALSE)</f>
        <v>#N/A</v>
      </c>
    </row>
    <row r="1590" spans="1:18" x14ac:dyDescent="0.35">
      <c r="A1590" s="83" t="str">
        <f>IFERROR(VLOOKUP(LEFT(F1590,4),Tabla3[[COD]:[PROCESO]],5,0),"")</f>
        <v/>
      </c>
      <c r="B1590" s="15"/>
      <c r="C1590" s="85"/>
      <c r="D1590" s="84" t="e">
        <f>VLOOKUP(E1590,FINCAS!$A$2:$B$77,2,0)</f>
        <v>#N/A</v>
      </c>
      <c r="E1590" s="15"/>
      <c r="F1590" s="15"/>
      <c r="G1590" s="82" t="e">
        <f>VLOOKUP(F1590,'ESTADAR V3 2025'!$D$125:$E$240,2,0)</f>
        <v>#N/A</v>
      </c>
      <c r="H1590" s="86"/>
      <c r="I1590" s="86"/>
      <c r="J1590" s="15"/>
      <c r="K1590" s="92">
        <f t="shared" si="107"/>
        <v>0</v>
      </c>
      <c r="L1590" s="93">
        <f t="shared" si="108"/>
        <v>0</v>
      </c>
      <c r="M1590" s="94" t="str">
        <f>+IFERROR(VLOOKUP(LEFT(F1590,4),'ESTADAR V3 2025'!$C$4:$G$116,4,0),"")</f>
        <v/>
      </c>
      <c r="N1590" s="95" t="str">
        <f t="shared" si="109"/>
        <v/>
      </c>
      <c r="O1590" s="96" t="str">
        <f t="shared" si="110"/>
        <v/>
      </c>
      <c r="P1590" s="14"/>
      <c r="Q1590" s="14"/>
      <c r="R1590" s="218" t="e">
        <f>+VLOOKUP(F1590,'ESTADAR V3 2025'!$D$125:$G$236,4,FALSE)</f>
        <v>#N/A</v>
      </c>
    </row>
    <row r="1591" spans="1:18" x14ac:dyDescent="0.35">
      <c r="A1591" s="83" t="str">
        <f>IFERROR(VLOOKUP(LEFT(F1591,4),Tabla3[[COD]:[PROCESO]],5,0),"")</f>
        <v/>
      </c>
      <c r="B1591" s="15"/>
      <c r="C1591" s="85"/>
      <c r="D1591" s="84" t="e">
        <f>VLOOKUP(E1591,FINCAS!$A$2:$B$77,2,0)</f>
        <v>#N/A</v>
      </c>
      <c r="E1591" s="15"/>
      <c r="F1591" s="15"/>
      <c r="G1591" s="82" t="e">
        <f>VLOOKUP(F1591,'ESTADAR V3 2025'!$D$125:$E$240,2,0)</f>
        <v>#N/A</v>
      </c>
      <c r="H1591" s="86"/>
      <c r="I1591" s="86"/>
      <c r="J1591" s="15"/>
      <c r="K1591" s="92">
        <f t="shared" si="107"/>
        <v>0</v>
      </c>
      <c r="L1591" s="93">
        <f t="shared" si="108"/>
        <v>0</v>
      </c>
      <c r="M1591" s="94" t="str">
        <f>+IFERROR(VLOOKUP(LEFT(F1591,4),'ESTADAR V3 2025'!$C$4:$G$116,4,0),"")</f>
        <v/>
      </c>
      <c r="N1591" s="95" t="str">
        <f t="shared" si="109"/>
        <v/>
      </c>
      <c r="O1591" s="96" t="str">
        <f t="shared" si="110"/>
        <v/>
      </c>
      <c r="P1591" s="14"/>
      <c r="Q1591" s="14"/>
      <c r="R1591" s="218" t="e">
        <f>+VLOOKUP(F1591,'ESTADAR V3 2025'!$D$125:$G$236,4,FALSE)</f>
        <v>#N/A</v>
      </c>
    </row>
    <row r="1592" spans="1:18" x14ac:dyDescent="0.35">
      <c r="A1592" s="83" t="str">
        <f>IFERROR(VLOOKUP(LEFT(F1592,4),Tabla3[[COD]:[PROCESO]],5,0),"")</f>
        <v/>
      </c>
      <c r="B1592" s="15"/>
      <c r="C1592" s="85"/>
      <c r="D1592" s="84" t="e">
        <f>VLOOKUP(E1592,FINCAS!$A$2:$B$77,2,0)</f>
        <v>#N/A</v>
      </c>
      <c r="E1592" s="15"/>
      <c r="F1592" s="15"/>
      <c r="G1592" s="82" t="e">
        <f>VLOOKUP(F1592,'ESTADAR V3 2025'!$D$125:$E$240,2,0)</f>
        <v>#N/A</v>
      </c>
      <c r="H1592" s="86"/>
      <c r="I1592" s="86"/>
      <c r="J1592" s="15"/>
      <c r="K1592" s="92">
        <f t="shared" si="107"/>
        <v>0</v>
      </c>
      <c r="L1592" s="93">
        <f t="shared" si="108"/>
        <v>0</v>
      </c>
      <c r="M1592" s="94" t="str">
        <f>+IFERROR(VLOOKUP(LEFT(F1592,4),'ESTADAR V3 2025'!$C$4:$G$116,4,0),"")</f>
        <v/>
      </c>
      <c r="N1592" s="95" t="str">
        <f t="shared" si="109"/>
        <v/>
      </c>
      <c r="O1592" s="96" t="str">
        <f t="shared" si="110"/>
        <v/>
      </c>
      <c r="P1592" s="14"/>
      <c r="Q1592" s="14"/>
      <c r="R1592" s="218" t="e">
        <f>+VLOOKUP(F1592,'ESTADAR V3 2025'!$D$125:$G$236,4,FALSE)</f>
        <v>#N/A</v>
      </c>
    </row>
    <row r="1593" spans="1:18" x14ac:dyDescent="0.35">
      <c r="A1593" s="83" t="str">
        <f>IFERROR(VLOOKUP(LEFT(F1593,4),Tabla3[[COD]:[PROCESO]],5,0),"")</f>
        <v/>
      </c>
      <c r="B1593" s="15"/>
      <c r="C1593" s="85"/>
      <c r="D1593" s="84" t="e">
        <f>VLOOKUP(E1593,FINCAS!$A$2:$B$77,2,0)</f>
        <v>#N/A</v>
      </c>
      <c r="E1593" s="15"/>
      <c r="F1593" s="15"/>
      <c r="G1593" s="82" t="e">
        <f>VLOOKUP(F1593,'ESTADAR V3 2025'!$D$125:$E$240,2,0)</f>
        <v>#N/A</v>
      </c>
      <c r="H1593" s="86"/>
      <c r="I1593" s="86"/>
      <c r="J1593" s="15"/>
      <c r="K1593" s="92">
        <f t="shared" si="107"/>
        <v>0</v>
      </c>
      <c r="L1593" s="93">
        <f t="shared" si="108"/>
        <v>0</v>
      </c>
      <c r="M1593" s="94" t="str">
        <f>+IFERROR(VLOOKUP(LEFT(F1593,4),'ESTADAR V3 2025'!$C$4:$G$116,4,0),"")</f>
        <v/>
      </c>
      <c r="N1593" s="95" t="str">
        <f t="shared" si="109"/>
        <v/>
      </c>
      <c r="O1593" s="96" t="str">
        <f t="shared" si="110"/>
        <v/>
      </c>
      <c r="P1593" s="14"/>
      <c r="Q1593" s="14"/>
      <c r="R1593" s="218" t="e">
        <f>+VLOOKUP(F1593,'ESTADAR V3 2025'!$D$125:$G$236,4,FALSE)</f>
        <v>#N/A</v>
      </c>
    </row>
    <row r="1594" spans="1:18" x14ac:dyDescent="0.35">
      <c r="A1594" s="83" t="str">
        <f>IFERROR(VLOOKUP(LEFT(F1594,4),Tabla3[[COD]:[PROCESO]],5,0),"")</f>
        <v/>
      </c>
      <c r="B1594" s="15"/>
      <c r="C1594" s="85"/>
      <c r="D1594" s="84" t="e">
        <f>VLOOKUP(E1594,FINCAS!$A$2:$B$77,2,0)</f>
        <v>#N/A</v>
      </c>
      <c r="E1594" s="15"/>
      <c r="F1594" s="15"/>
      <c r="G1594" s="82" t="e">
        <f>VLOOKUP(F1594,'ESTADAR V3 2025'!$D$125:$E$240,2,0)</f>
        <v>#N/A</v>
      </c>
      <c r="H1594" s="86"/>
      <c r="I1594" s="86"/>
      <c r="J1594" s="15"/>
      <c r="K1594" s="92">
        <f t="shared" si="107"/>
        <v>0</v>
      </c>
      <c r="L1594" s="93">
        <f t="shared" si="108"/>
        <v>0</v>
      </c>
      <c r="M1594" s="94" t="str">
        <f>+IFERROR(VLOOKUP(LEFT(F1594,4),'ESTADAR V3 2025'!$C$4:$G$116,4,0),"")</f>
        <v/>
      </c>
      <c r="N1594" s="95" t="str">
        <f t="shared" si="109"/>
        <v/>
      </c>
      <c r="O1594" s="96" t="str">
        <f t="shared" si="110"/>
        <v/>
      </c>
      <c r="P1594" s="14"/>
      <c r="Q1594" s="14"/>
      <c r="R1594" s="218" t="e">
        <f>+VLOOKUP(F1594,'ESTADAR V3 2025'!$D$125:$G$236,4,FALSE)</f>
        <v>#N/A</v>
      </c>
    </row>
    <row r="1595" spans="1:18" x14ac:dyDescent="0.35">
      <c r="A1595" s="83" t="str">
        <f>IFERROR(VLOOKUP(LEFT(F1595,4),Tabla3[[COD]:[PROCESO]],5,0),"")</f>
        <v/>
      </c>
      <c r="B1595" s="15"/>
      <c r="C1595" s="85"/>
      <c r="D1595" s="84" t="e">
        <f>VLOOKUP(E1595,FINCAS!$A$2:$B$77,2,0)</f>
        <v>#N/A</v>
      </c>
      <c r="E1595" s="15"/>
      <c r="F1595" s="15"/>
      <c r="G1595" s="82" t="e">
        <f>VLOOKUP(F1595,'ESTADAR V3 2025'!$D$125:$E$240,2,0)</f>
        <v>#N/A</v>
      </c>
      <c r="H1595" s="86"/>
      <c r="I1595" s="86"/>
      <c r="J1595" s="15"/>
      <c r="K1595" s="92">
        <f t="shared" si="107"/>
        <v>0</v>
      </c>
      <c r="L1595" s="93">
        <f t="shared" si="108"/>
        <v>0</v>
      </c>
      <c r="M1595" s="94" t="str">
        <f>+IFERROR(VLOOKUP(LEFT(F1595,4),'ESTADAR V3 2025'!$C$4:$G$116,4,0),"")</f>
        <v/>
      </c>
      <c r="N1595" s="95" t="str">
        <f t="shared" si="109"/>
        <v/>
      </c>
      <c r="O1595" s="96" t="str">
        <f t="shared" si="110"/>
        <v/>
      </c>
      <c r="P1595" s="14"/>
      <c r="Q1595" s="14"/>
      <c r="R1595" s="218" t="e">
        <f>+VLOOKUP(F1595,'ESTADAR V3 2025'!$D$125:$G$236,4,FALSE)</f>
        <v>#N/A</v>
      </c>
    </row>
    <row r="1596" spans="1:18" x14ac:dyDescent="0.35">
      <c r="A1596" s="83" t="str">
        <f>IFERROR(VLOOKUP(LEFT(F1596,4),Tabla3[[COD]:[PROCESO]],5,0),"")</f>
        <v/>
      </c>
      <c r="B1596" s="15"/>
      <c r="C1596" s="85"/>
      <c r="D1596" s="84" t="e">
        <f>VLOOKUP(E1596,FINCAS!$A$2:$B$77,2,0)</f>
        <v>#N/A</v>
      </c>
      <c r="E1596" s="15"/>
      <c r="F1596" s="15"/>
      <c r="G1596" s="82" t="e">
        <f>VLOOKUP(F1596,'ESTADAR V3 2025'!$D$125:$E$240,2,0)</f>
        <v>#N/A</v>
      </c>
      <c r="H1596" s="86"/>
      <c r="I1596" s="86"/>
      <c r="J1596" s="15"/>
      <c r="K1596" s="92">
        <f t="shared" si="107"/>
        <v>0</v>
      </c>
      <c r="L1596" s="93">
        <f t="shared" si="108"/>
        <v>0</v>
      </c>
      <c r="M1596" s="94" t="str">
        <f>+IFERROR(VLOOKUP(LEFT(F1596,4),'ESTADAR V3 2025'!$C$4:$G$116,4,0),"")</f>
        <v/>
      </c>
      <c r="N1596" s="95" t="str">
        <f t="shared" si="109"/>
        <v/>
      </c>
      <c r="O1596" s="96" t="str">
        <f t="shared" si="110"/>
        <v/>
      </c>
      <c r="P1596" s="14"/>
      <c r="Q1596" s="14"/>
      <c r="R1596" s="218" t="e">
        <f>+VLOOKUP(F1596,'ESTADAR V3 2025'!$D$125:$G$236,4,FALSE)</f>
        <v>#N/A</v>
      </c>
    </row>
    <row r="1597" spans="1:18" x14ac:dyDescent="0.35">
      <c r="A1597" s="83" t="str">
        <f>IFERROR(VLOOKUP(LEFT(F1597,4),Tabla3[[COD]:[PROCESO]],5,0),"")</f>
        <v/>
      </c>
      <c r="B1597" s="15"/>
      <c r="C1597" s="85"/>
      <c r="D1597" s="84" t="e">
        <f>VLOOKUP(E1597,FINCAS!$A$2:$B$77,2,0)</f>
        <v>#N/A</v>
      </c>
      <c r="E1597" s="15"/>
      <c r="F1597" s="15"/>
      <c r="G1597" s="82" t="e">
        <f>VLOOKUP(F1597,'ESTADAR V3 2025'!$D$125:$E$240,2,0)</f>
        <v>#N/A</v>
      </c>
      <c r="H1597" s="86"/>
      <c r="I1597" s="86"/>
      <c r="J1597" s="15"/>
      <c r="K1597" s="92">
        <f t="shared" si="107"/>
        <v>0</v>
      </c>
      <c r="L1597" s="93">
        <f t="shared" si="108"/>
        <v>0</v>
      </c>
      <c r="M1597" s="94" t="str">
        <f>+IFERROR(VLOOKUP(LEFT(F1597,4),'ESTADAR V3 2025'!$C$4:$G$116,4,0),"")</f>
        <v/>
      </c>
      <c r="N1597" s="95" t="str">
        <f t="shared" si="109"/>
        <v/>
      </c>
      <c r="O1597" s="96" t="str">
        <f t="shared" si="110"/>
        <v/>
      </c>
      <c r="P1597" s="14"/>
      <c r="Q1597" s="14"/>
      <c r="R1597" s="218" t="e">
        <f>+VLOOKUP(F1597,'ESTADAR V3 2025'!$D$125:$G$236,4,FALSE)</f>
        <v>#N/A</v>
      </c>
    </row>
    <row r="1598" spans="1:18" x14ac:dyDescent="0.35">
      <c r="A1598" s="83" t="str">
        <f>IFERROR(VLOOKUP(LEFT(F1598,4),Tabla3[[COD]:[PROCESO]],5,0),"")</f>
        <v/>
      </c>
      <c r="B1598" s="15"/>
      <c r="C1598" s="85"/>
      <c r="D1598" s="84" t="e">
        <f>VLOOKUP(E1598,FINCAS!$A$2:$B$77,2,0)</f>
        <v>#N/A</v>
      </c>
      <c r="E1598" s="15"/>
      <c r="F1598" s="15"/>
      <c r="G1598" s="82" t="e">
        <f>VLOOKUP(F1598,'ESTADAR V3 2025'!$D$125:$E$240,2,0)</f>
        <v>#N/A</v>
      </c>
      <c r="H1598" s="86"/>
      <c r="I1598" s="86"/>
      <c r="J1598" s="15"/>
      <c r="K1598" s="92">
        <f t="shared" si="107"/>
        <v>0</v>
      </c>
      <c r="L1598" s="93">
        <f t="shared" si="108"/>
        <v>0</v>
      </c>
      <c r="M1598" s="94" t="str">
        <f>+IFERROR(VLOOKUP(LEFT(F1598,4),'ESTADAR V3 2025'!$C$4:$G$116,4,0),"")</f>
        <v/>
      </c>
      <c r="N1598" s="95" t="str">
        <f t="shared" si="109"/>
        <v/>
      </c>
      <c r="O1598" s="96" t="str">
        <f t="shared" si="110"/>
        <v/>
      </c>
      <c r="P1598" s="14"/>
      <c r="Q1598" s="14"/>
      <c r="R1598" s="218" t="e">
        <f>+VLOOKUP(F1598,'ESTADAR V3 2025'!$D$125:$G$236,4,FALSE)</f>
        <v>#N/A</v>
      </c>
    </row>
    <row r="1599" spans="1:18" x14ac:dyDescent="0.35">
      <c r="A1599" s="83" t="str">
        <f>IFERROR(VLOOKUP(LEFT(F1599,4),Tabla3[[COD]:[PROCESO]],5,0),"")</f>
        <v/>
      </c>
      <c r="B1599" s="15"/>
      <c r="C1599" s="85"/>
      <c r="D1599" s="84" t="e">
        <f>VLOOKUP(E1599,FINCAS!$A$2:$B$77,2,0)</f>
        <v>#N/A</v>
      </c>
      <c r="E1599" s="15"/>
      <c r="F1599" s="15"/>
      <c r="G1599" s="82" t="e">
        <f>VLOOKUP(F1599,'ESTADAR V3 2025'!$D$125:$E$240,2,0)</f>
        <v>#N/A</v>
      </c>
      <c r="H1599" s="86"/>
      <c r="I1599" s="86"/>
      <c r="J1599" s="15"/>
      <c r="K1599" s="92">
        <f t="shared" si="107"/>
        <v>0</v>
      </c>
      <c r="L1599" s="93">
        <f t="shared" si="108"/>
        <v>0</v>
      </c>
      <c r="M1599" s="94" t="str">
        <f>+IFERROR(VLOOKUP(LEFT(F1599,4),'ESTADAR V3 2025'!$C$4:$G$116,4,0),"")</f>
        <v/>
      </c>
      <c r="N1599" s="95" t="str">
        <f t="shared" si="109"/>
        <v/>
      </c>
      <c r="O1599" s="96" t="str">
        <f t="shared" si="110"/>
        <v/>
      </c>
      <c r="P1599" s="14"/>
      <c r="Q1599" s="14"/>
      <c r="R1599" s="218" t="e">
        <f>+VLOOKUP(F1599,'ESTADAR V3 2025'!$D$125:$G$236,4,FALSE)</f>
        <v>#N/A</v>
      </c>
    </row>
    <row r="1600" spans="1:18" x14ac:dyDescent="0.35">
      <c r="A1600" s="83" t="str">
        <f>IFERROR(VLOOKUP(LEFT(F1600,4),Tabla3[[COD]:[PROCESO]],5,0),"")</f>
        <v/>
      </c>
      <c r="B1600" s="15"/>
      <c r="C1600" s="85"/>
      <c r="D1600" s="84" t="e">
        <f>VLOOKUP(E1600,FINCAS!$A$2:$B$77,2,0)</f>
        <v>#N/A</v>
      </c>
      <c r="E1600" s="15"/>
      <c r="F1600" s="15"/>
      <c r="G1600" s="82" t="e">
        <f>VLOOKUP(F1600,'ESTADAR V3 2025'!$D$125:$E$240,2,0)</f>
        <v>#N/A</v>
      </c>
      <c r="H1600" s="86"/>
      <c r="I1600" s="86"/>
      <c r="J1600" s="15"/>
      <c r="K1600" s="92">
        <f t="shared" si="107"/>
        <v>0</v>
      </c>
      <c r="L1600" s="93">
        <f t="shared" si="108"/>
        <v>0</v>
      </c>
      <c r="M1600" s="94" t="str">
        <f>+IFERROR(VLOOKUP(LEFT(F1600,4),'ESTADAR V3 2025'!$C$4:$G$116,4,0),"")</f>
        <v/>
      </c>
      <c r="N1600" s="95" t="str">
        <f t="shared" si="109"/>
        <v/>
      </c>
      <c r="O1600" s="96" t="str">
        <f t="shared" si="110"/>
        <v/>
      </c>
      <c r="P1600" s="14"/>
      <c r="Q1600" s="14"/>
      <c r="R1600" s="218" t="e">
        <f>+VLOOKUP(F1600,'ESTADAR V3 2025'!$D$125:$G$236,4,FALSE)</f>
        <v>#N/A</v>
      </c>
    </row>
    <row r="1601" spans="1:18" x14ac:dyDescent="0.35">
      <c r="A1601" s="83" t="str">
        <f>IFERROR(VLOOKUP(LEFT(F1601,4),Tabla3[[COD]:[PROCESO]],5,0),"")</f>
        <v/>
      </c>
      <c r="B1601" s="15"/>
      <c r="C1601" s="85"/>
      <c r="D1601" s="84" t="e">
        <f>VLOOKUP(E1601,FINCAS!$A$2:$B$77,2,0)</f>
        <v>#N/A</v>
      </c>
      <c r="E1601" s="15"/>
      <c r="F1601" s="15"/>
      <c r="G1601" s="82" t="e">
        <f>VLOOKUP(F1601,'ESTADAR V3 2025'!$D$125:$E$240,2,0)</f>
        <v>#N/A</v>
      </c>
      <c r="H1601" s="86"/>
      <c r="I1601" s="86"/>
      <c r="J1601" s="15"/>
      <c r="K1601" s="92">
        <f t="shared" si="107"/>
        <v>0</v>
      </c>
      <c r="L1601" s="93">
        <f t="shared" si="108"/>
        <v>0</v>
      </c>
      <c r="M1601" s="94" t="str">
        <f>+IFERROR(VLOOKUP(LEFT(F1601,4),'ESTADAR V3 2025'!$C$4:$G$116,4,0),"")</f>
        <v/>
      </c>
      <c r="N1601" s="95" t="str">
        <f t="shared" si="109"/>
        <v/>
      </c>
      <c r="O1601" s="96" t="str">
        <f t="shared" si="110"/>
        <v/>
      </c>
      <c r="P1601" s="14"/>
      <c r="Q1601" s="14"/>
      <c r="R1601" s="218" t="e">
        <f>+VLOOKUP(F1601,'ESTADAR V3 2025'!$D$125:$G$236,4,FALSE)</f>
        <v>#N/A</v>
      </c>
    </row>
    <row r="1602" spans="1:18" x14ac:dyDescent="0.35">
      <c r="A1602" s="83" t="str">
        <f>IFERROR(VLOOKUP(LEFT(F1602,4),Tabla3[[COD]:[PROCESO]],5,0),"")</f>
        <v/>
      </c>
      <c r="B1602" s="15"/>
      <c r="C1602" s="85"/>
      <c r="D1602" s="84" t="e">
        <f>VLOOKUP(E1602,FINCAS!$A$2:$B$77,2,0)</f>
        <v>#N/A</v>
      </c>
      <c r="E1602" s="15"/>
      <c r="F1602" s="15"/>
      <c r="G1602" s="82" t="e">
        <f>VLOOKUP(F1602,'ESTADAR V3 2025'!$D$125:$E$240,2,0)</f>
        <v>#N/A</v>
      </c>
      <c r="H1602" s="86"/>
      <c r="I1602" s="86"/>
      <c r="J1602" s="15"/>
      <c r="K1602" s="92">
        <f t="shared" si="107"/>
        <v>0</v>
      </c>
      <c r="L1602" s="93">
        <f t="shared" si="108"/>
        <v>0</v>
      </c>
      <c r="M1602" s="94" t="str">
        <f>+IFERROR(VLOOKUP(LEFT(F1602,4),'ESTADAR V3 2025'!$C$4:$G$116,4,0),"")</f>
        <v/>
      </c>
      <c r="N1602" s="95" t="str">
        <f t="shared" si="109"/>
        <v/>
      </c>
      <c r="O1602" s="96" t="str">
        <f t="shared" si="110"/>
        <v/>
      </c>
      <c r="P1602" s="14"/>
      <c r="Q1602" s="14"/>
      <c r="R1602" s="218" t="e">
        <f>+VLOOKUP(F1602,'ESTADAR V3 2025'!$D$125:$G$236,4,FALSE)</f>
        <v>#N/A</v>
      </c>
    </row>
    <row r="1603" spans="1:18" x14ac:dyDescent="0.35">
      <c r="A1603" s="83" t="str">
        <f>IFERROR(VLOOKUP(LEFT(F1603,4),Tabla3[[COD]:[PROCESO]],5,0),"")</f>
        <v/>
      </c>
      <c r="B1603" s="15"/>
      <c r="C1603" s="85"/>
      <c r="D1603" s="84" t="e">
        <f>VLOOKUP(E1603,FINCAS!$A$2:$B$77,2,0)</f>
        <v>#N/A</v>
      </c>
      <c r="E1603" s="15"/>
      <c r="F1603" s="15"/>
      <c r="G1603" s="82" t="e">
        <f>VLOOKUP(F1603,'ESTADAR V3 2025'!$D$125:$E$240,2,0)</f>
        <v>#N/A</v>
      </c>
      <c r="H1603" s="86"/>
      <c r="I1603" s="86"/>
      <c r="J1603" s="15"/>
      <c r="K1603" s="92">
        <f t="shared" si="107"/>
        <v>0</v>
      </c>
      <c r="L1603" s="93">
        <f t="shared" si="108"/>
        <v>0</v>
      </c>
      <c r="M1603" s="94" t="str">
        <f>+IFERROR(VLOOKUP(LEFT(F1603,4),'ESTADAR V3 2025'!$C$4:$G$116,4,0),"")</f>
        <v/>
      </c>
      <c r="N1603" s="95" t="str">
        <f t="shared" si="109"/>
        <v/>
      </c>
      <c r="O1603" s="96" t="str">
        <f t="shared" si="110"/>
        <v/>
      </c>
      <c r="P1603" s="14"/>
      <c r="Q1603" s="14"/>
      <c r="R1603" s="218" t="e">
        <f>+VLOOKUP(F1603,'ESTADAR V3 2025'!$D$125:$G$236,4,FALSE)</f>
        <v>#N/A</v>
      </c>
    </row>
    <row r="1604" spans="1:18" x14ac:dyDescent="0.35">
      <c r="A1604" s="83" t="str">
        <f>IFERROR(VLOOKUP(LEFT(F1604,4),Tabla3[[COD]:[PROCESO]],5,0),"")</f>
        <v/>
      </c>
      <c r="B1604" s="15"/>
      <c r="C1604" s="85"/>
      <c r="D1604" s="84" t="e">
        <f>VLOOKUP(E1604,FINCAS!$A$2:$B$77,2,0)</f>
        <v>#N/A</v>
      </c>
      <c r="E1604" s="15"/>
      <c r="F1604" s="15"/>
      <c r="G1604" s="82" t="e">
        <f>VLOOKUP(F1604,'ESTADAR V3 2025'!$D$125:$E$240,2,0)</f>
        <v>#N/A</v>
      </c>
      <c r="H1604" s="86"/>
      <c r="I1604" s="86"/>
      <c r="J1604" s="15"/>
      <c r="K1604" s="92">
        <f t="shared" si="107"/>
        <v>0</v>
      </c>
      <c r="L1604" s="93">
        <f t="shared" si="108"/>
        <v>0</v>
      </c>
      <c r="M1604" s="94" t="str">
        <f>+IFERROR(VLOOKUP(LEFT(F1604,4),'ESTADAR V3 2025'!$C$4:$G$116,4,0),"")</f>
        <v/>
      </c>
      <c r="N1604" s="95" t="str">
        <f t="shared" si="109"/>
        <v/>
      </c>
      <c r="O1604" s="96" t="str">
        <f t="shared" si="110"/>
        <v/>
      </c>
      <c r="P1604" s="14"/>
      <c r="Q1604" s="14"/>
      <c r="R1604" s="218" t="e">
        <f>+VLOOKUP(F1604,'ESTADAR V3 2025'!$D$125:$G$236,4,FALSE)</f>
        <v>#N/A</v>
      </c>
    </row>
    <row r="1605" spans="1:18" x14ac:dyDescent="0.35">
      <c r="A1605" s="83" t="str">
        <f>IFERROR(VLOOKUP(LEFT(F1605,4),Tabla3[[COD]:[PROCESO]],5,0),"")</f>
        <v/>
      </c>
      <c r="B1605" s="15"/>
      <c r="C1605" s="85"/>
      <c r="D1605" s="84" t="e">
        <f>VLOOKUP(E1605,FINCAS!$A$2:$B$77,2,0)</f>
        <v>#N/A</v>
      </c>
      <c r="E1605" s="15"/>
      <c r="F1605" s="15"/>
      <c r="G1605" s="82" t="e">
        <f>VLOOKUP(F1605,'ESTADAR V3 2025'!$D$125:$E$240,2,0)</f>
        <v>#N/A</v>
      </c>
      <c r="H1605" s="86"/>
      <c r="I1605" s="86"/>
      <c r="J1605" s="15"/>
      <c r="K1605" s="92">
        <f t="shared" si="107"/>
        <v>0</v>
      </c>
      <c r="L1605" s="93">
        <f t="shared" si="108"/>
        <v>0</v>
      </c>
      <c r="M1605" s="94" t="str">
        <f>+IFERROR(VLOOKUP(LEFT(F1605,4),'ESTADAR V3 2025'!$C$4:$G$116,4,0),"")</f>
        <v/>
      </c>
      <c r="N1605" s="95" t="str">
        <f t="shared" si="109"/>
        <v/>
      </c>
      <c r="O1605" s="96" t="str">
        <f t="shared" si="110"/>
        <v/>
      </c>
      <c r="P1605" s="14"/>
      <c r="Q1605" s="14"/>
      <c r="R1605" s="218" t="e">
        <f>+VLOOKUP(F1605,'ESTADAR V3 2025'!$D$125:$G$236,4,FALSE)</f>
        <v>#N/A</v>
      </c>
    </row>
    <row r="1606" spans="1:18" x14ac:dyDescent="0.35">
      <c r="A1606" s="83" t="str">
        <f>IFERROR(VLOOKUP(LEFT(F1606,4),Tabla3[[COD]:[PROCESO]],5,0),"")</f>
        <v/>
      </c>
      <c r="B1606" s="15"/>
      <c r="C1606" s="85"/>
      <c r="D1606" s="84" t="e">
        <f>VLOOKUP(E1606,FINCAS!$A$2:$B$77,2,0)</f>
        <v>#N/A</v>
      </c>
      <c r="E1606" s="15"/>
      <c r="F1606" s="15"/>
      <c r="G1606" s="82" t="e">
        <f>VLOOKUP(F1606,'ESTADAR V3 2025'!$D$125:$E$240,2,0)</f>
        <v>#N/A</v>
      </c>
      <c r="H1606" s="86"/>
      <c r="I1606" s="86"/>
      <c r="J1606" s="15"/>
      <c r="K1606" s="92">
        <f t="shared" si="107"/>
        <v>0</v>
      </c>
      <c r="L1606" s="93">
        <f t="shared" si="108"/>
        <v>0</v>
      </c>
      <c r="M1606" s="94" t="str">
        <f>+IFERROR(VLOOKUP(LEFT(F1606,4),'ESTADAR V3 2025'!$C$4:$G$116,4,0),"")</f>
        <v/>
      </c>
      <c r="N1606" s="95" t="str">
        <f t="shared" si="109"/>
        <v/>
      </c>
      <c r="O1606" s="96" t="str">
        <f t="shared" si="110"/>
        <v/>
      </c>
      <c r="P1606" s="14"/>
      <c r="Q1606" s="14"/>
      <c r="R1606" s="218" t="e">
        <f>+VLOOKUP(F1606,'ESTADAR V3 2025'!$D$125:$G$236,4,FALSE)</f>
        <v>#N/A</v>
      </c>
    </row>
    <row r="1607" spans="1:18" x14ac:dyDescent="0.35">
      <c r="A1607" s="83" t="str">
        <f>IFERROR(VLOOKUP(LEFT(F1607,4),Tabla3[[COD]:[PROCESO]],5,0),"")</f>
        <v/>
      </c>
      <c r="B1607" s="15"/>
      <c r="C1607" s="85"/>
      <c r="D1607" s="84" t="e">
        <f>VLOOKUP(E1607,FINCAS!$A$2:$B$77,2,0)</f>
        <v>#N/A</v>
      </c>
      <c r="E1607" s="15"/>
      <c r="F1607" s="15"/>
      <c r="G1607" s="82" t="e">
        <f>VLOOKUP(F1607,'ESTADAR V3 2025'!$D$125:$E$240,2,0)</f>
        <v>#N/A</v>
      </c>
      <c r="H1607" s="86"/>
      <c r="I1607" s="86"/>
      <c r="J1607" s="15"/>
      <c r="K1607" s="92">
        <f t="shared" si="107"/>
        <v>0</v>
      </c>
      <c r="L1607" s="93">
        <f t="shared" si="108"/>
        <v>0</v>
      </c>
      <c r="M1607" s="94" t="str">
        <f>+IFERROR(VLOOKUP(LEFT(F1607,4),'ESTADAR V3 2025'!$C$4:$G$116,4,0),"")</f>
        <v/>
      </c>
      <c r="N1607" s="95" t="str">
        <f t="shared" si="109"/>
        <v/>
      </c>
      <c r="O1607" s="96" t="str">
        <f t="shared" si="110"/>
        <v/>
      </c>
      <c r="P1607" s="14"/>
      <c r="Q1607" s="14"/>
      <c r="R1607" s="218" t="e">
        <f>+VLOOKUP(F1607,'ESTADAR V3 2025'!$D$125:$G$236,4,FALSE)</f>
        <v>#N/A</v>
      </c>
    </row>
    <row r="1608" spans="1:18" x14ac:dyDescent="0.35">
      <c r="A1608" s="83" t="str">
        <f>IFERROR(VLOOKUP(LEFT(F1608,4),Tabla3[[COD]:[PROCESO]],5,0),"")</f>
        <v/>
      </c>
      <c r="B1608" s="15"/>
      <c r="C1608" s="85"/>
      <c r="D1608" s="84" t="e">
        <f>VLOOKUP(E1608,FINCAS!$A$2:$B$77,2,0)</f>
        <v>#N/A</v>
      </c>
      <c r="E1608" s="15"/>
      <c r="F1608" s="15"/>
      <c r="G1608" s="82" t="e">
        <f>VLOOKUP(F1608,'ESTADAR V3 2025'!$D$125:$E$240,2,0)</f>
        <v>#N/A</v>
      </c>
      <c r="H1608" s="86"/>
      <c r="I1608" s="86"/>
      <c r="J1608" s="15"/>
      <c r="K1608" s="92">
        <f t="shared" si="107"/>
        <v>0</v>
      </c>
      <c r="L1608" s="93">
        <f t="shared" si="108"/>
        <v>0</v>
      </c>
      <c r="M1608" s="94" t="str">
        <f>+IFERROR(VLOOKUP(LEFT(F1608,4),'ESTADAR V3 2025'!$C$4:$G$116,4,0),"")</f>
        <v/>
      </c>
      <c r="N1608" s="95" t="str">
        <f t="shared" si="109"/>
        <v/>
      </c>
      <c r="O1608" s="96" t="str">
        <f t="shared" si="110"/>
        <v/>
      </c>
      <c r="P1608" s="14"/>
      <c r="Q1608" s="14"/>
      <c r="R1608" s="218" t="e">
        <f>+VLOOKUP(F1608,'ESTADAR V3 2025'!$D$125:$G$236,4,FALSE)</f>
        <v>#N/A</v>
      </c>
    </row>
    <row r="1609" spans="1:18" x14ac:dyDescent="0.35">
      <c r="A1609" s="83" t="str">
        <f>IFERROR(VLOOKUP(LEFT(F1609,4),Tabla3[[COD]:[PROCESO]],5,0),"")</f>
        <v/>
      </c>
      <c r="B1609" s="15"/>
      <c r="C1609" s="85"/>
      <c r="D1609" s="84" t="e">
        <f>VLOOKUP(E1609,FINCAS!$A$2:$B$77,2,0)</f>
        <v>#N/A</v>
      </c>
      <c r="E1609" s="15"/>
      <c r="F1609" s="15"/>
      <c r="G1609" s="82" t="e">
        <f>VLOOKUP(F1609,'ESTADAR V3 2025'!$D$125:$E$240,2,0)</f>
        <v>#N/A</v>
      </c>
      <c r="H1609" s="86"/>
      <c r="I1609" s="86"/>
      <c r="J1609" s="15"/>
      <c r="K1609" s="92">
        <f t="shared" si="107"/>
        <v>0</v>
      </c>
      <c r="L1609" s="93">
        <f t="shared" si="108"/>
        <v>0</v>
      </c>
      <c r="M1609" s="94" t="str">
        <f>+IFERROR(VLOOKUP(LEFT(F1609,4),'ESTADAR V3 2025'!$C$4:$G$116,4,0),"")</f>
        <v/>
      </c>
      <c r="N1609" s="95" t="str">
        <f t="shared" si="109"/>
        <v/>
      </c>
      <c r="O1609" s="96" t="str">
        <f t="shared" si="110"/>
        <v/>
      </c>
      <c r="P1609" s="14"/>
      <c r="Q1609" s="14"/>
      <c r="R1609" s="218" t="e">
        <f>+VLOOKUP(F1609,'ESTADAR V3 2025'!$D$125:$G$236,4,FALSE)</f>
        <v>#N/A</v>
      </c>
    </row>
    <row r="1610" spans="1:18" x14ac:dyDescent="0.35">
      <c r="A1610" s="83" t="str">
        <f>IFERROR(VLOOKUP(LEFT(F1610,4),Tabla3[[COD]:[PROCESO]],5,0),"")</f>
        <v/>
      </c>
      <c r="B1610" s="15"/>
      <c r="C1610" s="85"/>
      <c r="D1610" s="84" t="e">
        <f>VLOOKUP(E1610,FINCAS!$A$2:$B$77,2,0)</f>
        <v>#N/A</v>
      </c>
      <c r="E1610" s="15"/>
      <c r="F1610" s="15"/>
      <c r="G1610" s="82" t="e">
        <f>VLOOKUP(F1610,'ESTADAR V3 2025'!$D$125:$E$240,2,0)</f>
        <v>#N/A</v>
      </c>
      <c r="H1610" s="86"/>
      <c r="I1610" s="86"/>
      <c r="J1610" s="15"/>
      <c r="K1610" s="92">
        <f t="shared" si="107"/>
        <v>0</v>
      </c>
      <c r="L1610" s="93">
        <f t="shared" si="108"/>
        <v>0</v>
      </c>
      <c r="M1610" s="94" t="str">
        <f>+IFERROR(VLOOKUP(LEFT(F1610,4),'ESTADAR V3 2025'!$C$4:$G$116,4,0),"")</f>
        <v/>
      </c>
      <c r="N1610" s="95" t="str">
        <f t="shared" si="109"/>
        <v/>
      </c>
      <c r="O1610" s="96" t="str">
        <f t="shared" si="110"/>
        <v/>
      </c>
      <c r="P1610" s="14"/>
      <c r="Q1610" s="14"/>
      <c r="R1610" s="218" t="e">
        <f>+VLOOKUP(F1610,'ESTADAR V3 2025'!$D$125:$G$236,4,FALSE)</f>
        <v>#N/A</v>
      </c>
    </row>
    <row r="1611" spans="1:18" x14ac:dyDescent="0.35">
      <c r="A1611" s="83" t="str">
        <f>IFERROR(VLOOKUP(LEFT(F1611,4),Tabla3[[COD]:[PROCESO]],5,0),"")</f>
        <v/>
      </c>
      <c r="B1611" s="15"/>
      <c r="C1611" s="85"/>
      <c r="D1611" s="84" t="e">
        <f>VLOOKUP(E1611,FINCAS!$A$2:$B$77,2,0)</f>
        <v>#N/A</v>
      </c>
      <c r="E1611" s="15"/>
      <c r="F1611" s="15"/>
      <c r="G1611" s="82" t="e">
        <f>VLOOKUP(F1611,'ESTADAR V3 2025'!$D$125:$E$240,2,0)</f>
        <v>#N/A</v>
      </c>
      <c r="H1611" s="86"/>
      <c r="I1611" s="86"/>
      <c r="J1611" s="15"/>
      <c r="K1611" s="92">
        <f t="shared" si="107"/>
        <v>0</v>
      </c>
      <c r="L1611" s="93">
        <f t="shared" si="108"/>
        <v>0</v>
      </c>
      <c r="M1611" s="94" t="str">
        <f>+IFERROR(VLOOKUP(LEFT(F1611,4),'ESTADAR V3 2025'!$C$4:$G$116,4,0),"")</f>
        <v/>
      </c>
      <c r="N1611" s="95" t="str">
        <f t="shared" si="109"/>
        <v/>
      </c>
      <c r="O1611" s="96" t="str">
        <f t="shared" si="110"/>
        <v/>
      </c>
      <c r="P1611" s="14"/>
      <c r="Q1611" s="14"/>
      <c r="R1611" s="218" t="e">
        <f>+VLOOKUP(F1611,'ESTADAR V3 2025'!$D$125:$G$236,4,FALSE)</f>
        <v>#N/A</v>
      </c>
    </row>
    <row r="1612" spans="1:18" x14ac:dyDescent="0.35">
      <c r="A1612" s="83" t="str">
        <f>IFERROR(VLOOKUP(LEFT(F1612,4),Tabla3[[COD]:[PROCESO]],5,0),"")</f>
        <v/>
      </c>
      <c r="B1612" s="15"/>
      <c r="C1612" s="85"/>
      <c r="D1612" s="84" t="e">
        <f>VLOOKUP(E1612,FINCAS!$A$2:$B$77,2,0)</f>
        <v>#N/A</v>
      </c>
      <c r="E1612" s="15"/>
      <c r="F1612" s="15"/>
      <c r="G1612" s="82" t="e">
        <f>VLOOKUP(F1612,'ESTADAR V3 2025'!$D$125:$E$240,2,0)</f>
        <v>#N/A</v>
      </c>
      <c r="H1612" s="86"/>
      <c r="I1612" s="86"/>
      <c r="J1612" s="15"/>
      <c r="K1612" s="92">
        <f t="shared" si="107"/>
        <v>0</v>
      </c>
      <c r="L1612" s="93">
        <f t="shared" si="108"/>
        <v>0</v>
      </c>
      <c r="M1612" s="94" t="str">
        <f>+IFERROR(VLOOKUP(LEFT(F1612,4),'ESTADAR V3 2025'!$C$4:$G$116,4,0),"")</f>
        <v/>
      </c>
      <c r="N1612" s="95" t="str">
        <f t="shared" si="109"/>
        <v/>
      </c>
      <c r="O1612" s="96" t="str">
        <f t="shared" si="110"/>
        <v/>
      </c>
      <c r="P1612" s="14"/>
      <c r="Q1612" s="14"/>
      <c r="R1612" s="218" t="e">
        <f>+VLOOKUP(F1612,'ESTADAR V3 2025'!$D$125:$G$236,4,FALSE)</f>
        <v>#N/A</v>
      </c>
    </row>
    <row r="1613" spans="1:18" x14ac:dyDescent="0.35">
      <c r="A1613" s="83" t="str">
        <f>IFERROR(VLOOKUP(LEFT(F1613,4),Tabla3[[COD]:[PROCESO]],5,0),"")</f>
        <v/>
      </c>
      <c r="B1613" s="15"/>
      <c r="C1613" s="85"/>
      <c r="D1613" s="84" t="e">
        <f>VLOOKUP(E1613,FINCAS!$A$2:$B$77,2,0)</f>
        <v>#N/A</v>
      </c>
      <c r="E1613" s="15"/>
      <c r="F1613" s="15"/>
      <c r="G1613" s="82" t="e">
        <f>VLOOKUP(F1613,'ESTADAR V3 2025'!$D$125:$E$240,2,0)</f>
        <v>#N/A</v>
      </c>
      <c r="H1613" s="86"/>
      <c r="I1613" s="86"/>
      <c r="J1613" s="15"/>
      <c r="K1613" s="92">
        <f t="shared" si="107"/>
        <v>0</v>
      </c>
      <c r="L1613" s="93">
        <f t="shared" si="108"/>
        <v>0</v>
      </c>
      <c r="M1613" s="94" t="str">
        <f>+IFERROR(VLOOKUP(LEFT(F1613,4),'ESTADAR V3 2025'!$C$4:$G$116,4,0),"")</f>
        <v/>
      </c>
      <c r="N1613" s="95" t="str">
        <f t="shared" si="109"/>
        <v/>
      </c>
      <c r="O1613" s="96" t="str">
        <f t="shared" si="110"/>
        <v/>
      </c>
      <c r="P1613" s="14"/>
      <c r="Q1613" s="14"/>
      <c r="R1613" s="218" t="e">
        <f>+VLOOKUP(F1613,'ESTADAR V3 2025'!$D$125:$G$236,4,FALSE)</f>
        <v>#N/A</v>
      </c>
    </row>
    <row r="1614" spans="1:18" x14ac:dyDescent="0.35">
      <c r="A1614" s="83" t="str">
        <f>IFERROR(VLOOKUP(LEFT(F1614,4),Tabla3[[COD]:[PROCESO]],5,0),"")</f>
        <v/>
      </c>
      <c r="B1614" s="15"/>
      <c r="C1614" s="85"/>
      <c r="D1614" s="84" t="e">
        <f>VLOOKUP(E1614,FINCAS!$A$2:$B$77,2,0)</f>
        <v>#N/A</v>
      </c>
      <c r="E1614" s="15"/>
      <c r="F1614" s="15"/>
      <c r="G1614" s="82" t="e">
        <f>VLOOKUP(F1614,'ESTADAR V3 2025'!$D$125:$E$240,2,0)</f>
        <v>#N/A</v>
      </c>
      <c r="H1614" s="86"/>
      <c r="I1614" s="86"/>
      <c r="J1614" s="15"/>
      <c r="K1614" s="92">
        <f t="shared" si="107"/>
        <v>0</v>
      </c>
      <c r="L1614" s="93">
        <f t="shared" si="108"/>
        <v>0</v>
      </c>
      <c r="M1614" s="94" t="str">
        <f>+IFERROR(VLOOKUP(LEFT(F1614,4),'ESTADAR V3 2025'!$C$4:$G$116,4,0),"")</f>
        <v/>
      </c>
      <c r="N1614" s="95" t="str">
        <f t="shared" si="109"/>
        <v/>
      </c>
      <c r="O1614" s="96" t="str">
        <f t="shared" si="110"/>
        <v/>
      </c>
      <c r="P1614" s="14"/>
      <c r="Q1614" s="14"/>
      <c r="R1614" s="218" t="e">
        <f>+VLOOKUP(F1614,'ESTADAR V3 2025'!$D$125:$G$236,4,FALSE)</f>
        <v>#N/A</v>
      </c>
    </row>
    <row r="1615" spans="1:18" x14ac:dyDescent="0.35">
      <c r="A1615" s="83" t="str">
        <f>IFERROR(VLOOKUP(LEFT(F1615,4),Tabla3[[COD]:[PROCESO]],5,0),"")</f>
        <v/>
      </c>
      <c r="B1615" s="15"/>
      <c r="C1615" s="85"/>
      <c r="D1615" s="84" t="e">
        <f>VLOOKUP(E1615,FINCAS!$A$2:$B$77,2,0)</f>
        <v>#N/A</v>
      </c>
      <c r="E1615" s="15"/>
      <c r="F1615" s="15"/>
      <c r="G1615" s="82" t="e">
        <f>VLOOKUP(F1615,'ESTADAR V3 2025'!$D$125:$E$240,2,0)</f>
        <v>#N/A</v>
      </c>
      <c r="H1615" s="86"/>
      <c r="I1615" s="86"/>
      <c r="J1615" s="15"/>
      <c r="K1615" s="92">
        <f t="shared" si="107"/>
        <v>0</v>
      </c>
      <c r="L1615" s="93">
        <f t="shared" si="108"/>
        <v>0</v>
      </c>
      <c r="M1615" s="94" t="str">
        <f>+IFERROR(VLOOKUP(LEFT(F1615,4),'ESTADAR V3 2025'!$C$4:$G$116,4,0),"")</f>
        <v/>
      </c>
      <c r="N1615" s="95" t="str">
        <f t="shared" si="109"/>
        <v/>
      </c>
      <c r="O1615" s="96" t="str">
        <f t="shared" si="110"/>
        <v/>
      </c>
      <c r="P1615" s="14"/>
      <c r="Q1615" s="14"/>
      <c r="R1615" s="218" t="e">
        <f>+VLOOKUP(F1615,'ESTADAR V3 2025'!$D$125:$G$236,4,FALSE)</f>
        <v>#N/A</v>
      </c>
    </row>
    <row r="1616" spans="1:18" x14ac:dyDescent="0.35">
      <c r="A1616" s="83" t="str">
        <f>IFERROR(VLOOKUP(LEFT(F1616,4),Tabla3[[COD]:[PROCESO]],5,0),"")</f>
        <v/>
      </c>
      <c r="B1616" s="15"/>
      <c r="C1616" s="85"/>
      <c r="D1616" s="84" t="e">
        <f>VLOOKUP(E1616,FINCAS!$A$2:$B$77,2,0)</f>
        <v>#N/A</v>
      </c>
      <c r="E1616" s="15"/>
      <c r="F1616" s="15"/>
      <c r="G1616" s="82" t="e">
        <f>VLOOKUP(F1616,'ESTADAR V3 2025'!$D$125:$E$240,2,0)</f>
        <v>#N/A</v>
      </c>
      <c r="H1616" s="86"/>
      <c r="I1616" s="86"/>
      <c r="J1616" s="15"/>
      <c r="K1616" s="92">
        <f t="shared" si="107"/>
        <v>0</v>
      </c>
      <c r="L1616" s="93">
        <f t="shared" si="108"/>
        <v>0</v>
      </c>
      <c r="M1616" s="94" t="str">
        <f>+IFERROR(VLOOKUP(LEFT(F1616,4),'ESTADAR V3 2025'!$C$4:$G$116,4,0),"")</f>
        <v/>
      </c>
      <c r="N1616" s="95" t="str">
        <f t="shared" si="109"/>
        <v/>
      </c>
      <c r="O1616" s="96" t="str">
        <f t="shared" si="110"/>
        <v/>
      </c>
      <c r="P1616" s="14"/>
      <c r="Q1616" s="14"/>
      <c r="R1616" s="218" t="e">
        <f>+VLOOKUP(F1616,'ESTADAR V3 2025'!$D$125:$G$236,4,FALSE)</f>
        <v>#N/A</v>
      </c>
    </row>
    <row r="1617" spans="1:18" x14ac:dyDescent="0.35">
      <c r="A1617" s="83" t="str">
        <f>IFERROR(VLOOKUP(LEFT(F1617,4),Tabla3[[COD]:[PROCESO]],5,0),"")</f>
        <v/>
      </c>
      <c r="B1617" s="15"/>
      <c r="C1617" s="85"/>
      <c r="D1617" s="84" t="e">
        <f>VLOOKUP(E1617,FINCAS!$A$2:$B$77,2,0)</f>
        <v>#N/A</v>
      </c>
      <c r="E1617" s="15"/>
      <c r="F1617" s="15"/>
      <c r="G1617" s="82" t="e">
        <f>VLOOKUP(F1617,'ESTADAR V3 2025'!$D$125:$E$240,2,0)</f>
        <v>#N/A</v>
      </c>
      <c r="H1617" s="86"/>
      <c r="I1617" s="86"/>
      <c r="J1617" s="15"/>
      <c r="K1617" s="92">
        <f t="shared" si="107"/>
        <v>0</v>
      </c>
      <c r="L1617" s="93">
        <f t="shared" si="108"/>
        <v>0</v>
      </c>
      <c r="M1617" s="94" t="str">
        <f>+IFERROR(VLOOKUP(LEFT(F1617,4),'ESTADAR V3 2025'!$C$4:$G$116,4,0),"")</f>
        <v/>
      </c>
      <c r="N1617" s="95" t="str">
        <f t="shared" si="109"/>
        <v/>
      </c>
      <c r="O1617" s="96" t="str">
        <f t="shared" si="110"/>
        <v/>
      </c>
      <c r="P1617" s="14"/>
      <c r="Q1617" s="14"/>
      <c r="R1617" s="218" t="e">
        <f>+VLOOKUP(F1617,'ESTADAR V3 2025'!$D$125:$G$236,4,FALSE)</f>
        <v>#N/A</v>
      </c>
    </row>
    <row r="1618" spans="1:18" x14ac:dyDescent="0.35">
      <c r="A1618" s="83" t="str">
        <f>IFERROR(VLOOKUP(LEFT(F1618,4),Tabla3[[COD]:[PROCESO]],5,0),"")</f>
        <v/>
      </c>
      <c r="B1618" s="15"/>
      <c r="C1618" s="85"/>
      <c r="D1618" s="84" t="e">
        <f>VLOOKUP(E1618,FINCAS!$A$2:$B$77,2,0)</f>
        <v>#N/A</v>
      </c>
      <c r="E1618" s="15"/>
      <c r="F1618" s="15"/>
      <c r="G1618" s="82" t="e">
        <f>VLOOKUP(F1618,'ESTADAR V3 2025'!$D$125:$E$240,2,0)</f>
        <v>#N/A</v>
      </c>
      <c r="H1618" s="86"/>
      <c r="I1618" s="86"/>
      <c r="J1618" s="15"/>
      <c r="K1618" s="92">
        <f t="shared" si="107"/>
        <v>0</v>
      </c>
      <c r="L1618" s="93">
        <f t="shared" si="108"/>
        <v>0</v>
      </c>
      <c r="M1618" s="94" t="str">
        <f>+IFERROR(VLOOKUP(LEFT(F1618,4),'ESTADAR V3 2025'!$C$4:$G$116,4,0),"")</f>
        <v/>
      </c>
      <c r="N1618" s="95" t="str">
        <f t="shared" si="109"/>
        <v/>
      </c>
      <c r="O1618" s="96" t="str">
        <f t="shared" si="110"/>
        <v/>
      </c>
      <c r="P1618" s="14"/>
      <c r="Q1618" s="14"/>
      <c r="R1618" s="218" t="e">
        <f>+VLOOKUP(F1618,'ESTADAR V3 2025'!$D$125:$G$236,4,FALSE)</f>
        <v>#N/A</v>
      </c>
    </row>
    <row r="1619" spans="1:18" x14ac:dyDescent="0.35">
      <c r="A1619" s="83" t="str">
        <f>IFERROR(VLOOKUP(LEFT(F1619,4),Tabla3[[COD]:[PROCESO]],5,0),"")</f>
        <v/>
      </c>
      <c r="B1619" s="15"/>
      <c r="C1619" s="85"/>
      <c r="D1619" s="84" t="e">
        <f>VLOOKUP(E1619,FINCAS!$A$2:$B$77,2,0)</f>
        <v>#N/A</v>
      </c>
      <c r="E1619" s="15"/>
      <c r="F1619" s="15"/>
      <c r="G1619" s="82" t="e">
        <f>VLOOKUP(F1619,'ESTADAR V3 2025'!$D$125:$E$240,2,0)</f>
        <v>#N/A</v>
      </c>
      <c r="H1619" s="86"/>
      <c r="I1619" s="86"/>
      <c r="J1619" s="15"/>
      <c r="K1619" s="92">
        <f t="shared" si="107"/>
        <v>0</v>
      </c>
      <c r="L1619" s="93">
        <f t="shared" si="108"/>
        <v>0</v>
      </c>
      <c r="M1619" s="94" t="str">
        <f>+IFERROR(VLOOKUP(LEFT(F1619,4),'ESTADAR V3 2025'!$C$4:$G$116,4,0),"")</f>
        <v/>
      </c>
      <c r="N1619" s="95" t="str">
        <f t="shared" si="109"/>
        <v/>
      </c>
      <c r="O1619" s="96" t="str">
        <f t="shared" si="110"/>
        <v/>
      </c>
      <c r="P1619" s="14"/>
      <c r="Q1619" s="14"/>
      <c r="R1619" s="218" t="e">
        <f>+VLOOKUP(F1619,'ESTADAR V3 2025'!$D$125:$G$236,4,FALSE)</f>
        <v>#N/A</v>
      </c>
    </row>
    <row r="1620" spans="1:18" x14ac:dyDescent="0.35">
      <c r="A1620" s="83" t="str">
        <f>IFERROR(VLOOKUP(LEFT(F1620,4),Tabla3[[COD]:[PROCESO]],5,0),"")</f>
        <v/>
      </c>
      <c r="B1620" s="15"/>
      <c r="C1620" s="85"/>
      <c r="D1620" s="84" t="e">
        <f>VLOOKUP(E1620,FINCAS!$A$2:$B$77,2,0)</f>
        <v>#N/A</v>
      </c>
      <c r="E1620" s="15"/>
      <c r="F1620" s="15"/>
      <c r="G1620" s="82" t="e">
        <f>VLOOKUP(F1620,'ESTADAR V3 2025'!$D$125:$E$240,2,0)</f>
        <v>#N/A</v>
      </c>
      <c r="H1620" s="86"/>
      <c r="I1620" s="86"/>
      <c r="J1620" s="15"/>
      <c r="K1620" s="92">
        <f t="shared" si="107"/>
        <v>0</v>
      </c>
      <c r="L1620" s="93">
        <f t="shared" si="108"/>
        <v>0</v>
      </c>
      <c r="M1620" s="94" t="str">
        <f>+IFERROR(VLOOKUP(LEFT(F1620,4),'ESTADAR V3 2025'!$C$4:$G$116,4,0),"")</f>
        <v/>
      </c>
      <c r="N1620" s="95" t="str">
        <f t="shared" si="109"/>
        <v/>
      </c>
      <c r="O1620" s="96" t="str">
        <f t="shared" si="110"/>
        <v/>
      </c>
      <c r="P1620" s="14"/>
      <c r="Q1620" s="14"/>
      <c r="R1620" s="218" t="e">
        <f>+VLOOKUP(F1620,'ESTADAR V3 2025'!$D$125:$G$236,4,FALSE)</f>
        <v>#N/A</v>
      </c>
    </row>
    <row r="1621" spans="1:18" x14ac:dyDescent="0.35">
      <c r="A1621" s="83" t="str">
        <f>IFERROR(VLOOKUP(LEFT(F1621,4),Tabla3[[COD]:[PROCESO]],5,0),"")</f>
        <v/>
      </c>
      <c r="B1621" s="15"/>
      <c r="C1621" s="85"/>
      <c r="D1621" s="84" t="e">
        <f>VLOOKUP(E1621,FINCAS!$A$2:$B$77,2,0)</f>
        <v>#N/A</v>
      </c>
      <c r="E1621" s="15"/>
      <c r="F1621" s="15"/>
      <c r="G1621" s="82" t="e">
        <f>VLOOKUP(F1621,'ESTADAR V3 2025'!$D$125:$E$240,2,0)</f>
        <v>#N/A</v>
      </c>
      <c r="H1621" s="86"/>
      <c r="I1621" s="86"/>
      <c r="J1621" s="15"/>
      <c r="K1621" s="92">
        <f t="shared" si="107"/>
        <v>0</v>
      </c>
      <c r="L1621" s="93">
        <f t="shared" si="108"/>
        <v>0</v>
      </c>
      <c r="M1621" s="94" t="str">
        <f>+IFERROR(VLOOKUP(LEFT(F1621,4),'ESTADAR V3 2025'!$C$4:$G$116,4,0),"")</f>
        <v/>
      </c>
      <c r="N1621" s="95" t="str">
        <f t="shared" si="109"/>
        <v/>
      </c>
      <c r="O1621" s="96" t="str">
        <f t="shared" si="110"/>
        <v/>
      </c>
      <c r="P1621" s="14"/>
      <c r="Q1621" s="14"/>
      <c r="R1621" s="218" t="e">
        <f>+VLOOKUP(F1621,'ESTADAR V3 2025'!$D$125:$G$236,4,FALSE)</f>
        <v>#N/A</v>
      </c>
    </row>
    <row r="1622" spans="1:18" x14ac:dyDescent="0.35">
      <c r="A1622" s="83" t="str">
        <f>IFERROR(VLOOKUP(LEFT(F1622,4),Tabla3[[COD]:[PROCESO]],5,0),"")</f>
        <v/>
      </c>
      <c r="B1622" s="15"/>
      <c r="C1622" s="85"/>
      <c r="D1622" s="84" t="e">
        <f>VLOOKUP(E1622,FINCAS!$A$2:$B$77,2,0)</f>
        <v>#N/A</v>
      </c>
      <c r="E1622" s="15"/>
      <c r="F1622" s="15"/>
      <c r="G1622" s="82" t="e">
        <f>VLOOKUP(F1622,'ESTADAR V3 2025'!$D$125:$E$240,2,0)</f>
        <v>#N/A</v>
      </c>
      <c r="H1622" s="86"/>
      <c r="I1622" s="86"/>
      <c r="J1622" s="15"/>
      <c r="K1622" s="92">
        <f t="shared" si="107"/>
        <v>0</v>
      </c>
      <c r="L1622" s="93">
        <f t="shared" si="108"/>
        <v>0</v>
      </c>
      <c r="M1622" s="94" t="str">
        <f>+IFERROR(VLOOKUP(LEFT(F1622,4),'ESTADAR V3 2025'!$C$4:$G$116,4,0),"")</f>
        <v/>
      </c>
      <c r="N1622" s="95" t="str">
        <f t="shared" si="109"/>
        <v/>
      </c>
      <c r="O1622" s="96" t="str">
        <f t="shared" si="110"/>
        <v/>
      </c>
      <c r="P1622" s="14"/>
      <c r="Q1622" s="14"/>
      <c r="R1622" s="218" t="e">
        <f>+VLOOKUP(F1622,'ESTADAR V3 2025'!$D$125:$G$236,4,FALSE)</f>
        <v>#N/A</v>
      </c>
    </row>
    <row r="1623" spans="1:18" x14ac:dyDescent="0.35">
      <c r="A1623" s="83" t="str">
        <f>IFERROR(VLOOKUP(LEFT(F1623,4),Tabla3[[COD]:[PROCESO]],5,0),"")</f>
        <v/>
      </c>
      <c r="B1623" s="15"/>
      <c r="C1623" s="85"/>
      <c r="D1623" s="84" t="e">
        <f>VLOOKUP(E1623,FINCAS!$A$2:$B$77,2,0)</f>
        <v>#N/A</v>
      </c>
      <c r="E1623" s="15"/>
      <c r="F1623" s="15"/>
      <c r="G1623" s="82" t="e">
        <f>VLOOKUP(F1623,'ESTADAR V3 2025'!$D$125:$E$240,2,0)</f>
        <v>#N/A</v>
      </c>
      <c r="H1623" s="86"/>
      <c r="I1623" s="86"/>
      <c r="J1623" s="15"/>
      <c r="K1623" s="92">
        <f t="shared" si="107"/>
        <v>0</v>
      </c>
      <c r="L1623" s="93">
        <f t="shared" si="108"/>
        <v>0</v>
      </c>
      <c r="M1623" s="94" t="str">
        <f>+IFERROR(VLOOKUP(LEFT(F1623,4),'ESTADAR V3 2025'!$C$4:$G$116,4,0),"")</f>
        <v/>
      </c>
      <c r="N1623" s="95" t="str">
        <f t="shared" si="109"/>
        <v/>
      </c>
      <c r="O1623" s="96" t="str">
        <f t="shared" si="110"/>
        <v/>
      </c>
      <c r="P1623" s="14"/>
      <c r="Q1623" s="14"/>
      <c r="R1623" s="218" t="e">
        <f>+VLOOKUP(F1623,'ESTADAR V3 2025'!$D$125:$G$236,4,FALSE)</f>
        <v>#N/A</v>
      </c>
    </row>
    <row r="1624" spans="1:18" x14ac:dyDescent="0.35">
      <c r="A1624" s="83" t="str">
        <f>IFERROR(VLOOKUP(LEFT(F1624,4),Tabla3[[COD]:[PROCESO]],5,0),"")</f>
        <v/>
      </c>
      <c r="B1624" s="15"/>
      <c r="C1624" s="85"/>
      <c r="D1624" s="84" t="e">
        <f>VLOOKUP(E1624,FINCAS!$A$2:$B$77,2,0)</f>
        <v>#N/A</v>
      </c>
      <c r="E1624" s="15"/>
      <c r="F1624" s="15"/>
      <c r="G1624" s="82" t="e">
        <f>VLOOKUP(F1624,'ESTADAR V3 2025'!$D$125:$E$240,2,0)</f>
        <v>#N/A</v>
      </c>
      <c r="H1624" s="86"/>
      <c r="I1624" s="86"/>
      <c r="J1624" s="15"/>
      <c r="K1624" s="92">
        <f t="shared" si="107"/>
        <v>0</v>
      </c>
      <c r="L1624" s="93">
        <f t="shared" si="108"/>
        <v>0</v>
      </c>
      <c r="M1624" s="94" t="str">
        <f>+IFERROR(VLOOKUP(LEFT(F1624,4),'ESTADAR V3 2025'!$C$4:$G$116,4,0),"")</f>
        <v/>
      </c>
      <c r="N1624" s="95" t="str">
        <f t="shared" si="109"/>
        <v/>
      </c>
      <c r="O1624" s="96" t="str">
        <f t="shared" si="110"/>
        <v/>
      </c>
      <c r="P1624" s="14"/>
      <c r="Q1624" s="14"/>
      <c r="R1624" s="218" t="e">
        <f>+VLOOKUP(F1624,'ESTADAR V3 2025'!$D$125:$G$236,4,FALSE)</f>
        <v>#N/A</v>
      </c>
    </row>
    <row r="1625" spans="1:18" x14ac:dyDescent="0.35">
      <c r="A1625" s="83" t="str">
        <f>IFERROR(VLOOKUP(LEFT(F1625,4),Tabla3[[COD]:[PROCESO]],5,0),"")</f>
        <v/>
      </c>
      <c r="B1625" s="15"/>
      <c r="C1625" s="85"/>
      <c r="D1625" s="84" t="e">
        <f>VLOOKUP(E1625,FINCAS!$A$2:$B$77,2,0)</f>
        <v>#N/A</v>
      </c>
      <c r="E1625" s="15"/>
      <c r="F1625" s="15"/>
      <c r="G1625" s="82" t="e">
        <f>VLOOKUP(F1625,'ESTADAR V3 2025'!$D$125:$E$240,2,0)</f>
        <v>#N/A</v>
      </c>
      <c r="H1625" s="86"/>
      <c r="I1625" s="86"/>
      <c r="J1625" s="15"/>
      <c r="K1625" s="92">
        <f t="shared" si="107"/>
        <v>0</v>
      </c>
      <c r="L1625" s="93">
        <f t="shared" si="108"/>
        <v>0</v>
      </c>
      <c r="M1625" s="94" t="str">
        <f>+IFERROR(VLOOKUP(LEFT(F1625,4),'ESTADAR V3 2025'!$C$4:$G$116,4,0),"")</f>
        <v/>
      </c>
      <c r="N1625" s="95" t="str">
        <f t="shared" si="109"/>
        <v/>
      </c>
      <c r="O1625" s="96" t="str">
        <f t="shared" si="110"/>
        <v/>
      </c>
      <c r="P1625" s="14"/>
      <c r="Q1625" s="14"/>
      <c r="R1625" s="218" t="e">
        <f>+VLOOKUP(F1625,'ESTADAR V3 2025'!$D$125:$G$236,4,FALSE)</f>
        <v>#N/A</v>
      </c>
    </row>
    <row r="1626" spans="1:18" x14ac:dyDescent="0.35">
      <c r="A1626" s="83" t="str">
        <f>IFERROR(VLOOKUP(LEFT(F1626,4),Tabla3[[COD]:[PROCESO]],5,0),"")</f>
        <v/>
      </c>
      <c r="B1626" s="15"/>
      <c r="C1626" s="85"/>
      <c r="D1626" s="84" t="e">
        <f>VLOOKUP(E1626,FINCAS!$A$2:$B$77,2,0)</f>
        <v>#N/A</v>
      </c>
      <c r="E1626" s="15"/>
      <c r="F1626" s="15"/>
      <c r="G1626" s="82" t="e">
        <f>VLOOKUP(F1626,'ESTADAR V3 2025'!$D$125:$E$240,2,0)</f>
        <v>#N/A</v>
      </c>
      <c r="H1626" s="86"/>
      <c r="I1626" s="86"/>
      <c r="J1626" s="15"/>
      <c r="K1626" s="92">
        <f t="shared" si="107"/>
        <v>0</v>
      </c>
      <c r="L1626" s="93">
        <f t="shared" si="108"/>
        <v>0</v>
      </c>
      <c r="M1626" s="94" t="str">
        <f>+IFERROR(VLOOKUP(LEFT(F1626,4),'ESTADAR V3 2025'!$C$4:$G$116,4,0),"")</f>
        <v/>
      </c>
      <c r="N1626" s="95" t="str">
        <f t="shared" si="109"/>
        <v/>
      </c>
      <c r="O1626" s="96" t="str">
        <f t="shared" si="110"/>
        <v/>
      </c>
      <c r="P1626" s="14"/>
      <c r="Q1626" s="14"/>
      <c r="R1626" s="218" t="e">
        <f>+VLOOKUP(F1626,'ESTADAR V3 2025'!$D$125:$G$236,4,FALSE)</f>
        <v>#N/A</v>
      </c>
    </row>
    <row r="1627" spans="1:18" x14ac:dyDescent="0.35">
      <c r="A1627" s="83" t="str">
        <f>IFERROR(VLOOKUP(LEFT(F1627,4),Tabla3[[COD]:[PROCESO]],5,0),"")</f>
        <v/>
      </c>
      <c r="B1627" s="15"/>
      <c r="C1627" s="85"/>
      <c r="D1627" s="84" t="e">
        <f>VLOOKUP(E1627,FINCAS!$A$2:$B$77,2,0)</f>
        <v>#N/A</v>
      </c>
      <c r="E1627" s="15"/>
      <c r="F1627" s="15"/>
      <c r="G1627" s="82" t="e">
        <f>VLOOKUP(F1627,'ESTADAR V3 2025'!$D$125:$E$240,2,0)</f>
        <v>#N/A</v>
      </c>
      <c r="H1627" s="86"/>
      <c r="I1627" s="86"/>
      <c r="J1627" s="15"/>
      <c r="K1627" s="92">
        <f t="shared" si="107"/>
        <v>0</v>
      </c>
      <c r="L1627" s="93">
        <f t="shared" si="108"/>
        <v>0</v>
      </c>
      <c r="M1627" s="94" t="str">
        <f>+IFERROR(VLOOKUP(LEFT(F1627,4),'ESTADAR V3 2025'!$C$4:$G$116,4,0),"")</f>
        <v/>
      </c>
      <c r="N1627" s="95" t="str">
        <f t="shared" si="109"/>
        <v/>
      </c>
      <c r="O1627" s="96" t="str">
        <f t="shared" si="110"/>
        <v/>
      </c>
      <c r="P1627" s="14"/>
      <c r="Q1627" s="14"/>
      <c r="R1627" s="218" t="e">
        <f>+VLOOKUP(F1627,'ESTADAR V3 2025'!$D$125:$G$236,4,FALSE)</f>
        <v>#N/A</v>
      </c>
    </row>
    <row r="1628" spans="1:18" x14ac:dyDescent="0.35">
      <c r="A1628" s="83" t="str">
        <f>IFERROR(VLOOKUP(LEFT(F1628,4),Tabla3[[COD]:[PROCESO]],5,0),"")</f>
        <v/>
      </c>
      <c r="B1628" s="15"/>
      <c r="C1628" s="85"/>
      <c r="D1628" s="84" t="e">
        <f>VLOOKUP(E1628,FINCAS!$A$2:$B$77,2,0)</f>
        <v>#N/A</v>
      </c>
      <c r="E1628" s="15"/>
      <c r="F1628" s="15"/>
      <c r="G1628" s="82" t="e">
        <f>VLOOKUP(F1628,'ESTADAR V3 2025'!$D$125:$E$240,2,0)</f>
        <v>#N/A</v>
      </c>
      <c r="H1628" s="86"/>
      <c r="I1628" s="86"/>
      <c r="J1628" s="15"/>
      <c r="K1628" s="92">
        <f t="shared" si="107"/>
        <v>0</v>
      </c>
      <c r="L1628" s="93">
        <f t="shared" si="108"/>
        <v>0</v>
      </c>
      <c r="M1628" s="94" t="str">
        <f>+IFERROR(VLOOKUP(LEFT(F1628,4),'ESTADAR V3 2025'!$C$4:$G$116,4,0),"")</f>
        <v/>
      </c>
      <c r="N1628" s="95" t="str">
        <f t="shared" si="109"/>
        <v/>
      </c>
      <c r="O1628" s="96" t="str">
        <f t="shared" si="110"/>
        <v/>
      </c>
      <c r="P1628" s="14"/>
      <c r="Q1628" s="14"/>
      <c r="R1628" s="218" t="e">
        <f>+VLOOKUP(F1628,'ESTADAR V3 2025'!$D$125:$G$236,4,FALSE)</f>
        <v>#N/A</v>
      </c>
    </row>
    <row r="1629" spans="1:18" x14ac:dyDescent="0.35">
      <c r="A1629" s="83" t="str">
        <f>IFERROR(VLOOKUP(LEFT(F1629,4),Tabla3[[COD]:[PROCESO]],5,0),"")</f>
        <v/>
      </c>
      <c r="B1629" s="15"/>
      <c r="C1629" s="85"/>
      <c r="D1629" s="84" t="e">
        <f>VLOOKUP(E1629,FINCAS!$A$2:$B$77,2,0)</f>
        <v>#N/A</v>
      </c>
      <c r="E1629" s="15"/>
      <c r="F1629" s="15"/>
      <c r="G1629" s="82" t="e">
        <f>VLOOKUP(F1629,'ESTADAR V3 2025'!$D$125:$E$240,2,0)</f>
        <v>#N/A</v>
      </c>
      <c r="H1629" s="86"/>
      <c r="I1629" s="86"/>
      <c r="J1629" s="15"/>
      <c r="K1629" s="92">
        <f t="shared" si="107"/>
        <v>0</v>
      </c>
      <c r="L1629" s="93">
        <f t="shared" si="108"/>
        <v>0</v>
      </c>
      <c r="M1629" s="94" t="str">
        <f>+IFERROR(VLOOKUP(LEFT(F1629,4),'ESTADAR V3 2025'!$C$4:$G$116,4,0),"")</f>
        <v/>
      </c>
      <c r="N1629" s="95" t="str">
        <f t="shared" si="109"/>
        <v/>
      </c>
      <c r="O1629" s="96" t="str">
        <f t="shared" si="110"/>
        <v/>
      </c>
      <c r="P1629" s="14"/>
      <c r="Q1629" s="14"/>
      <c r="R1629" s="218" t="e">
        <f>+VLOOKUP(F1629,'ESTADAR V3 2025'!$D$125:$G$236,4,FALSE)</f>
        <v>#N/A</v>
      </c>
    </row>
    <row r="1630" spans="1:18" x14ac:dyDescent="0.35">
      <c r="A1630" s="83" t="str">
        <f>IFERROR(VLOOKUP(LEFT(F1630,4),Tabla3[[COD]:[PROCESO]],5,0),"")</f>
        <v/>
      </c>
      <c r="B1630" s="15"/>
      <c r="C1630" s="85"/>
      <c r="D1630" s="84" t="e">
        <f>VLOOKUP(E1630,FINCAS!$A$2:$B$77,2,0)</f>
        <v>#N/A</v>
      </c>
      <c r="E1630" s="15"/>
      <c r="F1630" s="15"/>
      <c r="G1630" s="82" t="e">
        <f>VLOOKUP(F1630,'ESTADAR V3 2025'!$D$125:$E$240,2,0)</f>
        <v>#N/A</v>
      </c>
      <c r="H1630" s="86"/>
      <c r="I1630" s="86"/>
      <c r="J1630" s="15"/>
      <c r="K1630" s="92">
        <f t="shared" si="107"/>
        <v>0</v>
      </c>
      <c r="L1630" s="93">
        <f t="shared" si="108"/>
        <v>0</v>
      </c>
      <c r="M1630" s="94" t="str">
        <f>+IFERROR(VLOOKUP(LEFT(F1630,4),'ESTADAR V3 2025'!$C$4:$G$116,4,0),"")</f>
        <v/>
      </c>
      <c r="N1630" s="95" t="str">
        <f t="shared" si="109"/>
        <v/>
      </c>
      <c r="O1630" s="96" t="str">
        <f t="shared" si="110"/>
        <v/>
      </c>
      <c r="P1630" s="14"/>
      <c r="Q1630" s="14"/>
      <c r="R1630" s="218" t="e">
        <f>+VLOOKUP(F1630,'ESTADAR V3 2025'!$D$125:$G$236,4,FALSE)</f>
        <v>#N/A</v>
      </c>
    </row>
    <row r="1631" spans="1:18" x14ac:dyDescent="0.35">
      <c r="A1631" s="83" t="str">
        <f>IFERROR(VLOOKUP(LEFT(F1631,4),Tabla3[[COD]:[PROCESO]],5,0),"")</f>
        <v/>
      </c>
      <c r="B1631" s="15"/>
      <c r="C1631" s="85"/>
      <c r="D1631" s="84" t="e">
        <f>VLOOKUP(E1631,FINCAS!$A$2:$B$77,2,0)</f>
        <v>#N/A</v>
      </c>
      <c r="E1631" s="15"/>
      <c r="F1631" s="15"/>
      <c r="G1631" s="82" t="e">
        <f>VLOOKUP(F1631,'ESTADAR V3 2025'!$D$125:$E$240,2,0)</f>
        <v>#N/A</v>
      </c>
      <c r="H1631" s="86"/>
      <c r="I1631" s="86"/>
      <c r="J1631" s="15"/>
      <c r="K1631" s="92">
        <f t="shared" si="107"/>
        <v>0</v>
      </c>
      <c r="L1631" s="93">
        <f t="shared" si="108"/>
        <v>0</v>
      </c>
      <c r="M1631" s="94" t="str">
        <f>+IFERROR(VLOOKUP(LEFT(F1631,4),'ESTADAR V3 2025'!$C$4:$G$116,4,0),"")</f>
        <v/>
      </c>
      <c r="N1631" s="95" t="str">
        <f t="shared" si="109"/>
        <v/>
      </c>
      <c r="O1631" s="96" t="str">
        <f t="shared" si="110"/>
        <v/>
      </c>
      <c r="P1631" s="14"/>
      <c r="Q1631" s="14"/>
      <c r="R1631" s="218" t="e">
        <f>+VLOOKUP(F1631,'ESTADAR V3 2025'!$D$125:$G$236,4,FALSE)</f>
        <v>#N/A</v>
      </c>
    </row>
    <row r="1632" spans="1:18" x14ac:dyDescent="0.35">
      <c r="A1632" s="83" t="str">
        <f>IFERROR(VLOOKUP(LEFT(F1632,4),Tabla3[[COD]:[PROCESO]],5,0),"")</f>
        <v/>
      </c>
      <c r="B1632" s="15"/>
      <c r="C1632" s="85"/>
      <c r="D1632" s="84" t="e">
        <f>VLOOKUP(E1632,FINCAS!$A$2:$B$77,2,0)</f>
        <v>#N/A</v>
      </c>
      <c r="E1632" s="15"/>
      <c r="F1632" s="15"/>
      <c r="G1632" s="82" t="e">
        <f>VLOOKUP(F1632,'ESTADAR V3 2025'!$D$125:$E$240,2,0)</f>
        <v>#N/A</v>
      </c>
      <c r="H1632" s="86"/>
      <c r="I1632" s="86"/>
      <c r="J1632" s="15"/>
      <c r="K1632" s="92">
        <f t="shared" si="107"/>
        <v>0</v>
      </c>
      <c r="L1632" s="93">
        <f t="shared" si="108"/>
        <v>0</v>
      </c>
      <c r="M1632" s="94" t="str">
        <f>+IFERROR(VLOOKUP(LEFT(F1632,4),'ESTADAR V3 2025'!$C$4:$G$116,4,0),"")</f>
        <v/>
      </c>
      <c r="N1632" s="95" t="str">
        <f t="shared" si="109"/>
        <v/>
      </c>
      <c r="O1632" s="96" t="str">
        <f t="shared" si="110"/>
        <v/>
      </c>
      <c r="P1632" s="14"/>
      <c r="Q1632" s="14"/>
      <c r="R1632" s="218" t="e">
        <f>+VLOOKUP(F1632,'ESTADAR V3 2025'!$D$125:$G$236,4,FALSE)</f>
        <v>#N/A</v>
      </c>
    </row>
    <row r="1633" spans="1:18" x14ac:dyDescent="0.35">
      <c r="A1633" s="83" t="str">
        <f>IFERROR(VLOOKUP(LEFT(F1633,4),Tabla3[[COD]:[PROCESO]],5,0),"")</f>
        <v/>
      </c>
      <c r="B1633" s="15"/>
      <c r="C1633" s="85"/>
      <c r="D1633" s="84" t="e">
        <f>VLOOKUP(E1633,FINCAS!$A$2:$B$77,2,0)</f>
        <v>#N/A</v>
      </c>
      <c r="E1633" s="15"/>
      <c r="F1633" s="15"/>
      <c r="G1633" s="82" t="e">
        <f>VLOOKUP(F1633,'ESTADAR V3 2025'!$D$125:$E$240,2,0)</f>
        <v>#N/A</v>
      </c>
      <c r="H1633" s="86"/>
      <c r="I1633" s="86"/>
      <c r="J1633" s="15"/>
      <c r="K1633" s="92">
        <f t="shared" ref="K1633:K1696" si="111">+IFERROR(L1633,M1633)</f>
        <v>0</v>
      </c>
      <c r="L1633" s="93">
        <f t="shared" ref="L1633:L1696" si="112">+(I1633-H1633)*24</f>
        <v>0</v>
      </c>
      <c r="M1633" s="94" t="str">
        <f>+IFERROR(VLOOKUP(LEFT(F1633,4),'ESTADAR V3 2025'!$C$4:$G$116,4,0),"")</f>
        <v/>
      </c>
      <c r="N1633" s="95" t="str">
        <f t="shared" ref="N1633:N1696" si="113">IFERROR(J1633/L1633,"")</f>
        <v/>
      </c>
      <c r="O1633" s="96" t="str">
        <f t="shared" ref="O1633:O1696" si="114">IFERROR(N1633/M1633,"")</f>
        <v/>
      </c>
      <c r="P1633" s="14"/>
      <c r="Q1633" s="14"/>
      <c r="R1633" s="218" t="e">
        <f>+VLOOKUP(F1633,'ESTADAR V3 2025'!$D$125:$G$236,4,FALSE)</f>
        <v>#N/A</v>
      </c>
    </row>
    <row r="1634" spans="1:18" x14ac:dyDescent="0.35">
      <c r="A1634" s="83" t="str">
        <f>IFERROR(VLOOKUP(LEFT(F1634,4),Tabla3[[COD]:[PROCESO]],5,0),"")</f>
        <v/>
      </c>
      <c r="B1634" s="15"/>
      <c r="C1634" s="85"/>
      <c r="D1634" s="84" t="e">
        <f>VLOOKUP(E1634,FINCAS!$A$2:$B$77,2,0)</f>
        <v>#N/A</v>
      </c>
      <c r="E1634" s="15"/>
      <c r="F1634" s="15"/>
      <c r="G1634" s="82" t="e">
        <f>VLOOKUP(F1634,'ESTADAR V3 2025'!$D$125:$E$240,2,0)</f>
        <v>#N/A</v>
      </c>
      <c r="H1634" s="86"/>
      <c r="I1634" s="86"/>
      <c r="J1634" s="15"/>
      <c r="K1634" s="92">
        <f t="shared" si="111"/>
        <v>0</v>
      </c>
      <c r="L1634" s="93">
        <f t="shared" si="112"/>
        <v>0</v>
      </c>
      <c r="M1634" s="94" t="str">
        <f>+IFERROR(VLOOKUP(LEFT(F1634,4),'ESTADAR V3 2025'!$C$4:$G$116,4,0),"")</f>
        <v/>
      </c>
      <c r="N1634" s="95" t="str">
        <f t="shared" si="113"/>
        <v/>
      </c>
      <c r="O1634" s="96" t="str">
        <f t="shared" si="114"/>
        <v/>
      </c>
      <c r="P1634" s="14"/>
      <c r="Q1634" s="14"/>
      <c r="R1634" s="218" t="e">
        <f>+VLOOKUP(F1634,'ESTADAR V3 2025'!$D$125:$G$236,4,FALSE)</f>
        <v>#N/A</v>
      </c>
    </row>
    <row r="1635" spans="1:18" x14ac:dyDescent="0.35">
      <c r="A1635" s="83" t="str">
        <f>IFERROR(VLOOKUP(LEFT(F1635,4),Tabla3[[COD]:[PROCESO]],5,0),"")</f>
        <v/>
      </c>
      <c r="B1635" s="15"/>
      <c r="C1635" s="85"/>
      <c r="D1635" s="84" t="e">
        <f>VLOOKUP(E1635,FINCAS!$A$2:$B$77,2,0)</f>
        <v>#N/A</v>
      </c>
      <c r="E1635" s="15"/>
      <c r="F1635" s="15"/>
      <c r="G1635" s="82" t="e">
        <f>VLOOKUP(F1635,'ESTADAR V3 2025'!$D$125:$E$240,2,0)</f>
        <v>#N/A</v>
      </c>
      <c r="H1635" s="86"/>
      <c r="I1635" s="86"/>
      <c r="J1635" s="15"/>
      <c r="K1635" s="92">
        <f t="shared" si="111"/>
        <v>0</v>
      </c>
      <c r="L1635" s="93">
        <f t="shared" si="112"/>
        <v>0</v>
      </c>
      <c r="M1635" s="94" t="str">
        <f>+IFERROR(VLOOKUP(LEFT(F1635,4),'ESTADAR V3 2025'!$C$4:$G$116,4,0),"")</f>
        <v/>
      </c>
      <c r="N1635" s="95" t="str">
        <f t="shared" si="113"/>
        <v/>
      </c>
      <c r="O1635" s="96" t="str">
        <f t="shared" si="114"/>
        <v/>
      </c>
      <c r="P1635" s="14"/>
      <c r="Q1635" s="14"/>
      <c r="R1635" s="218" t="e">
        <f>+VLOOKUP(F1635,'ESTADAR V3 2025'!$D$125:$G$236,4,FALSE)</f>
        <v>#N/A</v>
      </c>
    </row>
    <row r="1636" spans="1:18" x14ac:dyDescent="0.35">
      <c r="A1636" s="83" t="str">
        <f>IFERROR(VLOOKUP(LEFT(F1636,4),Tabla3[[COD]:[PROCESO]],5,0),"")</f>
        <v/>
      </c>
      <c r="B1636" s="15"/>
      <c r="C1636" s="85"/>
      <c r="D1636" s="84" t="e">
        <f>VLOOKUP(E1636,FINCAS!$A$2:$B$77,2,0)</f>
        <v>#N/A</v>
      </c>
      <c r="E1636" s="15"/>
      <c r="F1636" s="15"/>
      <c r="G1636" s="82" t="e">
        <f>VLOOKUP(F1636,'ESTADAR V3 2025'!$D$125:$E$240,2,0)</f>
        <v>#N/A</v>
      </c>
      <c r="H1636" s="86"/>
      <c r="I1636" s="86"/>
      <c r="J1636" s="15"/>
      <c r="K1636" s="92">
        <f t="shared" si="111"/>
        <v>0</v>
      </c>
      <c r="L1636" s="93">
        <f t="shared" si="112"/>
        <v>0</v>
      </c>
      <c r="M1636" s="94" t="str">
        <f>+IFERROR(VLOOKUP(LEFT(F1636,4),'ESTADAR V3 2025'!$C$4:$G$116,4,0),"")</f>
        <v/>
      </c>
      <c r="N1636" s="95" t="str">
        <f t="shared" si="113"/>
        <v/>
      </c>
      <c r="O1636" s="96" t="str">
        <f t="shared" si="114"/>
        <v/>
      </c>
      <c r="P1636" s="14"/>
      <c r="Q1636" s="14"/>
      <c r="R1636" s="218" t="e">
        <f>+VLOOKUP(F1636,'ESTADAR V3 2025'!$D$125:$G$236,4,FALSE)</f>
        <v>#N/A</v>
      </c>
    </row>
    <row r="1637" spans="1:18" x14ac:dyDescent="0.35">
      <c r="A1637" s="83" t="str">
        <f>IFERROR(VLOOKUP(LEFT(F1637,4),Tabla3[[COD]:[PROCESO]],5,0),"")</f>
        <v/>
      </c>
      <c r="B1637" s="15"/>
      <c r="C1637" s="85"/>
      <c r="D1637" s="84" t="e">
        <f>VLOOKUP(E1637,FINCAS!$A$2:$B$77,2,0)</f>
        <v>#N/A</v>
      </c>
      <c r="E1637" s="15"/>
      <c r="F1637" s="15"/>
      <c r="G1637" s="82" t="e">
        <f>VLOOKUP(F1637,'ESTADAR V3 2025'!$D$125:$E$240,2,0)</f>
        <v>#N/A</v>
      </c>
      <c r="H1637" s="86"/>
      <c r="I1637" s="86"/>
      <c r="J1637" s="15"/>
      <c r="K1637" s="92">
        <f t="shared" si="111"/>
        <v>0</v>
      </c>
      <c r="L1637" s="93">
        <f t="shared" si="112"/>
        <v>0</v>
      </c>
      <c r="M1637" s="94" t="str">
        <f>+IFERROR(VLOOKUP(LEFT(F1637,4),'ESTADAR V3 2025'!$C$4:$G$116,4,0),"")</f>
        <v/>
      </c>
      <c r="N1637" s="95" t="str">
        <f t="shared" si="113"/>
        <v/>
      </c>
      <c r="O1637" s="96" t="str">
        <f t="shared" si="114"/>
        <v/>
      </c>
      <c r="P1637" s="14"/>
      <c r="Q1637" s="14"/>
      <c r="R1637" s="218" t="e">
        <f>+VLOOKUP(F1637,'ESTADAR V3 2025'!$D$125:$G$236,4,FALSE)</f>
        <v>#N/A</v>
      </c>
    </row>
    <row r="1638" spans="1:18" x14ac:dyDescent="0.35">
      <c r="A1638" s="83" t="str">
        <f>IFERROR(VLOOKUP(LEFT(F1638,4),Tabla3[[COD]:[PROCESO]],5,0),"")</f>
        <v/>
      </c>
      <c r="B1638" s="15"/>
      <c r="C1638" s="85"/>
      <c r="D1638" s="84" t="e">
        <f>VLOOKUP(E1638,FINCAS!$A$2:$B$77,2,0)</f>
        <v>#N/A</v>
      </c>
      <c r="E1638" s="15"/>
      <c r="F1638" s="15"/>
      <c r="G1638" s="82" t="e">
        <f>VLOOKUP(F1638,'ESTADAR V3 2025'!$D$125:$E$240,2,0)</f>
        <v>#N/A</v>
      </c>
      <c r="H1638" s="86"/>
      <c r="I1638" s="86"/>
      <c r="J1638" s="15"/>
      <c r="K1638" s="92">
        <f t="shared" si="111"/>
        <v>0</v>
      </c>
      <c r="L1638" s="93">
        <f t="shared" si="112"/>
        <v>0</v>
      </c>
      <c r="M1638" s="94" t="str">
        <f>+IFERROR(VLOOKUP(LEFT(F1638,4),'ESTADAR V3 2025'!$C$4:$G$116,4,0),"")</f>
        <v/>
      </c>
      <c r="N1638" s="95" t="str">
        <f t="shared" si="113"/>
        <v/>
      </c>
      <c r="O1638" s="96" t="str">
        <f t="shared" si="114"/>
        <v/>
      </c>
      <c r="P1638" s="14"/>
      <c r="Q1638" s="14"/>
      <c r="R1638" s="218" t="e">
        <f>+VLOOKUP(F1638,'ESTADAR V3 2025'!$D$125:$G$236,4,FALSE)</f>
        <v>#N/A</v>
      </c>
    </row>
    <row r="1639" spans="1:18" x14ac:dyDescent="0.35">
      <c r="A1639" s="83" t="str">
        <f>IFERROR(VLOOKUP(LEFT(F1639,4),Tabla3[[COD]:[PROCESO]],5,0),"")</f>
        <v/>
      </c>
      <c r="B1639" s="15"/>
      <c r="C1639" s="85"/>
      <c r="D1639" s="84" t="e">
        <f>VLOOKUP(E1639,FINCAS!$A$2:$B$77,2,0)</f>
        <v>#N/A</v>
      </c>
      <c r="E1639" s="15"/>
      <c r="F1639" s="15"/>
      <c r="G1639" s="82" t="e">
        <f>VLOOKUP(F1639,'ESTADAR V3 2025'!$D$125:$E$240,2,0)</f>
        <v>#N/A</v>
      </c>
      <c r="H1639" s="86"/>
      <c r="I1639" s="86"/>
      <c r="J1639" s="15"/>
      <c r="K1639" s="92">
        <f t="shared" si="111"/>
        <v>0</v>
      </c>
      <c r="L1639" s="93">
        <f t="shared" si="112"/>
        <v>0</v>
      </c>
      <c r="M1639" s="94" t="str">
        <f>+IFERROR(VLOOKUP(LEFT(F1639,4),'ESTADAR V3 2025'!$C$4:$G$116,4,0),"")</f>
        <v/>
      </c>
      <c r="N1639" s="95" t="str">
        <f t="shared" si="113"/>
        <v/>
      </c>
      <c r="O1639" s="96" t="str">
        <f t="shared" si="114"/>
        <v/>
      </c>
      <c r="P1639" s="14"/>
      <c r="Q1639" s="14"/>
      <c r="R1639" s="218" t="e">
        <f>+VLOOKUP(F1639,'ESTADAR V3 2025'!$D$125:$G$236,4,FALSE)</f>
        <v>#N/A</v>
      </c>
    </row>
    <row r="1640" spans="1:18" x14ac:dyDescent="0.35">
      <c r="A1640" s="83" t="str">
        <f>IFERROR(VLOOKUP(LEFT(F1640,4),Tabla3[[COD]:[PROCESO]],5,0),"")</f>
        <v/>
      </c>
      <c r="B1640" s="15"/>
      <c r="C1640" s="85"/>
      <c r="D1640" s="84" t="e">
        <f>VLOOKUP(E1640,FINCAS!$A$2:$B$77,2,0)</f>
        <v>#N/A</v>
      </c>
      <c r="E1640" s="15"/>
      <c r="F1640" s="15"/>
      <c r="G1640" s="82" t="e">
        <f>VLOOKUP(F1640,'ESTADAR V3 2025'!$D$125:$E$240,2,0)</f>
        <v>#N/A</v>
      </c>
      <c r="H1640" s="86"/>
      <c r="I1640" s="86"/>
      <c r="J1640" s="15"/>
      <c r="K1640" s="92">
        <f t="shared" si="111"/>
        <v>0</v>
      </c>
      <c r="L1640" s="93">
        <f t="shared" si="112"/>
        <v>0</v>
      </c>
      <c r="M1640" s="94" t="str">
        <f>+IFERROR(VLOOKUP(LEFT(F1640,4),'ESTADAR V3 2025'!$C$4:$G$116,4,0),"")</f>
        <v/>
      </c>
      <c r="N1640" s="95" t="str">
        <f t="shared" si="113"/>
        <v/>
      </c>
      <c r="O1640" s="96" t="str">
        <f t="shared" si="114"/>
        <v/>
      </c>
      <c r="P1640" s="14"/>
      <c r="Q1640" s="14"/>
      <c r="R1640" s="218" t="e">
        <f>+VLOOKUP(F1640,'ESTADAR V3 2025'!$D$125:$G$236,4,FALSE)</f>
        <v>#N/A</v>
      </c>
    </row>
    <row r="1641" spans="1:18" x14ac:dyDescent="0.35">
      <c r="A1641" s="83" t="str">
        <f>IFERROR(VLOOKUP(LEFT(F1641,4),Tabla3[[COD]:[PROCESO]],5,0),"")</f>
        <v/>
      </c>
      <c r="B1641" s="15"/>
      <c r="C1641" s="85"/>
      <c r="D1641" s="84" t="e">
        <f>VLOOKUP(E1641,FINCAS!$A$2:$B$77,2,0)</f>
        <v>#N/A</v>
      </c>
      <c r="E1641" s="15"/>
      <c r="F1641" s="15"/>
      <c r="G1641" s="82" t="e">
        <f>VLOOKUP(F1641,'ESTADAR V3 2025'!$D$125:$E$240,2,0)</f>
        <v>#N/A</v>
      </c>
      <c r="H1641" s="86"/>
      <c r="I1641" s="86"/>
      <c r="J1641" s="15"/>
      <c r="K1641" s="92">
        <f t="shared" si="111"/>
        <v>0</v>
      </c>
      <c r="L1641" s="93">
        <f t="shared" si="112"/>
        <v>0</v>
      </c>
      <c r="M1641" s="94" t="str">
        <f>+IFERROR(VLOOKUP(LEFT(F1641,4),'ESTADAR V3 2025'!$C$4:$G$116,4,0),"")</f>
        <v/>
      </c>
      <c r="N1641" s="95" t="str">
        <f t="shared" si="113"/>
        <v/>
      </c>
      <c r="O1641" s="96" t="str">
        <f t="shared" si="114"/>
        <v/>
      </c>
      <c r="P1641" s="14"/>
      <c r="Q1641" s="14"/>
      <c r="R1641" s="218" t="e">
        <f>+VLOOKUP(F1641,'ESTADAR V3 2025'!$D$125:$G$236,4,FALSE)</f>
        <v>#N/A</v>
      </c>
    </row>
    <row r="1642" spans="1:18" x14ac:dyDescent="0.35">
      <c r="A1642" s="83" t="str">
        <f>IFERROR(VLOOKUP(LEFT(F1642,4),Tabla3[[COD]:[PROCESO]],5,0),"")</f>
        <v/>
      </c>
      <c r="B1642" s="15"/>
      <c r="C1642" s="85"/>
      <c r="D1642" s="84" t="e">
        <f>VLOOKUP(E1642,FINCAS!$A$2:$B$77,2,0)</f>
        <v>#N/A</v>
      </c>
      <c r="E1642" s="15"/>
      <c r="F1642" s="15"/>
      <c r="G1642" s="82" t="e">
        <f>VLOOKUP(F1642,'ESTADAR V3 2025'!$D$125:$E$240,2,0)</f>
        <v>#N/A</v>
      </c>
      <c r="H1642" s="86"/>
      <c r="I1642" s="86"/>
      <c r="J1642" s="15"/>
      <c r="K1642" s="92">
        <f t="shared" si="111"/>
        <v>0</v>
      </c>
      <c r="L1642" s="93">
        <f t="shared" si="112"/>
        <v>0</v>
      </c>
      <c r="M1642" s="94" t="str">
        <f>+IFERROR(VLOOKUP(LEFT(F1642,4),'ESTADAR V3 2025'!$C$4:$G$116,4,0),"")</f>
        <v/>
      </c>
      <c r="N1642" s="95" t="str">
        <f t="shared" si="113"/>
        <v/>
      </c>
      <c r="O1642" s="96" t="str">
        <f t="shared" si="114"/>
        <v/>
      </c>
      <c r="P1642" s="14"/>
      <c r="Q1642" s="14"/>
      <c r="R1642" s="218" t="e">
        <f>+VLOOKUP(F1642,'ESTADAR V3 2025'!$D$125:$G$236,4,FALSE)</f>
        <v>#N/A</v>
      </c>
    </row>
    <row r="1643" spans="1:18" x14ac:dyDescent="0.35">
      <c r="A1643" s="83" t="str">
        <f>IFERROR(VLOOKUP(LEFT(F1643,4),Tabla3[[COD]:[PROCESO]],5,0),"")</f>
        <v/>
      </c>
      <c r="B1643" s="15"/>
      <c r="C1643" s="85"/>
      <c r="D1643" s="84" t="e">
        <f>VLOOKUP(E1643,FINCAS!$A$2:$B$77,2,0)</f>
        <v>#N/A</v>
      </c>
      <c r="E1643" s="15"/>
      <c r="F1643" s="15"/>
      <c r="G1643" s="82" t="e">
        <f>VLOOKUP(F1643,'ESTADAR V3 2025'!$D$125:$E$240,2,0)</f>
        <v>#N/A</v>
      </c>
      <c r="H1643" s="86"/>
      <c r="I1643" s="86"/>
      <c r="J1643" s="15"/>
      <c r="K1643" s="92">
        <f t="shared" si="111"/>
        <v>0</v>
      </c>
      <c r="L1643" s="93">
        <f t="shared" si="112"/>
        <v>0</v>
      </c>
      <c r="M1643" s="94" t="str">
        <f>+IFERROR(VLOOKUP(LEFT(F1643,4),'ESTADAR V3 2025'!$C$4:$G$116,4,0),"")</f>
        <v/>
      </c>
      <c r="N1643" s="95" t="str">
        <f t="shared" si="113"/>
        <v/>
      </c>
      <c r="O1643" s="96" t="str">
        <f t="shared" si="114"/>
        <v/>
      </c>
      <c r="P1643" s="14"/>
      <c r="Q1643" s="14"/>
      <c r="R1643" s="218" t="e">
        <f>+VLOOKUP(F1643,'ESTADAR V3 2025'!$D$125:$G$236,4,FALSE)</f>
        <v>#N/A</v>
      </c>
    </row>
    <row r="1644" spans="1:18" x14ac:dyDescent="0.35">
      <c r="A1644" s="83" t="str">
        <f>IFERROR(VLOOKUP(LEFT(F1644,4),Tabla3[[COD]:[PROCESO]],5,0),"")</f>
        <v/>
      </c>
      <c r="B1644" s="15"/>
      <c r="C1644" s="85"/>
      <c r="D1644" s="84" t="e">
        <f>VLOOKUP(E1644,FINCAS!$A$2:$B$77,2,0)</f>
        <v>#N/A</v>
      </c>
      <c r="E1644" s="15"/>
      <c r="F1644" s="15"/>
      <c r="G1644" s="82" t="e">
        <f>VLOOKUP(F1644,'ESTADAR V3 2025'!$D$125:$E$240,2,0)</f>
        <v>#N/A</v>
      </c>
      <c r="H1644" s="86"/>
      <c r="I1644" s="86"/>
      <c r="J1644" s="15"/>
      <c r="K1644" s="92">
        <f t="shared" si="111"/>
        <v>0</v>
      </c>
      <c r="L1644" s="93">
        <f t="shared" si="112"/>
        <v>0</v>
      </c>
      <c r="M1644" s="94" t="str">
        <f>+IFERROR(VLOOKUP(LEFT(F1644,4),'ESTADAR V3 2025'!$C$4:$G$116,4,0),"")</f>
        <v/>
      </c>
      <c r="N1644" s="95" t="str">
        <f t="shared" si="113"/>
        <v/>
      </c>
      <c r="O1644" s="96" t="str">
        <f t="shared" si="114"/>
        <v/>
      </c>
      <c r="P1644" s="14"/>
      <c r="Q1644" s="14"/>
      <c r="R1644" s="218" t="e">
        <f>+VLOOKUP(F1644,'ESTADAR V3 2025'!$D$125:$G$236,4,FALSE)</f>
        <v>#N/A</v>
      </c>
    </row>
    <row r="1645" spans="1:18" x14ac:dyDescent="0.35">
      <c r="A1645" s="83" t="str">
        <f>IFERROR(VLOOKUP(LEFT(F1645,4),Tabla3[[COD]:[PROCESO]],5,0),"")</f>
        <v/>
      </c>
      <c r="B1645" s="15"/>
      <c r="C1645" s="85"/>
      <c r="D1645" s="84" t="e">
        <f>VLOOKUP(E1645,FINCAS!$A$2:$B$77,2,0)</f>
        <v>#N/A</v>
      </c>
      <c r="E1645" s="15"/>
      <c r="F1645" s="15"/>
      <c r="G1645" s="82" t="e">
        <f>VLOOKUP(F1645,'ESTADAR V3 2025'!$D$125:$E$240,2,0)</f>
        <v>#N/A</v>
      </c>
      <c r="H1645" s="86"/>
      <c r="I1645" s="86"/>
      <c r="J1645" s="15"/>
      <c r="K1645" s="92">
        <f t="shared" si="111"/>
        <v>0</v>
      </c>
      <c r="L1645" s="93">
        <f t="shared" si="112"/>
        <v>0</v>
      </c>
      <c r="M1645" s="94" t="str">
        <f>+IFERROR(VLOOKUP(LEFT(F1645,4),'ESTADAR V3 2025'!$C$4:$G$116,4,0),"")</f>
        <v/>
      </c>
      <c r="N1645" s="95" t="str">
        <f t="shared" si="113"/>
        <v/>
      </c>
      <c r="O1645" s="96" t="str">
        <f t="shared" si="114"/>
        <v/>
      </c>
      <c r="P1645" s="14"/>
      <c r="Q1645" s="14"/>
      <c r="R1645" s="218" t="e">
        <f>+VLOOKUP(F1645,'ESTADAR V3 2025'!$D$125:$G$236,4,FALSE)</f>
        <v>#N/A</v>
      </c>
    </row>
    <row r="1646" spans="1:18" x14ac:dyDescent="0.35">
      <c r="A1646" s="83" t="str">
        <f>IFERROR(VLOOKUP(LEFT(F1646,4),Tabla3[[COD]:[PROCESO]],5,0),"")</f>
        <v/>
      </c>
      <c r="B1646" s="15"/>
      <c r="C1646" s="85"/>
      <c r="D1646" s="84" t="e">
        <f>VLOOKUP(E1646,FINCAS!$A$2:$B$77,2,0)</f>
        <v>#N/A</v>
      </c>
      <c r="E1646" s="15"/>
      <c r="F1646" s="15"/>
      <c r="G1646" s="82" t="e">
        <f>VLOOKUP(F1646,'ESTADAR V3 2025'!$D$125:$E$240,2,0)</f>
        <v>#N/A</v>
      </c>
      <c r="H1646" s="86"/>
      <c r="I1646" s="86"/>
      <c r="J1646" s="15"/>
      <c r="K1646" s="92">
        <f t="shared" si="111"/>
        <v>0</v>
      </c>
      <c r="L1646" s="93">
        <f t="shared" si="112"/>
        <v>0</v>
      </c>
      <c r="M1646" s="94" t="str">
        <f>+IFERROR(VLOOKUP(LEFT(F1646,4),'ESTADAR V3 2025'!$C$4:$G$116,4,0),"")</f>
        <v/>
      </c>
      <c r="N1646" s="95" t="str">
        <f t="shared" si="113"/>
        <v/>
      </c>
      <c r="O1646" s="96" t="str">
        <f t="shared" si="114"/>
        <v/>
      </c>
      <c r="P1646" s="14"/>
      <c r="Q1646" s="14"/>
      <c r="R1646" s="218" t="e">
        <f>+VLOOKUP(F1646,'ESTADAR V3 2025'!$D$125:$G$236,4,FALSE)</f>
        <v>#N/A</v>
      </c>
    </row>
    <row r="1647" spans="1:18" x14ac:dyDescent="0.35">
      <c r="A1647" s="83" t="str">
        <f>IFERROR(VLOOKUP(LEFT(F1647,4),Tabla3[[COD]:[PROCESO]],5,0),"")</f>
        <v/>
      </c>
      <c r="B1647" s="15"/>
      <c r="C1647" s="85"/>
      <c r="D1647" s="84" t="e">
        <f>VLOOKUP(E1647,FINCAS!$A$2:$B$77,2,0)</f>
        <v>#N/A</v>
      </c>
      <c r="E1647" s="15"/>
      <c r="F1647" s="15"/>
      <c r="G1647" s="82" t="e">
        <f>VLOOKUP(F1647,'ESTADAR V3 2025'!$D$125:$E$240,2,0)</f>
        <v>#N/A</v>
      </c>
      <c r="H1647" s="86"/>
      <c r="I1647" s="86"/>
      <c r="J1647" s="15"/>
      <c r="K1647" s="92">
        <f t="shared" si="111"/>
        <v>0</v>
      </c>
      <c r="L1647" s="93">
        <f t="shared" si="112"/>
        <v>0</v>
      </c>
      <c r="M1647" s="94" t="str">
        <f>+IFERROR(VLOOKUP(LEFT(F1647,4),'ESTADAR V3 2025'!$C$4:$G$116,4,0),"")</f>
        <v/>
      </c>
      <c r="N1647" s="95" t="str">
        <f t="shared" si="113"/>
        <v/>
      </c>
      <c r="O1647" s="96" t="str">
        <f t="shared" si="114"/>
        <v/>
      </c>
      <c r="P1647" s="14"/>
      <c r="Q1647" s="14"/>
      <c r="R1647" s="218" t="e">
        <f>+VLOOKUP(F1647,'ESTADAR V3 2025'!$D$125:$G$236,4,FALSE)</f>
        <v>#N/A</v>
      </c>
    </row>
    <row r="1648" spans="1:18" x14ac:dyDescent="0.35">
      <c r="A1648" s="83" t="str">
        <f>IFERROR(VLOOKUP(LEFT(F1648,4),Tabla3[[COD]:[PROCESO]],5,0),"")</f>
        <v/>
      </c>
      <c r="B1648" s="15"/>
      <c r="C1648" s="85"/>
      <c r="D1648" s="84" t="e">
        <f>VLOOKUP(E1648,FINCAS!$A$2:$B$77,2,0)</f>
        <v>#N/A</v>
      </c>
      <c r="E1648" s="15"/>
      <c r="F1648" s="15"/>
      <c r="G1648" s="82" t="e">
        <f>VLOOKUP(F1648,'ESTADAR V3 2025'!$D$125:$E$240,2,0)</f>
        <v>#N/A</v>
      </c>
      <c r="H1648" s="86"/>
      <c r="I1648" s="86"/>
      <c r="J1648" s="15"/>
      <c r="K1648" s="92">
        <f t="shared" si="111"/>
        <v>0</v>
      </c>
      <c r="L1648" s="93">
        <f t="shared" si="112"/>
        <v>0</v>
      </c>
      <c r="M1648" s="94" t="str">
        <f>+IFERROR(VLOOKUP(LEFT(F1648,4),'ESTADAR V3 2025'!$C$4:$G$116,4,0),"")</f>
        <v/>
      </c>
      <c r="N1648" s="95" t="str">
        <f t="shared" si="113"/>
        <v/>
      </c>
      <c r="O1648" s="96" t="str">
        <f t="shared" si="114"/>
        <v/>
      </c>
      <c r="P1648" s="14"/>
      <c r="Q1648" s="14"/>
      <c r="R1648" s="218" t="e">
        <f>+VLOOKUP(F1648,'ESTADAR V3 2025'!$D$125:$G$236,4,FALSE)</f>
        <v>#N/A</v>
      </c>
    </row>
    <row r="1649" spans="1:18" x14ac:dyDescent="0.35">
      <c r="A1649" s="83" t="str">
        <f>IFERROR(VLOOKUP(LEFT(F1649,4),Tabla3[[COD]:[PROCESO]],5,0),"")</f>
        <v/>
      </c>
      <c r="B1649" s="15"/>
      <c r="C1649" s="85"/>
      <c r="D1649" s="84" t="e">
        <f>VLOOKUP(E1649,FINCAS!$A$2:$B$77,2,0)</f>
        <v>#N/A</v>
      </c>
      <c r="E1649" s="15"/>
      <c r="F1649" s="15"/>
      <c r="G1649" s="82" t="e">
        <f>VLOOKUP(F1649,'ESTADAR V3 2025'!$D$125:$E$240,2,0)</f>
        <v>#N/A</v>
      </c>
      <c r="H1649" s="86"/>
      <c r="I1649" s="86"/>
      <c r="J1649" s="15"/>
      <c r="K1649" s="92">
        <f t="shared" si="111"/>
        <v>0</v>
      </c>
      <c r="L1649" s="93">
        <f t="shared" si="112"/>
        <v>0</v>
      </c>
      <c r="M1649" s="94" t="str">
        <f>+IFERROR(VLOOKUP(LEFT(F1649,4),'ESTADAR V3 2025'!$C$4:$G$116,4,0),"")</f>
        <v/>
      </c>
      <c r="N1649" s="95" t="str">
        <f t="shared" si="113"/>
        <v/>
      </c>
      <c r="O1649" s="96" t="str">
        <f t="shared" si="114"/>
        <v/>
      </c>
      <c r="P1649" s="14"/>
      <c r="Q1649" s="14"/>
      <c r="R1649" s="218" t="e">
        <f>+VLOOKUP(F1649,'ESTADAR V3 2025'!$D$125:$G$236,4,FALSE)</f>
        <v>#N/A</v>
      </c>
    </row>
    <row r="1650" spans="1:18" x14ac:dyDescent="0.35">
      <c r="A1650" s="83" t="str">
        <f>IFERROR(VLOOKUP(LEFT(F1650,4),Tabla3[[COD]:[PROCESO]],5,0),"")</f>
        <v/>
      </c>
      <c r="B1650" s="15"/>
      <c r="C1650" s="85"/>
      <c r="D1650" s="84" t="e">
        <f>VLOOKUP(E1650,FINCAS!$A$2:$B$77,2,0)</f>
        <v>#N/A</v>
      </c>
      <c r="E1650" s="15"/>
      <c r="F1650" s="15"/>
      <c r="G1650" s="82" t="e">
        <f>VLOOKUP(F1650,'ESTADAR V3 2025'!$D$125:$E$240,2,0)</f>
        <v>#N/A</v>
      </c>
      <c r="H1650" s="86"/>
      <c r="I1650" s="86"/>
      <c r="J1650" s="15"/>
      <c r="K1650" s="92">
        <f t="shared" si="111"/>
        <v>0</v>
      </c>
      <c r="L1650" s="93">
        <f t="shared" si="112"/>
        <v>0</v>
      </c>
      <c r="M1650" s="94" t="str">
        <f>+IFERROR(VLOOKUP(LEFT(F1650,4),'ESTADAR V3 2025'!$C$4:$G$116,4,0),"")</f>
        <v/>
      </c>
      <c r="N1650" s="95" t="str">
        <f t="shared" si="113"/>
        <v/>
      </c>
      <c r="O1650" s="96" t="str">
        <f t="shared" si="114"/>
        <v/>
      </c>
      <c r="P1650" s="14"/>
      <c r="Q1650" s="14"/>
      <c r="R1650" s="218" t="e">
        <f>+VLOOKUP(F1650,'ESTADAR V3 2025'!$D$125:$G$236,4,FALSE)</f>
        <v>#N/A</v>
      </c>
    </row>
    <row r="1651" spans="1:18" x14ac:dyDescent="0.35">
      <c r="A1651" s="83" t="str">
        <f>IFERROR(VLOOKUP(LEFT(F1651,4),Tabla3[[COD]:[PROCESO]],5,0),"")</f>
        <v/>
      </c>
      <c r="B1651" s="15"/>
      <c r="C1651" s="85"/>
      <c r="D1651" s="84" t="e">
        <f>VLOOKUP(E1651,FINCAS!$A$2:$B$77,2,0)</f>
        <v>#N/A</v>
      </c>
      <c r="E1651" s="15"/>
      <c r="F1651" s="15"/>
      <c r="G1651" s="82" t="e">
        <f>VLOOKUP(F1651,'ESTADAR V3 2025'!$D$125:$E$240,2,0)</f>
        <v>#N/A</v>
      </c>
      <c r="H1651" s="86"/>
      <c r="I1651" s="86"/>
      <c r="J1651" s="15"/>
      <c r="K1651" s="92">
        <f t="shared" si="111"/>
        <v>0</v>
      </c>
      <c r="L1651" s="93">
        <f t="shared" si="112"/>
        <v>0</v>
      </c>
      <c r="M1651" s="94" t="str">
        <f>+IFERROR(VLOOKUP(LEFT(F1651,4),'ESTADAR V3 2025'!$C$4:$G$116,4,0),"")</f>
        <v/>
      </c>
      <c r="N1651" s="95" t="str">
        <f t="shared" si="113"/>
        <v/>
      </c>
      <c r="O1651" s="96" t="str">
        <f t="shared" si="114"/>
        <v/>
      </c>
      <c r="P1651" s="14"/>
      <c r="Q1651" s="14"/>
      <c r="R1651" s="218" t="e">
        <f>+VLOOKUP(F1651,'ESTADAR V3 2025'!$D$125:$G$236,4,FALSE)</f>
        <v>#N/A</v>
      </c>
    </row>
    <row r="1652" spans="1:18" x14ac:dyDescent="0.35">
      <c r="A1652" s="83" t="str">
        <f>IFERROR(VLOOKUP(LEFT(F1652,4),Tabla3[[COD]:[PROCESO]],5,0),"")</f>
        <v/>
      </c>
      <c r="B1652" s="15"/>
      <c r="C1652" s="85"/>
      <c r="D1652" s="84" t="e">
        <f>VLOOKUP(E1652,FINCAS!$A$2:$B$77,2,0)</f>
        <v>#N/A</v>
      </c>
      <c r="E1652" s="15"/>
      <c r="F1652" s="15"/>
      <c r="G1652" s="82" t="e">
        <f>VLOOKUP(F1652,'ESTADAR V3 2025'!$D$125:$E$240,2,0)</f>
        <v>#N/A</v>
      </c>
      <c r="H1652" s="86"/>
      <c r="I1652" s="86"/>
      <c r="J1652" s="15"/>
      <c r="K1652" s="92">
        <f t="shared" si="111"/>
        <v>0</v>
      </c>
      <c r="L1652" s="93">
        <f t="shared" si="112"/>
        <v>0</v>
      </c>
      <c r="M1652" s="94" t="str">
        <f>+IFERROR(VLOOKUP(LEFT(F1652,4),'ESTADAR V3 2025'!$C$4:$G$116,4,0),"")</f>
        <v/>
      </c>
      <c r="N1652" s="95" t="str">
        <f t="shared" si="113"/>
        <v/>
      </c>
      <c r="O1652" s="96" t="str">
        <f t="shared" si="114"/>
        <v/>
      </c>
      <c r="P1652" s="14"/>
      <c r="Q1652" s="14"/>
      <c r="R1652" s="218" t="e">
        <f>+VLOOKUP(F1652,'ESTADAR V3 2025'!$D$125:$G$236,4,FALSE)</f>
        <v>#N/A</v>
      </c>
    </row>
    <row r="1653" spans="1:18" x14ac:dyDescent="0.35">
      <c r="A1653" s="83" t="str">
        <f>IFERROR(VLOOKUP(LEFT(F1653,4),Tabla3[[COD]:[PROCESO]],5,0),"")</f>
        <v/>
      </c>
      <c r="B1653" s="15"/>
      <c r="C1653" s="85"/>
      <c r="D1653" s="84" t="e">
        <f>VLOOKUP(E1653,FINCAS!$A$2:$B$77,2,0)</f>
        <v>#N/A</v>
      </c>
      <c r="E1653" s="15"/>
      <c r="F1653" s="15"/>
      <c r="G1653" s="82" t="e">
        <f>VLOOKUP(F1653,'ESTADAR V3 2025'!$D$125:$E$240,2,0)</f>
        <v>#N/A</v>
      </c>
      <c r="H1653" s="86"/>
      <c r="I1653" s="86"/>
      <c r="J1653" s="15"/>
      <c r="K1653" s="92">
        <f t="shared" si="111"/>
        <v>0</v>
      </c>
      <c r="L1653" s="93">
        <f t="shared" si="112"/>
        <v>0</v>
      </c>
      <c r="M1653" s="94" t="str">
        <f>+IFERROR(VLOOKUP(LEFT(F1653,4),'ESTADAR V3 2025'!$C$4:$G$116,4,0),"")</f>
        <v/>
      </c>
      <c r="N1653" s="95" t="str">
        <f t="shared" si="113"/>
        <v/>
      </c>
      <c r="O1653" s="96" t="str">
        <f t="shared" si="114"/>
        <v/>
      </c>
      <c r="P1653" s="14"/>
      <c r="Q1653" s="14"/>
      <c r="R1653" s="218" t="e">
        <f>+VLOOKUP(F1653,'ESTADAR V3 2025'!$D$125:$G$236,4,FALSE)</f>
        <v>#N/A</v>
      </c>
    </row>
    <row r="1654" spans="1:18" x14ac:dyDescent="0.35">
      <c r="A1654" s="83" t="str">
        <f>IFERROR(VLOOKUP(LEFT(F1654,4),Tabla3[[COD]:[PROCESO]],5,0),"")</f>
        <v/>
      </c>
      <c r="B1654" s="15"/>
      <c r="C1654" s="85"/>
      <c r="D1654" s="84" t="e">
        <f>VLOOKUP(E1654,FINCAS!$A$2:$B$77,2,0)</f>
        <v>#N/A</v>
      </c>
      <c r="E1654" s="15"/>
      <c r="F1654" s="15"/>
      <c r="G1654" s="82" t="e">
        <f>VLOOKUP(F1654,'ESTADAR V3 2025'!$D$125:$E$240,2,0)</f>
        <v>#N/A</v>
      </c>
      <c r="H1654" s="86"/>
      <c r="I1654" s="86"/>
      <c r="J1654" s="15"/>
      <c r="K1654" s="92">
        <f t="shared" si="111"/>
        <v>0</v>
      </c>
      <c r="L1654" s="93">
        <f t="shared" si="112"/>
        <v>0</v>
      </c>
      <c r="M1654" s="94" t="str">
        <f>+IFERROR(VLOOKUP(LEFT(F1654,4),'ESTADAR V3 2025'!$C$4:$G$116,4,0),"")</f>
        <v/>
      </c>
      <c r="N1654" s="95" t="str">
        <f t="shared" si="113"/>
        <v/>
      </c>
      <c r="O1654" s="96" t="str">
        <f t="shared" si="114"/>
        <v/>
      </c>
      <c r="P1654" s="14"/>
      <c r="Q1654" s="14"/>
      <c r="R1654" s="218" t="e">
        <f>+VLOOKUP(F1654,'ESTADAR V3 2025'!$D$125:$G$236,4,FALSE)</f>
        <v>#N/A</v>
      </c>
    </row>
    <row r="1655" spans="1:18" x14ac:dyDescent="0.35">
      <c r="A1655" s="83" t="str">
        <f>IFERROR(VLOOKUP(LEFT(F1655,4),Tabla3[[COD]:[PROCESO]],5,0),"")</f>
        <v/>
      </c>
      <c r="B1655" s="15"/>
      <c r="C1655" s="85"/>
      <c r="D1655" s="84" t="e">
        <f>VLOOKUP(E1655,FINCAS!$A$2:$B$77,2,0)</f>
        <v>#N/A</v>
      </c>
      <c r="E1655" s="15"/>
      <c r="F1655" s="15"/>
      <c r="G1655" s="82" t="e">
        <f>VLOOKUP(F1655,'ESTADAR V3 2025'!$D$125:$E$240,2,0)</f>
        <v>#N/A</v>
      </c>
      <c r="H1655" s="86"/>
      <c r="I1655" s="86"/>
      <c r="J1655" s="15"/>
      <c r="K1655" s="92">
        <f t="shared" si="111"/>
        <v>0</v>
      </c>
      <c r="L1655" s="93">
        <f t="shared" si="112"/>
        <v>0</v>
      </c>
      <c r="M1655" s="94" t="str">
        <f>+IFERROR(VLOOKUP(LEFT(F1655,4),'ESTADAR V3 2025'!$C$4:$G$116,4,0),"")</f>
        <v/>
      </c>
      <c r="N1655" s="95" t="str">
        <f t="shared" si="113"/>
        <v/>
      </c>
      <c r="O1655" s="96" t="str">
        <f t="shared" si="114"/>
        <v/>
      </c>
      <c r="P1655" s="14"/>
      <c r="Q1655" s="14"/>
      <c r="R1655" s="218" t="e">
        <f>+VLOOKUP(F1655,'ESTADAR V3 2025'!$D$125:$G$236,4,FALSE)</f>
        <v>#N/A</v>
      </c>
    </row>
    <row r="1656" spans="1:18" x14ac:dyDescent="0.35">
      <c r="A1656" s="83" t="str">
        <f>IFERROR(VLOOKUP(LEFT(F1656,4),Tabla3[[COD]:[PROCESO]],5,0),"")</f>
        <v/>
      </c>
      <c r="B1656" s="15"/>
      <c r="C1656" s="85"/>
      <c r="D1656" s="84" t="e">
        <f>VLOOKUP(E1656,FINCAS!$A$2:$B$77,2,0)</f>
        <v>#N/A</v>
      </c>
      <c r="E1656" s="15"/>
      <c r="F1656" s="15"/>
      <c r="G1656" s="82" t="e">
        <f>VLOOKUP(F1656,'ESTADAR V3 2025'!$D$125:$E$240,2,0)</f>
        <v>#N/A</v>
      </c>
      <c r="H1656" s="86"/>
      <c r="I1656" s="86"/>
      <c r="J1656" s="15"/>
      <c r="K1656" s="92">
        <f t="shared" si="111"/>
        <v>0</v>
      </c>
      <c r="L1656" s="93">
        <f t="shared" si="112"/>
        <v>0</v>
      </c>
      <c r="M1656" s="94" t="str">
        <f>+IFERROR(VLOOKUP(LEFT(F1656,4),'ESTADAR V3 2025'!$C$4:$G$116,4,0),"")</f>
        <v/>
      </c>
      <c r="N1656" s="95" t="str">
        <f t="shared" si="113"/>
        <v/>
      </c>
      <c r="O1656" s="96" t="str">
        <f t="shared" si="114"/>
        <v/>
      </c>
      <c r="P1656" s="14"/>
      <c r="Q1656" s="14"/>
      <c r="R1656" s="218" t="e">
        <f>+VLOOKUP(F1656,'ESTADAR V3 2025'!$D$125:$G$236,4,FALSE)</f>
        <v>#N/A</v>
      </c>
    </row>
    <row r="1657" spans="1:18" x14ac:dyDescent="0.35">
      <c r="A1657" s="83" t="str">
        <f>IFERROR(VLOOKUP(LEFT(F1657,4),Tabla3[[COD]:[PROCESO]],5,0),"")</f>
        <v/>
      </c>
      <c r="B1657" s="15"/>
      <c r="C1657" s="85"/>
      <c r="D1657" s="84" t="e">
        <f>VLOOKUP(E1657,FINCAS!$A$2:$B$77,2,0)</f>
        <v>#N/A</v>
      </c>
      <c r="E1657" s="15"/>
      <c r="F1657" s="15"/>
      <c r="G1657" s="82" t="e">
        <f>VLOOKUP(F1657,'ESTADAR V3 2025'!$D$125:$E$240,2,0)</f>
        <v>#N/A</v>
      </c>
      <c r="H1657" s="86"/>
      <c r="I1657" s="86"/>
      <c r="J1657" s="15"/>
      <c r="K1657" s="92">
        <f t="shared" si="111"/>
        <v>0</v>
      </c>
      <c r="L1657" s="93">
        <f t="shared" si="112"/>
        <v>0</v>
      </c>
      <c r="M1657" s="94" t="str">
        <f>+IFERROR(VLOOKUP(LEFT(F1657,4),'ESTADAR V3 2025'!$C$4:$G$116,4,0),"")</f>
        <v/>
      </c>
      <c r="N1657" s="95" t="str">
        <f t="shared" si="113"/>
        <v/>
      </c>
      <c r="O1657" s="96" t="str">
        <f t="shared" si="114"/>
        <v/>
      </c>
      <c r="P1657" s="14"/>
      <c r="Q1657" s="14"/>
      <c r="R1657" s="218" t="e">
        <f>+VLOOKUP(F1657,'ESTADAR V3 2025'!$D$125:$G$236,4,FALSE)</f>
        <v>#N/A</v>
      </c>
    </row>
    <row r="1658" spans="1:18" x14ac:dyDescent="0.35">
      <c r="A1658" s="83" t="str">
        <f>IFERROR(VLOOKUP(LEFT(F1658,4),Tabla3[[COD]:[PROCESO]],5,0),"")</f>
        <v/>
      </c>
      <c r="B1658" s="15"/>
      <c r="C1658" s="85"/>
      <c r="D1658" s="84" t="e">
        <f>VLOOKUP(E1658,FINCAS!$A$2:$B$77,2,0)</f>
        <v>#N/A</v>
      </c>
      <c r="E1658" s="15"/>
      <c r="F1658" s="15"/>
      <c r="G1658" s="82" t="e">
        <f>VLOOKUP(F1658,'ESTADAR V3 2025'!$D$125:$E$240,2,0)</f>
        <v>#N/A</v>
      </c>
      <c r="H1658" s="86"/>
      <c r="I1658" s="86"/>
      <c r="J1658" s="15"/>
      <c r="K1658" s="92">
        <f t="shared" si="111"/>
        <v>0</v>
      </c>
      <c r="L1658" s="93">
        <f t="shared" si="112"/>
        <v>0</v>
      </c>
      <c r="M1658" s="94" t="str">
        <f>+IFERROR(VLOOKUP(LEFT(F1658,4),'ESTADAR V3 2025'!$C$4:$G$116,4,0),"")</f>
        <v/>
      </c>
      <c r="N1658" s="95" t="str">
        <f t="shared" si="113"/>
        <v/>
      </c>
      <c r="O1658" s="96" t="str">
        <f t="shared" si="114"/>
        <v/>
      </c>
      <c r="P1658" s="14"/>
      <c r="Q1658" s="14"/>
      <c r="R1658" s="218" t="e">
        <f>+VLOOKUP(F1658,'ESTADAR V3 2025'!$D$125:$G$236,4,FALSE)</f>
        <v>#N/A</v>
      </c>
    </row>
    <row r="1659" spans="1:18" x14ac:dyDescent="0.35">
      <c r="A1659" s="83" t="str">
        <f>IFERROR(VLOOKUP(LEFT(F1659,4),Tabla3[[COD]:[PROCESO]],5,0),"")</f>
        <v/>
      </c>
      <c r="B1659" s="15"/>
      <c r="C1659" s="85"/>
      <c r="D1659" s="84" t="e">
        <f>VLOOKUP(E1659,FINCAS!$A$2:$B$77,2,0)</f>
        <v>#N/A</v>
      </c>
      <c r="E1659" s="15"/>
      <c r="F1659" s="15"/>
      <c r="G1659" s="82" t="e">
        <f>VLOOKUP(F1659,'ESTADAR V3 2025'!$D$125:$E$240,2,0)</f>
        <v>#N/A</v>
      </c>
      <c r="H1659" s="86"/>
      <c r="I1659" s="86"/>
      <c r="J1659" s="15"/>
      <c r="K1659" s="92">
        <f t="shared" si="111"/>
        <v>0</v>
      </c>
      <c r="L1659" s="93">
        <f t="shared" si="112"/>
        <v>0</v>
      </c>
      <c r="M1659" s="94" t="str">
        <f>+IFERROR(VLOOKUP(LEFT(F1659,4),'ESTADAR V3 2025'!$C$4:$G$116,4,0),"")</f>
        <v/>
      </c>
      <c r="N1659" s="95" t="str">
        <f t="shared" si="113"/>
        <v/>
      </c>
      <c r="O1659" s="96" t="str">
        <f t="shared" si="114"/>
        <v/>
      </c>
      <c r="P1659" s="14"/>
      <c r="Q1659" s="14"/>
      <c r="R1659" s="218" t="e">
        <f>+VLOOKUP(F1659,'ESTADAR V3 2025'!$D$125:$G$236,4,FALSE)</f>
        <v>#N/A</v>
      </c>
    </row>
    <row r="1660" spans="1:18" x14ac:dyDescent="0.35">
      <c r="A1660" s="83" t="str">
        <f>IFERROR(VLOOKUP(LEFT(F1660,4),Tabla3[[COD]:[PROCESO]],5,0),"")</f>
        <v/>
      </c>
      <c r="B1660" s="15"/>
      <c r="C1660" s="85"/>
      <c r="D1660" s="84" t="e">
        <f>VLOOKUP(E1660,FINCAS!$A$2:$B$77,2,0)</f>
        <v>#N/A</v>
      </c>
      <c r="E1660" s="15"/>
      <c r="F1660" s="15"/>
      <c r="G1660" s="82" t="e">
        <f>VLOOKUP(F1660,'ESTADAR V3 2025'!$D$125:$E$240,2,0)</f>
        <v>#N/A</v>
      </c>
      <c r="H1660" s="86"/>
      <c r="I1660" s="86"/>
      <c r="J1660" s="15"/>
      <c r="K1660" s="92">
        <f t="shared" si="111"/>
        <v>0</v>
      </c>
      <c r="L1660" s="93">
        <f t="shared" si="112"/>
        <v>0</v>
      </c>
      <c r="M1660" s="94" t="str">
        <f>+IFERROR(VLOOKUP(LEFT(F1660,4),'ESTADAR V3 2025'!$C$4:$G$116,4,0),"")</f>
        <v/>
      </c>
      <c r="N1660" s="95" t="str">
        <f t="shared" si="113"/>
        <v/>
      </c>
      <c r="O1660" s="96" t="str">
        <f t="shared" si="114"/>
        <v/>
      </c>
      <c r="P1660" s="14"/>
      <c r="Q1660" s="14"/>
      <c r="R1660" s="218" t="e">
        <f>+VLOOKUP(F1660,'ESTADAR V3 2025'!$D$125:$G$236,4,FALSE)</f>
        <v>#N/A</v>
      </c>
    </row>
    <row r="1661" spans="1:18" x14ac:dyDescent="0.35">
      <c r="A1661" s="83" t="str">
        <f>IFERROR(VLOOKUP(LEFT(F1661,4),Tabla3[[COD]:[PROCESO]],5,0),"")</f>
        <v/>
      </c>
      <c r="B1661" s="15"/>
      <c r="C1661" s="85"/>
      <c r="D1661" s="84" t="e">
        <f>VLOOKUP(E1661,FINCAS!$A$2:$B$77,2,0)</f>
        <v>#N/A</v>
      </c>
      <c r="E1661" s="15"/>
      <c r="F1661" s="15"/>
      <c r="G1661" s="82" t="e">
        <f>VLOOKUP(F1661,'ESTADAR V3 2025'!$D$125:$E$240,2,0)</f>
        <v>#N/A</v>
      </c>
      <c r="H1661" s="86"/>
      <c r="I1661" s="86"/>
      <c r="J1661" s="15"/>
      <c r="K1661" s="92">
        <f t="shared" si="111"/>
        <v>0</v>
      </c>
      <c r="L1661" s="93">
        <f t="shared" si="112"/>
        <v>0</v>
      </c>
      <c r="M1661" s="94" t="str">
        <f>+IFERROR(VLOOKUP(LEFT(F1661,4),'ESTADAR V3 2025'!$C$4:$G$116,4,0),"")</f>
        <v/>
      </c>
      <c r="N1661" s="95" t="str">
        <f t="shared" si="113"/>
        <v/>
      </c>
      <c r="O1661" s="96" t="str">
        <f t="shared" si="114"/>
        <v/>
      </c>
      <c r="P1661" s="14"/>
      <c r="Q1661" s="14"/>
      <c r="R1661" s="218" t="e">
        <f>+VLOOKUP(F1661,'ESTADAR V3 2025'!$D$125:$G$236,4,FALSE)</f>
        <v>#N/A</v>
      </c>
    </row>
    <row r="1662" spans="1:18" x14ac:dyDescent="0.35">
      <c r="A1662" s="83" t="str">
        <f>IFERROR(VLOOKUP(LEFT(F1662,4),Tabla3[[COD]:[PROCESO]],5,0),"")</f>
        <v/>
      </c>
      <c r="B1662" s="15"/>
      <c r="C1662" s="85"/>
      <c r="D1662" s="84" t="e">
        <f>VLOOKUP(E1662,FINCAS!$A$2:$B$77,2,0)</f>
        <v>#N/A</v>
      </c>
      <c r="E1662" s="15"/>
      <c r="F1662" s="15"/>
      <c r="G1662" s="82" t="e">
        <f>VLOOKUP(F1662,'ESTADAR V3 2025'!$D$125:$E$240,2,0)</f>
        <v>#N/A</v>
      </c>
      <c r="H1662" s="86"/>
      <c r="I1662" s="86"/>
      <c r="J1662" s="15"/>
      <c r="K1662" s="92">
        <f t="shared" si="111"/>
        <v>0</v>
      </c>
      <c r="L1662" s="93">
        <f t="shared" si="112"/>
        <v>0</v>
      </c>
      <c r="M1662" s="94" t="str">
        <f>+IFERROR(VLOOKUP(LEFT(F1662,4),'ESTADAR V3 2025'!$C$4:$G$116,4,0),"")</f>
        <v/>
      </c>
      <c r="N1662" s="95" t="str">
        <f t="shared" si="113"/>
        <v/>
      </c>
      <c r="O1662" s="96" t="str">
        <f t="shared" si="114"/>
        <v/>
      </c>
      <c r="P1662" s="14"/>
      <c r="Q1662" s="14"/>
      <c r="R1662" s="218" t="e">
        <f>+VLOOKUP(F1662,'ESTADAR V3 2025'!$D$125:$G$236,4,FALSE)</f>
        <v>#N/A</v>
      </c>
    </row>
    <row r="1663" spans="1:18" x14ac:dyDescent="0.35">
      <c r="A1663" s="83" t="str">
        <f>IFERROR(VLOOKUP(LEFT(F1663,4),Tabla3[[COD]:[PROCESO]],5,0),"")</f>
        <v/>
      </c>
      <c r="B1663" s="15"/>
      <c r="C1663" s="85"/>
      <c r="D1663" s="84" t="e">
        <f>VLOOKUP(E1663,FINCAS!$A$2:$B$77,2,0)</f>
        <v>#N/A</v>
      </c>
      <c r="E1663" s="15"/>
      <c r="F1663" s="15"/>
      <c r="G1663" s="82" t="e">
        <f>VLOOKUP(F1663,'ESTADAR V3 2025'!$D$125:$E$240,2,0)</f>
        <v>#N/A</v>
      </c>
      <c r="H1663" s="86"/>
      <c r="I1663" s="86"/>
      <c r="J1663" s="15"/>
      <c r="K1663" s="92">
        <f t="shared" si="111"/>
        <v>0</v>
      </c>
      <c r="L1663" s="93">
        <f t="shared" si="112"/>
        <v>0</v>
      </c>
      <c r="M1663" s="94" t="str">
        <f>+IFERROR(VLOOKUP(LEFT(F1663,4),'ESTADAR V3 2025'!$C$4:$G$116,4,0),"")</f>
        <v/>
      </c>
      <c r="N1663" s="95" t="str">
        <f t="shared" si="113"/>
        <v/>
      </c>
      <c r="O1663" s="96" t="str">
        <f t="shared" si="114"/>
        <v/>
      </c>
      <c r="P1663" s="14"/>
      <c r="Q1663" s="14"/>
      <c r="R1663" s="218" t="e">
        <f>+VLOOKUP(F1663,'ESTADAR V3 2025'!$D$125:$G$236,4,FALSE)</f>
        <v>#N/A</v>
      </c>
    </row>
    <row r="1664" spans="1:18" x14ac:dyDescent="0.35">
      <c r="A1664" s="83" t="str">
        <f>IFERROR(VLOOKUP(LEFT(F1664,4),Tabla3[[COD]:[PROCESO]],5,0),"")</f>
        <v/>
      </c>
      <c r="B1664" s="15"/>
      <c r="C1664" s="85"/>
      <c r="D1664" s="84" t="e">
        <f>VLOOKUP(E1664,FINCAS!$A$2:$B$77,2,0)</f>
        <v>#N/A</v>
      </c>
      <c r="E1664" s="15"/>
      <c r="F1664" s="15"/>
      <c r="G1664" s="82" t="e">
        <f>VLOOKUP(F1664,'ESTADAR V3 2025'!$D$125:$E$240,2,0)</f>
        <v>#N/A</v>
      </c>
      <c r="H1664" s="86"/>
      <c r="I1664" s="86"/>
      <c r="J1664" s="15"/>
      <c r="K1664" s="92">
        <f t="shared" si="111"/>
        <v>0</v>
      </c>
      <c r="L1664" s="93">
        <f t="shared" si="112"/>
        <v>0</v>
      </c>
      <c r="M1664" s="94" t="str">
        <f>+IFERROR(VLOOKUP(LEFT(F1664,4),'ESTADAR V3 2025'!$C$4:$G$116,4,0),"")</f>
        <v/>
      </c>
      <c r="N1664" s="95" t="str">
        <f t="shared" si="113"/>
        <v/>
      </c>
      <c r="O1664" s="96" t="str">
        <f t="shared" si="114"/>
        <v/>
      </c>
      <c r="P1664" s="14"/>
      <c r="Q1664" s="14"/>
      <c r="R1664" s="218" t="e">
        <f>+VLOOKUP(F1664,'ESTADAR V3 2025'!$D$125:$G$236,4,FALSE)</f>
        <v>#N/A</v>
      </c>
    </row>
    <row r="1665" spans="1:18" x14ac:dyDescent="0.35">
      <c r="A1665" s="83" t="str">
        <f>IFERROR(VLOOKUP(LEFT(F1665,4),Tabla3[[COD]:[PROCESO]],5,0),"")</f>
        <v/>
      </c>
      <c r="B1665" s="15"/>
      <c r="C1665" s="85"/>
      <c r="D1665" s="84" t="e">
        <f>VLOOKUP(E1665,FINCAS!$A$2:$B$77,2,0)</f>
        <v>#N/A</v>
      </c>
      <c r="E1665" s="15"/>
      <c r="F1665" s="15"/>
      <c r="G1665" s="82" t="e">
        <f>VLOOKUP(F1665,'ESTADAR V3 2025'!$D$125:$E$240,2,0)</f>
        <v>#N/A</v>
      </c>
      <c r="H1665" s="86"/>
      <c r="I1665" s="86"/>
      <c r="J1665" s="15"/>
      <c r="K1665" s="92">
        <f t="shared" si="111"/>
        <v>0</v>
      </c>
      <c r="L1665" s="93">
        <f t="shared" si="112"/>
        <v>0</v>
      </c>
      <c r="M1665" s="94" t="str">
        <f>+IFERROR(VLOOKUP(LEFT(F1665,4),'ESTADAR V3 2025'!$C$4:$G$116,4,0),"")</f>
        <v/>
      </c>
      <c r="N1665" s="95" t="str">
        <f t="shared" si="113"/>
        <v/>
      </c>
      <c r="O1665" s="96" t="str">
        <f t="shared" si="114"/>
        <v/>
      </c>
      <c r="P1665" s="14"/>
      <c r="Q1665" s="14"/>
      <c r="R1665" s="218" t="e">
        <f>+VLOOKUP(F1665,'ESTADAR V3 2025'!$D$125:$G$236,4,FALSE)</f>
        <v>#N/A</v>
      </c>
    </row>
    <row r="1666" spans="1:18" x14ac:dyDescent="0.35">
      <c r="A1666" s="83" t="str">
        <f>IFERROR(VLOOKUP(LEFT(F1666,4),Tabla3[[COD]:[PROCESO]],5,0),"")</f>
        <v/>
      </c>
      <c r="B1666" s="15"/>
      <c r="C1666" s="85"/>
      <c r="D1666" s="84" t="e">
        <f>VLOOKUP(E1666,FINCAS!$A$2:$B$77,2,0)</f>
        <v>#N/A</v>
      </c>
      <c r="E1666" s="15"/>
      <c r="F1666" s="15"/>
      <c r="G1666" s="82" t="e">
        <f>VLOOKUP(F1666,'ESTADAR V3 2025'!$D$125:$E$240,2,0)</f>
        <v>#N/A</v>
      </c>
      <c r="H1666" s="86"/>
      <c r="I1666" s="86"/>
      <c r="J1666" s="15"/>
      <c r="K1666" s="92">
        <f t="shared" si="111"/>
        <v>0</v>
      </c>
      <c r="L1666" s="93">
        <f t="shared" si="112"/>
        <v>0</v>
      </c>
      <c r="M1666" s="94" t="str">
        <f>+IFERROR(VLOOKUP(LEFT(F1666,4),'ESTADAR V3 2025'!$C$4:$G$116,4,0),"")</f>
        <v/>
      </c>
      <c r="N1666" s="95" t="str">
        <f t="shared" si="113"/>
        <v/>
      </c>
      <c r="O1666" s="96" t="str">
        <f t="shared" si="114"/>
        <v/>
      </c>
      <c r="P1666" s="14"/>
      <c r="Q1666" s="14"/>
      <c r="R1666" s="218" t="e">
        <f>+VLOOKUP(F1666,'ESTADAR V3 2025'!$D$125:$G$236,4,FALSE)</f>
        <v>#N/A</v>
      </c>
    </row>
    <row r="1667" spans="1:18" x14ac:dyDescent="0.35">
      <c r="A1667" s="83" t="str">
        <f>IFERROR(VLOOKUP(LEFT(F1667,4),Tabla3[[COD]:[PROCESO]],5,0),"")</f>
        <v/>
      </c>
      <c r="B1667" s="15"/>
      <c r="C1667" s="85"/>
      <c r="D1667" s="84" t="e">
        <f>VLOOKUP(E1667,FINCAS!$A$2:$B$77,2,0)</f>
        <v>#N/A</v>
      </c>
      <c r="E1667" s="15"/>
      <c r="F1667" s="15"/>
      <c r="G1667" s="82" t="e">
        <f>VLOOKUP(F1667,'ESTADAR V3 2025'!$D$125:$E$240,2,0)</f>
        <v>#N/A</v>
      </c>
      <c r="H1667" s="86"/>
      <c r="I1667" s="86"/>
      <c r="J1667" s="15"/>
      <c r="K1667" s="92">
        <f t="shared" si="111"/>
        <v>0</v>
      </c>
      <c r="L1667" s="93">
        <f t="shared" si="112"/>
        <v>0</v>
      </c>
      <c r="M1667" s="94" t="str">
        <f>+IFERROR(VLOOKUP(LEFT(F1667,4),'ESTADAR V3 2025'!$C$4:$G$116,4,0),"")</f>
        <v/>
      </c>
      <c r="N1667" s="95" t="str">
        <f t="shared" si="113"/>
        <v/>
      </c>
      <c r="O1667" s="96" t="str">
        <f t="shared" si="114"/>
        <v/>
      </c>
      <c r="P1667" s="14"/>
      <c r="Q1667" s="14"/>
      <c r="R1667" s="218" t="e">
        <f>+VLOOKUP(F1667,'ESTADAR V3 2025'!$D$125:$G$236,4,FALSE)</f>
        <v>#N/A</v>
      </c>
    </row>
    <row r="1668" spans="1:18" x14ac:dyDescent="0.35">
      <c r="A1668" s="83" t="str">
        <f>IFERROR(VLOOKUP(LEFT(F1668,4),Tabla3[[COD]:[PROCESO]],5,0),"")</f>
        <v/>
      </c>
      <c r="B1668" s="15"/>
      <c r="C1668" s="85"/>
      <c r="D1668" s="84" t="e">
        <f>VLOOKUP(E1668,FINCAS!$A$2:$B$77,2,0)</f>
        <v>#N/A</v>
      </c>
      <c r="E1668" s="15"/>
      <c r="F1668" s="15"/>
      <c r="G1668" s="82" t="e">
        <f>VLOOKUP(F1668,'ESTADAR V3 2025'!$D$125:$E$240,2,0)</f>
        <v>#N/A</v>
      </c>
      <c r="H1668" s="86"/>
      <c r="I1668" s="86"/>
      <c r="J1668" s="15"/>
      <c r="K1668" s="92">
        <f t="shared" si="111"/>
        <v>0</v>
      </c>
      <c r="L1668" s="93">
        <f t="shared" si="112"/>
        <v>0</v>
      </c>
      <c r="M1668" s="94" t="str">
        <f>+IFERROR(VLOOKUP(LEFT(F1668,4),'ESTADAR V3 2025'!$C$4:$G$116,4,0),"")</f>
        <v/>
      </c>
      <c r="N1668" s="95" t="str">
        <f t="shared" si="113"/>
        <v/>
      </c>
      <c r="O1668" s="96" t="str">
        <f t="shared" si="114"/>
        <v/>
      </c>
      <c r="P1668" s="14"/>
      <c r="Q1668" s="14"/>
      <c r="R1668" s="218" t="e">
        <f>+VLOOKUP(F1668,'ESTADAR V3 2025'!$D$125:$G$236,4,FALSE)</f>
        <v>#N/A</v>
      </c>
    </row>
    <row r="1669" spans="1:18" x14ac:dyDescent="0.35">
      <c r="A1669" s="83" t="str">
        <f>IFERROR(VLOOKUP(LEFT(F1669,4),Tabla3[[COD]:[PROCESO]],5,0),"")</f>
        <v/>
      </c>
      <c r="B1669" s="15"/>
      <c r="C1669" s="85"/>
      <c r="D1669" s="84" t="e">
        <f>VLOOKUP(E1669,FINCAS!$A$2:$B$77,2,0)</f>
        <v>#N/A</v>
      </c>
      <c r="E1669" s="15"/>
      <c r="F1669" s="15"/>
      <c r="G1669" s="82" t="e">
        <f>VLOOKUP(F1669,'ESTADAR V3 2025'!$D$125:$E$240,2,0)</f>
        <v>#N/A</v>
      </c>
      <c r="H1669" s="86"/>
      <c r="I1669" s="86"/>
      <c r="J1669" s="15"/>
      <c r="K1669" s="92">
        <f t="shared" si="111"/>
        <v>0</v>
      </c>
      <c r="L1669" s="93">
        <f t="shared" si="112"/>
        <v>0</v>
      </c>
      <c r="M1669" s="94" t="str">
        <f>+IFERROR(VLOOKUP(LEFT(F1669,4),'ESTADAR V3 2025'!$C$4:$G$116,4,0),"")</f>
        <v/>
      </c>
      <c r="N1669" s="95" t="str">
        <f t="shared" si="113"/>
        <v/>
      </c>
      <c r="O1669" s="96" t="str">
        <f t="shared" si="114"/>
        <v/>
      </c>
      <c r="P1669" s="14"/>
      <c r="Q1669" s="14"/>
      <c r="R1669" s="218" t="e">
        <f>+VLOOKUP(F1669,'ESTADAR V3 2025'!$D$125:$G$236,4,FALSE)</f>
        <v>#N/A</v>
      </c>
    </row>
    <row r="1670" spans="1:18" x14ac:dyDescent="0.35">
      <c r="A1670" s="83" t="str">
        <f>IFERROR(VLOOKUP(LEFT(F1670,4),Tabla3[[COD]:[PROCESO]],5,0),"")</f>
        <v/>
      </c>
      <c r="B1670" s="15"/>
      <c r="C1670" s="85"/>
      <c r="D1670" s="84" t="e">
        <f>VLOOKUP(E1670,FINCAS!$A$2:$B$77,2,0)</f>
        <v>#N/A</v>
      </c>
      <c r="E1670" s="15"/>
      <c r="F1670" s="15"/>
      <c r="G1670" s="82" t="e">
        <f>VLOOKUP(F1670,'ESTADAR V3 2025'!$D$125:$E$240,2,0)</f>
        <v>#N/A</v>
      </c>
      <c r="H1670" s="86"/>
      <c r="I1670" s="86"/>
      <c r="J1670" s="15"/>
      <c r="K1670" s="92">
        <f t="shared" si="111"/>
        <v>0</v>
      </c>
      <c r="L1670" s="93">
        <f t="shared" si="112"/>
        <v>0</v>
      </c>
      <c r="M1670" s="94" t="str">
        <f>+IFERROR(VLOOKUP(LEFT(F1670,4),'ESTADAR V3 2025'!$C$4:$G$116,4,0),"")</f>
        <v/>
      </c>
      <c r="N1670" s="95" t="str">
        <f t="shared" si="113"/>
        <v/>
      </c>
      <c r="O1670" s="96" t="str">
        <f t="shared" si="114"/>
        <v/>
      </c>
      <c r="P1670" s="14"/>
      <c r="Q1670" s="14"/>
      <c r="R1670" s="218" t="e">
        <f>+VLOOKUP(F1670,'ESTADAR V3 2025'!$D$125:$G$236,4,FALSE)</f>
        <v>#N/A</v>
      </c>
    </row>
    <row r="1671" spans="1:18" x14ac:dyDescent="0.35">
      <c r="A1671" s="83" t="str">
        <f>IFERROR(VLOOKUP(LEFT(F1671,4),Tabla3[[COD]:[PROCESO]],5,0),"")</f>
        <v/>
      </c>
      <c r="B1671" s="15"/>
      <c r="C1671" s="85"/>
      <c r="D1671" s="84" t="e">
        <f>VLOOKUP(E1671,FINCAS!$A$2:$B$77,2,0)</f>
        <v>#N/A</v>
      </c>
      <c r="E1671" s="15"/>
      <c r="F1671" s="15"/>
      <c r="G1671" s="82" t="e">
        <f>VLOOKUP(F1671,'ESTADAR V3 2025'!$D$125:$E$240,2,0)</f>
        <v>#N/A</v>
      </c>
      <c r="H1671" s="86"/>
      <c r="I1671" s="86"/>
      <c r="J1671" s="15"/>
      <c r="K1671" s="92">
        <f t="shared" si="111"/>
        <v>0</v>
      </c>
      <c r="L1671" s="93">
        <f t="shared" si="112"/>
        <v>0</v>
      </c>
      <c r="M1671" s="94" t="str">
        <f>+IFERROR(VLOOKUP(LEFT(F1671,4),'ESTADAR V3 2025'!$C$4:$G$116,4,0),"")</f>
        <v/>
      </c>
      <c r="N1671" s="95" t="str">
        <f t="shared" si="113"/>
        <v/>
      </c>
      <c r="O1671" s="96" t="str">
        <f t="shared" si="114"/>
        <v/>
      </c>
      <c r="P1671" s="14"/>
      <c r="Q1671" s="14"/>
      <c r="R1671" s="218" t="e">
        <f>+VLOOKUP(F1671,'ESTADAR V3 2025'!$D$125:$G$236,4,FALSE)</f>
        <v>#N/A</v>
      </c>
    </row>
    <row r="1672" spans="1:18" x14ac:dyDescent="0.35">
      <c r="A1672" s="83" t="str">
        <f>IFERROR(VLOOKUP(LEFT(F1672,4),Tabla3[[COD]:[PROCESO]],5,0),"")</f>
        <v/>
      </c>
      <c r="B1672" s="15"/>
      <c r="C1672" s="85"/>
      <c r="D1672" s="84" t="e">
        <f>VLOOKUP(E1672,FINCAS!$A$2:$B$77,2,0)</f>
        <v>#N/A</v>
      </c>
      <c r="E1672" s="15"/>
      <c r="F1672" s="15"/>
      <c r="G1672" s="82" t="e">
        <f>VLOOKUP(F1672,'ESTADAR V3 2025'!$D$125:$E$240,2,0)</f>
        <v>#N/A</v>
      </c>
      <c r="H1672" s="86"/>
      <c r="I1672" s="86"/>
      <c r="J1672" s="15"/>
      <c r="K1672" s="92">
        <f t="shared" si="111"/>
        <v>0</v>
      </c>
      <c r="L1672" s="93">
        <f t="shared" si="112"/>
        <v>0</v>
      </c>
      <c r="M1672" s="94" t="str">
        <f>+IFERROR(VLOOKUP(LEFT(F1672,4),'ESTADAR V3 2025'!$C$4:$G$116,4,0),"")</f>
        <v/>
      </c>
      <c r="N1672" s="95" t="str">
        <f t="shared" si="113"/>
        <v/>
      </c>
      <c r="O1672" s="96" t="str">
        <f t="shared" si="114"/>
        <v/>
      </c>
      <c r="P1672" s="14"/>
      <c r="Q1672" s="14"/>
      <c r="R1672" s="218" t="e">
        <f>+VLOOKUP(F1672,'ESTADAR V3 2025'!$D$125:$G$236,4,FALSE)</f>
        <v>#N/A</v>
      </c>
    </row>
    <row r="1673" spans="1:18" x14ac:dyDescent="0.35">
      <c r="A1673" s="83" t="str">
        <f>IFERROR(VLOOKUP(LEFT(F1673,4),Tabla3[[COD]:[PROCESO]],5,0),"")</f>
        <v/>
      </c>
      <c r="B1673" s="15"/>
      <c r="C1673" s="85"/>
      <c r="D1673" s="84" t="e">
        <f>VLOOKUP(E1673,FINCAS!$A$2:$B$77,2,0)</f>
        <v>#N/A</v>
      </c>
      <c r="E1673" s="15"/>
      <c r="F1673" s="15"/>
      <c r="G1673" s="82" t="e">
        <f>VLOOKUP(F1673,'ESTADAR V3 2025'!$D$125:$E$240,2,0)</f>
        <v>#N/A</v>
      </c>
      <c r="H1673" s="86"/>
      <c r="I1673" s="86"/>
      <c r="J1673" s="15"/>
      <c r="K1673" s="92">
        <f t="shared" si="111"/>
        <v>0</v>
      </c>
      <c r="L1673" s="93">
        <f t="shared" si="112"/>
        <v>0</v>
      </c>
      <c r="M1673" s="94" t="str">
        <f>+IFERROR(VLOOKUP(LEFT(F1673,4),'ESTADAR V3 2025'!$C$4:$G$116,4,0),"")</f>
        <v/>
      </c>
      <c r="N1673" s="95" t="str">
        <f t="shared" si="113"/>
        <v/>
      </c>
      <c r="O1673" s="96" t="str">
        <f t="shared" si="114"/>
        <v/>
      </c>
      <c r="P1673" s="14"/>
      <c r="Q1673" s="14"/>
      <c r="R1673" s="218" t="e">
        <f>+VLOOKUP(F1673,'ESTADAR V3 2025'!$D$125:$G$236,4,FALSE)</f>
        <v>#N/A</v>
      </c>
    </row>
    <row r="1674" spans="1:18" x14ac:dyDescent="0.35">
      <c r="A1674" s="83" t="str">
        <f>IFERROR(VLOOKUP(LEFT(F1674,4),Tabla3[[COD]:[PROCESO]],5,0),"")</f>
        <v/>
      </c>
      <c r="B1674" s="15"/>
      <c r="C1674" s="85"/>
      <c r="D1674" s="84" t="e">
        <f>VLOOKUP(E1674,FINCAS!$A$2:$B$77,2,0)</f>
        <v>#N/A</v>
      </c>
      <c r="E1674" s="15"/>
      <c r="F1674" s="15"/>
      <c r="G1674" s="82" t="e">
        <f>VLOOKUP(F1674,'ESTADAR V3 2025'!$D$125:$E$240,2,0)</f>
        <v>#N/A</v>
      </c>
      <c r="H1674" s="86"/>
      <c r="I1674" s="86"/>
      <c r="J1674" s="15"/>
      <c r="K1674" s="92">
        <f t="shared" si="111"/>
        <v>0</v>
      </c>
      <c r="L1674" s="93">
        <f t="shared" si="112"/>
        <v>0</v>
      </c>
      <c r="M1674" s="94" t="str">
        <f>+IFERROR(VLOOKUP(LEFT(F1674,4),'ESTADAR V3 2025'!$C$4:$G$116,4,0),"")</f>
        <v/>
      </c>
      <c r="N1674" s="95" t="str">
        <f t="shared" si="113"/>
        <v/>
      </c>
      <c r="O1674" s="96" t="str">
        <f t="shared" si="114"/>
        <v/>
      </c>
      <c r="P1674" s="14"/>
      <c r="Q1674" s="14"/>
      <c r="R1674" s="218" t="e">
        <f>+VLOOKUP(F1674,'ESTADAR V3 2025'!$D$125:$G$236,4,FALSE)</f>
        <v>#N/A</v>
      </c>
    </row>
    <row r="1675" spans="1:18" x14ac:dyDescent="0.35">
      <c r="A1675" s="83" t="str">
        <f>IFERROR(VLOOKUP(LEFT(F1675,4),Tabla3[[COD]:[PROCESO]],5,0),"")</f>
        <v/>
      </c>
      <c r="B1675" s="15"/>
      <c r="C1675" s="85"/>
      <c r="D1675" s="84" t="e">
        <f>VLOOKUP(E1675,FINCAS!$A$2:$B$77,2,0)</f>
        <v>#N/A</v>
      </c>
      <c r="E1675" s="15"/>
      <c r="F1675" s="15"/>
      <c r="G1675" s="82" t="e">
        <f>VLOOKUP(F1675,'ESTADAR V3 2025'!$D$125:$E$240,2,0)</f>
        <v>#N/A</v>
      </c>
      <c r="H1675" s="86"/>
      <c r="I1675" s="86"/>
      <c r="J1675" s="15"/>
      <c r="K1675" s="92">
        <f t="shared" si="111"/>
        <v>0</v>
      </c>
      <c r="L1675" s="93">
        <f t="shared" si="112"/>
        <v>0</v>
      </c>
      <c r="M1675" s="94" t="str">
        <f>+IFERROR(VLOOKUP(LEFT(F1675,4),'ESTADAR V3 2025'!$C$4:$G$116,4,0),"")</f>
        <v/>
      </c>
      <c r="N1675" s="95" t="str">
        <f t="shared" si="113"/>
        <v/>
      </c>
      <c r="O1675" s="96" t="str">
        <f t="shared" si="114"/>
        <v/>
      </c>
      <c r="P1675" s="14"/>
      <c r="Q1675" s="14"/>
      <c r="R1675" s="218" t="e">
        <f>+VLOOKUP(F1675,'ESTADAR V3 2025'!$D$125:$G$236,4,FALSE)</f>
        <v>#N/A</v>
      </c>
    </row>
    <row r="1676" spans="1:18" x14ac:dyDescent="0.35">
      <c r="A1676" s="83" t="str">
        <f>IFERROR(VLOOKUP(LEFT(F1676,4),Tabla3[[COD]:[PROCESO]],5,0),"")</f>
        <v/>
      </c>
      <c r="B1676" s="15"/>
      <c r="C1676" s="85"/>
      <c r="D1676" s="84" t="e">
        <f>VLOOKUP(E1676,FINCAS!$A$2:$B$77,2,0)</f>
        <v>#N/A</v>
      </c>
      <c r="E1676" s="15"/>
      <c r="F1676" s="15"/>
      <c r="G1676" s="82" t="e">
        <f>VLOOKUP(F1676,'ESTADAR V3 2025'!$D$125:$E$240,2,0)</f>
        <v>#N/A</v>
      </c>
      <c r="H1676" s="86"/>
      <c r="I1676" s="86"/>
      <c r="J1676" s="15"/>
      <c r="K1676" s="92">
        <f t="shared" si="111"/>
        <v>0</v>
      </c>
      <c r="L1676" s="93">
        <f t="shared" si="112"/>
        <v>0</v>
      </c>
      <c r="M1676" s="94" t="str">
        <f>+IFERROR(VLOOKUP(LEFT(F1676,4),'ESTADAR V3 2025'!$C$4:$G$116,4,0),"")</f>
        <v/>
      </c>
      <c r="N1676" s="95" t="str">
        <f t="shared" si="113"/>
        <v/>
      </c>
      <c r="O1676" s="96" t="str">
        <f t="shared" si="114"/>
        <v/>
      </c>
      <c r="P1676" s="14"/>
      <c r="Q1676" s="14"/>
      <c r="R1676" s="218" t="e">
        <f>+VLOOKUP(F1676,'ESTADAR V3 2025'!$D$125:$G$236,4,FALSE)</f>
        <v>#N/A</v>
      </c>
    </row>
    <row r="1677" spans="1:18" x14ac:dyDescent="0.35">
      <c r="A1677" s="83" t="str">
        <f>IFERROR(VLOOKUP(LEFT(F1677,4),Tabla3[[COD]:[PROCESO]],5,0),"")</f>
        <v/>
      </c>
      <c r="B1677" s="15"/>
      <c r="C1677" s="85"/>
      <c r="D1677" s="84" t="e">
        <f>VLOOKUP(E1677,FINCAS!$A$2:$B$77,2,0)</f>
        <v>#N/A</v>
      </c>
      <c r="E1677" s="15"/>
      <c r="F1677" s="15"/>
      <c r="G1677" s="82" t="e">
        <f>VLOOKUP(F1677,'ESTADAR V3 2025'!$D$125:$E$240,2,0)</f>
        <v>#N/A</v>
      </c>
      <c r="H1677" s="86"/>
      <c r="I1677" s="86"/>
      <c r="J1677" s="15"/>
      <c r="K1677" s="92">
        <f t="shared" si="111"/>
        <v>0</v>
      </c>
      <c r="L1677" s="93">
        <f t="shared" si="112"/>
        <v>0</v>
      </c>
      <c r="M1677" s="94" t="str">
        <f>+IFERROR(VLOOKUP(LEFT(F1677,4),'ESTADAR V3 2025'!$C$4:$G$116,4,0),"")</f>
        <v/>
      </c>
      <c r="N1677" s="95" t="str">
        <f t="shared" si="113"/>
        <v/>
      </c>
      <c r="O1677" s="96" t="str">
        <f t="shared" si="114"/>
        <v/>
      </c>
      <c r="P1677" s="14"/>
      <c r="Q1677" s="14"/>
      <c r="R1677" s="218" t="e">
        <f>+VLOOKUP(F1677,'ESTADAR V3 2025'!$D$125:$G$236,4,FALSE)</f>
        <v>#N/A</v>
      </c>
    </row>
    <row r="1678" spans="1:18" x14ac:dyDescent="0.35">
      <c r="A1678" s="83" t="str">
        <f>IFERROR(VLOOKUP(LEFT(F1678,4),Tabla3[[COD]:[PROCESO]],5,0),"")</f>
        <v/>
      </c>
      <c r="B1678" s="15"/>
      <c r="C1678" s="85"/>
      <c r="D1678" s="84" t="e">
        <f>VLOOKUP(E1678,FINCAS!$A$2:$B$77,2,0)</f>
        <v>#N/A</v>
      </c>
      <c r="E1678" s="15"/>
      <c r="F1678" s="15"/>
      <c r="G1678" s="82" t="e">
        <f>VLOOKUP(F1678,'ESTADAR V3 2025'!$D$125:$E$240,2,0)</f>
        <v>#N/A</v>
      </c>
      <c r="H1678" s="86"/>
      <c r="I1678" s="86"/>
      <c r="J1678" s="15"/>
      <c r="K1678" s="92">
        <f t="shared" si="111"/>
        <v>0</v>
      </c>
      <c r="L1678" s="93">
        <f t="shared" si="112"/>
        <v>0</v>
      </c>
      <c r="M1678" s="94" t="str">
        <f>+IFERROR(VLOOKUP(LEFT(F1678,4),'ESTADAR V3 2025'!$C$4:$G$116,4,0),"")</f>
        <v/>
      </c>
      <c r="N1678" s="95" t="str">
        <f t="shared" si="113"/>
        <v/>
      </c>
      <c r="O1678" s="96" t="str">
        <f t="shared" si="114"/>
        <v/>
      </c>
      <c r="P1678" s="14"/>
      <c r="Q1678" s="14"/>
      <c r="R1678" s="218" t="e">
        <f>+VLOOKUP(F1678,'ESTADAR V3 2025'!$D$125:$G$236,4,FALSE)</f>
        <v>#N/A</v>
      </c>
    </row>
    <row r="1679" spans="1:18" x14ac:dyDescent="0.35">
      <c r="A1679" s="83" t="str">
        <f>IFERROR(VLOOKUP(LEFT(F1679,4),Tabla3[[COD]:[PROCESO]],5,0),"")</f>
        <v/>
      </c>
      <c r="B1679" s="15"/>
      <c r="C1679" s="85"/>
      <c r="D1679" s="84" t="e">
        <f>VLOOKUP(E1679,FINCAS!$A$2:$B$77,2,0)</f>
        <v>#N/A</v>
      </c>
      <c r="E1679" s="15"/>
      <c r="F1679" s="15"/>
      <c r="G1679" s="82" t="e">
        <f>VLOOKUP(F1679,'ESTADAR V3 2025'!$D$125:$E$240,2,0)</f>
        <v>#N/A</v>
      </c>
      <c r="H1679" s="86"/>
      <c r="I1679" s="86"/>
      <c r="J1679" s="15"/>
      <c r="K1679" s="92">
        <f t="shared" si="111"/>
        <v>0</v>
      </c>
      <c r="L1679" s="93">
        <f t="shared" si="112"/>
        <v>0</v>
      </c>
      <c r="M1679" s="94" t="str">
        <f>+IFERROR(VLOOKUP(LEFT(F1679,4),'ESTADAR V3 2025'!$C$4:$G$116,4,0),"")</f>
        <v/>
      </c>
      <c r="N1679" s="95" t="str">
        <f t="shared" si="113"/>
        <v/>
      </c>
      <c r="O1679" s="96" t="str">
        <f t="shared" si="114"/>
        <v/>
      </c>
      <c r="P1679" s="14"/>
      <c r="Q1679" s="14"/>
      <c r="R1679" s="218" t="e">
        <f>+VLOOKUP(F1679,'ESTADAR V3 2025'!$D$125:$G$236,4,FALSE)</f>
        <v>#N/A</v>
      </c>
    </row>
    <row r="1680" spans="1:18" x14ac:dyDescent="0.35">
      <c r="A1680" s="83" t="str">
        <f>IFERROR(VLOOKUP(LEFT(F1680,4),Tabla3[[COD]:[PROCESO]],5,0),"")</f>
        <v/>
      </c>
      <c r="B1680" s="15"/>
      <c r="C1680" s="85"/>
      <c r="D1680" s="84" t="e">
        <f>VLOOKUP(E1680,FINCAS!$A$2:$B$77,2,0)</f>
        <v>#N/A</v>
      </c>
      <c r="E1680" s="15"/>
      <c r="F1680" s="15"/>
      <c r="G1680" s="82" t="e">
        <f>VLOOKUP(F1680,'ESTADAR V3 2025'!$D$125:$E$240,2,0)</f>
        <v>#N/A</v>
      </c>
      <c r="H1680" s="86"/>
      <c r="I1680" s="86"/>
      <c r="J1680" s="15"/>
      <c r="K1680" s="92">
        <f t="shared" si="111"/>
        <v>0</v>
      </c>
      <c r="L1680" s="93">
        <f t="shared" si="112"/>
        <v>0</v>
      </c>
      <c r="M1680" s="94" t="str">
        <f>+IFERROR(VLOOKUP(LEFT(F1680,4),'ESTADAR V3 2025'!$C$4:$G$116,4,0),"")</f>
        <v/>
      </c>
      <c r="N1680" s="95" t="str">
        <f t="shared" si="113"/>
        <v/>
      </c>
      <c r="O1680" s="96" t="str">
        <f t="shared" si="114"/>
        <v/>
      </c>
      <c r="P1680" s="14"/>
      <c r="Q1680" s="14"/>
      <c r="R1680" s="218" t="e">
        <f>+VLOOKUP(F1680,'ESTADAR V3 2025'!$D$125:$G$236,4,FALSE)</f>
        <v>#N/A</v>
      </c>
    </row>
    <row r="1681" spans="1:18" x14ac:dyDescent="0.35">
      <c r="A1681" s="83" t="str">
        <f>IFERROR(VLOOKUP(LEFT(F1681,4),Tabla3[[COD]:[PROCESO]],5,0),"")</f>
        <v/>
      </c>
      <c r="B1681" s="15"/>
      <c r="C1681" s="85"/>
      <c r="D1681" s="84" t="e">
        <f>VLOOKUP(E1681,FINCAS!$A$2:$B$77,2,0)</f>
        <v>#N/A</v>
      </c>
      <c r="E1681" s="15"/>
      <c r="F1681" s="15"/>
      <c r="G1681" s="82" t="e">
        <f>VLOOKUP(F1681,'ESTADAR V3 2025'!$D$125:$E$240,2,0)</f>
        <v>#N/A</v>
      </c>
      <c r="H1681" s="86"/>
      <c r="I1681" s="86"/>
      <c r="J1681" s="15"/>
      <c r="K1681" s="92">
        <f t="shared" si="111"/>
        <v>0</v>
      </c>
      <c r="L1681" s="93">
        <f t="shared" si="112"/>
        <v>0</v>
      </c>
      <c r="M1681" s="94" t="str">
        <f>+IFERROR(VLOOKUP(LEFT(F1681,4),'ESTADAR V3 2025'!$C$4:$G$116,4,0),"")</f>
        <v/>
      </c>
      <c r="N1681" s="95" t="str">
        <f t="shared" si="113"/>
        <v/>
      </c>
      <c r="O1681" s="96" t="str">
        <f t="shared" si="114"/>
        <v/>
      </c>
      <c r="P1681" s="14"/>
      <c r="Q1681" s="14"/>
      <c r="R1681" s="218" t="e">
        <f>+VLOOKUP(F1681,'ESTADAR V3 2025'!$D$125:$G$236,4,FALSE)</f>
        <v>#N/A</v>
      </c>
    </row>
    <row r="1682" spans="1:18" x14ac:dyDescent="0.35">
      <c r="A1682" s="83" t="str">
        <f>IFERROR(VLOOKUP(LEFT(F1682,4),Tabla3[[COD]:[PROCESO]],5,0),"")</f>
        <v/>
      </c>
      <c r="B1682" s="15"/>
      <c r="C1682" s="85"/>
      <c r="D1682" s="84" t="e">
        <f>VLOOKUP(E1682,FINCAS!$A$2:$B$77,2,0)</f>
        <v>#N/A</v>
      </c>
      <c r="E1682" s="15"/>
      <c r="F1682" s="15"/>
      <c r="G1682" s="82" t="e">
        <f>VLOOKUP(F1682,'ESTADAR V3 2025'!$D$125:$E$240,2,0)</f>
        <v>#N/A</v>
      </c>
      <c r="H1682" s="86"/>
      <c r="I1682" s="86"/>
      <c r="J1682" s="15"/>
      <c r="K1682" s="92">
        <f t="shared" si="111"/>
        <v>0</v>
      </c>
      <c r="L1682" s="93">
        <f t="shared" si="112"/>
        <v>0</v>
      </c>
      <c r="M1682" s="94" t="str">
        <f>+IFERROR(VLOOKUP(LEFT(F1682,4),'ESTADAR V3 2025'!$C$4:$G$116,4,0),"")</f>
        <v/>
      </c>
      <c r="N1682" s="95" t="str">
        <f t="shared" si="113"/>
        <v/>
      </c>
      <c r="O1682" s="96" t="str">
        <f t="shared" si="114"/>
        <v/>
      </c>
      <c r="P1682" s="14"/>
      <c r="Q1682" s="14"/>
      <c r="R1682" s="218" t="e">
        <f>+VLOOKUP(F1682,'ESTADAR V3 2025'!$D$125:$G$236,4,FALSE)</f>
        <v>#N/A</v>
      </c>
    </row>
    <row r="1683" spans="1:18" x14ac:dyDescent="0.35">
      <c r="A1683" s="83" t="str">
        <f>IFERROR(VLOOKUP(LEFT(F1683,4),Tabla3[[COD]:[PROCESO]],5,0),"")</f>
        <v/>
      </c>
      <c r="B1683" s="15"/>
      <c r="C1683" s="85"/>
      <c r="D1683" s="84" t="e">
        <f>VLOOKUP(E1683,FINCAS!$A$2:$B$77,2,0)</f>
        <v>#N/A</v>
      </c>
      <c r="E1683" s="15"/>
      <c r="F1683" s="15"/>
      <c r="G1683" s="82" t="e">
        <f>VLOOKUP(F1683,'ESTADAR V3 2025'!$D$125:$E$240,2,0)</f>
        <v>#N/A</v>
      </c>
      <c r="H1683" s="86"/>
      <c r="I1683" s="86"/>
      <c r="J1683" s="15"/>
      <c r="K1683" s="92">
        <f t="shared" si="111"/>
        <v>0</v>
      </c>
      <c r="L1683" s="93">
        <f t="shared" si="112"/>
        <v>0</v>
      </c>
      <c r="M1683" s="94" t="str">
        <f>+IFERROR(VLOOKUP(LEFT(F1683,4),'ESTADAR V3 2025'!$C$4:$G$116,4,0),"")</f>
        <v/>
      </c>
      <c r="N1683" s="95" t="str">
        <f t="shared" si="113"/>
        <v/>
      </c>
      <c r="O1683" s="96" t="str">
        <f t="shared" si="114"/>
        <v/>
      </c>
      <c r="P1683" s="14"/>
      <c r="Q1683" s="14"/>
      <c r="R1683" s="218" t="e">
        <f>+VLOOKUP(F1683,'ESTADAR V3 2025'!$D$125:$G$236,4,FALSE)</f>
        <v>#N/A</v>
      </c>
    </row>
    <row r="1684" spans="1:18" x14ac:dyDescent="0.35">
      <c r="A1684" s="83" t="str">
        <f>IFERROR(VLOOKUP(LEFT(F1684,4),Tabla3[[COD]:[PROCESO]],5,0),"")</f>
        <v/>
      </c>
      <c r="B1684" s="15"/>
      <c r="C1684" s="85"/>
      <c r="D1684" s="84" t="e">
        <f>VLOOKUP(E1684,FINCAS!$A$2:$B$77,2,0)</f>
        <v>#N/A</v>
      </c>
      <c r="E1684" s="15"/>
      <c r="F1684" s="15"/>
      <c r="G1684" s="82" t="e">
        <f>VLOOKUP(F1684,'ESTADAR V3 2025'!$D$125:$E$240,2,0)</f>
        <v>#N/A</v>
      </c>
      <c r="H1684" s="86"/>
      <c r="I1684" s="86"/>
      <c r="J1684" s="15"/>
      <c r="K1684" s="92">
        <f t="shared" si="111"/>
        <v>0</v>
      </c>
      <c r="L1684" s="93">
        <f t="shared" si="112"/>
        <v>0</v>
      </c>
      <c r="M1684" s="94" t="str">
        <f>+IFERROR(VLOOKUP(LEFT(F1684,4),'ESTADAR V3 2025'!$C$4:$G$116,4,0),"")</f>
        <v/>
      </c>
      <c r="N1684" s="95" t="str">
        <f t="shared" si="113"/>
        <v/>
      </c>
      <c r="O1684" s="96" t="str">
        <f t="shared" si="114"/>
        <v/>
      </c>
      <c r="P1684" s="14"/>
      <c r="Q1684" s="14"/>
      <c r="R1684" s="218" t="e">
        <f>+VLOOKUP(F1684,'ESTADAR V3 2025'!$D$125:$G$236,4,FALSE)</f>
        <v>#N/A</v>
      </c>
    </row>
    <row r="1685" spans="1:18" x14ac:dyDescent="0.35">
      <c r="A1685" s="83" t="str">
        <f>IFERROR(VLOOKUP(LEFT(F1685,4),Tabla3[[COD]:[PROCESO]],5,0),"")</f>
        <v/>
      </c>
      <c r="B1685" s="15"/>
      <c r="C1685" s="85"/>
      <c r="D1685" s="84" t="e">
        <f>VLOOKUP(E1685,FINCAS!$A$2:$B$77,2,0)</f>
        <v>#N/A</v>
      </c>
      <c r="E1685" s="15"/>
      <c r="F1685" s="15"/>
      <c r="G1685" s="82" t="e">
        <f>VLOOKUP(F1685,'ESTADAR V3 2025'!$D$125:$E$240,2,0)</f>
        <v>#N/A</v>
      </c>
      <c r="H1685" s="86"/>
      <c r="I1685" s="86"/>
      <c r="J1685" s="15"/>
      <c r="K1685" s="92">
        <f t="shared" si="111"/>
        <v>0</v>
      </c>
      <c r="L1685" s="93">
        <f t="shared" si="112"/>
        <v>0</v>
      </c>
      <c r="M1685" s="94" t="str">
        <f>+IFERROR(VLOOKUP(LEFT(F1685,4),'ESTADAR V3 2025'!$C$4:$G$116,4,0),"")</f>
        <v/>
      </c>
      <c r="N1685" s="95" t="str">
        <f t="shared" si="113"/>
        <v/>
      </c>
      <c r="O1685" s="96" t="str">
        <f t="shared" si="114"/>
        <v/>
      </c>
      <c r="P1685" s="14"/>
      <c r="Q1685" s="14"/>
      <c r="R1685" s="218" t="e">
        <f>+VLOOKUP(F1685,'ESTADAR V3 2025'!$D$125:$G$236,4,FALSE)</f>
        <v>#N/A</v>
      </c>
    </row>
    <row r="1686" spans="1:18" x14ac:dyDescent="0.35">
      <c r="A1686" s="83" t="str">
        <f>IFERROR(VLOOKUP(LEFT(F1686,4),Tabla3[[COD]:[PROCESO]],5,0),"")</f>
        <v/>
      </c>
      <c r="B1686" s="15"/>
      <c r="C1686" s="85"/>
      <c r="D1686" s="84" t="e">
        <f>VLOOKUP(E1686,FINCAS!$A$2:$B$77,2,0)</f>
        <v>#N/A</v>
      </c>
      <c r="E1686" s="15"/>
      <c r="F1686" s="15"/>
      <c r="G1686" s="82" t="e">
        <f>VLOOKUP(F1686,'ESTADAR V3 2025'!$D$125:$E$240,2,0)</f>
        <v>#N/A</v>
      </c>
      <c r="H1686" s="86"/>
      <c r="I1686" s="86"/>
      <c r="J1686" s="15"/>
      <c r="K1686" s="92">
        <f t="shared" si="111"/>
        <v>0</v>
      </c>
      <c r="L1686" s="93">
        <f t="shared" si="112"/>
        <v>0</v>
      </c>
      <c r="M1686" s="94" t="str">
        <f>+IFERROR(VLOOKUP(LEFT(F1686,4),'ESTADAR V3 2025'!$C$4:$G$116,4,0),"")</f>
        <v/>
      </c>
      <c r="N1686" s="95" t="str">
        <f t="shared" si="113"/>
        <v/>
      </c>
      <c r="O1686" s="96" t="str">
        <f t="shared" si="114"/>
        <v/>
      </c>
      <c r="P1686" s="14"/>
      <c r="Q1686" s="14"/>
      <c r="R1686" s="218" t="e">
        <f>+VLOOKUP(F1686,'ESTADAR V3 2025'!$D$125:$G$236,4,FALSE)</f>
        <v>#N/A</v>
      </c>
    </row>
    <row r="1687" spans="1:18" x14ac:dyDescent="0.35">
      <c r="A1687" s="83" t="str">
        <f>IFERROR(VLOOKUP(LEFT(F1687,4),Tabla3[[COD]:[PROCESO]],5,0),"")</f>
        <v/>
      </c>
      <c r="B1687" s="15"/>
      <c r="C1687" s="85"/>
      <c r="D1687" s="84" t="e">
        <f>VLOOKUP(E1687,FINCAS!$A$2:$B$77,2,0)</f>
        <v>#N/A</v>
      </c>
      <c r="E1687" s="15"/>
      <c r="F1687" s="15"/>
      <c r="G1687" s="82" t="e">
        <f>VLOOKUP(F1687,'ESTADAR V3 2025'!$D$125:$E$240,2,0)</f>
        <v>#N/A</v>
      </c>
      <c r="H1687" s="86"/>
      <c r="I1687" s="86"/>
      <c r="J1687" s="15"/>
      <c r="K1687" s="92">
        <f t="shared" si="111"/>
        <v>0</v>
      </c>
      <c r="L1687" s="93">
        <f t="shared" si="112"/>
        <v>0</v>
      </c>
      <c r="M1687" s="94" t="str">
        <f>+IFERROR(VLOOKUP(LEFT(F1687,4),'ESTADAR V3 2025'!$C$4:$G$116,4,0),"")</f>
        <v/>
      </c>
      <c r="N1687" s="95" t="str">
        <f t="shared" si="113"/>
        <v/>
      </c>
      <c r="O1687" s="96" t="str">
        <f t="shared" si="114"/>
        <v/>
      </c>
      <c r="P1687" s="14"/>
      <c r="Q1687" s="14"/>
      <c r="R1687" s="218" t="e">
        <f>+VLOOKUP(F1687,'ESTADAR V3 2025'!$D$125:$G$236,4,FALSE)</f>
        <v>#N/A</v>
      </c>
    </row>
    <row r="1688" spans="1:18" x14ac:dyDescent="0.35">
      <c r="A1688" s="83" t="str">
        <f>IFERROR(VLOOKUP(LEFT(F1688,4),Tabla3[[COD]:[PROCESO]],5,0),"")</f>
        <v/>
      </c>
      <c r="B1688" s="15"/>
      <c r="C1688" s="85"/>
      <c r="D1688" s="84" t="e">
        <f>VLOOKUP(E1688,FINCAS!$A$2:$B$77,2,0)</f>
        <v>#N/A</v>
      </c>
      <c r="E1688" s="15"/>
      <c r="F1688" s="15"/>
      <c r="G1688" s="82" t="e">
        <f>VLOOKUP(F1688,'ESTADAR V3 2025'!$D$125:$E$240,2,0)</f>
        <v>#N/A</v>
      </c>
      <c r="H1688" s="86"/>
      <c r="I1688" s="86"/>
      <c r="J1688" s="15"/>
      <c r="K1688" s="92">
        <f t="shared" si="111"/>
        <v>0</v>
      </c>
      <c r="L1688" s="93">
        <f t="shared" si="112"/>
        <v>0</v>
      </c>
      <c r="M1688" s="94" t="str">
        <f>+IFERROR(VLOOKUP(LEFT(F1688,4),'ESTADAR V3 2025'!$C$4:$G$116,4,0),"")</f>
        <v/>
      </c>
      <c r="N1688" s="95" t="str">
        <f t="shared" si="113"/>
        <v/>
      </c>
      <c r="O1688" s="96" t="str">
        <f t="shared" si="114"/>
        <v/>
      </c>
      <c r="P1688" s="14"/>
      <c r="Q1688" s="14"/>
      <c r="R1688" s="218" t="e">
        <f>+VLOOKUP(F1688,'ESTADAR V3 2025'!$D$125:$G$236,4,FALSE)</f>
        <v>#N/A</v>
      </c>
    </row>
    <row r="1689" spans="1:18" x14ac:dyDescent="0.35">
      <c r="A1689" s="83" t="str">
        <f>IFERROR(VLOOKUP(LEFT(F1689,4),Tabla3[[COD]:[PROCESO]],5,0),"")</f>
        <v/>
      </c>
      <c r="B1689" s="15"/>
      <c r="C1689" s="85"/>
      <c r="D1689" s="84" t="e">
        <f>VLOOKUP(E1689,FINCAS!$A$2:$B$77,2,0)</f>
        <v>#N/A</v>
      </c>
      <c r="E1689" s="15"/>
      <c r="F1689" s="15"/>
      <c r="G1689" s="82" t="e">
        <f>VLOOKUP(F1689,'ESTADAR V3 2025'!$D$125:$E$240,2,0)</f>
        <v>#N/A</v>
      </c>
      <c r="H1689" s="86"/>
      <c r="I1689" s="86"/>
      <c r="J1689" s="15"/>
      <c r="K1689" s="92">
        <f t="shared" si="111"/>
        <v>0</v>
      </c>
      <c r="L1689" s="93">
        <f t="shared" si="112"/>
        <v>0</v>
      </c>
      <c r="M1689" s="94" t="str">
        <f>+IFERROR(VLOOKUP(LEFT(F1689,4),'ESTADAR V3 2025'!$C$4:$G$116,4,0),"")</f>
        <v/>
      </c>
      <c r="N1689" s="95" t="str">
        <f t="shared" si="113"/>
        <v/>
      </c>
      <c r="O1689" s="96" t="str">
        <f t="shared" si="114"/>
        <v/>
      </c>
      <c r="P1689" s="14"/>
      <c r="Q1689" s="14"/>
      <c r="R1689" s="218" t="e">
        <f>+VLOOKUP(F1689,'ESTADAR V3 2025'!$D$125:$G$236,4,FALSE)</f>
        <v>#N/A</v>
      </c>
    </row>
    <row r="1690" spans="1:18" x14ac:dyDescent="0.35">
      <c r="A1690" s="83" t="str">
        <f>IFERROR(VLOOKUP(LEFT(F1690,4),Tabla3[[COD]:[PROCESO]],5,0),"")</f>
        <v/>
      </c>
      <c r="B1690" s="15"/>
      <c r="C1690" s="85"/>
      <c r="D1690" s="84" t="e">
        <f>VLOOKUP(E1690,FINCAS!$A$2:$B$77,2,0)</f>
        <v>#N/A</v>
      </c>
      <c r="E1690" s="15"/>
      <c r="F1690" s="15"/>
      <c r="G1690" s="82" t="e">
        <f>VLOOKUP(F1690,'ESTADAR V3 2025'!$D$125:$E$240,2,0)</f>
        <v>#N/A</v>
      </c>
      <c r="H1690" s="86"/>
      <c r="I1690" s="86"/>
      <c r="J1690" s="15"/>
      <c r="K1690" s="92">
        <f t="shared" si="111"/>
        <v>0</v>
      </c>
      <c r="L1690" s="93">
        <f t="shared" si="112"/>
        <v>0</v>
      </c>
      <c r="M1690" s="94" t="str">
        <f>+IFERROR(VLOOKUP(LEFT(F1690,4),'ESTADAR V3 2025'!$C$4:$G$116,4,0),"")</f>
        <v/>
      </c>
      <c r="N1690" s="95" t="str">
        <f t="shared" si="113"/>
        <v/>
      </c>
      <c r="O1690" s="96" t="str">
        <f t="shared" si="114"/>
        <v/>
      </c>
      <c r="P1690" s="14"/>
      <c r="Q1690" s="14"/>
      <c r="R1690" s="218" t="e">
        <f>+VLOOKUP(F1690,'ESTADAR V3 2025'!$D$125:$G$236,4,FALSE)</f>
        <v>#N/A</v>
      </c>
    </row>
    <row r="1691" spans="1:18" x14ac:dyDescent="0.35">
      <c r="A1691" s="83" t="str">
        <f>IFERROR(VLOOKUP(LEFT(F1691,4),Tabla3[[COD]:[PROCESO]],5,0),"")</f>
        <v/>
      </c>
      <c r="B1691" s="15"/>
      <c r="C1691" s="85"/>
      <c r="D1691" s="84" t="e">
        <f>VLOOKUP(E1691,FINCAS!$A$2:$B$77,2,0)</f>
        <v>#N/A</v>
      </c>
      <c r="E1691" s="15"/>
      <c r="F1691" s="15"/>
      <c r="G1691" s="82" t="e">
        <f>VLOOKUP(F1691,'ESTADAR V3 2025'!$D$125:$E$240,2,0)</f>
        <v>#N/A</v>
      </c>
      <c r="H1691" s="86"/>
      <c r="I1691" s="86"/>
      <c r="J1691" s="15"/>
      <c r="K1691" s="92">
        <f t="shared" si="111"/>
        <v>0</v>
      </c>
      <c r="L1691" s="93">
        <f t="shared" si="112"/>
        <v>0</v>
      </c>
      <c r="M1691" s="94" t="str">
        <f>+IFERROR(VLOOKUP(LEFT(F1691,4),'ESTADAR V3 2025'!$C$4:$G$116,4,0),"")</f>
        <v/>
      </c>
      <c r="N1691" s="95" t="str">
        <f t="shared" si="113"/>
        <v/>
      </c>
      <c r="O1691" s="96" t="str">
        <f t="shared" si="114"/>
        <v/>
      </c>
      <c r="P1691" s="14"/>
      <c r="Q1691" s="14"/>
      <c r="R1691" s="218" t="e">
        <f>+VLOOKUP(F1691,'ESTADAR V3 2025'!$D$125:$G$236,4,FALSE)</f>
        <v>#N/A</v>
      </c>
    </row>
    <row r="1692" spans="1:18" x14ac:dyDescent="0.35">
      <c r="A1692" s="83" t="str">
        <f>IFERROR(VLOOKUP(LEFT(F1692,4),Tabla3[[COD]:[PROCESO]],5,0),"")</f>
        <v/>
      </c>
      <c r="B1692" s="15"/>
      <c r="C1692" s="85"/>
      <c r="D1692" s="84" t="e">
        <f>VLOOKUP(E1692,FINCAS!$A$2:$B$77,2,0)</f>
        <v>#N/A</v>
      </c>
      <c r="E1692" s="15"/>
      <c r="F1692" s="15"/>
      <c r="G1692" s="82" t="e">
        <f>VLOOKUP(F1692,'ESTADAR V3 2025'!$D$125:$E$240,2,0)</f>
        <v>#N/A</v>
      </c>
      <c r="H1692" s="86"/>
      <c r="I1692" s="86"/>
      <c r="J1692" s="15"/>
      <c r="K1692" s="92">
        <f t="shared" si="111"/>
        <v>0</v>
      </c>
      <c r="L1692" s="93">
        <f t="shared" si="112"/>
        <v>0</v>
      </c>
      <c r="M1692" s="94" t="str">
        <f>+IFERROR(VLOOKUP(LEFT(F1692,4),'ESTADAR V3 2025'!$C$4:$G$116,4,0),"")</f>
        <v/>
      </c>
      <c r="N1692" s="95" t="str">
        <f t="shared" si="113"/>
        <v/>
      </c>
      <c r="O1692" s="96" t="str">
        <f t="shared" si="114"/>
        <v/>
      </c>
      <c r="P1692" s="14"/>
      <c r="Q1692" s="14"/>
      <c r="R1692" s="218" t="e">
        <f>+VLOOKUP(F1692,'ESTADAR V3 2025'!$D$125:$G$236,4,FALSE)</f>
        <v>#N/A</v>
      </c>
    </row>
    <row r="1693" spans="1:18" x14ac:dyDescent="0.35">
      <c r="A1693" s="83" t="str">
        <f>IFERROR(VLOOKUP(LEFT(F1693,4),Tabla3[[COD]:[PROCESO]],5,0),"")</f>
        <v/>
      </c>
      <c r="B1693" s="15"/>
      <c r="C1693" s="85"/>
      <c r="D1693" s="84" t="e">
        <f>VLOOKUP(E1693,FINCAS!$A$2:$B$77,2,0)</f>
        <v>#N/A</v>
      </c>
      <c r="E1693" s="15"/>
      <c r="F1693" s="15"/>
      <c r="G1693" s="82" t="e">
        <f>VLOOKUP(F1693,'ESTADAR V3 2025'!$D$125:$E$240,2,0)</f>
        <v>#N/A</v>
      </c>
      <c r="H1693" s="86"/>
      <c r="I1693" s="86"/>
      <c r="J1693" s="15"/>
      <c r="K1693" s="92">
        <f t="shared" si="111"/>
        <v>0</v>
      </c>
      <c r="L1693" s="93">
        <f t="shared" si="112"/>
        <v>0</v>
      </c>
      <c r="M1693" s="94" t="str">
        <f>+IFERROR(VLOOKUP(LEFT(F1693,4),'ESTADAR V3 2025'!$C$4:$G$116,4,0),"")</f>
        <v/>
      </c>
      <c r="N1693" s="95" t="str">
        <f t="shared" si="113"/>
        <v/>
      </c>
      <c r="O1693" s="96" t="str">
        <f t="shared" si="114"/>
        <v/>
      </c>
      <c r="P1693" s="14"/>
      <c r="Q1693" s="14"/>
      <c r="R1693" s="218" t="e">
        <f>+VLOOKUP(F1693,'ESTADAR V3 2025'!$D$125:$G$236,4,FALSE)</f>
        <v>#N/A</v>
      </c>
    </row>
    <row r="1694" spans="1:18" x14ac:dyDescent="0.35">
      <c r="A1694" s="83" t="str">
        <f>IFERROR(VLOOKUP(LEFT(F1694,4),Tabla3[[COD]:[PROCESO]],5,0),"")</f>
        <v/>
      </c>
      <c r="B1694" s="15"/>
      <c r="C1694" s="85"/>
      <c r="D1694" s="84" t="e">
        <f>VLOOKUP(E1694,FINCAS!$A$2:$B$77,2,0)</f>
        <v>#N/A</v>
      </c>
      <c r="E1694" s="15"/>
      <c r="F1694" s="15"/>
      <c r="G1694" s="82" t="e">
        <f>VLOOKUP(F1694,'ESTADAR V3 2025'!$D$125:$E$240,2,0)</f>
        <v>#N/A</v>
      </c>
      <c r="H1694" s="86"/>
      <c r="I1694" s="86"/>
      <c r="J1694" s="15"/>
      <c r="K1694" s="92">
        <f t="shared" si="111"/>
        <v>0</v>
      </c>
      <c r="L1694" s="93">
        <f t="shared" si="112"/>
        <v>0</v>
      </c>
      <c r="M1694" s="94" t="str">
        <f>+IFERROR(VLOOKUP(LEFT(F1694,4),'ESTADAR V3 2025'!$C$4:$G$116,4,0),"")</f>
        <v/>
      </c>
      <c r="N1694" s="95" t="str">
        <f t="shared" si="113"/>
        <v/>
      </c>
      <c r="O1694" s="96" t="str">
        <f t="shared" si="114"/>
        <v/>
      </c>
      <c r="P1694" s="14"/>
      <c r="Q1694" s="14"/>
      <c r="R1694" s="218" t="e">
        <f>+VLOOKUP(F1694,'ESTADAR V3 2025'!$D$125:$G$236,4,FALSE)</f>
        <v>#N/A</v>
      </c>
    </row>
    <row r="1695" spans="1:18" x14ac:dyDescent="0.35">
      <c r="A1695" s="83" t="str">
        <f>IFERROR(VLOOKUP(LEFT(F1695,4),Tabla3[[COD]:[PROCESO]],5,0),"")</f>
        <v/>
      </c>
      <c r="B1695" s="15"/>
      <c r="C1695" s="85"/>
      <c r="D1695" s="84" t="e">
        <f>VLOOKUP(E1695,FINCAS!$A$2:$B$77,2,0)</f>
        <v>#N/A</v>
      </c>
      <c r="E1695" s="15"/>
      <c r="F1695" s="15"/>
      <c r="G1695" s="82" t="e">
        <f>VLOOKUP(F1695,'ESTADAR V3 2025'!$D$125:$E$240,2,0)</f>
        <v>#N/A</v>
      </c>
      <c r="H1695" s="86"/>
      <c r="I1695" s="86"/>
      <c r="J1695" s="15"/>
      <c r="K1695" s="92">
        <f t="shared" si="111"/>
        <v>0</v>
      </c>
      <c r="L1695" s="93">
        <f t="shared" si="112"/>
        <v>0</v>
      </c>
      <c r="M1695" s="94" t="str">
        <f>+IFERROR(VLOOKUP(LEFT(F1695,4),'ESTADAR V3 2025'!$C$4:$G$116,4,0),"")</f>
        <v/>
      </c>
      <c r="N1695" s="95" t="str">
        <f t="shared" si="113"/>
        <v/>
      </c>
      <c r="O1695" s="96" t="str">
        <f t="shared" si="114"/>
        <v/>
      </c>
      <c r="P1695" s="14"/>
      <c r="Q1695" s="14"/>
      <c r="R1695" s="218" t="e">
        <f>+VLOOKUP(F1695,'ESTADAR V3 2025'!$D$125:$G$236,4,FALSE)</f>
        <v>#N/A</v>
      </c>
    </row>
    <row r="1696" spans="1:18" x14ac:dyDescent="0.35">
      <c r="A1696" s="83" t="str">
        <f>IFERROR(VLOOKUP(LEFT(F1696,4),Tabla3[[COD]:[PROCESO]],5,0),"")</f>
        <v/>
      </c>
      <c r="B1696" s="15"/>
      <c r="C1696" s="85"/>
      <c r="D1696" s="84" t="e">
        <f>VLOOKUP(E1696,FINCAS!$A$2:$B$77,2,0)</f>
        <v>#N/A</v>
      </c>
      <c r="E1696" s="15"/>
      <c r="F1696" s="15"/>
      <c r="G1696" s="82" t="e">
        <f>VLOOKUP(F1696,'ESTADAR V3 2025'!$D$125:$E$240,2,0)</f>
        <v>#N/A</v>
      </c>
      <c r="H1696" s="86"/>
      <c r="I1696" s="86"/>
      <c r="J1696" s="15"/>
      <c r="K1696" s="92">
        <f t="shared" si="111"/>
        <v>0</v>
      </c>
      <c r="L1696" s="93">
        <f t="shared" si="112"/>
        <v>0</v>
      </c>
      <c r="M1696" s="94" t="str">
        <f>+IFERROR(VLOOKUP(LEFT(F1696,4),'ESTADAR V3 2025'!$C$4:$G$116,4,0),"")</f>
        <v/>
      </c>
      <c r="N1696" s="95" t="str">
        <f t="shared" si="113"/>
        <v/>
      </c>
      <c r="O1696" s="96" t="str">
        <f t="shared" si="114"/>
        <v/>
      </c>
      <c r="P1696" s="14"/>
      <c r="Q1696" s="14"/>
      <c r="R1696" s="218" t="e">
        <f>+VLOOKUP(F1696,'ESTADAR V3 2025'!$D$125:$G$236,4,FALSE)</f>
        <v>#N/A</v>
      </c>
    </row>
    <row r="1697" spans="1:18" x14ac:dyDescent="0.35">
      <c r="A1697" s="83" t="str">
        <f>IFERROR(VLOOKUP(LEFT(F1697,4),Tabla3[[COD]:[PROCESO]],5,0),"")</f>
        <v/>
      </c>
      <c r="B1697" s="15"/>
      <c r="C1697" s="85"/>
      <c r="D1697" s="84" t="e">
        <f>VLOOKUP(E1697,FINCAS!$A$2:$B$77,2,0)</f>
        <v>#N/A</v>
      </c>
      <c r="E1697" s="15"/>
      <c r="F1697" s="15"/>
      <c r="G1697" s="82" t="e">
        <f>VLOOKUP(F1697,'ESTADAR V3 2025'!$D$125:$E$240,2,0)</f>
        <v>#N/A</v>
      </c>
      <c r="H1697" s="86"/>
      <c r="I1697" s="86"/>
      <c r="J1697" s="15"/>
      <c r="K1697" s="92">
        <f t="shared" ref="K1697:K1760" si="115">+IFERROR(L1697,M1697)</f>
        <v>0</v>
      </c>
      <c r="L1697" s="93">
        <f t="shared" ref="L1697:L1760" si="116">+(I1697-H1697)*24</f>
        <v>0</v>
      </c>
      <c r="M1697" s="94" t="str">
        <f>+IFERROR(VLOOKUP(LEFT(F1697,4),'ESTADAR V3 2025'!$C$4:$G$116,4,0),"")</f>
        <v/>
      </c>
      <c r="N1697" s="95" t="str">
        <f t="shared" ref="N1697:N1760" si="117">IFERROR(J1697/L1697,"")</f>
        <v/>
      </c>
      <c r="O1697" s="96" t="str">
        <f t="shared" ref="O1697:O1760" si="118">IFERROR(N1697/M1697,"")</f>
        <v/>
      </c>
      <c r="P1697" s="14"/>
      <c r="Q1697" s="14"/>
      <c r="R1697" s="218" t="e">
        <f>+VLOOKUP(F1697,'ESTADAR V3 2025'!$D$125:$G$236,4,FALSE)</f>
        <v>#N/A</v>
      </c>
    </row>
    <row r="1698" spans="1:18" x14ac:dyDescent="0.35">
      <c r="A1698" s="83" t="str">
        <f>IFERROR(VLOOKUP(LEFT(F1698,4),Tabla3[[COD]:[PROCESO]],5,0),"")</f>
        <v/>
      </c>
      <c r="B1698" s="15"/>
      <c r="C1698" s="85"/>
      <c r="D1698" s="84" t="e">
        <f>VLOOKUP(E1698,FINCAS!$A$2:$B$77,2,0)</f>
        <v>#N/A</v>
      </c>
      <c r="E1698" s="15"/>
      <c r="F1698" s="15"/>
      <c r="G1698" s="82" t="e">
        <f>VLOOKUP(F1698,'ESTADAR V3 2025'!$D$125:$E$240,2,0)</f>
        <v>#N/A</v>
      </c>
      <c r="H1698" s="86"/>
      <c r="I1698" s="86"/>
      <c r="J1698" s="15"/>
      <c r="K1698" s="92">
        <f t="shared" si="115"/>
        <v>0</v>
      </c>
      <c r="L1698" s="93">
        <f t="shared" si="116"/>
        <v>0</v>
      </c>
      <c r="M1698" s="94" t="str">
        <f>+IFERROR(VLOOKUP(LEFT(F1698,4),'ESTADAR V3 2025'!$C$4:$G$116,4,0),"")</f>
        <v/>
      </c>
      <c r="N1698" s="95" t="str">
        <f t="shared" si="117"/>
        <v/>
      </c>
      <c r="O1698" s="96" t="str">
        <f t="shared" si="118"/>
        <v/>
      </c>
      <c r="P1698" s="14"/>
      <c r="Q1698" s="14"/>
      <c r="R1698" s="218" t="e">
        <f>+VLOOKUP(F1698,'ESTADAR V3 2025'!$D$125:$G$236,4,FALSE)</f>
        <v>#N/A</v>
      </c>
    </row>
    <row r="1699" spans="1:18" x14ac:dyDescent="0.35">
      <c r="A1699" s="83" t="str">
        <f>IFERROR(VLOOKUP(LEFT(F1699,4),Tabla3[[COD]:[PROCESO]],5,0),"")</f>
        <v/>
      </c>
      <c r="B1699" s="15"/>
      <c r="C1699" s="85"/>
      <c r="D1699" s="84" t="e">
        <f>VLOOKUP(E1699,FINCAS!$A$2:$B$77,2,0)</f>
        <v>#N/A</v>
      </c>
      <c r="E1699" s="15"/>
      <c r="F1699" s="15"/>
      <c r="G1699" s="82" t="e">
        <f>VLOOKUP(F1699,'ESTADAR V3 2025'!$D$125:$E$240,2,0)</f>
        <v>#N/A</v>
      </c>
      <c r="H1699" s="86"/>
      <c r="I1699" s="86"/>
      <c r="J1699" s="15"/>
      <c r="K1699" s="92">
        <f t="shared" si="115"/>
        <v>0</v>
      </c>
      <c r="L1699" s="93">
        <f t="shared" si="116"/>
        <v>0</v>
      </c>
      <c r="M1699" s="94" t="str">
        <f>+IFERROR(VLOOKUP(LEFT(F1699,4),'ESTADAR V3 2025'!$C$4:$G$116,4,0),"")</f>
        <v/>
      </c>
      <c r="N1699" s="95" t="str">
        <f t="shared" si="117"/>
        <v/>
      </c>
      <c r="O1699" s="96" t="str">
        <f t="shared" si="118"/>
        <v/>
      </c>
      <c r="P1699" s="14"/>
      <c r="Q1699" s="14"/>
      <c r="R1699" s="218" t="e">
        <f>+VLOOKUP(F1699,'ESTADAR V3 2025'!$D$125:$G$236,4,FALSE)</f>
        <v>#N/A</v>
      </c>
    </row>
    <row r="1700" spans="1:18" x14ac:dyDescent="0.35">
      <c r="A1700" s="83" t="str">
        <f>IFERROR(VLOOKUP(LEFT(F1700,4),Tabla3[[COD]:[PROCESO]],5,0),"")</f>
        <v/>
      </c>
      <c r="B1700" s="15"/>
      <c r="C1700" s="85"/>
      <c r="D1700" s="84" t="e">
        <f>VLOOKUP(E1700,FINCAS!$A$2:$B$77,2,0)</f>
        <v>#N/A</v>
      </c>
      <c r="E1700" s="15"/>
      <c r="F1700" s="15"/>
      <c r="G1700" s="82" t="e">
        <f>VLOOKUP(F1700,'ESTADAR V3 2025'!$D$125:$E$240,2,0)</f>
        <v>#N/A</v>
      </c>
      <c r="H1700" s="86"/>
      <c r="I1700" s="86"/>
      <c r="J1700" s="15"/>
      <c r="K1700" s="92">
        <f t="shared" si="115"/>
        <v>0</v>
      </c>
      <c r="L1700" s="93">
        <f t="shared" si="116"/>
        <v>0</v>
      </c>
      <c r="M1700" s="94" t="str">
        <f>+IFERROR(VLOOKUP(LEFT(F1700,4),'ESTADAR V3 2025'!$C$4:$G$116,4,0),"")</f>
        <v/>
      </c>
      <c r="N1700" s="95" t="str">
        <f t="shared" si="117"/>
        <v/>
      </c>
      <c r="O1700" s="96" t="str">
        <f t="shared" si="118"/>
        <v/>
      </c>
      <c r="P1700" s="14"/>
      <c r="Q1700" s="14"/>
      <c r="R1700" s="218" t="e">
        <f>+VLOOKUP(F1700,'ESTADAR V3 2025'!$D$125:$G$236,4,FALSE)</f>
        <v>#N/A</v>
      </c>
    </row>
    <row r="1701" spans="1:18" x14ac:dyDescent="0.35">
      <c r="A1701" s="83" t="str">
        <f>IFERROR(VLOOKUP(LEFT(F1701,4),Tabla3[[COD]:[PROCESO]],5,0),"")</f>
        <v/>
      </c>
      <c r="B1701" s="15"/>
      <c r="C1701" s="85"/>
      <c r="D1701" s="84" t="e">
        <f>VLOOKUP(E1701,FINCAS!$A$2:$B$77,2,0)</f>
        <v>#N/A</v>
      </c>
      <c r="E1701" s="15"/>
      <c r="F1701" s="15"/>
      <c r="G1701" s="82" t="e">
        <f>VLOOKUP(F1701,'ESTADAR V3 2025'!$D$125:$E$240,2,0)</f>
        <v>#N/A</v>
      </c>
      <c r="H1701" s="86"/>
      <c r="I1701" s="86"/>
      <c r="J1701" s="15"/>
      <c r="K1701" s="92">
        <f t="shared" si="115"/>
        <v>0</v>
      </c>
      <c r="L1701" s="93">
        <f t="shared" si="116"/>
        <v>0</v>
      </c>
      <c r="M1701" s="94" t="str">
        <f>+IFERROR(VLOOKUP(LEFT(F1701,4),'ESTADAR V3 2025'!$C$4:$G$116,4,0),"")</f>
        <v/>
      </c>
      <c r="N1701" s="95" t="str">
        <f t="shared" si="117"/>
        <v/>
      </c>
      <c r="O1701" s="96" t="str">
        <f t="shared" si="118"/>
        <v/>
      </c>
      <c r="P1701" s="14"/>
      <c r="Q1701" s="14"/>
      <c r="R1701" s="218" t="e">
        <f>+VLOOKUP(F1701,'ESTADAR V3 2025'!$D$125:$G$236,4,FALSE)</f>
        <v>#N/A</v>
      </c>
    </row>
    <row r="1702" spans="1:18" x14ac:dyDescent="0.35">
      <c r="A1702" s="83" t="str">
        <f>IFERROR(VLOOKUP(LEFT(F1702,4),Tabla3[[COD]:[PROCESO]],5,0),"")</f>
        <v/>
      </c>
      <c r="B1702" s="15"/>
      <c r="C1702" s="85"/>
      <c r="D1702" s="84" t="e">
        <f>VLOOKUP(E1702,FINCAS!$A$2:$B$77,2,0)</f>
        <v>#N/A</v>
      </c>
      <c r="E1702" s="15"/>
      <c r="F1702" s="15"/>
      <c r="G1702" s="82" t="e">
        <f>VLOOKUP(F1702,'ESTADAR V3 2025'!$D$125:$E$240,2,0)</f>
        <v>#N/A</v>
      </c>
      <c r="H1702" s="86"/>
      <c r="I1702" s="86"/>
      <c r="J1702" s="15"/>
      <c r="K1702" s="92">
        <f t="shared" si="115"/>
        <v>0</v>
      </c>
      <c r="L1702" s="93">
        <f t="shared" si="116"/>
        <v>0</v>
      </c>
      <c r="M1702" s="94" t="str">
        <f>+IFERROR(VLOOKUP(LEFT(F1702,4),'ESTADAR V3 2025'!$C$4:$G$116,4,0),"")</f>
        <v/>
      </c>
      <c r="N1702" s="95" t="str">
        <f t="shared" si="117"/>
        <v/>
      </c>
      <c r="O1702" s="96" t="str">
        <f t="shared" si="118"/>
        <v/>
      </c>
      <c r="P1702" s="14"/>
      <c r="Q1702" s="14"/>
      <c r="R1702" s="218" t="e">
        <f>+VLOOKUP(F1702,'ESTADAR V3 2025'!$D$125:$G$236,4,FALSE)</f>
        <v>#N/A</v>
      </c>
    </row>
    <row r="1703" spans="1:18" x14ac:dyDescent="0.35">
      <c r="A1703" s="83" t="str">
        <f>IFERROR(VLOOKUP(LEFT(F1703,4),Tabla3[[COD]:[PROCESO]],5,0),"")</f>
        <v/>
      </c>
      <c r="B1703" s="15"/>
      <c r="C1703" s="85"/>
      <c r="D1703" s="84" t="e">
        <f>VLOOKUP(E1703,FINCAS!$A$2:$B$77,2,0)</f>
        <v>#N/A</v>
      </c>
      <c r="E1703" s="15"/>
      <c r="F1703" s="15"/>
      <c r="G1703" s="82" t="e">
        <f>VLOOKUP(F1703,'ESTADAR V3 2025'!$D$125:$E$240,2,0)</f>
        <v>#N/A</v>
      </c>
      <c r="H1703" s="86"/>
      <c r="I1703" s="86"/>
      <c r="J1703" s="15"/>
      <c r="K1703" s="92">
        <f t="shared" si="115"/>
        <v>0</v>
      </c>
      <c r="L1703" s="93">
        <f t="shared" si="116"/>
        <v>0</v>
      </c>
      <c r="M1703" s="94" t="str">
        <f>+IFERROR(VLOOKUP(LEFT(F1703,4),'ESTADAR V3 2025'!$C$4:$G$116,4,0),"")</f>
        <v/>
      </c>
      <c r="N1703" s="95" t="str">
        <f t="shared" si="117"/>
        <v/>
      </c>
      <c r="O1703" s="96" t="str">
        <f t="shared" si="118"/>
        <v/>
      </c>
      <c r="P1703" s="14"/>
      <c r="Q1703" s="14"/>
      <c r="R1703" s="218" t="e">
        <f>+VLOOKUP(F1703,'ESTADAR V3 2025'!$D$125:$G$236,4,FALSE)</f>
        <v>#N/A</v>
      </c>
    </row>
    <row r="1704" spans="1:18" x14ac:dyDescent="0.35">
      <c r="A1704" s="83" t="str">
        <f>IFERROR(VLOOKUP(LEFT(F1704,4),Tabla3[[COD]:[PROCESO]],5,0),"")</f>
        <v/>
      </c>
      <c r="B1704" s="15"/>
      <c r="C1704" s="85"/>
      <c r="D1704" s="84" t="e">
        <f>VLOOKUP(E1704,FINCAS!$A$2:$B$77,2,0)</f>
        <v>#N/A</v>
      </c>
      <c r="E1704" s="15"/>
      <c r="F1704" s="15"/>
      <c r="G1704" s="82" t="e">
        <f>VLOOKUP(F1704,'ESTADAR V3 2025'!$D$125:$E$240,2,0)</f>
        <v>#N/A</v>
      </c>
      <c r="H1704" s="86"/>
      <c r="I1704" s="86"/>
      <c r="J1704" s="15"/>
      <c r="K1704" s="92">
        <f t="shared" si="115"/>
        <v>0</v>
      </c>
      <c r="L1704" s="93">
        <f t="shared" si="116"/>
        <v>0</v>
      </c>
      <c r="M1704" s="94" t="str">
        <f>+IFERROR(VLOOKUP(LEFT(F1704,4),'ESTADAR V3 2025'!$C$4:$G$116,4,0),"")</f>
        <v/>
      </c>
      <c r="N1704" s="95" t="str">
        <f t="shared" si="117"/>
        <v/>
      </c>
      <c r="O1704" s="96" t="str">
        <f t="shared" si="118"/>
        <v/>
      </c>
      <c r="P1704" s="14"/>
      <c r="Q1704" s="14"/>
      <c r="R1704" s="218" t="e">
        <f>+VLOOKUP(F1704,'ESTADAR V3 2025'!$D$125:$G$236,4,FALSE)</f>
        <v>#N/A</v>
      </c>
    </row>
    <row r="1705" spans="1:18" x14ac:dyDescent="0.35">
      <c r="A1705" s="83" t="str">
        <f>IFERROR(VLOOKUP(LEFT(F1705,4),Tabla3[[COD]:[PROCESO]],5,0),"")</f>
        <v/>
      </c>
      <c r="B1705" s="15"/>
      <c r="C1705" s="85"/>
      <c r="D1705" s="84" t="e">
        <f>VLOOKUP(E1705,FINCAS!$A$2:$B$77,2,0)</f>
        <v>#N/A</v>
      </c>
      <c r="E1705" s="15"/>
      <c r="F1705" s="15"/>
      <c r="G1705" s="82" t="e">
        <f>VLOOKUP(F1705,'ESTADAR V3 2025'!$D$125:$E$240,2,0)</f>
        <v>#N/A</v>
      </c>
      <c r="H1705" s="86"/>
      <c r="I1705" s="86"/>
      <c r="J1705" s="15"/>
      <c r="K1705" s="92">
        <f t="shared" si="115"/>
        <v>0</v>
      </c>
      <c r="L1705" s="93">
        <f t="shared" si="116"/>
        <v>0</v>
      </c>
      <c r="M1705" s="94" t="str">
        <f>+IFERROR(VLOOKUP(LEFT(F1705,4),'ESTADAR V3 2025'!$C$4:$G$116,4,0),"")</f>
        <v/>
      </c>
      <c r="N1705" s="95" t="str">
        <f t="shared" si="117"/>
        <v/>
      </c>
      <c r="O1705" s="96" t="str">
        <f t="shared" si="118"/>
        <v/>
      </c>
      <c r="P1705" s="14"/>
      <c r="Q1705" s="14"/>
      <c r="R1705" s="218" t="e">
        <f>+VLOOKUP(F1705,'ESTADAR V3 2025'!$D$125:$G$236,4,FALSE)</f>
        <v>#N/A</v>
      </c>
    </row>
    <row r="1706" spans="1:18" x14ac:dyDescent="0.35">
      <c r="A1706" s="83" t="str">
        <f>IFERROR(VLOOKUP(LEFT(F1706,4),Tabla3[[COD]:[PROCESO]],5,0),"")</f>
        <v/>
      </c>
      <c r="B1706" s="15"/>
      <c r="C1706" s="85"/>
      <c r="D1706" s="84" t="e">
        <f>VLOOKUP(E1706,FINCAS!$A$2:$B$77,2,0)</f>
        <v>#N/A</v>
      </c>
      <c r="E1706" s="15"/>
      <c r="F1706" s="15"/>
      <c r="G1706" s="82" t="e">
        <f>VLOOKUP(F1706,'ESTADAR V3 2025'!$D$125:$E$240,2,0)</f>
        <v>#N/A</v>
      </c>
      <c r="H1706" s="86"/>
      <c r="I1706" s="86"/>
      <c r="J1706" s="15"/>
      <c r="K1706" s="92">
        <f t="shared" si="115"/>
        <v>0</v>
      </c>
      <c r="L1706" s="93">
        <f t="shared" si="116"/>
        <v>0</v>
      </c>
      <c r="M1706" s="94" t="str">
        <f>+IFERROR(VLOOKUP(LEFT(F1706,4),'ESTADAR V3 2025'!$C$4:$G$116,4,0),"")</f>
        <v/>
      </c>
      <c r="N1706" s="95" t="str">
        <f t="shared" si="117"/>
        <v/>
      </c>
      <c r="O1706" s="96" t="str">
        <f t="shared" si="118"/>
        <v/>
      </c>
      <c r="P1706" s="14"/>
      <c r="Q1706" s="14"/>
      <c r="R1706" s="218" t="e">
        <f>+VLOOKUP(F1706,'ESTADAR V3 2025'!$D$125:$G$236,4,FALSE)</f>
        <v>#N/A</v>
      </c>
    </row>
    <row r="1707" spans="1:18" x14ac:dyDescent="0.35">
      <c r="A1707" s="83" t="str">
        <f>IFERROR(VLOOKUP(LEFT(F1707,4),Tabla3[[COD]:[PROCESO]],5,0),"")</f>
        <v/>
      </c>
      <c r="B1707" s="15"/>
      <c r="C1707" s="85"/>
      <c r="D1707" s="84" t="e">
        <f>VLOOKUP(E1707,FINCAS!$A$2:$B$77,2,0)</f>
        <v>#N/A</v>
      </c>
      <c r="E1707" s="15"/>
      <c r="F1707" s="15"/>
      <c r="G1707" s="82" t="e">
        <f>VLOOKUP(F1707,'ESTADAR V3 2025'!$D$125:$E$240,2,0)</f>
        <v>#N/A</v>
      </c>
      <c r="H1707" s="86"/>
      <c r="I1707" s="86"/>
      <c r="J1707" s="15"/>
      <c r="K1707" s="92">
        <f t="shared" si="115"/>
        <v>0</v>
      </c>
      <c r="L1707" s="93">
        <f t="shared" si="116"/>
        <v>0</v>
      </c>
      <c r="M1707" s="94" t="str">
        <f>+IFERROR(VLOOKUP(LEFT(F1707,4),'ESTADAR V3 2025'!$C$4:$G$116,4,0),"")</f>
        <v/>
      </c>
      <c r="N1707" s="95" t="str">
        <f t="shared" si="117"/>
        <v/>
      </c>
      <c r="O1707" s="96" t="str">
        <f t="shared" si="118"/>
        <v/>
      </c>
      <c r="P1707" s="14"/>
      <c r="Q1707" s="14"/>
      <c r="R1707" s="218" t="e">
        <f>+VLOOKUP(F1707,'ESTADAR V3 2025'!$D$125:$G$236,4,FALSE)</f>
        <v>#N/A</v>
      </c>
    </row>
    <row r="1708" spans="1:18" x14ac:dyDescent="0.35">
      <c r="A1708" s="83" t="str">
        <f>IFERROR(VLOOKUP(LEFT(F1708,4),Tabla3[[COD]:[PROCESO]],5,0),"")</f>
        <v/>
      </c>
      <c r="B1708" s="15"/>
      <c r="C1708" s="85"/>
      <c r="D1708" s="84" t="e">
        <f>VLOOKUP(E1708,FINCAS!$A$2:$B$77,2,0)</f>
        <v>#N/A</v>
      </c>
      <c r="E1708" s="15"/>
      <c r="F1708" s="15"/>
      <c r="G1708" s="82" t="e">
        <f>VLOOKUP(F1708,'ESTADAR V3 2025'!$D$125:$E$240,2,0)</f>
        <v>#N/A</v>
      </c>
      <c r="H1708" s="86"/>
      <c r="I1708" s="86"/>
      <c r="J1708" s="15"/>
      <c r="K1708" s="92">
        <f t="shared" si="115"/>
        <v>0</v>
      </c>
      <c r="L1708" s="93">
        <f t="shared" si="116"/>
        <v>0</v>
      </c>
      <c r="M1708" s="94" t="str">
        <f>+IFERROR(VLOOKUP(LEFT(F1708,4),'ESTADAR V3 2025'!$C$4:$G$116,4,0),"")</f>
        <v/>
      </c>
      <c r="N1708" s="95" t="str">
        <f t="shared" si="117"/>
        <v/>
      </c>
      <c r="O1708" s="96" t="str">
        <f t="shared" si="118"/>
        <v/>
      </c>
      <c r="P1708" s="14"/>
      <c r="Q1708" s="14"/>
      <c r="R1708" s="218" t="e">
        <f>+VLOOKUP(F1708,'ESTADAR V3 2025'!$D$125:$G$236,4,FALSE)</f>
        <v>#N/A</v>
      </c>
    </row>
    <row r="1709" spans="1:18" x14ac:dyDescent="0.35">
      <c r="A1709" s="83" t="str">
        <f>IFERROR(VLOOKUP(LEFT(F1709,4),Tabla3[[COD]:[PROCESO]],5,0),"")</f>
        <v/>
      </c>
      <c r="B1709" s="15"/>
      <c r="C1709" s="85"/>
      <c r="D1709" s="84" t="e">
        <f>VLOOKUP(E1709,FINCAS!$A$2:$B$77,2,0)</f>
        <v>#N/A</v>
      </c>
      <c r="E1709" s="15"/>
      <c r="F1709" s="15"/>
      <c r="G1709" s="82" t="e">
        <f>VLOOKUP(F1709,'ESTADAR V3 2025'!$D$125:$E$240,2,0)</f>
        <v>#N/A</v>
      </c>
      <c r="H1709" s="86"/>
      <c r="I1709" s="86"/>
      <c r="J1709" s="15"/>
      <c r="K1709" s="92">
        <f t="shared" si="115"/>
        <v>0</v>
      </c>
      <c r="L1709" s="93">
        <f t="shared" si="116"/>
        <v>0</v>
      </c>
      <c r="M1709" s="94" t="str">
        <f>+IFERROR(VLOOKUP(LEFT(F1709,4),'ESTADAR V3 2025'!$C$4:$G$116,4,0),"")</f>
        <v/>
      </c>
      <c r="N1709" s="95" t="str">
        <f t="shared" si="117"/>
        <v/>
      </c>
      <c r="O1709" s="96" t="str">
        <f t="shared" si="118"/>
        <v/>
      </c>
      <c r="P1709" s="14"/>
      <c r="Q1709" s="14"/>
      <c r="R1709" s="218" t="e">
        <f>+VLOOKUP(F1709,'ESTADAR V3 2025'!$D$125:$G$236,4,FALSE)</f>
        <v>#N/A</v>
      </c>
    </row>
    <row r="1710" spans="1:18" x14ac:dyDescent="0.35">
      <c r="A1710" s="83" t="str">
        <f>IFERROR(VLOOKUP(LEFT(F1710,4),Tabla3[[COD]:[PROCESO]],5,0),"")</f>
        <v/>
      </c>
      <c r="B1710" s="15"/>
      <c r="C1710" s="85"/>
      <c r="D1710" s="84" t="e">
        <f>VLOOKUP(E1710,FINCAS!$A$2:$B$77,2,0)</f>
        <v>#N/A</v>
      </c>
      <c r="E1710" s="15"/>
      <c r="F1710" s="15"/>
      <c r="G1710" s="82" t="e">
        <f>VLOOKUP(F1710,'ESTADAR V3 2025'!$D$125:$E$240,2,0)</f>
        <v>#N/A</v>
      </c>
      <c r="H1710" s="86"/>
      <c r="I1710" s="86"/>
      <c r="J1710" s="15"/>
      <c r="K1710" s="92">
        <f t="shared" si="115"/>
        <v>0</v>
      </c>
      <c r="L1710" s="93">
        <f t="shared" si="116"/>
        <v>0</v>
      </c>
      <c r="M1710" s="94" t="str">
        <f>+IFERROR(VLOOKUP(LEFT(F1710,4),'ESTADAR V3 2025'!$C$4:$G$116,4,0),"")</f>
        <v/>
      </c>
      <c r="N1710" s="95" t="str">
        <f t="shared" si="117"/>
        <v/>
      </c>
      <c r="O1710" s="96" t="str">
        <f t="shared" si="118"/>
        <v/>
      </c>
      <c r="P1710" s="14"/>
      <c r="Q1710" s="14"/>
      <c r="R1710" s="218" t="e">
        <f>+VLOOKUP(F1710,'ESTADAR V3 2025'!$D$125:$G$236,4,FALSE)</f>
        <v>#N/A</v>
      </c>
    </row>
    <row r="1711" spans="1:18" x14ac:dyDescent="0.35">
      <c r="A1711" s="83" t="str">
        <f>IFERROR(VLOOKUP(LEFT(F1711,4),Tabla3[[COD]:[PROCESO]],5,0),"")</f>
        <v/>
      </c>
      <c r="B1711" s="15"/>
      <c r="C1711" s="85"/>
      <c r="D1711" s="84" t="e">
        <f>VLOOKUP(E1711,FINCAS!$A$2:$B$77,2,0)</f>
        <v>#N/A</v>
      </c>
      <c r="E1711" s="15"/>
      <c r="F1711" s="15"/>
      <c r="G1711" s="82" t="e">
        <f>VLOOKUP(F1711,'ESTADAR V3 2025'!$D$125:$E$240,2,0)</f>
        <v>#N/A</v>
      </c>
      <c r="H1711" s="86"/>
      <c r="I1711" s="86"/>
      <c r="J1711" s="15"/>
      <c r="K1711" s="92">
        <f t="shared" si="115"/>
        <v>0</v>
      </c>
      <c r="L1711" s="93">
        <f t="shared" si="116"/>
        <v>0</v>
      </c>
      <c r="M1711" s="94" t="str">
        <f>+IFERROR(VLOOKUP(LEFT(F1711,4),'ESTADAR V3 2025'!$C$4:$G$116,4,0),"")</f>
        <v/>
      </c>
      <c r="N1711" s="95" t="str">
        <f t="shared" si="117"/>
        <v/>
      </c>
      <c r="O1711" s="96" t="str">
        <f t="shared" si="118"/>
        <v/>
      </c>
      <c r="P1711" s="14"/>
      <c r="Q1711" s="14"/>
      <c r="R1711" s="218" t="e">
        <f>+VLOOKUP(F1711,'ESTADAR V3 2025'!$D$125:$G$236,4,FALSE)</f>
        <v>#N/A</v>
      </c>
    </row>
    <row r="1712" spans="1:18" x14ac:dyDescent="0.35">
      <c r="A1712" s="83" t="str">
        <f>IFERROR(VLOOKUP(LEFT(F1712,4),Tabla3[[COD]:[PROCESO]],5,0),"")</f>
        <v/>
      </c>
      <c r="B1712" s="15"/>
      <c r="C1712" s="85"/>
      <c r="D1712" s="84" t="e">
        <f>VLOOKUP(E1712,FINCAS!$A$2:$B$77,2,0)</f>
        <v>#N/A</v>
      </c>
      <c r="E1712" s="15"/>
      <c r="F1712" s="15"/>
      <c r="G1712" s="82" t="e">
        <f>VLOOKUP(F1712,'ESTADAR V3 2025'!$D$125:$E$240,2,0)</f>
        <v>#N/A</v>
      </c>
      <c r="H1712" s="86"/>
      <c r="I1712" s="86"/>
      <c r="J1712" s="15"/>
      <c r="K1712" s="92">
        <f t="shared" si="115"/>
        <v>0</v>
      </c>
      <c r="L1712" s="93">
        <f t="shared" si="116"/>
        <v>0</v>
      </c>
      <c r="M1712" s="94" t="str">
        <f>+IFERROR(VLOOKUP(LEFT(F1712,4),'ESTADAR V3 2025'!$C$4:$G$116,4,0),"")</f>
        <v/>
      </c>
      <c r="N1712" s="95" t="str">
        <f t="shared" si="117"/>
        <v/>
      </c>
      <c r="O1712" s="96" t="str">
        <f t="shared" si="118"/>
        <v/>
      </c>
      <c r="P1712" s="14"/>
      <c r="Q1712" s="14"/>
      <c r="R1712" s="218" t="e">
        <f>+VLOOKUP(F1712,'ESTADAR V3 2025'!$D$125:$G$236,4,FALSE)</f>
        <v>#N/A</v>
      </c>
    </row>
    <row r="1713" spans="1:18" x14ac:dyDescent="0.35">
      <c r="A1713" s="83" t="str">
        <f>IFERROR(VLOOKUP(LEFT(F1713,4),Tabla3[[COD]:[PROCESO]],5,0),"")</f>
        <v/>
      </c>
      <c r="B1713" s="15"/>
      <c r="C1713" s="85"/>
      <c r="D1713" s="84" t="e">
        <f>VLOOKUP(E1713,FINCAS!$A$2:$B$77,2,0)</f>
        <v>#N/A</v>
      </c>
      <c r="E1713" s="15"/>
      <c r="F1713" s="15"/>
      <c r="G1713" s="82" t="e">
        <f>VLOOKUP(F1713,'ESTADAR V3 2025'!$D$125:$E$240,2,0)</f>
        <v>#N/A</v>
      </c>
      <c r="H1713" s="86"/>
      <c r="I1713" s="86"/>
      <c r="J1713" s="15"/>
      <c r="K1713" s="92">
        <f t="shared" si="115"/>
        <v>0</v>
      </c>
      <c r="L1713" s="93">
        <f t="shared" si="116"/>
        <v>0</v>
      </c>
      <c r="M1713" s="94" t="str">
        <f>+IFERROR(VLOOKUP(LEFT(F1713,4),'ESTADAR V3 2025'!$C$4:$G$116,4,0),"")</f>
        <v/>
      </c>
      <c r="N1713" s="95" t="str">
        <f t="shared" si="117"/>
        <v/>
      </c>
      <c r="O1713" s="96" t="str">
        <f t="shared" si="118"/>
        <v/>
      </c>
      <c r="P1713" s="14"/>
      <c r="Q1713" s="14"/>
      <c r="R1713" s="218" t="e">
        <f>+VLOOKUP(F1713,'ESTADAR V3 2025'!$D$125:$G$236,4,FALSE)</f>
        <v>#N/A</v>
      </c>
    </row>
    <row r="1714" spans="1:18" x14ac:dyDescent="0.35">
      <c r="A1714" s="83" t="str">
        <f>IFERROR(VLOOKUP(LEFT(F1714,4),Tabla3[[COD]:[PROCESO]],5,0),"")</f>
        <v/>
      </c>
      <c r="B1714" s="15"/>
      <c r="C1714" s="85"/>
      <c r="D1714" s="84" t="e">
        <f>VLOOKUP(E1714,FINCAS!$A$2:$B$77,2,0)</f>
        <v>#N/A</v>
      </c>
      <c r="E1714" s="15"/>
      <c r="F1714" s="15"/>
      <c r="G1714" s="82" t="e">
        <f>VLOOKUP(F1714,'ESTADAR V3 2025'!$D$125:$E$240,2,0)</f>
        <v>#N/A</v>
      </c>
      <c r="H1714" s="86"/>
      <c r="I1714" s="86"/>
      <c r="J1714" s="15"/>
      <c r="K1714" s="92">
        <f t="shared" si="115"/>
        <v>0</v>
      </c>
      <c r="L1714" s="93">
        <f t="shared" si="116"/>
        <v>0</v>
      </c>
      <c r="M1714" s="94" t="str">
        <f>+IFERROR(VLOOKUP(LEFT(F1714,4),'ESTADAR V3 2025'!$C$4:$G$116,4,0),"")</f>
        <v/>
      </c>
      <c r="N1714" s="95" t="str">
        <f t="shared" si="117"/>
        <v/>
      </c>
      <c r="O1714" s="96" t="str">
        <f t="shared" si="118"/>
        <v/>
      </c>
      <c r="P1714" s="14"/>
      <c r="Q1714" s="14"/>
      <c r="R1714" s="218" t="e">
        <f>+VLOOKUP(F1714,'ESTADAR V3 2025'!$D$125:$G$236,4,FALSE)</f>
        <v>#N/A</v>
      </c>
    </row>
    <row r="1715" spans="1:18" x14ac:dyDescent="0.35">
      <c r="A1715" s="83" t="str">
        <f>IFERROR(VLOOKUP(LEFT(F1715,4),Tabla3[[COD]:[PROCESO]],5,0),"")</f>
        <v/>
      </c>
      <c r="B1715" s="15"/>
      <c r="C1715" s="85"/>
      <c r="D1715" s="84" t="e">
        <f>VLOOKUP(E1715,FINCAS!$A$2:$B$77,2,0)</f>
        <v>#N/A</v>
      </c>
      <c r="E1715" s="15"/>
      <c r="F1715" s="15"/>
      <c r="G1715" s="82" t="e">
        <f>VLOOKUP(F1715,'ESTADAR V3 2025'!$D$125:$E$240,2,0)</f>
        <v>#N/A</v>
      </c>
      <c r="H1715" s="86"/>
      <c r="I1715" s="86"/>
      <c r="J1715" s="15"/>
      <c r="K1715" s="92">
        <f t="shared" si="115"/>
        <v>0</v>
      </c>
      <c r="L1715" s="93">
        <f t="shared" si="116"/>
        <v>0</v>
      </c>
      <c r="M1715" s="94" t="str">
        <f>+IFERROR(VLOOKUP(LEFT(F1715,4),'ESTADAR V3 2025'!$C$4:$G$116,4,0),"")</f>
        <v/>
      </c>
      <c r="N1715" s="95" t="str">
        <f t="shared" si="117"/>
        <v/>
      </c>
      <c r="O1715" s="96" t="str">
        <f t="shared" si="118"/>
        <v/>
      </c>
      <c r="P1715" s="14"/>
      <c r="Q1715" s="14"/>
      <c r="R1715" s="218" t="e">
        <f>+VLOOKUP(F1715,'ESTADAR V3 2025'!$D$125:$G$236,4,FALSE)</f>
        <v>#N/A</v>
      </c>
    </row>
    <row r="1716" spans="1:18" x14ac:dyDescent="0.35">
      <c r="A1716" s="83" t="str">
        <f>IFERROR(VLOOKUP(LEFT(F1716,4),Tabla3[[COD]:[PROCESO]],5,0),"")</f>
        <v/>
      </c>
      <c r="B1716" s="15"/>
      <c r="C1716" s="85"/>
      <c r="D1716" s="84" t="e">
        <f>VLOOKUP(E1716,FINCAS!$A$2:$B$77,2,0)</f>
        <v>#N/A</v>
      </c>
      <c r="E1716" s="15"/>
      <c r="F1716" s="15"/>
      <c r="G1716" s="82" t="e">
        <f>VLOOKUP(F1716,'ESTADAR V3 2025'!$D$125:$E$240,2,0)</f>
        <v>#N/A</v>
      </c>
      <c r="H1716" s="86"/>
      <c r="I1716" s="86"/>
      <c r="J1716" s="15"/>
      <c r="K1716" s="92">
        <f t="shared" si="115"/>
        <v>0</v>
      </c>
      <c r="L1716" s="93">
        <f t="shared" si="116"/>
        <v>0</v>
      </c>
      <c r="M1716" s="94" t="str">
        <f>+IFERROR(VLOOKUP(LEFT(F1716,4),'ESTADAR V3 2025'!$C$4:$G$116,4,0),"")</f>
        <v/>
      </c>
      <c r="N1716" s="95" t="str">
        <f t="shared" si="117"/>
        <v/>
      </c>
      <c r="O1716" s="96" t="str">
        <f t="shared" si="118"/>
        <v/>
      </c>
      <c r="P1716" s="14"/>
      <c r="Q1716" s="14"/>
      <c r="R1716" s="218" t="e">
        <f>+VLOOKUP(F1716,'ESTADAR V3 2025'!$D$125:$G$236,4,FALSE)</f>
        <v>#N/A</v>
      </c>
    </row>
    <row r="1717" spans="1:18" x14ac:dyDescent="0.35">
      <c r="A1717" s="83" t="str">
        <f>IFERROR(VLOOKUP(LEFT(F1717,4),Tabla3[[COD]:[PROCESO]],5,0),"")</f>
        <v/>
      </c>
      <c r="B1717" s="15"/>
      <c r="C1717" s="85"/>
      <c r="D1717" s="84" t="e">
        <f>VLOOKUP(E1717,FINCAS!$A$2:$B$77,2,0)</f>
        <v>#N/A</v>
      </c>
      <c r="E1717" s="15"/>
      <c r="F1717" s="15"/>
      <c r="G1717" s="82" t="e">
        <f>VLOOKUP(F1717,'ESTADAR V3 2025'!$D$125:$E$240,2,0)</f>
        <v>#N/A</v>
      </c>
      <c r="H1717" s="86"/>
      <c r="I1717" s="86"/>
      <c r="J1717" s="15"/>
      <c r="K1717" s="92">
        <f t="shared" si="115"/>
        <v>0</v>
      </c>
      <c r="L1717" s="93">
        <f t="shared" si="116"/>
        <v>0</v>
      </c>
      <c r="M1717" s="94" t="str">
        <f>+IFERROR(VLOOKUP(LEFT(F1717,4),'ESTADAR V3 2025'!$C$4:$G$116,4,0),"")</f>
        <v/>
      </c>
      <c r="N1717" s="95" t="str">
        <f t="shared" si="117"/>
        <v/>
      </c>
      <c r="O1717" s="96" t="str">
        <f t="shared" si="118"/>
        <v/>
      </c>
      <c r="P1717" s="14"/>
      <c r="Q1717" s="14"/>
      <c r="R1717" s="218" t="e">
        <f>+VLOOKUP(F1717,'ESTADAR V3 2025'!$D$125:$G$236,4,FALSE)</f>
        <v>#N/A</v>
      </c>
    </row>
    <row r="1718" spans="1:18" x14ac:dyDescent="0.35">
      <c r="A1718" s="83" t="str">
        <f>IFERROR(VLOOKUP(LEFT(F1718,4),Tabla3[[COD]:[PROCESO]],5,0),"")</f>
        <v/>
      </c>
      <c r="B1718" s="15"/>
      <c r="C1718" s="85"/>
      <c r="D1718" s="84" t="e">
        <f>VLOOKUP(E1718,FINCAS!$A$2:$B$77,2,0)</f>
        <v>#N/A</v>
      </c>
      <c r="E1718" s="15"/>
      <c r="F1718" s="15"/>
      <c r="G1718" s="82" t="e">
        <f>VLOOKUP(F1718,'ESTADAR V3 2025'!$D$125:$E$240,2,0)</f>
        <v>#N/A</v>
      </c>
      <c r="H1718" s="86"/>
      <c r="I1718" s="86"/>
      <c r="J1718" s="15"/>
      <c r="K1718" s="92">
        <f t="shared" si="115"/>
        <v>0</v>
      </c>
      <c r="L1718" s="93">
        <f t="shared" si="116"/>
        <v>0</v>
      </c>
      <c r="M1718" s="94" t="str">
        <f>+IFERROR(VLOOKUP(LEFT(F1718,4),'ESTADAR V3 2025'!$C$4:$G$116,4,0),"")</f>
        <v/>
      </c>
      <c r="N1718" s="95" t="str">
        <f t="shared" si="117"/>
        <v/>
      </c>
      <c r="O1718" s="96" t="str">
        <f t="shared" si="118"/>
        <v/>
      </c>
      <c r="P1718" s="14"/>
      <c r="Q1718" s="14"/>
      <c r="R1718" s="218" t="e">
        <f>+VLOOKUP(F1718,'ESTADAR V3 2025'!$D$125:$G$236,4,FALSE)</f>
        <v>#N/A</v>
      </c>
    </row>
    <row r="1719" spans="1:18" x14ac:dyDescent="0.35">
      <c r="A1719" s="83" t="str">
        <f>IFERROR(VLOOKUP(LEFT(F1719,4),Tabla3[[COD]:[PROCESO]],5,0),"")</f>
        <v/>
      </c>
      <c r="B1719" s="15"/>
      <c r="C1719" s="85"/>
      <c r="D1719" s="84" t="e">
        <f>VLOOKUP(E1719,FINCAS!$A$2:$B$77,2,0)</f>
        <v>#N/A</v>
      </c>
      <c r="E1719" s="15"/>
      <c r="F1719" s="15"/>
      <c r="G1719" s="82" t="e">
        <f>VLOOKUP(F1719,'ESTADAR V3 2025'!$D$125:$E$240,2,0)</f>
        <v>#N/A</v>
      </c>
      <c r="H1719" s="86"/>
      <c r="I1719" s="86"/>
      <c r="J1719" s="15"/>
      <c r="K1719" s="92">
        <f t="shared" si="115"/>
        <v>0</v>
      </c>
      <c r="L1719" s="93">
        <f t="shared" si="116"/>
        <v>0</v>
      </c>
      <c r="M1719" s="94" t="str">
        <f>+IFERROR(VLOOKUP(LEFT(F1719,4),'ESTADAR V3 2025'!$C$4:$G$116,4,0),"")</f>
        <v/>
      </c>
      <c r="N1719" s="95" t="str">
        <f t="shared" si="117"/>
        <v/>
      </c>
      <c r="O1719" s="96" t="str">
        <f t="shared" si="118"/>
        <v/>
      </c>
      <c r="P1719" s="14"/>
      <c r="Q1719" s="14"/>
      <c r="R1719" s="218" t="e">
        <f>+VLOOKUP(F1719,'ESTADAR V3 2025'!$D$125:$G$236,4,FALSE)</f>
        <v>#N/A</v>
      </c>
    </row>
    <row r="1720" spans="1:18" x14ac:dyDescent="0.35">
      <c r="A1720" s="83" t="str">
        <f>IFERROR(VLOOKUP(LEFT(F1720,4),Tabla3[[COD]:[PROCESO]],5,0),"")</f>
        <v/>
      </c>
      <c r="B1720" s="15"/>
      <c r="C1720" s="85"/>
      <c r="D1720" s="84" t="e">
        <f>VLOOKUP(E1720,FINCAS!$A$2:$B$77,2,0)</f>
        <v>#N/A</v>
      </c>
      <c r="E1720" s="15"/>
      <c r="F1720" s="15"/>
      <c r="G1720" s="82" t="e">
        <f>VLOOKUP(F1720,'ESTADAR V3 2025'!$D$125:$E$240,2,0)</f>
        <v>#N/A</v>
      </c>
      <c r="H1720" s="86"/>
      <c r="I1720" s="86"/>
      <c r="J1720" s="15"/>
      <c r="K1720" s="92">
        <f t="shared" si="115"/>
        <v>0</v>
      </c>
      <c r="L1720" s="93">
        <f t="shared" si="116"/>
        <v>0</v>
      </c>
      <c r="M1720" s="94" t="str">
        <f>+IFERROR(VLOOKUP(LEFT(F1720,4),'ESTADAR V3 2025'!$C$4:$G$116,4,0),"")</f>
        <v/>
      </c>
      <c r="N1720" s="95" t="str">
        <f t="shared" si="117"/>
        <v/>
      </c>
      <c r="O1720" s="96" t="str">
        <f t="shared" si="118"/>
        <v/>
      </c>
      <c r="P1720" s="14"/>
      <c r="Q1720" s="14"/>
      <c r="R1720" s="218" t="e">
        <f>+VLOOKUP(F1720,'ESTADAR V3 2025'!$D$125:$G$236,4,FALSE)</f>
        <v>#N/A</v>
      </c>
    </row>
    <row r="1721" spans="1:18" x14ac:dyDescent="0.35">
      <c r="A1721" s="83" t="str">
        <f>IFERROR(VLOOKUP(LEFT(F1721,4),Tabla3[[COD]:[PROCESO]],5,0),"")</f>
        <v/>
      </c>
      <c r="B1721" s="15"/>
      <c r="C1721" s="85"/>
      <c r="D1721" s="84" t="e">
        <f>VLOOKUP(E1721,FINCAS!$A$2:$B$77,2,0)</f>
        <v>#N/A</v>
      </c>
      <c r="E1721" s="15"/>
      <c r="F1721" s="15"/>
      <c r="G1721" s="82" t="e">
        <f>VLOOKUP(F1721,'ESTADAR V3 2025'!$D$125:$E$240,2,0)</f>
        <v>#N/A</v>
      </c>
      <c r="H1721" s="86"/>
      <c r="I1721" s="86"/>
      <c r="J1721" s="15"/>
      <c r="K1721" s="92">
        <f t="shared" si="115"/>
        <v>0</v>
      </c>
      <c r="L1721" s="93">
        <f t="shared" si="116"/>
        <v>0</v>
      </c>
      <c r="M1721" s="94" t="str">
        <f>+IFERROR(VLOOKUP(LEFT(F1721,4),'ESTADAR V3 2025'!$C$4:$G$116,4,0),"")</f>
        <v/>
      </c>
      <c r="N1721" s="95" t="str">
        <f t="shared" si="117"/>
        <v/>
      </c>
      <c r="O1721" s="96" t="str">
        <f t="shared" si="118"/>
        <v/>
      </c>
      <c r="P1721" s="14"/>
      <c r="Q1721" s="14"/>
      <c r="R1721" s="218" t="e">
        <f>+VLOOKUP(F1721,'ESTADAR V3 2025'!$D$125:$G$236,4,FALSE)</f>
        <v>#N/A</v>
      </c>
    </row>
    <row r="1722" spans="1:18" x14ac:dyDescent="0.35">
      <c r="A1722" s="83" t="str">
        <f>IFERROR(VLOOKUP(LEFT(F1722,4),Tabla3[[COD]:[PROCESO]],5,0),"")</f>
        <v/>
      </c>
      <c r="B1722" s="15"/>
      <c r="C1722" s="85"/>
      <c r="D1722" s="84" t="e">
        <f>VLOOKUP(E1722,FINCAS!$A$2:$B$77,2,0)</f>
        <v>#N/A</v>
      </c>
      <c r="E1722" s="15"/>
      <c r="F1722" s="15"/>
      <c r="G1722" s="82" t="e">
        <f>VLOOKUP(F1722,'ESTADAR V3 2025'!$D$125:$E$240,2,0)</f>
        <v>#N/A</v>
      </c>
      <c r="H1722" s="86"/>
      <c r="I1722" s="86"/>
      <c r="J1722" s="15"/>
      <c r="K1722" s="92">
        <f t="shared" si="115"/>
        <v>0</v>
      </c>
      <c r="L1722" s="93">
        <f t="shared" si="116"/>
        <v>0</v>
      </c>
      <c r="M1722" s="94" t="str">
        <f>+IFERROR(VLOOKUP(LEFT(F1722,4),'ESTADAR V3 2025'!$C$4:$G$116,4,0),"")</f>
        <v/>
      </c>
      <c r="N1722" s="95" t="str">
        <f t="shared" si="117"/>
        <v/>
      </c>
      <c r="O1722" s="96" t="str">
        <f t="shared" si="118"/>
        <v/>
      </c>
      <c r="P1722" s="14"/>
      <c r="Q1722" s="14"/>
      <c r="R1722" s="218" t="e">
        <f>+VLOOKUP(F1722,'ESTADAR V3 2025'!$D$125:$G$236,4,FALSE)</f>
        <v>#N/A</v>
      </c>
    </row>
    <row r="1723" spans="1:18" x14ac:dyDescent="0.35">
      <c r="A1723" s="83" t="str">
        <f>IFERROR(VLOOKUP(LEFT(F1723,4),Tabla3[[COD]:[PROCESO]],5,0),"")</f>
        <v/>
      </c>
      <c r="B1723" s="15"/>
      <c r="C1723" s="85"/>
      <c r="D1723" s="84" t="e">
        <f>VLOOKUP(E1723,FINCAS!$A$2:$B$77,2,0)</f>
        <v>#N/A</v>
      </c>
      <c r="E1723" s="15"/>
      <c r="F1723" s="15"/>
      <c r="G1723" s="82" t="e">
        <f>VLOOKUP(F1723,'ESTADAR V3 2025'!$D$125:$E$240,2,0)</f>
        <v>#N/A</v>
      </c>
      <c r="H1723" s="86"/>
      <c r="I1723" s="86"/>
      <c r="J1723" s="15"/>
      <c r="K1723" s="92">
        <f t="shared" si="115"/>
        <v>0</v>
      </c>
      <c r="L1723" s="93">
        <f t="shared" si="116"/>
        <v>0</v>
      </c>
      <c r="M1723" s="94" t="str">
        <f>+IFERROR(VLOOKUP(LEFT(F1723,4),'ESTADAR V3 2025'!$C$4:$G$116,4,0),"")</f>
        <v/>
      </c>
      <c r="N1723" s="95" t="str">
        <f t="shared" si="117"/>
        <v/>
      </c>
      <c r="O1723" s="96" t="str">
        <f t="shared" si="118"/>
        <v/>
      </c>
      <c r="P1723" s="14"/>
      <c r="Q1723" s="14"/>
      <c r="R1723" s="218" t="e">
        <f>+VLOOKUP(F1723,'ESTADAR V3 2025'!$D$125:$G$236,4,FALSE)</f>
        <v>#N/A</v>
      </c>
    </row>
    <row r="1724" spans="1:18" x14ac:dyDescent="0.35">
      <c r="A1724" s="83" t="str">
        <f>IFERROR(VLOOKUP(LEFT(F1724,4),Tabla3[[COD]:[PROCESO]],5,0),"")</f>
        <v/>
      </c>
      <c r="B1724" s="15"/>
      <c r="C1724" s="85"/>
      <c r="D1724" s="84" t="e">
        <f>VLOOKUP(E1724,FINCAS!$A$2:$B$77,2,0)</f>
        <v>#N/A</v>
      </c>
      <c r="E1724" s="15"/>
      <c r="F1724" s="15"/>
      <c r="G1724" s="82" t="e">
        <f>VLOOKUP(F1724,'ESTADAR V3 2025'!$D$125:$E$240,2,0)</f>
        <v>#N/A</v>
      </c>
      <c r="H1724" s="86"/>
      <c r="I1724" s="86"/>
      <c r="J1724" s="15"/>
      <c r="K1724" s="92">
        <f t="shared" si="115"/>
        <v>0</v>
      </c>
      <c r="L1724" s="93">
        <f t="shared" si="116"/>
        <v>0</v>
      </c>
      <c r="M1724" s="94" t="str">
        <f>+IFERROR(VLOOKUP(LEFT(F1724,4),'ESTADAR V3 2025'!$C$4:$G$116,4,0),"")</f>
        <v/>
      </c>
      <c r="N1724" s="95" t="str">
        <f t="shared" si="117"/>
        <v/>
      </c>
      <c r="O1724" s="96" t="str">
        <f t="shared" si="118"/>
        <v/>
      </c>
      <c r="P1724" s="14"/>
      <c r="Q1724" s="14"/>
      <c r="R1724" s="218" t="e">
        <f>+VLOOKUP(F1724,'ESTADAR V3 2025'!$D$125:$G$236,4,FALSE)</f>
        <v>#N/A</v>
      </c>
    </row>
    <row r="1725" spans="1:18" x14ac:dyDescent="0.35">
      <c r="A1725" s="83" t="str">
        <f>IFERROR(VLOOKUP(LEFT(F1725,4),Tabla3[[COD]:[PROCESO]],5,0),"")</f>
        <v/>
      </c>
      <c r="B1725" s="15"/>
      <c r="C1725" s="85"/>
      <c r="D1725" s="84" t="e">
        <f>VLOOKUP(E1725,FINCAS!$A$2:$B$77,2,0)</f>
        <v>#N/A</v>
      </c>
      <c r="E1725" s="15"/>
      <c r="F1725" s="15"/>
      <c r="G1725" s="82" t="e">
        <f>VLOOKUP(F1725,'ESTADAR V3 2025'!$D$125:$E$240,2,0)</f>
        <v>#N/A</v>
      </c>
      <c r="H1725" s="86"/>
      <c r="I1725" s="86"/>
      <c r="J1725" s="15"/>
      <c r="K1725" s="92">
        <f t="shared" si="115"/>
        <v>0</v>
      </c>
      <c r="L1725" s="93">
        <f t="shared" si="116"/>
        <v>0</v>
      </c>
      <c r="M1725" s="94" t="str">
        <f>+IFERROR(VLOOKUP(LEFT(F1725,4),'ESTADAR V3 2025'!$C$4:$G$116,4,0),"")</f>
        <v/>
      </c>
      <c r="N1725" s="95" t="str">
        <f t="shared" si="117"/>
        <v/>
      </c>
      <c r="O1725" s="96" t="str">
        <f t="shared" si="118"/>
        <v/>
      </c>
      <c r="P1725" s="14"/>
      <c r="Q1725" s="14"/>
      <c r="R1725" s="218" t="e">
        <f>+VLOOKUP(F1725,'ESTADAR V3 2025'!$D$125:$G$236,4,FALSE)</f>
        <v>#N/A</v>
      </c>
    </row>
    <row r="1726" spans="1:18" x14ac:dyDescent="0.35">
      <c r="A1726" s="83" t="str">
        <f>IFERROR(VLOOKUP(LEFT(F1726,4),Tabla3[[COD]:[PROCESO]],5,0),"")</f>
        <v/>
      </c>
      <c r="B1726" s="15"/>
      <c r="C1726" s="85"/>
      <c r="D1726" s="84" t="e">
        <f>VLOOKUP(E1726,FINCAS!$A$2:$B$77,2,0)</f>
        <v>#N/A</v>
      </c>
      <c r="E1726" s="15"/>
      <c r="F1726" s="15"/>
      <c r="G1726" s="82" t="e">
        <f>VLOOKUP(F1726,'ESTADAR V3 2025'!$D$125:$E$240,2,0)</f>
        <v>#N/A</v>
      </c>
      <c r="H1726" s="86"/>
      <c r="I1726" s="86"/>
      <c r="J1726" s="15"/>
      <c r="K1726" s="92">
        <f t="shared" si="115"/>
        <v>0</v>
      </c>
      <c r="L1726" s="93">
        <f t="shared" si="116"/>
        <v>0</v>
      </c>
      <c r="M1726" s="94" t="str">
        <f>+IFERROR(VLOOKUP(LEFT(F1726,4),'ESTADAR V3 2025'!$C$4:$G$116,4,0),"")</f>
        <v/>
      </c>
      <c r="N1726" s="95" t="str">
        <f t="shared" si="117"/>
        <v/>
      </c>
      <c r="O1726" s="96" t="str">
        <f t="shared" si="118"/>
        <v/>
      </c>
      <c r="P1726" s="14"/>
      <c r="Q1726" s="14"/>
      <c r="R1726" s="218" t="e">
        <f>+VLOOKUP(F1726,'ESTADAR V3 2025'!$D$125:$G$236,4,FALSE)</f>
        <v>#N/A</v>
      </c>
    </row>
    <row r="1727" spans="1:18" x14ac:dyDescent="0.35">
      <c r="A1727" s="83" t="str">
        <f>IFERROR(VLOOKUP(LEFT(F1727,4),Tabla3[[COD]:[PROCESO]],5,0),"")</f>
        <v/>
      </c>
      <c r="B1727" s="15"/>
      <c r="C1727" s="85"/>
      <c r="D1727" s="84" t="e">
        <f>VLOOKUP(E1727,FINCAS!$A$2:$B$77,2,0)</f>
        <v>#N/A</v>
      </c>
      <c r="E1727" s="15"/>
      <c r="F1727" s="15"/>
      <c r="G1727" s="82" t="e">
        <f>VLOOKUP(F1727,'ESTADAR V3 2025'!$D$125:$E$240,2,0)</f>
        <v>#N/A</v>
      </c>
      <c r="H1727" s="86"/>
      <c r="I1727" s="86"/>
      <c r="J1727" s="15"/>
      <c r="K1727" s="92">
        <f t="shared" si="115"/>
        <v>0</v>
      </c>
      <c r="L1727" s="93">
        <f t="shared" si="116"/>
        <v>0</v>
      </c>
      <c r="M1727" s="94" t="str">
        <f>+IFERROR(VLOOKUP(LEFT(F1727,4),'ESTADAR V3 2025'!$C$4:$G$116,4,0),"")</f>
        <v/>
      </c>
      <c r="N1727" s="95" t="str">
        <f t="shared" si="117"/>
        <v/>
      </c>
      <c r="O1727" s="96" t="str">
        <f t="shared" si="118"/>
        <v/>
      </c>
      <c r="P1727" s="14"/>
      <c r="Q1727" s="14"/>
      <c r="R1727" s="218" t="e">
        <f>+VLOOKUP(F1727,'ESTADAR V3 2025'!$D$125:$G$236,4,FALSE)</f>
        <v>#N/A</v>
      </c>
    </row>
    <row r="1728" spans="1:18" x14ac:dyDescent="0.35">
      <c r="A1728" s="83" t="str">
        <f>IFERROR(VLOOKUP(LEFT(F1728,4),Tabla3[[COD]:[PROCESO]],5,0),"")</f>
        <v/>
      </c>
      <c r="B1728" s="15"/>
      <c r="C1728" s="85"/>
      <c r="D1728" s="84" t="e">
        <f>VLOOKUP(E1728,FINCAS!$A$2:$B$77,2,0)</f>
        <v>#N/A</v>
      </c>
      <c r="E1728" s="15"/>
      <c r="F1728" s="15"/>
      <c r="G1728" s="82" t="e">
        <f>VLOOKUP(F1728,'ESTADAR V3 2025'!$D$125:$E$240,2,0)</f>
        <v>#N/A</v>
      </c>
      <c r="H1728" s="86"/>
      <c r="I1728" s="86"/>
      <c r="J1728" s="15"/>
      <c r="K1728" s="92">
        <f t="shared" si="115"/>
        <v>0</v>
      </c>
      <c r="L1728" s="93">
        <f t="shared" si="116"/>
        <v>0</v>
      </c>
      <c r="M1728" s="94" t="str">
        <f>+IFERROR(VLOOKUP(LEFT(F1728,4),'ESTADAR V3 2025'!$C$4:$G$116,4,0),"")</f>
        <v/>
      </c>
      <c r="N1728" s="95" t="str">
        <f t="shared" si="117"/>
        <v/>
      </c>
      <c r="O1728" s="96" t="str">
        <f t="shared" si="118"/>
        <v/>
      </c>
      <c r="P1728" s="14"/>
      <c r="Q1728" s="14"/>
      <c r="R1728" s="218" t="e">
        <f>+VLOOKUP(F1728,'ESTADAR V3 2025'!$D$125:$G$236,4,FALSE)</f>
        <v>#N/A</v>
      </c>
    </row>
    <row r="1729" spans="1:18" x14ac:dyDescent="0.35">
      <c r="A1729" s="83" t="str">
        <f>IFERROR(VLOOKUP(LEFT(F1729,4),Tabla3[[COD]:[PROCESO]],5,0),"")</f>
        <v/>
      </c>
      <c r="B1729" s="15"/>
      <c r="C1729" s="85"/>
      <c r="D1729" s="84" t="e">
        <f>VLOOKUP(E1729,FINCAS!$A$2:$B$77,2,0)</f>
        <v>#N/A</v>
      </c>
      <c r="E1729" s="15"/>
      <c r="F1729" s="15"/>
      <c r="G1729" s="82" t="e">
        <f>VLOOKUP(F1729,'ESTADAR V3 2025'!$D$125:$E$240,2,0)</f>
        <v>#N/A</v>
      </c>
      <c r="H1729" s="86"/>
      <c r="I1729" s="86"/>
      <c r="J1729" s="15"/>
      <c r="K1729" s="92">
        <f t="shared" si="115"/>
        <v>0</v>
      </c>
      <c r="L1729" s="93">
        <f t="shared" si="116"/>
        <v>0</v>
      </c>
      <c r="M1729" s="94" t="str">
        <f>+IFERROR(VLOOKUP(LEFT(F1729,4),'ESTADAR V3 2025'!$C$4:$G$116,4,0),"")</f>
        <v/>
      </c>
      <c r="N1729" s="95" t="str">
        <f t="shared" si="117"/>
        <v/>
      </c>
      <c r="O1729" s="96" t="str">
        <f t="shared" si="118"/>
        <v/>
      </c>
      <c r="P1729" s="14"/>
      <c r="Q1729" s="14"/>
      <c r="R1729" s="218" t="e">
        <f>+VLOOKUP(F1729,'ESTADAR V3 2025'!$D$125:$G$236,4,FALSE)</f>
        <v>#N/A</v>
      </c>
    </row>
    <row r="1730" spans="1:18" x14ac:dyDescent="0.35">
      <c r="A1730" s="83" t="str">
        <f>IFERROR(VLOOKUP(LEFT(F1730,4),Tabla3[[COD]:[PROCESO]],5,0),"")</f>
        <v/>
      </c>
      <c r="B1730" s="15"/>
      <c r="C1730" s="85"/>
      <c r="D1730" s="84" t="e">
        <f>VLOOKUP(E1730,FINCAS!$A$2:$B$77,2,0)</f>
        <v>#N/A</v>
      </c>
      <c r="E1730" s="15"/>
      <c r="F1730" s="15"/>
      <c r="G1730" s="82" t="e">
        <f>VLOOKUP(F1730,'ESTADAR V3 2025'!$D$125:$E$240,2,0)</f>
        <v>#N/A</v>
      </c>
      <c r="H1730" s="86"/>
      <c r="I1730" s="86"/>
      <c r="J1730" s="15"/>
      <c r="K1730" s="92">
        <f t="shared" si="115"/>
        <v>0</v>
      </c>
      <c r="L1730" s="93">
        <f t="shared" si="116"/>
        <v>0</v>
      </c>
      <c r="M1730" s="94" t="str">
        <f>+IFERROR(VLOOKUP(LEFT(F1730,4),'ESTADAR V3 2025'!$C$4:$G$116,4,0),"")</f>
        <v/>
      </c>
      <c r="N1730" s="95" t="str">
        <f t="shared" si="117"/>
        <v/>
      </c>
      <c r="O1730" s="96" t="str">
        <f t="shared" si="118"/>
        <v/>
      </c>
      <c r="P1730" s="14"/>
      <c r="Q1730" s="14"/>
      <c r="R1730" s="218" t="e">
        <f>+VLOOKUP(F1730,'ESTADAR V3 2025'!$D$125:$G$236,4,FALSE)</f>
        <v>#N/A</v>
      </c>
    </row>
    <row r="1731" spans="1:18" x14ac:dyDescent="0.35">
      <c r="A1731" s="83" t="str">
        <f>IFERROR(VLOOKUP(LEFT(F1731,4),Tabla3[[COD]:[PROCESO]],5,0),"")</f>
        <v/>
      </c>
      <c r="B1731" s="15"/>
      <c r="C1731" s="85"/>
      <c r="D1731" s="84" t="e">
        <f>VLOOKUP(E1731,FINCAS!$A$2:$B$77,2,0)</f>
        <v>#N/A</v>
      </c>
      <c r="E1731" s="15"/>
      <c r="F1731" s="15"/>
      <c r="G1731" s="82" t="e">
        <f>VLOOKUP(F1731,'ESTADAR V3 2025'!$D$125:$E$240,2,0)</f>
        <v>#N/A</v>
      </c>
      <c r="H1731" s="86"/>
      <c r="I1731" s="86"/>
      <c r="J1731" s="15"/>
      <c r="K1731" s="92">
        <f t="shared" si="115"/>
        <v>0</v>
      </c>
      <c r="L1731" s="93">
        <f t="shared" si="116"/>
        <v>0</v>
      </c>
      <c r="M1731" s="94" t="str">
        <f>+IFERROR(VLOOKUP(LEFT(F1731,4),'ESTADAR V3 2025'!$C$4:$G$116,4,0),"")</f>
        <v/>
      </c>
      <c r="N1731" s="95" t="str">
        <f t="shared" si="117"/>
        <v/>
      </c>
      <c r="O1731" s="96" t="str">
        <f t="shared" si="118"/>
        <v/>
      </c>
      <c r="P1731" s="14"/>
      <c r="Q1731" s="14"/>
      <c r="R1731" s="218" t="e">
        <f>+VLOOKUP(F1731,'ESTADAR V3 2025'!$D$125:$G$236,4,FALSE)</f>
        <v>#N/A</v>
      </c>
    </row>
    <row r="1732" spans="1:18" x14ac:dyDescent="0.35">
      <c r="A1732" s="83" t="str">
        <f>IFERROR(VLOOKUP(LEFT(F1732,4),Tabla3[[COD]:[PROCESO]],5,0),"")</f>
        <v/>
      </c>
      <c r="B1732" s="15"/>
      <c r="C1732" s="85"/>
      <c r="D1732" s="84" t="e">
        <f>VLOOKUP(E1732,FINCAS!$A$2:$B$77,2,0)</f>
        <v>#N/A</v>
      </c>
      <c r="E1732" s="15"/>
      <c r="F1732" s="15"/>
      <c r="G1732" s="82" t="e">
        <f>VLOOKUP(F1732,'ESTADAR V3 2025'!$D$125:$E$240,2,0)</f>
        <v>#N/A</v>
      </c>
      <c r="H1732" s="86"/>
      <c r="I1732" s="86"/>
      <c r="J1732" s="15"/>
      <c r="K1732" s="92">
        <f t="shared" si="115"/>
        <v>0</v>
      </c>
      <c r="L1732" s="93">
        <f t="shared" si="116"/>
        <v>0</v>
      </c>
      <c r="M1732" s="94" t="str">
        <f>+IFERROR(VLOOKUP(LEFT(F1732,4),'ESTADAR V3 2025'!$C$4:$G$116,4,0),"")</f>
        <v/>
      </c>
      <c r="N1732" s="95" t="str">
        <f t="shared" si="117"/>
        <v/>
      </c>
      <c r="O1732" s="96" t="str">
        <f t="shared" si="118"/>
        <v/>
      </c>
      <c r="P1732" s="14"/>
      <c r="Q1732" s="14"/>
      <c r="R1732" s="218" t="e">
        <f>+VLOOKUP(F1732,'ESTADAR V3 2025'!$D$125:$G$236,4,FALSE)</f>
        <v>#N/A</v>
      </c>
    </row>
    <row r="1733" spans="1:18" x14ac:dyDescent="0.35">
      <c r="A1733" s="83" t="str">
        <f>IFERROR(VLOOKUP(LEFT(F1733,4),Tabla3[[COD]:[PROCESO]],5,0),"")</f>
        <v/>
      </c>
      <c r="B1733" s="15"/>
      <c r="C1733" s="85"/>
      <c r="D1733" s="84" t="e">
        <f>VLOOKUP(E1733,FINCAS!$A$2:$B$77,2,0)</f>
        <v>#N/A</v>
      </c>
      <c r="E1733" s="15"/>
      <c r="F1733" s="15"/>
      <c r="G1733" s="82" t="e">
        <f>VLOOKUP(F1733,'ESTADAR V3 2025'!$D$125:$E$240,2,0)</f>
        <v>#N/A</v>
      </c>
      <c r="H1733" s="86"/>
      <c r="I1733" s="86"/>
      <c r="J1733" s="15"/>
      <c r="K1733" s="92">
        <f t="shared" si="115"/>
        <v>0</v>
      </c>
      <c r="L1733" s="93">
        <f t="shared" si="116"/>
        <v>0</v>
      </c>
      <c r="M1733" s="94" t="str">
        <f>+IFERROR(VLOOKUP(LEFT(F1733,4),'ESTADAR V3 2025'!$C$4:$G$116,4,0),"")</f>
        <v/>
      </c>
      <c r="N1733" s="95" t="str">
        <f t="shared" si="117"/>
        <v/>
      </c>
      <c r="O1733" s="96" t="str">
        <f t="shared" si="118"/>
        <v/>
      </c>
      <c r="P1733" s="14"/>
      <c r="Q1733" s="14"/>
      <c r="R1733" s="218" t="e">
        <f>+VLOOKUP(F1733,'ESTADAR V3 2025'!$D$125:$G$236,4,FALSE)</f>
        <v>#N/A</v>
      </c>
    </row>
    <row r="1734" spans="1:18" x14ac:dyDescent="0.35">
      <c r="A1734" s="83" t="str">
        <f>IFERROR(VLOOKUP(LEFT(F1734,4),Tabla3[[COD]:[PROCESO]],5,0),"")</f>
        <v/>
      </c>
      <c r="B1734" s="15"/>
      <c r="C1734" s="85"/>
      <c r="D1734" s="84" t="e">
        <f>VLOOKUP(E1734,FINCAS!$A$2:$B$77,2,0)</f>
        <v>#N/A</v>
      </c>
      <c r="E1734" s="15"/>
      <c r="F1734" s="15"/>
      <c r="G1734" s="82" t="e">
        <f>VLOOKUP(F1734,'ESTADAR V3 2025'!$D$125:$E$240,2,0)</f>
        <v>#N/A</v>
      </c>
      <c r="H1734" s="86"/>
      <c r="I1734" s="86"/>
      <c r="J1734" s="15"/>
      <c r="K1734" s="92">
        <f t="shared" si="115"/>
        <v>0</v>
      </c>
      <c r="L1734" s="93">
        <f t="shared" si="116"/>
        <v>0</v>
      </c>
      <c r="M1734" s="94" t="str">
        <f>+IFERROR(VLOOKUP(LEFT(F1734,4),'ESTADAR V3 2025'!$C$4:$G$116,4,0),"")</f>
        <v/>
      </c>
      <c r="N1734" s="95" t="str">
        <f t="shared" si="117"/>
        <v/>
      </c>
      <c r="O1734" s="96" t="str">
        <f t="shared" si="118"/>
        <v/>
      </c>
      <c r="P1734" s="14"/>
      <c r="Q1734" s="14"/>
      <c r="R1734" s="218" t="e">
        <f>+VLOOKUP(F1734,'ESTADAR V3 2025'!$D$125:$G$236,4,FALSE)</f>
        <v>#N/A</v>
      </c>
    </row>
    <row r="1735" spans="1:18" x14ac:dyDescent="0.35">
      <c r="A1735" s="83" t="str">
        <f>IFERROR(VLOOKUP(LEFT(F1735,4),Tabla3[[COD]:[PROCESO]],5,0),"")</f>
        <v/>
      </c>
      <c r="B1735" s="15"/>
      <c r="C1735" s="85"/>
      <c r="D1735" s="84" t="e">
        <f>VLOOKUP(E1735,FINCAS!$A$2:$B$77,2,0)</f>
        <v>#N/A</v>
      </c>
      <c r="E1735" s="15"/>
      <c r="F1735" s="15"/>
      <c r="G1735" s="82" t="e">
        <f>VLOOKUP(F1735,'ESTADAR V3 2025'!$D$125:$E$240,2,0)</f>
        <v>#N/A</v>
      </c>
      <c r="H1735" s="86"/>
      <c r="I1735" s="86"/>
      <c r="J1735" s="15"/>
      <c r="K1735" s="92">
        <f t="shared" si="115"/>
        <v>0</v>
      </c>
      <c r="L1735" s="93">
        <f t="shared" si="116"/>
        <v>0</v>
      </c>
      <c r="M1735" s="94" t="str">
        <f>+IFERROR(VLOOKUP(LEFT(F1735,4),'ESTADAR V3 2025'!$C$4:$G$116,4,0),"")</f>
        <v/>
      </c>
      <c r="N1735" s="95" t="str">
        <f t="shared" si="117"/>
        <v/>
      </c>
      <c r="O1735" s="96" t="str">
        <f t="shared" si="118"/>
        <v/>
      </c>
      <c r="P1735" s="14"/>
      <c r="Q1735" s="14"/>
      <c r="R1735" s="218" t="e">
        <f>+VLOOKUP(F1735,'ESTADAR V3 2025'!$D$125:$G$236,4,FALSE)</f>
        <v>#N/A</v>
      </c>
    </row>
    <row r="1736" spans="1:18" x14ac:dyDescent="0.35">
      <c r="A1736" s="83" t="str">
        <f>IFERROR(VLOOKUP(LEFT(F1736,4),Tabla3[[COD]:[PROCESO]],5,0),"")</f>
        <v/>
      </c>
      <c r="B1736" s="15"/>
      <c r="C1736" s="85"/>
      <c r="D1736" s="84" t="e">
        <f>VLOOKUP(E1736,FINCAS!$A$2:$B$77,2,0)</f>
        <v>#N/A</v>
      </c>
      <c r="E1736" s="15"/>
      <c r="F1736" s="15"/>
      <c r="G1736" s="82" t="e">
        <f>VLOOKUP(F1736,'ESTADAR V3 2025'!$D$125:$E$240,2,0)</f>
        <v>#N/A</v>
      </c>
      <c r="H1736" s="86"/>
      <c r="I1736" s="86"/>
      <c r="J1736" s="15"/>
      <c r="K1736" s="92">
        <f t="shared" si="115"/>
        <v>0</v>
      </c>
      <c r="L1736" s="93">
        <f t="shared" si="116"/>
        <v>0</v>
      </c>
      <c r="M1736" s="94" t="str">
        <f>+IFERROR(VLOOKUP(LEFT(F1736,4),'ESTADAR V3 2025'!$C$4:$G$116,4,0),"")</f>
        <v/>
      </c>
      <c r="N1736" s="95" t="str">
        <f t="shared" si="117"/>
        <v/>
      </c>
      <c r="O1736" s="96" t="str">
        <f t="shared" si="118"/>
        <v/>
      </c>
      <c r="P1736" s="14"/>
      <c r="Q1736" s="14"/>
      <c r="R1736" s="218" t="e">
        <f>+VLOOKUP(F1736,'ESTADAR V3 2025'!$D$125:$G$236,4,FALSE)</f>
        <v>#N/A</v>
      </c>
    </row>
    <row r="1737" spans="1:18" x14ac:dyDescent="0.35">
      <c r="A1737" s="83" t="str">
        <f>IFERROR(VLOOKUP(LEFT(F1737,4),Tabla3[[COD]:[PROCESO]],5,0),"")</f>
        <v/>
      </c>
      <c r="B1737" s="15"/>
      <c r="C1737" s="85"/>
      <c r="D1737" s="84" t="e">
        <f>VLOOKUP(E1737,FINCAS!$A$2:$B$77,2,0)</f>
        <v>#N/A</v>
      </c>
      <c r="E1737" s="15"/>
      <c r="F1737" s="15"/>
      <c r="G1737" s="82" t="e">
        <f>VLOOKUP(F1737,'ESTADAR V3 2025'!$D$125:$E$240,2,0)</f>
        <v>#N/A</v>
      </c>
      <c r="H1737" s="86"/>
      <c r="I1737" s="86"/>
      <c r="J1737" s="15"/>
      <c r="K1737" s="92">
        <f t="shared" si="115"/>
        <v>0</v>
      </c>
      <c r="L1737" s="93">
        <f t="shared" si="116"/>
        <v>0</v>
      </c>
      <c r="M1737" s="94" t="str">
        <f>+IFERROR(VLOOKUP(LEFT(F1737,4),'ESTADAR V3 2025'!$C$4:$G$116,4,0),"")</f>
        <v/>
      </c>
      <c r="N1737" s="95" t="str">
        <f t="shared" si="117"/>
        <v/>
      </c>
      <c r="O1737" s="96" t="str">
        <f t="shared" si="118"/>
        <v/>
      </c>
      <c r="P1737" s="14"/>
      <c r="Q1737" s="14"/>
      <c r="R1737" s="218" t="e">
        <f>+VLOOKUP(F1737,'ESTADAR V3 2025'!$D$125:$G$236,4,FALSE)</f>
        <v>#N/A</v>
      </c>
    </row>
    <row r="1738" spans="1:18" x14ac:dyDescent="0.35">
      <c r="A1738" s="83" t="str">
        <f>IFERROR(VLOOKUP(LEFT(F1738,4),Tabla3[[COD]:[PROCESO]],5,0),"")</f>
        <v/>
      </c>
      <c r="B1738" s="15"/>
      <c r="C1738" s="85"/>
      <c r="D1738" s="84" t="e">
        <f>VLOOKUP(E1738,FINCAS!$A$2:$B$77,2,0)</f>
        <v>#N/A</v>
      </c>
      <c r="E1738" s="15"/>
      <c r="F1738" s="15"/>
      <c r="G1738" s="82" t="e">
        <f>VLOOKUP(F1738,'ESTADAR V3 2025'!$D$125:$E$240,2,0)</f>
        <v>#N/A</v>
      </c>
      <c r="H1738" s="86"/>
      <c r="I1738" s="86"/>
      <c r="J1738" s="15"/>
      <c r="K1738" s="92">
        <f t="shared" si="115"/>
        <v>0</v>
      </c>
      <c r="L1738" s="93">
        <f t="shared" si="116"/>
        <v>0</v>
      </c>
      <c r="M1738" s="94" t="str">
        <f>+IFERROR(VLOOKUP(LEFT(F1738,4),'ESTADAR V3 2025'!$C$4:$G$116,4,0),"")</f>
        <v/>
      </c>
      <c r="N1738" s="95" t="str">
        <f t="shared" si="117"/>
        <v/>
      </c>
      <c r="O1738" s="96" t="str">
        <f t="shared" si="118"/>
        <v/>
      </c>
      <c r="P1738" s="14"/>
      <c r="Q1738" s="14"/>
      <c r="R1738" s="218" t="e">
        <f>+VLOOKUP(F1738,'ESTADAR V3 2025'!$D$125:$G$236,4,FALSE)</f>
        <v>#N/A</v>
      </c>
    </row>
    <row r="1739" spans="1:18" x14ac:dyDescent="0.35">
      <c r="A1739" s="83" t="str">
        <f>IFERROR(VLOOKUP(LEFT(F1739,4),Tabla3[[COD]:[PROCESO]],5,0),"")</f>
        <v/>
      </c>
      <c r="B1739" s="15"/>
      <c r="C1739" s="85"/>
      <c r="D1739" s="84" t="e">
        <f>VLOOKUP(E1739,FINCAS!$A$2:$B$77,2,0)</f>
        <v>#N/A</v>
      </c>
      <c r="E1739" s="15"/>
      <c r="F1739" s="15"/>
      <c r="G1739" s="82" t="e">
        <f>VLOOKUP(F1739,'ESTADAR V3 2025'!$D$125:$E$240,2,0)</f>
        <v>#N/A</v>
      </c>
      <c r="H1739" s="86"/>
      <c r="I1739" s="86"/>
      <c r="J1739" s="15"/>
      <c r="K1739" s="92">
        <f t="shared" si="115"/>
        <v>0</v>
      </c>
      <c r="L1739" s="93">
        <f t="shared" si="116"/>
        <v>0</v>
      </c>
      <c r="M1739" s="94" t="str">
        <f>+IFERROR(VLOOKUP(LEFT(F1739,4),'ESTADAR V3 2025'!$C$4:$G$116,4,0),"")</f>
        <v/>
      </c>
      <c r="N1739" s="95" t="str">
        <f t="shared" si="117"/>
        <v/>
      </c>
      <c r="O1739" s="96" t="str">
        <f t="shared" si="118"/>
        <v/>
      </c>
      <c r="P1739" s="14"/>
      <c r="Q1739" s="14"/>
      <c r="R1739" s="218" t="e">
        <f>+VLOOKUP(F1739,'ESTADAR V3 2025'!$D$125:$G$236,4,FALSE)</f>
        <v>#N/A</v>
      </c>
    </row>
    <row r="1740" spans="1:18" x14ac:dyDescent="0.35">
      <c r="A1740" s="83" t="str">
        <f>IFERROR(VLOOKUP(LEFT(F1740,4),Tabla3[[COD]:[PROCESO]],5,0),"")</f>
        <v/>
      </c>
      <c r="B1740" s="15"/>
      <c r="C1740" s="85"/>
      <c r="D1740" s="84" t="e">
        <f>VLOOKUP(E1740,FINCAS!$A$2:$B$77,2,0)</f>
        <v>#N/A</v>
      </c>
      <c r="E1740" s="15"/>
      <c r="F1740" s="15"/>
      <c r="G1740" s="82" t="e">
        <f>VLOOKUP(F1740,'ESTADAR V3 2025'!$D$125:$E$240,2,0)</f>
        <v>#N/A</v>
      </c>
      <c r="H1740" s="86"/>
      <c r="I1740" s="86"/>
      <c r="J1740" s="15"/>
      <c r="K1740" s="92">
        <f t="shared" si="115"/>
        <v>0</v>
      </c>
      <c r="L1740" s="93">
        <f t="shared" si="116"/>
        <v>0</v>
      </c>
      <c r="M1740" s="94" t="str">
        <f>+IFERROR(VLOOKUP(LEFT(F1740,4),'ESTADAR V3 2025'!$C$4:$G$116,4,0),"")</f>
        <v/>
      </c>
      <c r="N1740" s="95" t="str">
        <f t="shared" si="117"/>
        <v/>
      </c>
      <c r="O1740" s="96" t="str">
        <f t="shared" si="118"/>
        <v/>
      </c>
      <c r="P1740" s="14"/>
      <c r="Q1740" s="14"/>
      <c r="R1740" s="218" t="e">
        <f>+VLOOKUP(F1740,'ESTADAR V3 2025'!$D$125:$G$236,4,FALSE)</f>
        <v>#N/A</v>
      </c>
    </row>
    <row r="1741" spans="1:18" x14ac:dyDescent="0.35">
      <c r="A1741" s="83" t="str">
        <f>IFERROR(VLOOKUP(LEFT(F1741,4),Tabla3[[COD]:[PROCESO]],5,0),"")</f>
        <v/>
      </c>
      <c r="B1741" s="15"/>
      <c r="C1741" s="85"/>
      <c r="D1741" s="84" t="e">
        <f>VLOOKUP(E1741,FINCAS!$A$2:$B$77,2,0)</f>
        <v>#N/A</v>
      </c>
      <c r="E1741" s="15"/>
      <c r="F1741" s="15"/>
      <c r="G1741" s="82" t="e">
        <f>VLOOKUP(F1741,'ESTADAR V3 2025'!$D$125:$E$240,2,0)</f>
        <v>#N/A</v>
      </c>
      <c r="H1741" s="86"/>
      <c r="I1741" s="86"/>
      <c r="J1741" s="15"/>
      <c r="K1741" s="92">
        <f t="shared" si="115"/>
        <v>0</v>
      </c>
      <c r="L1741" s="93">
        <f t="shared" si="116"/>
        <v>0</v>
      </c>
      <c r="M1741" s="94" t="str">
        <f>+IFERROR(VLOOKUP(LEFT(F1741,4),'ESTADAR V3 2025'!$C$4:$G$116,4,0),"")</f>
        <v/>
      </c>
      <c r="N1741" s="95" t="str">
        <f t="shared" si="117"/>
        <v/>
      </c>
      <c r="O1741" s="96" t="str">
        <f t="shared" si="118"/>
        <v/>
      </c>
      <c r="P1741" s="14"/>
      <c r="Q1741" s="14"/>
      <c r="R1741" s="218" t="e">
        <f>+VLOOKUP(F1741,'ESTADAR V3 2025'!$D$125:$G$236,4,FALSE)</f>
        <v>#N/A</v>
      </c>
    </row>
    <row r="1742" spans="1:18" x14ac:dyDescent="0.35">
      <c r="A1742" s="83" t="str">
        <f>IFERROR(VLOOKUP(LEFT(F1742,4),Tabla3[[COD]:[PROCESO]],5,0),"")</f>
        <v/>
      </c>
      <c r="B1742" s="15"/>
      <c r="C1742" s="85"/>
      <c r="D1742" s="84" t="e">
        <f>VLOOKUP(E1742,FINCAS!$A$2:$B$77,2,0)</f>
        <v>#N/A</v>
      </c>
      <c r="E1742" s="15"/>
      <c r="F1742" s="15"/>
      <c r="G1742" s="82" t="e">
        <f>VLOOKUP(F1742,'ESTADAR V3 2025'!$D$125:$E$240,2,0)</f>
        <v>#N/A</v>
      </c>
      <c r="H1742" s="86"/>
      <c r="I1742" s="86"/>
      <c r="J1742" s="15"/>
      <c r="K1742" s="92">
        <f t="shared" si="115"/>
        <v>0</v>
      </c>
      <c r="L1742" s="93">
        <f t="shared" si="116"/>
        <v>0</v>
      </c>
      <c r="M1742" s="94" t="str">
        <f>+IFERROR(VLOOKUP(LEFT(F1742,4),'ESTADAR V3 2025'!$C$4:$G$116,4,0),"")</f>
        <v/>
      </c>
      <c r="N1742" s="95" t="str">
        <f t="shared" si="117"/>
        <v/>
      </c>
      <c r="O1742" s="96" t="str">
        <f t="shared" si="118"/>
        <v/>
      </c>
      <c r="P1742" s="14"/>
      <c r="Q1742" s="14"/>
      <c r="R1742" s="218" t="e">
        <f>+VLOOKUP(F1742,'ESTADAR V3 2025'!$D$125:$G$236,4,FALSE)</f>
        <v>#N/A</v>
      </c>
    </row>
    <row r="1743" spans="1:18" x14ac:dyDescent="0.35">
      <c r="A1743" s="83" t="str">
        <f>IFERROR(VLOOKUP(LEFT(F1743,4),Tabla3[[COD]:[PROCESO]],5,0),"")</f>
        <v/>
      </c>
      <c r="B1743" s="15"/>
      <c r="C1743" s="85"/>
      <c r="D1743" s="84" t="e">
        <f>VLOOKUP(E1743,FINCAS!$A$2:$B$77,2,0)</f>
        <v>#N/A</v>
      </c>
      <c r="E1743" s="15"/>
      <c r="F1743" s="15"/>
      <c r="G1743" s="82" t="e">
        <f>VLOOKUP(F1743,'ESTADAR V3 2025'!$D$125:$E$240,2,0)</f>
        <v>#N/A</v>
      </c>
      <c r="H1743" s="86"/>
      <c r="I1743" s="86"/>
      <c r="J1743" s="15"/>
      <c r="K1743" s="92">
        <f t="shared" si="115"/>
        <v>0</v>
      </c>
      <c r="L1743" s="93">
        <f t="shared" si="116"/>
        <v>0</v>
      </c>
      <c r="M1743" s="94" t="str">
        <f>+IFERROR(VLOOKUP(LEFT(F1743,4),'ESTADAR V3 2025'!$C$4:$G$116,4,0),"")</f>
        <v/>
      </c>
      <c r="N1743" s="95" t="str">
        <f t="shared" si="117"/>
        <v/>
      </c>
      <c r="O1743" s="96" t="str">
        <f t="shared" si="118"/>
        <v/>
      </c>
      <c r="P1743" s="14"/>
      <c r="Q1743" s="14"/>
      <c r="R1743" s="218" t="e">
        <f>+VLOOKUP(F1743,'ESTADAR V3 2025'!$D$125:$G$236,4,FALSE)</f>
        <v>#N/A</v>
      </c>
    </row>
    <row r="1744" spans="1:18" x14ac:dyDescent="0.35">
      <c r="A1744" s="83" t="str">
        <f>IFERROR(VLOOKUP(LEFT(F1744,4),Tabla3[[COD]:[PROCESO]],5,0),"")</f>
        <v/>
      </c>
      <c r="B1744" s="15"/>
      <c r="C1744" s="85"/>
      <c r="D1744" s="84" t="e">
        <f>VLOOKUP(E1744,FINCAS!$A$2:$B$77,2,0)</f>
        <v>#N/A</v>
      </c>
      <c r="E1744" s="15"/>
      <c r="F1744" s="15"/>
      <c r="G1744" s="82" t="e">
        <f>VLOOKUP(F1744,'ESTADAR V3 2025'!$D$125:$E$240,2,0)</f>
        <v>#N/A</v>
      </c>
      <c r="H1744" s="86"/>
      <c r="I1744" s="86"/>
      <c r="J1744" s="15"/>
      <c r="K1744" s="92">
        <f t="shared" si="115"/>
        <v>0</v>
      </c>
      <c r="L1744" s="93">
        <f t="shared" si="116"/>
        <v>0</v>
      </c>
      <c r="M1744" s="94" t="str">
        <f>+IFERROR(VLOOKUP(LEFT(F1744,4),'ESTADAR V3 2025'!$C$4:$G$116,4,0),"")</f>
        <v/>
      </c>
      <c r="N1744" s="95" t="str">
        <f t="shared" si="117"/>
        <v/>
      </c>
      <c r="O1744" s="96" t="str">
        <f t="shared" si="118"/>
        <v/>
      </c>
      <c r="P1744" s="14"/>
      <c r="Q1744" s="14"/>
      <c r="R1744" s="218" t="e">
        <f>+VLOOKUP(F1744,'ESTADAR V3 2025'!$D$125:$G$236,4,FALSE)</f>
        <v>#N/A</v>
      </c>
    </row>
    <row r="1745" spans="1:18" x14ac:dyDescent="0.35">
      <c r="A1745" s="83" t="str">
        <f>IFERROR(VLOOKUP(LEFT(F1745,4),Tabla3[[COD]:[PROCESO]],5,0),"")</f>
        <v/>
      </c>
      <c r="B1745" s="15"/>
      <c r="C1745" s="85"/>
      <c r="D1745" s="84" t="e">
        <f>VLOOKUP(E1745,FINCAS!$A$2:$B$77,2,0)</f>
        <v>#N/A</v>
      </c>
      <c r="E1745" s="15"/>
      <c r="F1745" s="15"/>
      <c r="G1745" s="82" t="e">
        <f>VLOOKUP(F1745,'ESTADAR V3 2025'!$D$125:$E$240,2,0)</f>
        <v>#N/A</v>
      </c>
      <c r="H1745" s="86"/>
      <c r="I1745" s="86"/>
      <c r="J1745" s="15"/>
      <c r="K1745" s="92">
        <f t="shared" si="115"/>
        <v>0</v>
      </c>
      <c r="L1745" s="93">
        <f t="shared" si="116"/>
        <v>0</v>
      </c>
      <c r="M1745" s="94" t="str">
        <f>+IFERROR(VLOOKUP(LEFT(F1745,4),'ESTADAR V3 2025'!$C$4:$G$116,4,0),"")</f>
        <v/>
      </c>
      <c r="N1745" s="95" t="str">
        <f t="shared" si="117"/>
        <v/>
      </c>
      <c r="O1745" s="96" t="str">
        <f t="shared" si="118"/>
        <v/>
      </c>
      <c r="P1745" s="14"/>
      <c r="Q1745" s="14"/>
      <c r="R1745" s="218" t="e">
        <f>+VLOOKUP(F1745,'ESTADAR V3 2025'!$D$125:$G$236,4,FALSE)</f>
        <v>#N/A</v>
      </c>
    </row>
    <row r="1746" spans="1:18" x14ac:dyDescent="0.35">
      <c r="A1746" s="83" t="str">
        <f>IFERROR(VLOOKUP(LEFT(F1746,4),Tabla3[[COD]:[PROCESO]],5,0),"")</f>
        <v/>
      </c>
      <c r="B1746" s="15"/>
      <c r="C1746" s="85"/>
      <c r="D1746" s="84" t="e">
        <f>VLOOKUP(E1746,FINCAS!$A$2:$B$77,2,0)</f>
        <v>#N/A</v>
      </c>
      <c r="E1746" s="15"/>
      <c r="F1746" s="15"/>
      <c r="G1746" s="82" t="e">
        <f>VLOOKUP(F1746,'ESTADAR V3 2025'!$D$125:$E$240,2,0)</f>
        <v>#N/A</v>
      </c>
      <c r="H1746" s="86"/>
      <c r="I1746" s="86"/>
      <c r="J1746" s="15"/>
      <c r="K1746" s="92">
        <f t="shared" si="115"/>
        <v>0</v>
      </c>
      <c r="L1746" s="93">
        <f t="shared" si="116"/>
        <v>0</v>
      </c>
      <c r="M1746" s="94" t="str">
        <f>+IFERROR(VLOOKUP(LEFT(F1746,4),'ESTADAR V3 2025'!$C$4:$G$116,4,0),"")</f>
        <v/>
      </c>
      <c r="N1746" s="95" t="str">
        <f t="shared" si="117"/>
        <v/>
      </c>
      <c r="O1746" s="96" t="str">
        <f t="shared" si="118"/>
        <v/>
      </c>
      <c r="P1746" s="14"/>
      <c r="Q1746" s="14"/>
      <c r="R1746" s="218" t="e">
        <f>+VLOOKUP(F1746,'ESTADAR V3 2025'!$D$125:$G$236,4,FALSE)</f>
        <v>#N/A</v>
      </c>
    </row>
    <row r="1747" spans="1:18" x14ac:dyDescent="0.35">
      <c r="A1747" s="83" t="str">
        <f>IFERROR(VLOOKUP(LEFT(F1747,4),Tabla3[[COD]:[PROCESO]],5,0),"")</f>
        <v/>
      </c>
      <c r="B1747" s="15"/>
      <c r="C1747" s="85"/>
      <c r="D1747" s="84" t="e">
        <f>VLOOKUP(E1747,FINCAS!$A$2:$B$77,2,0)</f>
        <v>#N/A</v>
      </c>
      <c r="E1747" s="15"/>
      <c r="F1747" s="15"/>
      <c r="G1747" s="82" t="e">
        <f>VLOOKUP(F1747,'ESTADAR V3 2025'!$D$125:$E$240,2,0)</f>
        <v>#N/A</v>
      </c>
      <c r="H1747" s="86"/>
      <c r="I1747" s="86"/>
      <c r="J1747" s="15"/>
      <c r="K1747" s="92">
        <f t="shared" si="115"/>
        <v>0</v>
      </c>
      <c r="L1747" s="93">
        <f t="shared" si="116"/>
        <v>0</v>
      </c>
      <c r="M1747" s="94" t="str">
        <f>+IFERROR(VLOOKUP(LEFT(F1747,4),'ESTADAR V3 2025'!$C$4:$G$116,4,0),"")</f>
        <v/>
      </c>
      <c r="N1747" s="95" t="str">
        <f t="shared" si="117"/>
        <v/>
      </c>
      <c r="O1747" s="96" t="str">
        <f t="shared" si="118"/>
        <v/>
      </c>
      <c r="P1747" s="14"/>
      <c r="Q1747" s="14"/>
      <c r="R1747" s="218" t="e">
        <f>+VLOOKUP(F1747,'ESTADAR V3 2025'!$D$125:$G$236,4,FALSE)</f>
        <v>#N/A</v>
      </c>
    </row>
    <row r="1748" spans="1:18" x14ac:dyDescent="0.35">
      <c r="A1748" s="83" t="str">
        <f>IFERROR(VLOOKUP(LEFT(F1748,4),Tabla3[[COD]:[PROCESO]],5,0),"")</f>
        <v/>
      </c>
      <c r="B1748" s="15"/>
      <c r="C1748" s="85"/>
      <c r="D1748" s="84" t="e">
        <f>VLOOKUP(E1748,FINCAS!$A$2:$B$77,2,0)</f>
        <v>#N/A</v>
      </c>
      <c r="E1748" s="15"/>
      <c r="F1748" s="15"/>
      <c r="G1748" s="82" t="e">
        <f>VLOOKUP(F1748,'ESTADAR V3 2025'!$D$125:$E$240,2,0)</f>
        <v>#N/A</v>
      </c>
      <c r="H1748" s="86"/>
      <c r="I1748" s="86"/>
      <c r="J1748" s="15"/>
      <c r="K1748" s="92">
        <f t="shared" si="115"/>
        <v>0</v>
      </c>
      <c r="L1748" s="93">
        <f t="shared" si="116"/>
        <v>0</v>
      </c>
      <c r="M1748" s="94" t="str">
        <f>+IFERROR(VLOOKUP(LEFT(F1748,4),'ESTADAR V3 2025'!$C$4:$G$116,4,0),"")</f>
        <v/>
      </c>
      <c r="N1748" s="95" t="str">
        <f t="shared" si="117"/>
        <v/>
      </c>
      <c r="O1748" s="96" t="str">
        <f t="shared" si="118"/>
        <v/>
      </c>
      <c r="P1748" s="14"/>
      <c r="Q1748" s="14"/>
      <c r="R1748" s="218" t="e">
        <f>+VLOOKUP(F1748,'ESTADAR V3 2025'!$D$125:$G$236,4,FALSE)</f>
        <v>#N/A</v>
      </c>
    </row>
    <row r="1749" spans="1:18" x14ac:dyDescent="0.35">
      <c r="A1749" s="83" t="str">
        <f>IFERROR(VLOOKUP(LEFT(F1749,4),Tabla3[[COD]:[PROCESO]],5,0),"")</f>
        <v/>
      </c>
      <c r="B1749" s="15"/>
      <c r="C1749" s="85"/>
      <c r="D1749" s="84" t="e">
        <f>VLOOKUP(E1749,FINCAS!$A$2:$B$77,2,0)</f>
        <v>#N/A</v>
      </c>
      <c r="E1749" s="15"/>
      <c r="F1749" s="15"/>
      <c r="G1749" s="82" t="e">
        <f>VLOOKUP(F1749,'ESTADAR V3 2025'!$D$125:$E$240,2,0)</f>
        <v>#N/A</v>
      </c>
      <c r="H1749" s="86"/>
      <c r="I1749" s="86"/>
      <c r="J1749" s="15"/>
      <c r="K1749" s="92">
        <f t="shared" si="115"/>
        <v>0</v>
      </c>
      <c r="L1749" s="93">
        <f t="shared" si="116"/>
        <v>0</v>
      </c>
      <c r="M1749" s="94" t="str">
        <f>+IFERROR(VLOOKUP(LEFT(F1749,4),'ESTADAR V3 2025'!$C$4:$G$116,4,0),"")</f>
        <v/>
      </c>
      <c r="N1749" s="95" t="str">
        <f t="shared" si="117"/>
        <v/>
      </c>
      <c r="O1749" s="96" t="str">
        <f t="shared" si="118"/>
        <v/>
      </c>
      <c r="P1749" s="14"/>
      <c r="Q1749" s="14"/>
      <c r="R1749" s="218" t="e">
        <f>+VLOOKUP(F1749,'ESTADAR V3 2025'!$D$125:$G$236,4,FALSE)</f>
        <v>#N/A</v>
      </c>
    </row>
    <row r="1750" spans="1:18" x14ac:dyDescent="0.35">
      <c r="A1750" s="83" t="str">
        <f>IFERROR(VLOOKUP(LEFT(F1750,4),Tabla3[[COD]:[PROCESO]],5,0),"")</f>
        <v/>
      </c>
      <c r="B1750" s="15"/>
      <c r="C1750" s="85"/>
      <c r="D1750" s="84" t="e">
        <f>VLOOKUP(E1750,FINCAS!$A$2:$B$77,2,0)</f>
        <v>#N/A</v>
      </c>
      <c r="E1750" s="15"/>
      <c r="F1750" s="15"/>
      <c r="G1750" s="82" t="e">
        <f>VLOOKUP(F1750,'ESTADAR V3 2025'!$D$125:$E$240,2,0)</f>
        <v>#N/A</v>
      </c>
      <c r="H1750" s="86"/>
      <c r="I1750" s="86"/>
      <c r="J1750" s="15"/>
      <c r="K1750" s="92">
        <f t="shared" si="115"/>
        <v>0</v>
      </c>
      <c r="L1750" s="93">
        <f t="shared" si="116"/>
        <v>0</v>
      </c>
      <c r="M1750" s="94" t="str">
        <f>+IFERROR(VLOOKUP(LEFT(F1750,4),'ESTADAR V3 2025'!$C$4:$G$116,4,0),"")</f>
        <v/>
      </c>
      <c r="N1750" s="95" t="str">
        <f t="shared" si="117"/>
        <v/>
      </c>
      <c r="O1750" s="96" t="str">
        <f t="shared" si="118"/>
        <v/>
      </c>
      <c r="P1750" s="14"/>
      <c r="Q1750" s="14"/>
      <c r="R1750" s="218" t="e">
        <f>+VLOOKUP(F1750,'ESTADAR V3 2025'!$D$125:$G$236,4,FALSE)</f>
        <v>#N/A</v>
      </c>
    </row>
    <row r="1751" spans="1:18" x14ac:dyDescent="0.35">
      <c r="A1751" s="83" t="str">
        <f>IFERROR(VLOOKUP(LEFT(F1751,4),Tabla3[[COD]:[PROCESO]],5,0),"")</f>
        <v/>
      </c>
      <c r="B1751" s="15"/>
      <c r="C1751" s="85"/>
      <c r="D1751" s="84" t="e">
        <f>VLOOKUP(E1751,FINCAS!$A$2:$B$77,2,0)</f>
        <v>#N/A</v>
      </c>
      <c r="E1751" s="15"/>
      <c r="F1751" s="15"/>
      <c r="G1751" s="82" t="e">
        <f>VLOOKUP(F1751,'ESTADAR V3 2025'!$D$125:$E$240,2,0)</f>
        <v>#N/A</v>
      </c>
      <c r="H1751" s="86"/>
      <c r="I1751" s="86"/>
      <c r="J1751" s="15"/>
      <c r="K1751" s="92">
        <f t="shared" si="115"/>
        <v>0</v>
      </c>
      <c r="L1751" s="93">
        <f t="shared" si="116"/>
        <v>0</v>
      </c>
      <c r="M1751" s="94" t="str">
        <f>+IFERROR(VLOOKUP(LEFT(F1751,4),'ESTADAR V3 2025'!$C$4:$G$116,4,0),"")</f>
        <v/>
      </c>
      <c r="N1751" s="95" t="str">
        <f t="shared" si="117"/>
        <v/>
      </c>
      <c r="O1751" s="96" t="str">
        <f t="shared" si="118"/>
        <v/>
      </c>
      <c r="P1751" s="14"/>
      <c r="Q1751" s="14"/>
      <c r="R1751" s="218" t="e">
        <f>+VLOOKUP(F1751,'ESTADAR V3 2025'!$D$125:$G$236,4,FALSE)</f>
        <v>#N/A</v>
      </c>
    </row>
    <row r="1752" spans="1:18" x14ac:dyDescent="0.35">
      <c r="A1752" s="83" t="str">
        <f>IFERROR(VLOOKUP(LEFT(F1752,4),Tabla3[[COD]:[PROCESO]],5,0),"")</f>
        <v/>
      </c>
      <c r="B1752" s="15"/>
      <c r="C1752" s="85"/>
      <c r="D1752" s="84" t="e">
        <f>VLOOKUP(E1752,FINCAS!$A$2:$B$77,2,0)</f>
        <v>#N/A</v>
      </c>
      <c r="E1752" s="15"/>
      <c r="F1752" s="15"/>
      <c r="G1752" s="82" t="e">
        <f>VLOOKUP(F1752,'ESTADAR V3 2025'!$D$125:$E$240,2,0)</f>
        <v>#N/A</v>
      </c>
      <c r="H1752" s="86"/>
      <c r="I1752" s="86"/>
      <c r="J1752" s="15"/>
      <c r="K1752" s="92">
        <f t="shared" si="115"/>
        <v>0</v>
      </c>
      <c r="L1752" s="93">
        <f t="shared" si="116"/>
        <v>0</v>
      </c>
      <c r="M1752" s="94" t="str">
        <f>+IFERROR(VLOOKUP(LEFT(F1752,4),'ESTADAR V3 2025'!$C$4:$G$116,4,0),"")</f>
        <v/>
      </c>
      <c r="N1752" s="95" t="str">
        <f t="shared" si="117"/>
        <v/>
      </c>
      <c r="O1752" s="96" t="str">
        <f t="shared" si="118"/>
        <v/>
      </c>
      <c r="P1752" s="14"/>
      <c r="Q1752" s="14"/>
      <c r="R1752" s="218" t="e">
        <f>+VLOOKUP(F1752,'ESTADAR V3 2025'!$D$125:$G$236,4,FALSE)</f>
        <v>#N/A</v>
      </c>
    </row>
    <row r="1753" spans="1:18" x14ac:dyDescent="0.35">
      <c r="A1753" s="83" t="str">
        <f>IFERROR(VLOOKUP(LEFT(F1753,4),Tabla3[[COD]:[PROCESO]],5,0),"")</f>
        <v/>
      </c>
      <c r="B1753" s="15"/>
      <c r="C1753" s="85"/>
      <c r="D1753" s="84" t="e">
        <f>VLOOKUP(E1753,FINCAS!$A$2:$B$77,2,0)</f>
        <v>#N/A</v>
      </c>
      <c r="E1753" s="15"/>
      <c r="F1753" s="15"/>
      <c r="G1753" s="82" t="e">
        <f>VLOOKUP(F1753,'ESTADAR V3 2025'!$D$125:$E$240,2,0)</f>
        <v>#N/A</v>
      </c>
      <c r="H1753" s="86"/>
      <c r="I1753" s="86"/>
      <c r="J1753" s="15"/>
      <c r="K1753" s="92">
        <f t="shared" si="115"/>
        <v>0</v>
      </c>
      <c r="L1753" s="93">
        <f t="shared" si="116"/>
        <v>0</v>
      </c>
      <c r="M1753" s="94" t="str">
        <f>+IFERROR(VLOOKUP(LEFT(F1753,4),'ESTADAR V3 2025'!$C$4:$G$116,4,0),"")</f>
        <v/>
      </c>
      <c r="N1753" s="95" t="str">
        <f t="shared" si="117"/>
        <v/>
      </c>
      <c r="O1753" s="96" t="str">
        <f t="shared" si="118"/>
        <v/>
      </c>
      <c r="P1753" s="14"/>
      <c r="Q1753" s="14"/>
      <c r="R1753" s="218" t="e">
        <f>+VLOOKUP(F1753,'ESTADAR V3 2025'!$D$125:$G$236,4,FALSE)</f>
        <v>#N/A</v>
      </c>
    </row>
    <row r="1754" spans="1:18" x14ac:dyDescent="0.35">
      <c r="A1754" s="83" t="str">
        <f>IFERROR(VLOOKUP(LEFT(F1754,4),Tabla3[[COD]:[PROCESO]],5,0),"")</f>
        <v/>
      </c>
      <c r="B1754" s="15"/>
      <c r="C1754" s="85"/>
      <c r="D1754" s="84" t="e">
        <f>VLOOKUP(E1754,FINCAS!$A$2:$B$77,2,0)</f>
        <v>#N/A</v>
      </c>
      <c r="E1754" s="15"/>
      <c r="F1754" s="15"/>
      <c r="G1754" s="82" t="e">
        <f>VLOOKUP(F1754,'ESTADAR V3 2025'!$D$125:$E$240,2,0)</f>
        <v>#N/A</v>
      </c>
      <c r="H1754" s="86"/>
      <c r="I1754" s="86"/>
      <c r="J1754" s="15"/>
      <c r="K1754" s="92">
        <f t="shared" si="115"/>
        <v>0</v>
      </c>
      <c r="L1754" s="93">
        <f t="shared" si="116"/>
        <v>0</v>
      </c>
      <c r="M1754" s="94" t="str">
        <f>+IFERROR(VLOOKUP(LEFT(F1754,4),'ESTADAR V3 2025'!$C$4:$G$116,4,0),"")</f>
        <v/>
      </c>
      <c r="N1754" s="95" t="str">
        <f t="shared" si="117"/>
        <v/>
      </c>
      <c r="O1754" s="96" t="str">
        <f t="shared" si="118"/>
        <v/>
      </c>
      <c r="P1754" s="14"/>
      <c r="Q1754" s="14"/>
      <c r="R1754" s="218" t="e">
        <f>+VLOOKUP(F1754,'ESTADAR V3 2025'!$D$125:$G$236,4,FALSE)</f>
        <v>#N/A</v>
      </c>
    </row>
    <row r="1755" spans="1:18" x14ac:dyDescent="0.35">
      <c r="A1755" s="83" t="str">
        <f>IFERROR(VLOOKUP(LEFT(F1755,4),Tabla3[[COD]:[PROCESO]],5,0),"")</f>
        <v/>
      </c>
      <c r="B1755" s="15"/>
      <c r="C1755" s="85"/>
      <c r="D1755" s="84" t="e">
        <f>VLOOKUP(E1755,FINCAS!$A$2:$B$77,2,0)</f>
        <v>#N/A</v>
      </c>
      <c r="E1755" s="15"/>
      <c r="F1755" s="15"/>
      <c r="G1755" s="82" t="e">
        <f>VLOOKUP(F1755,'ESTADAR V3 2025'!$D$125:$E$240,2,0)</f>
        <v>#N/A</v>
      </c>
      <c r="H1755" s="86"/>
      <c r="I1755" s="86"/>
      <c r="J1755" s="15"/>
      <c r="K1755" s="92">
        <f t="shared" si="115"/>
        <v>0</v>
      </c>
      <c r="L1755" s="93">
        <f t="shared" si="116"/>
        <v>0</v>
      </c>
      <c r="M1755" s="94" t="str">
        <f>+IFERROR(VLOOKUP(LEFT(F1755,4),'ESTADAR V3 2025'!$C$4:$G$116,4,0),"")</f>
        <v/>
      </c>
      <c r="N1755" s="95" t="str">
        <f t="shared" si="117"/>
        <v/>
      </c>
      <c r="O1755" s="96" t="str">
        <f t="shared" si="118"/>
        <v/>
      </c>
      <c r="P1755" s="14"/>
      <c r="Q1755" s="14"/>
      <c r="R1755" s="218" t="e">
        <f>+VLOOKUP(F1755,'ESTADAR V3 2025'!$D$125:$G$236,4,FALSE)</f>
        <v>#N/A</v>
      </c>
    </row>
    <row r="1756" spans="1:18" x14ac:dyDescent="0.35">
      <c r="A1756" s="83" t="str">
        <f>IFERROR(VLOOKUP(LEFT(F1756,4),Tabla3[[COD]:[PROCESO]],5,0),"")</f>
        <v/>
      </c>
      <c r="B1756" s="15"/>
      <c r="C1756" s="85"/>
      <c r="D1756" s="84" t="e">
        <f>VLOOKUP(E1756,FINCAS!$A$2:$B$77,2,0)</f>
        <v>#N/A</v>
      </c>
      <c r="E1756" s="15"/>
      <c r="F1756" s="15"/>
      <c r="G1756" s="82" t="e">
        <f>VLOOKUP(F1756,'ESTADAR V3 2025'!$D$125:$E$240,2,0)</f>
        <v>#N/A</v>
      </c>
      <c r="H1756" s="86"/>
      <c r="I1756" s="86"/>
      <c r="J1756" s="15"/>
      <c r="K1756" s="92">
        <f t="shared" si="115"/>
        <v>0</v>
      </c>
      <c r="L1756" s="93">
        <f t="shared" si="116"/>
        <v>0</v>
      </c>
      <c r="M1756" s="94" t="str">
        <f>+IFERROR(VLOOKUP(LEFT(F1756,4),'ESTADAR V3 2025'!$C$4:$G$116,4,0),"")</f>
        <v/>
      </c>
      <c r="N1756" s="95" t="str">
        <f t="shared" si="117"/>
        <v/>
      </c>
      <c r="O1756" s="96" t="str">
        <f t="shared" si="118"/>
        <v/>
      </c>
      <c r="P1756" s="14"/>
      <c r="Q1756" s="14"/>
      <c r="R1756" s="218" t="e">
        <f>+VLOOKUP(F1756,'ESTADAR V3 2025'!$D$125:$G$236,4,FALSE)</f>
        <v>#N/A</v>
      </c>
    </row>
    <row r="1757" spans="1:18" x14ac:dyDescent="0.35">
      <c r="A1757" s="83" t="str">
        <f>IFERROR(VLOOKUP(LEFT(F1757,4),Tabla3[[COD]:[PROCESO]],5,0),"")</f>
        <v/>
      </c>
      <c r="B1757" s="15"/>
      <c r="C1757" s="85"/>
      <c r="D1757" s="84" t="e">
        <f>VLOOKUP(E1757,FINCAS!$A$2:$B$77,2,0)</f>
        <v>#N/A</v>
      </c>
      <c r="E1757" s="15"/>
      <c r="F1757" s="15"/>
      <c r="G1757" s="82" t="e">
        <f>VLOOKUP(F1757,'ESTADAR V3 2025'!$D$125:$E$240,2,0)</f>
        <v>#N/A</v>
      </c>
      <c r="H1757" s="86"/>
      <c r="I1757" s="86"/>
      <c r="J1757" s="15"/>
      <c r="K1757" s="92">
        <f t="shared" si="115"/>
        <v>0</v>
      </c>
      <c r="L1757" s="93">
        <f t="shared" si="116"/>
        <v>0</v>
      </c>
      <c r="M1757" s="94" t="str">
        <f>+IFERROR(VLOOKUP(LEFT(F1757,4),'ESTADAR V3 2025'!$C$4:$G$116,4,0),"")</f>
        <v/>
      </c>
      <c r="N1757" s="95" t="str">
        <f t="shared" si="117"/>
        <v/>
      </c>
      <c r="O1757" s="96" t="str">
        <f t="shared" si="118"/>
        <v/>
      </c>
      <c r="P1757" s="14"/>
      <c r="Q1757" s="14"/>
      <c r="R1757" s="218" t="e">
        <f>+VLOOKUP(F1757,'ESTADAR V3 2025'!$D$125:$G$236,4,FALSE)</f>
        <v>#N/A</v>
      </c>
    </row>
    <row r="1758" spans="1:18" x14ac:dyDescent="0.35">
      <c r="A1758" s="83" t="str">
        <f>IFERROR(VLOOKUP(LEFT(F1758,4),Tabla3[[COD]:[PROCESO]],5,0),"")</f>
        <v/>
      </c>
      <c r="B1758" s="15"/>
      <c r="C1758" s="85"/>
      <c r="D1758" s="84" t="e">
        <f>VLOOKUP(E1758,FINCAS!$A$2:$B$77,2,0)</f>
        <v>#N/A</v>
      </c>
      <c r="E1758" s="15"/>
      <c r="F1758" s="15"/>
      <c r="G1758" s="82" t="e">
        <f>VLOOKUP(F1758,'ESTADAR V3 2025'!$D$125:$E$240,2,0)</f>
        <v>#N/A</v>
      </c>
      <c r="H1758" s="86"/>
      <c r="I1758" s="86"/>
      <c r="J1758" s="15"/>
      <c r="K1758" s="92">
        <f t="shared" si="115"/>
        <v>0</v>
      </c>
      <c r="L1758" s="93">
        <f t="shared" si="116"/>
        <v>0</v>
      </c>
      <c r="M1758" s="94" t="str">
        <f>+IFERROR(VLOOKUP(LEFT(F1758,4),'ESTADAR V3 2025'!$C$4:$G$116,4,0),"")</f>
        <v/>
      </c>
      <c r="N1758" s="95" t="str">
        <f t="shared" si="117"/>
        <v/>
      </c>
      <c r="O1758" s="96" t="str">
        <f t="shared" si="118"/>
        <v/>
      </c>
      <c r="P1758" s="14"/>
      <c r="Q1758" s="14"/>
      <c r="R1758" s="218" t="e">
        <f>+VLOOKUP(F1758,'ESTADAR V3 2025'!$D$125:$G$236,4,FALSE)</f>
        <v>#N/A</v>
      </c>
    </row>
    <row r="1759" spans="1:18" x14ac:dyDescent="0.35">
      <c r="A1759" s="83" t="str">
        <f>IFERROR(VLOOKUP(LEFT(F1759,4),Tabla3[[COD]:[PROCESO]],5,0),"")</f>
        <v/>
      </c>
      <c r="B1759" s="15"/>
      <c r="C1759" s="85"/>
      <c r="D1759" s="84" t="e">
        <f>VLOOKUP(E1759,FINCAS!$A$2:$B$77,2,0)</f>
        <v>#N/A</v>
      </c>
      <c r="E1759" s="15"/>
      <c r="F1759" s="15"/>
      <c r="G1759" s="82" t="e">
        <f>VLOOKUP(F1759,'ESTADAR V3 2025'!$D$125:$E$240,2,0)</f>
        <v>#N/A</v>
      </c>
      <c r="H1759" s="86"/>
      <c r="I1759" s="86"/>
      <c r="J1759" s="15"/>
      <c r="K1759" s="92">
        <f t="shared" si="115"/>
        <v>0</v>
      </c>
      <c r="L1759" s="93">
        <f t="shared" si="116"/>
        <v>0</v>
      </c>
      <c r="M1759" s="94" t="str">
        <f>+IFERROR(VLOOKUP(LEFT(F1759,4),'ESTADAR V3 2025'!$C$4:$G$116,4,0),"")</f>
        <v/>
      </c>
      <c r="N1759" s="95" t="str">
        <f t="shared" si="117"/>
        <v/>
      </c>
      <c r="O1759" s="96" t="str">
        <f t="shared" si="118"/>
        <v/>
      </c>
      <c r="P1759" s="14"/>
      <c r="Q1759" s="14"/>
      <c r="R1759" s="218" t="e">
        <f>+VLOOKUP(F1759,'ESTADAR V3 2025'!$D$125:$G$236,4,FALSE)</f>
        <v>#N/A</v>
      </c>
    </row>
    <row r="1760" spans="1:18" x14ac:dyDescent="0.35">
      <c r="A1760" s="83" t="str">
        <f>IFERROR(VLOOKUP(LEFT(F1760,4),Tabla3[[COD]:[PROCESO]],5,0),"")</f>
        <v/>
      </c>
      <c r="B1760" s="15"/>
      <c r="C1760" s="85"/>
      <c r="D1760" s="84" t="e">
        <f>VLOOKUP(E1760,FINCAS!$A$2:$B$77,2,0)</f>
        <v>#N/A</v>
      </c>
      <c r="E1760" s="15"/>
      <c r="F1760" s="15"/>
      <c r="G1760" s="82" t="e">
        <f>VLOOKUP(F1760,'ESTADAR V3 2025'!$D$125:$E$240,2,0)</f>
        <v>#N/A</v>
      </c>
      <c r="H1760" s="86"/>
      <c r="I1760" s="86"/>
      <c r="J1760" s="15"/>
      <c r="K1760" s="92">
        <f t="shared" si="115"/>
        <v>0</v>
      </c>
      <c r="L1760" s="93">
        <f t="shared" si="116"/>
        <v>0</v>
      </c>
      <c r="M1760" s="94" t="str">
        <f>+IFERROR(VLOOKUP(LEFT(F1760,4),'ESTADAR V3 2025'!$C$4:$G$116,4,0),"")</f>
        <v/>
      </c>
      <c r="N1760" s="95" t="str">
        <f t="shared" si="117"/>
        <v/>
      </c>
      <c r="O1760" s="96" t="str">
        <f t="shared" si="118"/>
        <v/>
      </c>
      <c r="P1760" s="14"/>
      <c r="Q1760" s="14"/>
      <c r="R1760" s="218" t="e">
        <f>+VLOOKUP(F1760,'ESTADAR V3 2025'!$D$125:$G$236,4,FALSE)</f>
        <v>#N/A</v>
      </c>
    </row>
    <row r="1761" spans="1:18" x14ac:dyDescent="0.35">
      <c r="A1761" s="83" t="str">
        <f>IFERROR(VLOOKUP(LEFT(F1761,4),Tabla3[[COD]:[PROCESO]],5,0),"")</f>
        <v/>
      </c>
      <c r="B1761" s="15"/>
      <c r="C1761" s="85"/>
      <c r="D1761" s="84" t="e">
        <f>VLOOKUP(E1761,FINCAS!$A$2:$B$77,2,0)</f>
        <v>#N/A</v>
      </c>
      <c r="E1761" s="15"/>
      <c r="F1761" s="15"/>
      <c r="G1761" s="82" t="e">
        <f>VLOOKUP(F1761,'ESTADAR V3 2025'!$D$125:$E$240,2,0)</f>
        <v>#N/A</v>
      </c>
      <c r="H1761" s="86"/>
      <c r="I1761" s="86"/>
      <c r="J1761" s="15"/>
      <c r="K1761" s="92">
        <f t="shared" ref="K1761:K1824" si="119">+IFERROR(L1761,M1761)</f>
        <v>0</v>
      </c>
      <c r="L1761" s="93">
        <f t="shared" ref="L1761:L1824" si="120">+(I1761-H1761)*24</f>
        <v>0</v>
      </c>
      <c r="M1761" s="94" t="str">
        <f>+IFERROR(VLOOKUP(LEFT(F1761,4),'ESTADAR V3 2025'!$C$4:$G$116,4,0),"")</f>
        <v/>
      </c>
      <c r="N1761" s="95" t="str">
        <f t="shared" ref="N1761:N1824" si="121">IFERROR(J1761/L1761,"")</f>
        <v/>
      </c>
      <c r="O1761" s="96" t="str">
        <f t="shared" ref="O1761:O1824" si="122">IFERROR(N1761/M1761,"")</f>
        <v/>
      </c>
      <c r="P1761" s="14"/>
      <c r="Q1761" s="14"/>
      <c r="R1761" s="218" t="e">
        <f>+VLOOKUP(F1761,'ESTADAR V3 2025'!$D$125:$G$236,4,FALSE)</f>
        <v>#N/A</v>
      </c>
    </row>
    <row r="1762" spans="1:18" x14ac:dyDescent="0.35">
      <c r="A1762" s="83" t="str">
        <f>IFERROR(VLOOKUP(LEFT(F1762,4),Tabla3[[COD]:[PROCESO]],5,0),"")</f>
        <v/>
      </c>
      <c r="B1762" s="15"/>
      <c r="C1762" s="85"/>
      <c r="D1762" s="84" t="e">
        <f>VLOOKUP(E1762,FINCAS!$A$2:$B$77,2,0)</f>
        <v>#N/A</v>
      </c>
      <c r="E1762" s="15"/>
      <c r="F1762" s="15"/>
      <c r="G1762" s="82" t="e">
        <f>VLOOKUP(F1762,'ESTADAR V3 2025'!$D$125:$E$240,2,0)</f>
        <v>#N/A</v>
      </c>
      <c r="H1762" s="86"/>
      <c r="I1762" s="86"/>
      <c r="J1762" s="15"/>
      <c r="K1762" s="92">
        <f t="shared" si="119"/>
        <v>0</v>
      </c>
      <c r="L1762" s="93">
        <f t="shared" si="120"/>
        <v>0</v>
      </c>
      <c r="M1762" s="94" t="str">
        <f>+IFERROR(VLOOKUP(LEFT(F1762,4),'ESTADAR V3 2025'!$C$4:$G$116,4,0),"")</f>
        <v/>
      </c>
      <c r="N1762" s="95" t="str">
        <f t="shared" si="121"/>
        <v/>
      </c>
      <c r="O1762" s="96" t="str">
        <f t="shared" si="122"/>
        <v/>
      </c>
      <c r="P1762" s="14"/>
      <c r="Q1762" s="14"/>
      <c r="R1762" s="218" t="e">
        <f>+VLOOKUP(F1762,'ESTADAR V3 2025'!$D$125:$G$236,4,FALSE)</f>
        <v>#N/A</v>
      </c>
    </row>
    <row r="1763" spans="1:18" x14ac:dyDescent="0.35">
      <c r="A1763" s="83" t="str">
        <f>IFERROR(VLOOKUP(LEFT(F1763,4),Tabla3[[COD]:[PROCESO]],5,0),"")</f>
        <v/>
      </c>
      <c r="B1763" s="15"/>
      <c r="C1763" s="85"/>
      <c r="D1763" s="84" t="e">
        <f>VLOOKUP(E1763,FINCAS!$A$2:$B$77,2,0)</f>
        <v>#N/A</v>
      </c>
      <c r="E1763" s="15"/>
      <c r="F1763" s="15"/>
      <c r="G1763" s="82" t="e">
        <f>VLOOKUP(F1763,'ESTADAR V3 2025'!$D$125:$E$240,2,0)</f>
        <v>#N/A</v>
      </c>
      <c r="H1763" s="86"/>
      <c r="I1763" s="86"/>
      <c r="J1763" s="15"/>
      <c r="K1763" s="92">
        <f t="shared" si="119"/>
        <v>0</v>
      </c>
      <c r="L1763" s="93">
        <f t="shared" si="120"/>
        <v>0</v>
      </c>
      <c r="M1763" s="94" t="str">
        <f>+IFERROR(VLOOKUP(LEFT(F1763,4),'ESTADAR V3 2025'!$C$4:$G$116,4,0),"")</f>
        <v/>
      </c>
      <c r="N1763" s="95" t="str">
        <f t="shared" si="121"/>
        <v/>
      </c>
      <c r="O1763" s="96" t="str">
        <f t="shared" si="122"/>
        <v/>
      </c>
      <c r="P1763" s="14"/>
      <c r="Q1763" s="14"/>
      <c r="R1763" s="218" t="e">
        <f>+VLOOKUP(F1763,'ESTADAR V3 2025'!$D$125:$G$236,4,FALSE)</f>
        <v>#N/A</v>
      </c>
    </row>
    <row r="1764" spans="1:18" x14ac:dyDescent="0.35">
      <c r="A1764" s="83" t="str">
        <f>IFERROR(VLOOKUP(LEFT(F1764,4),Tabla3[[COD]:[PROCESO]],5,0),"")</f>
        <v/>
      </c>
      <c r="B1764" s="15"/>
      <c r="C1764" s="85"/>
      <c r="D1764" s="84" t="e">
        <f>VLOOKUP(E1764,FINCAS!$A$2:$B$77,2,0)</f>
        <v>#N/A</v>
      </c>
      <c r="E1764" s="15"/>
      <c r="F1764" s="15"/>
      <c r="G1764" s="82" t="e">
        <f>VLOOKUP(F1764,'ESTADAR V3 2025'!$D$125:$E$240,2,0)</f>
        <v>#N/A</v>
      </c>
      <c r="H1764" s="86"/>
      <c r="I1764" s="86"/>
      <c r="J1764" s="15"/>
      <c r="K1764" s="92">
        <f t="shared" si="119"/>
        <v>0</v>
      </c>
      <c r="L1764" s="93">
        <f t="shared" si="120"/>
        <v>0</v>
      </c>
      <c r="M1764" s="94" t="str">
        <f>+IFERROR(VLOOKUP(LEFT(F1764,4),'ESTADAR V3 2025'!$C$4:$G$116,4,0),"")</f>
        <v/>
      </c>
      <c r="N1764" s="95" t="str">
        <f t="shared" si="121"/>
        <v/>
      </c>
      <c r="O1764" s="96" t="str">
        <f t="shared" si="122"/>
        <v/>
      </c>
      <c r="P1764" s="14"/>
      <c r="Q1764" s="14"/>
      <c r="R1764" s="218" t="e">
        <f>+VLOOKUP(F1764,'ESTADAR V3 2025'!$D$125:$G$236,4,FALSE)</f>
        <v>#N/A</v>
      </c>
    </row>
    <row r="1765" spans="1:18" x14ac:dyDescent="0.35">
      <c r="A1765" s="83" t="str">
        <f>IFERROR(VLOOKUP(LEFT(F1765,4),Tabla3[[COD]:[PROCESO]],5,0),"")</f>
        <v/>
      </c>
      <c r="B1765" s="15"/>
      <c r="C1765" s="85"/>
      <c r="D1765" s="84" t="e">
        <f>VLOOKUP(E1765,FINCAS!$A$2:$B$77,2,0)</f>
        <v>#N/A</v>
      </c>
      <c r="E1765" s="15"/>
      <c r="F1765" s="15"/>
      <c r="G1765" s="82" t="e">
        <f>VLOOKUP(F1765,'ESTADAR V3 2025'!$D$125:$E$240,2,0)</f>
        <v>#N/A</v>
      </c>
      <c r="H1765" s="86"/>
      <c r="I1765" s="86"/>
      <c r="J1765" s="15"/>
      <c r="K1765" s="92">
        <f t="shared" si="119"/>
        <v>0</v>
      </c>
      <c r="L1765" s="93">
        <f t="shared" si="120"/>
        <v>0</v>
      </c>
      <c r="M1765" s="94" t="str">
        <f>+IFERROR(VLOOKUP(LEFT(F1765,4),'ESTADAR V3 2025'!$C$4:$G$116,4,0),"")</f>
        <v/>
      </c>
      <c r="N1765" s="95" t="str">
        <f t="shared" si="121"/>
        <v/>
      </c>
      <c r="O1765" s="96" t="str">
        <f t="shared" si="122"/>
        <v/>
      </c>
      <c r="P1765" s="14"/>
      <c r="Q1765" s="14"/>
      <c r="R1765" s="218" t="e">
        <f>+VLOOKUP(F1765,'ESTADAR V3 2025'!$D$125:$G$236,4,FALSE)</f>
        <v>#N/A</v>
      </c>
    </row>
    <row r="1766" spans="1:18" x14ac:dyDescent="0.35">
      <c r="A1766" s="83" t="str">
        <f>IFERROR(VLOOKUP(LEFT(F1766,4),Tabla3[[COD]:[PROCESO]],5,0),"")</f>
        <v/>
      </c>
      <c r="B1766" s="15"/>
      <c r="C1766" s="85"/>
      <c r="D1766" s="84" t="e">
        <f>VLOOKUP(E1766,FINCAS!$A$2:$B$77,2,0)</f>
        <v>#N/A</v>
      </c>
      <c r="E1766" s="15"/>
      <c r="F1766" s="15"/>
      <c r="G1766" s="82" t="e">
        <f>VLOOKUP(F1766,'ESTADAR V3 2025'!$D$125:$E$240,2,0)</f>
        <v>#N/A</v>
      </c>
      <c r="H1766" s="86"/>
      <c r="I1766" s="86"/>
      <c r="J1766" s="15"/>
      <c r="K1766" s="92">
        <f t="shared" si="119"/>
        <v>0</v>
      </c>
      <c r="L1766" s="93">
        <f t="shared" si="120"/>
        <v>0</v>
      </c>
      <c r="M1766" s="94" t="str">
        <f>+IFERROR(VLOOKUP(LEFT(F1766,4),'ESTADAR V3 2025'!$C$4:$G$116,4,0),"")</f>
        <v/>
      </c>
      <c r="N1766" s="95" t="str">
        <f t="shared" si="121"/>
        <v/>
      </c>
      <c r="O1766" s="96" t="str">
        <f t="shared" si="122"/>
        <v/>
      </c>
      <c r="P1766" s="14"/>
      <c r="Q1766" s="14"/>
      <c r="R1766" s="218" t="e">
        <f>+VLOOKUP(F1766,'ESTADAR V3 2025'!$D$125:$G$236,4,FALSE)</f>
        <v>#N/A</v>
      </c>
    </row>
    <row r="1767" spans="1:18" x14ac:dyDescent="0.35">
      <c r="A1767" s="83" t="str">
        <f>IFERROR(VLOOKUP(LEFT(F1767,4),Tabla3[[COD]:[PROCESO]],5,0),"")</f>
        <v/>
      </c>
      <c r="B1767" s="15"/>
      <c r="C1767" s="85"/>
      <c r="D1767" s="84" t="e">
        <f>VLOOKUP(E1767,FINCAS!$A$2:$B$77,2,0)</f>
        <v>#N/A</v>
      </c>
      <c r="E1767" s="15"/>
      <c r="F1767" s="15"/>
      <c r="G1767" s="82" t="e">
        <f>VLOOKUP(F1767,'ESTADAR V3 2025'!$D$125:$E$240,2,0)</f>
        <v>#N/A</v>
      </c>
      <c r="H1767" s="86"/>
      <c r="I1767" s="86"/>
      <c r="J1767" s="15"/>
      <c r="K1767" s="92">
        <f t="shared" si="119"/>
        <v>0</v>
      </c>
      <c r="L1767" s="93">
        <f t="shared" si="120"/>
        <v>0</v>
      </c>
      <c r="M1767" s="94" t="str">
        <f>+IFERROR(VLOOKUP(LEFT(F1767,4),'ESTADAR V3 2025'!$C$4:$G$116,4,0),"")</f>
        <v/>
      </c>
      <c r="N1767" s="95" t="str">
        <f t="shared" si="121"/>
        <v/>
      </c>
      <c r="O1767" s="96" t="str">
        <f t="shared" si="122"/>
        <v/>
      </c>
      <c r="P1767" s="14"/>
      <c r="Q1767" s="14"/>
      <c r="R1767" s="218" t="e">
        <f>+VLOOKUP(F1767,'ESTADAR V3 2025'!$D$125:$G$236,4,FALSE)</f>
        <v>#N/A</v>
      </c>
    </row>
    <row r="1768" spans="1:18" x14ac:dyDescent="0.35">
      <c r="A1768" s="83" t="str">
        <f>IFERROR(VLOOKUP(LEFT(F1768,4),Tabla3[[COD]:[PROCESO]],5,0),"")</f>
        <v/>
      </c>
      <c r="B1768" s="15"/>
      <c r="C1768" s="85"/>
      <c r="D1768" s="84" t="e">
        <f>VLOOKUP(E1768,FINCAS!$A$2:$B$77,2,0)</f>
        <v>#N/A</v>
      </c>
      <c r="E1768" s="15"/>
      <c r="F1768" s="15"/>
      <c r="G1768" s="82" t="e">
        <f>VLOOKUP(F1768,'ESTADAR V3 2025'!$D$125:$E$240,2,0)</f>
        <v>#N/A</v>
      </c>
      <c r="H1768" s="86"/>
      <c r="I1768" s="86"/>
      <c r="J1768" s="15"/>
      <c r="K1768" s="92">
        <f t="shared" si="119"/>
        <v>0</v>
      </c>
      <c r="L1768" s="93">
        <f t="shared" si="120"/>
        <v>0</v>
      </c>
      <c r="M1768" s="94" t="str">
        <f>+IFERROR(VLOOKUP(LEFT(F1768,4),'ESTADAR V3 2025'!$C$4:$G$116,4,0),"")</f>
        <v/>
      </c>
      <c r="N1768" s="95" t="str">
        <f t="shared" si="121"/>
        <v/>
      </c>
      <c r="O1768" s="96" t="str">
        <f t="shared" si="122"/>
        <v/>
      </c>
      <c r="P1768" s="14"/>
      <c r="Q1768" s="14"/>
      <c r="R1768" s="218" t="e">
        <f>+VLOOKUP(F1768,'ESTADAR V3 2025'!$D$125:$G$236,4,FALSE)</f>
        <v>#N/A</v>
      </c>
    </row>
    <row r="1769" spans="1:18" x14ac:dyDescent="0.35">
      <c r="A1769" s="83" t="str">
        <f>IFERROR(VLOOKUP(LEFT(F1769,4),Tabla3[[COD]:[PROCESO]],5,0),"")</f>
        <v/>
      </c>
      <c r="B1769" s="15"/>
      <c r="C1769" s="85"/>
      <c r="D1769" s="84" t="e">
        <f>VLOOKUP(E1769,FINCAS!$A$2:$B$77,2,0)</f>
        <v>#N/A</v>
      </c>
      <c r="E1769" s="15"/>
      <c r="F1769" s="15"/>
      <c r="G1769" s="82" t="e">
        <f>VLOOKUP(F1769,'ESTADAR V3 2025'!$D$125:$E$240,2,0)</f>
        <v>#N/A</v>
      </c>
      <c r="H1769" s="86"/>
      <c r="I1769" s="86"/>
      <c r="J1769" s="15"/>
      <c r="K1769" s="92">
        <f t="shared" si="119"/>
        <v>0</v>
      </c>
      <c r="L1769" s="93">
        <f t="shared" si="120"/>
        <v>0</v>
      </c>
      <c r="M1769" s="94" t="str">
        <f>+IFERROR(VLOOKUP(LEFT(F1769,4),'ESTADAR V3 2025'!$C$4:$G$116,4,0),"")</f>
        <v/>
      </c>
      <c r="N1769" s="95" t="str">
        <f t="shared" si="121"/>
        <v/>
      </c>
      <c r="O1769" s="96" t="str">
        <f t="shared" si="122"/>
        <v/>
      </c>
      <c r="P1769" s="14"/>
      <c r="Q1769" s="14"/>
      <c r="R1769" s="218" t="e">
        <f>+VLOOKUP(F1769,'ESTADAR V3 2025'!$D$125:$G$236,4,FALSE)</f>
        <v>#N/A</v>
      </c>
    </row>
    <row r="1770" spans="1:18" x14ac:dyDescent="0.35">
      <c r="A1770" s="83" t="str">
        <f>IFERROR(VLOOKUP(LEFT(F1770,4),Tabla3[[COD]:[PROCESO]],5,0),"")</f>
        <v/>
      </c>
      <c r="B1770" s="15"/>
      <c r="C1770" s="85"/>
      <c r="D1770" s="84" t="e">
        <f>VLOOKUP(E1770,FINCAS!$A$2:$B$77,2,0)</f>
        <v>#N/A</v>
      </c>
      <c r="E1770" s="15"/>
      <c r="F1770" s="15"/>
      <c r="G1770" s="82" t="e">
        <f>VLOOKUP(F1770,'ESTADAR V3 2025'!$D$125:$E$240,2,0)</f>
        <v>#N/A</v>
      </c>
      <c r="H1770" s="86"/>
      <c r="I1770" s="86"/>
      <c r="J1770" s="15"/>
      <c r="K1770" s="92">
        <f t="shared" si="119"/>
        <v>0</v>
      </c>
      <c r="L1770" s="93">
        <f t="shared" si="120"/>
        <v>0</v>
      </c>
      <c r="M1770" s="94" t="str">
        <f>+IFERROR(VLOOKUP(LEFT(F1770,4),'ESTADAR V3 2025'!$C$4:$G$116,4,0),"")</f>
        <v/>
      </c>
      <c r="N1770" s="95" t="str">
        <f t="shared" si="121"/>
        <v/>
      </c>
      <c r="O1770" s="96" t="str">
        <f t="shared" si="122"/>
        <v/>
      </c>
      <c r="P1770" s="14"/>
      <c r="Q1770" s="14"/>
      <c r="R1770" s="218" t="e">
        <f>+VLOOKUP(F1770,'ESTADAR V3 2025'!$D$125:$G$236,4,FALSE)</f>
        <v>#N/A</v>
      </c>
    </row>
    <row r="1771" spans="1:18" x14ac:dyDescent="0.35">
      <c r="A1771" s="83" t="str">
        <f>IFERROR(VLOOKUP(LEFT(F1771,4),Tabla3[[COD]:[PROCESO]],5,0),"")</f>
        <v/>
      </c>
      <c r="B1771" s="15"/>
      <c r="C1771" s="85"/>
      <c r="D1771" s="84" t="e">
        <f>VLOOKUP(E1771,FINCAS!$A$2:$B$77,2,0)</f>
        <v>#N/A</v>
      </c>
      <c r="E1771" s="15"/>
      <c r="F1771" s="15"/>
      <c r="G1771" s="82" t="e">
        <f>VLOOKUP(F1771,'ESTADAR V3 2025'!$D$125:$E$240,2,0)</f>
        <v>#N/A</v>
      </c>
      <c r="H1771" s="86"/>
      <c r="I1771" s="86"/>
      <c r="J1771" s="15"/>
      <c r="K1771" s="92">
        <f t="shared" si="119"/>
        <v>0</v>
      </c>
      <c r="L1771" s="93">
        <f t="shared" si="120"/>
        <v>0</v>
      </c>
      <c r="M1771" s="94" t="str">
        <f>+IFERROR(VLOOKUP(LEFT(F1771,4),'ESTADAR V3 2025'!$C$4:$G$116,4,0),"")</f>
        <v/>
      </c>
      <c r="N1771" s="95" t="str">
        <f t="shared" si="121"/>
        <v/>
      </c>
      <c r="O1771" s="96" t="str">
        <f t="shared" si="122"/>
        <v/>
      </c>
      <c r="P1771" s="14"/>
      <c r="Q1771" s="14"/>
      <c r="R1771" s="218" t="e">
        <f>+VLOOKUP(F1771,'ESTADAR V3 2025'!$D$125:$G$236,4,FALSE)</f>
        <v>#N/A</v>
      </c>
    </row>
    <row r="1772" spans="1:18" x14ac:dyDescent="0.35">
      <c r="A1772" s="83" t="str">
        <f>IFERROR(VLOOKUP(LEFT(F1772,4),Tabla3[[COD]:[PROCESO]],5,0),"")</f>
        <v/>
      </c>
      <c r="B1772" s="15"/>
      <c r="C1772" s="85"/>
      <c r="D1772" s="84" t="e">
        <f>VLOOKUP(E1772,FINCAS!$A$2:$B$77,2,0)</f>
        <v>#N/A</v>
      </c>
      <c r="E1772" s="15"/>
      <c r="F1772" s="15"/>
      <c r="G1772" s="82" t="e">
        <f>VLOOKUP(F1772,'ESTADAR V3 2025'!$D$125:$E$240,2,0)</f>
        <v>#N/A</v>
      </c>
      <c r="H1772" s="86"/>
      <c r="I1772" s="86"/>
      <c r="J1772" s="15"/>
      <c r="K1772" s="92">
        <f t="shared" si="119"/>
        <v>0</v>
      </c>
      <c r="L1772" s="93">
        <f t="shared" si="120"/>
        <v>0</v>
      </c>
      <c r="M1772" s="94" t="str">
        <f>+IFERROR(VLOOKUP(LEFT(F1772,4),'ESTADAR V3 2025'!$C$4:$G$116,4,0),"")</f>
        <v/>
      </c>
      <c r="N1772" s="95" t="str">
        <f t="shared" si="121"/>
        <v/>
      </c>
      <c r="O1772" s="96" t="str">
        <f t="shared" si="122"/>
        <v/>
      </c>
      <c r="P1772" s="14"/>
      <c r="Q1772" s="14"/>
      <c r="R1772" s="218" t="e">
        <f>+VLOOKUP(F1772,'ESTADAR V3 2025'!$D$125:$G$236,4,FALSE)</f>
        <v>#N/A</v>
      </c>
    </row>
    <row r="1773" spans="1:18" x14ac:dyDescent="0.35">
      <c r="A1773" s="83" t="str">
        <f>IFERROR(VLOOKUP(LEFT(F1773,4),Tabla3[[COD]:[PROCESO]],5,0),"")</f>
        <v/>
      </c>
      <c r="B1773" s="15"/>
      <c r="C1773" s="85"/>
      <c r="D1773" s="84" t="e">
        <f>VLOOKUP(E1773,FINCAS!$A$2:$B$77,2,0)</f>
        <v>#N/A</v>
      </c>
      <c r="E1773" s="15"/>
      <c r="F1773" s="15"/>
      <c r="G1773" s="82" t="e">
        <f>VLOOKUP(F1773,'ESTADAR V3 2025'!$D$125:$E$240,2,0)</f>
        <v>#N/A</v>
      </c>
      <c r="H1773" s="86"/>
      <c r="I1773" s="86"/>
      <c r="J1773" s="15"/>
      <c r="K1773" s="92">
        <f t="shared" si="119"/>
        <v>0</v>
      </c>
      <c r="L1773" s="93">
        <f t="shared" si="120"/>
        <v>0</v>
      </c>
      <c r="M1773" s="94" t="str">
        <f>+IFERROR(VLOOKUP(LEFT(F1773,4),'ESTADAR V3 2025'!$C$4:$G$116,4,0),"")</f>
        <v/>
      </c>
      <c r="N1773" s="95" t="str">
        <f t="shared" si="121"/>
        <v/>
      </c>
      <c r="O1773" s="96" t="str">
        <f t="shared" si="122"/>
        <v/>
      </c>
      <c r="P1773" s="14"/>
      <c r="Q1773" s="14"/>
      <c r="R1773" s="218" t="e">
        <f>+VLOOKUP(F1773,'ESTADAR V3 2025'!$D$125:$G$236,4,FALSE)</f>
        <v>#N/A</v>
      </c>
    </row>
    <row r="1774" spans="1:18" x14ac:dyDescent="0.35">
      <c r="A1774" s="83" t="str">
        <f>IFERROR(VLOOKUP(LEFT(F1774,4),Tabla3[[COD]:[PROCESO]],5,0),"")</f>
        <v/>
      </c>
      <c r="B1774" s="15"/>
      <c r="C1774" s="85"/>
      <c r="D1774" s="84" t="e">
        <f>VLOOKUP(E1774,FINCAS!$A$2:$B$77,2,0)</f>
        <v>#N/A</v>
      </c>
      <c r="E1774" s="15"/>
      <c r="F1774" s="15"/>
      <c r="G1774" s="82" t="e">
        <f>VLOOKUP(F1774,'ESTADAR V3 2025'!$D$125:$E$240,2,0)</f>
        <v>#N/A</v>
      </c>
      <c r="H1774" s="86"/>
      <c r="I1774" s="86"/>
      <c r="J1774" s="15"/>
      <c r="K1774" s="92">
        <f t="shared" si="119"/>
        <v>0</v>
      </c>
      <c r="L1774" s="93">
        <f t="shared" si="120"/>
        <v>0</v>
      </c>
      <c r="M1774" s="94" t="str">
        <f>+IFERROR(VLOOKUP(LEFT(F1774,4),'ESTADAR V3 2025'!$C$4:$G$116,4,0),"")</f>
        <v/>
      </c>
      <c r="N1774" s="95" t="str">
        <f t="shared" si="121"/>
        <v/>
      </c>
      <c r="O1774" s="96" t="str">
        <f t="shared" si="122"/>
        <v/>
      </c>
      <c r="P1774" s="14"/>
      <c r="Q1774" s="14"/>
      <c r="R1774" s="218" t="e">
        <f>+VLOOKUP(F1774,'ESTADAR V3 2025'!$D$125:$G$236,4,FALSE)</f>
        <v>#N/A</v>
      </c>
    </row>
    <row r="1775" spans="1:18" x14ac:dyDescent="0.35">
      <c r="A1775" s="83" t="str">
        <f>IFERROR(VLOOKUP(LEFT(F1775,4),Tabla3[[COD]:[PROCESO]],5,0),"")</f>
        <v/>
      </c>
      <c r="B1775" s="15"/>
      <c r="C1775" s="85"/>
      <c r="D1775" s="84" t="e">
        <f>VLOOKUP(E1775,FINCAS!$A$2:$B$77,2,0)</f>
        <v>#N/A</v>
      </c>
      <c r="E1775" s="15"/>
      <c r="F1775" s="15"/>
      <c r="G1775" s="82" t="e">
        <f>VLOOKUP(F1775,'ESTADAR V3 2025'!$D$125:$E$240,2,0)</f>
        <v>#N/A</v>
      </c>
      <c r="H1775" s="86"/>
      <c r="I1775" s="86"/>
      <c r="J1775" s="15"/>
      <c r="K1775" s="92">
        <f t="shared" si="119"/>
        <v>0</v>
      </c>
      <c r="L1775" s="93">
        <f t="shared" si="120"/>
        <v>0</v>
      </c>
      <c r="M1775" s="94" t="str">
        <f>+IFERROR(VLOOKUP(LEFT(F1775,4),'ESTADAR V3 2025'!$C$4:$G$116,4,0),"")</f>
        <v/>
      </c>
      <c r="N1775" s="95" t="str">
        <f t="shared" si="121"/>
        <v/>
      </c>
      <c r="O1775" s="96" t="str">
        <f t="shared" si="122"/>
        <v/>
      </c>
      <c r="P1775" s="14"/>
      <c r="Q1775" s="14"/>
      <c r="R1775" s="218" t="e">
        <f>+VLOOKUP(F1775,'ESTADAR V3 2025'!$D$125:$G$236,4,FALSE)</f>
        <v>#N/A</v>
      </c>
    </row>
    <row r="1776" spans="1:18" x14ac:dyDescent="0.35">
      <c r="A1776" s="83" t="str">
        <f>IFERROR(VLOOKUP(LEFT(F1776,4),Tabla3[[COD]:[PROCESO]],5,0),"")</f>
        <v/>
      </c>
      <c r="B1776" s="15"/>
      <c r="C1776" s="85"/>
      <c r="D1776" s="84" t="e">
        <f>VLOOKUP(E1776,FINCAS!$A$2:$B$77,2,0)</f>
        <v>#N/A</v>
      </c>
      <c r="E1776" s="15"/>
      <c r="F1776" s="15"/>
      <c r="G1776" s="82" t="e">
        <f>VLOOKUP(F1776,'ESTADAR V3 2025'!$D$125:$E$240,2,0)</f>
        <v>#N/A</v>
      </c>
      <c r="H1776" s="86"/>
      <c r="I1776" s="86"/>
      <c r="J1776" s="15"/>
      <c r="K1776" s="92">
        <f t="shared" si="119"/>
        <v>0</v>
      </c>
      <c r="L1776" s="93">
        <f t="shared" si="120"/>
        <v>0</v>
      </c>
      <c r="M1776" s="94" t="str">
        <f>+IFERROR(VLOOKUP(LEFT(F1776,4),'ESTADAR V3 2025'!$C$4:$G$116,4,0),"")</f>
        <v/>
      </c>
      <c r="N1776" s="95" t="str">
        <f t="shared" si="121"/>
        <v/>
      </c>
      <c r="O1776" s="96" t="str">
        <f t="shared" si="122"/>
        <v/>
      </c>
      <c r="P1776" s="14"/>
      <c r="Q1776" s="14"/>
      <c r="R1776" s="218" t="e">
        <f>+VLOOKUP(F1776,'ESTADAR V3 2025'!$D$125:$G$236,4,FALSE)</f>
        <v>#N/A</v>
      </c>
    </row>
    <row r="1777" spans="1:18" x14ac:dyDescent="0.35">
      <c r="A1777" s="83" t="str">
        <f>IFERROR(VLOOKUP(LEFT(F1777,4),Tabla3[[COD]:[PROCESO]],5,0),"")</f>
        <v/>
      </c>
      <c r="B1777" s="15"/>
      <c r="C1777" s="85"/>
      <c r="D1777" s="84" t="e">
        <f>VLOOKUP(E1777,FINCAS!$A$2:$B$77,2,0)</f>
        <v>#N/A</v>
      </c>
      <c r="E1777" s="15"/>
      <c r="F1777" s="15"/>
      <c r="G1777" s="82" t="e">
        <f>VLOOKUP(F1777,'ESTADAR V3 2025'!$D$125:$E$240,2,0)</f>
        <v>#N/A</v>
      </c>
      <c r="H1777" s="86"/>
      <c r="I1777" s="86"/>
      <c r="J1777" s="15"/>
      <c r="K1777" s="92">
        <f t="shared" si="119"/>
        <v>0</v>
      </c>
      <c r="L1777" s="93">
        <f t="shared" si="120"/>
        <v>0</v>
      </c>
      <c r="M1777" s="94" t="str">
        <f>+IFERROR(VLOOKUP(LEFT(F1777,4),'ESTADAR V3 2025'!$C$4:$G$116,4,0),"")</f>
        <v/>
      </c>
      <c r="N1777" s="95" t="str">
        <f t="shared" si="121"/>
        <v/>
      </c>
      <c r="O1777" s="96" t="str">
        <f t="shared" si="122"/>
        <v/>
      </c>
      <c r="P1777" s="14"/>
      <c r="Q1777" s="14"/>
      <c r="R1777" s="218" t="e">
        <f>+VLOOKUP(F1777,'ESTADAR V3 2025'!$D$125:$G$236,4,FALSE)</f>
        <v>#N/A</v>
      </c>
    </row>
    <row r="1778" spans="1:18" x14ac:dyDescent="0.35">
      <c r="A1778" s="83" t="str">
        <f>IFERROR(VLOOKUP(LEFT(F1778,4),Tabla3[[COD]:[PROCESO]],5,0),"")</f>
        <v/>
      </c>
      <c r="B1778" s="15"/>
      <c r="C1778" s="85"/>
      <c r="D1778" s="84" t="e">
        <f>VLOOKUP(E1778,FINCAS!$A$2:$B$77,2,0)</f>
        <v>#N/A</v>
      </c>
      <c r="E1778" s="15"/>
      <c r="F1778" s="15"/>
      <c r="G1778" s="82" t="e">
        <f>VLOOKUP(F1778,'ESTADAR V3 2025'!$D$125:$E$240,2,0)</f>
        <v>#N/A</v>
      </c>
      <c r="H1778" s="86"/>
      <c r="I1778" s="86"/>
      <c r="J1778" s="15"/>
      <c r="K1778" s="92">
        <f t="shared" si="119"/>
        <v>0</v>
      </c>
      <c r="L1778" s="93">
        <f t="shared" si="120"/>
        <v>0</v>
      </c>
      <c r="M1778" s="94" t="str">
        <f>+IFERROR(VLOOKUP(LEFT(F1778,4),'ESTADAR V3 2025'!$C$4:$G$116,4,0),"")</f>
        <v/>
      </c>
      <c r="N1778" s="95" t="str">
        <f t="shared" si="121"/>
        <v/>
      </c>
      <c r="O1778" s="96" t="str">
        <f t="shared" si="122"/>
        <v/>
      </c>
      <c r="P1778" s="14"/>
      <c r="Q1778" s="14"/>
      <c r="R1778" s="218" t="e">
        <f>+VLOOKUP(F1778,'ESTADAR V3 2025'!$D$125:$G$236,4,FALSE)</f>
        <v>#N/A</v>
      </c>
    </row>
    <row r="1779" spans="1:18" x14ac:dyDescent="0.35">
      <c r="A1779" s="83" t="str">
        <f>IFERROR(VLOOKUP(LEFT(F1779,4),Tabla3[[COD]:[PROCESO]],5,0),"")</f>
        <v/>
      </c>
      <c r="B1779" s="15"/>
      <c r="C1779" s="85"/>
      <c r="D1779" s="84" t="e">
        <f>VLOOKUP(E1779,FINCAS!$A$2:$B$77,2,0)</f>
        <v>#N/A</v>
      </c>
      <c r="E1779" s="15"/>
      <c r="F1779" s="15"/>
      <c r="G1779" s="82" t="e">
        <f>VLOOKUP(F1779,'ESTADAR V3 2025'!$D$125:$E$240,2,0)</f>
        <v>#N/A</v>
      </c>
      <c r="H1779" s="86"/>
      <c r="I1779" s="86"/>
      <c r="J1779" s="15"/>
      <c r="K1779" s="92">
        <f t="shared" si="119"/>
        <v>0</v>
      </c>
      <c r="L1779" s="93">
        <f t="shared" si="120"/>
        <v>0</v>
      </c>
      <c r="M1779" s="94" t="str">
        <f>+IFERROR(VLOOKUP(LEFT(F1779,4),'ESTADAR V3 2025'!$C$4:$G$116,4,0),"")</f>
        <v/>
      </c>
      <c r="N1779" s="95" t="str">
        <f t="shared" si="121"/>
        <v/>
      </c>
      <c r="O1779" s="96" t="str">
        <f t="shared" si="122"/>
        <v/>
      </c>
      <c r="P1779" s="14"/>
      <c r="Q1779" s="14"/>
      <c r="R1779" s="218" t="e">
        <f>+VLOOKUP(F1779,'ESTADAR V3 2025'!$D$125:$G$236,4,FALSE)</f>
        <v>#N/A</v>
      </c>
    </row>
    <row r="1780" spans="1:18" x14ac:dyDescent="0.35">
      <c r="A1780" s="83" t="str">
        <f>IFERROR(VLOOKUP(LEFT(F1780,4),Tabla3[[COD]:[PROCESO]],5,0),"")</f>
        <v/>
      </c>
      <c r="B1780" s="15"/>
      <c r="C1780" s="85"/>
      <c r="D1780" s="84" t="e">
        <f>VLOOKUP(E1780,FINCAS!$A$2:$B$77,2,0)</f>
        <v>#N/A</v>
      </c>
      <c r="E1780" s="15"/>
      <c r="F1780" s="15"/>
      <c r="G1780" s="82" t="e">
        <f>VLOOKUP(F1780,'ESTADAR V3 2025'!$D$125:$E$240,2,0)</f>
        <v>#N/A</v>
      </c>
      <c r="H1780" s="86"/>
      <c r="I1780" s="86"/>
      <c r="J1780" s="15"/>
      <c r="K1780" s="92">
        <f t="shared" si="119"/>
        <v>0</v>
      </c>
      <c r="L1780" s="93">
        <f t="shared" si="120"/>
        <v>0</v>
      </c>
      <c r="M1780" s="94" t="str">
        <f>+IFERROR(VLOOKUP(LEFT(F1780,4),'ESTADAR V3 2025'!$C$4:$G$116,4,0),"")</f>
        <v/>
      </c>
      <c r="N1780" s="95" t="str">
        <f t="shared" si="121"/>
        <v/>
      </c>
      <c r="O1780" s="96" t="str">
        <f t="shared" si="122"/>
        <v/>
      </c>
      <c r="P1780" s="14"/>
      <c r="Q1780" s="14"/>
      <c r="R1780" s="218" t="e">
        <f>+VLOOKUP(F1780,'ESTADAR V3 2025'!$D$125:$G$236,4,FALSE)</f>
        <v>#N/A</v>
      </c>
    </row>
    <row r="1781" spans="1:18" x14ac:dyDescent="0.35">
      <c r="A1781" s="83" t="str">
        <f>IFERROR(VLOOKUP(LEFT(F1781,4),Tabla3[[COD]:[PROCESO]],5,0),"")</f>
        <v/>
      </c>
      <c r="B1781" s="15"/>
      <c r="C1781" s="85"/>
      <c r="D1781" s="84" t="e">
        <f>VLOOKUP(E1781,FINCAS!$A$2:$B$77,2,0)</f>
        <v>#N/A</v>
      </c>
      <c r="E1781" s="15"/>
      <c r="F1781" s="15"/>
      <c r="G1781" s="82" t="e">
        <f>VLOOKUP(F1781,'ESTADAR V3 2025'!$D$125:$E$240,2,0)</f>
        <v>#N/A</v>
      </c>
      <c r="H1781" s="86"/>
      <c r="I1781" s="86"/>
      <c r="J1781" s="15"/>
      <c r="K1781" s="92">
        <f t="shared" si="119"/>
        <v>0</v>
      </c>
      <c r="L1781" s="93">
        <f t="shared" si="120"/>
        <v>0</v>
      </c>
      <c r="M1781" s="94" t="str">
        <f>+IFERROR(VLOOKUP(LEFT(F1781,4),'ESTADAR V3 2025'!$C$4:$G$116,4,0),"")</f>
        <v/>
      </c>
      <c r="N1781" s="95" t="str">
        <f t="shared" si="121"/>
        <v/>
      </c>
      <c r="O1781" s="96" t="str">
        <f t="shared" si="122"/>
        <v/>
      </c>
      <c r="P1781" s="14"/>
      <c r="Q1781" s="14"/>
      <c r="R1781" s="218" t="e">
        <f>+VLOOKUP(F1781,'ESTADAR V3 2025'!$D$125:$G$236,4,FALSE)</f>
        <v>#N/A</v>
      </c>
    </row>
    <row r="1782" spans="1:18" x14ac:dyDescent="0.35">
      <c r="A1782" s="83" t="str">
        <f>IFERROR(VLOOKUP(LEFT(F1782,4),Tabla3[[COD]:[PROCESO]],5,0),"")</f>
        <v/>
      </c>
      <c r="B1782" s="15"/>
      <c r="C1782" s="85"/>
      <c r="D1782" s="84" t="e">
        <f>VLOOKUP(E1782,FINCAS!$A$2:$B$77,2,0)</f>
        <v>#N/A</v>
      </c>
      <c r="E1782" s="15"/>
      <c r="F1782" s="15"/>
      <c r="G1782" s="82" t="e">
        <f>VLOOKUP(F1782,'ESTADAR V3 2025'!$D$125:$E$240,2,0)</f>
        <v>#N/A</v>
      </c>
      <c r="H1782" s="86"/>
      <c r="I1782" s="86"/>
      <c r="J1782" s="15"/>
      <c r="K1782" s="92">
        <f t="shared" si="119"/>
        <v>0</v>
      </c>
      <c r="L1782" s="93">
        <f t="shared" si="120"/>
        <v>0</v>
      </c>
      <c r="M1782" s="94" t="str">
        <f>+IFERROR(VLOOKUP(LEFT(F1782,4),'ESTADAR V3 2025'!$C$4:$G$116,4,0),"")</f>
        <v/>
      </c>
      <c r="N1782" s="95" t="str">
        <f t="shared" si="121"/>
        <v/>
      </c>
      <c r="O1782" s="96" t="str">
        <f t="shared" si="122"/>
        <v/>
      </c>
      <c r="P1782" s="14"/>
      <c r="Q1782" s="14"/>
      <c r="R1782" s="218" t="e">
        <f>+VLOOKUP(F1782,'ESTADAR V3 2025'!$D$125:$G$236,4,FALSE)</f>
        <v>#N/A</v>
      </c>
    </row>
    <row r="1783" spans="1:18" x14ac:dyDescent="0.35">
      <c r="A1783" s="83" t="str">
        <f>IFERROR(VLOOKUP(LEFT(F1783,4),Tabla3[[COD]:[PROCESO]],5,0),"")</f>
        <v/>
      </c>
      <c r="B1783" s="15"/>
      <c r="C1783" s="85"/>
      <c r="D1783" s="84" t="e">
        <f>VLOOKUP(E1783,FINCAS!$A$2:$B$77,2,0)</f>
        <v>#N/A</v>
      </c>
      <c r="E1783" s="15"/>
      <c r="F1783" s="15"/>
      <c r="G1783" s="82" t="e">
        <f>VLOOKUP(F1783,'ESTADAR V3 2025'!$D$125:$E$240,2,0)</f>
        <v>#N/A</v>
      </c>
      <c r="H1783" s="86"/>
      <c r="I1783" s="86"/>
      <c r="J1783" s="15"/>
      <c r="K1783" s="92">
        <f t="shared" si="119"/>
        <v>0</v>
      </c>
      <c r="L1783" s="93">
        <f t="shared" si="120"/>
        <v>0</v>
      </c>
      <c r="M1783" s="94" t="str">
        <f>+IFERROR(VLOOKUP(LEFT(F1783,4),'ESTADAR V3 2025'!$C$4:$G$116,4,0),"")</f>
        <v/>
      </c>
      <c r="N1783" s="95" t="str">
        <f t="shared" si="121"/>
        <v/>
      </c>
      <c r="O1783" s="96" t="str">
        <f t="shared" si="122"/>
        <v/>
      </c>
      <c r="P1783" s="14"/>
      <c r="Q1783" s="14"/>
      <c r="R1783" s="218" t="e">
        <f>+VLOOKUP(F1783,'ESTADAR V3 2025'!$D$125:$G$236,4,FALSE)</f>
        <v>#N/A</v>
      </c>
    </row>
    <row r="1784" spans="1:18" x14ac:dyDescent="0.35">
      <c r="A1784" s="83" t="str">
        <f>IFERROR(VLOOKUP(LEFT(F1784,4),Tabla3[[COD]:[PROCESO]],5,0),"")</f>
        <v/>
      </c>
      <c r="B1784" s="15"/>
      <c r="C1784" s="85"/>
      <c r="D1784" s="84" t="e">
        <f>VLOOKUP(E1784,FINCAS!$A$2:$B$77,2,0)</f>
        <v>#N/A</v>
      </c>
      <c r="E1784" s="15"/>
      <c r="F1784" s="15"/>
      <c r="G1784" s="82" t="e">
        <f>VLOOKUP(F1784,'ESTADAR V3 2025'!$D$125:$E$240,2,0)</f>
        <v>#N/A</v>
      </c>
      <c r="H1784" s="86"/>
      <c r="I1784" s="86"/>
      <c r="J1784" s="15"/>
      <c r="K1784" s="92">
        <f t="shared" si="119"/>
        <v>0</v>
      </c>
      <c r="L1784" s="93">
        <f t="shared" si="120"/>
        <v>0</v>
      </c>
      <c r="M1784" s="94" t="str">
        <f>+IFERROR(VLOOKUP(LEFT(F1784,4),'ESTADAR V3 2025'!$C$4:$G$116,4,0),"")</f>
        <v/>
      </c>
      <c r="N1784" s="95" t="str">
        <f t="shared" si="121"/>
        <v/>
      </c>
      <c r="O1784" s="96" t="str">
        <f t="shared" si="122"/>
        <v/>
      </c>
      <c r="P1784" s="14"/>
      <c r="Q1784" s="14"/>
      <c r="R1784" s="218" t="e">
        <f>+VLOOKUP(F1784,'ESTADAR V3 2025'!$D$125:$G$236,4,FALSE)</f>
        <v>#N/A</v>
      </c>
    </row>
    <row r="1785" spans="1:18" x14ac:dyDescent="0.35">
      <c r="A1785" s="83" t="str">
        <f>IFERROR(VLOOKUP(LEFT(F1785,4),Tabla3[[COD]:[PROCESO]],5,0),"")</f>
        <v/>
      </c>
      <c r="B1785" s="15"/>
      <c r="C1785" s="85"/>
      <c r="D1785" s="84" t="e">
        <f>VLOOKUP(E1785,FINCAS!$A$2:$B$77,2,0)</f>
        <v>#N/A</v>
      </c>
      <c r="E1785" s="15"/>
      <c r="F1785" s="15"/>
      <c r="G1785" s="82" t="e">
        <f>VLOOKUP(F1785,'ESTADAR V3 2025'!$D$125:$E$240,2,0)</f>
        <v>#N/A</v>
      </c>
      <c r="H1785" s="86"/>
      <c r="I1785" s="86"/>
      <c r="J1785" s="15"/>
      <c r="K1785" s="92">
        <f t="shared" si="119"/>
        <v>0</v>
      </c>
      <c r="L1785" s="93">
        <f t="shared" si="120"/>
        <v>0</v>
      </c>
      <c r="M1785" s="94" t="str">
        <f>+IFERROR(VLOOKUP(LEFT(F1785,4),'ESTADAR V3 2025'!$C$4:$G$116,4,0),"")</f>
        <v/>
      </c>
      <c r="N1785" s="95" t="str">
        <f t="shared" si="121"/>
        <v/>
      </c>
      <c r="O1785" s="96" t="str">
        <f t="shared" si="122"/>
        <v/>
      </c>
      <c r="P1785" s="14"/>
      <c r="Q1785" s="14"/>
      <c r="R1785" s="218" t="e">
        <f>+VLOOKUP(F1785,'ESTADAR V3 2025'!$D$125:$G$236,4,FALSE)</f>
        <v>#N/A</v>
      </c>
    </row>
    <row r="1786" spans="1:18" x14ac:dyDescent="0.35">
      <c r="A1786" s="83" t="str">
        <f>IFERROR(VLOOKUP(LEFT(F1786,4),Tabla3[[COD]:[PROCESO]],5,0),"")</f>
        <v/>
      </c>
      <c r="B1786" s="15"/>
      <c r="C1786" s="85"/>
      <c r="D1786" s="84" t="e">
        <f>VLOOKUP(E1786,FINCAS!$A$2:$B$77,2,0)</f>
        <v>#N/A</v>
      </c>
      <c r="E1786" s="15"/>
      <c r="F1786" s="15"/>
      <c r="G1786" s="82" t="e">
        <f>VLOOKUP(F1786,'ESTADAR V3 2025'!$D$125:$E$240,2,0)</f>
        <v>#N/A</v>
      </c>
      <c r="H1786" s="86"/>
      <c r="I1786" s="86"/>
      <c r="J1786" s="15"/>
      <c r="K1786" s="92">
        <f t="shared" si="119"/>
        <v>0</v>
      </c>
      <c r="L1786" s="93">
        <f t="shared" si="120"/>
        <v>0</v>
      </c>
      <c r="M1786" s="94" t="str">
        <f>+IFERROR(VLOOKUP(LEFT(F1786,4),'ESTADAR V3 2025'!$C$4:$G$116,4,0),"")</f>
        <v/>
      </c>
      <c r="N1786" s="95" t="str">
        <f t="shared" si="121"/>
        <v/>
      </c>
      <c r="O1786" s="96" t="str">
        <f t="shared" si="122"/>
        <v/>
      </c>
      <c r="P1786" s="14"/>
      <c r="Q1786" s="14"/>
      <c r="R1786" s="218" t="e">
        <f>+VLOOKUP(F1786,'ESTADAR V3 2025'!$D$125:$G$236,4,FALSE)</f>
        <v>#N/A</v>
      </c>
    </row>
    <row r="1787" spans="1:18" x14ac:dyDescent="0.35">
      <c r="A1787" s="83" t="str">
        <f>IFERROR(VLOOKUP(LEFT(F1787,4),Tabla3[[COD]:[PROCESO]],5,0),"")</f>
        <v/>
      </c>
      <c r="B1787" s="15"/>
      <c r="C1787" s="85"/>
      <c r="D1787" s="84" t="e">
        <f>VLOOKUP(E1787,FINCAS!$A$2:$B$77,2,0)</f>
        <v>#N/A</v>
      </c>
      <c r="E1787" s="15"/>
      <c r="F1787" s="15"/>
      <c r="G1787" s="82" t="e">
        <f>VLOOKUP(F1787,'ESTADAR V3 2025'!$D$125:$E$240,2,0)</f>
        <v>#N/A</v>
      </c>
      <c r="H1787" s="86"/>
      <c r="I1787" s="86"/>
      <c r="J1787" s="15"/>
      <c r="K1787" s="92">
        <f t="shared" si="119"/>
        <v>0</v>
      </c>
      <c r="L1787" s="93">
        <f t="shared" si="120"/>
        <v>0</v>
      </c>
      <c r="M1787" s="94" t="str">
        <f>+IFERROR(VLOOKUP(LEFT(F1787,4),'ESTADAR V3 2025'!$C$4:$G$116,4,0),"")</f>
        <v/>
      </c>
      <c r="N1787" s="95" t="str">
        <f t="shared" si="121"/>
        <v/>
      </c>
      <c r="O1787" s="96" t="str">
        <f t="shared" si="122"/>
        <v/>
      </c>
      <c r="P1787" s="14"/>
      <c r="Q1787" s="14"/>
      <c r="R1787" s="218" t="e">
        <f>+VLOOKUP(F1787,'ESTADAR V3 2025'!$D$125:$G$236,4,FALSE)</f>
        <v>#N/A</v>
      </c>
    </row>
    <row r="1788" spans="1:18" x14ac:dyDescent="0.35">
      <c r="A1788" s="83" t="str">
        <f>IFERROR(VLOOKUP(LEFT(F1788,4),Tabla3[[COD]:[PROCESO]],5,0),"")</f>
        <v/>
      </c>
      <c r="B1788" s="15"/>
      <c r="C1788" s="85"/>
      <c r="D1788" s="84" t="e">
        <f>VLOOKUP(E1788,FINCAS!$A$2:$B$77,2,0)</f>
        <v>#N/A</v>
      </c>
      <c r="E1788" s="15"/>
      <c r="F1788" s="15"/>
      <c r="G1788" s="82" t="e">
        <f>VLOOKUP(F1788,'ESTADAR V3 2025'!$D$125:$E$240,2,0)</f>
        <v>#N/A</v>
      </c>
      <c r="H1788" s="86"/>
      <c r="I1788" s="86"/>
      <c r="J1788" s="15"/>
      <c r="K1788" s="92">
        <f t="shared" si="119"/>
        <v>0</v>
      </c>
      <c r="L1788" s="93">
        <f t="shared" si="120"/>
        <v>0</v>
      </c>
      <c r="M1788" s="94" t="str">
        <f>+IFERROR(VLOOKUP(LEFT(F1788,4),'ESTADAR V3 2025'!$C$4:$G$116,4,0),"")</f>
        <v/>
      </c>
      <c r="N1788" s="95" t="str">
        <f t="shared" si="121"/>
        <v/>
      </c>
      <c r="O1788" s="96" t="str">
        <f t="shared" si="122"/>
        <v/>
      </c>
      <c r="P1788" s="14"/>
      <c r="Q1788" s="14"/>
      <c r="R1788" s="218" t="e">
        <f>+VLOOKUP(F1788,'ESTADAR V3 2025'!$D$125:$G$236,4,FALSE)</f>
        <v>#N/A</v>
      </c>
    </row>
    <row r="1789" spans="1:18" x14ac:dyDescent="0.35">
      <c r="A1789" s="83" t="str">
        <f>IFERROR(VLOOKUP(LEFT(F1789,4),Tabla3[[COD]:[PROCESO]],5,0),"")</f>
        <v/>
      </c>
      <c r="B1789" s="15"/>
      <c r="C1789" s="85"/>
      <c r="D1789" s="84" t="e">
        <f>VLOOKUP(E1789,FINCAS!$A$2:$B$77,2,0)</f>
        <v>#N/A</v>
      </c>
      <c r="E1789" s="15"/>
      <c r="F1789" s="15"/>
      <c r="G1789" s="82" t="e">
        <f>VLOOKUP(F1789,'ESTADAR V3 2025'!$D$125:$E$240,2,0)</f>
        <v>#N/A</v>
      </c>
      <c r="H1789" s="86"/>
      <c r="I1789" s="86"/>
      <c r="J1789" s="15"/>
      <c r="K1789" s="92">
        <f t="shared" si="119"/>
        <v>0</v>
      </c>
      <c r="L1789" s="93">
        <f t="shared" si="120"/>
        <v>0</v>
      </c>
      <c r="M1789" s="94" t="str">
        <f>+IFERROR(VLOOKUP(LEFT(F1789,4),'ESTADAR V3 2025'!$C$4:$G$116,4,0),"")</f>
        <v/>
      </c>
      <c r="N1789" s="95" t="str">
        <f t="shared" si="121"/>
        <v/>
      </c>
      <c r="O1789" s="96" t="str">
        <f t="shared" si="122"/>
        <v/>
      </c>
      <c r="P1789" s="14"/>
      <c r="Q1789" s="14"/>
      <c r="R1789" s="218" t="e">
        <f>+VLOOKUP(F1789,'ESTADAR V3 2025'!$D$125:$G$236,4,FALSE)</f>
        <v>#N/A</v>
      </c>
    </row>
    <row r="1790" spans="1:18" x14ac:dyDescent="0.35">
      <c r="A1790" s="83" t="str">
        <f>IFERROR(VLOOKUP(LEFT(F1790,4),Tabla3[[COD]:[PROCESO]],5,0),"")</f>
        <v/>
      </c>
      <c r="B1790" s="15"/>
      <c r="C1790" s="85"/>
      <c r="D1790" s="84" t="e">
        <f>VLOOKUP(E1790,FINCAS!$A$2:$B$77,2,0)</f>
        <v>#N/A</v>
      </c>
      <c r="E1790" s="15"/>
      <c r="F1790" s="15"/>
      <c r="G1790" s="82" t="e">
        <f>VLOOKUP(F1790,'ESTADAR V3 2025'!$D$125:$E$240,2,0)</f>
        <v>#N/A</v>
      </c>
      <c r="H1790" s="86"/>
      <c r="I1790" s="86"/>
      <c r="J1790" s="15"/>
      <c r="K1790" s="92">
        <f t="shared" si="119"/>
        <v>0</v>
      </c>
      <c r="L1790" s="93">
        <f t="shared" si="120"/>
        <v>0</v>
      </c>
      <c r="M1790" s="94" t="str">
        <f>+IFERROR(VLOOKUP(LEFT(F1790,4),'ESTADAR V3 2025'!$C$4:$G$116,4,0),"")</f>
        <v/>
      </c>
      <c r="N1790" s="95" t="str">
        <f t="shared" si="121"/>
        <v/>
      </c>
      <c r="O1790" s="96" t="str">
        <f t="shared" si="122"/>
        <v/>
      </c>
      <c r="P1790" s="14"/>
      <c r="Q1790" s="14"/>
      <c r="R1790" s="218" t="e">
        <f>+VLOOKUP(F1790,'ESTADAR V3 2025'!$D$125:$G$236,4,FALSE)</f>
        <v>#N/A</v>
      </c>
    </row>
    <row r="1791" spans="1:18" x14ac:dyDescent="0.35">
      <c r="A1791" s="83" t="str">
        <f>IFERROR(VLOOKUP(LEFT(F1791,4),Tabla3[[COD]:[PROCESO]],5,0),"")</f>
        <v/>
      </c>
      <c r="B1791" s="15"/>
      <c r="C1791" s="85"/>
      <c r="D1791" s="84" t="e">
        <f>VLOOKUP(E1791,FINCAS!$A$2:$B$77,2,0)</f>
        <v>#N/A</v>
      </c>
      <c r="E1791" s="15"/>
      <c r="F1791" s="15"/>
      <c r="G1791" s="82" t="e">
        <f>VLOOKUP(F1791,'ESTADAR V3 2025'!$D$125:$E$240,2,0)</f>
        <v>#N/A</v>
      </c>
      <c r="H1791" s="86"/>
      <c r="I1791" s="86"/>
      <c r="J1791" s="15"/>
      <c r="K1791" s="92">
        <f t="shared" si="119"/>
        <v>0</v>
      </c>
      <c r="L1791" s="93">
        <f t="shared" si="120"/>
        <v>0</v>
      </c>
      <c r="M1791" s="94" t="str">
        <f>+IFERROR(VLOOKUP(LEFT(F1791,4),'ESTADAR V3 2025'!$C$4:$G$116,4,0),"")</f>
        <v/>
      </c>
      <c r="N1791" s="95" t="str">
        <f t="shared" si="121"/>
        <v/>
      </c>
      <c r="O1791" s="96" t="str">
        <f t="shared" si="122"/>
        <v/>
      </c>
      <c r="P1791" s="14"/>
      <c r="Q1791" s="14"/>
      <c r="R1791" s="218" t="e">
        <f>+VLOOKUP(F1791,'ESTADAR V3 2025'!$D$125:$G$236,4,FALSE)</f>
        <v>#N/A</v>
      </c>
    </row>
    <row r="1792" spans="1:18" x14ac:dyDescent="0.35">
      <c r="A1792" s="83" t="str">
        <f>IFERROR(VLOOKUP(LEFT(F1792,4),Tabla3[[COD]:[PROCESO]],5,0),"")</f>
        <v/>
      </c>
      <c r="B1792" s="15"/>
      <c r="C1792" s="85"/>
      <c r="D1792" s="84" t="e">
        <f>VLOOKUP(E1792,FINCAS!$A$2:$B$77,2,0)</f>
        <v>#N/A</v>
      </c>
      <c r="E1792" s="15"/>
      <c r="F1792" s="15"/>
      <c r="G1792" s="82" t="e">
        <f>VLOOKUP(F1792,'ESTADAR V3 2025'!$D$125:$E$240,2,0)</f>
        <v>#N/A</v>
      </c>
      <c r="H1792" s="86"/>
      <c r="I1792" s="86"/>
      <c r="J1792" s="15"/>
      <c r="K1792" s="92">
        <f t="shared" si="119"/>
        <v>0</v>
      </c>
      <c r="L1792" s="93">
        <f t="shared" si="120"/>
        <v>0</v>
      </c>
      <c r="M1792" s="94" t="str">
        <f>+IFERROR(VLOOKUP(LEFT(F1792,4),'ESTADAR V3 2025'!$C$4:$G$116,4,0),"")</f>
        <v/>
      </c>
      <c r="N1792" s="95" t="str">
        <f t="shared" si="121"/>
        <v/>
      </c>
      <c r="O1792" s="96" t="str">
        <f t="shared" si="122"/>
        <v/>
      </c>
      <c r="P1792" s="14"/>
      <c r="Q1792" s="14"/>
      <c r="R1792" s="218" t="e">
        <f>+VLOOKUP(F1792,'ESTADAR V3 2025'!$D$125:$G$236,4,FALSE)</f>
        <v>#N/A</v>
      </c>
    </row>
    <row r="1793" spans="1:18" x14ac:dyDescent="0.35">
      <c r="A1793" s="83" t="str">
        <f>IFERROR(VLOOKUP(LEFT(F1793,4),Tabla3[[COD]:[PROCESO]],5,0),"")</f>
        <v/>
      </c>
      <c r="B1793" s="15"/>
      <c r="C1793" s="85"/>
      <c r="D1793" s="84" t="e">
        <f>VLOOKUP(E1793,FINCAS!$A$2:$B$77,2,0)</f>
        <v>#N/A</v>
      </c>
      <c r="E1793" s="15"/>
      <c r="F1793" s="15"/>
      <c r="G1793" s="82" t="e">
        <f>VLOOKUP(F1793,'ESTADAR V3 2025'!$D$125:$E$240,2,0)</f>
        <v>#N/A</v>
      </c>
      <c r="H1793" s="86"/>
      <c r="I1793" s="86"/>
      <c r="J1793" s="15"/>
      <c r="K1793" s="92">
        <f t="shared" si="119"/>
        <v>0</v>
      </c>
      <c r="L1793" s="93">
        <f t="shared" si="120"/>
        <v>0</v>
      </c>
      <c r="M1793" s="94" t="str">
        <f>+IFERROR(VLOOKUP(LEFT(F1793,4),'ESTADAR V3 2025'!$C$4:$G$116,4,0),"")</f>
        <v/>
      </c>
      <c r="N1793" s="95" t="str">
        <f t="shared" si="121"/>
        <v/>
      </c>
      <c r="O1793" s="96" t="str">
        <f t="shared" si="122"/>
        <v/>
      </c>
      <c r="P1793" s="14"/>
      <c r="Q1793" s="14"/>
      <c r="R1793" s="218" t="e">
        <f>+VLOOKUP(F1793,'ESTADAR V3 2025'!$D$125:$G$236,4,FALSE)</f>
        <v>#N/A</v>
      </c>
    </row>
    <row r="1794" spans="1:18" x14ac:dyDescent="0.35">
      <c r="A1794" s="83" t="str">
        <f>IFERROR(VLOOKUP(LEFT(F1794,4),Tabla3[[COD]:[PROCESO]],5,0),"")</f>
        <v/>
      </c>
      <c r="B1794" s="15"/>
      <c r="C1794" s="85"/>
      <c r="D1794" s="84" t="e">
        <f>VLOOKUP(E1794,FINCAS!$A$2:$B$77,2,0)</f>
        <v>#N/A</v>
      </c>
      <c r="E1794" s="15"/>
      <c r="F1794" s="15"/>
      <c r="G1794" s="82" t="e">
        <f>VLOOKUP(F1794,'ESTADAR V3 2025'!$D$125:$E$240,2,0)</f>
        <v>#N/A</v>
      </c>
      <c r="H1794" s="86"/>
      <c r="I1794" s="86"/>
      <c r="J1794" s="15"/>
      <c r="K1794" s="92">
        <f t="shared" si="119"/>
        <v>0</v>
      </c>
      <c r="L1794" s="93">
        <f t="shared" si="120"/>
        <v>0</v>
      </c>
      <c r="M1794" s="94" t="str">
        <f>+IFERROR(VLOOKUP(LEFT(F1794,4),'ESTADAR V3 2025'!$C$4:$G$116,4,0),"")</f>
        <v/>
      </c>
      <c r="N1794" s="95" t="str">
        <f t="shared" si="121"/>
        <v/>
      </c>
      <c r="O1794" s="96" t="str">
        <f t="shared" si="122"/>
        <v/>
      </c>
      <c r="P1794" s="14"/>
      <c r="Q1794" s="14"/>
      <c r="R1794" s="218" t="e">
        <f>+VLOOKUP(F1794,'ESTADAR V3 2025'!$D$125:$G$236,4,FALSE)</f>
        <v>#N/A</v>
      </c>
    </row>
    <row r="1795" spans="1:18" x14ac:dyDescent="0.35">
      <c r="A1795" s="83" t="str">
        <f>IFERROR(VLOOKUP(LEFT(F1795,4),Tabla3[[COD]:[PROCESO]],5,0),"")</f>
        <v/>
      </c>
      <c r="B1795" s="15"/>
      <c r="C1795" s="85"/>
      <c r="D1795" s="84" t="e">
        <f>VLOOKUP(E1795,FINCAS!$A$2:$B$77,2,0)</f>
        <v>#N/A</v>
      </c>
      <c r="E1795" s="15"/>
      <c r="F1795" s="15"/>
      <c r="G1795" s="82" t="e">
        <f>VLOOKUP(F1795,'ESTADAR V3 2025'!$D$125:$E$240,2,0)</f>
        <v>#N/A</v>
      </c>
      <c r="H1795" s="86"/>
      <c r="I1795" s="86"/>
      <c r="J1795" s="15"/>
      <c r="K1795" s="92">
        <f t="shared" si="119"/>
        <v>0</v>
      </c>
      <c r="L1795" s="93">
        <f t="shared" si="120"/>
        <v>0</v>
      </c>
      <c r="M1795" s="94" t="str">
        <f>+IFERROR(VLOOKUP(LEFT(F1795,4),'ESTADAR V3 2025'!$C$4:$G$116,4,0),"")</f>
        <v/>
      </c>
      <c r="N1795" s="95" t="str">
        <f t="shared" si="121"/>
        <v/>
      </c>
      <c r="O1795" s="96" t="str">
        <f t="shared" si="122"/>
        <v/>
      </c>
      <c r="P1795" s="14"/>
      <c r="Q1795" s="14"/>
      <c r="R1795" s="218" t="e">
        <f>+VLOOKUP(F1795,'ESTADAR V3 2025'!$D$125:$G$236,4,FALSE)</f>
        <v>#N/A</v>
      </c>
    </row>
    <row r="1796" spans="1:18" x14ac:dyDescent="0.35">
      <c r="A1796" s="83" t="str">
        <f>IFERROR(VLOOKUP(LEFT(F1796,4),Tabla3[[COD]:[PROCESO]],5,0),"")</f>
        <v/>
      </c>
      <c r="B1796" s="15"/>
      <c r="C1796" s="85"/>
      <c r="D1796" s="84" t="e">
        <f>VLOOKUP(E1796,FINCAS!$A$2:$B$77,2,0)</f>
        <v>#N/A</v>
      </c>
      <c r="E1796" s="15"/>
      <c r="F1796" s="15"/>
      <c r="G1796" s="82" t="e">
        <f>VLOOKUP(F1796,'ESTADAR V3 2025'!$D$125:$E$240,2,0)</f>
        <v>#N/A</v>
      </c>
      <c r="H1796" s="86"/>
      <c r="I1796" s="86"/>
      <c r="J1796" s="15"/>
      <c r="K1796" s="92">
        <f t="shared" si="119"/>
        <v>0</v>
      </c>
      <c r="L1796" s="93">
        <f t="shared" si="120"/>
        <v>0</v>
      </c>
      <c r="M1796" s="94" t="str">
        <f>+IFERROR(VLOOKUP(LEFT(F1796,4),'ESTADAR V3 2025'!$C$4:$G$116,4,0),"")</f>
        <v/>
      </c>
      <c r="N1796" s="95" t="str">
        <f t="shared" si="121"/>
        <v/>
      </c>
      <c r="O1796" s="96" t="str">
        <f t="shared" si="122"/>
        <v/>
      </c>
      <c r="P1796" s="14"/>
      <c r="Q1796" s="14"/>
      <c r="R1796" s="218" t="e">
        <f>+VLOOKUP(F1796,'ESTADAR V3 2025'!$D$125:$G$236,4,FALSE)</f>
        <v>#N/A</v>
      </c>
    </row>
    <row r="1797" spans="1:18" x14ac:dyDescent="0.35">
      <c r="A1797" s="83" t="str">
        <f>IFERROR(VLOOKUP(LEFT(F1797,4),Tabla3[[COD]:[PROCESO]],5,0),"")</f>
        <v/>
      </c>
      <c r="B1797" s="15"/>
      <c r="C1797" s="85"/>
      <c r="D1797" s="84" t="e">
        <f>VLOOKUP(E1797,FINCAS!$A$2:$B$77,2,0)</f>
        <v>#N/A</v>
      </c>
      <c r="E1797" s="15"/>
      <c r="F1797" s="15"/>
      <c r="G1797" s="82" t="e">
        <f>VLOOKUP(F1797,'ESTADAR V3 2025'!$D$125:$E$240,2,0)</f>
        <v>#N/A</v>
      </c>
      <c r="H1797" s="86"/>
      <c r="I1797" s="86"/>
      <c r="J1797" s="15"/>
      <c r="K1797" s="92">
        <f t="shared" si="119"/>
        <v>0</v>
      </c>
      <c r="L1797" s="93">
        <f t="shared" si="120"/>
        <v>0</v>
      </c>
      <c r="M1797" s="94" t="str">
        <f>+IFERROR(VLOOKUP(LEFT(F1797,4),'ESTADAR V3 2025'!$C$4:$G$116,4,0),"")</f>
        <v/>
      </c>
      <c r="N1797" s="95" t="str">
        <f t="shared" si="121"/>
        <v/>
      </c>
      <c r="O1797" s="96" t="str">
        <f t="shared" si="122"/>
        <v/>
      </c>
      <c r="P1797" s="14"/>
      <c r="Q1797" s="14"/>
      <c r="R1797" s="218" t="e">
        <f>+VLOOKUP(F1797,'ESTADAR V3 2025'!$D$125:$G$236,4,FALSE)</f>
        <v>#N/A</v>
      </c>
    </row>
    <row r="1798" spans="1:18" x14ac:dyDescent="0.35">
      <c r="A1798" s="83" t="str">
        <f>IFERROR(VLOOKUP(LEFT(F1798,4),Tabla3[[COD]:[PROCESO]],5,0),"")</f>
        <v/>
      </c>
      <c r="B1798" s="15"/>
      <c r="C1798" s="85"/>
      <c r="D1798" s="84" t="e">
        <f>VLOOKUP(E1798,FINCAS!$A$2:$B$77,2,0)</f>
        <v>#N/A</v>
      </c>
      <c r="E1798" s="15"/>
      <c r="F1798" s="15"/>
      <c r="G1798" s="82" t="e">
        <f>VLOOKUP(F1798,'ESTADAR V3 2025'!$D$125:$E$240,2,0)</f>
        <v>#N/A</v>
      </c>
      <c r="H1798" s="86"/>
      <c r="I1798" s="86"/>
      <c r="J1798" s="15"/>
      <c r="K1798" s="92">
        <f t="shared" si="119"/>
        <v>0</v>
      </c>
      <c r="L1798" s="93">
        <f t="shared" si="120"/>
        <v>0</v>
      </c>
      <c r="M1798" s="94" t="str">
        <f>+IFERROR(VLOOKUP(LEFT(F1798,4),'ESTADAR V3 2025'!$C$4:$G$116,4,0),"")</f>
        <v/>
      </c>
      <c r="N1798" s="95" t="str">
        <f t="shared" si="121"/>
        <v/>
      </c>
      <c r="O1798" s="96" t="str">
        <f t="shared" si="122"/>
        <v/>
      </c>
      <c r="P1798" s="14"/>
      <c r="Q1798" s="14"/>
      <c r="R1798" s="218" t="e">
        <f>+VLOOKUP(F1798,'ESTADAR V3 2025'!$D$125:$G$236,4,FALSE)</f>
        <v>#N/A</v>
      </c>
    </row>
    <row r="1799" spans="1:18" x14ac:dyDescent="0.35">
      <c r="A1799" s="83" t="str">
        <f>IFERROR(VLOOKUP(LEFT(F1799,4),Tabla3[[COD]:[PROCESO]],5,0),"")</f>
        <v/>
      </c>
      <c r="B1799" s="15"/>
      <c r="C1799" s="85"/>
      <c r="D1799" s="84" t="e">
        <f>VLOOKUP(E1799,FINCAS!$A$2:$B$77,2,0)</f>
        <v>#N/A</v>
      </c>
      <c r="E1799" s="15"/>
      <c r="F1799" s="15"/>
      <c r="G1799" s="82" t="e">
        <f>VLOOKUP(F1799,'ESTADAR V3 2025'!$D$125:$E$240,2,0)</f>
        <v>#N/A</v>
      </c>
      <c r="H1799" s="86"/>
      <c r="I1799" s="86"/>
      <c r="J1799" s="15"/>
      <c r="K1799" s="92">
        <f t="shared" si="119"/>
        <v>0</v>
      </c>
      <c r="L1799" s="93">
        <f t="shared" si="120"/>
        <v>0</v>
      </c>
      <c r="M1799" s="94" t="str">
        <f>+IFERROR(VLOOKUP(LEFT(F1799,4),'ESTADAR V3 2025'!$C$4:$G$116,4,0),"")</f>
        <v/>
      </c>
      <c r="N1799" s="95" t="str">
        <f t="shared" si="121"/>
        <v/>
      </c>
      <c r="O1799" s="96" t="str">
        <f t="shared" si="122"/>
        <v/>
      </c>
      <c r="P1799" s="14"/>
      <c r="Q1799" s="14"/>
      <c r="R1799" s="218" t="e">
        <f>+VLOOKUP(F1799,'ESTADAR V3 2025'!$D$125:$G$236,4,FALSE)</f>
        <v>#N/A</v>
      </c>
    </row>
    <row r="1800" spans="1:18" x14ac:dyDescent="0.35">
      <c r="A1800" s="83" t="str">
        <f>IFERROR(VLOOKUP(LEFT(F1800,4),Tabla3[[COD]:[PROCESO]],5,0),"")</f>
        <v/>
      </c>
      <c r="B1800" s="15"/>
      <c r="C1800" s="85"/>
      <c r="D1800" s="84" t="e">
        <f>VLOOKUP(E1800,FINCAS!$A$2:$B$77,2,0)</f>
        <v>#N/A</v>
      </c>
      <c r="E1800" s="15"/>
      <c r="F1800" s="15"/>
      <c r="G1800" s="82" t="e">
        <f>VLOOKUP(F1800,'ESTADAR V3 2025'!$D$125:$E$240,2,0)</f>
        <v>#N/A</v>
      </c>
      <c r="H1800" s="86"/>
      <c r="I1800" s="86"/>
      <c r="J1800" s="15"/>
      <c r="K1800" s="92">
        <f t="shared" si="119"/>
        <v>0</v>
      </c>
      <c r="L1800" s="93">
        <f t="shared" si="120"/>
        <v>0</v>
      </c>
      <c r="M1800" s="94" t="str">
        <f>+IFERROR(VLOOKUP(LEFT(F1800,4),'ESTADAR V3 2025'!$C$4:$G$116,4,0),"")</f>
        <v/>
      </c>
      <c r="N1800" s="95" t="str">
        <f t="shared" si="121"/>
        <v/>
      </c>
      <c r="O1800" s="96" t="str">
        <f t="shared" si="122"/>
        <v/>
      </c>
      <c r="P1800" s="14"/>
      <c r="Q1800" s="14"/>
      <c r="R1800" s="218" t="e">
        <f>+VLOOKUP(F1800,'ESTADAR V3 2025'!$D$125:$G$236,4,FALSE)</f>
        <v>#N/A</v>
      </c>
    </row>
    <row r="1801" spans="1:18" x14ac:dyDescent="0.35">
      <c r="A1801" s="83" t="str">
        <f>IFERROR(VLOOKUP(LEFT(F1801,4),Tabla3[[COD]:[PROCESO]],5,0),"")</f>
        <v/>
      </c>
      <c r="B1801" s="15"/>
      <c r="C1801" s="85"/>
      <c r="D1801" s="84" t="e">
        <f>VLOOKUP(E1801,FINCAS!$A$2:$B$77,2,0)</f>
        <v>#N/A</v>
      </c>
      <c r="E1801" s="15"/>
      <c r="F1801" s="15"/>
      <c r="G1801" s="82" t="e">
        <f>VLOOKUP(F1801,'ESTADAR V3 2025'!$D$125:$E$240,2,0)</f>
        <v>#N/A</v>
      </c>
      <c r="H1801" s="86"/>
      <c r="I1801" s="86"/>
      <c r="J1801" s="15"/>
      <c r="K1801" s="92">
        <f t="shared" si="119"/>
        <v>0</v>
      </c>
      <c r="L1801" s="93">
        <f t="shared" si="120"/>
        <v>0</v>
      </c>
      <c r="M1801" s="94" t="str">
        <f>+IFERROR(VLOOKUP(LEFT(F1801,4),'ESTADAR V3 2025'!$C$4:$G$116,4,0),"")</f>
        <v/>
      </c>
      <c r="N1801" s="95" t="str">
        <f t="shared" si="121"/>
        <v/>
      </c>
      <c r="O1801" s="96" t="str">
        <f t="shared" si="122"/>
        <v/>
      </c>
      <c r="P1801" s="14"/>
      <c r="Q1801" s="14"/>
      <c r="R1801" s="218" t="e">
        <f>+VLOOKUP(F1801,'ESTADAR V3 2025'!$D$125:$G$236,4,FALSE)</f>
        <v>#N/A</v>
      </c>
    </row>
    <row r="1802" spans="1:18" x14ac:dyDescent="0.35">
      <c r="A1802" s="83" t="str">
        <f>IFERROR(VLOOKUP(LEFT(F1802,4),Tabla3[[COD]:[PROCESO]],5,0),"")</f>
        <v/>
      </c>
      <c r="B1802" s="15"/>
      <c r="C1802" s="85"/>
      <c r="D1802" s="84" t="e">
        <f>VLOOKUP(E1802,FINCAS!$A$2:$B$77,2,0)</f>
        <v>#N/A</v>
      </c>
      <c r="E1802" s="15"/>
      <c r="F1802" s="15"/>
      <c r="G1802" s="82" t="e">
        <f>VLOOKUP(F1802,'ESTADAR V3 2025'!$D$125:$E$240,2,0)</f>
        <v>#N/A</v>
      </c>
      <c r="H1802" s="86"/>
      <c r="I1802" s="86"/>
      <c r="J1802" s="15"/>
      <c r="K1802" s="92">
        <f t="shared" si="119"/>
        <v>0</v>
      </c>
      <c r="L1802" s="93">
        <f t="shared" si="120"/>
        <v>0</v>
      </c>
      <c r="M1802" s="94" t="str">
        <f>+IFERROR(VLOOKUP(LEFT(F1802,4),'ESTADAR V3 2025'!$C$4:$G$116,4,0),"")</f>
        <v/>
      </c>
      <c r="N1802" s="95" t="str">
        <f t="shared" si="121"/>
        <v/>
      </c>
      <c r="O1802" s="96" t="str">
        <f t="shared" si="122"/>
        <v/>
      </c>
      <c r="P1802" s="14"/>
      <c r="Q1802" s="14"/>
      <c r="R1802" s="218" t="e">
        <f>+VLOOKUP(F1802,'ESTADAR V3 2025'!$D$125:$G$236,4,FALSE)</f>
        <v>#N/A</v>
      </c>
    </row>
    <row r="1803" spans="1:18" x14ac:dyDescent="0.35">
      <c r="A1803" s="83" t="str">
        <f>IFERROR(VLOOKUP(LEFT(F1803,4),Tabla3[[COD]:[PROCESO]],5,0),"")</f>
        <v/>
      </c>
      <c r="B1803" s="15"/>
      <c r="C1803" s="85"/>
      <c r="D1803" s="84" t="e">
        <f>VLOOKUP(E1803,FINCAS!$A$2:$B$77,2,0)</f>
        <v>#N/A</v>
      </c>
      <c r="E1803" s="15"/>
      <c r="F1803" s="15"/>
      <c r="G1803" s="82" t="e">
        <f>VLOOKUP(F1803,'ESTADAR V3 2025'!$D$125:$E$240,2,0)</f>
        <v>#N/A</v>
      </c>
      <c r="H1803" s="86"/>
      <c r="I1803" s="86"/>
      <c r="J1803" s="15"/>
      <c r="K1803" s="92">
        <f t="shared" si="119"/>
        <v>0</v>
      </c>
      <c r="L1803" s="93">
        <f t="shared" si="120"/>
        <v>0</v>
      </c>
      <c r="M1803" s="94" t="str">
        <f>+IFERROR(VLOOKUP(LEFT(F1803,4),'ESTADAR V3 2025'!$C$4:$G$116,4,0),"")</f>
        <v/>
      </c>
      <c r="N1803" s="95" t="str">
        <f t="shared" si="121"/>
        <v/>
      </c>
      <c r="O1803" s="96" t="str">
        <f t="shared" si="122"/>
        <v/>
      </c>
      <c r="P1803" s="14"/>
      <c r="Q1803" s="14"/>
      <c r="R1803" s="218" t="e">
        <f>+VLOOKUP(F1803,'ESTADAR V3 2025'!$D$125:$G$236,4,FALSE)</f>
        <v>#N/A</v>
      </c>
    </row>
    <row r="1804" spans="1:18" x14ac:dyDescent="0.35">
      <c r="A1804" s="83" t="str">
        <f>IFERROR(VLOOKUP(LEFT(F1804,4),Tabla3[[COD]:[PROCESO]],5,0),"")</f>
        <v/>
      </c>
      <c r="B1804" s="15"/>
      <c r="C1804" s="85"/>
      <c r="D1804" s="84" t="e">
        <f>VLOOKUP(E1804,FINCAS!$A$2:$B$77,2,0)</f>
        <v>#N/A</v>
      </c>
      <c r="E1804" s="15"/>
      <c r="F1804" s="15"/>
      <c r="G1804" s="82" t="e">
        <f>VLOOKUP(F1804,'ESTADAR V3 2025'!$D$125:$E$240,2,0)</f>
        <v>#N/A</v>
      </c>
      <c r="H1804" s="86"/>
      <c r="I1804" s="86"/>
      <c r="J1804" s="15"/>
      <c r="K1804" s="92">
        <f t="shared" si="119"/>
        <v>0</v>
      </c>
      <c r="L1804" s="93">
        <f t="shared" si="120"/>
        <v>0</v>
      </c>
      <c r="M1804" s="94" t="str">
        <f>+IFERROR(VLOOKUP(LEFT(F1804,4),'ESTADAR V3 2025'!$C$4:$G$116,4,0),"")</f>
        <v/>
      </c>
      <c r="N1804" s="95" t="str">
        <f t="shared" si="121"/>
        <v/>
      </c>
      <c r="O1804" s="96" t="str">
        <f t="shared" si="122"/>
        <v/>
      </c>
      <c r="P1804" s="14"/>
      <c r="Q1804" s="14"/>
      <c r="R1804" s="218" t="e">
        <f>+VLOOKUP(F1804,'ESTADAR V3 2025'!$D$125:$G$236,4,FALSE)</f>
        <v>#N/A</v>
      </c>
    </row>
    <row r="1805" spans="1:18" x14ac:dyDescent="0.35">
      <c r="A1805" s="83" t="str">
        <f>IFERROR(VLOOKUP(LEFT(F1805,4),Tabla3[[COD]:[PROCESO]],5,0),"")</f>
        <v/>
      </c>
      <c r="B1805" s="15"/>
      <c r="C1805" s="85"/>
      <c r="D1805" s="84" t="e">
        <f>VLOOKUP(E1805,FINCAS!$A$2:$B$77,2,0)</f>
        <v>#N/A</v>
      </c>
      <c r="E1805" s="15"/>
      <c r="F1805" s="15"/>
      <c r="G1805" s="82" t="e">
        <f>VLOOKUP(F1805,'ESTADAR V3 2025'!$D$125:$E$240,2,0)</f>
        <v>#N/A</v>
      </c>
      <c r="H1805" s="86"/>
      <c r="I1805" s="86"/>
      <c r="J1805" s="15"/>
      <c r="K1805" s="92">
        <f t="shared" si="119"/>
        <v>0</v>
      </c>
      <c r="L1805" s="93">
        <f t="shared" si="120"/>
        <v>0</v>
      </c>
      <c r="M1805" s="94" t="str">
        <f>+IFERROR(VLOOKUP(LEFT(F1805,4),'ESTADAR V3 2025'!$C$4:$G$116,4,0),"")</f>
        <v/>
      </c>
      <c r="N1805" s="95" t="str">
        <f t="shared" si="121"/>
        <v/>
      </c>
      <c r="O1805" s="96" t="str">
        <f t="shared" si="122"/>
        <v/>
      </c>
      <c r="P1805" s="14"/>
      <c r="Q1805" s="14"/>
      <c r="R1805" s="218" t="e">
        <f>+VLOOKUP(F1805,'ESTADAR V3 2025'!$D$125:$G$236,4,FALSE)</f>
        <v>#N/A</v>
      </c>
    </row>
    <row r="1806" spans="1:18" x14ac:dyDescent="0.35">
      <c r="A1806" s="83" t="str">
        <f>IFERROR(VLOOKUP(LEFT(F1806,4),Tabla3[[COD]:[PROCESO]],5,0),"")</f>
        <v/>
      </c>
      <c r="B1806" s="15"/>
      <c r="C1806" s="85"/>
      <c r="D1806" s="84" t="e">
        <f>VLOOKUP(E1806,FINCAS!$A$2:$B$77,2,0)</f>
        <v>#N/A</v>
      </c>
      <c r="E1806" s="15"/>
      <c r="F1806" s="15"/>
      <c r="G1806" s="82" t="e">
        <f>VLOOKUP(F1806,'ESTADAR V3 2025'!$D$125:$E$240,2,0)</f>
        <v>#N/A</v>
      </c>
      <c r="H1806" s="86"/>
      <c r="I1806" s="86"/>
      <c r="J1806" s="15"/>
      <c r="K1806" s="92">
        <f t="shared" si="119"/>
        <v>0</v>
      </c>
      <c r="L1806" s="93">
        <f t="shared" si="120"/>
        <v>0</v>
      </c>
      <c r="M1806" s="94" t="str">
        <f>+IFERROR(VLOOKUP(LEFT(F1806,4),'ESTADAR V3 2025'!$C$4:$G$116,4,0),"")</f>
        <v/>
      </c>
      <c r="N1806" s="95" t="str">
        <f t="shared" si="121"/>
        <v/>
      </c>
      <c r="O1806" s="96" t="str">
        <f t="shared" si="122"/>
        <v/>
      </c>
      <c r="P1806" s="14"/>
      <c r="Q1806" s="14"/>
      <c r="R1806" s="218" t="e">
        <f>+VLOOKUP(F1806,'ESTADAR V3 2025'!$D$125:$G$236,4,FALSE)</f>
        <v>#N/A</v>
      </c>
    </row>
    <row r="1807" spans="1:18" x14ac:dyDescent="0.35">
      <c r="A1807" s="83" t="str">
        <f>IFERROR(VLOOKUP(LEFT(F1807,4),Tabla3[[COD]:[PROCESO]],5,0),"")</f>
        <v/>
      </c>
      <c r="B1807" s="15"/>
      <c r="C1807" s="85"/>
      <c r="D1807" s="84" t="e">
        <f>VLOOKUP(E1807,FINCAS!$A$2:$B$77,2,0)</f>
        <v>#N/A</v>
      </c>
      <c r="E1807" s="15"/>
      <c r="F1807" s="15"/>
      <c r="G1807" s="82" t="e">
        <f>VLOOKUP(F1807,'ESTADAR V3 2025'!$D$125:$E$240,2,0)</f>
        <v>#N/A</v>
      </c>
      <c r="H1807" s="86"/>
      <c r="I1807" s="86"/>
      <c r="J1807" s="15"/>
      <c r="K1807" s="92">
        <f t="shared" si="119"/>
        <v>0</v>
      </c>
      <c r="L1807" s="93">
        <f t="shared" si="120"/>
        <v>0</v>
      </c>
      <c r="M1807" s="94" t="str">
        <f>+IFERROR(VLOOKUP(LEFT(F1807,4),'ESTADAR V3 2025'!$C$4:$G$116,4,0),"")</f>
        <v/>
      </c>
      <c r="N1807" s="95" t="str">
        <f t="shared" si="121"/>
        <v/>
      </c>
      <c r="O1807" s="96" t="str">
        <f t="shared" si="122"/>
        <v/>
      </c>
      <c r="P1807" s="14"/>
      <c r="Q1807" s="14"/>
      <c r="R1807" s="218" t="e">
        <f>+VLOOKUP(F1807,'ESTADAR V3 2025'!$D$125:$G$236,4,FALSE)</f>
        <v>#N/A</v>
      </c>
    </row>
    <row r="1808" spans="1:18" x14ac:dyDescent="0.35">
      <c r="A1808" s="83" t="str">
        <f>IFERROR(VLOOKUP(LEFT(F1808,4),Tabla3[[COD]:[PROCESO]],5,0),"")</f>
        <v/>
      </c>
      <c r="B1808" s="15"/>
      <c r="C1808" s="85"/>
      <c r="D1808" s="84" t="e">
        <f>VLOOKUP(E1808,FINCAS!$A$2:$B$77,2,0)</f>
        <v>#N/A</v>
      </c>
      <c r="E1808" s="15"/>
      <c r="F1808" s="15"/>
      <c r="G1808" s="82" t="e">
        <f>VLOOKUP(F1808,'ESTADAR V3 2025'!$D$125:$E$240,2,0)</f>
        <v>#N/A</v>
      </c>
      <c r="H1808" s="86"/>
      <c r="I1808" s="86"/>
      <c r="J1808" s="15"/>
      <c r="K1808" s="92">
        <f t="shared" si="119"/>
        <v>0</v>
      </c>
      <c r="L1808" s="93">
        <f t="shared" si="120"/>
        <v>0</v>
      </c>
      <c r="M1808" s="94" t="str">
        <f>+IFERROR(VLOOKUP(LEFT(F1808,4),'ESTADAR V3 2025'!$C$4:$G$116,4,0),"")</f>
        <v/>
      </c>
      <c r="N1808" s="95" t="str">
        <f t="shared" si="121"/>
        <v/>
      </c>
      <c r="O1808" s="96" t="str">
        <f t="shared" si="122"/>
        <v/>
      </c>
      <c r="P1808" s="14"/>
      <c r="Q1808" s="14"/>
      <c r="R1808" s="218" t="e">
        <f>+VLOOKUP(F1808,'ESTADAR V3 2025'!$D$125:$G$236,4,FALSE)</f>
        <v>#N/A</v>
      </c>
    </row>
    <row r="1809" spans="1:18" x14ac:dyDescent="0.35">
      <c r="A1809" s="83" t="str">
        <f>IFERROR(VLOOKUP(LEFT(F1809,4),Tabla3[[COD]:[PROCESO]],5,0),"")</f>
        <v/>
      </c>
      <c r="B1809" s="15"/>
      <c r="C1809" s="85"/>
      <c r="D1809" s="84" t="e">
        <f>VLOOKUP(E1809,FINCAS!$A$2:$B$77,2,0)</f>
        <v>#N/A</v>
      </c>
      <c r="E1809" s="15"/>
      <c r="F1809" s="15"/>
      <c r="G1809" s="82" t="e">
        <f>VLOOKUP(F1809,'ESTADAR V3 2025'!$D$125:$E$240,2,0)</f>
        <v>#N/A</v>
      </c>
      <c r="H1809" s="86"/>
      <c r="I1809" s="86"/>
      <c r="J1809" s="15"/>
      <c r="K1809" s="92">
        <f t="shared" si="119"/>
        <v>0</v>
      </c>
      <c r="L1809" s="93">
        <f t="shared" si="120"/>
        <v>0</v>
      </c>
      <c r="M1809" s="94" t="str">
        <f>+IFERROR(VLOOKUP(LEFT(F1809,4),'ESTADAR V3 2025'!$C$4:$G$116,4,0),"")</f>
        <v/>
      </c>
      <c r="N1809" s="95" t="str">
        <f t="shared" si="121"/>
        <v/>
      </c>
      <c r="O1809" s="96" t="str">
        <f t="shared" si="122"/>
        <v/>
      </c>
      <c r="P1809" s="14"/>
      <c r="Q1809" s="14"/>
      <c r="R1809" s="218" t="e">
        <f>+VLOOKUP(F1809,'ESTADAR V3 2025'!$D$125:$G$236,4,FALSE)</f>
        <v>#N/A</v>
      </c>
    </row>
    <row r="1810" spans="1:18" x14ac:dyDescent="0.35">
      <c r="A1810" s="83" t="str">
        <f>IFERROR(VLOOKUP(LEFT(F1810,4),Tabla3[[COD]:[PROCESO]],5,0),"")</f>
        <v/>
      </c>
      <c r="B1810" s="15"/>
      <c r="C1810" s="85"/>
      <c r="D1810" s="84" t="e">
        <f>VLOOKUP(E1810,FINCAS!$A$2:$B$77,2,0)</f>
        <v>#N/A</v>
      </c>
      <c r="E1810" s="15"/>
      <c r="F1810" s="15"/>
      <c r="G1810" s="82" t="e">
        <f>VLOOKUP(F1810,'ESTADAR V3 2025'!$D$125:$E$240,2,0)</f>
        <v>#N/A</v>
      </c>
      <c r="H1810" s="86"/>
      <c r="I1810" s="86"/>
      <c r="J1810" s="15"/>
      <c r="K1810" s="92">
        <f t="shared" si="119"/>
        <v>0</v>
      </c>
      <c r="L1810" s="93">
        <f t="shared" si="120"/>
        <v>0</v>
      </c>
      <c r="M1810" s="94" t="str">
        <f>+IFERROR(VLOOKUP(LEFT(F1810,4),'ESTADAR V3 2025'!$C$4:$G$116,4,0),"")</f>
        <v/>
      </c>
      <c r="N1810" s="95" t="str">
        <f t="shared" si="121"/>
        <v/>
      </c>
      <c r="O1810" s="96" t="str">
        <f t="shared" si="122"/>
        <v/>
      </c>
      <c r="P1810" s="14"/>
      <c r="Q1810" s="14"/>
      <c r="R1810" s="218" t="e">
        <f>+VLOOKUP(F1810,'ESTADAR V3 2025'!$D$125:$G$236,4,FALSE)</f>
        <v>#N/A</v>
      </c>
    </row>
    <row r="1811" spans="1:18" x14ac:dyDescent="0.35">
      <c r="A1811" s="83" t="str">
        <f>IFERROR(VLOOKUP(LEFT(F1811,4),Tabla3[[COD]:[PROCESO]],5,0),"")</f>
        <v/>
      </c>
      <c r="B1811" s="15"/>
      <c r="C1811" s="85"/>
      <c r="D1811" s="84" t="e">
        <f>VLOOKUP(E1811,FINCAS!$A$2:$B$77,2,0)</f>
        <v>#N/A</v>
      </c>
      <c r="E1811" s="15"/>
      <c r="F1811" s="15"/>
      <c r="G1811" s="82" t="e">
        <f>VLOOKUP(F1811,'ESTADAR V3 2025'!$D$125:$E$240,2,0)</f>
        <v>#N/A</v>
      </c>
      <c r="H1811" s="86"/>
      <c r="I1811" s="86"/>
      <c r="J1811" s="15"/>
      <c r="K1811" s="92">
        <f t="shared" si="119"/>
        <v>0</v>
      </c>
      <c r="L1811" s="93">
        <f t="shared" si="120"/>
        <v>0</v>
      </c>
      <c r="M1811" s="94" t="str">
        <f>+IFERROR(VLOOKUP(LEFT(F1811,4),'ESTADAR V3 2025'!$C$4:$G$116,4,0),"")</f>
        <v/>
      </c>
      <c r="N1811" s="95" t="str">
        <f t="shared" si="121"/>
        <v/>
      </c>
      <c r="O1811" s="96" t="str">
        <f t="shared" si="122"/>
        <v/>
      </c>
      <c r="P1811" s="14"/>
      <c r="Q1811" s="14"/>
      <c r="R1811" s="218" t="e">
        <f>+VLOOKUP(F1811,'ESTADAR V3 2025'!$D$125:$G$236,4,FALSE)</f>
        <v>#N/A</v>
      </c>
    </row>
    <row r="1812" spans="1:18" x14ac:dyDescent="0.35">
      <c r="A1812" s="83" t="str">
        <f>IFERROR(VLOOKUP(LEFT(F1812,4),Tabla3[[COD]:[PROCESO]],5,0),"")</f>
        <v/>
      </c>
      <c r="B1812" s="15"/>
      <c r="C1812" s="85"/>
      <c r="D1812" s="84" t="e">
        <f>VLOOKUP(E1812,FINCAS!$A$2:$B$77,2,0)</f>
        <v>#N/A</v>
      </c>
      <c r="E1812" s="15"/>
      <c r="F1812" s="15"/>
      <c r="G1812" s="82" t="e">
        <f>VLOOKUP(F1812,'ESTADAR V3 2025'!$D$125:$E$240,2,0)</f>
        <v>#N/A</v>
      </c>
      <c r="H1812" s="86"/>
      <c r="I1812" s="86"/>
      <c r="J1812" s="15"/>
      <c r="K1812" s="92">
        <f t="shared" si="119"/>
        <v>0</v>
      </c>
      <c r="L1812" s="93">
        <f t="shared" si="120"/>
        <v>0</v>
      </c>
      <c r="M1812" s="94" t="str">
        <f>+IFERROR(VLOOKUP(LEFT(F1812,4),'ESTADAR V3 2025'!$C$4:$G$116,4,0),"")</f>
        <v/>
      </c>
      <c r="N1812" s="95" t="str">
        <f t="shared" si="121"/>
        <v/>
      </c>
      <c r="O1812" s="96" t="str">
        <f t="shared" si="122"/>
        <v/>
      </c>
      <c r="P1812" s="14"/>
      <c r="Q1812" s="14"/>
      <c r="R1812" s="218" t="e">
        <f>+VLOOKUP(F1812,'ESTADAR V3 2025'!$D$125:$G$236,4,FALSE)</f>
        <v>#N/A</v>
      </c>
    </row>
    <row r="1813" spans="1:18" x14ac:dyDescent="0.35">
      <c r="A1813" s="83" t="str">
        <f>IFERROR(VLOOKUP(LEFT(F1813,4),Tabla3[[COD]:[PROCESO]],5,0),"")</f>
        <v/>
      </c>
      <c r="B1813" s="15"/>
      <c r="C1813" s="85"/>
      <c r="D1813" s="84" t="e">
        <f>VLOOKUP(E1813,FINCAS!$A$2:$B$77,2,0)</f>
        <v>#N/A</v>
      </c>
      <c r="E1813" s="15"/>
      <c r="F1813" s="15"/>
      <c r="G1813" s="82" t="e">
        <f>VLOOKUP(F1813,'ESTADAR V3 2025'!$D$125:$E$240,2,0)</f>
        <v>#N/A</v>
      </c>
      <c r="H1813" s="86"/>
      <c r="I1813" s="86"/>
      <c r="J1813" s="15"/>
      <c r="K1813" s="92">
        <f t="shared" si="119"/>
        <v>0</v>
      </c>
      <c r="L1813" s="93">
        <f t="shared" si="120"/>
        <v>0</v>
      </c>
      <c r="M1813" s="94" t="str">
        <f>+IFERROR(VLOOKUP(LEFT(F1813,4),'ESTADAR V3 2025'!$C$4:$G$116,4,0),"")</f>
        <v/>
      </c>
      <c r="N1813" s="95" t="str">
        <f t="shared" si="121"/>
        <v/>
      </c>
      <c r="O1813" s="96" t="str">
        <f t="shared" si="122"/>
        <v/>
      </c>
      <c r="P1813" s="14"/>
      <c r="Q1813" s="14"/>
      <c r="R1813" s="218" t="e">
        <f>+VLOOKUP(F1813,'ESTADAR V3 2025'!$D$125:$G$236,4,FALSE)</f>
        <v>#N/A</v>
      </c>
    </row>
    <row r="1814" spans="1:18" x14ac:dyDescent="0.35">
      <c r="A1814" s="83" t="str">
        <f>IFERROR(VLOOKUP(LEFT(F1814,4),Tabla3[[COD]:[PROCESO]],5,0),"")</f>
        <v/>
      </c>
      <c r="B1814" s="15"/>
      <c r="C1814" s="85"/>
      <c r="D1814" s="84" t="e">
        <f>VLOOKUP(E1814,FINCAS!$A$2:$B$77,2,0)</f>
        <v>#N/A</v>
      </c>
      <c r="E1814" s="15"/>
      <c r="F1814" s="15"/>
      <c r="G1814" s="82" t="e">
        <f>VLOOKUP(F1814,'ESTADAR V3 2025'!$D$125:$E$240,2,0)</f>
        <v>#N/A</v>
      </c>
      <c r="H1814" s="86"/>
      <c r="I1814" s="86"/>
      <c r="J1814" s="15"/>
      <c r="K1814" s="92">
        <f t="shared" si="119"/>
        <v>0</v>
      </c>
      <c r="L1814" s="93">
        <f t="shared" si="120"/>
        <v>0</v>
      </c>
      <c r="M1814" s="94" t="str">
        <f>+IFERROR(VLOOKUP(LEFT(F1814,4),'ESTADAR V3 2025'!$C$4:$G$116,4,0),"")</f>
        <v/>
      </c>
      <c r="N1814" s="95" t="str">
        <f t="shared" si="121"/>
        <v/>
      </c>
      <c r="O1814" s="96" t="str">
        <f t="shared" si="122"/>
        <v/>
      </c>
      <c r="P1814" s="14"/>
      <c r="Q1814" s="14"/>
      <c r="R1814" s="218" t="e">
        <f>+VLOOKUP(F1814,'ESTADAR V3 2025'!$D$125:$G$236,4,FALSE)</f>
        <v>#N/A</v>
      </c>
    </row>
    <row r="1815" spans="1:18" x14ac:dyDescent="0.35">
      <c r="A1815" s="83" t="str">
        <f>IFERROR(VLOOKUP(LEFT(F1815,4),Tabla3[[COD]:[PROCESO]],5,0),"")</f>
        <v/>
      </c>
      <c r="B1815" s="15"/>
      <c r="C1815" s="85"/>
      <c r="D1815" s="84" t="e">
        <f>VLOOKUP(E1815,FINCAS!$A$2:$B$77,2,0)</f>
        <v>#N/A</v>
      </c>
      <c r="E1815" s="15"/>
      <c r="F1815" s="15"/>
      <c r="G1815" s="82" t="e">
        <f>VLOOKUP(F1815,'ESTADAR V3 2025'!$D$125:$E$240,2,0)</f>
        <v>#N/A</v>
      </c>
      <c r="H1815" s="86"/>
      <c r="I1815" s="86"/>
      <c r="J1815" s="15"/>
      <c r="K1815" s="92">
        <f t="shared" si="119"/>
        <v>0</v>
      </c>
      <c r="L1815" s="93">
        <f t="shared" si="120"/>
        <v>0</v>
      </c>
      <c r="M1815" s="94" t="str">
        <f>+IFERROR(VLOOKUP(LEFT(F1815,4),'ESTADAR V3 2025'!$C$4:$G$116,4,0),"")</f>
        <v/>
      </c>
      <c r="N1815" s="95" t="str">
        <f t="shared" si="121"/>
        <v/>
      </c>
      <c r="O1815" s="96" t="str">
        <f t="shared" si="122"/>
        <v/>
      </c>
      <c r="P1815" s="14"/>
      <c r="Q1815" s="14"/>
      <c r="R1815" s="218" t="e">
        <f>+VLOOKUP(F1815,'ESTADAR V3 2025'!$D$125:$G$236,4,FALSE)</f>
        <v>#N/A</v>
      </c>
    </row>
    <row r="1816" spans="1:18" x14ac:dyDescent="0.35">
      <c r="A1816" s="83" t="str">
        <f>IFERROR(VLOOKUP(LEFT(F1816,4),Tabla3[[COD]:[PROCESO]],5,0),"")</f>
        <v/>
      </c>
      <c r="B1816" s="15"/>
      <c r="C1816" s="85"/>
      <c r="D1816" s="84" t="e">
        <f>VLOOKUP(E1816,FINCAS!$A$2:$B$77,2,0)</f>
        <v>#N/A</v>
      </c>
      <c r="E1816" s="15"/>
      <c r="F1816" s="15"/>
      <c r="G1816" s="82" t="e">
        <f>VLOOKUP(F1816,'ESTADAR V3 2025'!$D$125:$E$240,2,0)</f>
        <v>#N/A</v>
      </c>
      <c r="H1816" s="86"/>
      <c r="I1816" s="86"/>
      <c r="J1816" s="15"/>
      <c r="K1816" s="92">
        <f t="shared" si="119"/>
        <v>0</v>
      </c>
      <c r="L1816" s="93">
        <f t="shared" si="120"/>
        <v>0</v>
      </c>
      <c r="M1816" s="94" t="str">
        <f>+IFERROR(VLOOKUP(LEFT(F1816,4),'ESTADAR V3 2025'!$C$4:$G$116,4,0),"")</f>
        <v/>
      </c>
      <c r="N1816" s="95" t="str">
        <f t="shared" si="121"/>
        <v/>
      </c>
      <c r="O1816" s="96" t="str">
        <f t="shared" si="122"/>
        <v/>
      </c>
      <c r="P1816" s="14"/>
      <c r="Q1816" s="14"/>
      <c r="R1816" s="218" t="e">
        <f>+VLOOKUP(F1816,'ESTADAR V3 2025'!$D$125:$G$236,4,FALSE)</f>
        <v>#N/A</v>
      </c>
    </row>
    <row r="1817" spans="1:18" x14ac:dyDescent="0.35">
      <c r="A1817" s="83" t="str">
        <f>IFERROR(VLOOKUP(LEFT(F1817,4),Tabla3[[COD]:[PROCESO]],5,0),"")</f>
        <v/>
      </c>
      <c r="B1817" s="15"/>
      <c r="C1817" s="85"/>
      <c r="D1817" s="84" t="e">
        <f>VLOOKUP(E1817,FINCAS!$A$2:$B$77,2,0)</f>
        <v>#N/A</v>
      </c>
      <c r="E1817" s="15"/>
      <c r="F1817" s="15"/>
      <c r="G1817" s="82" t="e">
        <f>VLOOKUP(F1817,'ESTADAR V3 2025'!$D$125:$E$240,2,0)</f>
        <v>#N/A</v>
      </c>
      <c r="H1817" s="86"/>
      <c r="I1817" s="86"/>
      <c r="J1817" s="15"/>
      <c r="K1817" s="92">
        <f t="shared" si="119"/>
        <v>0</v>
      </c>
      <c r="L1817" s="93">
        <f t="shared" si="120"/>
        <v>0</v>
      </c>
      <c r="M1817" s="94" t="str">
        <f>+IFERROR(VLOOKUP(LEFT(F1817,4),'ESTADAR V3 2025'!$C$4:$G$116,4,0),"")</f>
        <v/>
      </c>
      <c r="N1817" s="95" t="str">
        <f t="shared" si="121"/>
        <v/>
      </c>
      <c r="O1817" s="96" t="str">
        <f t="shared" si="122"/>
        <v/>
      </c>
      <c r="P1817" s="14"/>
      <c r="Q1817" s="14"/>
      <c r="R1817" s="218" t="e">
        <f>+VLOOKUP(F1817,'ESTADAR V3 2025'!$D$125:$G$236,4,FALSE)</f>
        <v>#N/A</v>
      </c>
    </row>
    <row r="1818" spans="1:18" x14ac:dyDescent="0.35">
      <c r="A1818" s="83" t="str">
        <f>IFERROR(VLOOKUP(LEFT(F1818,4),Tabla3[[COD]:[PROCESO]],5,0),"")</f>
        <v/>
      </c>
      <c r="B1818" s="15"/>
      <c r="C1818" s="85"/>
      <c r="D1818" s="84" t="e">
        <f>VLOOKUP(E1818,FINCAS!$A$2:$B$77,2,0)</f>
        <v>#N/A</v>
      </c>
      <c r="E1818" s="15"/>
      <c r="F1818" s="15"/>
      <c r="G1818" s="82" t="e">
        <f>VLOOKUP(F1818,'ESTADAR V3 2025'!$D$125:$E$240,2,0)</f>
        <v>#N/A</v>
      </c>
      <c r="H1818" s="86"/>
      <c r="I1818" s="86"/>
      <c r="J1818" s="15"/>
      <c r="K1818" s="92">
        <f t="shared" si="119"/>
        <v>0</v>
      </c>
      <c r="L1818" s="93">
        <f t="shared" si="120"/>
        <v>0</v>
      </c>
      <c r="M1818" s="94" t="str">
        <f>+IFERROR(VLOOKUP(LEFT(F1818,4),'ESTADAR V3 2025'!$C$4:$G$116,4,0),"")</f>
        <v/>
      </c>
      <c r="N1818" s="95" t="str">
        <f t="shared" si="121"/>
        <v/>
      </c>
      <c r="O1818" s="96" t="str">
        <f t="shared" si="122"/>
        <v/>
      </c>
      <c r="P1818" s="14"/>
      <c r="Q1818" s="14"/>
      <c r="R1818" s="218" t="e">
        <f>+VLOOKUP(F1818,'ESTADAR V3 2025'!$D$125:$G$236,4,FALSE)</f>
        <v>#N/A</v>
      </c>
    </row>
    <row r="1819" spans="1:18" x14ac:dyDescent="0.35">
      <c r="A1819" s="83" t="str">
        <f>IFERROR(VLOOKUP(LEFT(F1819,4),Tabla3[[COD]:[PROCESO]],5,0),"")</f>
        <v/>
      </c>
      <c r="B1819" s="15"/>
      <c r="C1819" s="85"/>
      <c r="D1819" s="84" t="e">
        <f>VLOOKUP(E1819,FINCAS!$A$2:$B$77,2,0)</f>
        <v>#N/A</v>
      </c>
      <c r="E1819" s="15"/>
      <c r="F1819" s="15"/>
      <c r="G1819" s="82" t="e">
        <f>VLOOKUP(F1819,'ESTADAR V3 2025'!$D$125:$E$240,2,0)</f>
        <v>#N/A</v>
      </c>
      <c r="H1819" s="86"/>
      <c r="I1819" s="86"/>
      <c r="J1819" s="15"/>
      <c r="K1819" s="92">
        <f t="shared" si="119"/>
        <v>0</v>
      </c>
      <c r="L1819" s="93">
        <f t="shared" si="120"/>
        <v>0</v>
      </c>
      <c r="M1819" s="94" t="str">
        <f>+IFERROR(VLOOKUP(LEFT(F1819,4),'ESTADAR V3 2025'!$C$4:$G$116,4,0),"")</f>
        <v/>
      </c>
      <c r="N1819" s="95" t="str">
        <f t="shared" si="121"/>
        <v/>
      </c>
      <c r="O1819" s="96" t="str">
        <f t="shared" si="122"/>
        <v/>
      </c>
      <c r="P1819" s="14"/>
      <c r="Q1819" s="14"/>
      <c r="R1819" s="218" t="e">
        <f>+VLOOKUP(F1819,'ESTADAR V3 2025'!$D$125:$G$236,4,FALSE)</f>
        <v>#N/A</v>
      </c>
    </row>
    <row r="1820" spans="1:18" x14ac:dyDescent="0.35">
      <c r="A1820" s="83" t="str">
        <f>IFERROR(VLOOKUP(LEFT(F1820,4),Tabla3[[COD]:[PROCESO]],5,0),"")</f>
        <v/>
      </c>
      <c r="B1820" s="15"/>
      <c r="C1820" s="85"/>
      <c r="D1820" s="84" t="e">
        <f>VLOOKUP(E1820,FINCAS!$A$2:$B$77,2,0)</f>
        <v>#N/A</v>
      </c>
      <c r="E1820" s="15"/>
      <c r="F1820" s="15"/>
      <c r="G1820" s="82" t="e">
        <f>VLOOKUP(F1820,'ESTADAR V3 2025'!$D$125:$E$240,2,0)</f>
        <v>#N/A</v>
      </c>
      <c r="H1820" s="86"/>
      <c r="I1820" s="86"/>
      <c r="J1820" s="15"/>
      <c r="K1820" s="92">
        <f t="shared" si="119"/>
        <v>0</v>
      </c>
      <c r="L1820" s="93">
        <f t="shared" si="120"/>
        <v>0</v>
      </c>
      <c r="M1820" s="94" t="str">
        <f>+IFERROR(VLOOKUP(LEFT(F1820,4),'ESTADAR V3 2025'!$C$4:$G$116,4,0),"")</f>
        <v/>
      </c>
      <c r="N1820" s="95" t="str">
        <f t="shared" si="121"/>
        <v/>
      </c>
      <c r="O1820" s="96" t="str">
        <f t="shared" si="122"/>
        <v/>
      </c>
      <c r="P1820" s="14"/>
      <c r="Q1820" s="14"/>
      <c r="R1820" s="218" t="e">
        <f>+VLOOKUP(F1820,'ESTADAR V3 2025'!$D$125:$G$236,4,FALSE)</f>
        <v>#N/A</v>
      </c>
    </row>
    <row r="1821" spans="1:18" x14ac:dyDescent="0.35">
      <c r="A1821" s="83" t="str">
        <f>IFERROR(VLOOKUP(LEFT(F1821,4),Tabla3[[COD]:[PROCESO]],5,0),"")</f>
        <v/>
      </c>
      <c r="B1821" s="15"/>
      <c r="C1821" s="85"/>
      <c r="D1821" s="84" t="e">
        <f>VLOOKUP(E1821,FINCAS!$A$2:$B$77,2,0)</f>
        <v>#N/A</v>
      </c>
      <c r="E1821" s="15"/>
      <c r="F1821" s="15"/>
      <c r="G1821" s="82" t="e">
        <f>VLOOKUP(F1821,'ESTADAR V3 2025'!$D$125:$E$240,2,0)</f>
        <v>#N/A</v>
      </c>
      <c r="H1821" s="86"/>
      <c r="I1821" s="86"/>
      <c r="J1821" s="15"/>
      <c r="K1821" s="92">
        <f t="shared" si="119"/>
        <v>0</v>
      </c>
      <c r="L1821" s="93">
        <f t="shared" si="120"/>
        <v>0</v>
      </c>
      <c r="M1821" s="94" t="str">
        <f>+IFERROR(VLOOKUP(LEFT(F1821,4),'ESTADAR V3 2025'!$C$4:$G$116,4,0),"")</f>
        <v/>
      </c>
      <c r="N1821" s="95" t="str">
        <f t="shared" si="121"/>
        <v/>
      </c>
      <c r="O1821" s="96" t="str">
        <f t="shared" si="122"/>
        <v/>
      </c>
      <c r="P1821" s="14"/>
      <c r="Q1821" s="14"/>
      <c r="R1821" s="218" t="e">
        <f>+VLOOKUP(F1821,'ESTADAR V3 2025'!$D$125:$G$236,4,FALSE)</f>
        <v>#N/A</v>
      </c>
    </row>
    <row r="1822" spans="1:18" x14ac:dyDescent="0.35">
      <c r="A1822" s="83" t="str">
        <f>IFERROR(VLOOKUP(LEFT(F1822,4),Tabla3[[COD]:[PROCESO]],5,0),"")</f>
        <v/>
      </c>
      <c r="B1822" s="15"/>
      <c r="C1822" s="85"/>
      <c r="D1822" s="84" t="e">
        <f>VLOOKUP(E1822,FINCAS!$A$2:$B$77,2,0)</f>
        <v>#N/A</v>
      </c>
      <c r="E1822" s="15"/>
      <c r="F1822" s="15"/>
      <c r="G1822" s="82" t="e">
        <f>VLOOKUP(F1822,'ESTADAR V3 2025'!$D$125:$E$240,2,0)</f>
        <v>#N/A</v>
      </c>
      <c r="H1822" s="86"/>
      <c r="I1822" s="86"/>
      <c r="J1822" s="15"/>
      <c r="K1822" s="92">
        <f t="shared" si="119"/>
        <v>0</v>
      </c>
      <c r="L1822" s="93">
        <f t="shared" si="120"/>
        <v>0</v>
      </c>
      <c r="M1822" s="94" t="str">
        <f>+IFERROR(VLOOKUP(LEFT(F1822,4),'ESTADAR V3 2025'!$C$4:$G$116,4,0),"")</f>
        <v/>
      </c>
      <c r="N1822" s="95" t="str">
        <f t="shared" si="121"/>
        <v/>
      </c>
      <c r="O1822" s="96" t="str">
        <f t="shared" si="122"/>
        <v/>
      </c>
      <c r="P1822" s="14"/>
      <c r="Q1822" s="14"/>
      <c r="R1822" s="218" t="e">
        <f>+VLOOKUP(F1822,'ESTADAR V3 2025'!$D$125:$G$236,4,FALSE)</f>
        <v>#N/A</v>
      </c>
    </row>
    <row r="1823" spans="1:18" x14ac:dyDescent="0.35">
      <c r="A1823" s="83" t="str">
        <f>IFERROR(VLOOKUP(LEFT(F1823,4),Tabla3[[COD]:[PROCESO]],5,0),"")</f>
        <v/>
      </c>
      <c r="B1823" s="15"/>
      <c r="C1823" s="85"/>
      <c r="D1823" s="84" t="e">
        <f>VLOOKUP(E1823,FINCAS!$A$2:$B$77,2,0)</f>
        <v>#N/A</v>
      </c>
      <c r="E1823" s="15"/>
      <c r="F1823" s="15"/>
      <c r="G1823" s="82" t="e">
        <f>VLOOKUP(F1823,'ESTADAR V3 2025'!$D$125:$E$240,2,0)</f>
        <v>#N/A</v>
      </c>
      <c r="H1823" s="86"/>
      <c r="I1823" s="86"/>
      <c r="J1823" s="15"/>
      <c r="K1823" s="92">
        <f t="shared" si="119"/>
        <v>0</v>
      </c>
      <c r="L1823" s="93">
        <f t="shared" si="120"/>
        <v>0</v>
      </c>
      <c r="M1823" s="94" t="str">
        <f>+IFERROR(VLOOKUP(LEFT(F1823,4),'ESTADAR V3 2025'!$C$4:$G$116,4,0),"")</f>
        <v/>
      </c>
      <c r="N1823" s="95" t="str">
        <f t="shared" si="121"/>
        <v/>
      </c>
      <c r="O1823" s="96" t="str">
        <f t="shared" si="122"/>
        <v/>
      </c>
      <c r="P1823" s="14"/>
      <c r="Q1823" s="14"/>
      <c r="R1823" s="218" t="e">
        <f>+VLOOKUP(F1823,'ESTADAR V3 2025'!$D$125:$G$236,4,FALSE)</f>
        <v>#N/A</v>
      </c>
    </row>
    <row r="1824" spans="1:18" x14ac:dyDescent="0.35">
      <c r="A1824" s="83" t="str">
        <f>IFERROR(VLOOKUP(LEFT(F1824,4),Tabla3[[COD]:[PROCESO]],5,0),"")</f>
        <v/>
      </c>
      <c r="B1824" s="15"/>
      <c r="C1824" s="85"/>
      <c r="D1824" s="84" t="e">
        <f>VLOOKUP(E1824,FINCAS!$A$2:$B$77,2,0)</f>
        <v>#N/A</v>
      </c>
      <c r="E1824" s="15"/>
      <c r="F1824" s="15"/>
      <c r="G1824" s="82" t="e">
        <f>VLOOKUP(F1824,'ESTADAR V3 2025'!$D$125:$E$240,2,0)</f>
        <v>#N/A</v>
      </c>
      <c r="H1824" s="86"/>
      <c r="I1824" s="86"/>
      <c r="J1824" s="15"/>
      <c r="K1824" s="92">
        <f t="shared" si="119"/>
        <v>0</v>
      </c>
      <c r="L1824" s="93">
        <f t="shared" si="120"/>
        <v>0</v>
      </c>
      <c r="M1824" s="94" t="str">
        <f>+IFERROR(VLOOKUP(LEFT(F1824,4),'ESTADAR V3 2025'!$C$4:$G$116,4,0),"")</f>
        <v/>
      </c>
      <c r="N1824" s="95" t="str">
        <f t="shared" si="121"/>
        <v/>
      </c>
      <c r="O1824" s="96" t="str">
        <f t="shared" si="122"/>
        <v/>
      </c>
      <c r="P1824" s="14"/>
      <c r="Q1824" s="14"/>
      <c r="R1824" s="218" t="e">
        <f>+VLOOKUP(F1824,'ESTADAR V3 2025'!$D$125:$G$236,4,FALSE)</f>
        <v>#N/A</v>
      </c>
    </row>
    <row r="1825" spans="1:18" x14ac:dyDescent="0.35">
      <c r="A1825" s="83" t="str">
        <f>IFERROR(VLOOKUP(LEFT(F1825,4),Tabla3[[COD]:[PROCESO]],5,0),"")</f>
        <v/>
      </c>
      <c r="B1825" s="15"/>
      <c r="C1825" s="85"/>
      <c r="D1825" s="84" t="e">
        <f>VLOOKUP(E1825,FINCAS!$A$2:$B$77,2,0)</f>
        <v>#N/A</v>
      </c>
      <c r="E1825" s="15"/>
      <c r="F1825" s="15"/>
      <c r="G1825" s="82" t="e">
        <f>VLOOKUP(F1825,'ESTADAR V3 2025'!$D$125:$E$240,2,0)</f>
        <v>#N/A</v>
      </c>
      <c r="H1825" s="86"/>
      <c r="I1825" s="86"/>
      <c r="J1825" s="15"/>
      <c r="K1825" s="92">
        <f t="shared" ref="K1825:K1888" si="123">+IFERROR(L1825,M1825)</f>
        <v>0</v>
      </c>
      <c r="L1825" s="93">
        <f t="shared" ref="L1825:L1888" si="124">+(I1825-H1825)*24</f>
        <v>0</v>
      </c>
      <c r="M1825" s="94" t="str">
        <f>+IFERROR(VLOOKUP(LEFT(F1825,4),'ESTADAR V3 2025'!$C$4:$G$116,4,0),"")</f>
        <v/>
      </c>
      <c r="N1825" s="95" t="str">
        <f t="shared" ref="N1825:N1888" si="125">IFERROR(J1825/L1825,"")</f>
        <v/>
      </c>
      <c r="O1825" s="96" t="str">
        <f t="shared" ref="O1825:O1888" si="126">IFERROR(N1825/M1825,"")</f>
        <v/>
      </c>
      <c r="P1825" s="14"/>
      <c r="Q1825" s="14"/>
      <c r="R1825" s="218" t="e">
        <f>+VLOOKUP(F1825,'ESTADAR V3 2025'!$D$125:$G$236,4,FALSE)</f>
        <v>#N/A</v>
      </c>
    </row>
    <row r="1826" spans="1:18" x14ac:dyDescent="0.35">
      <c r="A1826" s="83" t="str">
        <f>IFERROR(VLOOKUP(LEFT(F1826,4),Tabla3[[COD]:[PROCESO]],5,0),"")</f>
        <v/>
      </c>
      <c r="B1826" s="15"/>
      <c r="C1826" s="85"/>
      <c r="D1826" s="84" t="e">
        <f>VLOOKUP(E1826,FINCAS!$A$2:$B$77,2,0)</f>
        <v>#N/A</v>
      </c>
      <c r="E1826" s="15"/>
      <c r="F1826" s="15"/>
      <c r="G1826" s="82" t="e">
        <f>VLOOKUP(F1826,'ESTADAR V3 2025'!$D$125:$E$240,2,0)</f>
        <v>#N/A</v>
      </c>
      <c r="H1826" s="86"/>
      <c r="I1826" s="86"/>
      <c r="J1826" s="15"/>
      <c r="K1826" s="92">
        <f t="shared" si="123"/>
        <v>0</v>
      </c>
      <c r="L1826" s="93">
        <f t="shared" si="124"/>
        <v>0</v>
      </c>
      <c r="M1826" s="94" t="str">
        <f>+IFERROR(VLOOKUP(LEFT(F1826,4),'ESTADAR V3 2025'!$C$4:$G$116,4,0),"")</f>
        <v/>
      </c>
      <c r="N1826" s="95" t="str">
        <f t="shared" si="125"/>
        <v/>
      </c>
      <c r="O1826" s="96" t="str">
        <f t="shared" si="126"/>
        <v/>
      </c>
      <c r="P1826" s="14"/>
      <c r="Q1826" s="14"/>
      <c r="R1826" s="218" t="e">
        <f>+VLOOKUP(F1826,'ESTADAR V3 2025'!$D$125:$G$236,4,FALSE)</f>
        <v>#N/A</v>
      </c>
    </row>
    <row r="1827" spans="1:18" x14ac:dyDescent="0.35">
      <c r="A1827" s="83" t="str">
        <f>IFERROR(VLOOKUP(LEFT(F1827,4),Tabla3[[COD]:[PROCESO]],5,0),"")</f>
        <v/>
      </c>
      <c r="B1827" s="15"/>
      <c r="C1827" s="85"/>
      <c r="D1827" s="84" t="e">
        <f>VLOOKUP(E1827,FINCAS!$A$2:$B$77,2,0)</f>
        <v>#N/A</v>
      </c>
      <c r="E1827" s="15"/>
      <c r="F1827" s="15"/>
      <c r="G1827" s="82" t="e">
        <f>VLOOKUP(F1827,'ESTADAR V3 2025'!$D$125:$E$240,2,0)</f>
        <v>#N/A</v>
      </c>
      <c r="H1827" s="86"/>
      <c r="I1827" s="86"/>
      <c r="J1827" s="15"/>
      <c r="K1827" s="92">
        <f t="shared" si="123"/>
        <v>0</v>
      </c>
      <c r="L1827" s="93">
        <f t="shared" si="124"/>
        <v>0</v>
      </c>
      <c r="M1827" s="94" t="str">
        <f>+IFERROR(VLOOKUP(LEFT(F1827,4),'ESTADAR V3 2025'!$C$4:$G$116,4,0),"")</f>
        <v/>
      </c>
      <c r="N1827" s="95" t="str">
        <f t="shared" si="125"/>
        <v/>
      </c>
      <c r="O1827" s="96" t="str">
        <f t="shared" si="126"/>
        <v/>
      </c>
      <c r="P1827" s="14"/>
      <c r="Q1827" s="14"/>
      <c r="R1827" s="218" t="e">
        <f>+VLOOKUP(F1827,'ESTADAR V3 2025'!$D$125:$G$236,4,FALSE)</f>
        <v>#N/A</v>
      </c>
    </row>
    <row r="1828" spans="1:18" x14ac:dyDescent="0.35">
      <c r="A1828" s="83" t="str">
        <f>IFERROR(VLOOKUP(LEFT(F1828,4),Tabla3[[COD]:[PROCESO]],5,0),"")</f>
        <v/>
      </c>
      <c r="B1828" s="15"/>
      <c r="C1828" s="85"/>
      <c r="D1828" s="84" t="e">
        <f>VLOOKUP(E1828,FINCAS!$A$2:$B$77,2,0)</f>
        <v>#N/A</v>
      </c>
      <c r="E1828" s="15"/>
      <c r="F1828" s="15"/>
      <c r="G1828" s="82" t="e">
        <f>VLOOKUP(F1828,'ESTADAR V3 2025'!$D$125:$E$240,2,0)</f>
        <v>#N/A</v>
      </c>
      <c r="H1828" s="86"/>
      <c r="I1828" s="86"/>
      <c r="J1828" s="15"/>
      <c r="K1828" s="92">
        <f t="shared" si="123"/>
        <v>0</v>
      </c>
      <c r="L1828" s="93">
        <f t="shared" si="124"/>
        <v>0</v>
      </c>
      <c r="M1828" s="94" t="str">
        <f>+IFERROR(VLOOKUP(LEFT(F1828,4),'ESTADAR V3 2025'!$C$4:$G$116,4,0),"")</f>
        <v/>
      </c>
      <c r="N1828" s="95" t="str">
        <f t="shared" si="125"/>
        <v/>
      </c>
      <c r="O1828" s="96" t="str">
        <f t="shared" si="126"/>
        <v/>
      </c>
      <c r="P1828" s="14"/>
      <c r="Q1828" s="14"/>
      <c r="R1828" s="218" t="e">
        <f>+VLOOKUP(F1828,'ESTADAR V3 2025'!$D$125:$G$236,4,FALSE)</f>
        <v>#N/A</v>
      </c>
    </row>
    <row r="1829" spans="1:18" x14ac:dyDescent="0.35">
      <c r="A1829" s="83" t="str">
        <f>IFERROR(VLOOKUP(LEFT(F1829,4),Tabla3[[COD]:[PROCESO]],5,0),"")</f>
        <v/>
      </c>
      <c r="B1829" s="15"/>
      <c r="C1829" s="85"/>
      <c r="D1829" s="84" t="e">
        <f>VLOOKUP(E1829,FINCAS!$A$2:$B$77,2,0)</f>
        <v>#N/A</v>
      </c>
      <c r="E1829" s="15"/>
      <c r="F1829" s="15"/>
      <c r="G1829" s="82" t="e">
        <f>VLOOKUP(F1829,'ESTADAR V3 2025'!$D$125:$E$240,2,0)</f>
        <v>#N/A</v>
      </c>
      <c r="H1829" s="86"/>
      <c r="I1829" s="86"/>
      <c r="J1829" s="15"/>
      <c r="K1829" s="92">
        <f t="shared" si="123"/>
        <v>0</v>
      </c>
      <c r="L1829" s="93">
        <f t="shared" si="124"/>
        <v>0</v>
      </c>
      <c r="M1829" s="94" t="str">
        <f>+IFERROR(VLOOKUP(LEFT(F1829,4),'ESTADAR V3 2025'!$C$4:$G$116,4,0),"")</f>
        <v/>
      </c>
      <c r="N1829" s="95" t="str">
        <f t="shared" si="125"/>
        <v/>
      </c>
      <c r="O1829" s="96" t="str">
        <f t="shared" si="126"/>
        <v/>
      </c>
      <c r="P1829" s="14"/>
      <c r="Q1829" s="14"/>
      <c r="R1829" s="218" t="e">
        <f>+VLOOKUP(F1829,'ESTADAR V3 2025'!$D$125:$G$236,4,FALSE)</f>
        <v>#N/A</v>
      </c>
    </row>
    <row r="1830" spans="1:18" x14ac:dyDescent="0.35">
      <c r="A1830" s="83" t="str">
        <f>IFERROR(VLOOKUP(LEFT(F1830,4),Tabla3[[COD]:[PROCESO]],5,0),"")</f>
        <v/>
      </c>
      <c r="B1830" s="15"/>
      <c r="C1830" s="85"/>
      <c r="D1830" s="84" t="e">
        <f>VLOOKUP(E1830,FINCAS!$A$2:$B$77,2,0)</f>
        <v>#N/A</v>
      </c>
      <c r="E1830" s="15"/>
      <c r="F1830" s="15"/>
      <c r="G1830" s="82" t="e">
        <f>VLOOKUP(F1830,'ESTADAR V3 2025'!$D$125:$E$240,2,0)</f>
        <v>#N/A</v>
      </c>
      <c r="H1830" s="86"/>
      <c r="I1830" s="86"/>
      <c r="J1830" s="15"/>
      <c r="K1830" s="92">
        <f t="shared" si="123"/>
        <v>0</v>
      </c>
      <c r="L1830" s="93">
        <f t="shared" si="124"/>
        <v>0</v>
      </c>
      <c r="M1830" s="94" t="str">
        <f>+IFERROR(VLOOKUP(LEFT(F1830,4),'ESTADAR V3 2025'!$C$4:$G$116,4,0),"")</f>
        <v/>
      </c>
      <c r="N1830" s="95" t="str">
        <f t="shared" si="125"/>
        <v/>
      </c>
      <c r="O1830" s="96" t="str">
        <f t="shared" si="126"/>
        <v/>
      </c>
      <c r="P1830" s="14"/>
      <c r="Q1830" s="14"/>
      <c r="R1830" s="218" t="e">
        <f>+VLOOKUP(F1830,'ESTADAR V3 2025'!$D$125:$G$236,4,FALSE)</f>
        <v>#N/A</v>
      </c>
    </row>
    <row r="1831" spans="1:18" x14ac:dyDescent="0.35">
      <c r="A1831" s="83" t="str">
        <f>IFERROR(VLOOKUP(LEFT(F1831,4),Tabla3[[COD]:[PROCESO]],5,0),"")</f>
        <v/>
      </c>
      <c r="B1831" s="15"/>
      <c r="C1831" s="85"/>
      <c r="D1831" s="84" t="e">
        <f>VLOOKUP(E1831,FINCAS!$A$2:$B$77,2,0)</f>
        <v>#N/A</v>
      </c>
      <c r="E1831" s="15"/>
      <c r="F1831" s="15"/>
      <c r="G1831" s="82" t="e">
        <f>VLOOKUP(F1831,'ESTADAR V3 2025'!$D$125:$E$240,2,0)</f>
        <v>#N/A</v>
      </c>
      <c r="H1831" s="86"/>
      <c r="I1831" s="86"/>
      <c r="J1831" s="15"/>
      <c r="K1831" s="92">
        <f t="shared" si="123"/>
        <v>0</v>
      </c>
      <c r="L1831" s="93">
        <f t="shared" si="124"/>
        <v>0</v>
      </c>
      <c r="M1831" s="94" t="str">
        <f>+IFERROR(VLOOKUP(LEFT(F1831,4),'ESTADAR V3 2025'!$C$4:$G$116,4,0),"")</f>
        <v/>
      </c>
      <c r="N1831" s="95" t="str">
        <f t="shared" si="125"/>
        <v/>
      </c>
      <c r="O1831" s="96" t="str">
        <f t="shared" si="126"/>
        <v/>
      </c>
      <c r="P1831" s="14"/>
      <c r="Q1831" s="14"/>
      <c r="R1831" s="218" t="e">
        <f>+VLOOKUP(F1831,'ESTADAR V3 2025'!$D$125:$G$236,4,FALSE)</f>
        <v>#N/A</v>
      </c>
    </row>
    <row r="1832" spans="1:18" x14ac:dyDescent="0.35">
      <c r="A1832" s="83" t="str">
        <f>IFERROR(VLOOKUP(LEFT(F1832,4),Tabla3[[COD]:[PROCESO]],5,0),"")</f>
        <v/>
      </c>
      <c r="B1832" s="15"/>
      <c r="C1832" s="85"/>
      <c r="D1832" s="84" t="e">
        <f>VLOOKUP(E1832,FINCAS!$A$2:$B$77,2,0)</f>
        <v>#N/A</v>
      </c>
      <c r="E1832" s="15"/>
      <c r="F1832" s="15"/>
      <c r="G1832" s="82" t="e">
        <f>VLOOKUP(F1832,'ESTADAR V3 2025'!$D$125:$E$240,2,0)</f>
        <v>#N/A</v>
      </c>
      <c r="H1832" s="86"/>
      <c r="I1832" s="86"/>
      <c r="J1832" s="15"/>
      <c r="K1832" s="92">
        <f t="shared" si="123"/>
        <v>0</v>
      </c>
      <c r="L1832" s="93">
        <f t="shared" si="124"/>
        <v>0</v>
      </c>
      <c r="M1832" s="94" t="str">
        <f>+IFERROR(VLOOKUP(LEFT(F1832,4),'ESTADAR V3 2025'!$C$4:$G$116,4,0),"")</f>
        <v/>
      </c>
      <c r="N1832" s="95" t="str">
        <f t="shared" si="125"/>
        <v/>
      </c>
      <c r="O1832" s="96" t="str">
        <f t="shared" si="126"/>
        <v/>
      </c>
      <c r="P1832" s="14"/>
      <c r="Q1832" s="14"/>
      <c r="R1832" s="218" t="e">
        <f>+VLOOKUP(F1832,'ESTADAR V3 2025'!$D$125:$G$236,4,FALSE)</f>
        <v>#N/A</v>
      </c>
    </row>
    <row r="1833" spans="1:18" x14ac:dyDescent="0.35">
      <c r="A1833" s="83" t="str">
        <f>IFERROR(VLOOKUP(LEFT(F1833,4),Tabla3[[COD]:[PROCESO]],5,0),"")</f>
        <v/>
      </c>
      <c r="B1833" s="15"/>
      <c r="C1833" s="85"/>
      <c r="D1833" s="84" t="e">
        <f>VLOOKUP(E1833,FINCAS!$A$2:$B$77,2,0)</f>
        <v>#N/A</v>
      </c>
      <c r="E1833" s="15"/>
      <c r="F1833" s="15"/>
      <c r="G1833" s="82" t="e">
        <f>VLOOKUP(F1833,'ESTADAR V3 2025'!$D$125:$E$240,2,0)</f>
        <v>#N/A</v>
      </c>
      <c r="H1833" s="86"/>
      <c r="I1833" s="86"/>
      <c r="J1833" s="15"/>
      <c r="K1833" s="92">
        <f t="shared" si="123"/>
        <v>0</v>
      </c>
      <c r="L1833" s="93">
        <f t="shared" si="124"/>
        <v>0</v>
      </c>
      <c r="M1833" s="94" t="str">
        <f>+IFERROR(VLOOKUP(LEFT(F1833,4),'ESTADAR V3 2025'!$C$4:$G$116,4,0),"")</f>
        <v/>
      </c>
      <c r="N1833" s="95" t="str">
        <f t="shared" si="125"/>
        <v/>
      </c>
      <c r="O1833" s="96" t="str">
        <f t="shared" si="126"/>
        <v/>
      </c>
      <c r="P1833" s="14"/>
      <c r="Q1833" s="14"/>
      <c r="R1833" s="218" t="e">
        <f>+VLOOKUP(F1833,'ESTADAR V3 2025'!$D$125:$G$236,4,FALSE)</f>
        <v>#N/A</v>
      </c>
    </row>
    <row r="1834" spans="1:18" x14ac:dyDescent="0.35">
      <c r="A1834" s="83" t="str">
        <f>IFERROR(VLOOKUP(LEFT(F1834,4),Tabla3[[COD]:[PROCESO]],5,0),"")</f>
        <v/>
      </c>
      <c r="B1834" s="15"/>
      <c r="C1834" s="85"/>
      <c r="D1834" s="84" t="e">
        <f>VLOOKUP(E1834,FINCAS!$A$2:$B$77,2,0)</f>
        <v>#N/A</v>
      </c>
      <c r="E1834" s="15"/>
      <c r="F1834" s="15"/>
      <c r="G1834" s="82" t="e">
        <f>VLOOKUP(F1834,'ESTADAR V3 2025'!$D$125:$E$240,2,0)</f>
        <v>#N/A</v>
      </c>
      <c r="H1834" s="86"/>
      <c r="I1834" s="86"/>
      <c r="J1834" s="15"/>
      <c r="K1834" s="92">
        <f t="shared" si="123"/>
        <v>0</v>
      </c>
      <c r="L1834" s="93">
        <f t="shared" si="124"/>
        <v>0</v>
      </c>
      <c r="M1834" s="94" t="str">
        <f>+IFERROR(VLOOKUP(LEFT(F1834,4),'ESTADAR V3 2025'!$C$4:$G$116,4,0),"")</f>
        <v/>
      </c>
      <c r="N1834" s="95" t="str">
        <f t="shared" si="125"/>
        <v/>
      </c>
      <c r="O1834" s="96" t="str">
        <f t="shared" si="126"/>
        <v/>
      </c>
      <c r="P1834" s="14"/>
      <c r="Q1834" s="14"/>
      <c r="R1834" s="218" t="e">
        <f>+VLOOKUP(F1834,'ESTADAR V3 2025'!$D$125:$G$236,4,FALSE)</f>
        <v>#N/A</v>
      </c>
    </row>
    <row r="1835" spans="1:18" x14ac:dyDescent="0.35">
      <c r="A1835" s="83" t="str">
        <f>IFERROR(VLOOKUP(LEFT(F1835,4),Tabla3[[COD]:[PROCESO]],5,0),"")</f>
        <v/>
      </c>
      <c r="B1835" s="15"/>
      <c r="C1835" s="85"/>
      <c r="D1835" s="84" t="e">
        <f>VLOOKUP(E1835,FINCAS!$A$2:$B$77,2,0)</f>
        <v>#N/A</v>
      </c>
      <c r="E1835" s="15"/>
      <c r="F1835" s="15"/>
      <c r="G1835" s="82" t="e">
        <f>VLOOKUP(F1835,'ESTADAR V3 2025'!$D$125:$E$240,2,0)</f>
        <v>#N/A</v>
      </c>
      <c r="H1835" s="86"/>
      <c r="I1835" s="86"/>
      <c r="J1835" s="15"/>
      <c r="K1835" s="92">
        <f t="shared" si="123"/>
        <v>0</v>
      </c>
      <c r="L1835" s="93">
        <f t="shared" si="124"/>
        <v>0</v>
      </c>
      <c r="M1835" s="94" t="str">
        <f>+IFERROR(VLOOKUP(LEFT(F1835,4),'ESTADAR V3 2025'!$C$4:$G$116,4,0),"")</f>
        <v/>
      </c>
      <c r="N1835" s="95" t="str">
        <f t="shared" si="125"/>
        <v/>
      </c>
      <c r="O1835" s="96" t="str">
        <f t="shared" si="126"/>
        <v/>
      </c>
      <c r="P1835" s="14"/>
      <c r="Q1835" s="14"/>
      <c r="R1835" s="218" t="e">
        <f>+VLOOKUP(F1835,'ESTADAR V3 2025'!$D$125:$G$236,4,FALSE)</f>
        <v>#N/A</v>
      </c>
    </row>
    <row r="1836" spans="1:18" x14ac:dyDescent="0.35">
      <c r="A1836" s="83" t="str">
        <f>IFERROR(VLOOKUP(LEFT(F1836,4),Tabla3[[COD]:[PROCESO]],5,0),"")</f>
        <v/>
      </c>
      <c r="B1836" s="15"/>
      <c r="C1836" s="85"/>
      <c r="D1836" s="84" t="e">
        <f>VLOOKUP(E1836,FINCAS!$A$2:$B$77,2,0)</f>
        <v>#N/A</v>
      </c>
      <c r="E1836" s="15"/>
      <c r="F1836" s="15"/>
      <c r="G1836" s="82" t="e">
        <f>VLOOKUP(F1836,'ESTADAR V3 2025'!$D$125:$E$240,2,0)</f>
        <v>#N/A</v>
      </c>
      <c r="H1836" s="86"/>
      <c r="I1836" s="86"/>
      <c r="J1836" s="15"/>
      <c r="K1836" s="92">
        <f t="shared" si="123"/>
        <v>0</v>
      </c>
      <c r="L1836" s="93">
        <f t="shared" si="124"/>
        <v>0</v>
      </c>
      <c r="M1836" s="94" t="str">
        <f>+IFERROR(VLOOKUP(LEFT(F1836,4),'ESTADAR V3 2025'!$C$4:$G$116,4,0),"")</f>
        <v/>
      </c>
      <c r="N1836" s="95" t="str">
        <f t="shared" si="125"/>
        <v/>
      </c>
      <c r="O1836" s="96" t="str">
        <f t="shared" si="126"/>
        <v/>
      </c>
      <c r="P1836" s="14"/>
      <c r="Q1836" s="14"/>
      <c r="R1836" s="218" t="e">
        <f>+VLOOKUP(F1836,'ESTADAR V3 2025'!$D$125:$G$236,4,FALSE)</f>
        <v>#N/A</v>
      </c>
    </row>
    <row r="1837" spans="1:18" x14ac:dyDescent="0.35">
      <c r="A1837" s="83" t="str">
        <f>IFERROR(VLOOKUP(LEFT(F1837,4),Tabla3[[COD]:[PROCESO]],5,0),"")</f>
        <v/>
      </c>
      <c r="B1837" s="15"/>
      <c r="C1837" s="85"/>
      <c r="D1837" s="84" t="e">
        <f>VLOOKUP(E1837,FINCAS!$A$2:$B$77,2,0)</f>
        <v>#N/A</v>
      </c>
      <c r="E1837" s="15"/>
      <c r="F1837" s="15"/>
      <c r="G1837" s="82" t="e">
        <f>VLOOKUP(F1837,'ESTADAR V3 2025'!$D$125:$E$240,2,0)</f>
        <v>#N/A</v>
      </c>
      <c r="H1837" s="86"/>
      <c r="I1837" s="86"/>
      <c r="J1837" s="15"/>
      <c r="K1837" s="92">
        <f t="shared" si="123"/>
        <v>0</v>
      </c>
      <c r="L1837" s="93">
        <f t="shared" si="124"/>
        <v>0</v>
      </c>
      <c r="M1837" s="94" t="str">
        <f>+IFERROR(VLOOKUP(LEFT(F1837,4),'ESTADAR V3 2025'!$C$4:$G$116,4,0),"")</f>
        <v/>
      </c>
      <c r="N1837" s="95" t="str">
        <f t="shared" si="125"/>
        <v/>
      </c>
      <c r="O1837" s="96" t="str">
        <f t="shared" si="126"/>
        <v/>
      </c>
      <c r="P1837" s="14"/>
      <c r="Q1837" s="14"/>
      <c r="R1837" s="218" t="e">
        <f>+VLOOKUP(F1837,'ESTADAR V3 2025'!$D$125:$G$236,4,FALSE)</f>
        <v>#N/A</v>
      </c>
    </row>
    <row r="1838" spans="1:18" x14ac:dyDescent="0.35">
      <c r="A1838" s="83" t="str">
        <f>IFERROR(VLOOKUP(LEFT(F1838,4),Tabla3[[COD]:[PROCESO]],5,0),"")</f>
        <v/>
      </c>
      <c r="B1838" s="15"/>
      <c r="C1838" s="85"/>
      <c r="D1838" s="84" t="e">
        <f>VLOOKUP(E1838,FINCAS!$A$2:$B$77,2,0)</f>
        <v>#N/A</v>
      </c>
      <c r="E1838" s="15"/>
      <c r="F1838" s="15"/>
      <c r="G1838" s="82" t="e">
        <f>VLOOKUP(F1838,'ESTADAR V3 2025'!$D$125:$E$240,2,0)</f>
        <v>#N/A</v>
      </c>
      <c r="H1838" s="86"/>
      <c r="I1838" s="86"/>
      <c r="J1838" s="15"/>
      <c r="K1838" s="92">
        <f t="shared" si="123"/>
        <v>0</v>
      </c>
      <c r="L1838" s="93">
        <f t="shared" si="124"/>
        <v>0</v>
      </c>
      <c r="M1838" s="94" t="str">
        <f>+IFERROR(VLOOKUP(LEFT(F1838,4),'ESTADAR V3 2025'!$C$4:$G$116,4,0),"")</f>
        <v/>
      </c>
      <c r="N1838" s="95" t="str">
        <f t="shared" si="125"/>
        <v/>
      </c>
      <c r="O1838" s="96" t="str">
        <f t="shared" si="126"/>
        <v/>
      </c>
      <c r="P1838" s="14"/>
      <c r="Q1838" s="14"/>
      <c r="R1838" s="218" t="e">
        <f>+VLOOKUP(F1838,'ESTADAR V3 2025'!$D$125:$G$236,4,FALSE)</f>
        <v>#N/A</v>
      </c>
    </row>
    <row r="1839" spans="1:18" x14ac:dyDescent="0.35">
      <c r="A1839" s="83" t="str">
        <f>IFERROR(VLOOKUP(LEFT(F1839,4),Tabla3[[COD]:[PROCESO]],5,0),"")</f>
        <v/>
      </c>
      <c r="B1839" s="15"/>
      <c r="C1839" s="85"/>
      <c r="D1839" s="84" t="e">
        <f>VLOOKUP(E1839,FINCAS!$A$2:$B$77,2,0)</f>
        <v>#N/A</v>
      </c>
      <c r="E1839" s="15"/>
      <c r="F1839" s="15"/>
      <c r="G1839" s="82" t="e">
        <f>VLOOKUP(F1839,'ESTADAR V3 2025'!$D$125:$E$240,2,0)</f>
        <v>#N/A</v>
      </c>
      <c r="H1839" s="86"/>
      <c r="I1839" s="86"/>
      <c r="J1839" s="15"/>
      <c r="K1839" s="92">
        <f t="shared" si="123"/>
        <v>0</v>
      </c>
      <c r="L1839" s="93">
        <f t="shared" si="124"/>
        <v>0</v>
      </c>
      <c r="M1839" s="94" t="str">
        <f>+IFERROR(VLOOKUP(LEFT(F1839,4),'ESTADAR V3 2025'!$C$4:$G$116,4,0),"")</f>
        <v/>
      </c>
      <c r="N1839" s="95" t="str">
        <f t="shared" si="125"/>
        <v/>
      </c>
      <c r="O1839" s="96" t="str">
        <f t="shared" si="126"/>
        <v/>
      </c>
      <c r="P1839" s="14"/>
      <c r="Q1839" s="14"/>
      <c r="R1839" s="218" t="e">
        <f>+VLOOKUP(F1839,'ESTADAR V3 2025'!$D$125:$G$236,4,FALSE)</f>
        <v>#N/A</v>
      </c>
    </row>
    <row r="1840" spans="1:18" x14ac:dyDescent="0.35">
      <c r="A1840" s="83" t="str">
        <f>IFERROR(VLOOKUP(LEFT(F1840,4),Tabla3[[COD]:[PROCESO]],5,0),"")</f>
        <v/>
      </c>
      <c r="B1840" s="15"/>
      <c r="C1840" s="85"/>
      <c r="D1840" s="84" t="e">
        <f>VLOOKUP(E1840,FINCAS!$A$2:$B$77,2,0)</f>
        <v>#N/A</v>
      </c>
      <c r="E1840" s="15"/>
      <c r="F1840" s="15"/>
      <c r="G1840" s="82" t="e">
        <f>VLOOKUP(F1840,'ESTADAR V3 2025'!$D$125:$E$240,2,0)</f>
        <v>#N/A</v>
      </c>
      <c r="H1840" s="86"/>
      <c r="I1840" s="86"/>
      <c r="J1840" s="15"/>
      <c r="K1840" s="92">
        <f t="shared" si="123"/>
        <v>0</v>
      </c>
      <c r="L1840" s="93">
        <f t="shared" si="124"/>
        <v>0</v>
      </c>
      <c r="M1840" s="94" t="str">
        <f>+IFERROR(VLOOKUP(LEFT(F1840,4),'ESTADAR V3 2025'!$C$4:$G$116,4,0),"")</f>
        <v/>
      </c>
      <c r="N1840" s="95" t="str">
        <f t="shared" si="125"/>
        <v/>
      </c>
      <c r="O1840" s="96" t="str">
        <f t="shared" si="126"/>
        <v/>
      </c>
      <c r="P1840" s="14"/>
      <c r="Q1840" s="14"/>
      <c r="R1840" s="218" t="e">
        <f>+VLOOKUP(F1840,'ESTADAR V3 2025'!$D$125:$G$236,4,FALSE)</f>
        <v>#N/A</v>
      </c>
    </row>
    <row r="1841" spans="1:18" x14ac:dyDescent="0.35">
      <c r="A1841" s="83" t="str">
        <f>IFERROR(VLOOKUP(LEFT(F1841,4),Tabla3[[COD]:[PROCESO]],5,0),"")</f>
        <v/>
      </c>
      <c r="B1841" s="15"/>
      <c r="C1841" s="85"/>
      <c r="D1841" s="84" t="e">
        <f>VLOOKUP(E1841,FINCAS!$A$2:$B$77,2,0)</f>
        <v>#N/A</v>
      </c>
      <c r="E1841" s="15"/>
      <c r="F1841" s="15"/>
      <c r="G1841" s="82" t="e">
        <f>VLOOKUP(F1841,'ESTADAR V3 2025'!$D$125:$E$240,2,0)</f>
        <v>#N/A</v>
      </c>
      <c r="H1841" s="86"/>
      <c r="I1841" s="86"/>
      <c r="J1841" s="15"/>
      <c r="K1841" s="92">
        <f t="shared" si="123"/>
        <v>0</v>
      </c>
      <c r="L1841" s="93">
        <f t="shared" si="124"/>
        <v>0</v>
      </c>
      <c r="M1841" s="94" t="str">
        <f>+IFERROR(VLOOKUP(LEFT(F1841,4),'ESTADAR V3 2025'!$C$4:$G$116,4,0),"")</f>
        <v/>
      </c>
      <c r="N1841" s="95" t="str">
        <f t="shared" si="125"/>
        <v/>
      </c>
      <c r="O1841" s="96" t="str">
        <f t="shared" si="126"/>
        <v/>
      </c>
      <c r="P1841" s="14"/>
      <c r="Q1841" s="14"/>
      <c r="R1841" s="218" t="e">
        <f>+VLOOKUP(F1841,'ESTADAR V3 2025'!$D$125:$G$236,4,FALSE)</f>
        <v>#N/A</v>
      </c>
    </row>
    <row r="1842" spans="1:18" x14ac:dyDescent="0.35">
      <c r="A1842" s="83" t="str">
        <f>IFERROR(VLOOKUP(LEFT(F1842,4),Tabla3[[COD]:[PROCESO]],5,0),"")</f>
        <v/>
      </c>
      <c r="B1842" s="15"/>
      <c r="C1842" s="85"/>
      <c r="D1842" s="84" t="e">
        <f>VLOOKUP(E1842,FINCAS!$A$2:$B$77,2,0)</f>
        <v>#N/A</v>
      </c>
      <c r="E1842" s="15"/>
      <c r="F1842" s="15"/>
      <c r="G1842" s="82" t="e">
        <f>VLOOKUP(F1842,'ESTADAR V3 2025'!$D$125:$E$240,2,0)</f>
        <v>#N/A</v>
      </c>
      <c r="H1842" s="86"/>
      <c r="I1842" s="86"/>
      <c r="J1842" s="15"/>
      <c r="K1842" s="92">
        <f t="shared" si="123"/>
        <v>0</v>
      </c>
      <c r="L1842" s="93">
        <f t="shared" si="124"/>
        <v>0</v>
      </c>
      <c r="M1842" s="94" t="str">
        <f>+IFERROR(VLOOKUP(LEFT(F1842,4),'ESTADAR V3 2025'!$C$4:$G$116,4,0),"")</f>
        <v/>
      </c>
      <c r="N1842" s="95" t="str">
        <f t="shared" si="125"/>
        <v/>
      </c>
      <c r="O1842" s="96" t="str">
        <f t="shared" si="126"/>
        <v/>
      </c>
      <c r="P1842" s="14"/>
      <c r="Q1842" s="14"/>
      <c r="R1842" s="218" t="e">
        <f>+VLOOKUP(F1842,'ESTADAR V3 2025'!$D$125:$G$236,4,FALSE)</f>
        <v>#N/A</v>
      </c>
    </row>
    <row r="1843" spans="1:18" x14ac:dyDescent="0.35">
      <c r="A1843" s="83" t="str">
        <f>IFERROR(VLOOKUP(LEFT(F1843,4),Tabla3[[COD]:[PROCESO]],5,0),"")</f>
        <v/>
      </c>
      <c r="B1843" s="15"/>
      <c r="C1843" s="85"/>
      <c r="D1843" s="84" t="e">
        <f>VLOOKUP(E1843,FINCAS!$A$2:$B$77,2,0)</f>
        <v>#N/A</v>
      </c>
      <c r="E1843" s="15"/>
      <c r="F1843" s="15"/>
      <c r="G1843" s="82" t="e">
        <f>VLOOKUP(F1843,'ESTADAR V3 2025'!$D$125:$E$240,2,0)</f>
        <v>#N/A</v>
      </c>
      <c r="H1843" s="86"/>
      <c r="I1843" s="86"/>
      <c r="J1843" s="15"/>
      <c r="K1843" s="92">
        <f t="shared" si="123"/>
        <v>0</v>
      </c>
      <c r="L1843" s="93">
        <f t="shared" si="124"/>
        <v>0</v>
      </c>
      <c r="M1843" s="94" t="str">
        <f>+IFERROR(VLOOKUP(LEFT(F1843,4),'ESTADAR V3 2025'!$C$4:$G$116,4,0),"")</f>
        <v/>
      </c>
      <c r="N1843" s="95" t="str">
        <f t="shared" si="125"/>
        <v/>
      </c>
      <c r="O1843" s="96" t="str">
        <f t="shared" si="126"/>
        <v/>
      </c>
      <c r="P1843" s="14"/>
      <c r="Q1843" s="14"/>
      <c r="R1843" s="218" t="e">
        <f>+VLOOKUP(F1843,'ESTADAR V3 2025'!$D$125:$G$236,4,FALSE)</f>
        <v>#N/A</v>
      </c>
    </row>
    <row r="1844" spans="1:18" x14ac:dyDescent="0.35">
      <c r="A1844" s="83" t="str">
        <f>IFERROR(VLOOKUP(LEFT(F1844,4),Tabla3[[COD]:[PROCESO]],5,0),"")</f>
        <v/>
      </c>
      <c r="B1844" s="15"/>
      <c r="C1844" s="85"/>
      <c r="D1844" s="84" t="e">
        <f>VLOOKUP(E1844,FINCAS!$A$2:$B$77,2,0)</f>
        <v>#N/A</v>
      </c>
      <c r="E1844" s="15"/>
      <c r="F1844" s="15"/>
      <c r="G1844" s="82" t="e">
        <f>VLOOKUP(F1844,'ESTADAR V3 2025'!$D$125:$E$240,2,0)</f>
        <v>#N/A</v>
      </c>
      <c r="H1844" s="86"/>
      <c r="I1844" s="86"/>
      <c r="J1844" s="15"/>
      <c r="K1844" s="92">
        <f t="shared" si="123"/>
        <v>0</v>
      </c>
      <c r="L1844" s="93">
        <f t="shared" si="124"/>
        <v>0</v>
      </c>
      <c r="M1844" s="94" t="str">
        <f>+IFERROR(VLOOKUP(LEFT(F1844,4),'ESTADAR V3 2025'!$C$4:$G$116,4,0),"")</f>
        <v/>
      </c>
      <c r="N1844" s="95" t="str">
        <f t="shared" si="125"/>
        <v/>
      </c>
      <c r="O1844" s="96" t="str">
        <f t="shared" si="126"/>
        <v/>
      </c>
      <c r="P1844" s="14"/>
      <c r="Q1844" s="14"/>
      <c r="R1844" s="218" t="e">
        <f>+VLOOKUP(F1844,'ESTADAR V3 2025'!$D$125:$G$236,4,FALSE)</f>
        <v>#N/A</v>
      </c>
    </row>
    <row r="1845" spans="1:18" x14ac:dyDescent="0.35">
      <c r="A1845" s="83" t="str">
        <f>IFERROR(VLOOKUP(LEFT(F1845,4),Tabla3[[COD]:[PROCESO]],5,0),"")</f>
        <v/>
      </c>
      <c r="B1845" s="15"/>
      <c r="C1845" s="85"/>
      <c r="D1845" s="84" t="e">
        <f>VLOOKUP(E1845,FINCAS!$A$2:$B$77,2,0)</f>
        <v>#N/A</v>
      </c>
      <c r="E1845" s="15"/>
      <c r="F1845" s="15"/>
      <c r="G1845" s="82" t="e">
        <f>VLOOKUP(F1845,'ESTADAR V3 2025'!$D$125:$E$240,2,0)</f>
        <v>#N/A</v>
      </c>
      <c r="H1845" s="86"/>
      <c r="I1845" s="86"/>
      <c r="J1845" s="15"/>
      <c r="K1845" s="92">
        <f t="shared" si="123"/>
        <v>0</v>
      </c>
      <c r="L1845" s="93">
        <f t="shared" si="124"/>
        <v>0</v>
      </c>
      <c r="M1845" s="94" t="str">
        <f>+IFERROR(VLOOKUP(LEFT(F1845,4),'ESTADAR V3 2025'!$C$4:$G$116,4,0),"")</f>
        <v/>
      </c>
      <c r="N1845" s="95" t="str">
        <f t="shared" si="125"/>
        <v/>
      </c>
      <c r="O1845" s="96" t="str">
        <f t="shared" si="126"/>
        <v/>
      </c>
      <c r="P1845" s="14"/>
      <c r="Q1845" s="14"/>
      <c r="R1845" s="218" t="e">
        <f>+VLOOKUP(F1845,'ESTADAR V3 2025'!$D$125:$G$236,4,FALSE)</f>
        <v>#N/A</v>
      </c>
    </row>
    <row r="1846" spans="1:18" x14ac:dyDescent="0.35">
      <c r="A1846" s="83" t="str">
        <f>IFERROR(VLOOKUP(LEFT(F1846,4),Tabla3[[COD]:[PROCESO]],5,0),"")</f>
        <v/>
      </c>
      <c r="B1846" s="15"/>
      <c r="C1846" s="85"/>
      <c r="D1846" s="84" t="e">
        <f>VLOOKUP(E1846,FINCAS!$A$2:$B$77,2,0)</f>
        <v>#N/A</v>
      </c>
      <c r="E1846" s="15"/>
      <c r="F1846" s="15"/>
      <c r="G1846" s="82" t="e">
        <f>VLOOKUP(F1846,'ESTADAR V3 2025'!$D$125:$E$240,2,0)</f>
        <v>#N/A</v>
      </c>
      <c r="H1846" s="86"/>
      <c r="I1846" s="86"/>
      <c r="J1846" s="15"/>
      <c r="K1846" s="92">
        <f t="shared" si="123"/>
        <v>0</v>
      </c>
      <c r="L1846" s="93">
        <f t="shared" si="124"/>
        <v>0</v>
      </c>
      <c r="M1846" s="94" t="str">
        <f>+IFERROR(VLOOKUP(LEFT(F1846,4),'ESTADAR V3 2025'!$C$4:$G$116,4,0),"")</f>
        <v/>
      </c>
      <c r="N1846" s="95" t="str">
        <f t="shared" si="125"/>
        <v/>
      </c>
      <c r="O1846" s="96" t="str">
        <f t="shared" si="126"/>
        <v/>
      </c>
      <c r="P1846" s="14"/>
      <c r="Q1846" s="14"/>
      <c r="R1846" s="218" t="e">
        <f>+VLOOKUP(F1846,'ESTADAR V3 2025'!$D$125:$G$236,4,FALSE)</f>
        <v>#N/A</v>
      </c>
    </row>
    <row r="1847" spans="1:18" x14ac:dyDescent="0.35">
      <c r="A1847" s="83" t="str">
        <f>IFERROR(VLOOKUP(LEFT(F1847,4),Tabla3[[COD]:[PROCESO]],5,0),"")</f>
        <v/>
      </c>
      <c r="B1847" s="15"/>
      <c r="C1847" s="85"/>
      <c r="D1847" s="84" t="e">
        <f>VLOOKUP(E1847,FINCAS!$A$2:$B$77,2,0)</f>
        <v>#N/A</v>
      </c>
      <c r="E1847" s="15"/>
      <c r="F1847" s="15"/>
      <c r="G1847" s="82" t="e">
        <f>VLOOKUP(F1847,'ESTADAR V3 2025'!$D$125:$E$240,2,0)</f>
        <v>#N/A</v>
      </c>
      <c r="H1847" s="86"/>
      <c r="I1847" s="86"/>
      <c r="J1847" s="15"/>
      <c r="K1847" s="92">
        <f t="shared" si="123"/>
        <v>0</v>
      </c>
      <c r="L1847" s="93">
        <f t="shared" si="124"/>
        <v>0</v>
      </c>
      <c r="M1847" s="94" t="str">
        <f>+IFERROR(VLOOKUP(LEFT(F1847,4),'ESTADAR V3 2025'!$C$4:$G$116,4,0),"")</f>
        <v/>
      </c>
      <c r="N1847" s="95" t="str">
        <f t="shared" si="125"/>
        <v/>
      </c>
      <c r="O1847" s="96" t="str">
        <f t="shared" si="126"/>
        <v/>
      </c>
      <c r="P1847" s="14"/>
      <c r="Q1847" s="14"/>
      <c r="R1847" s="218" t="e">
        <f>+VLOOKUP(F1847,'ESTADAR V3 2025'!$D$125:$G$236,4,FALSE)</f>
        <v>#N/A</v>
      </c>
    </row>
    <row r="1848" spans="1:18" x14ac:dyDescent="0.35">
      <c r="A1848" s="83" t="str">
        <f>IFERROR(VLOOKUP(LEFT(F1848,4),Tabla3[[COD]:[PROCESO]],5,0),"")</f>
        <v/>
      </c>
      <c r="B1848" s="15"/>
      <c r="C1848" s="85"/>
      <c r="D1848" s="84" t="e">
        <f>VLOOKUP(E1848,FINCAS!$A$2:$B$77,2,0)</f>
        <v>#N/A</v>
      </c>
      <c r="E1848" s="15"/>
      <c r="F1848" s="15"/>
      <c r="G1848" s="82" t="e">
        <f>VLOOKUP(F1848,'ESTADAR V3 2025'!$D$125:$E$240,2,0)</f>
        <v>#N/A</v>
      </c>
      <c r="H1848" s="86"/>
      <c r="I1848" s="86"/>
      <c r="J1848" s="15"/>
      <c r="K1848" s="92">
        <f t="shared" si="123"/>
        <v>0</v>
      </c>
      <c r="L1848" s="93">
        <f t="shared" si="124"/>
        <v>0</v>
      </c>
      <c r="M1848" s="94" t="str">
        <f>+IFERROR(VLOOKUP(LEFT(F1848,4),'ESTADAR V3 2025'!$C$4:$G$116,4,0),"")</f>
        <v/>
      </c>
      <c r="N1848" s="95" t="str">
        <f t="shared" si="125"/>
        <v/>
      </c>
      <c r="O1848" s="96" t="str">
        <f t="shared" si="126"/>
        <v/>
      </c>
      <c r="P1848" s="14"/>
      <c r="Q1848" s="14"/>
      <c r="R1848" s="218" t="e">
        <f>+VLOOKUP(F1848,'ESTADAR V3 2025'!$D$125:$G$236,4,FALSE)</f>
        <v>#N/A</v>
      </c>
    </row>
    <row r="1849" spans="1:18" x14ac:dyDescent="0.35">
      <c r="A1849" s="83" t="str">
        <f>IFERROR(VLOOKUP(LEFT(F1849,4),Tabla3[[COD]:[PROCESO]],5,0),"")</f>
        <v/>
      </c>
      <c r="B1849" s="15"/>
      <c r="C1849" s="85"/>
      <c r="D1849" s="84" t="e">
        <f>VLOOKUP(E1849,FINCAS!$A$2:$B$77,2,0)</f>
        <v>#N/A</v>
      </c>
      <c r="E1849" s="15"/>
      <c r="F1849" s="15"/>
      <c r="G1849" s="82" t="e">
        <f>VLOOKUP(F1849,'ESTADAR V3 2025'!$D$125:$E$240,2,0)</f>
        <v>#N/A</v>
      </c>
      <c r="H1849" s="86"/>
      <c r="I1849" s="86"/>
      <c r="J1849" s="15"/>
      <c r="K1849" s="92">
        <f t="shared" si="123"/>
        <v>0</v>
      </c>
      <c r="L1849" s="93">
        <f t="shared" si="124"/>
        <v>0</v>
      </c>
      <c r="M1849" s="94" t="str">
        <f>+IFERROR(VLOOKUP(LEFT(F1849,4),'ESTADAR V3 2025'!$C$4:$G$116,4,0),"")</f>
        <v/>
      </c>
      <c r="N1849" s="95" t="str">
        <f t="shared" si="125"/>
        <v/>
      </c>
      <c r="O1849" s="96" t="str">
        <f t="shared" si="126"/>
        <v/>
      </c>
      <c r="P1849" s="14"/>
      <c r="Q1849" s="14"/>
      <c r="R1849" s="218" t="e">
        <f>+VLOOKUP(F1849,'ESTADAR V3 2025'!$D$125:$G$236,4,FALSE)</f>
        <v>#N/A</v>
      </c>
    </row>
    <row r="1850" spans="1:18" x14ac:dyDescent="0.35">
      <c r="A1850" s="83" t="str">
        <f>IFERROR(VLOOKUP(LEFT(F1850,4),Tabla3[[COD]:[PROCESO]],5,0),"")</f>
        <v/>
      </c>
      <c r="B1850" s="15"/>
      <c r="C1850" s="85"/>
      <c r="D1850" s="84" t="e">
        <f>VLOOKUP(E1850,FINCAS!$A$2:$B$77,2,0)</f>
        <v>#N/A</v>
      </c>
      <c r="E1850" s="15"/>
      <c r="F1850" s="15"/>
      <c r="G1850" s="82" t="e">
        <f>VLOOKUP(F1850,'ESTADAR V3 2025'!$D$125:$E$240,2,0)</f>
        <v>#N/A</v>
      </c>
      <c r="H1850" s="86"/>
      <c r="I1850" s="86"/>
      <c r="J1850" s="15"/>
      <c r="K1850" s="92">
        <f t="shared" si="123"/>
        <v>0</v>
      </c>
      <c r="L1850" s="93">
        <f t="shared" si="124"/>
        <v>0</v>
      </c>
      <c r="M1850" s="94" t="str">
        <f>+IFERROR(VLOOKUP(LEFT(F1850,4),'ESTADAR V3 2025'!$C$4:$G$116,4,0),"")</f>
        <v/>
      </c>
      <c r="N1850" s="95" t="str">
        <f t="shared" si="125"/>
        <v/>
      </c>
      <c r="O1850" s="96" t="str">
        <f t="shared" si="126"/>
        <v/>
      </c>
      <c r="P1850" s="14"/>
      <c r="Q1850" s="14"/>
      <c r="R1850" s="218" t="e">
        <f>+VLOOKUP(F1850,'ESTADAR V3 2025'!$D$125:$G$236,4,FALSE)</f>
        <v>#N/A</v>
      </c>
    </row>
    <row r="1851" spans="1:18" x14ac:dyDescent="0.35">
      <c r="A1851" s="83" t="str">
        <f>IFERROR(VLOOKUP(LEFT(F1851,4),Tabla3[[COD]:[PROCESO]],5,0),"")</f>
        <v/>
      </c>
      <c r="B1851" s="15"/>
      <c r="C1851" s="85"/>
      <c r="D1851" s="84" t="e">
        <f>VLOOKUP(E1851,FINCAS!$A$2:$B$77,2,0)</f>
        <v>#N/A</v>
      </c>
      <c r="E1851" s="15"/>
      <c r="F1851" s="15"/>
      <c r="G1851" s="82" t="e">
        <f>VLOOKUP(F1851,'ESTADAR V3 2025'!$D$125:$E$240,2,0)</f>
        <v>#N/A</v>
      </c>
      <c r="H1851" s="86"/>
      <c r="I1851" s="86"/>
      <c r="J1851" s="15"/>
      <c r="K1851" s="92">
        <f t="shared" si="123"/>
        <v>0</v>
      </c>
      <c r="L1851" s="93">
        <f t="shared" si="124"/>
        <v>0</v>
      </c>
      <c r="M1851" s="94" t="str">
        <f>+IFERROR(VLOOKUP(LEFT(F1851,4),'ESTADAR V3 2025'!$C$4:$G$116,4,0),"")</f>
        <v/>
      </c>
      <c r="N1851" s="95" t="str">
        <f t="shared" si="125"/>
        <v/>
      </c>
      <c r="O1851" s="96" t="str">
        <f t="shared" si="126"/>
        <v/>
      </c>
      <c r="P1851" s="14"/>
      <c r="Q1851" s="14"/>
      <c r="R1851" s="218" t="e">
        <f>+VLOOKUP(F1851,'ESTADAR V3 2025'!$D$125:$G$236,4,FALSE)</f>
        <v>#N/A</v>
      </c>
    </row>
    <row r="1852" spans="1:18" x14ac:dyDescent="0.35">
      <c r="A1852" s="83" t="str">
        <f>IFERROR(VLOOKUP(LEFT(F1852,4),Tabla3[[COD]:[PROCESO]],5,0),"")</f>
        <v/>
      </c>
      <c r="B1852" s="15"/>
      <c r="C1852" s="85"/>
      <c r="D1852" s="84" t="e">
        <f>VLOOKUP(E1852,FINCAS!$A$2:$B$77,2,0)</f>
        <v>#N/A</v>
      </c>
      <c r="E1852" s="15"/>
      <c r="F1852" s="15"/>
      <c r="G1852" s="82" t="e">
        <f>VLOOKUP(F1852,'ESTADAR V3 2025'!$D$125:$E$240,2,0)</f>
        <v>#N/A</v>
      </c>
      <c r="H1852" s="86"/>
      <c r="I1852" s="86"/>
      <c r="J1852" s="15"/>
      <c r="K1852" s="92">
        <f t="shared" si="123"/>
        <v>0</v>
      </c>
      <c r="L1852" s="93">
        <f t="shared" si="124"/>
        <v>0</v>
      </c>
      <c r="M1852" s="94" t="str">
        <f>+IFERROR(VLOOKUP(LEFT(F1852,4),'ESTADAR V3 2025'!$C$4:$G$116,4,0),"")</f>
        <v/>
      </c>
      <c r="N1852" s="95" t="str">
        <f t="shared" si="125"/>
        <v/>
      </c>
      <c r="O1852" s="96" t="str">
        <f t="shared" si="126"/>
        <v/>
      </c>
      <c r="P1852" s="14"/>
      <c r="Q1852" s="14"/>
      <c r="R1852" s="218" t="e">
        <f>+VLOOKUP(F1852,'ESTADAR V3 2025'!$D$125:$G$236,4,FALSE)</f>
        <v>#N/A</v>
      </c>
    </row>
    <row r="1853" spans="1:18" x14ac:dyDescent="0.35">
      <c r="A1853" s="83" t="str">
        <f>IFERROR(VLOOKUP(LEFT(F1853,4),Tabla3[[COD]:[PROCESO]],5,0),"")</f>
        <v/>
      </c>
      <c r="B1853" s="15"/>
      <c r="C1853" s="85"/>
      <c r="D1853" s="84" t="e">
        <f>VLOOKUP(E1853,FINCAS!$A$2:$B$77,2,0)</f>
        <v>#N/A</v>
      </c>
      <c r="E1853" s="15"/>
      <c r="F1853" s="15"/>
      <c r="G1853" s="82" t="e">
        <f>VLOOKUP(F1853,'ESTADAR V3 2025'!$D$125:$E$240,2,0)</f>
        <v>#N/A</v>
      </c>
      <c r="H1853" s="86"/>
      <c r="I1853" s="86"/>
      <c r="J1853" s="15"/>
      <c r="K1853" s="92">
        <f t="shared" si="123"/>
        <v>0</v>
      </c>
      <c r="L1853" s="93">
        <f t="shared" si="124"/>
        <v>0</v>
      </c>
      <c r="M1853" s="94" t="str">
        <f>+IFERROR(VLOOKUP(LEFT(F1853,4),'ESTADAR V3 2025'!$C$4:$G$116,4,0),"")</f>
        <v/>
      </c>
      <c r="N1853" s="95" t="str">
        <f t="shared" si="125"/>
        <v/>
      </c>
      <c r="O1853" s="96" t="str">
        <f t="shared" si="126"/>
        <v/>
      </c>
      <c r="P1853" s="14"/>
      <c r="Q1853" s="14"/>
      <c r="R1853" s="218" t="e">
        <f>+VLOOKUP(F1853,'ESTADAR V3 2025'!$D$125:$G$236,4,FALSE)</f>
        <v>#N/A</v>
      </c>
    </row>
    <row r="1854" spans="1:18" x14ac:dyDescent="0.35">
      <c r="A1854" s="83" t="str">
        <f>IFERROR(VLOOKUP(LEFT(F1854,4),Tabla3[[COD]:[PROCESO]],5,0),"")</f>
        <v/>
      </c>
      <c r="B1854" s="15"/>
      <c r="C1854" s="85"/>
      <c r="D1854" s="84" t="e">
        <f>VLOOKUP(E1854,FINCAS!$A$2:$B$77,2,0)</f>
        <v>#N/A</v>
      </c>
      <c r="E1854" s="15"/>
      <c r="F1854" s="15"/>
      <c r="G1854" s="82" t="e">
        <f>VLOOKUP(F1854,'ESTADAR V3 2025'!$D$125:$E$240,2,0)</f>
        <v>#N/A</v>
      </c>
      <c r="H1854" s="86"/>
      <c r="I1854" s="86"/>
      <c r="J1854" s="15"/>
      <c r="K1854" s="92">
        <f t="shared" si="123"/>
        <v>0</v>
      </c>
      <c r="L1854" s="93">
        <f t="shared" si="124"/>
        <v>0</v>
      </c>
      <c r="M1854" s="94" t="str">
        <f>+IFERROR(VLOOKUP(LEFT(F1854,4),'ESTADAR V3 2025'!$C$4:$G$116,4,0),"")</f>
        <v/>
      </c>
      <c r="N1854" s="95" t="str">
        <f t="shared" si="125"/>
        <v/>
      </c>
      <c r="O1854" s="96" t="str">
        <f t="shared" si="126"/>
        <v/>
      </c>
      <c r="P1854" s="14"/>
      <c r="Q1854" s="14"/>
      <c r="R1854" s="218" t="e">
        <f>+VLOOKUP(F1854,'ESTADAR V3 2025'!$D$125:$G$236,4,FALSE)</f>
        <v>#N/A</v>
      </c>
    </row>
    <row r="1855" spans="1:18" x14ac:dyDescent="0.35">
      <c r="A1855" s="83" t="str">
        <f>IFERROR(VLOOKUP(LEFT(F1855,4),Tabla3[[COD]:[PROCESO]],5,0),"")</f>
        <v/>
      </c>
      <c r="B1855" s="15"/>
      <c r="C1855" s="85"/>
      <c r="D1855" s="84" t="e">
        <f>VLOOKUP(E1855,FINCAS!$A$2:$B$77,2,0)</f>
        <v>#N/A</v>
      </c>
      <c r="E1855" s="15"/>
      <c r="F1855" s="15"/>
      <c r="G1855" s="82" t="e">
        <f>VLOOKUP(F1855,'ESTADAR V3 2025'!$D$125:$E$240,2,0)</f>
        <v>#N/A</v>
      </c>
      <c r="H1855" s="86"/>
      <c r="I1855" s="86"/>
      <c r="J1855" s="15"/>
      <c r="K1855" s="92">
        <f t="shared" si="123"/>
        <v>0</v>
      </c>
      <c r="L1855" s="93">
        <f t="shared" si="124"/>
        <v>0</v>
      </c>
      <c r="M1855" s="94" t="str">
        <f>+IFERROR(VLOOKUP(LEFT(F1855,4),'ESTADAR V3 2025'!$C$4:$G$116,4,0),"")</f>
        <v/>
      </c>
      <c r="N1855" s="95" t="str">
        <f t="shared" si="125"/>
        <v/>
      </c>
      <c r="O1855" s="96" t="str">
        <f t="shared" si="126"/>
        <v/>
      </c>
      <c r="P1855" s="14"/>
      <c r="Q1855" s="14"/>
      <c r="R1855" s="218" t="e">
        <f>+VLOOKUP(F1855,'ESTADAR V3 2025'!$D$125:$G$236,4,FALSE)</f>
        <v>#N/A</v>
      </c>
    </row>
    <row r="1856" spans="1:18" x14ac:dyDescent="0.35">
      <c r="A1856" s="83" t="str">
        <f>IFERROR(VLOOKUP(LEFT(F1856,4),Tabla3[[COD]:[PROCESO]],5,0),"")</f>
        <v/>
      </c>
      <c r="B1856" s="15"/>
      <c r="C1856" s="85"/>
      <c r="D1856" s="84" t="e">
        <f>VLOOKUP(E1856,FINCAS!$A$2:$B$77,2,0)</f>
        <v>#N/A</v>
      </c>
      <c r="E1856" s="15"/>
      <c r="F1856" s="15"/>
      <c r="G1856" s="82" t="e">
        <f>VLOOKUP(F1856,'ESTADAR V3 2025'!$D$125:$E$240,2,0)</f>
        <v>#N/A</v>
      </c>
      <c r="H1856" s="86"/>
      <c r="I1856" s="86"/>
      <c r="J1856" s="15"/>
      <c r="K1856" s="92">
        <f t="shared" si="123"/>
        <v>0</v>
      </c>
      <c r="L1856" s="93">
        <f t="shared" si="124"/>
        <v>0</v>
      </c>
      <c r="M1856" s="94" t="str">
        <f>+IFERROR(VLOOKUP(LEFT(F1856,4),'ESTADAR V3 2025'!$C$4:$G$116,4,0),"")</f>
        <v/>
      </c>
      <c r="N1856" s="95" t="str">
        <f t="shared" si="125"/>
        <v/>
      </c>
      <c r="O1856" s="96" t="str">
        <f t="shared" si="126"/>
        <v/>
      </c>
      <c r="P1856" s="14"/>
      <c r="Q1856" s="14"/>
      <c r="R1856" s="218" t="e">
        <f>+VLOOKUP(F1856,'ESTADAR V3 2025'!$D$125:$G$236,4,FALSE)</f>
        <v>#N/A</v>
      </c>
    </row>
    <row r="1857" spans="1:18" x14ac:dyDescent="0.35">
      <c r="A1857" s="83" t="str">
        <f>IFERROR(VLOOKUP(LEFT(F1857,4),Tabla3[[COD]:[PROCESO]],5,0),"")</f>
        <v/>
      </c>
      <c r="B1857" s="15"/>
      <c r="C1857" s="85"/>
      <c r="D1857" s="84" t="e">
        <f>VLOOKUP(E1857,FINCAS!$A$2:$B$77,2,0)</f>
        <v>#N/A</v>
      </c>
      <c r="E1857" s="15"/>
      <c r="F1857" s="15"/>
      <c r="G1857" s="82" t="e">
        <f>VLOOKUP(F1857,'ESTADAR V3 2025'!$D$125:$E$240,2,0)</f>
        <v>#N/A</v>
      </c>
      <c r="H1857" s="86"/>
      <c r="I1857" s="86"/>
      <c r="J1857" s="15"/>
      <c r="K1857" s="92">
        <f t="shared" si="123"/>
        <v>0</v>
      </c>
      <c r="L1857" s="93">
        <f t="shared" si="124"/>
        <v>0</v>
      </c>
      <c r="M1857" s="94" t="str">
        <f>+IFERROR(VLOOKUP(LEFT(F1857,4),'ESTADAR V3 2025'!$C$4:$G$116,4,0),"")</f>
        <v/>
      </c>
      <c r="N1857" s="95" t="str">
        <f t="shared" si="125"/>
        <v/>
      </c>
      <c r="O1857" s="96" t="str">
        <f t="shared" si="126"/>
        <v/>
      </c>
      <c r="P1857" s="14"/>
      <c r="Q1857" s="14"/>
      <c r="R1857" s="218" t="e">
        <f>+VLOOKUP(F1857,'ESTADAR V3 2025'!$D$125:$G$236,4,FALSE)</f>
        <v>#N/A</v>
      </c>
    </row>
    <row r="1858" spans="1:18" x14ac:dyDescent="0.35">
      <c r="A1858" s="83" t="str">
        <f>IFERROR(VLOOKUP(LEFT(F1858,4),Tabla3[[COD]:[PROCESO]],5,0),"")</f>
        <v/>
      </c>
      <c r="B1858" s="15"/>
      <c r="C1858" s="85"/>
      <c r="D1858" s="84" t="e">
        <f>VLOOKUP(E1858,FINCAS!$A$2:$B$77,2,0)</f>
        <v>#N/A</v>
      </c>
      <c r="E1858" s="15"/>
      <c r="F1858" s="15"/>
      <c r="G1858" s="82" t="e">
        <f>VLOOKUP(F1858,'ESTADAR V3 2025'!$D$125:$E$240,2,0)</f>
        <v>#N/A</v>
      </c>
      <c r="H1858" s="86"/>
      <c r="I1858" s="86"/>
      <c r="J1858" s="15"/>
      <c r="K1858" s="92">
        <f t="shared" si="123"/>
        <v>0</v>
      </c>
      <c r="L1858" s="93">
        <f t="shared" si="124"/>
        <v>0</v>
      </c>
      <c r="M1858" s="94" t="str">
        <f>+IFERROR(VLOOKUP(LEFT(F1858,4),'ESTADAR V3 2025'!$C$4:$G$116,4,0),"")</f>
        <v/>
      </c>
      <c r="N1858" s="95" t="str">
        <f t="shared" si="125"/>
        <v/>
      </c>
      <c r="O1858" s="96" t="str">
        <f t="shared" si="126"/>
        <v/>
      </c>
      <c r="P1858" s="14"/>
      <c r="Q1858" s="14"/>
      <c r="R1858" s="218" t="e">
        <f>+VLOOKUP(F1858,'ESTADAR V3 2025'!$D$125:$G$236,4,FALSE)</f>
        <v>#N/A</v>
      </c>
    </row>
    <row r="1859" spans="1:18" x14ac:dyDescent="0.35">
      <c r="A1859" s="83" t="str">
        <f>IFERROR(VLOOKUP(LEFT(F1859,4),Tabla3[[COD]:[PROCESO]],5,0),"")</f>
        <v/>
      </c>
      <c r="B1859" s="15"/>
      <c r="C1859" s="85"/>
      <c r="D1859" s="84" t="e">
        <f>VLOOKUP(E1859,FINCAS!$A$2:$B$77,2,0)</f>
        <v>#N/A</v>
      </c>
      <c r="E1859" s="15"/>
      <c r="F1859" s="15"/>
      <c r="G1859" s="82" t="e">
        <f>VLOOKUP(F1859,'ESTADAR V3 2025'!$D$125:$E$240,2,0)</f>
        <v>#N/A</v>
      </c>
      <c r="H1859" s="86"/>
      <c r="I1859" s="86"/>
      <c r="J1859" s="15"/>
      <c r="K1859" s="92">
        <f t="shared" si="123"/>
        <v>0</v>
      </c>
      <c r="L1859" s="93">
        <f t="shared" si="124"/>
        <v>0</v>
      </c>
      <c r="M1859" s="94" t="str">
        <f>+IFERROR(VLOOKUP(LEFT(F1859,4),'ESTADAR V3 2025'!$C$4:$G$116,4,0),"")</f>
        <v/>
      </c>
      <c r="N1859" s="95" t="str">
        <f t="shared" si="125"/>
        <v/>
      </c>
      <c r="O1859" s="96" t="str">
        <f t="shared" si="126"/>
        <v/>
      </c>
      <c r="P1859" s="14"/>
      <c r="Q1859" s="14"/>
      <c r="R1859" s="218" t="e">
        <f>+VLOOKUP(F1859,'ESTADAR V3 2025'!$D$125:$G$236,4,FALSE)</f>
        <v>#N/A</v>
      </c>
    </row>
    <row r="1860" spans="1:18" x14ac:dyDescent="0.35">
      <c r="A1860" s="83" t="str">
        <f>IFERROR(VLOOKUP(LEFT(F1860,4),Tabla3[[COD]:[PROCESO]],5,0),"")</f>
        <v/>
      </c>
      <c r="B1860" s="15"/>
      <c r="C1860" s="85"/>
      <c r="D1860" s="84" t="e">
        <f>VLOOKUP(E1860,FINCAS!$A$2:$B$77,2,0)</f>
        <v>#N/A</v>
      </c>
      <c r="E1860" s="15"/>
      <c r="F1860" s="15"/>
      <c r="G1860" s="82" t="e">
        <f>VLOOKUP(F1860,'ESTADAR V3 2025'!$D$125:$E$240,2,0)</f>
        <v>#N/A</v>
      </c>
      <c r="H1860" s="86"/>
      <c r="I1860" s="86"/>
      <c r="J1860" s="15"/>
      <c r="K1860" s="92">
        <f t="shared" si="123"/>
        <v>0</v>
      </c>
      <c r="L1860" s="93">
        <f t="shared" si="124"/>
        <v>0</v>
      </c>
      <c r="M1860" s="94" t="str">
        <f>+IFERROR(VLOOKUP(LEFT(F1860,4),'ESTADAR V3 2025'!$C$4:$G$116,4,0),"")</f>
        <v/>
      </c>
      <c r="N1860" s="95" t="str">
        <f t="shared" si="125"/>
        <v/>
      </c>
      <c r="O1860" s="96" t="str">
        <f t="shared" si="126"/>
        <v/>
      </c>
      <c r="P1860" s="14"/>
      <c r="Q1860" s="14"/>
      <c r="R1860" s="218" t="e">
        <f>+VLOOKUP(F1860,'ESTADAR V3 2025'!$D$125:$G$236,4,FALSE)</f>
        <v>#N/A</v>
      </c>
    </row>
    <row r="1861" spans="1:18" x14ac:dyDescent="0.35">
      <c r="A1861" s="83" t="str">
        <f>IFERROR(VLOOKUP(LEFT(F1861,4),Tabla3[[COD]:[PROCESO]],5,0),"")</f>
        <v/>
      </c>
      <c r="B1861" s="15"/>
      <c r="C1861" s="85"/>
      <c r="D1861" s="84" t="e">
        <f>VLOOKUP(E1861,FINCAS!$A$2:$B$77,2,0)</f>
        <v>#N/A</v>
      </c>
      <c r="E1861" s="15"/>
      <c r="F1861" s="15"/>
      <c r="G1861" s="82" t="e">
        <f>VLOOKUP(F1861,'ESTADAR V3 2025'!$D$125:$E$240,2,0)</f>
        <v>#N/A</v>
      </c>
      <c r="H1861" s="86"/>
      <c r="I1861" s="86"/>
      <c r="J1861" s="15"/>
      <c r="K1861" s="92">
        <f t="shared" si="123"/>
        <v>0</v>
      </c>
      <c r="L1861" s="93">
        <f t="shared" si="124"/>
        <v>0</v>
      </c>
      <c r="M1861" s="94" t="str">
        <f>+IFERROR(VLOOKUP(LEFT(F1861,4),'ESTADAR V3 2025'!$C$4:$G$116,4,0),"")</f>
        <v/>
      </c>
      <c r="N1861" s="95" t="str">
        <f t="shared" si="125"/>
        <v/>
      </c>
      <c r="O1861" s="96" t="str">
        <f t="shared" si="126"/>
        <v/>
      </c>
      <c r="P1861" s="14"/>
      <c r="Q1861" s="14"/>
      <c r="R1861" s="218" t="e">
        <f>+VLOOKUP(F1861,'ESTADAR V3 2025'!$D$125:$G$236,4,FALSE)</f>
        <v>#N/A</v>
      </c>
    </row>
    <row r="1862" spans="1:18" x14ac:dyDescent="0.35">
      <c r="A1862" s="83" t="str">
        <f>IFERROR(VLOOKUP(LEFT(F1862,4),Tabla3[[COD]:[PROCESO]],5,0),"")</f>
        <v/>
      </c>
      <c r="B1862" s="15"/>
      <c r="C1862" s="85"/>
      <c r="D1862" s="84" t="e">
        <f>VLOOKUP(E1862,FINCAS!$A$2:$B$77,2,0)</f>
        <v>#N/A</v>
      </c>
      <c r="E1862" s="15"/>
      <c r="F1862" s="15"/>
      <c r="G1862" s="82" t="e">
        <f>VLOOKUP(F1862,'ESTADAR V3 2025'!$D$125:$E$240,2,0)</f>
        <v>#N/A</v>
      </c>
      <c r="H1862" s="86"/>
      <c r="I1862" s="86"/>
      <c r="J1862" s="15"/>
      <c r="K1862" s="92">
        <f t="shared" si="123"/>
        <v>0</v>
      </c>
      <c r="L1862" s="93">
        <f t="shared" si="124"/>
        <v>0</v>
      </c>
      <c r="M1862" s="94" t="str">
        <f>+IFERROR(VLOOKUP(LEFT(F1862,4),'ESTADAR V3 2025'!$C$4:$G$116,4,0),"")</f>
        <v/>
      </c>
      <c r="N1862" s="95" t="str">
        <f t="shared" si="125"/>
        <v/>
      </c>
      <c r="O1862" s="96" t="str">
        <f t="shared" si="126"/>
        <v/>
      </c>
      <c r="P1862" s="14"/>
      <c r="Q1862" s="14"/>
      <c r="R1862" s="218" t="e">
        <f>+VLOOKUP(F1862,'ESTADAR V3 2025'!$D$125:$G$236,4,FALSE)</f>
        <v>#N/A</v>
      </c>
    </row>
    <row r="1863" spans="1:18" x14ac:dyDescent="0.35">
      <c r="A1863" s="83" t="str">
        <f>IFERROR(VLOOKUP(LEFT(F1863,4),Tabla3[[COD]:[PROCESO]],5,0),"")</f>
        <v/>
      </c>
      <c r="B1863" s="15"/>
      <c r="C1863" s="85"/>
      <c r="D1863" s="84" t="e">
        <f>VLOOKUP(E1863,FINCAS!$A$2:$B$77,2,0)</f>
        <v>#N/A</v>
      </c>
      <c r="E1863" s="15"/>
      <c r="F1863" s="15"/>
      <c r="G1863" s="82" t="e">
        <f>VLOOKUP(F1863,'ESTADAR V3 2025'!$D$125:$E$240,2,0)</f>
        <v>#N/A</v>
      </c>
      <c r="H1863" s="86"/>
      <c r="I1863" s="86"/>
      <c r="J1863" s="15"/>
      <c r="K1863" s="92">
        <f t="shared" si="123"/>
        <v>0</v>
      </c>
      <c r="L1863" s="93">
        <f t="shared" si="124"/>
        <v>0</v>
      </c>
      <c r="M1863" s="94" t="str">
        <f>+IFERROR(VLOOKUP(LEFT(F1863,4),'ESTADAR V3 2025'!$C$4:$G$116,4,0),"")</f>
        <v/>
      </c>
      <c r="N1863" s="95" t="str">
        <f t="shared" si="125"/>
        <v/>
      </c>
      <c r="O1863" s="96" t="str">
        <f t="shared" si="126"/>
        <v/>
      </c>
      <c r="P1863" s="14"/>
      <c r="Q1863" s="14"/>
      <c r="R1863" s="218" t="e">
        <f>+VLOOKUP(F1863,'ESTADAR V3 2025'!$D$125:$G$236,4,FALSE)</f>
        <v>#N/A</v>
      </c>
    </row>
    <row r="1864" spans="1:18" x14ac:dyDescent="0.35">
      <c r="A1864" s="83" t="str">
        <f>IFERROR(VLOOKUP(LEFT(F1864,4),Tabla3[[COD]:[PROCESO]],5,0),"")</f>
        <v/>
      </c>
      <c r="B1864" s="15"/>
      <c r="C1864" s="85"/>
      <c r="D1864" s="84" t="e">
        <f>VLOOKUP(E1864,FINCAS!$A$2:$B$77,2,0)</f>
        <v>#N/A</v>
      </c>
      <c r="E1864" s="15"/>
      <c r="F1864" s="15"/>
      <c r="G1864" s="82" t="e">
        <f>VLOOKUP(F1864,'ESTADAR V3 2025'!$D$125:$E$240,2,0)</f>
        <v>#N/A</v>
      </c>
      <c r="H1864" s="86"/>
      <c r="I1864" s="86"/>
      <c r="J1864" s="15"/>
      <c r="K1864" s="92">
        <f t="shared" si="123"/>
        <v>0</v>
      </c>
      <c r="L1864" s="93">
        <f t="shared" si="124"/>
        <v>0</v>
      </c>
      <c r="M1864" s="94" t="str">
        <f>+IFERROR(VLOOKUP(LEFT(F1864,4),'ESTADAR V3 2025'!$C$4:$G$116,4,0),"")</f>
        <v/>
      </c>
      <c r="N1864" s="95" t="str">
        <f t="shared" si="125"/>
        <v/>
      </c>
      <c r="O1864" s="96" t="str">
        <f t="shared" si="126"/>
        <v/>
      </c>
      <c r="P1864" s="14"/>
      <c r="Q1864" s="14"/>
      <c r="R1864" s="218" t="e">
        <f>+VLOOKUP(F1864,'ESTADAR V3 2025'!$D$125:$G$236,4,FALSE)</f>
        <v>#N/A</v>
      </c>
    </row>
    <row r="1865" spans="1:18" x14ac:dyDescent="0.35">
      <c r="A1865" s="83" t="str">
        <f>IFERROR(VLOOKUP(LEFT(F1865,4),Tabla3[[COD]:[PROCESO]],5,0),"")</f>
        <v/>
      </c>
      <c r="B1865" s="15"/>
      <c r="C1865" s="85"/>
      <c r="D1865" s="84" t="e">
        <f>VLOOKUP(E1865,FINCAS!$A$2:$B$77,2,0)</f>
        <v>#N/A</v>
      </c>
      <c r="E1865" s="15"/>
      <c r="F1865" s="15"/>
      <c r="G1865" s="82" t="e">
        <f>VLOOKUP(F1865,'ESTADAR V3 2025'!$D$125:$E$240,2,0)</f>
        <v>#N/A</v>
      </c>
      <c r="H1865" s="86"/>
      <c r="I1865" s="86"/>
      <c r="J1865" s="15"/>
      <c r="K1865" s="92">
        <f t="shared" si="123"/>
        <v>0</v>
      </c>
      <c r="L1865" s="93">
        <f t="shared" si="124"/>
        <v>0</v>
      </c>
      <c r="M1865" s="94" t="str">
        <f>+IFERROR(VLOOKUP(LEFT(F1865,4),'ESTADAR V3 2025'!$C$4:$G$116,4,0),"")</f>
        <v/>
      </c>
      <c r="N1865" s="95" t="str">
        <f t="shared" si="125"/>
        <v/>
      </c>
      <c r="O1865" s="96" t="str">
        <f t="shared" si="126"/>
        <v/>
      </c>
      <c r="P1865" s="14"/>
      <c r="Q1865" s="14"/>
      <c r="R1865" s="218" t="e">
        <f>+VLOOKUP(F1865,'ESTADAR V3 2025'!$D$125:$G$236,4,FALSE)</f>
        <v>#N/A</v>
      </c>
    </row>
    <row r="1866" spans="1:18" x14ac:dyDescent="0.35">
      <c r="A1866" s="83" t="str">
        <f>IFERROR(VLOOKUP(LEFT(F1866,4),Tabla3[[COD]:[PROCESO]],5,0),"")</f>
        <v/>
      </c>
      <c r="B1866" s="15"/>
      <c r="C1866" s="85"/>
      <c r="D1866" s="84" t="e">
        <f>VLOOKUP(E1866,FINCAS!$A$2:$B$77,2,0)</f>
        <v>#N/A</v>
      </c>
      <c r="E1866" s="15"/>
      <c r="F1866" s="15"/>
      <c r="G1866" s="82" t="e">
        <f>VLOOKUP(F1866,'ESTADAR V3 2025'!$D$125:$E$240,2,0)</f>
        <v>#N/A</v>
      </c>
      <c r="H1866" s="86"/>
      <c r="I1866" s="86"/>
      <c r="J1866" s="15"/>
      <c r="K1866" s="92">
        <f t="shared" si="123"/>
        <v>0</v>
      </c>
      <c r="L1866" s="93">
        <f t="shared" si="124"/>
        <v>0</v>
      </c>
      <c r="M1866" s="94" t="str">
        <f>+IFERROR(VLOOKUP(LEFT(F1866,4),'ESTADAR V3 2025'!$C$4:$G$116,4,0),"")</f>
        <v/>
      </c>
      <c r="N1866" s="95" t="str">
        <f t="shared" si="125"/>
        <v/>
      </c>
      <c r="O1866" s="96" t="str">
        <f t="shared" si="126"/>
        <v/>
      </c>
      <c r="P1866" s="14"/>
      <c r="Q1866" s="14"/>
      <c r="R1866" s="218" t="e">
        <f>+VLOOKUP(F1866,'ESTADAR V3 2025'!$D$125:$G$236,4,FALSE)</f>
        <v>#N/A</v>
      </c>
    </row>
    <row r="1867" spans="1:18" x14ac:dyDescent="0.35">
      <c r="A1867" s="83" t="str">
        <f>IFERROR(VLOOKUP(LEFT(F1867,4),Tabla3[[COD]:[PROCESO]],5,0),"")</f>
        <v/>
      </c>
      <c r="B1867" s="15"/>
      <c r="C1867" s="85"/>
      <c r="D1867" s="84" t="e">
        <f>VLOOKUP(E1867,FINCAS!$A$2:$B$77,2,0)</f>
        <v>#N/A</v>
      </c>
      <c r="E1867" s="15"/>
      <c r="F1867" s="15"/>
      <c r="G1867" s="82" t="e">
        <f>VLOOKUP(F1867,'ESTADAR V3 2025'!$D$125:$E$240,2,0)</f>
        <v>#N/A</v>
      </c>
      <c r="H1867" s="86"/>
      <c r="I1867" s="86"/>
      <c r="J1867" s="15"/>
      <c r="K1867" s="92">
        <f t="shared" si="123"/>
        <v>0</v>
      </c>
      <c r="L1867" s="93">
        <f t="shared" si="124"/>
        <v>0</v>
      </c>
      <c r="M1867" s="94" t="str">
        <f>+IFERROR(VLOOKUP(LEFT(F1867,4),'ESTADAR V3 2025'!$C$4:$G$116,4,0),"")</f>
        <v/>
      </c>
      <c r="N1867" s="95" t="str">
        <f t="shared" si="125"/>
        <v/>
      </c>
      <c r="O1867" s="96" t="str">
        <f t="shared" si="126"/>
        <v/>
      </c>
      <c r="P1867" s="14"/>
      <c r="Q1867" s="14"/>
      <c r="R1867" s="218" t="e">
        <f>+VLOOKUP(F1867,'ESTADAR V3 2025'!$D$125:$G$236,4,FALSE)</f>
        <v>#N/A</v>
      </c>
    </row>
    <row r="1868" spans="1:18" x14ac:dyDescent="0.35">
      <c r="A1868" s="83" t="str">
        <f>IFERROR(VLOOKUP(LEFT(F1868,4),Tabla3[[COD]:[PROCESO]],5,0),"")</f>
        <v/>
      </c>
      <c r="B1868" s="15"/>
      <c r="C1868" s="85"/>
      <c r="D1868" s="84" t="e">
        <f>VLOOKUP(E1868,FINCAS!$A$2:$B$77,2,0)</f>
        <v>#N/A</v>
      </c>
      <c r="E1868" s="15"/>
      <c r="F1868" s="15"/>
      <c r="G1868" s="82" t="e">
        <f>VLOOKUP(F1868,'ESTADAR V3 2025'!$D$125:$E$240,2,0)</f>
        <v>#N/A</v>
      </c>
      <c r="H1868" s="86"/>
      <c r="I1868" s="86"/>
      <c r="J1868" s="15"/>
      <c r="K1868" s="92">
        <f t="shared" si="123"/>
        <v>0</v>
      </c>
      <c r="L1868" s="93">
        <f t="shared" si="124"/>
        <v>0</v>
      </c>
      <c r="M1868" s="94" t="str">
        <f>+IFERROR(VLOOKUP(LEFT(F1868,4),'ESTADAR V3 2025'!$C$4:$G$116,4,0),"")</f>
        <v/>
      </c>
      <c r="N1868" s="95" t="str">
        <f t="shared" si="125"/>
        <v/>
      </c>
      <c r="O1868" s="96" t="str">
        <f t="shared" si="126"/>
        <v/>
      </c>
      <c r="P1868" s="14"/>
      <c r="Q1868" s="14"/>
      <c r="R1868" s="218" t="e">
        <f>+VLOOKUP(F1868,'ESTADAR V3 2025'!$D$125:$G$236,4,FALSE)</f>
        <v>#N/A</v>
      </c>
    </row>
    <row r="1869" spans="1:18" x14ac:dyDescent="0.35">
      <c r="A1869" s="83" t="str">
        <f>IFERROR(VLOOKUP(LEFT(F1869,4),Tabla3[[COD]:[PROCESO]],5,0),"")</f>
        <v/>
      </c>
      <c r="B1869" s="15"/>
      <c r="C1869" s="85"/>
      <c r="D1869" s="84" t="e">
        <f>VLOOKUP(E1869,FINCAS!$A$2:$B$77,2,0)</f>
        <v>#N/A</v>
      </c>
      <c r="E1869" s="15"/>
      <c r="F1869" s="15"/>
      <c r="G1869" s="82" t="e">
        <f>VLOOKUP(F1869,'ESTADAR V3 2025'!$D$125:$E$240,2,0)</f>
        <v>#N/A</v>
      </c>
      <c r="H1869" s="86"/>
      <c r="I1869" s="86"/>
      <c r="J1869" s="15"/>
      <c r="K1869" s="92">
        <f t="shared" si="123"/>
        <v>0</v>
      </c>
      <c r="L1869" s="93">
        <f t="shared" si="124"/>
        <v>0</v>
      </c>
      <c r="M1869" s="94" t="str">
        <f>+IFERROR(VLOOKUP(LEFT(F1869,4),'ESTADAR V3 2025'!$C$4:$G$116,4,0),"")</f>
        <v/>
      </c>
      <c r="N1869" s="95" t="str">
        <f t="shared" si="125"/>
        <v/>
      </c>
      <c r="O1869" s="96" t="str">
        <f t="shared" si="126"/>
        <v/>
      </c>
      <c r="P1869" s="14"/>
      <c r="Q1869" s="14"/>
      <c r="R1869" s="218" t="e">
        <f>+VLOOKUP(F1869,'ESTADAR V3 2025'!$D$125:$G$236,4,FALSE)</f>
        <v>#N/A</v>
      </c>
    </row>
    <row r="1870" spans="1:18" x14ac:dyDescent="0.35">
      <c r="A1870" s="83" t="str">
        <f>IFERROR(VLOOKUP(LEFT(F1870,4),Tabla3[[COD]:[PROCESO]],5,0),"")</f>
        <v/>
      </c>
      <c r="B1870" s="15"/>
      <c r="C1870" s="85"/>
      <c r="D1870" s="84" t="e">
        <f>VLOOKUP(E1870,FINCAS!$A$2:$B$77,2,0)</f>
        <v>#N/A</v>
      </c>
      <c r="E1870" s="15"/>
      <c r="F1870" s="15"/>
      <c r="G1870" s="82" t="e">
        <f>VLOOKUP(F1870,'ESTADAR V3 2025'!$D$125:$E$240,2,0)</f>
        <v>#N/A</v>
      </c>
      <c r="H1870" s="86"/>
      <c r="I1870" s="86"/>
      <c r="J1870" s="15"/>
      <c r="K1870" s="92">
        <f t="shared" si="123"/>
        <v>0</v>
      </c>
      <c r="L1870" s="93">
        <f t="shared" si="124"/>
        <v>0</v>
      </c>
      <c r="M1870" s="94" t="str">
        <f>+IFERROR(VLOOKUP(LEFT(F1870,4),'ESTADAR V3 2025'!$C$4:$G$116,4,0),"")</f>
        <v/>
      </c>
      <c r="N1870" s="95" t="str">
        <f t="shared" si="125"/>
        <v/>
      </c>
      <c r="O1870" s="96" t="str">
        <f t="shared" si="126"/>
        <v/>
      </c>
      <c r="P1870" s="14"/>
      <c r="Q1870" s="14"/>
      <c r="R1870" s="218" t="e">
        <f>+VLOOKUP(F1870,'ESTADAR V3 2025'!$D$125:$G$236,4,FALSE)</f>
        <v>#N/A</v>
      </c>
    </row>
    <row r="1871" spans="1:18" x14ac:dyDescent="0.35">
      <c r="A1871" s="83" t="str">
        <f>IFERROR(VLOOKUP(LEFT(F1871,4),Tabla3[[COD]:[PROCESO]],5,0),"")</f>
        <v/>
      </c>
      <c r="B1871" s="15"/>
      <c r="C1871" s="85"/>
      <c r="D1871" s="84" t="e">
        <f>VLOOKUP(E1871,FINCAS!$A$2:$B$77,2,0)</f>
        <v>#N/A</v>
      </c>
      <c r="E1871" s="15"/>
      <c r="F1871" s="15"/>
      <c r="G1871" s="82" t="e">
        <f>VLOOKUP(F1871,'ESTADAR V3 2025'!$D$125:$E$240,2,0)</f>
        <v>#N/A</v>
      </c>
      <c r="H1871" s="86"/>
      <c r="I1871" s="86"/>
      <c r="J1871" s="15"/>
      <c r="K1871" s="92">
        <f t="shared" si="123"/>
        <v>0</v>
      </c>
      <c r="L1871" s="93">
        <f t="shared" si="124"/>
        <v>0</v>
      </c>
      <c r="M1871" s="94" t="str">
        <f>+IFERROR(VLOOKUP(LEFT(F1871,4),'ESTADAR V3 2025'!$C$4:$G$116,4,0),"")</f>
        <v/>
      </c>
      <c r="N1871" s="95" t="str">
        <f t="shared" si="125"/>
        <v/>
      </c>
      <c r="O1871" s="96" t="str">
        <f t="shared" si="126"/>
        <v/>
      </c>
      <c r="P1871" s="14"/>
      <c r="Q1871" s="14"/>
      <c r="R1871" s="218" t="e">
        <f>+VLOOKUP(F1871,'ESTADAR V3 2025'!$D$125:$G$236,4,FALSE)</f>
        <v>#N/A</v>
      </c>
    </row>
    <row r="1872" spans="1:18" x14ac:dyDescent="0.35">
      <c r="A1872" s="83" t="str">
        <f>IFERROR(VLOOKUP(LEFT(F1872,4),Tabla3[[COD]:[PROCESO]],5,0),"")</f>
        <v/>
      </c>
      <c r="B1872" s="15"/>
      <c r="C1872" s="85"/>
      <c r="D1872" s="84" t="e">
        <f>VLOOKUP(E1872,FINCAS!$A$2:$B$77,2,0)</f>
        <v>#N/A</v>
      </c>
      <c r="E1872" s="15"/>
      <c r="F1872" s="15"/>
      <c r="G1872" s="82" t="e">
        <f>VLOOKUP(F1872,'ESTADAR V3 2025'!$D$125:$E$240,2,0)</f>
        <v>#N/A</v>
      </c>
      <c r="H1872" s="86"/>
      <c r="I1872" s="86"/>
      <c r="J1872" s="15"/>
      <c r="K1872" s="92">
        <f t="shared" si="123"/>
        <v>0</v>
      </c>
      <c r="L1872" s="93">
        <f t="shared" si="124"/>
        <v>0</v>
      </c>
      <c r="M1872" s="94" t="str">
        <f>+IFERROR(VLOOKUP(LEFT(F1872,4),'ESTADAR V3 2025'!$C$4:$G$116,4,0),"")</f>
        <v/>
      </c>
      <c r="N1872" s="95" t="str">
        <f t="shared" si="125"/>
        <v/>
      </c>
      <c r="O1872" s="96" t="str">
        <f t="shared" si="126"/>
        <v/>
      </c>
      <c r="P1872" s="14"/>
      <c r="Q1872" s="14"/>
      <c r="R1872" s="218" t="e">
        <f>+VLOOKUP(F1872,'ESTADAR V3 2025'!$D$125:$G$236,4,FALSE)</f>
        <v>#N/A</v>
      </c>
    </row>
    <row r="1873" spans="1:18" x14ac:dyDescent="0.35">
      <c r="A1873" s="83" t="str">
        <f>IFERROR(VLOOKUP(LEFT(F1873,4),Tabla3[[COD]:[PROCESO]],5,0),"")</f>
        <v/>
      </c>
      <c r="B1873" s="15"/>
      <c r="C1873" s="85"/>
      <c r="D1873" s="84" t="e">
        <f>VLOOKUP(E1873,FINCAS!$A$2:$B$77,2,0)</f>
        <v>#N/A</v>
      </c>
      <c r="E1873" s="15"/>
      <c r="F1873" s="15"/>
      <c r="G1873" s="82" t="e">
        <f>VLOOKUP(F1873,'ESTADAR V3 2025'!$D$125:$E$240,2,0)</f>
        <v>#N/A</v>
      </c>
      <c r="H1873" s="86"/>
      <c r="I1873" s="86"/>
      <c r="J1873" s="15"/>
      <c r="K1873" s="92">
        <f t="shared" si="123"/>
        <v>0</v>
      </c>
      <c r="L1873" s="93">
        <f t="shared" si="124"/>
        <v>0</v>
      </c>
      <c r="M1873" s="94" t="str">
        <f>+IFERROR(VLOOKUP(LEFT(F1873,4),'ESTADAR V3 2025'!$C$4:$G$116,4,0),"")</f>
        <v/>
      </c>
      <c r="N1873" s="95" t="str">
        <f t="shared" si="125"/>
        <v/>
      </c>
      <c r="O1873" s="96" t="str">
        <f t="shared" si="126"/>
        <v/>
      </c>
      <c r="P1873" s="14"/>
      <c r="Q1873" s="14"/>
      <c r="R1873" s="218" t="e">
        <f>+VLOOKUP(F1873,'ESTADAR V3 2025'!$D$125:$G$236,4,FALSE)</f>
        <v>#N/A</v>
      </c>
    </row>
    <row r="1874" spans="1:18" x14ac:dyDescent="0.35">
      <c r="A1874" s="83" t="str">
        <f>IFERROR(VLOOKUP(LEFT(F1874,4),Tabla3[[COD]:[PROCESO]],5,0),"")</f>
        <v/>
      </c>
      <c r="B1874" s="15"/>
      <c r="C1874" s="85"/>
      <c r="D1874" s="84" t="e">
        <f>VLOOKUP(E1874,FINCAS!$A$2:$B$77,2,0)</f>
        <v>#N/A</v>
      </c>
      <c r="E1874" s="15"/>
      <c r="F1874" s="15"/>
      <c r="G1874" s="82" t="e">
        <f>VLOOKUP(F1874,'ESTADAR V3 2025'!$D$125:$E$240,2,0)</f>
        <v>#N/A</v>
      </c>
      <c r="H1874" s="86"/>
      <c r="I1874" s="86"/>
      <c r="J1874" s="15"/>
      <c r="K1874" s="92">
        <f t="shared" si="123"/>
        <v>0</v>
      </c>
      <c r="L1874" s="93">
        <f t="shared" si="124"/>
        <v>0</v>
      </c>
      <c r="M1874" s="94" t="str">
        <f>+IFERROR(VLOOKUP(LEFT(F1874,4),'ESTADAR V3 2025'!$C$4:$G$116,4,0),"")</f>
        <v/>
      </c>
      <c r="N1874" s="95" t="str">
        <f t="shared" si="125"/>
        <v/>
      </c>
      <c r="O1874" s="96" t="str">
        <f t="shared" si="126"/>
        <v/>
      </c>
      <c r="P1874" s="14"/>
      <c r="Q1874" s="14"/>
      <c r="R1874" s="218" t="e">
        <f>+VLOOKUP(F1874,'ESTADAR V3 2025'!$D$125:$G$236,4,FALSE)</f>
        <v>#N/A</v>
      </c>
    </row>
    <row r="1875" spans="1:18" x14ac:dyDescent="0.35">
      <c r="A1875" s="83" t="str">
        <f>IFERROR(VLOOKUP(LEFT(F1875,4),Tabla3[[COD]:[PROCESO]],5,0),"")</f>
        <v/>
      </c>
      <c r="B1875" s="15"/>
      <c r="C1875" s="85"/>
      <c r="D1875" s="84" t="e">
        <f>VLOOKUP(E1875,FINCAS!$A$2:$B$77,2,0)</f>
        <v>#N/A</v>
      </c>
      <c r="E1875" s="15"/>
      <c r="F1875" s="15"/>
      <c r="G1875" s="82" t="e">
        <f>VLOOKUP(F1875,'ESTADAR V3 2025'!$D$125:$E$240,2,0)</f>
        <v>#N/A</v>
      </c>
      <c r="H1875" s="86"/>
      <c r="I1875" s="86"/>
      <c r="J1875" s="15"/>
      <c r="K1875" s="92">
        <f t="shared" si="123"/>
        <v>0</v>
      </c>
      <c r="L1875" s="93">
        <f t="shared" si="124"/>
        <v>0</v>
      </c>
      <c r="M1875" s="94" t="str">
        <f>+IFERROR(VLOOKUP(LEFT(F1875,4),'ESTADAR V3 2025'!$C$4:$G$116,4,0),"")</f>
        <v/>
      </c>
      <c r="N1875" s="95" t="str">
        <f t="shared" si="125"/>
        <v/>
      </c>
      <c r="O1875" s="96" t="str">
        <f t="shared" si="126"/>
        <v/>
      </c>
      <c r="P1875" s="14"/>
      <c r="Q1875" s="14"/>
      <c r="R1875" s="218" t="e">
        <f>+VLOOKUP(F1875,'ESTADAR V3 2025'!$D$125:$G$236,4,FALSE)</f>
        <v>#N/A</v>
      </c>
    </row>
    <row r="1876" spans="1:18" x14ac:dyDescent="0.35">
      <c r="A1876" s="83" t="str">
        <f>IFERROR(VLOOKUP(LEFT(F1876,4),Tabla3[[COD]:[PROCESO]],5,0),"")</f>
        <v/>
      </c>
      <c r="B1876" s="15"/>
      <c r="C1876" s="85"/>
      <c r="D1876" s="84" t="e">
        <f>VLOOKUP(E1876,FINCAS!$A$2:$B$77,2,0)</f>
        <v>#N/A</v>
      </c>
      <c r="E1876" s="15"/>
      <c r="F1876" s="15"/>
      <c r="G1876" s="82" t="e">
        <f>VLOOKUP(F1876,'ESTADAR V3 2025'!$D$125:$E$240,2,0)</f>
        <v>#N/A</v>
      </c>
      <c r="H1876" s="86"/>
      <c r="I1876" s="86"/>
      <c r="J1876" s="15"/>
      <c r="K1876" s="92">
        <f t="shared" si="123"/>
        <v>0</v>
      </c>
      <c r="L1876" s="93">
        <f t="shared" si="124"/>
        <v>0</v>
      </c>
      <c r="M1876" s="94" t="str">
        <f>+IFERROR(VLOOKUP(LEFT(F1876,4),'ESTADAR V3 2025'!$C$4:$G$116,4,0),"")</f>
        <v/>
      </c>
      <c r="N1876" s="95" t="str">
        <f t="shared" si="125"/>
        <v/>
      </c>
      <c r="O1876" s="96" t="str">
        <f t="shared" si="126"/>
        <v/>
      </c>
      <c r="P1876" s="14"/>
      <c r="Q1876" s="14"/>
      <c r="R1876" s="218" t="e">
        <f>+VLOOKUP(F1876,'ESTADAR V3 2025'!$D$125:$G$236,4,FALSE)</f>
        <v>#N/A</v>
      </c>
    </row>
    <row r="1877" spans="1:18" x14ac:dyDescent="0.35">
      <c r="A1877" s="83" t="str">
        <f>IFERROR(VLOOKUP(LEFT(F1877,4),Tabla3[[COD]:[PROCESO]],5,0),"")</f>
        <v/>
      </c>
      <c r="B1877" s="15"/>
      <c r="C1877" s="85"/>
      <c r="D1877" s="84" t="e">
        <f>VLOOKUP(E1877,FINCAS!$A$2:$B$77,2,0)</f>
        <v>#N/A</v>
      </c>
      <c r="E1877" s="15"/>
      <c r="F1877" s="15"/>
      <c r="G1877" s="82" t="e">
        <f>VLOOKUP(F1877,'ESTADAR V3 2025'!$D$125:$E$240,2,0)</f>
        <v>#N/A</v>
      </c>
      <c r="H1877" s="86"/>
      <c r="I1877" s="86"/>
      <c r="J1877" s="15"/>
      <c r="K1877" s="92">
        <f t="shared" si="123"/>
        <v>0</v>
      </c>
      <c r="L1877" s="93">
        <f t="shared" si="124"/>
        <v>0</v>
      </c>
      <c r="M1877" s="94" t="str">
        <f>+IFERROR(VLOOKUP(LEFT(F1877,4),'ESTADAR V3 2025'!$C$4:$G$116,4,0),"")</f>
        <v/>
      </c>
      <c r="N1877" s="95" t="str">
        <f t="shared" si="125"/>
        <v/>
      </c>
      <c r="O1877" s="96" t="str">
        <f t="shared" si="126"/>
        <v/>
      </c>
      <c r="P1877" s="14"/>
      <c r="Q1877" s="14"/>
      <c r="R1877" s="218" t="e">
        <f>+VLOOKUP(F1877,'ESTADAR V3 2025'!$D$125:$G$236,4,FALSE)</f>
        <v>#N/A</v>
      </c>
    </row>
    <row r="1878" spans="1:18" x14ac:dyDescent="0.35">
      <c r="A1878" s="83" t="str">
        <f>IFERROR(VLOOKUP(LEFT(F1878,4),Tabla3[[COD]:[PROCESO]],5,0),"")</f>
        <v/>
      </c>
      <c r="B1878" s="15"/>
      <c r="C1878" s="85"/>
      <c r="D1878" s="84" t="e">
        <f>VLOOKUP(E1878,FINCAS!$A$2:$B$77,2,0)</f>
        <v>#N/A</v>
      </c>
      <c r="E1878" s="15"/>
      <c r="F1878" s="15"/>
      <c r="G1878" s="82" t="e">
        <f>VLOOKUP(F1878,'ESTADAR V3 2025'!$D$125:$E$240,2,0)</f>
        <v>#N/A</v>
      </c>
      <c r="H1878" s="86"/>
      <c r="I1878" s="86"/>
      <c r="J1878" s="15"/>
      <c r="K1878" s="92">
        <f t="shared" si="123"/>
        <v>0</v>
      </c>
      <c r="L1878" s="93">
        <f t="shared" si="124"/>
        <v>0</v>
      </c>
      <c r="M1878" s="94" t="str">
        <f>+IFERROR(VLOOKUP(LEFT(F1878,4),'ESTADAR V3 2025'!$C$4:$G$116,4,0),"")</f>
        <v/>
      </c>
      <c r="N1878" s="95" t="str">
        <f t="shared" si="125"/>
        <v/>
      </c>
      <c r="O1878" s="96" t="str">
        <f t="shared" si="126"/>
        <v/>
      </c>
      <c r="P1878" s="14"/>
      <c r="Q1878" s="14"/>
      <c r="R1878" s="218" t="e">
        <f>+VLOOKUP(F1878,'ESTADAR V3 2025'!$D$125:$G$236,4,FALSE)</f>
        <v>#N/A</v>
      </c>
    </row>
    <row r="1879" spans="1:18" x14ac:dyDescent="0.35">
      <c r="A1879" s="83" t="str">
        <f>IFERROR(VLOOKUP(LEFT(F1879,4),Tabla3[[COD]:[PROCESO]],5,0),"")</f>
        <v/>
      </c>
      <c r="B1879" s="15"/>
      <c r="C1879" s="85"/>
      <c r="D1879" s="84" t="e">
        <f>VLOOKUP(E1879,FINCAS!$A$2:$B$77,2,0)</f>
        <v>#N/A</v>
      </c>
      <c r="E1879" s="15"/>
      <c r="F1879" s="15"/>
      <c r="G1879" s="82" t="e">
        <f>VLOOKUP(F1879,'ESTADAR V3 2025'!$D$125:$E$240,2,0)</f>
        <v>#N/A</v>
      </c>
      <c r="H1879" s="86"/>
      <c r="I1879" s="86"/>
      <c r="J1879" s="15"/>
      <c r="K1879" s="92">
        <f t="shared" si="123"/>
        <v>0</v>
      </c>
      <c r="L1879" s="93">
        <f t="shared" si="124"/>
        <v>0</v>
      </c>
      <c r="M1879" s="94" t="str">
        <f>+IFERROR(VLOOKUP(LEFT(F1879,4),'ESTADAR V3 2025'!$C$4:$G$116,4,0),"")</f>
        <v/>
      </c>
      <c r="N1879" s="95" t="str">
        <f t="shared" si="125"/>
        <v/>
      </c>
      <c r="O1879" s="96" t="str">
        <f t="shared" si="126"/>
        <v/>
      </c>
      <c r="P1879" s="14"/>
      <c r="Q1879" s="14"/>
      <c r="R1879" s="218" t="e">
        <f>+VLOOKUP(F1879,'ESTADAR V3 2025'!$D$125:$G$236,4,FALSE)</f>
        <v>#N/A</v>
      </c>
    </row>
    <row r="1880" spans="1:18" x14ac:dyDescent="0.35">
      <c r="A1880" s="83" t="str">
        <f>IFERROR(VLOOKUP(LEFT(F1880,4),Tabla3[[COD]:[PROCESO]],5,0),"")</f>
        <v/>
      </c>
      <c r="B1880" s="15"/>
      <c r="C1880" s="85"/>
      <c r="D1880" s="84" t="e">
        <f>VLOOKUP(E1880,FINCAS!$A$2:$B$77,2,0)</f>
        <v>#N/A</v>
      </c>
      <c r="E1880" s="15"/>
      <c r="F1880" s="15"/>
      <c r="G1880" s="82" t="e">
        <f>VLOOKUP(F1880,'ESTADAR V3 2025'!$D$125:$E$240,2,0)</f>
        <v>#N/A</v>
      </c>
      <c r="H1880" s="86"/>
      <c r="I1880" s="86"/>
      <c r="J1880" s="15"/>
      <c r="K1880" s="92">
        <f t="shared" si="123"/>
        <v>0</v>
      </c>
      <c r="L1880" s="93">
        <f t="shared" si="124"/>
        <v>0</v>
      </c>
      <c r="M1880" s="94" t="str">
        <f>+IFERROR(VLOOKUP(LEFT(F1880,4),'ESTADAR V3 2025'!$C$4:$G$116,4,0),"")</f>
        <v/>
      </c>
      <c r="N1880" s="95" t="str">
        <f t="shared" si="125"/>
        <v/>
      </c>
      <c r="O1880" s="96" t="str">
        <f t="shared" si="126"/>
        <v/>
      </c>
      <c r="P1880" s="14"/>
      <c r="Q1880" s="14"/>
      <c r="R1880" s="218" t="e">
        <f>+VLOOKUP(F1880,'ESTADAR V3 2025'!$D$125:$G$236,4,FALSE)</f>
        <v>#N/A</v>
      </c>
    </row>
    <row r="1881" spans="1:18" x14ac:dyDescent="0.35">
      <c r="A1881" s="83" t="str">
        <f>IFERROR(VLOOKUP(LEFT(F1881,4),Tabla3[[COD]:[PROCESO]],5,0),"")</f>
        <v/>
      </c>
      <c r="B1881" s="15"/>
      <c r="C1881" s="85"/>
      <c r="D1881" s="84" t="e">
        <f>VLOOKUP(E1881,FINCAS!$A$2:$B$77,2,0)</f>
        <v>#N/A</v>
      </c>
      <c r="E1881" s="15"/>
      <c r="F1881" s="15"/>
      <c r="G1881" s="82" t="e">
        <f>VLOOKUP(F1881,'ESTADAR V3 2025'!$D$125:$E$240,2,0)</f>
        <v>#N/A</v>
      </c>
      <c r="H1881" s="86"/>
      <c r="I1881" s="86"/>
      <c r="J1881" s="15"/>
      <c r="K1881" s="92">
        <f t="shared" si="123"/>
        <v>0</v>
      </c>
      <c r="L1881" s="93">
        <f t="shared" si="124"/>
        <v>0</v>
      </c>
      <c r="M1881" s="94" t="str">
        <f>+IFERROR(VLOOKUP(LEFT(F1881,4),'ESTADAR V3 2025'!$C$4:$G$116,4,0),"")</f>
        <v/>
      </c>
      <c r="N1881" s="95" t="str">
        <f t="shared" si="125"/>
        <v/>
      </c>
      <c r="O1881" s="96" t="str">
        <f t="shared" si="126"/>
        <v/>
      </c>
      <c r="P1881" s="14"/>
      <c r="Q1881" s="14"/>
      <c r="R1881" s="218" t="e">
        <f>+VLOOKUP(F1881,'ESTADAR V3 2025'!$D$125:$G$236,4,FALSE)</f>
        <v>#N/A</v>
      </c>
    </row>
    <row r="1882" spans="1:18" x14ac:dyDescent="0.35">
      <c r="A1882" s="83" t="str">
        <f>IFERROR(VLOOKUP(LEFT(F1882,4),Tabla3[[COD]:[PROCESO]],5,0),"")</f>
        <v/>
      </c>
      <c r="B1882" s="15"/>
      <c r="C1882" s="85"/>
      <c r="D1882" s="84" t="e">
        <f>VLOOKUP(E1882,FINCAS!$A$2:$B$77,2,0)</f>
        <v>#N/A</v>
      </c>
      <c r="E1882" s="15"/>
      <c r="F1882" s="15"/>
      <c r="G1882" s="82" t="e">
        <f>VLOOKUP(F1882,'ESTADAR V3 2025'!$D$125:$E$240,2,0)</f>
        <v>#N/A</v>
      </c>
      <c r="H1882" s="86"/>
      <c r="I1882" s="86"/>
      <c r="J1882" s="15"/>
      <c r="K1882" s="92">
        <f t="shared" si="123"/>
        <v>0</v>
      </c>
      <c r="L1882" s="93">
        <f t="shared" si="124"/>
        <v>0</v>
      </c>
      <c r="M1882" s="94" t="str">
        <f>+IFERROR(VLOOKUP(LEFT(F1882,4),'ESTADAR V3 2025'!$C$4:$G$116,4,0),"")</f>
        <v/>
      </c>
      <c r="N1882" s="95" t="str">
        <f t="shared" si="125"/>
        <v/>
      </c>
      <c r="O1882" s="96" t="str">
        <f t="shared" si="126"/>
        <v/>
      </c>
      <c r="P1882" s="14"/>
      <c r="Q1882" s="14"/>
      <c r="R1882" s="218" t="e">
        <f>+VLOOKUP(F1882,'ESTADAR V3 2025'!$D$125:$G$236,4,FALSE)</f>
        <v>#N/A</v>
      </c>
    </row>
    <row r="1883" spans="1:18" x14ac:dyDescent="0.35">
      <c r="A1883" s="83" t="str">
        <f>IFERROR(VLOOKUP(LEFT(F1883,4),Tabla3[[COD]:[PROCESO]],5,0),"")</f>
        <v/>
      </c>
      <c r="B1883" s="15"/>
      <c r="C1883" s="85"/>
      <c r="D1883" s="84" t="e">
        <f>VLOOKUP(E1883,FINCAS!$A$2:$B$77,2,0)</f>
        <v>#N/A</v>
      </c>
      <c r="E1883" s="15"/>
      <c r="F1883" s="15"/>
      <c r="G1883" s="82" t="e">
        <f>VLOOKUP(F1883,'ESTADAR V3 2025'!$D$125:$E$240,2,0)</f>
        <v>#N/A</v>
      </c>
      <c r="H1883" s="86"/>
      <c r="I1883" s="86"/>
      <c r="J1883" s="15"/>
      <c r="K1883" s="92">
        <f t="shared" si="123"/>
        <v>0</v>
      </c>
      <c r="L1883" s="93">
        <f t="shared" si="124"/>
        <v>0</v>
      </c>
      <c r="M1883" s="94" t="str">
        <f>+IFERROR(VLOOKUP(LEFT(F1883,4),'ESTADAR V3 2025'!$C$4:$G$116,4,0),"")</f>
        <v/>
      </c>
      <c r="N1883" s="95" t="str">
        <f t="shared" si="125"/>
        <v/>
      </c>
      <c r="O1883" s="96" t="str">
        <f t="shared" si="126"/>
        <v/>
      </c>
      <c r="P1883" s="14"/>
      <c r="Q1883" s="14"/>
      <c r="R1883" s="218" t="e">
        <f>+VLOOKUP(F1883,'ESTADAR V3 2025'!$D$125:$G$236,4,FALSE)</f>
        <v>#N/A</v>
      </c>
    </row>
    <row r="1884" spans="1:18" x14ac:dyDescent="0.35">
      <c r="A1884" s="83" t="str">
        <f>IFERROR(VLOOKUP(LEFT(F1884,4),Tabla3[[COD]:[PROCESO]],5,0),"")</f>
        <v/>
      </c>
      <c r="B1884" s="15"/>
      <c r="C1884" s="85"/>
      <c r="D1884" s="84" t="e">
        <f>VLOOKUP(E1884,FINCAS!$A$2:$B$77,2,0)</f>
        <v>#N/A</v>
      </c>
      <c r="E1884" s="15"/>
      <c r="F1884" s="15"/>
      <c r="G1884" s="82" t="e">
        <f>VLOOKUP(F1884,'ESTADAR V3 2025'!$D$125:$E$240,2,0)</f>
        <v>#N/A</v>
      </c>
      <c r="H1884" s="86"/>
      <c r="I1884" s="86"/>
      <c r="J1884" s="15"/>
      <c r="K1884" s="92">
        <f t="shared" si="123"/>
        <v>0</v>
      </c>
      <c r="L1884" s="93">
        <f t="shared" si="124"/>
        <v>0</v>
      </c>
      <c r="M1884" s="94" t="str">
        <f>+IFERROR(VLOOKUP(LEFT(F1884,4),'ESTADAR V3 2025'!$C$4:$G$116,4,0),"")</f>
        <v/>
      </c>
      <c r="N1884" s="95" t="str">
        <f t="shared" si="125"/>
        <v/>
      </c>
      <c r="O1884" s="96" t="str">
        <f t="shared" si="126"/>
        <v/>
      </c>
      <c r="P1884" s="14"/>
      <c r="Q1884" s="14"/>
      <c r="R1884" s="218" t="e">
        <f>+VLOOKUP(F1884,'ESTADAR V3 2025'!$D$125:$G$236,4,FALSE)</f>
        <v>#N/A</v>
      </c>
    </row>
    <row r="1885" spans="1:18" x14ac:dyDescent="0.35">
      <c r="A1885" s="83" t="str">
        <f>IFERROR(VLOOKUP(LEFT(F1885,4),Tabla3[[COD]:[PROCESO]],5,0),"")</f>
        <v/>
      </c>
      <c r="B1885" s="15"/>
      <c r="C1885" s="85"/>
      <c r="D1885" s="84" t="e">
        <f>VLOOKUP(E1885,FINCAS!$A$2:$B$77,2,0)</f>
        <v>#N/A</v>
      </c>
      <c r="E1885" s="15"/>
      <c r="F1885" s="15"/>
      <c r="G1885" s="82" t="e">
        <f>VLOOKUP(F1885,'ESTADAR V3 2025'!$D$125:$E$240,2,0)</f>
        <v>#N/A</v>
      </c>
      <c r="H1885" s="86"/>
      <c r="I1885" s="86"/>
      <c r="J1885" s="15"/>
      <c r="K1885" s="92">
        <f t="shared" si="123"/>
        <v>0</v>
      </c>
      <c r="L1885" s="93">
        <f t="shared" si="124"/>
        <v>0</v>
      </c>
      <c r="M1885" s="94" t="str">
        <f>+IFERROR(VLOOKUP(LEFT(F1885,4),'ESTADAR V3 2025'!$C$4:$G$116,4,0),"")</f>
        <v/>
      </c>
      <c r="N1885" s="95" t="str">
        <f t="shared" si="125"/>
        <v/>
      </c>
      <c r="O1885" s="96" t="str">
        <f t="shared" si="126"/>
        <v/>
      </c>
      <c r="P1885" s="14"/>
      <c r="Q1885" s="14"/>
      <c r="R1885" s="218" t="e">
        <f>+VLOOKUP(F1885,'ESTADAR V3 2025'!$D$125:$G$236,4,FALSE)</f>
        <v>#N/A</v>
      </c>
    </row>
    <row r="1886" spans="1:18" x14ac:dyDescent="0.35">
      <c r="A1886" s="83" t="str">
        <f>IFERROR(VLOOKUP(LEFT(F1886,4),Tabla3[[COD]:[PROCESO]],5,0),"")</f>
        <v/>
      </c>
      <c r="B1886" s="15"/>
      <c r="C1886" s="85"/>
      <c r="D1886" s="84" t="e">
        <f>VLOOKUP(E1886,FINCAS!$A$2:$B$77,2,0)</f>
        <v>#N/A</v>
      </c>
      <c r="E1886" s="15"/>
      <c r="F1886" s="15"/>
      <c r="G1886" s="82" t="e">
        <f>VLOOKUP(F1886,'ESTADAR V3 2025'!$D$125:$E$240,2,0)</f>
        <v>#N/A</v>
      </c>
      <c r="H1886" s="86"/>
      <c r="I1886" s="86"/>
      <c r="J1886" s="15"/>
      <c r="K1886" s="92">
        <f t="shared" si="123"/>
        <v>0</v>
      </c>
      <c r="L1886" s="93">
        <f t="shared" si="124"/>
        <v>0</v>
      </c>
      <c r="M1886" s="94" t="str">
        <f>+IFERROR(VLOOKUP(LEFT(F1886,4),'ESTADAR V3 2025'!$C$4:$G$116,4,0),"")</f>
        <v/>
      </c>
      <c r="N1886" s="95" t="str">
        <f t="shared" si="125"/>
        <v/>
      </c>
      <c r="O1886" s="96" t="str">
        <f t="shared" si="126"/>
        <v/>
      </c>
      <c r="P1886" s="14"/>
      <c r="Q1886" s="14"/>
      <c r="R1886" s="218" t="e">
        <f>+VLOOKUP(F1886,'ESTADAR V3 2025'!$D$125:$G$236,4,FALSE)</f>
        <v>#N/A</v>
      </c>
    </row>
    <row r="1887" spans="1:18" x14ac:dyDescent="0.35">
      <c r="A1887" s="83" t="str">
        <f>IFERROR(VLOOKUP(LEFT(F1887,4),Tabla3[[COD]:[PROCESO]],5,0),"")</f>
        <v/>
      </c>
      <c r="B1887" s="15"/>
      <c r="C1887" s="85"/>
      <c r="D1887" s="84" t="e">
        <f>VLOOKUP(E1887,FINCAS!$A$2:$B$77,2,0)</f>
        <v>#N/A</v>
      </c>
      <c r="E1887" s="15"/>
      <c r="F1887" s="15"/>
      <c r="G1887" s="82" t="e">
        <f>VLOOKUP(F1887,'ESTADAR V3 2025'!$D$125:$E$240,2,0)</f>
        <v>#N/A</v>
      </c>
      <c r="H1887" s="86"/>
      <c r="I1887" s="86"/>
      <c r="J1887" s="15"/>
      <c r="K1887" s="92">
        <f t="shared" si="123"/>
        <v>0</v>
      </c>
      <c r="L1887" s="93">
        <f t="shared" si="124"/>
        <v>0</v>
      </c>
      <c r="M1887" s="94" t="str">
        <f>+IFERROR(VLOOKUP(LEFT(F1887,4),'ESTADAR V3 2025'!$C$4:$G$116,4,0),"")</f>
        <v/>
      </c>
      <c r="N1887" s="95" t="str">
        <f t="shared" si="125"/>
        <v/>
      </c>
      <c r="O1887" s="96" t="str">
        <f t="shared" si="126"/>
        <v/>
      </c>
      <c r="P1887" s="14"/>
      <c r="Q1887" s="14"/>
      <c r="R1887" s="218" t="e">
        <f>+VLOOKUP(F1887,'ESTADAR V3 2025'!$D$125:$G$236,4,FALSE)</f>
        <v>#N/A</v>
      </c>
    </row>
    <row r="1888" spans="1:18" x14ac:dyDescent="0.35">
      <c r="A1888" s="83" t="str">
        <f>IFERROR(VLOOKUP(LEFT(F1888,4),Tabla3[[COD]:[PROCESO]],5,0),"")</f>
        <v/>
      </c>
      <c r="B1888" s="15"/>
      <c r="C1888" s="85"/>
      <c r="D1888" s="84" t="e">
        <f>VLOOKUP(E1888,FINCAS!$A$2:$B$77,2,0)</f>
        <v>#N/A</v>
      </c>
      <c r="E1888" s="15"/>
      <c r="F1888" s="15"/>
      <c r="G1888" s="82" t="e">
        <f>VLOOKUP(F1888,'ESTADAR V3 2025'!$D$125:$E$240,2,0)</f>
        <v>#N/A</v>
      </c>
      <c r="H1888" s="86"/>
      <c r="I1888" s="86"/>
      <c r="J1888" s="15"/>
      <c r="K1888" s="92">
        <f t="shared" si="123"/>
        <v>0</v>
      </c>
      <c r="L1888" s="93">
        <f t="shared" si="124"/>
        <v>0</v>
      </c>
      <c r="M1888" s="94" t="str">
        <f>+IFERROR(VLOOKUP(LEFT(F1888,4),'ESTADAR V3 2025'!$C$4:$G$116,4,0),"")</f>
        <v/>
      </c>
      <c r="N1888" s="95" t="str">
        <f t="shared" si="125"/>
        <v/>
      </c>
      <c r="O1888" s="96" t="str">
        <f t="shared" si="126"/>
        <v/>
      </c>
      <c r="P1888" s="14"/>
      <c r="Q1888" s="14"/>
      <c r="R1888" s="218" t="e">
        <f>+VLOOKUP(F1888,'ESTADAR V3 2025'!$D$125:$G$236,4,FALSE)</f>
        <v>#N/A</v>
      </c>
    </row>
    <row r="1889" spans="1:18" x14ac:dyDescent="0.35">
      <c r="A1889" s="83" t="str">
        <f>IFERROR(VLOOKUP(LEFT(F1889,4),Tabla3[[COD]:[PROCESO]],5,0),"")</f>
        <v/>
      </c>
      <c r="B1889" s="15"/>
      <c r="C1889" s="85"/>
      <c r="D1889" s="84" t="e">
        <f>VLOOKUP(E1889,FINCAS!$A$2:$B$77,2,0)</f>
        <v>#N/A</v>
      </c>
      <c r="E1889" s="15"/>
      <c r="F1889" s="15"/>
      <c r="G1889" s="82" t="e">
        <f>VLOOKUP(F1889,'ESTADAR V3 2025'!$D$125:$E$240,2,0)</f>
        <v>#N/A</v>
      </c>
      <c r="H1889" s="86"/>
      <c r="I1889" s="86"/>
      <c r="J1889" s="15"/>
      <c r="K1889" s="92">
        <f t="shared" ref="K1889:K1952" si="127">+IFERROR(L1889,M1889)</f>
        <v>0</v>
      </c>
      <c r="L1889" s="93">
        <f t="shared" ref="L1889:L1952" si="128">+(I1889-H1889)*24</f>
        <v>0</v>
      </c>
      <c r="M1889" s="94" t="str">
        <f>+IFERROR(VLOOKUP(LEFT(F1889,4),'ESTADAR V3 2025'!$C$4:$G$116,4,0),"")</f>
        <v/>
      </c>
      <c r="N1889" s="95" t="str">
        <f t="shared" ref="N1889:N1952" si="129">IFERROR(J1889/L1889,"")</f>
        <v/>
      </c>
      <c r="O1889" s="96" t="str">
        <f t="shared" ref="O1889:O1952" si="130">IFERROR(N1889/M1889,"")</f>
        <v/>
      </c>
      <c r="P1889" s="14"/>
      <c r="Q1889" s="14"/>
      <c r="R1889" s="218" t="e">
        <f>+VLOOKUP(F1889,'ESTADAR V3 2025'!$D$125:$G$236,4,FALSE)</f>
        <v>#N/A</v>
      </c>
    </row>
    <row r="1890" spans="1:18" x14ac:dyDescent="0.35">
      <c r="A1890" s="83" t="str">
        <f>IFERROR(VLOOKUP(LEFT(F1890,4),Tabla3[[COD]:[PROCESO]],5,0),"")</f>
        <v/>
      </c>
      <c r="B1890" s="15"/>
      <c r="C1890" s="85"/>
      <c r="D1890" s="84" t="e">
        <f>VLOOKUP(E1890,FINCAS!$A$2:$B$77,2,0)</f>
        <v>#N/A</v>
      </c>
      <c r="E1890" s="15"/>
      <c r="F1890" s="15"/>
      <c r="G1890" s="82" t="e">
        <f>VLOOKUP(F1890,'ESTADAR V3 2025'!$D$125:$E$240,2,0)</f>
        <v>#N/A</v>
      </c>
      <c r="H1890" s="86"/>
      <c r="I1890" s="86"/>
      <c r="J1890" s="15"/>
      <c r="K1890" s="92">
        <f t="shared" si="127"/>
        <v>0</v>
      </c>
      <c r="L1890" s="93">
        <f t="shared" si="128"/>
        <v>0</v>
      </c>
      <c r="M1890" s="94" t="str">
        <f>+IFERROR(VLOOKUP(LEFT(F1890,4),'ESTADAR V3 2025'!$C$4:$G$116,4,0),"")</f>
        <v/>
      </c>
      <c r="N1890" s="95" t="str">
        <f t="shared" si="129"/>
        <v/>
      </c>
      <c r="O1890" s="96" t="str">
        <f t="shared" si="130"/>
        <v/>
      </c>
      <c r="P1890" s="14"/>
      <c r="Q1890" s="14"/>
      <c r="R1890" s="218" t="e">
        <f>+VLOOKUP(F1890,'ESTADAR V3 2025'!$D$125:$G$236,4,FALSE)</f>
        <v>#N/A</v>
      </c>
    </row>
    <row r="1891" spans="1:18" x14ac:dyDescent="0.35">
      <c r="A1891" s="83" t="str">
        <f>IFERROR(VLOOKUP(LEFT(F1891,4),Tabla3[[COD]:[PROCESO]],5,0),"")</f>
        <v/>
      </c>
      <c r="B1891" s="15"/>
      <c r="C1891" s="85"/>
      <c r="D1891" s="84" t="e">
        <f>VLOOKUP(E1891,FINCAS!$A$2:$B$77,2,0)</f>
        <v>#N/A</v>
      </c>
      <c r="E1891" s="15"/>
      <c r="F1891" s="15"/>
      <c r="G1891" s="82" t="e">
        <f>VLOOKUP(F1891,'ESTADAR V3 2025'!$D$125:$E$240,2,0)</f>
        <v>#N/A</v>
      </c>
      <c r="H1891" s="86"/>
      <c r="I1891" s="86"/>
      <c r="J1891" s="15"/>
      <c r="K1891" s="92">
        <f t="shared" si="127"/>
        <v>0</v>
      </c>
      <c r="L1891" s="93">
        <f t="shared" si="128"/>
        <v>0</v>
      </c>
      <c r="M1891" s="94" t="str">
        <f>+IFERROR(VLOOKUP(LEFT(F1891,4),'ESTADAR V3 2025'!$C$4:$G$116,4,0),"")</f>
        <v/>
      </c>
      <c r="N1891" s="95" t="str">
        <f t="shared" si="129"/>
        <v/>
      </c>
      <c r="O1891" s="96" t="str">
        <f t="shared" si="130"/>
        <v/>
      </c>
      <c r="P1891" s="14"/>
      <c r="Q1891" s="14"/>
      <c r="R1891" s="218" t="e">
        <f>+VLOOKUP(F1891,'ESTADAR V3 2025'!$D$125:$G$236,4,FALSE)</f>
        <v>#N/A</v>
      </c>
    </row>
    <row r="1892" spans="1:18" x14ac:dyDescent="0.35">
      <c r="A1892" s="83" t="str">
        <f>IFERROR(VLOOKUP(LEFT(F1892,4),Tabla3[[COD]:[PROCESO]],5,0),"")</f>
        <v/>
      </c>
      <c r="B1892" s="15"/>
      <c r="C1892" s="85"/>
      <c r="D1892" s="84" t="e">
        <f>VLOOKUP(E1892,FINCAS!$A$2:$B$77,2,0)</f>
        <v>#N/A</v>
      </c>
      <c r="E1892" s="15"/>
      <c r="F1892" s="15"/>
      <c r="G1892" s="82" t="e">
        <f>VLOOKUP(F1892,'ESTADAR V3 2025'!$D$125:$E$240,2,0)</f>
        <v>#N/A</v>
      </c>
      <c r="H1892" s="86"/>
      <c r="I1892" s="86"/>
      <c r="J1892" s="15"/>
      <c r="K1892" s="92">
        <f t="shared" si="127"/>
        <v>0</v>
      </c>
      <c r="L1892" s="93">
        <f t="shared" si="128"/>
        <v>0</v>
      </c>
      <c r="M1892" s="94" t="str">
        <f>+IFERROR(VLOOKUP(LEFT(F1892,4),'ESTADAR V3 2025'!$C$4:$G$116,4,0),"")</f>
        <v/>
      </c>
      <c r="N1892" s="95" t="str">
        <f t="shared" si="129"/>
        <v/>
      </c>
      <c r="O1892" s="96" t="str">
        <f t="shared" si="130"/>
        <v/>
      </c>
      <c r="P1892" s="14"/>
      <c r="Q1892" s="14"/>
      <c r="R1892" s="218" t="e">
        <f>+VLOOKUP(F1892,'ESTADAR V3 2025'!$D$125:$G$236,4,FALSE)</f>
        <v>#N/A</v>
      </c>
    </row>
    <row r="1893" spans="1:18" x14ac:dyDescent="0.35">
      <c r="A1893" s="83" t="str">
        <f>IFERROR(VLOOKUP(LEFT(F1893,4),Tabla3[[COD]:[PROCESO]],5,0),"")</f>
        <v/>
      </c>
      <c r="B1893" s="15"/>
      <c r="C1893" s="85"/>
      <c r="D1893" s="84" t="e">
        <f>VLOOKUP(E1893,FINCAS!$A$2:$B$77,2,0)</f>
        <v>#N/A</v>
      </c>
      <c r="E1893" s="15"/>
      <c r="F1893" s="15"/>
      <c r="G1893" s="82" t="e">
        <f>VLOOKUP(F1893,'ESTADAR V3 2025'!$D$125:$E$240,2,0)</f>
        <v>#N/A</v>
      </c>
      <c r="H1893" s="86"/>
      <c r="I1893" s="86"/>
      <c r="J1893" s="15"/>
      <c r="K1893" s="92">
        <f t="shared" si="127"/>
        <v>0</v>
      </c>
      <c r="L1893" s="93">
        <f t="shared" si="128"/>
        <v>0</v>
      </c>
      <c r="M1893" s="94" t="str">
        <f>+IFERROR(VLOOKUP(LEFT(F1893,4),'ESTADAR V3 2025'!$C$4:$G$116,4,0),"")</f>
        <v/>
      </c>
      <c r="N1893" s="95" t="str">
        <f t="shared" si="129"/>
        <v/>
      </c>
      <c r="O1893" s="96" t="str">
        <f t="shared" si="130"/>
        <v/>
      </c>
      <c r="P1893" s="14"/>
      <c r="Q1893" s="14"/>
      <c r="R1893" s="218" t="e">
        <f>+VLOOKUP(F1893,'ESTADAR V3 2025'!$D$125:$G$236,4,FALSE)</f>
        <v>#N/A</v>
      </c>
    </row>
    <row r="1894" spans="1:18" x14ac:dyDescent="0.35">
      <c r="A1894" s="83" t="str">
        <f>IFERROR(VLOOKUP(LEFT(F1894,4),Tabla3[[COD]:[PROCESO]],5,0),"")</f>
        <v/>
      </c>
      <c r="B1894" s="15"/>
      <c r="C1894" s="85"/>
      <c r="D1894" s="84" t="e">
        <f>VLOOKUP(E1894,FINCAS!$A$2:$B$77,2,0)</f>
        <v>#N/A</v>
      </c>
      <c r="E1894" s="15"/>
      <c r="F1894" s="15"/>
      <c r="G1894" s="82" t="e">
        <f>VLOOKUP(F1894,'ESTADAR V3 2025'!$D$125:$E$240,2,0)</f>
        <v>#N/A</v>
      </c>
      <c r="H1894" s="86"/>
      <c r="I1894" s="86"/>
      <c r="J1894" s="15"/>
      <c r="K1894" s="92">
        <f t="shared" si="127"/>
        <v>0</v>
      </c>
      <c r="L1894" s="93">
        <f t="shared" si="128"/>
        <v>0</v>
      </c>
      <c r="M1894" s="94" t="str">
        <f>+IFERROR(VLOOKUP(LEFT(F1894,4),'ESTADAR V3 2025'!$C$4:$G$116,4,0),"")</f>
        <v/>
      </c>
      <c r="N1894" s="95" t="str">
        <f t="shared" si="129"/>
        <v/>
      </c>
      <c r="O1894" s="96" t="str">
        <f t="shared" si="130"/>
        <v/>
      </c>
      <c r="P1894" s="14"/>
      <c r="Q1894" s="14"/>
      <c r="R1894" s="218" t="e">
        <f>+VLOOKUP(F1894,'ESTADAR V3 2025'!$D$125:$G$236,4,FALSE)</f>
        <v>#N/A</v>
      </c>
    </row>
    <row r="1895" spans="1:18" x14ac:dyDescent="0.35">
      <c r="A1895" s="83" t="str">
        <f>IFERROR(VLOOKUP(LEFT(F1895,4),Tabla3[[COD]:[PROCESO]],5,0),"")</f>
        <v/>
      </c>
      <c r="B1895" s="15"/>
      <c r="C1895" s="85"/>
      <c r="D1895" s="84" t="e">
        <f>VLOOKUP(E1895,FINCAS!$A$2:$B$77,2,0)</f>
        <v>#N/A</v>
      </c>
      <c r="E1895" s="15"/>
      <c r="F1895" s="15"/>
      <c r="G1895" s="82" t="e">
        <f>VLOOKUP(F1895,'ESTADAR V3 2025'!$D$125:$E$240,2,0)</f>
        <v>#N/A</v>
      </c>
      <c r="H1895" s="86"/>
      <c r="I1895" s="86"/>
      <c r="J1895" s="15"/>
      <c r="K1895" s="92">
        <f t="shared" si="127"/>
        <v>0</v>
      </c>
      <c r="L1895" s="93">
        <f t="shared" si="128"/>
        <v>0</v>
      </c>
      <c r="M1895" s="94" t="str">
        <f>+IFERROR(VLOOKUP(LEFT(F1895,4),'ESTADAR V3 2025'!$C$4:$G$116,4,0),"")</f>
        <v/>
      </c>
      <c r="N1895" s="95" t="str">
        <f t="shared" si="129"/>
        <v/>
      </c>
      <c r="O1895" s="96" t="str">
        <f t="shared" si="130"/>
        <v/>
      </c>
      <c r="P1895" s="14"/>
      <c r="Q1895" s="14"/>
      <c r="R1895" s="218" t="e">
        <f>+VLOOKUP(F1895,'ESTADAR V3 2025'!$D$125:$G$236,4,FALSE)</f>
        <v>#N/A</v>
      </c>
    </row>
    <row r="1896" spans="1:18" x14ac:dyDescent="0.35">
      <c r="A1896" s="83" t="str">
        <f>IFERROR(VLOOKUP(LEFT(F1896,4),Tabla3[[COD]:[PROCESO]],5,0),"")</f>
        <v/>
      </c>
      <c r="B1896" s="15"/>
      <c r="C1896" s="85"/>
      <c r="D1896" s="84" t="e">
        <f>VLOOKUP(E1896,FINCAS!$A$2:$B$77,2,0)</f>
        <v>#N/A</v>
      </c>
      <c r="E1896" s="15"/>
      <c r="F1896" s="15"/>
      <c r="G1896" s="82" t="e">
        <f>VLOOKUP(F1896,'ESTADAR V3 2025'!$D$125:$E$240,2,0)</f>
        <v>#N/A</v>
      </c>
      <c r="H1896" s="86"/>
      <c r="I1896" s="86"/>
      <c r="J1896" s="15"/>
      <c r="K1896" s="92">
        <f t="shared" si="127"/>
        <v>0</v>
      </c>
      <c r="L1896" s="93">
        <f t="shared" si="128"/>
        <v>0</v>
      </c>
      <c r="M1896" s="94" t="str">
        <f>+IFERROR(VLOOKUP(LEFT(F1896,4),'ESTADAR V3 2025'!$C$4:$G$116,4,0),"")</f>
        <v/>
      </c>
      <c r="N1896" s="95" t="str">
        <f t="shared" si="129"/>
        <v/>
      </c>
      <c r="O1896" s="96" t="str">
        <f t="shared" si="130"/>
        <v/>
      </c>
      <c r="P1896" s="14"/>
      <c r="Q1896" s="14"/>
      <c r="R1896" s="218" t="e">
        <f>+VLOOKUP(F1896,'ESTADAR V3 2025'!$D$125:$G$236,4,FALSE)</f>
        <v>#N/A</v>
      </c>
    </row>
    <row r="1897" spans="1:18" x14ac:dyDescent="0.35">
      <c r="A1897" s="83" t="str">
        <f>IFERROR(VLOOKUP(LEFT(F1897,4),Tabla3[[COD]:[PROCESO]],5,0),"")</f>
        <v/>
      </c>
      <c r="B1897" s="15"/>
      <c r="C1897" s="85"/>
      <c r="D1897" s="84" t="e">
        <f>VLOOKUP(E1897,FINCAS!$A$2:$B$77,2,0)</f>
        <v>#N/A</v>
      </c>
      <c r="E1897" s="15"/>
      <c r="F1897" s="15"/>
      <c r="G1897" s="82" t="e">
        <f>VLOOKUP(F1897,'ESTADAR V3 2025'!$D$125:$E$240,2,0)</f>
        <v>#N/A</v>
      </c>
      <c r="H1897" s="86"/>
      <c r="I1897" s="86"/>
      <c r="J1897" s="15"/>
      <c r="K1897" s="92">
        <f t="shared" si="127"/>
        <v>0</v>
      </c>
      <c r="L1897" s="93">
        <f t="shared" si="128"/>
        <v>0</v>
      </c>
      <c r="M1897" s="94" t="str">
        <f>+IFERROR(VLOOKUP(LEFT(F1897,4),'ESTADAR V3 2025'!$C$4:$G$116,4,0),"")</f>
        <v/>
      </c>
      <c r="N1897" s="95" t="str">
        <f t="shared" si="129"/>
        <v/>
      </c>
      <c r="O1897" s="96" t="str">
        <f t="shared" si="130"/>
        <v/>
      </c>
      <c r="P1897" s="14"/>
      <c r="Q1897" s="14"/>
      <c r="R1897" s="218" t="e">
        <f>+VLOOKUP(F1897,'ESTADAR V3 2025'!$D$125:$G$236,4,FALSE)</f>
        <v>#N/A</v>
      </c>
    </row>
    <row r="1898" spans="1:18" x14ac:dyDescent="0.35">
      <c r="A1898" s="83" t="str">
        <f>IFERROR(VLOOKUP(LEFT(F1898,4),Tabla3[[COD]:[PROCESO]],5,0),"")</f>
        <v/>
      </c>
      <c r="B1898" s="15"/>
      <c r="C1898" s="85"/>
      <c r="D1898" s="84" t="e">
        <f>VLOOKUP(E1898,FINCAS!$A$2:$B$77,2,0)</f>
        <v>#N/A</v>
      </c>
      <c r="E1898" s="15"/>
      <c r="F1898" s="15"/>
      <c r="G1898" s="82" t="e">
        <f>VLOOKUP(F1898,'ESTADAR V3 2025'!$D$125:$E$240,2,0)</f>
        <v>#N/A</v>
      </c>
      <c r="H1898" s="86"/>
      <c r="I1898" s="86"/>
      <c r="J1898" s="15"/>
      <c r="K1898" s="92">
        <f t="shared" si="127"/>
        <v>0</v>
      </c>
      <c r="L1898" s="93">
        <f t="shared" si="128"/>
        <v>0</v>
      </c>
      <c r="M1898" s="94" t="str">
        <f>+IFERROR(VLOOKUP(LEFT(F1898,4),'ESTADAR V3 2025'!$C$4:$G$116,4,0),"")</f>
        <v/>
      </c>
      <c r="N1898" s="95" t="str">
        <f t="shared" si="129"/>
        <v/>
      </c>
      <c r="O1898" s="96" t="str">
        <f t="shared" si="130"/>
        <v/>
      </c>
      <c r="P1898" s="14"/>
      <c r="Q1898" s="14"/>
      <c r="R1898" s="218" t="e">
        <f>+VLOOKUP(F1898,'ESTADAR V3 2025'!$D$125:$G$236,4,FALSE)</f>
        <v>#N/A</v>
      </c>
    </row>
    <row r="1899" spans="1:18" x14ac:dyDescent="0.35">
      <c r="A1899" s="83" t="str">
        <f>IFERROR(VLOOKUP(LEFT(F1899,4),Tabla3[[COD]:[PROCESO]],5,0),"")</f>
        <v/>
      </c>
      <c r="B1899" s="15"/>
      <c r="C1899" s="85"/>
      <c r="D1899" s="84" t="e">
        <f>VLOOKUP(E1899,FINCAS!$A$2:$B$77,2,0)</f>
        <v>#N/A</v>
      </c>
      <c r="E1899" s="15"/>
      <c r="F1899" s="15"/>
      <c r="G1899" s="82" t="e">
        <f>VLOOKUP(F1899,'ESTADAR V3 2025'!$D$125:$E$240,2,0)</f>
        <v>#N/A</v>
      </c>
      <c r="H1899" s="86"/>
      <c r="I1899" s="86"/>
      <c r="J1899" s="15"/>
      <c r="K1899" s="92">
        <f t="shared" si="127"/>
        <v>0</v>
      </c>
      <c r="L1899" s="93">
        <f t="shared" si="128"/>
        <v>0</v>
      </c>
      <c r="M1899" s="94" t="str">
        <f>+IFERROR(VLOOKUP(LEFT(F1899,4),'ESTADAR V3 2025'!$C$4:$G$116,4,0),"")</f>
        <v/>
      </c>
      <c r="N1899" s="95" t="str">
        <f t="shared" si="129"/>
        <v/>
      </c>
      <c r="O1899" s="96" t="str">
        <f t="shared" si="130"/>
        <v/>
      </c>
      <c r="P1899" s="14"/>
      <c r="Q1899" s="14"/>
      <c r="R1899" s="218" t="e">
        <f>+VLOOKUP(F1899,'ESTADAR V3 2025'!$D$125:$G$236,4,FALSE)</f>
        <v>#N/A</v>
      </c>
    </row>
    <row r="1900" spans="1:18" x14ac:dyDescent="0.35">
      <c r="A1900" s="83" t="str">
        <f>IFERROR(VLOOKUP(LEFT(F1900,4),Tabla3[[COD]:[PROCESO]],5,0),"")</f>
        <v/>
      </c>
      <c r="B1900" s="15"/>
      <c r="C1900" s="85"/>
      <c r="D1900" s="84" t="e">
        <f>VLOOKUP(E1900,FINCAS!$A$2:$B$77,2,0)</f>
        <v>#N/A</v>
      </c>
      <c r="E1900" s="15"/>
      <c r="F1900" s="15"/>
      <c r="G1900" s="82" t="e">
        <f>VLOOKUP(F1900,'ESTADAR V3 2025'!$D$125:$E$240,2,0)</f>
        <v>#N/A</v>
      </c>
      <c r="H1900" s="86"/>
      <c r="I1900" s="86"/>
      <c r="J1900" s="15"/>
      <c r="K1900" s="92">
        <f t="shared" si="127"/>
        <v>0</v>
      </c>
      <c r="L1900" s="93">
        <f t="shared" si="128"/>
        <v>0</v>
      </c>
      <c r="M1900" s="94" t="str">
        <f>+IFERROR(VLOOKUP(LEFT(F1900,4),'ESTADAR V3 2025'!$C$4:$G$116,4,0),"")</f>
        <v/>
      </c>
      <c r="N1900" s="95" t="str">
        <f t="shared" si="129"/>
        <v/>
      </c>
      <c r="O1900" s="96" t="str">
        <f t="shared" si="130"/>
        <v/>
      </c>
      <c r="P1900" s="14"/>
      <c r="Q1900" s="14"/>
      <c r="R1900" s="218" t="e">
        <f>+VLOOKUP(F1900,'ESTADAR V3 2025'!$D$125:$G$236,4,FALSE)</f>
        <v>#N/A</v>
      </c>
    </row>
    <row r="1901" spans="1:18" x14ac:dyDescent="0.35">
      <c r="A1901" s="83" t="str">
        <f>IFERROR(VLOOKUP(LEFT(F1901,4),Tabla3[[COD]:[PROCESO]],5,0),"")</f>
        <v/>
      </c>
      <c r="B1901" s="15"/>
      <c r="C1901" s="85"/>
      <c r="D1901" s="84" t="e">
        <f>VLOOKUP(E1901,FINCAS!$A$2:$B$77,2,0)</f>
        <v>#N/A</v>
      </c>
      <c r="E1901" s="15"/>
      <c r="F1901" s="15"/>
      <c r="G1901" s="82" t="e">
        <f>VLOOKUP(F1901,'ESTADAR V3 2025'!$D$125:$E$240,2,0)</f>
        <v>#N/A</v>
      </c>
      <c r="H1901" s="86"/>
      <c r="I1901" s="86"/>
      <c r="J1901" s="15"/>
      <c r="K1901" s="92">
        <f t="shared" si="127"/>
        <v>0</v>
      </c>
      <c r="L1901" s="93">
        <f t="shared" si="128"/>
        <v>0</v>
      </c>
      <c r="M1901" s="94" t="str">
        <f>+IFERROR(VLOOKUP(LEFT(F1901,4),'ESTADAR V3 2025'!$C$4:$G$116,4,0),"")</f>
        <v/>
      </c>
      <c r="N1901" s="95" t="str">
        <f t="shared" si="129"/>
        <v/>
      </c>
      <c r="O1901" s="96" t="str">
        <f t="shared" si="130"/>
        <v/>
      </c>
      <c r="P1901" s="14"/>
      <c r="Q1901" s="14"/>
      <c r="R1901" s="218" t="e">
        <f>+VLOOKUP(F1901,'ESTADAR V3 2025'!$D$125:$G$236,4,FALSE)</f>
        <v>#N/A</v>
      </c>
    </row>
    <row r="1902" spans="1:18" x14ac:dyDescent="0.35">
      <c r="A1902" s="83" t="str">
        <f>IFERROR(VLOOKUP(LEFT(F1902,4),Tabla3[[COD]:[PROCESO]],5,0),"")</f>
        <v/>
      </c>
      <c r="B1902" s="15"/>
      <c r="C1902" s="85"/>
      <c r="D1902" s="84" t="e">
        <f>VLOOKUP(E1902,FINCAS!$A$2:$B$77,2,0)</f>
        <v>#N/A</v>
      </c>
      <c r="E1902" s="15"/>
      <c r="F1902" s="15"/>
      <c r="G1902" s="82" t="e">
        <f>VLOOKUP(F1902,'ESTADAR V3 2025'!$D$125:$E$240,2,0)</f>
        <v>#N/A</v>
      </c>
      <c r="H1902" s="86"/>
      <c r="I1902" s="86"/>
      <c r="J1902" s="15"/>
      <c r="K1902" s="92">
        <f t="shared" si="127"/>
        <v>0</v>
      </c>
      <c r="L1902" s="93">
        <f t="shared" si="128"/>
        <v>0</v>
      </c>
      <c r="M1902" s="94" t="str">
        <f>+IFERROR(VLOOKUP(LEFT(F1902,4),'ESTADAR V3 2025'!$C$4:$G$116,4,0),"")</f>
        <v/>
      </c>
      <c r="N1902" s="95" t="str">
        <f t="shared" si="129"/>
        <v/>
      </c>
      <c r="O1902" s="96" t="str">
        <f t="shared" si="130"/>
        <v/>
      </c>
      <c r="P1902" s="14"/>
      <c r="Q1902" s="14"/>
      <c r="R1902" s="218" t="e">
        <f>+VLOOKUP(F1902,'ESTADAR V3 2025'!$D$125:$G$236,4,FALSE)</f>
        <v>#N/A</v>
      </c>
    </row>
    <row r="1903" spans="1:18" x14ac:dyDescent="0.35">
      <c r="A1903" s="83" t="str">
        <f>IFERROR(VLOOKUP(LEFT(F1903,4),Tabla3[[COD]:[PROCESO]],5,0),"")</f>
        <v/>
      </c>
      <c r="B1903" s="15"/>
      <c r="C1903" s="85"/>
      <c r="D1903" s="84" t="e">
        <f>VLOOKUP(E1903,FINCAS!$A$2:$B$77,2,0)</f>
        <v>#N/A</v>
      </c>
      <c r="E1903" s="15"/>
      <c r="F1903" s="15"/>
      <c r="G1903" s="82" t="e">
        <f>VLOOKUP(F1903,'ESTADAR V3 2025'!$D$125:$E$240,2,0)</f>
        <v>#N/A</v>
      </c>
      <c r="H1903" s="86"/>
      <c r="I1903" s="86"/>
      <c r="J1903" s="15"/>
      <c r="K1903" s="92">
        <f t="shared" si="127"/>
        <v>0</v>
      </c>
      <c r="L1903" s="93">
        <f t="shared" si="128"/>
        <v>0</v>
      </c>
      <c r="M1903" s="94" t="str">
        <f>+IFERROR(VLOOKUP(LEFT(F1903,4),'ESTADAR V3 2025'!$C$4:$G$116,4,0),"")</f>
        <v/>
      </c>
      <c r="N1903" s="95" t="str">
        <f t="shared" si="129"/>
        <v/>
      </c>
      <c r="O1903" s="96" t="str">
        <f t="shared" si="130"/>
        <v/>
      </c>
      <c r="P1903" s="14"/>
      <c r="Q1903" s="14"/>
      <c r="R1903" s="218" t="e">
        <f>+VLOOKUP(F1903,'ESTADAR V3 2025'!$D$125:$G$236,4,FALSE)</f>
        <v>#N/A</v>
      </c>
    </row>
    <row r="1904" spans="1:18" x14ac:dyDescent="0.35">
      <c r="A1904" s="83" t="str">
        <f>IFERROR(VLOOKUP(LEFT(F1904,4),Tabla3[[COD]:[PROCESO]],5,0),"")</f>
        <v/>
      </c>
      <c r="B1904" s="15"/>
      <c r="C1904" s="85"/>
      <c r="D1904" s="84" t="e">
        <f>VLOOKUP(E1904,FINCAS!$A$2:$B$77,2,0)</f>
        <v>#N/A</v>
      </c>
      <c r="E1904" s="15"/>
      <c r="F1904" s="15"/>
      <c r="G1904" s="82" t="e">
        <f>VLOOKUP(F1904,'ESTADAR V3 2025'!$D$125:$E$240,2,0)</f>
        <v>#N/A</v>
      </c>
      <c r="H1904" s="86"/>
      <c r="I1904" s="86"/>
      <c r="J1904" s="15"/>
      <c r="K1904" s="92">
        <f t="shared" si="127"/>
        <v>0</v>
      </c>
      <c r="L1904" s="93">
        <f t="shared" si="128"/>
        <v>0</v>
      </c>
      <c r="M1904" s="94" t="str">
        <f>+IFERROR(VLOOKUP(LEFT(F1904,4),'ESTADAR V3 2025'!$C$4:$G$116,4,0),"")</f>
        <v/>
      </c>
      <c r="N1904" s="95" t="str">
        <f t="shared" si="129"/>
        <v/>
      </c>
      <c r="O1904" s="96" t="str">
        <f t="shared" si="130"/>
        <v/>
      </c>
      <c r="P1904" s="14"/>
      <c r="Q1904" s="14"/>
      <c r="R1904" s="218" t="e">
        <f>+VLOOKUP(F1904,'ESTADAR V3 2025'!$D$125:$G$236,4,FALSE)</f>
        <v>#N/A</v>
      </c>
    </row>
    <row r="1905" spans="1:18" x14ac:dyDescent="0.35">
      <c r="A1905" s="83" t="str">
        <f>IFERROR(VLOOKUP(LEFT(F1905,4),Tabla3[[COD]:[PROCESO]],5,0),"")</f>
        <v/>
      </c>
      <c r="B1905" s="15"/>
      <c r="C1905" s="85"/>
      <c r="D1905" s="84" t="e">
        <f>VLOOKUP(E1905,FINCAS!$A$2:$B$77,2,0)</f>
        <v>#N/A</v>
      </c>
      <c r="E1905" s="15"/>
      <c r="F1905" s="15"/>
      <c r="G1905" s="82" t="e">
        <f>VLOOKUP(F1905,'ESTADAR V3 2025'!$D$125:$E$240,2,0)</f>
        <v>#N/A</v>
      </c>
      <c r="H1905" s="86"/>
      <c r="I1905" s="86"/>
      <c r="J1905" s="15"/>
      <c r="K1905" s="92">
        <f t="shared" si="127"/>
        <v>0</v>
      </c>
      <c r="L1905" s="93">
        <f t="shared" si="128"/>
        <v>0</v>
      </c>
      <c r="M1905" s="94" t="str">
        <f>+IFERROR(VLOOKUP(LEFT(F1905,4),'ESTADAR V3 2025'!$C$4:$G$116,4,0),"")</f>
        <v/>
      </c>
      <c r="N1905" s="95" t="str">
        <f t="shared" si="129"/>
        <v/>
      </c>
      <c r="O1905" s="96" t="str">
        <f t="shared" si="130"/>
        <v/>
      </c>
      <c r="P1905" s="14"/>
      <c r="Q1905" s="14"/>
      <c r="R1905" s="218" t="e">
        <f>+VLOOKUP(F1905,'ESTADAR V3 2025'!$D$125:$G$236,4,FALSE)</f>
        <v>#N/A</v>
      </c>
    </row>
    <row r="1906" spans="1:18" x14ac:dyDescent="0.35">
      <c r="A1906" s="83" t="str">
        <f>IFERROR(VLOOKUP(LEFT(F1906,4),Tabla3[[COD]:[PROCESO]],5,0),"")</f>
        <v/>
      </c>
      <c r="B1906" s="15"/>
      <c r="C1906" s="85"/>
      <c r="D1906" s="84" t="e">
        <f>VLOOKUP(E1906,FINCAS!$A$2:$B$77,2,0)</f>
        <v>#N/A</v>
      </c>
      <c r="E1906" s="15"/>
      <c r="F1906" s="15"/>
      <c r="G1906" s="82" t="e">
        <f>VLOOKUP(F1906,'ESTADAR V3 2025'!$D$125:$E$240,2,0)</f>
        <v>#N/A</v>
      </c>
      <c r="H1906" s="86"/>
      <c r="I1906" s="86"/>
      <c r="J1906" s="15"/>
      <c r="K1906" s="92">
        <f t="shared" si="127"/>
        <v>0</v>
      </c>
      <c r="L1906" s="93">
        <f t="shared" si="128"/>
        <v>0</v>
      </c>
      <c r="M1906" s="94" t="str">
        <f>+IFERROR(VLOOKUP(LEFT(F1906,4),'ESTADAR V3 2025'!$C$4:$G$116,4,0),"")</f>
        <v/>
      </c>
      <c r="N1906" s="95" t="str">
        <f t="shared" si="129"/>
        <v/>
      </c>
      <c r="O1906" s="96" t="str">
        <f t="shared" si="130"/>
        <v/>
      </c>
      <c r="P1906" s="14"/>
      <c r="Q1906" s="14"/>
      <c r="R1906" s="218" t="e">
        <f>+VLOOKUP(F1906,'ESTADAR V3 2025'!$D$125:$G$236,4,FALSE)</f>
        <v>#N/A</v>
      </c>
    </row>
    <row r="1907" spans="1:18" x14ac:dyDescent="0.35">
      <c r="A1907" s="83" t="str">
        <f>IFERROR(VLOOKUP(LEFT(F1907,4),Tabla3[[COD]:[PROCESO]],5,0),"")</f>
        <v/>
      </c>
      <c r="B1907" s="15"/>
      <c r="C1907" s="85"/>
      <c r="D1907" s="84" t="e">
        <f>VLOOKUP(E1907,FINCAS!$A$2:$B$77,2,0)</f>
        <v>#N/A</v>
      </c>
      <c r="E1907" s="15"/>
      <c r="F1907" s="15"/>
      <c r="G1907" s="82" t="e">
        <f>VLOOKUP(F1907,'ESTADAR V3 2025'!$D$125:$E$240,2,0)</f>
        <v>#N/A</v>
      </c>
      <c r="H1907" s="86"/>
      <c r="I1907" s="86"/>
      <c r="J1907" s="15"/>
      <c r="K1907" s="92">
        <f t="shared" si="127"/>
        <v>0</v>
      </c>
      <c r="L1907" s="93">
        <f t="shared" si="128"/>
        <v>0</v>
      </c>
      <c r="M1907" s="94" t="str">
        <f>+IFERROR(VLOOKUP(LEFT(F1907,4),'ESTADAR V3 2025'!$C$4:$G$116,4,0),"")</f>
        <v/>
      </c>
      <c r="N1907" s="95" t="str">
        <f t="shared" si="129"/>
        <v/>
      </c>
      <c r="O1907" s="96" t="str">
        <f t="shared" si="130"/>
        <v/>
      </c>
      <c r="P1907" s="14"/>
      <c r="Q1907" s="14"/>
      <c r="R1907" s="218" t="e">
        <f>+VLOOKUP(F1907,'ESTADAR V3 2025'!$D$125:$G$236,4,FALSE)</f>
        <v>#N/A</v>
      </c>
    </row>
    <row r="1908" spans="1:18" x14ac:dyDescent="0.35">
      <c r="A1908" s="83" t="str">
        <f>IFERROR(VLOOKUP(LEFT(F1908,4),Tabla3[[COD]:[PROCESO]],5,0),"")</f>
        <v/>
      </c>
      <c r="B1908" s="15"/>
      <c r="C1908" s="85"/>
      <c r="D1908" s="84" t="e">
        <f>VLOOKUP(E1908,FINCAS!$A$2:$B$77,2,0)</f>
        <v>#N/A</v>
      </c>
      <c r="E1908" s="15"/>
      <c r="F1908" s="15"/>
      <c r="G1908" s="82" t="e">
        <f>VLOOKUP(F1908,'ESTADAR V3 2025'!$D$125:$E$240,2,0)</f>
        <v>#N/A</v>
      </c>
      <c r="H1908" s="86"/>
      <c r="I1908" s="86"/>
      <c r="J1908" s="15"/>
      <c r="K1908" s="92">
        <f t="shared" si="127"/>
        <v>0</v>
      </c>
      <c r="L1908" s="93">
        <f t="shared" si="128"/>
        <v>0</v>
      </c>
      <c r="M1908" s="94" t="str">
        <f>+IFERROR(VLOOKUP(LEFT(F1908,4),'ESTADAR V3 2025'!$C$4:$G$116,4,0),"")</f>
        <v/>
      </c>
      <c r="N1908" s="95" t="str">
        <f t="shared" si="129"/>
        <v/>
      </c>
      <c r="O1908" s="96" t="str">
        <f t="shared" si="130"/>
        <v/>
      </c>
      <c r="P1908" s="14"/>
      <c r="Q1908" s="14"/>
      <c r="R1908" s="218" t="e">
        <f>+VLOOKUP(F1908,'ESTADAR V3 2025'!$D$125:$G$236,4,FALSE)</f>
        <v>#N/A</v>
      </c>
    </row>
    <row r="1909" spans="1:18" x14ac:dyDescent="0.35">
      <c r="A1909" s="83" t="str">
        <f>IFERROR(VLOOKUP(LEFT(F1909,4),Tabla3[[COD]:[PROCESO]],5,0),"")</f>
        <v/>
      </c>
      <c r="B1909" s="15"/>
      <c r="C1909" s="85"/>
      <c r="D1909" s="84" t="e">
        <f>VLOOKUP(E1909,FINCAS!$A$2:$B$77,2,0)</f>
        <v>#N/A</v>
      </c>
      <c r="E1909" s="15"/>
      <c r="F1909" s="15"/>
      <c r="G1909" s="82" t="e">
        <f>VLOOKUP(F1909,'ESTADAR V3 2025'!$D$125:$E$240,2,0)</f>
        <v>#N/A</v>
      </c>
      <c r="H1909" s="86"/>
      <c r="I1909" s="86"/>
      <c r="J1909" s="15"/>
      <c r="K1909" s="92">
        <f t="shared" si="127"/>
        <v>0</v>
      </c>
      <c r="L1909" s="93">
        <f t="shared" si="128"/>
        <v>0</v>
      </c>
      <c r="M1909" s="94" t="str">
        <f>+IFERROR(VLOOKUP(LEFT(F1909,4),'ESTADAR V3 2025'!$C$4:$G$116,4,0),"")</f>
        <v/>
      </c>
      <c r="N1909" s="95" t="str">
        <f t="shared" si="129"/>
        <v/>
      </c>
      <c r="O1909" s="96" t="str">
        <f t="shared" si="130"/>
        <v/>
      </c>
      <c r="P1909" s="14"/>
      <c r="Q1909" s="14"/>
      <c r="R1909" s="218" t="e">
        <f>+VLOOKUP(F1909,'ESTADAR V3 2025'!$D$125:$G$236,4,FALSE)</f>
        <v>#N/A</v>
      </c>
    </row>
    <row r="1910" spans="1:18" x14ac:dyDescent="0.35">
      <c r="A1910" s="83" t="str">
        <f>IFERROR(VLOOKUP(LEFT(F1910,4),Tabla3[[COD]:[PROCESO]],5,0),"")</f>
        <v/>
      </c>
      <c r="B1910" s="15"/>
      <c r="C1910" s="85"/>
      <c r="D1910" s="84" t="e">
        <f>VLOOKUP(E1910,FINCAS!$A$2:$B$77,2,0)</f>
        <v>#N/A</v>
      </c>
      <c r="E1910" s="15"/>
      <c r="F1910" s="15"/>
      <c r="G1910" s="82" t="e">
        <f>VLOOKUP(F1910,'ESTADAR V3 2025'!$D$125:$E$240,2,0)</f>
        <v>#N/A</v>
      </c>
      <c r="H1910" s="86"/>
      <c r="I1910" s="86"/>
      <c r="J1910" s="15"/>
      <c r="K1910" s="92">
        <f t="shared" si="127"/>
        <v>0</v>
      </c>
      <c r="L1910" s="93">
        <f t="shared" si="128"/>
        <v>0</v>
      </c>
      <c r="M1910" s="94" t="str">
        <f>+IFERROR(VLOOKUP(LEFT(F1910,4),'ESTADAR V3 2025'!$C$4:$G$116,4,0),"")</f>
        <v/>
      </c>
      <c r="N1910" s="95" t="str">
        <f t="shared" si="129"/>
        <v/>
      </c>
      <c r="O1910" s="96" t="str">
        <f t="shared" si="130"/>
        <v/>
      </c>
      <c r="P1910" s="14"/>
      <c r="Q1910" s="14"/>
      <c r="R1910" s="218" t="e">
        <f>+VLOOKUP(F1910,'ESTADAR V3 2025'!$D$125:$G$236,4,FALSE)</f>
        <v>#N/A</v>
      </c>
    </row>
    <row r="1911" spans="1:18" x14ac:dyDescent="0.35">
      <c r="A1911" s="83" t="str">
        <f>IFERROR(VLOOKUP(LEFT(F1911,4),Tabla3[[COD]:[PROCESO]],5,0),"")</f>
        <v/>
      </c>
      <c r="B1911" s="15"/>
      <c r="C1911" s="85"/>
      <c r="D1911" s="84" t="e">
        <f>VLOOKUP(E1911,FINCAS!$A$2:$B$77,2,0)</f>
        <v>#N/A</v>
      </c>
      <c r="E1911" s="15"/>
      <c r="F1911" s="15"/>
      <c r="G1911" s="82" t="e">
        <f>VLOOKUP(F1911,'ESTADAR V3 2025'!$D$125:$E$240,2,0)</f>
        <v>#N/A</v>
      </c>
      <c r="H1911" s="86"/>
      <c r="I1911" s="86"/>
      <c r="J1911" s="15"/>
      <c r="K1911" s="92">
        <f t="shared" si="127"/>
        <v>0</v>
      </c>
      <c r="L1911" s="93">
        <f t="shared" si="128"/>
        <v>0</v>
      </c>
      <c r="M1911" s="94" t="str">
        <f>+IFERROR(VLOOKUP(LEFT(F1911,4),'ESTADAR V3 2025'!$C$4:$G$116,4,0),"")</f>
        <v/>
      </c>
      <c r="N1911" s="95" t="str">
        <f t="shared" si="129"/>
        <v/>
      </c>
      <c r="O1911" s="96" t="str">
        <f t="shared" si="130"/>
        <v/>
      </c>
      <c r="P1911" s="14"/>
      <c r="Q1911" s="14"/>
      <c r="R1911" s="218" t="e">
        <f>+VLOOKUP(F1911,'ESTADAR V3 2025'!$D$125:$G$236,4,FALSE)</f>
        <v>#N/A</v>
      </c>
    </row>
    <row r="1912" spans="1:18" x14ac:dyDescent="0.35">
      <c r="A1912" s="83" t="str">
        <f>IFERROR(VLOOKUP(LEFT(F1912,4),Tabla3[[COD]:[PROCESO]],5,0),"")</f>
        <v/>
      </c>
      <c r="B1912" s="15"/>
      <c r="C1912" s="85"/>
      <c r="D1912" s="84" t="e">
        <f>VLOOKUP(E1912,FINCAS!$A$2:$B$77,2,0)</f>
        <v>#N/A</v>
      </c>
      <c r="E1912" s="15"/>
      <c r="F1912" s="15"/>
      <c r="G1912" s="82" t="e">
        <f>VLOOKUP(F1912,'ESTADAR V3 2025'!$D$125:$E$240,2,0)</f>
        <v>#N/A</v>
      </c>
      <c r="H1912" s="86"/>
      <c r="I1912" s="86"/>
      <c r="J1912" s="15"/>
      <c r="K1912" s="92">
        <f t="shared" si="127"/>
        <v>0</v>
      </c>
      <c r="L1912" s="93">
        <f t="shared" si="128"/>
        <v>0</v>
      </c>
      <c r="M1912" s="94" t="str">
        <f>+IFERROR(VLOOKUP(LEFT(F1912,4),'ESTADAR V3 2025'!$C$4:$G$116,4,0),"")</f>
        <v/>
      </c>
      <c r="N1912" s="95" t="str">
        <f t="shared" si="129"/>
        <v/>
      </c>
      <c r="O1912" s="96" t="str">
        <f t="shared" si="130"/>
        <v/>
      </c>
      <c r="P1912" s="14"/>
      <c r="Q1912" s="14"/>
      <c r="R1912" s="218" t="e">
        <f>+VLOOKUP(F1912,'ESTADAR V3 2025'!$D$125:$G$236,4,FALSE)</f>
        <v>#N/A</v>
      </c>
    </row>
    <row r="1913" spans="1:18" x14ac:dyDescent="0.35">
      <c r="A1913" s="83" t="str">
        <f>IFERROR(VLOOKUP(LEFT(F1913,4),Tabla3[[COD]:[PROCESO]],5,0),"")</f>
        <v/>
      </c>
      <c r="B1913" s="15"/>
      <c r="C1913" s="85"/>
      <c r="D1913" s="84" t="e">
        <f>VLOOKUP(E1913,FINCAS!$A$2:$B$77,2,0)</f>
        <v>#N/A</v>
      </c>
      <c r="E1913" s="15"/>
      <c r="F1913" s="15"/>
      <c r="G1913" s="82" t="e">
        <f>VLOOKUP(F1913,'ESTADAR V3 2025'!$D$125:$E$240,2,0)</f>
        <v>#N/A</v>
      </c>
      <c r="H1913" s="86"/>
      <c r="I1913" s="86"/>
      <c r="J1913" s="15"/>
      <c r="K1913" s="92">
        <f t="shared" si="127"/>
        <v>0</v>
      </c>
      <c r="L1913" s="93">
        <f t="shared" si="128"/>
        <v>0</v>
      </c>
      <c r="M1913" s="94" t="str">
        <f>+IFERROR(VLOOKUP(LEFT(F1913,4),'ESTADAR V3 2025'!$C$4:$G$116,4,0),"")</f>
        <v/>
      </c>
      <c r="N1913" s="95" t="str">
        <f t="shared" si="129"/>
        <v/>
      </c>
      <c r="O1913" s="96" t="str">
        <f t="shared" si="130"/>
        <v/>
      </c>
      <c r="P1913" s="14"/>
      <c r="Q1913" s="14"/>
      <c r="R1913" s="218" t="e">
        <f>+VLOOKUP(F1913,'ESTADAR V3 2025'!$D$125:$G$236,4,FALSE)</f>
        <v>#N/A</v>
      </c>
    </row>
    <row r="1914" spans="1:18" x14ac:dyDescent="0.35">
      <c r="A1914" s="83" t="str">
        <f>IFERROR(VLOOKUP(LEFT(F1914,4),Tabla3[[COD]:[PROCESO]],5,0),"")</f>
        <v/>
      </c>
      <c r="B1914" s="15"/>
      <c r="C1914" s="85"/>
      <c r="D1914" s="84" t="e">
        <f>VLOOKUP(E1914,FINCAS!$A$2:$B$77,2,0)</f>
        <v>#N/A</v>
      </c>
      <c r="E1914" s="15"/>
      <c r="F1914" s="15"/>
      <c r="G1914" s="82" t="e">
        <f>VLOOKUP(F1914,'ESTADAR V3 2025'!$D$125:$E$240,2,0)</f>
        <v>#N/A</v>
      </c>
      <c r="H1914" s="86"/>
      <c r="I1914" s="86"/>
      <c r="J1914" s="15"/>
      <c r="K1914" s="92">
        <f t="shared" si="127"/>
        <v>0</v>
      </c>
      <c r="L1914" s="93">
        <f t="shared" si="128"/>
        <v>0</v>
      </c>
      <c r="M1914" s="94" t="str">
        <f>+IFERROR(VLOOKUP(LEFT(F1914,4),'ESTADAR V3 2025'!$C$4:$G$116,4,0),"")</f>
        <v/>
      </c>
      <c r="N1914" s="95" t="str">
        <f t="shared" si="129"/>
        <v/>
      </c>
      <c r="O1914" s="96" t="str">
        <f t="shared" si="130"/>
        <v/>
      </c>
      <c r="P1914" s="14"/>
      <c r="Q1914" s="14"/>
      <c r="R1914" s="218" t="e">
        <f>+VLOOKUP(F1914,'ESTADAR V3 2025'!$D$125:$G$236,4,FALSE)</f>
        <v>#N/A</v>
      </c>
    </row>
    <row r="1915" spans="1:18" x14ac:dyDescent="0.35">
      <c r="A1915" s="83" t="str">
        <f>IFERROR(VLOOKUP(LEFT(F1915,4),Tabla3[[COD]:[PROCESO]],5,0),"")</f>
        <v/>
      </c>
      <c r="B1915" s="15"/>
      <c r="C1915" s="85"/>
      <c r="D1915" s="84" t="e">
        <f>VLOOKUP(E1915,FINCAS!$A$2:$B$77,2,0)</f>
        <v>#N/A</v>
      </c>
      <c r="E1915" s="15"/>
      <c r="F1915" s="15"/>
      <c r="G1915" s="82" t="e">
        <f>VLOOKUP(F1915,'ESTADAR V3 2025'!$D$125:$E$240,2,0)</f>
        <v>#N/A</v>
      </c>
      <c r="H1915" s="86"/>
      <c r="I1915" s="86"/>
      <c r="J1915" s="15"/>
      <c r="K1915" s="92">
        <f t="shared" si="127"/>
        <v>0</v>
      </c>
      <c r="L1915" s="93">
        <f t="shared" si="128"/>
        <v>0</v>
      </c>
      <c r="M1915" s="94" t="str">
        <f>+IFERROR(VLOOKUP(LEFT(F1915,4),'ESTADAR V3 2025'!$C$4:$G$116,4,0),"")</f>
        <v/>
      </c>
      <c r="N1915" s="95" t="str">
        <f t="shared" si="129"/>
        <v/>
      </c>
      <c r="O1915" s="96" t="str">
        <f t="shared" si="130"/>
        <v/>
      </c>
      <c r="P1915" s="14"/>
      <c r="Q1915" s="14"/>
      <c r="R1915" s="218" t="e">
        <f>+VLOOKUP(F1915,'ESTADAR V3 2025'!$D$125:$G$236,4,FALSE)</f>
        <v>#N/A</v>
      </c>
    </row>
    <row r="1916" spans="1:18" x14ac:dyDescent="0.35">
      <c r="A1916" s="83" t="str">
        <f>IFERROR(VLOOKUP(LEFT(F1916,4),Tabla3[[COD]:[PROCESO]],5,0),"")</f>
        <v/>
      </c>
      <c r="B1916" s="15"/>
      <c r="C1916" s="85"/>
      <c r="D1916" s="84" t="e">
        <f>VLOOKUP(E1916,FINCAS!$A$2:$B$77,2,0)</f>
        <v>#N/A</v>
      </c>
      <c r="E1916" s="15"/>
      <c r="F1916" s="15"/>
      <c r="G1916" s="82" t="e">
        <f>VLOOKUP(F1916,'ESTADAR V3 2025'!$D$125:$E$240,2,0)</f>
        <v>#N/A</v>
      </c>
      <c r="H1916" s="86"/>
      <c r="I1916" s="86"/>
      <c r="J1916" s="15"/>
      <c r="K1916" s="92">
        <f t="shared" si="127"/>
        <v>0</v>
      </c>
      <c r="L1916" s="93">
        <f t="shared" si="128"/>
        <v>0</v>
      </c>
      <c r="M1916" s="94" t="str">
        <f>+IFERROR(VLOOKUP(LEFT(F1916,4),'ESTADAR V3 2025'!$C$4:$G$116,4,0),"")</f>
        <v/>
      </c>
      <c r="N1916" s="95" t="str">
        <f t="shared" si="129"/>
        <v/>
      </c>
      <c r="O1916" s="96" t="str">
        <f t="shared" si="130"/>
        <v/>
      </c>
      <c r="P1916" s="14"/>
      <c r="Q1916" s="14"/>
      <c r="R1916" s="218" t="e">
        <f>+VLOOKUP(F1916,'ESTADAR V3 2025'!$D$125:$G$236,4,FALSE)</f>
        <v>#N/A</v>
      </c>
    </row>
    <row r="1917" spans="1:18" x14ac:dyDescent="0.35">
      <c r="A1917" s="83" t="str">
        <f>IFERROR(VLOOKUP(LEFT(F1917,4),Tabla3[[COD]:[PROCESO]],5,0),"")</f>
        <v/>
      </c>
      <c r="B1917" s="15"/>
      <c r="C1917" s="85"/>
      <c r="D1917" s="84" t="e">
        <f>VLOOKUP(E1917,FINCAS!$A$2:$B$77,2,0)</f>
        <v>#N/A</v>
      </c>
      <c r="E1917" s="15"/>
      <c r="F1917" s="15"/>
      <c r="G1917" s="82" t="e">
        <f>VLOOKUP(F1917,'ESTADAR V3 2025'!$D$125:$E$240,2,0)</f>
        <v>#N/A</v>
      </c>
      <c r="H1917" s="86"/>
      <c r="I1917" s="86"/>
      <c r="J1917" s="15"/>
      <c r="K1917" s="92">
        <f t="shared" si="127"/>
        <v>0</v>
      </c>
      <c r="L1917" s="93">
        <f t="shared" si="128"/>
        <v>0</v>
      </c>
      <c r="M1917" s="94" t="str">
        <f>+IFERROR(VLOOKUP(LEFT(F1917,4),'ESTADAR V3 2025'!$C$4:$G$116,4,0),"")</f>
        <v/>
      </c>
      <c r="N1917" s="95" t="str">
        <f t="shared" si="129"/>
        <v/>
      </c>
      <c r="O1917" s="96" t="str">
        <f t="shared" si="130"/>
        <v/>
      </c>
      <c r="P1917" s="14"/>
      <c r="Q1917" s="14"/>
      <c r="R1917" s="218" t="e">
        <f>+VLOOKUP(F1917,'ESTADAR V3 2025'!$D$125:$G$236,4,FALSE)</f>
        <v>#N/A</v>
      </c>
    </row>
    <row r="1918" spans="1:18" x14ac:dyDescent="0.35">
      <c r="A1918" s="83" t="str">
        <f>IFERROR(VLOOKUP(LEFT(F1918,4),Tabla3[[COD]:[PROCESO]],5,0),"")</f>
        <v/>
      </c>
      <c r="B1918" s="15"/>
      <c r="C1918" s="85"/>
      <c r="D1918" s="84" t="e">
        <f>VLOOKUP(E1918,FINCAS!$A$2:$B$77,2,0)</f>
        <v>#N/A</v>
      </c>
      <c r="E1918" s="15"/>
      <c r="F1918" s="15"/>
      <c r="G1918" s="82" t="e">
        <f>VLOOKUP(F1918,'ESTADAR V3 2025'!$D$125:$E$240,2,0)</f>
        <v>#N/A</v>
      </c>
      <c r="H1918" s="86"/>
      <c r="I1918" s="86"/>
      <c r="J1918" s="15"/>
      <c r="K1918" s="92">
        <f t="shared" si="127"/>
        <v>0</v>
      </c>
      <c r="L1918" s="93">
        <f t="shared" si="128"/>
        <v>0</v>
      </c>
      <c r="M1918" s="94" t="str">
        <f>+IFERROR(VLOOKUP(LEFT(F1918,4),'ESTADAR V3 2025'!$C$4:$G$116,4,0),"")</f>
        <v/>
      </c>
      <c r="N1918" s="95" t="str">
        <f t="shared" si="129"/>
        <v/>
      </c>
      <c r="O1918" s="96" t="str">
        <f t="shared" si="130"/>
        <v/>
      </c>
      <c r="P1918" s="14"/>
      <c r="Q1918" s="14"/>
      <c r="R1918" s="218" t="e">
        <f>+VLOOKUP(F1918,'ESTADAR V3 2025'!$D$125:$G$236,4,FALSE)</f>
        <v>#N/A</v>
      </c>
    </row>
    <row r="1919" spans="1:18" x14ac:dyDescent="0.35">
      <c r="A1919" s="83" t="str">
        <f>IFERROR(VLOOKUP(LEFT(F1919,4),Tabla3[[COD]:[PROCESO]],5,0),"")</f>
        <v/>
      </c>
      <c r="B1919" s="15"/>
      <c r="C1919" s="85"/>
      <c r="D1919" s="84" t="e">
        <f>VLOOKUP(E1919,FINCAS!$A$2:$B$77,2,0)</f>
        <v>#N/A</v>
      </c>
      <c r="E1919" s="15"/>
      <c r="F1919" s="15"/>
      <c r="G1919" s="82" t="e">
        <f>VLOOKUP(F1919,'ESTADAR V3 2025'!$D$125:$E$240,2,0)</f>
        <v>#N/A</v>
      </c>
      <c r="H1919" s="86"/>
      <c r="I1919" s="86"/>
      <c r="J1919" s="15"/>
      <c r="K1919" s="92">
        <f t="shared" si="127"/>
        <v>0</v>
      </c>
      <c r="L1919" s="93">
        <f t="shared" si="128"/>
        <v>0</v>
      </c>
      <c r="M1919" s="94" t="str">
        <f>+IFERROR(VLOOKUP(LEFT(F1919,4),'ESTADAR V3 2025'!$C$4:$G$116,4,0),"")</f>
        <v/>
      </c>
      <c r="N1919" s="95" t="str">
        <f t="shared" si="129"/>
        <v/>
      </c>
      <c r="O1919" s="96" t="str">
        <f t="shared" si="130"/>
        <v/>
      </c>
      <c r="P1919" s="14"/>
      <c r="Q1919" s="14"/>
      <c r="R1919" s="218" t="e">
        <f>+VLOOKUP(F1919,'ESTADAR V3 2025'!$D$125:$G$236,4,FALSE)</f>
        <v>#N/A</v>
      </c>
    </row>
    <row r="1920" spans="1:18" x14ac:dyDescent="0.35">
      <c r="A1920" s="83" t="str">
        <f>IFERROR(VLOOKUP(LEFT(F1920,4),Tabla3[[COD]:[PROCESO]],5,0),"")</f>
        <v/>
      </c>
      <c r="B1920" s="15"/>
      <c r="C1920" s="85"/>
      <c r="D1920" s="84" t="e">
        <f>VLOOKUP(E1920,FINCAS!$A$2:$B$77,2,0)</f>
        <v>#N/A</v>
      </c>
      <c r="E1920" s="15"/>
      <c r="F1920" s="15"/>
      <c r="G1920" s="82" t="e">
        <f>VLOOKUP(F1920,'ESTADAR V3 2025'!$D$125:$E$240,2,0)</f>
        <v>#N/A</v>
      </c>
      <c r="H1920" s="86"/>
      <c r="I1920" s="86"/>
      <c r="J1920" s="15"/>
      <c r="K1920" s="92">
        <f t="shared" si="127"/>
        <v>0</v>
      </c>
      <c r="L1920" s="93">
        <f t="shared" si="128"/>
        <v>0</v>
      </c>
      <c r="M1920" s="94" t="str">
        <f>+IFERROR(VLOOKUP(LEFT(F1920,4),'ESTADAR V3 2025'!$C$4:$G$116,4,0),"")</f>
        <v/>
      </c>
      <c r="N1920" s="95" t="str">
        <f t="shared" si="129"/>
        <v/>
      </c>
      <c r="O1920" s="96" t="str">
        <f t="shared" si="130"/>
        <v/>
      </c>
      <c r="P1920" s="14"/>
      <c r="Q1920" s="14"/>
      <c r="R1920" s="218" t="e">
        <f>+VLOOKUP(F1920,'ESTADAR V3 2025'!$D$125:$G$236,4,FALSE)</f>
        <v>#N/A</v>
      </c>
    </row>
    <row r="1921" spans="1:18" x14ac:dyDescent="0.35">
      <c r="A1921" s="83" t="str">
        <f>IFERROR(VLOOKUP(LEFT(F1921,4),Tabla3[[COD]:[PROCESO]],5,0),"")</f>
        <v/>
      </c>
      <c r="B1921" s="15"/>
      <c r="C1921" s="85"/>
      <c r="D1921" s="84" t="e">
        <f>VLOOKUP(E1921,FINCAS!$A$2:$B$77,2,0)</f>
        <v>#N/A</v>
      </c>
      <c r="E1921" s="15"/>
      <c r="F1921" s="15"/>
      <c r="G1921" s="82" t="e">
        <f>VLOOKUP(F1921,'ESTADAR V3 2025'!$D$125:$E$240,2,0)</f>
        <v>#N/A</v>
      </c>
      <c r="H1921" s="86"/>
      <c r="I1921" s="86"/>
      <c r="J1921" s="15"/>
      <c r="K1921" s="92">
        <f t="shared" si="127"/>
        <v>0</v>
      </c>
      <c r="L1921" s="93">
        <f t="shared" si="128"/>
        <v>0</v>
      </c>
      <c r="M1921" s="94" t="str">
        <f>+IFERROR(VLOOKUP(LEFT(F1921,4),'ESTADAR V3 2025'!$C$4:$G$116,4,0),"")</f>
        <v/>
      </c>
      <c r="N1921" s="95" t="str">
        <f t="shared" si="129"/>
        <v/>
      </c>
      <c r="O1921" s="96" t="str">
        <f t="shared" si="130"/>
        <v/>
      </c>
      <c r="P1921" s="14"/>
      <c r="Q1921" s="14"/>
      <c r="R1921" s="218" t="e">
        <f>+VLOOKUP(F1921,'ESTADAR V3 2025'!$D$125:$G$236,4,FALSE)</f>
        <v>#N/A</v>
      </c>
    </row>
    <row r="1922" spans="1:18" x14ac:dyDescent="0.35">
      <c r="A1922" s="83" t="str">
        <f>IFERROR(VLOOKUP(LEFT(F1922,4),Tabla3[[COD]:[PROCESO]],5,0),"")</f>
        <v/>
      </c>
      <c r="B1922" s="15"/>
      <c r="C1922" s="85"/>
      <c r="D1922" s="84" t="e">
        <f>VLOOKUP(E1922,FINCAS!$A$2:$B$77,2,0)</f>
        <v>#N/A</v>
      </c>
      <c r="E1922" s="15"/>
      <c r="F1922" s="15"/>
      <c r="G1922" s="82" t="e">
        <f>VLOOKUP(F1922,'ESTADAR V3 2025'!$D$125:$E$240,2,0)</f>
        <v>#N/A</v>
      </c>
      <c r="H1922" s="86"/>
      <c r="I1922" s="86"/>
      <c r="J1922" s="15"/>
      <c r="K1922" s="92">
        <f t="shared" si="127"/>
        <v>0</v>
      </c>
      <c r="L1922" s="93">
        <f t="shared" si="128"/>
        <v>0</v>
      </c>
      <c r="M1922" s="94" t="str">
        <f>+IFERROR(VLOOKUP(LEFT(F1922,4),'ESTADAR V3 2025'!$C$4:$G$116,4,0),"")</f>
        <v/>
      </c>
      <c r="N1922" s="95" t="str">
        <f t="shared" si="129"/>
        <v/>
      </c>
      <c r="O1922" s="96" t="str">
        <f t="shared" si="130"/>
        <v/>
      </c>
      <c r="P1922" s="14"/>
      <c r="Q1922" s="14"/>
      <c r="R1922" s="218" t="e">
        <f>+VLOOKUP(F1922,'ESTADAR V3 2025'!$D$125:$G$236,4,FALSE)</f>
        <v>#N/A</v>
      </c>
    </row>
    <row r="1923" spans="1:18" x14ac:dyDescent="0.35">
      <c r="A1923" s="83" t="str">
        <f>IFERROR(VLOOKUP(LEFT(F1923,4),Tabla3[[COD]:[PROCESO]],5,0),"")</f>
        <v/>
      </c>
      <c r="B1923" s="15"/>
      <c r="C1923" s="85"/>
      <c r="D1923" s="84" t="e">
        <f>VLOOKUP(E1923,FINCAS!$A$2:$B$77,2,0)</f>
        <v>#N/A</v>
      </c>
      <c r="E1923" s="15"/>
      <c r="F1923" s="15"/>
      <c r="G1923" s="82" t="e">
        <f>VLOOKUP(F1923,'ESTADAR V3 2025'!$D$125:$E$240,2,0)</f>
        <v>#N/A</v>
      </c>
      <c r="H1923" s="86"/>
      <c r="I1923" s="86"/>
      <c r="J1923" s="15"/>
      <c r="K1923" s="92">
        <f t="shared" si="127"/>
        <v>0</v>
      </c>
      <c r="L1923" s="93">
        <f t="shared" si="128"/>
        <v>0</v>
      </c>
      <c r="M1923" s="94" t="str">
        <f>+IFERROR(VLOOKUP(LEFT(F1923,4),'ESTADAR V3 2025'!$C$4:$G$116,4,0),"")</f>
        <v/>
      </c>
      <c r="N1923" s="95" t="str">
        <f t="shared" si="129"/>
        <v/>
      </c>
      <c r="O1923" s="96" t="str">
        <f t="shared" si="130"/>
        <v/>
      </c>
      <c r="P1923" s="14"/>
      <c r="Q1923" s="14"/>
      <c r="R1923" s="218" t="e">
        <f>+VLOOKUP(F1923,'ESTADAR V3 2025'!$D$125:$G$236,4,FALSE)</f>
        <v>#N/A</v>
      </c>
    </row>
    <row r="1924" spans="1:18" x14ac:dyDescent="0.35">
      <c r="A1924" s="83" t="str">
        <f>IFERROR(VLOOKUP(LEFT(F1924,4),Tabla3[[COD]:[PROCESO]],5,0),"")</f>
        <v/>
      </c>
      <c r="B1924" s="15"/>
      <c r="C1924" s="85"/>
      <c r="D1924" s="84" t="e">
        <f>VLOOKUP(E1924,FINCAS!$A$2:$B$77,2,0)</f>
        <v>#N/A</v>
      </c>
      <c r="E1924" s="15"/>
      <c r="F1924" s="15"/>
      <c r="G1924" s="82" t="e">
        <f>VLOOKUP(F1924,'ESTADAR V3 2025'!$D$125:$E$240,2,0)</f>
        <v>#N/A</v>
      </c>
      <c r="H1924" s="86"/>
      <c r="I1924" s="86"/>
      <c r="J1924" s="15"/>
      <c r="K1924" s="92">
        <f t="shared" si="127"/>
        <v>0</v>
      </c>
      <c r="L1924" s="93">
        <f t="shared" si="128"/>
        <v>0</v>
      </c>
      <c r="M1924" s="94" t="str">
        <f>+IFERROR(VLOOKUP(LEFT(F1924,4),'ESTADAR V3 2025'!$C$4:$G$116,4,0),"")</f>
        <v/>
      </c>
      <c r="N1924" s="95" t="str">
        <f t="shared" si="129"/>
        <v/>
      </c>
      <c r="O1924" s="96" t="str">
        <f t="shared" si="130"/>
        <v/>
      </c>
      <c r="P1924" s="14"/>
      <c r="Q1924" s="14"/>
      <c r="R1924" s="218" t="e">
        <f>+VLOOKUP(F1924,'ESTADAR V3 2025'!$D$125:$G$236,4,FALSE)</f>
        <v>#N/A</v>
      </c>
    </row>
    <row r="1925" spans="1:18" x14ac:dyDescent="0.35">
      <c r="A1925" s="83" t="str">
        <f>IFERROR(VLOOKUP(LEFT(F1925,4),Tabla3[[COD]:[PROCESO]],5,0),"")</f>
        <v/>
      </c>
      <c r="B1925" s="15"/>
      <c r="C1925" s="85"/>
      <c r="D1925" s="84" t="e">
        <f>VLOOKUP(E1925,FINCAS!$A$2:$B$77,2,0)</f>
        <v>#N/A</v>
      </c>
      <c r="E1925" s="15"/>
      <c r="F1925" s="15"/>
      <c r="G1925" s="82" t="e">
        <f>VLOOKUP(F1925,'ESTADAR V3 2025'!$D$125:$E$240,2,0)</f>
        <v>#N/A</v>
      </c>
      <c r="H1925" s="86"/>
      <c r="I1925" s="86"/>
      <c r="J1925" s="15"/>
      <c r="K1925" s="92">
        <f t="shared" si="127"/>
        <v>0</v>
      </c>
      <c r="L1925" s="93">
        <f t="shared" si="128"/>
        <v>0</v>
      </c>
      <c r="M1925" s="94" t="str">
        <f>+IFERROR(VLOOKUP(LEFT(F1925,4),'ESTADAR V3 2025'!$C$4:$G$116,4,0),"")</f>
        <v/>
      </c>
      <c r="N1925" s="95" t="str">
        <f t="shared" si="129"/>
        <v/>
      </c>
      <c r="O1925" s="96" t="str">
        <f t="shared" si="130"/>
        <v/>
      </c>
      <c r="P1925" s="14"/>
      <c r="Q1925" s="14"/>
      <c r="R1925" s="218" t="e">
        <f>+VLOOKUP(F1925,'ESTADAR V3 2025'!$D$125:$G$236,4,FALSE)</f>
        <v>#N/A</v>
      </c>
    </row>
    <row r="1926" spans="1:18" x14ac:dyDescent="0.35">
      <c r="A1926" s="83" t="str">
        <f>IFERROR(VLOOKUP(LEFT(F1926,4),Tabla3[[COD]:[PROCESO]],5,0),"")</f>
        <v/>
      </c>
      <c r="B1926" s="15"/>
      <c r="C1926" s="85"/>
      <c r="D1926" s="84" t="e">
        <f>VLOOKUP(E1926,FINCAS!$A$2:$B$77,2,0)</f>
        <v>#N/A</v>
      </c>
      <c r="E1926" s="15"/>
      <c r="F1926" s="15"/>
      <c r="G1926" s="82" t="e">
        <f>VLOOKUP(F1926,'ESTADAR V3 2025'!$D$125:$E$240,2,0)</f>
        <v>#N/A</v>
      </c>
      <c r="H1926" s="86"/>
      <c r="I1926" s="86"/>
      <c r="J1926" s="15"/>
      <c r="K1926" s="92">
        <f t="shared" si="127"/>
        <v>0</v>
      </c>
      <c r="L1926" s="93">
        <f t="shared" si="128"/>
        <v>0</v>
      </c>
      <c r="M1926" s="94" t="str">
        <f>+IFERROR(VLOOKUP(LEFT(F1926,4),'ESTADAR V3 2025'!$C$4:$G$116,4,0),"")</f>
        <v/>
      </c>
      <c r="N1926" s="95" t="str">
        <f t="shared" si="129"/>
        <v/>
      </c>
      <c r="O1926" s="96" t="str">
        <f t="shared" si="130"/>
        <v/>
      </c>
      <c r="P1926" s="14"/>
      <c r="Q1926" s="14"/>
      <c r="R1926" s="218" t="e">
        <f>+VLOOKUP(F1926,'ESTADAR V3 2025'!$D$125:$G$236,4,FALSE)</f>
        <v>#N/A</v>
      </c>
    </row>
    <row r="1927" spans="1:18" x14ac:dyDescent="0.35">
      <c r="A1927" s="83" t="str">
        <f>IFERROR(VLOOKUP(LEFT(F1927,4),Tabla3[[COD]:[PROCESO]],5,0),"")</f>
        <v/>
      </c>
      <c r="B1927" s="15"/>
      <c r="C1927" s="85"/>
      <c r="D1927" s="84" t="e">
        <f>VLOOKUP(E1927,FINCAS!$A$2:$B$77,2,0)</f>
        <v>#N/A</v>
      </c>
      <c r="E1927" s="15"/>
      <c r="F1927" s="15"/>
      <c r="G1927" s="82" t="e">
        <f>VLOOKUP(F1927,'ESTADAR V3 2025'!$D$125:$E$240,2,0)</f>
        <v>#N/A</v>
      </c>
      <c r="H1927" s="86"/>
      <c r="I1927" s="86"/>
      <c r="J1927" s="15"/>
      <c r="K1927" s="92">
        <f t="shared" si="127"/>
        <v>0</v>
      </c>
      <c r="L1927" s="93">
        <f t="shared" si="128"/>
        <v>0</v>
      </c>
      <c r="M1927" s="94" t="str">
        <f>+IFERROR(VLOOKUP(LEFT(F1927,4),'ESTADAR V3 2025'!$C$4:$G$116,4,0),"")</f>
        <v/>
      </c>
      <c r="N1927" s="95" t="str">
        <f t="shared" si="129"/>
        <v/>
      </c>
      <c r="O1927" s="96" t="str">
        <f t="shared" si="130"/>
        <v/>
      </c>
      <c r="P1927" s="14"/>
      <c r="Q1927" s="14"/>
      <c r="R1927" s="218" t="e">
        <f>+VLOOKUP(F1927,'ESTADAR V3 2025'!$D$125:$G$236,4,FALSE)</f>
        <v>#N/A</v>
      </c>
    </row>
    <row r="1928" spans="1:18" x14ac:dyDescent="0.35">
      <c r="A1928" s="83" t="str">
        <f>IFERROR(VLOOKUP(LEFT(F1928,4),Tabla3[[COD]:[PROCESO]],5,0),"")</f>
        <v/>
      </c>
      <c r="B1928" s="15"/>
      <c r="C1928" s="85"/>
      <c r="D1928" s="84" t="e">
        <f>VLOOKUP(E1928,FINCAS!$A$2:$B$77,2,0)</f>
        <v>#N/A</v>
      </c>
      <c r="E1928" s="15"/>
      <c r="F1928" s="15"/>
      <c r="G1928" s="82" t="e">
        <f>VLOOKUP(F1928,'ESTADAR V3 2025'!$D$125:$E$240,2,0)</f>
        <v>#N/A</v>
      </c>
      <c r="H1928" s="86"/>
      <c r="I1928" s="86"/>
      <c r="J1928" s="15"/>
      <c r="K1928" s="92">
        <f t="shared" si="127"/>
        <v>0</v>
      </c>
      <c r="L1928" s="93">
        <f t="shared" si="128"/>
        <v>0</v>
      </c>
      <c r="M1928" s="94" t="str">
        <f>+IFERROR(VLOOKUP(LEFT(F1928,4),'ESTADAR V3 2025'!$C$4:$G$116,4,0),"")</f>
        <v/>
      </c>
      <c r="N1928" s="95" t="str">
        <f t="shared" si="129"/>
        <v/>
      </c>
      <c r="O1928" s="96" t="str">
        <f t="shared" si="130"/>
        <v/>
      </c>
      <c r="P1928" s="14"/>
      <c r="Q1928" s="14"/>
      <c r="R1928" s="218" t="e">
        <f>+VLOOKUP(F1928,'ESTADAR V3 2025'!$D$125:$G$236,4,FALSE)</f>
        <v>#N/A</v>
      </c>
    </row>
    <row r="1929" spans="1:18" x14ac:dyDescent="0.35">
      <c r="A1929" s="83" t="str">
        <f>IFERROR(VLOOKUP(LEFT(F1929,4),Tabla3[[COD]:[PROCESO]],5,0),"")</f>
        <v/>
      </c>
      <c r="B1929" s="15"/>
      <c r="C1929" s="85"/>
      <c r="D1929" s="84" t="e">
        <f>VLOOKUP(E1929,FINCAS!$A$2:$B$77,2,0)</f>
        <v>#N/A</v>
      </c>
      <c r="E1929" s="15"/>
      <c r="F1929" s="15"/>
      <c r="G1929" s="82" t="e">
        <f>VLOOKUP(F1929,'ESTADAR V3 2025'!$D$125:$E$240,2,0)</f>
        <v>#N/A</v>
      </c>
      <c r="H1929" s="86"/>
      <c r="I1929" s="86"/>
      <c r="J1929" s="15"/>
      <c r="K1929" s="92">
        <f t="shared" si="127"/>
        <v>0</v>
      </c>
      <c r="L1929" s="93">
        <f t="shared" si="128"/>
        <v>0</v>
      </c>
      <c r="M1929" s="94" t="str">
        <f>+IFERROR(VLOOKUP(LEFT(F1929,4),'ESTADAR V3 2025'!$C$4:$G$116,4,0),"")</f>
        <v/>
      </c>
      <c r="N1929" s="95" t="str">
        <f t="shared" si="129"/>
        <v/>
      </c>
      <c r="O1929" s="96" t="str">
        <f t="shared" si="130"/>
        <v/>
      </c>
      <c r="P1929" s="14"/>
      <c r="Q1929" s="14"/>
      <c r="R1929" s="218" t="e">
        <f>+VLOOKUP(F1929,'ESTADAR V3 2025'!$D$125:$G$236,4,FALSE)</f>
        <v>#N/A</v>
      </c>
    </row>
    <row r="1930" spans="1:18" x14ac:dyDescent="0.35">
      <c r="A1930" s="83" t="str">
        <f>IFERROR(VLOOKUP(LEFT(F1930,4),Tabla3[[COD]:[PROCESO]],5,0),"")</f>
        <v/>
      </c>
      <c r="B1930" s="15"/>
      <c r="C1930" s="85"/>
      <c r="D1930" s="84" t="e">
        <f>VLOOKUP(E1930,FINCAS!$A$2:$B$77,2,0)</f>
        <v>#N/A</v>
      </c>
      <c r="E1930" s="15"/>
      <c r="F1930" s="15"/>
      <c r="G1930" s="82" t="e">
        <f>VLOOKUP(F1930,'ESTADAR V3 2025'!$D$125:$E$240,2,0)</f>
        <v>#N/A</v>
      </c>
      <c r="H1930" s="86"/>
      <c r="I1930" s="86"/>
      <c r="J1930" s="15"/>
      <c r="K1930" s="92">
        <f t="shared" si="127"/>
        <v>0</v>
      </c>
      <c r="L1930" s="93">
        <f t="shared" si="128"/>
        <v>0</v>
      </c>
      <c r="M1930" s="94" t="str">
        <f>+IFERROR(VLOOKUP(LEFT(F1930,4),'ESTADAR V3 2025'!$C$4:$G$116,4,0),"")</f>
        <v/>
      </c>
      <c r="N1930" s="95" t="str">
        <f t="shared" si="129"/>
        <v/>
      </c>
      <c r="O1930" s="96" t="str">
        <f t="shared" si="130"/>
        <v/>
      </c>
      <c r="P1930" s="14"/>
      <c r="Q1930" s="14"/>
      <c r="R1930" s="218" t="e">
        <f>+VLOOKUP(F1930,'ESTADAR V3 2025'!$D$125:$G$236,4,FALSE)</f>
        <v>#N/A</v>
      </c>
    </row>
    <row r="1931" spans="1:18" x14ac:dyDescent="0.35">
      <c r="A1931" s="83" t="str">
        <f>IFERROR(VLOOKUP(LEFT(F1931,4),Tabla3[[COD]:[PROCESO]],5,0),"")</f>
        <v/>
      </c>
      <c r="B1931" s="15"/>
      <c r="C1931" s="85"/>
      <c r="D1931" s="84" t="e">
        <f>VLOOKUP(E1931,FINCAS!$A$2:$B$77,2,0)</f>
        <v>#N/A</v>
      </c>
      <c r="E1931" s="15"/>
      <c r="F1931" s="15"/>
      <c r="G1931" s="82" t="e">
        <f>VLOOKUP(F1931,'ESTADAR V3 2025'!$D$125:$E$240,2,0)</f>
        <v>#N/A</v>
      </c>
      <c r="H1931" s="86"/>
      <c r="I1931" s="86"/>
      <c r="J1931" s="15"/>
      <c r="K1931" s="92">
        <f t="shared" si="127"/>
        <v>0</v>
      </c>
      <c r="L1931" s="93">
        <f t="shared" si="128"/>
        <v>0</v>
      </c>
      <c r="M1931" s="94" t="str">
        <f>+IFERROR(VLOOKUP(LEFT(F1931,4),'ESTADAR V3 2025'!$C$4:$G$116,4,0),"")</f>
        <v/>
      </c>
      <c r="N1931" s="95" t="str">
        <f t="shared" si="129"/>
        <v/>
      </c>
      <c r="O1931" s="96" t="str">
        <f t="shared" si="130"/>
        <v/>
      </c>
      <c r="P1931" s="14"/>
      <c r="Q1931" s="14"/>
      <c r="R1931" s="218" t="e">
        <f>+VLOOKUP(F1931,'ESTADAR V3 2025'!$D$125:$G$236,4,FALSE)</f>
        <v>#N/A</v>
      </c>
    </row>
    <row r="1932" spans="1:18" x14ac:dyDescent="0.35">
      <c r="A1932" s="83" t="str">
        <f>IFERROR(VLOOKUP(LEFT(F1932,4),Tabla3[[COD]:[PROCESO]],5,0),"")</f>
        <v/>
      </c>
      <c r="B1932" s="15"/>
      <c r="C1932" s="85"/>
      <c r="D1932" s="84" t="e">
        <f>VLOOKUP(E1932,FINCAS!$A$2:$B$77,2,0)</f>
        <v>#N/A</v>
      </c>
      <c r="E1932" s="15"/>
      <c r="F1932" s="15"/>
      <c r="G1932" s="82" t="e">
        <f>VLOOKUP(F1932,'ESTADAR V3 2025'!$D$125:$E$240,2,0)</f>
        <v>#N/A</v>
      </c>
      <c r="H1932" s="86"/>
      <c r="I1932" s="86"/>
      <c r="J1932" s="15"/>
      <c r="K1932" s="92">
        <f t="shared" si="127"/>
        <v>0</v>
      </c>
      <c r="L1932" s="93">
        <f t="shared" si="128"/>
        <v>0</v>
      </c>
      <c r="M1932" s="94" t="str">
        <f>+IFERROR(VLOOKUP(LEFT(F1932,4),'ESTADAR V3 2025'!$C$4:$G$116,4,0),"")</f>
        <v/>
      </c>
      <c r="N1932" s="95" t="str">
        <f t="shared" si="129"/>
        <v/>
      </c>
      <c r="O1932" s="96" t="str">
        <f t="shared" si="130"/>
        <v/>
      </c>
      <c r="P1932" s="14"/>
      <c r="Q1932" s="14"/>
      <c r="R1932" s="218" t="e">
        <f>+VLOOKUP(F1932,'ESTADAR V3 2025'!$D$125:$G$236,4,FALSE)</f>
        <v>#N/A</v>
      </c>
    </row>
    <row r="1933" spans="1:18" x14ac:dyDescent="0.35">
      <c r="A1933" s="83" t="str">
        <f>IFERROR(VLOOKUP(LEFT(F1933,4),Tabla3[[COD]:[PROCESO]],5,0),"")</f>
        <v/>
      </c>
      <c r="B1933" s="15"/>
      <c r="C1933" s="85"/>
      <c r="D1933" s="84" t="e">
        <f>VLOOKUP(E1933,FINCAS!$A$2:$B$77,2,0)</f>
        <v>#N/A</v>
      </c>
      <c r="E1933" s="15"/>
      <c r="F1933" s="15"/>
      <c r="G1933" s="82" t="e">
        <f>VLOOKUP(F1933,'ESTADAR V3 2025'!$D$125:$E$240,2,0)</f>
        <v>#N/A</v>
      </c>
      <c r="H1933" s="86"/>
      <c r="I1933" s="86"/>
      <c r="J1933" s="15"/>
      <c r="K1933" s="92">
        <f t="shared" si="127"/>
        <v>0</v>
      </c>
      <c r="L1933" s="93">
        <f t="shared" si="128"/>
        <v>0</v>
      </c>
      <c r="M1933" s="94" t="str">
        <f>+IFERROR(VLOOKUP(LEFT(F1933,4),'ESTADAR V3 2025'!$C$4:$G$116,4,0),"")</f>
        <v/>
      </c>
      <c r="N1933" s="95" t="str">
        <f t="shared" si="129"/>
        <v/>
      </c>
      <c r="O1933" s="96" t="str">
        <f t="shared" si="130"/>
        <v/>
      </c>
      <c r="P1933" s="14"/>
      <c r="Q1933" s="14"/>
      <c r="R1933" s="218" t="e">
        <f>+VLOOKUP(F1933,'ESTADAR V3 2025'!$D$125:$G$236,4,FALSE)</f>
        <v>#N/A</v>
      </c>
    </row>
    <row r="1934" spans="1:18" x14ac:dyDescent="0.35">
      <c r="A1934" s="83" t="str">
        <f>IFERROR(VLOOKUP(LEFT(F1934,4),Tabla3[[COD]:[PROCESO]],5,0),"")</f>
        <v/>
      </c>
      <c r="B1934" s="15"/>
      <c r="C1934" s="85"/>
      <c r="D1934" s="84" t="e">
        <f>VLOOKUP(E1934,FINCAS!$A$2:$B$77,2,0)</f>
        <v>#N/A</v>
      </c>
      <c r="E1934" s="15"/>
      <c r="F1934" s="15"/>
      <c r="G1934" s="82" t="e">
        <f>VLOOKUP(F1934,'ESTADAR V3 2025'!$D$125:$E$240,2,0)</f>
        <v>#N/A</v>
      </c>
      <c r="H1934" s="86"/>
      <c r="I1934" s="86"/>
      <c r="J1934" s="15"/>
      <c r="K1934" s="92">
        <f t="shared" si="127"/>
        <v>0</v>
      </c>
      <c r="L1934" s="93">
        <f t="shared" si="128"/>
        <v>0</v>
      </c>
      <c r="M1934" s="94" t="str">
        <f>+IFERROR(VLOOKUP(LEFT(F1934,4),'ESTADAR V3 2025'!$C$4:$G$116,4,0),"")</f>
        <v/>
      </c>
      <c r="N1934" s="95" t="str">
        <f t="shared" si="129"/>
        <v/>
      </c>
      <c r="O1934" s="96" t="str">
        <f t="shared" si="130"/>
        <v/>
      </c>
      <c r="P1934" s="14"/>
      <c r="Q1934" s="14"/>
      <c r="R1934" s="218" t="e">
        <f>+VLOOKUP(F1934,'ESTADAR V3 2025'!$D$125:$G$236,4,FALSE)</f>
        <v>#N/A</v>
      </c>
    </row>
    <row r="1935" spans="1:18" x14ac:dyDescent="0.35">
      <c r="A1935" s="83" t="str">
        <f>IFERROR(VLOOKUP(LEFT(F1935,4),Tabla3[[COD]:[PROCESO]],5,0),"")</f>
        <v/>
      </c>
      <c r="B1935" s="15"/>
      <c r="C1935" s="85"/>
      <c r="D1935" s="84" t="e">
        <f>VLOOKUP(E1935,FINCAS!$A$2:$B$77,2,0)</f>
        <v>#N/A</v>
      </c>
      <c r="E1935" s="15"/>
      <c r="F1935" s="15"/>
      <c r="G1935" s="82" t="e">
        <f>VLOOKUP(F1935,'ESTADAR V3 2025'!$D$125:$E$240,2,0)</f>
        <v>#N/A</v>
      </c>
      <c r="H1935" s="86"/>
      <c r="I1935" s="86"/>
      <c r="J1935" s="15"/>
      <c r="K1935" s="92">
        <f t="shared" si="127"/>
        <v>0</v>
      </c>
      <c r="L1935" s="93">
        <f t="shared" si="128"/>
        <v>0</v>
      </c>
      <c r="M1935" s="94" t="str">
        <f>+IFERROR(VLOOKUP(LEFT(F1935,4),'ESTADAR V3 2025'!$C$4:$G$116,4,0),"")</f>
        <v/>
      </c>
      <c r="N1935" s="95" t="str">
        <f t="shared" si="129"/>
        <v/>
      </c>
      <c r="O1935" s="96" t="str">
        <f t="shared" si="130"/>
        <v/>
      </c>
      <c r="P1935" s="14"/>
      <c r="Q1935" s="14"/>
      <c r="R1935" s="218" t="e">
        <f>+VLOOKUP(F1935,'ESTADAR V3 2025'!$D$125:$G$236,4,FALSE)</f>
        <v>#N/A</v>
      </c>
    </row>
    <row r="1936" spans="1:18" x14ac:dyDescent="0.35">
      <c r="A1936" s="83" t="str">
        <f>IFERROR(VLOOKUP(LEFT(F1936,4),Tabla3[[COD]:[PROCESO]],5,0),"")</f>
        <v/>
      </c>
      <c r="B1936" s="15"/>
      <c r="C1936" s="85"/>
      <c r="D1936" s="84" t="e">
        <f>VLOOKUP(E1936,FINCAS!$A$2:$B$77,2,0)</f>
        <v>#N/A</v>
      </c>
      <c r="E1936" s="15"/>
      <c r="F1936" s="15"/>
      <c r="G1936" s="82" t="e">
        <f>VLOOKUP(F1936,'ESTADAR V3 2025'!$D$125:$E$240,2,0)</f>
        <v>#N/A</v>
      </c>
      <c r="H1936" s="86"/>
      <c r="I1936" s="86"/>
      <c r="J1936" s="15"/>
      <c r="K1936" s="92">
        <f t="shared" si="127"/>
        <v>0</v>
      </c>
      <c r="L1936" s="93">
        <f t="shared" si="128"/>
        <v>0</v>
      </c>
      <c r="M1936" s="94" t="str">
        <f>+IFERROR(VLOOKUP(LEFT(F1936,4),'ESTADAR V3 2025'!$C$4:$G$116,4,0),"")</f>
        <v/>
      </c>
      <c r="N1936" s="95" t="str">
        <f t="shared" si="129"/>
        <v/>
      </c>
      <c r="O1936" s="96" t="str">
        <f t="shared" si="130"/>
        <v/>
      </c>
      <c r="P1936" s="14"/>
      <c r="Q1936" s="14"/>
      <c r="R1936" s="218" t="e">
        <f>+VLOOKUP(F1936,'ESTADAR V3 2025'!$D$125:$G$236,4,FALSE)</f>
        <v>#N/A</v>
      </c>
    </row>
    <row r="1937" spans="1:18" x14ac:dyDescent="0.35">
      <c r="A1937" s="83" t="str">
        <f>IFERROR(VLOOKUP(LEFT(F1937,4),Tabla3[[COD]:[PROCESO]],5,0),"")</f>
        <v/>
      </c>
      <c r="B1937" s="15"/>
      <c r="C1937" s="85"/>
      <c r="D1937" s="84" t="e">
        <f>VLOOKUP(E1937,FINCAS!$A$2:$B$77,2,0)</f>
        <v>#N/A</v>
      </c>
      <c r="E1937" s="15"/>
      <c r="F1937" s="15"/>
      <c r="G1937" s="82" t="e">
        <f>VLOOKUP(F1937,'ESTADAR V3 2025'!$D$125:$E$240,2,0)</f>
        <v>#N/A</v>
      </c>
      <c r="H1937" s="86"/>
      <c r="I1937" s="86"/>
      <c r="J1937" s="15"/>
      <c r="K1937" s="92">
        <f t="shared" si="127"/>
        <v>0</v>
      </c>
      <c r="L1937" s="93">
        <f t="shared" si="128"/>
        <v>0</v>
      </c>
      <c r="M1937" s="94" t="str">
        <f>+IFERROR(VLOOKUP(LEFT(F1937,4),'ESTADAR V3 2025'!$C$4:$G$116,4,0),"")</f>
        <v/>
      </c>
      <c r="N1937" s="95" t="str">
        <f t="shared" si="129"/>
        <v/>
      </c>
      <c r="O1937" s="96" t="str">
        <f t="shared" si="130"/>
        <v/>
      </c>
      <c r="P1937" s="14"/>
      <c r="Q1937" s="14"/>
      <c r="R1937" s="218" t="e">
        <f>+VLOOKUP(F1937,'ESTADAR V3 2025'!$D$125:$G$236,4,FALSE)</f>
        <v>#N/A</v>
      </c>
    </row>
    <row r="1938" spans="1:18" x14ac:dyDescent="0.35">
      <c r="A1938" s="83" t="str">
        <f>IFERROR(VLOOKUP(LEFT(F1938,4),Tabla3[[COD]:[PROCESO]],5,0),"")</f>
        <v/>
      </c>
      <c r="B1938" s="15"/>
      <c r="C1938" s="85"/>
      <c r="D1938" s="84" t="e">
        <f>VLOOKUP(E1938,FINCAS!$A$2:$B$77,2,0)</f>
        <v>#N/A</v>
      </c>
      <c r="E1938" s="15"/>
      <c r="F1938" s="15"/>
      <c r="G1938" s="82" t="e">
        <f>VLOOKUP(F1938,'ESTADAR V3 2025'!$D$125:$E$240,2,0)</f>
        <v>#N/A</v>
      </c>
      <c r="H1938" s="86"/>
      <c r="I1938" s="86"/>
      <c r="J1938" s="15"/>
      <c r="K1938" s="92">
        <f t="shared" si="127"/>
        <v>0</v>
      </c>
      <c r="L1938" s="93">
        <f t="shared" si="128"/>
        <v>0</v>
      </c>
      <c r="M1938" s="94" t="str">
        <f>+IFERROR(VLOOKUP(LEFT(F1938,4),'ESTADAR V3 2025'!$C$4:$G$116,4,0),"")</f>
        <v/>
      </c>
      <c r="N1938" s="95" t="str">
        <f t="shared" si="129"/>
        <v/>
      </c>
      <c r="O1938" s="96" t="str">
        <f t="shared" si="130"/>
        <v/>
      </c>
      <c r="P1938" s="14"/>
      <c r="Q1938" s="14"/>
      <c r="R1938" s="218" t="e">
        <f>+VLOOKUP(F1938,'ESTADAR V3 2025'!$D$125:$G$236,4,FALSE)</f>
        <v>#N/A</v>
      </c>
    </row>
    <row r="1939" spans="1:18" x14ac:dyDescent="0.35">
      <c r="A1939" s="83" t="str">
        <f>IFERROR(VLOOKUP(LEFT(F1939,4),Tabla3[[COD]:[PROCESO]],5,0),"")</f>
        <v/>
      </c>
      <c r="B1939" s="15"/>
      <c r="C1939" s="85"/>
      <c r="D1939" s="84" t="e">
        <f>VLOOKUP(E1939,FINCAS!$A$2:$B$77,2,0)</f>
        <v>#N/A</v>
      </c>
      <c r="E1939" s="15"/>
      <c r="F1939" s="15"/>
      <c r="G1939" s="82" t="e">
        <f>VLOOKUP(F1939,'ESTADAR V3 2025'!$D$125:$E$240,2,0)</f>
        <v>#N/A</v>
      </c>
      <c r="H1939" s="86"/>
      <c r="I1939" s="86"/>
      <c r="J1939" s="15"/>
      <c r="K1939" s="92">
        <f t="shared" si="127"/>
        <v>0</v>
      </c>
      <c r="L1939" s="93">
        <f t="shared" si="128"/>
        <v>0</v>
      </c>
      <c r="M1939" s="94" t="str">
        <f>+IFERROR(VLOOKUP(LEFT(F1939,4),'ESTADAR V3 2025'!$C$4:$G$116,4,0),"")</f>
        <v/>
      </c>
      <c r="N1939" s="95" t="str">
        <f t="shared" si="129"/>
        <v/>
      </c>
      <c r="O1939" s="96" t="str">
        <f t="shared" si="130"/>
        <v/>
      </c>
      <c r="P1939" s="14"/>
      <c r="Q1939" s="14"/>
      <c r="R1939" s="218" t="e">
        <f>+VLOOKUP(F1939,'ESTADAR V3 2025'!$D$125:$G$236,4,FALSE)</f>
        <v>#N/A</v>
      </c>
    </row>
    <row r="1940" spans="1:18" x14ac:dyDescent="0.35">
      <c r="A1940" s="83" t="str">
        <f>IFERROR(VLOOKUP(LEFT(F1940,4),Tabla3[[COD]:[PROCESO]],5,0),"")</f>
        <v/>
      </c>
      <c r="B1940" s="15"/>
      <c r="C1940" s="85"/>
      <c r="D1940" s="84" t="e">
        <f>VLOOKUP(E1940,FINCAS!$A$2:$B$77,2,0)</f>
        <v>#N/A</v>
      </c>
      <c r="E1940" s="15"/>
      <c r="F1940" s="15"/>
      <c r="G1940" s="82" t="e">
        <f>VLOOKUP(F1940,'ESTADAR V3 2025'!$D$125:$E$240,2,0)</f>
        <v>#N/A</v>
      </c>
      <c r="H1940" s="86"/>
      <c r="I1940" s="86"/>
      <c r="J1940" s="15"/>
      <c r="K1940" s="92">
        <f t="shared" si="127"/>
        <v>0</v>
      </c>
      <c r="L1940" s="93">
        <f t="shared" si="128"/>
        <v>0</v>
      </c>
      <c r="M1940" s="94" t="str">
        <f>+IFERROR(VLOOKUP(LEFT(F1940,4),'ESTADAR V3 2025'!$C$4:$G$116,4,0),"")</f>
        <v/>
      </c>
      <c r="N1940" s="95" t="str">
        <f t="shared" si="129"/>
        <v/>
      </c>
      <c r="O1940" s="96" t="str">
        <f t="shared" si="130"/>
        <v/>
      </c>
      <c r="P1940" s="14"/>
      <c r="Q1940" s="14"/>
      <c r="R1940" s="218" t="e">
        <f>+VLOOKUP(F1940,'ESTADAR V3 2025'!$D$125:$G$236,4,FALSE)</f>
        <v>#N/A</v>
      </c>
    </row>
    <row r="1941" spans="1:18" x14ac:dyDescent="0.35">
      <c r="A1941" s="83" t="str">
        <f>IFERROR(VLOOKUP(LEFT(F1941,4),Tabla3[[COD]:[PROCESO]],5,0),"")</f>
        <v/>
      </c>
      <c r="B1941" s="15"/>
      <c r="C1941" s="85"/>
      <c r="D1941" s="84" t="e">
        <f>VLOOKUP(E1941,FINCAS!$A$2:$B$77,2,0)</f>
        <v>#N/A</v>
      </c>
      <c r="E1941" s="15"/>
      <c r="F1941" s="15"/>
      <c r="G1941" s="82" t="e">
        <f>VLOOKUP(F1941,'ESTADAR V3 2025'!$D$125:$E$240,2,0)</f>
        <v>#N/A</v>
      </c>
      <c r="H1941" s="86"/>
      <c r="I1941" s="86"/>
      <c r="J1941" s="15"/>
      <c r="K1941" s="92">
        <f t="shared" si="127"/>
        <v>0</v>
      </c>
      <c r="L1941" s="93">
        <f t="shared" si="128"/>
        <v>0</v>
      </c>
      <c r="M1941" s="94" t="str">
        <f>+IFERROR(VLOOKUP(LEFT(F1941,4),'ESTADAR V3 2025'!$C$4:$G$116,4,0),"")</f>
        <v/>
      </c>
      <c r="N1941" s="95" t="str">
        <f t="shared" si="129"/>
        <v/>
      </c>
      <c r="O1941" s="96" t="str">
        <f t="shared" si="130"/>
        <v/>
      </c>
      <c r="P1941" s="14"/>
      <c r="Q1941" s="14"/>
      <c r="R1941" s="218" t="e">
        <f>+VLOOKUP(F1941,'ESTADAR V3 2025'!$D$125:$G$236,4,FALSE)</f>
        <v>#N/A</v>
      </c>
    </row>
    <row r="1942" spans="1:18" x14ac:dyDescent="0.35">
      <c r="A1942" s="83" t="str">
        <f>IFERROR(VLOOKUP(LEFT(F1942,4),Tabla3[[COD]:[PROCESO]],5,0),"")</f>
        <v/>
      </c>
      <c r="B1942" s="15"/>
      <c r="C1942" s="85"/>
      <c r="D1942" s="84" t="e">
        <f>VLOOKUP(E1942,FINCAS!$A$2:$B$77,2,0)</f>
        <v>#N/A</v>
      </c>
      <c r="E1942" s="15"/>
      <c r="F1942" s="15"/>
      <c r="G1942" s="82" t="e">
        <f>VLOOKUP(F1942,'ESTADAR V3 2025'!$D$125:$E$240,2,0)</f>
        <v>#N/A</v>
      </c>
      <c r="H1942" s="86"/>
      <c r="I1942" s="86"/>
      <c r="J1942" s="15"/>
      <c r="K1942" s="92">
        <f t="shared" si="127"/>
        <v>0</v>
      </c>
      <c r="L1942" s="93">
        <f t="shared" si="128"/>
        <v>0</v>
      </c>
      <c r="M1942" s="94" t="str">
        <f>+IFERROR(VLOOKUP(LEFT(F1942,4),'ESTADAR V3 2025'!$C$4:$G$116,4,0),"")</f>
        <v/>
      </c>
      <c r="N1942" s="95" t="str">
        <f t="shared" si="129"/>
        <v/>
      </c>
      <c r="O1942" s="96" t="str">
        <f t="shared" si="130"/>
        <v/>
      </c>
      <c r="P1942" s="14"/>
      <c r="Q1942" s="14"/>
      <c r="R1942" s="218" t="e">
        <f>+VLOOKUP(F1942,'ESTADAR V3 2025'!$D$125:$G$236,4,FALSE)</f>
        <v>#N/A</v>
      </c>
    </row>
    <row r="1943" spans="1:18" x14ac:dyDescent="0.35">
      <c r="A1943" s="83" t="str">
        <f>IFERROR(VLOOKUP(LEFT(F1943,4),Tabla3[[COD]:[PROCESO]],5,0),"")</f>
        <v/>
      </c>
      <c r="B1943" s="15"/>
      <c r="C1943" s="85"/>
      <c r="D1943" s="84" t="e">
        <f>VLOOKUP(E1943,FINCAS!$A$2:$B$77,2,0)</f>
        <v>#N/A</v>
      </c>
      <c r="E1943" s="15"/>
      <c r="F1943" s="15"/>
      <c r="G1943" s="82" t="e">
        <f>VLOOKUP(F1943,'ESTADAR V3 2025'!$D$125:$E$240,2,0)</f>
        <v>#N/A</v>
      </c>
      <c r="H1943" s="86"/>
      <c r="I1943" s="86"/>
      <c r="J1943" s="15"/>
      <c r="K1943" s="92">
        <f t="shared" si="127"/>
        <v>0</v>
      </c>
      <c r="L1943" s="93">
        <f t="shared" si="128"/>
        <v>0</v>
      </c>
      <c r="M1943" s="94" t="str">
        <f>+IFERROR(VLOOKUP(LEFT(F1943,4),'ESTADAR V3 2025'!$C$4:$G$116,4,0),"")</f>
        <v/>
      </c>
      <c r="N1943" s="95" t="str">
        <f t="shared" si="129"/>
        <v/>
      </c>
      <c r="O1943" s="96" t="str">
        <f t="shared" si="130"/>
        <v/>
      </c>
      <c r="P1943" s="14"/>
      <c r="Q1943" s="14"/>
      <c r="R1943" s="218" t="e">
        <f>+VLOOKUP(F1943,'ESTADAR V3 2025'!$D$125:$G$236,4,FALSE)</f>
        <v>#N/A</v>
      </c>
    </row>
    <row r="1944" spans="1:18" x14ac:dyDescent="0.35">
      <c r="A1944" s="83" t="str">
        <f>IFERROR(VLOOKUP(LEFT(F1944,4),Tabla3[[COD]:[PROCESO]],5,0),"")</f>
        <v/>
      </c>
      <c r="B1944" s="15"/>
      <c r="C1944" s="85"/>
      <c r="D1944" s="84" t="e">
        <f>VLOOKUP(E1944,FINCAS!$A$2:$B$77,2,0)</f>
        <v>#N/A</v>
      </c>
      <c r="E1944" s="15"/>
      <c r="F1944" s="15"/>
      <c r="G1944" s="82" t="e">
        <f>VLOOKUP(F1944,'ESTADAR V3 2025'!$D$125:$E$240,2,0)</f>
        <v>#N/A</v>
      </c>
      <c r="H1944" s="86"/>
      <c r="I1944" s="86"/>
      <c r="J1944" s="15"/>
      <c r="K1944" s="92">
        <f t="shared" si="127"/>
        <v>0</v>
      </c>
      <c r="L1944" s="93">
        <f t="shared" si="128"/>
        <v>0</v>
      </c>
      <c r="M1944" s="94" t="str">
        <f>+IFERROR(VLOOKUP(LEFT(F1944,4),'ESTADAR V3 2025'!$C$4:$G$116,4,0),"")</f>
        <v/>
      </c>
      <c r="N1944" s="95" t="str">
        <f t="shared" si="129"/>
        <v/>
      </c>
      <c r="O1944" s="96" t="str">
        <f t="shared" si="130"/>
        <v/>
      </c>
      <c r="P1944" s="14"/>
      <c r="Q1944" s="14"/>
      <c r="R1944" s="218" t="e">
        <f>+VLOOKUP(F1944,'ESTADAR V3 2025'!$D$125:$G$236,4,FALSE)</f>
        <v>#N/A</v>
      </c>
    </row>
    <row r="1945" spans="1:18" x14ac:dyDescent="0.35">
      <c r="A1945" s="83" t="str">
        <f>IFERROR(VLOOKUP(LEFT(F1945,4),Tabla3[[COD]:[PROCESO]],5,0),"")</f>
        <v/>
      </c>
      <c r="B1945" s="15"/>
      <c r="C1945" s="85"/>
      <c r="D1945" s="84" t="e">
        <f>VLOOKUP(E1945,FINCAS!$A$2:$B$77,2,0)</f>
        <v>#N/A</v>
      </c>
      <c r="E1945" s="15"/>
      <c r="F1945" s="15"/>
      <c r="G1945" s="82" t="e">
        <f>VLOOKUP(F1945,'ESTADAR V3 2025'!$D$125:$E$240,2,0)</f>
        <v>#N/A</v>
      </c>
      <c r="H1945" s="86"/>
      <c r="I1945" s="86"/>
      <c r="J1945" s="15"/>
      <c r="K1945" s="92">
        <f t="shared" si="127"/>
        <v>0</v>
      </c>
      <c r="L1945" s="93">
        <f t="shared" si="128"/>
        <v>0</v>
      </c>
      <c r="M1945" s="94" t="str">
        <f>+IFERROR(VLOOKUP(LEFT(F1945,4),'ESTADAR V3 2025'!$C$4:$G$116,4,0),"")</f>
        <v/>
      </c>
      <c r="N1945" s="95" t="str">
        <f t="shared" si="129"/>
        <v/>
      </c>
      <c r="O1945" s="96" t="str">
        <f t="shared" si="130"/>
        <v/>
      </c>
      <c r="P1945" s="14"/>
      <c r="Q1945" s="14"/>
      <c r="R1945" s="218" t="e">
        <f>+VLOOKUP(F1945,'ESTADAR V3 2025'!$D$125:$G$236,4,FALSE)</f>
        <v>#N/A</v>
      </c>
    </row>
    <row r="1946" spans="1:18" x14ac:dyDescent="0.35">
      <c r="A1946" s="83" t="str">
        <f>IFERROR(VLOOKUP(LEFT(F1946,4),Tabla3[[COD]:[PROCESO]],5,0),"")</f>
        <v/>
      </c>
      <c r="B1946" s="15"/>
      <c r="C1946" s="85"/>
      <c r="D1946" s="84" t="e">
        <f>VLOOKUP(E1946,FINCAS!$A$2:$B$77,2,0)</f>
        <v>#N/A</v>
      </c>
      <c r="E1946" s="15"/>
      <c r="F1946" s="15"/>
      <c r="G1946" s="82" t="e">
        <f>VLOOKUP(F1946,'ESTADAR V3 2025'!$D$125:$E$240,2,0)</f>
        <v>#N/A</v>
      </c>
      <c r="H1946" s="86"/>
      <c r="I1946" s="86"/>
      <c r="J1946" s="15"/>
      <c r="K1946" s="92">
        <f t="shared" si="127"/>
        <v>0</v>
      </c>
      <c r="L1946" s="93">
        <f t="shared" si="128"/>
        <v>0</v>
      </c>
      <c r="M1946" s="94" t="str">
        <f>+IFERROR(VLOOKUP(LEFT(F1946,4),'ESTADAR V3 2025'!$C$4:$G$116,4,0),"")</f>
        <v/>
      </c>
      <c r="N1946" s="95" t="str">
        <f t="shared" si="129"/>
        <v/>
      </c>
      <c r="O1946" s="96" t="str">
        <f t="shared" si="130"/>
        <v/>
      </c>
      <c r="P1946" s="14"/>
      <c r="Q1946" s="14"/>
      <c r="R1946" s="218" t="e">
        <f>+VLOOKUP(F1946,'ESTADAR V3 2025'!$D$125:$G$236,4,FALSE)</f>
        <v>#N/A</v>
      </c>
    </row>
    <row r="1947" spans="1:18" x14ac:dyDescent="0.35">
      <c r="A1947" s="83" t="str">
        <f>IFERROR(VLOOKUP(LEFT(F1947,4),Tabla3[[COD]:[PROCESO]],5,0),"")</f>
        <v/>
      </c>
      <c r="B1947" s="15"/>
      <c r="C1947" s="85"/>
      <c r="D1947" s="84" t="e">
        <f>VLOOKUP(E1947,FINCAS!$A$2:$B$77,2,0)</f>
        <v>#N/A</v>
      </c>
      <c r="E1947" s="15"/>
      <c r="F1947" s="15"/>
      <c r="G1947" s="82" t="e">
        <f>VLOOKUP(F1947,'ESTADAR V3 2025'!$D$125:$E$240,2,0)</f>
        <v>#N/A</v>
      </c>
      <c r="H1947" s="86"/>
      <c r="I1947" s="86"/>
      <c r="J1947" s="15"/>
      <c r="K1947" s="92">
        <f t="shared" si="127"/>
        <v>0</v>
      </c>
      <c r="L1947" s="93">
        <f t="shared" si="128"/>
        <v>0</v>
      </c>
      <c r="M1947" s="94" t="str">
        <f>+IFERROR(VLOOKUP(LEFT(F1947,4),'ESTADAR V3 2025'!$C$4:$G$116,4,0),"")</f>
        <v/>
      </c>
      <c r="N1947" s="95" t="str">
        <f t="shared" si="129"/>
        <v/>
      </c>
      <c r="O1947" s="96" t="str">
        <f t="shared" si="130"/>
        <v/>
      </c>
      <c r="P1947" s="14"/>
      <c r="Q1947" s="14"/>
      <c r="R1947" s="218" t="e">
        <f>+VLOOKUP(F1947,'ESTADAR V3 2025'!$D$125:$G$236,4,FALSE)</f>
        <v>#N/A</v>
      </c>
    </row>
    <row r="1948" spans="1:18" x14ac:dyDescent="0.35">
      <c r="A1948" s="83" t="str">
        <f>IFERROR(VLOOKUP(LEFT(F1948,4),Tabla3[[COD]:[PROCESO]],5,0),"")</f>
        <v/>
      </c>
      <c r="B1948" s="15"/>
      <c r="C1948" s="85"/>
      <c r="D1948" s="84" t="e">
        <f>VLOOKUP(E1948,FINCAS!$A$2:$B$77,2,0)</f>
        <v>#N/A</v>
      </c>
      <c r="E1948" s="15"/>
      <c r="F1948" s="15"/>
      <c r="G1948" s="82" t="e">
        <f>VLOOKUP(F1948,'ESTADAR V3 2025'!$D$125:$E$240,2,0)</f>
        <v>#N/A</v>
      </c>
      <c r="H1948" s="86"/>
      <c r="I1948" s="86"/>
      <c r="J1948" s="15"/>
      <c r="K1948" s="92">
        <f t="shared" si="127"/>
        <v>0</v>
      </c>
      <c r="L1948" s="93">
        <f t="shared" si="128"/>
        <v>0</v>
      </c>
      <c r="M1948" s="94" t="str">
        <f>+IFERROR(VLOOKUP(LEFT(F1948,4),'ESTADAR V3 2025'!$C$4:$G$116,4,0),"")</f>
        <v/>
      </c>
      <c r="N1948" s="95" t="str">
        <f t="shared" si="129"/>
        <v/>
      </c>
      <c r="O1948" s="96" t="str">
        <f t="shared" si="130"/>
        <v/>
      </c>
      <c r="P1948" s="14"/>
      <c r="Q1948" s="14"/>
      <c r="R1948" s="218" t="e">
        <f>+VLOOKUP(F1948,'ESTADAR V3 2025'!$D$125:$G$236,4,FALSE)</f>
        <v>#N/A</v>
      </c>
    </row>
    <row r="1949" spans="1:18" x14ac:dyDescent="0.35">
      <c r="A1949" s="83" t="str">
        <f>IFERROR(VLOOKUP(LEFT(F1949,4),Tabla3[[COD]:[PROCESO]],5,0),"")</f>
        <v/>
      </c>
      <c r="B1949" s="15"/>
      <c r="C1949" s="85"/>
      <c r="D1949" s="84" t="e">
        <f>VLOOKUP(E1949,FINCAS!$A$2:$B$77,2,0)</f>
        <v>#N/A</v>
      </c>
      <c r="E1949" s="15"/>
      <c r="F1949" s="15"/>
      <c r="G1949" s="82" t="e">
        <f>VLOOKUP(F1949,'ESTADAR V3 2025'!$D$125:$E$240,2,0)</f>
        <v>#N/A</v>
      </c>
      <c r="H1949" s="86"/>
      <c r="I1949" s="86"/>
      <c r="J1949" s="15"/>
      <c r="K1949" s="92">
        <f t="shared" si="127"/>
        <v>0</v>
      </c>
      <c r="L1949" s="93">
        <f t="shared" si="128"/>
        <v>0</v>
      </c>
      <c r="M1949" s="94" t="str">
        <f>+IFERROR(VLOOKUP(LEFT(F1949,4),'ESTADAR V3 2025'!$C$4:$G$116,4,0),"")</f>
        <v/>
      </c>
      <c r="N1949" s="95" t="str">
        <f t="shared" si="129"/>
        <v/>
      </c>
      <c r="O1949" s="96" t="str">
        <f t="shared" si="130"/>
        <v/>
      </c>
      <c r="P1949" s="14"/>
      <c r="Q1949" s="14"/>
      <c r="R1949" s="218" t="e">
        <f>+VLOOKUP(F1949,'ESTADAR V3 2025'!$D$125:$G$236,4,FALSE)</f>
        <v>#N/A</v>
      </c>
    </row>
    <row r="1950" spans="1:18" x14ac:dyDescent="0.35">
      <c r="A1950" s="83" t="str">
        <f>IFERROR(VLOOKUP(LEFT(F1950,4),Tabla3[[COD]:[PROCESO]],5,0),"")</f>
        <v/>
      </c>
      <c r="B1950" s="15"/>
      <c r="C1950" s="85"/>
      <c r="D1950" s="84" t="e">
        <f>VLOOKUP(E1950,FINCAS!$A$2:$B$77,2,0)</f>
        <v>#N/A</v>
      </c>
      <c r="E1950" s="15"/>
      <c r="F1950" s="15"/>
      <c r="G1950" s="82" t="e">
        <f>VLOOKUP(F1950,'ESTADAR V3 2025'!$D$125:$E$240,2,0)</f>
        <v>#N/A</v>
      </c>
      <c r="H1950" s="86"/>
      <c r="I1950" s="86"/>
      <c r="J1950" s="15"/>
      <c r="K1950" s="92">
        <f t="shared" si="127"/>
        <v>0</v>
      </c>
      <c r="L1950" s="93">
        <f t="shared" si="128"/>
        <v>0</v>
      </c>
      <c r="M1950" s="94" t="str">
        <f>+IFERROR(VLOOKUP(LEFT(F1950,4),'ESTADAR V3 2025'!$C$4:$G$116,4,0),"")</f>
        <v/>
      </c>
      <c r="N1950" s="95" t="str">
        <f t="shared" si="129"/>
        <v/>
      </c>
      <c r="O1950" s="96" t="str">
        <f t="shared" si="130"/>
        <v/>
      </c>
      <c r="P1950" s="14"/>
      <c r="Q1950" s="14"/>
      <c r="R1950" s="218" t="e">
        <f>+VLOOKUP(F1950,'ESTADAR V3 2025'!$D$125:$G$236,4,FALSE)</f>
        <v>#N/A</v>
      </c>
    </row>
    <row r="1951" spans="1:18" x14ac:dyDescent="0.35">
      <c r="A1951" s="83" t="str">
        <f>IFERROR(VLOOKUP(LEFT(F1951,4),Tabla3[[COD]:[PROCESO]],5,0),"")</f>
        <v/>
      </c>
      <c r="B1951" s="15"/>
      <c r="C1951" s="85"/>
      <c r="D1951" s="84" t="e">
        <f>VLOOKUP(E1951,FINCAS!$A$2:$B$77,2,0)</f>
        <v>#N/A</v>
      </c>
      <c r="E1951" s="15"/>
      <c r="F1951" s="15"/>
      <c r="G1951" s="82" t="e">
        <f>VLOOKUP(F1951,'ESTADAR V3 2025'!$D$125:$E$240,2,0)</f>
        <v>#N/A</v>
      </c>
      <c r="H1951" s="86"/>
      <c r="I1951" s="86"/>
      <c r="J1951" s="15"/>
      <c r="K1951" s="92">
        <f t="shared" si="127"/>
        <v>0</v>
      </c>
      <c r="L1951" s="93">
        <f t="shared" si="128"/>
        <v>0</v>
      </c>
      <c r="M1951" s="94" t="str">
        <f>+IFERROR(VLOOKUP(LEFT(F1951,4),'ESTADAR V3 2025'!$C$4:$G$116,4,0),"")</f>
        <v/>
      </c>
      <c r="N1951" s="95" t="str">
        <f t="shared" si="129"/>
        <v/>
      </c>
      <c r="O1951" s="96" t="str">
        <f t="shared" si="130"/>
        <v/>
      </c>
      <c r="P1951" s="14"/>
      <c r="Q1951" s="14"/>
      <c r="R1951" s="218" t="e">
        <f>+VLOOKUP(F1951,'ESTADAR V3 2025'!$D$125:$G$236,4,FALSE)</f>
        <v>#N/A</v>
      </c>
    </row>
    <row r="1952" spans="1:18" x14ac:dyDescent="0.35">
      <c r="A1952" s="83" t="str">
        <f>IFERROR(VLOOKUP(LEFT(F1952,4),Tabla3[[COD]:[PROCESO]],5,0),"")</f>
        <v/>
      </c>
      <c r="B1952" s="15"/>
      <c r="C1952" s="85"/>
      <c r="D1952" s="84" t="e">
        <f>VLOOKUP(E1952,FINCAS!$A$2:$B$77,2,0)</f>
        <v>#N/A</v>
      </c>
      <c r="E1952" s="15"/>
      <c r="F1952" s="15"/>
      <c r="G1952" s="82" t="e">
        <f>VLOOKUP(F1952,'ESTADAR V3 2025'!$D$125:$E$240,2,0)</f>
        <v>#N/A</v>
      </c>
      <c r="H1952" s="86"/>
      <c r="I1952" s="86"/>
      <c r="J1952" s="15"/>
      <c r="K1952" s="92">
        <f t="shared" si="127"/>
        <v>0</v>
      </c>
      <c r="L1952" s="93">
        <f t="shared" si="128"/>
        <v>0</v>
      </c>
      <c r="M1952" s="94" t="str">
        <f>+IFERROR(VLOOKUP(LEFT(F1952,4),'ESTADAR V3 2025'!$C$4:$G$116,4,0),"")</f>
        <v/>
      </c>
      <c r="N1952" s="95" t="str">
        <f t="shared" si="129"/>
        <v/>
      </c>
      <c r="O1952" s="96" t="str">
        <f t="shared" si="130"/>
        <v/>
      </c>
      <c r="P1952" s="14"/>
      <c r="Q1952" s="14"/>
      <c r="R1952" s="218" t="e">
        <f>+VLOOKUP(F1952,'ESTADAR V3 2025'!$D$125:$G$236,4,FALSE)</f>
        <v>#N/A</v>
      </c>
    </row>
    <row r="1953" spans="1:18" x14ac:dyDescent="0.35">
      <c r="A1953" s="83" t="str">
        <f>IFERROR(VLOOKUP(LEFT(F1953,4),Tabla3[[COD]:[PROCESO]],5,0),"")</f>
        <v/>
      </c>
      <c r="B1953" s="15"/>
      <c r="C1953" s="85"/>
      <c r="D1953" s="84" t="e">
        <f>VLOOKUP(E1953,FINCAS!$A$2:$B$77,2,0)</f>
        <v>#N/A</v>
      </c>
      <c r="E1953" s="15"/>
      <c r="F1953" s="15"/>
      <c r="G1953" s="82" t="e">
        <f>VLOOKUP(F1953,'ESTADAR V3 2025'!$D$125:$E$240,2,0)</f>
        <v>#N/A</v>
      </c>
      <c r="H1953" s="86"/>
      <c r="I1953" s="86"/>
      <c r="J1953" s="15"/>
      <c r="K1953" s="92">
        <f t="shared" ref="K1953:K2016" si="131">+IFERROR(L1953,M1953)</f>
        <v>0</v>
      </c>
      <c r="L1953" s="93">
        <f t="shared" ref="L1953:L2016" si="132">+(I1953-H1953)*24</f>
        <v>0</v>
      </c>
      <c r="M1953" s="94" t="str">
        <f>+IFERROR(VLOOKUP(LEFT(F1953,4),'ESTADAR V3 2025'!$C$4:$G$116,4,0),"")</f>
        <v/>
      </c>
      <c r="N1953" s="95" t="str">
        <f t="shared" ref="N1953:N2016" si="133">IFERROR(J1953/L1953,"")</f>
        <v/>
      </c>
      <c r="O1953" s="96" t="str">
        <f t="shared" ref="O1953:O2016" si="134">IFERROR(N1953/M1953,"")</f>
        <v/>
      </c>
      <c r="P1953" s="14"/>
      <c r="Q1953" s="14"/>
      <c r="R1953" s="218" t="e">
        <f>+VLOOKUP(F1953,'ESTADAR V3 2025'!$D$125:$G$236,4,FALSE)</f>
        <v>#N/A</v>
      </c>
    </row>
    <row r="1954" spans="1:18" x14ac:dyDescent="0.35">
      <c r="A1954" s="83" t="str">
        <f>IFERROR(VLOOKUP(LEFT(F1954,4),Tabla3[[COD]:[PROCESO]],5,0),"")</f>
        <v/>
      </c>
      <c r="B1954" s="15"/>
      <c r="C1954" s="85"/>
      <c r="D1954" s="84" t="e">
        <f>VLOOKUP(E1954,FINCAS!$A$2:$B$77,2,0)</f>
        <v>#N/A</v>
      </c>
      <c r="E1954" s="15"/>
      <c r="F1954" s="15"/>
      <c r="G1954" s="82" t="e">
        <f>VLOOKUP(F1954,'ESTADAR V3 2025'!$D$125:$E$240,2,0)</f>
        <v>#N/A</v>
      </c>
      <c r="H1954" s="86"/>
      <c r="I1954" s="86"/>
      <c r="J1954" s="15"/>
      <c r="K1954" s="92">
        <f t="shared" si="131"/>
        <v>0</v>
      </c>
      <c r="L1954" s="93">
        <f t="shared" si="132"/>
        <v>0</v>
      </c>
      <c r="M1954" s="94" t="str">
        <f>+IFERROR(VLOOKUP(LEFT(F1954,4),'ESTADAR V3 2025'!$C$4:$G$116,4,0),"")</f>
        <v/>
      </c>
      <c r="N1954" s="95" t="str">
        <f t="shared" si="133"/>
        <v/>
      </c>
      <c r="O1954" s="96" t="str">
        <f t="shared" si="134"/>
        <v/>
      </c>
      <c r="P1954" s="14"/>
      <c r="Q1954" s="14"/>
      <c r="R1954" s="218" t="e">
        <f>+VLOOKUP(F1954,'ESTADAR V3 2025'!$D$125:$G$236,4,FALSE)</f>
        <v>#N/A</v>
      </c>
    </row>
    <row r="1955" spans="1:18" x14ac:dyDescent="0.35">
      <c r="A1955" s="83" t="str">
        <f>IFERROR(VLOOKUP(LEFT(F1955,4),Tabla3[[COD]:[PROCESO]],5,0),"")</f>
        <v/>
      </c>
      <c r="B1955" s="15"/>
      <c r="C1955" s="85"/>
      <c r="D1955" s="84" t="e">
        <f>VLOOKUP(E1955,FINCAS!$A$2:$B$77,2,0)</f>
        <v>#N/A</v>
      </c>
      <c r="E1955" s="15"/>
      <c r="F1955" s="15"/>
      <c r="G1955" s="82" t="e">
        <f>VLOOKUP(F1955,'ESTADAR V3 2025'!$D$125:$E$240,2,0)</f>
        <v>#N/A</v>
      </c>
      <c r="H1955" s="86"/>
      <c r="I1955" s="86"/>
      <c r="J1955" s="15"/>
      <c r="K1955" s="92">
        <f t="shared" si="131"/>
        <v>0</v>
      </c>
      <c r="L1955" s="93">
        <f t="shared" si="132"/>
        <v>0</v>
      </c>
      <c r="M1955" s="94" t="str">
        <f>+IFERROR(VLOOKUP(LEFT(F1955,4),'ESTADAR V3 2025'!$C$4:$G$116,4,0),"")</f>
        <v/>
      </c>
      <c r="N1955" s="95" t="str">
        <f t="shared" si="133"/>
        <v/>
      </c>
      <c r="O1955" s="96" t="str">
        <f t="shared" si="134"/>
        <v/>
      </c>
      <c r="P1955" s="14"/>
      <c r="Q1955" s="14"/>
      <c r="R1955" s="218" t="e">
        <f>+VLOOKUP(F1955,'ESTADAR V3 2025'!$D$125:$G$236,4,FALSE)</f>
        <v>#N/A</v>
      </c>
    </row>
    <row r="1956" spans="1:18" x14ac:dyDescent="0.35">
      <c r="A1956" s="83" t="str">
        <f>IFERROR(VLOOKUP(LEFT(F1956,4),Tabla3[[COD]:[PROCESO]],5,0),"")</f>
        <v/>
      </c>
      <c r="B1956" s="15"/>
      <c r="C1956" s="85"/>
      <c r="D1956" s="84" t="e">
        <f>VLOOKUP(E1956,FINCAS!$A$2:$B$77,2,0)</f>
        <v>#N/A</v>
      </c>
      <c r="E1956" s="15"/>
      <c r="F1956" s="15"/>
      <c r="G1956" s="82" t="e">
        <f>VLOOKUP(F1956,'ESTADAR V3 2025'!$D$125:$E$240,2,0)</f>
        <v>#N/A</v>
      </c>
      <c r="H1956" s="86"/>
      <c r="I1956" s="86"/>
      <c r="J1956" s="15"/>
      <c r="K1956" s="92">
        <f t="shared" si="131"/>
        <v>0</v>
      </c>
      <c r="L1956" s="93">
        <f t="shared" si="132"/>
        <v>0</v>
      </c>
      <c r="M1956" s="94" t="str">
        <f>+IFERROR(VLOOKUP(LEFT(F1956,4),'ESTADAR V3 2025'!$C$4:$G$116,4,0),"")</f>
        <v/>
      </c>
      <c r="N1956" s="95" t="str">
        <f t="shared" si="133"/>
        <v/>
      </c>
      <c r="O1956" s="96" t="str">
        <f t="shared" si="134"/>
        <v/>
      </c>
      <c r="P1956" s="14"/>
      <c r="Q1956" s="14"/>
      <c r="R1956" s="218" t="e">
        <f>+VLOOKUP(F1956,'ESTADAR V3 2025'!$D$125:$G$236,4,FALSE)</f>
        <v>#N/A</v>
      </c>
    </row>
    <row r="1957" spans="1:18" x14ac:dyDescent="0.35">
      <c r="A1957" s="83" t="str">
        <f>IFERROR(VLOOKUP(LEFT(F1957,4),Tabla3[[COD]:[PROCESO]],5,0),"")</f>
        <v/>
      </c>
      <c r="B1957" s="15"/>
      <c r="C1957" s="85"/>
      <c r="D1957" s="84" t="e">
        <f>VLOOKUP(E1957,FINCAS!$A$2:$B$77,2,0)</f>
        <v>#N/A</v>
      </c>
      <c r="E1957" s="15"/>
      <c r="F1957" s="15"/>
      <c r="G1957" s="82" t="e">
        <f>VLOOKUP(F1957,'ESTADAR V3 2025'!$D$125:$E$240,2,0)</f>
        <v>#N/A</v>
      </c>
      <c r="H1957" s="86"/>
      <c r="I1957" s="86"/>
      <c r="J1957" s="15"/>
      <c r="K1957" s="92">
        <f t="shared" si="131"/>
        <v>0</v>
      </c>
      <c r="L1957" s="93">
        <f t="shared" si="132"/>
        <v>0</v>
      </c>
      <c r="M1957" s="94" t="str">
        <f>+IFERROR(VLOOKUP(LEFT(F1957,4),'ESTADAR V3 2025'!$C$4:$G$116,4,0),"")</f>
        <v/>
      </c>
      <c r="N1957" s="95" t="str">
        <f t="shared" si="133"/>
        <v/>
      </c>
      <c r="O1957" s="96" t="str">
        <f t="shared" si="134"/>
        <v/>
      </c>
      <c r="P1957" s="14"/>
      <c r="Q1957" s="14"/>
      <c r="R1957" s="218" t="e">
        <f>+VLOOKUP(F1957,'ESTADAR V3 2025'!$D$125:$G$236,4,FALSE)</f>
        <v>#N/A</v>
      </c>
    </row>
    <row r="1958" spans="1:18" x14ac:dyDescent="0.35">
      <c r="A1958" s="83" t="str">
        <f>IFERROR(VLOOKUP(LEFT(F1958,4),Tabla3[[COD]:[PROCESO]],5,0),"")</f>
        <v/>
      </c>
      <c r="B1958" s="15"/>
      <c r="C1958" s="85"/>
      <c r="D1958" s="84" t="e">
        <f>VLOOKUP(E1958,FINCAS!$A$2:$B$77,2,0)</f>
        <v>#N/A</v>
      </c>
      <c r="E1958" s="15"/>
      <c r="F1958" s="15"/>
      <c r="G1958" s="82" t="e">
        <f>VLOOKUP(F1958,'ESTADAR V3 2025'!$D$125:$E$240,2,0)</f>
        <v>#N/A</v>
      </c>
      <c r="H1958" s="86"/>
      <c r="I1958" s="86"/>
      <c r="J1958" s="15"/>
      <c r="K1958" s="92">
        <f t="shared" si="131"/>
        <v>0</v>
      </c>
      <c r="L1958" s="93">
        <f t="shared" si="132"/>
        <v>0</v>
      </c>
      <c r="M1958" s="94" t="str">
        <f>+IFERROR(VLOOKUP(LEFT(F1958,4),'ESTADAR V3 2025'!$C$4:$G$116,4,0),"")</f>
        <v/>
      </c>
      <c r="N1958" s="95" t="str">
        <f t="shared" si="133"/>
        <v/>
      </c>
      <c r="O1958" s="96" t="str">
        <f t="shared" si="134"/>
        <v/>
      </c>
      <c r="P1958" s="14"/>
      <c r="Q1958" s="14"/>
      <c r="R1958" s="218" t="e">
        <f>+VLOOKUP(F1958,'ESTADAR V3 2025'!$D$125:$G$236,4,FALSE)</f>
        <v>#N/A</v>
      </c>
    </row>
    <row r="1959" spans="1:18" x14ac:dyDescent="0.35">
      <c r="A1959" s="83" t="str">
        <f>IFERROR(VLOOKUP(LEFT(F1959,4),Tabla3[[COD]:[PROCESO]],5,0),"")</f>
        <v/>
      </c>
      <c r="B1959" s="15"/>
      <c r="C1959" s="85"/>
      <c r="D1959" s="84" t="e">
        <f>VLOOKUP(E1959,FINCAS!$A$2:$B$77,2,0)</f>
        <v>#N/A</v>
      </c>
      <c r="E1959" s="15"/>
      <c r="F1959" s="15"/>
      <c r="G1959" s="82" t="e">
        <f>VLOOKUP(F1959,'ESTADAR V3 2025'!$D$125:$E$240,2,0)</f>
        <v>#N/A</v>
      </c>
      <c r="H1959" s="86"/>
      <c r="I1959" s="86"/>
      <c r="J1959" s="15"/>
      <c r="K1959" s="92">
        <f t="shared" si="131"/>
        <v>0</v>
      </c>
      <c r="L1959" s="93">
        <f t="shared" si="132"/>
        <v>0</v>
      </c>
      <c r="M1959" s="94" t="str">
        <f>+IFERROR(VLOOKUP(LEFT(F1959,4),'ESTADAR V3 2025'!$C$4:$G$116,4,0),"")</f>
        <v/>
      </c>
      <c r="N1959" s="95" t="str">
        <f t="shared" si="133"/>
        <v/>
      </c>
      <c r="O1959" s="96" t="str">
        <f t="shared" si="134"/>
        <v/>
      </c>
      <c r="P1959" s="14"/>
      <c r="Q1959" s="14"/>
      <c r="R1959" s="218" t="e">
        <f>+VLOOKUP(F1959,'ESTADAR V3 2025'!$D$125:$G$236,4,FALSE)</f>
        <v>#N/A</v>
      </c>
    </row>
    <row r="1960" spans="1:18" x14ac:dyDescent="0.35">
      <c r="A1960" s="83" t="str">
        <f>IFERROR(VLOOKUP(LEFT(F1960,4),Tabla3[[COD]:[PROCESO]],5,0),"")</f>
        <v/>
      </c>
      <c r="B1960" s="15"/>
      <c r="C1960" s="85"/>
      <c r="D1960" s="84" t="e">
        <f>VLOOKUP(E1960,FINCAS!$A$2:$B$77,2,0)</f>
        <v>#N/A</v>
      </c>
      <c r="E1960" s="15"/>
      <c r="F1960" s="15"/>
      <c r="G1960" s="82" t="e">
        <f>VLOOKUP(F1960,'ESTADAR V3 2025'!$D$125:$E$240,2,0)</f>
        <v>#N/A</v>
      </c>
      <c r="H1960" s="86"/>
      <c r="I1960" s="86"/>
      <c r="J1960" s="15"/>
      <c r="K1960" s="92">
        <f t="shared" si="131"/>
        <v>0</v>
      </c>
      <c r="L1960" s="93">
        <f t="shared" si="132"/>
        <v>0</v>
      </c>
      <c r="M1960" s="94" t="str">
        <f>+IFERROR(VLOOKUP(LEFT(F1960,4),'ESTADAR V3 2025'!$C$4:$G$116,4,0),"")</f>
        <v/>
      </c>
      <c r="N1960" s="95" t="str">
        <f t="shared" si="133"/>
        <v/>
      </c>
      <c r="O1960" s="96" t="str">
        <f t="shared" si="134"/>
        <v/>
      </c>
      <c r="P1960" s="14"/>
      <c r="Q1960" s="14"/>
      <c r="R1960" s="218" t="e">
        <f>+VLOOKUP(F1960,'ESTADAR V3 2025'!$D$125:$G$236,4,FALSE)</f>
        <v>#N/A</v>
      </c>
    </row>
    <row r="1961" spans="1:18" x14ac:dyDescent="0.35">
      <c r="A1961" s="83" t="str">
        <f>IFERROR(VLOOKUP(LEFT(F1961,4),Tabla3[[COD]:[PROCESO]],5,0),"")</f>
        <v/>
      </c>
      <c r="B1961" s="15"/>
      <c r="C1961" s="85"/>
      <c r="D1961" s="84" t="e">
        <f>VLOOKUP(E1961,FINCAS!$A$2:$B$77,2,0)</f>
        <v>#N/A</v>
      </c>
      <c r="E1961" s="15"/>
      <c r="F1961" s="15"/>
      <c r="G1961" s="82" t="e">
        <f>VLOOKUP(F1961,'ESTADAR V3 2025'!$D$125:$E$240,2,0)</f>
        <v>#N/A</v>
      </c>
      <c r="H1961" s="86"/>
      <c r="I1961" s="86"/>
      <c r="J1961" s="15"/>
      <c r="K1961" s="92">
        <f t="shared" si="131"/>
        <v>0</v>
      </c>
      <c r="L1961" s="93">
        <f t="shared" si="132"/>
        <v>0</v>
      </c>
      <c r="M1961" s="94" t="str">
        <f>+IFERROR(VLOOKUP(LEFT(F1961,4),'ESTADAR V3 2025'!$C$4:$G$116,4,0),"")</f>
        <v/>
      </c>
      <c r="N1961" s="95" t="str">
        <f t="shared" si="133"/>
        <v/>
      </c>
      <c r="O1961" s="96" t="str">
        <f t="shared" si="134"/>
        <v/>
      </c>
      <c r="P1961" s="14"/>
      <c r="Q1961" s="14"/>
      <c r="R1961" s="218" t="e">
        <f>+VLOOKUP(F1961,'ESTADAR V3 2025'!$D$125:$G$236,4,FALSE)</f>
        <v>#N/A</v>
      </c>
    </row>
    <row r="1962" spans="1:18" x14ac:dyDescent="0.35">
      <c r="A1962" s="83" t="str">
        <f>IFERROR(VLOOKUP(LEFT(F1962,4),Tabla3[[COD]:[PROCESO]],5,0),"")</f>
        <v/>
      </c>
      <c r="B1962" s="15"/>
      <c r="C1962" s="85"/>
      <c r="D1962" s="84" t="e">
        <f>VLOOKUP(E1962,FINCAS!$A$2:$B$77,2,0)</f>
        <v>#N/A</v>
      </c>
      <c r="E1962" s="15"/>
      <c r="F1962" s="15"/>
      <c r="G1962" s="82" t="e">
        <f>VLOOKUP(F1962,'ESTADAR V3 2025'!$D$125:$E$240,2,0)</f>
        <v>#N/A</v>
      </c>
      <c r="H1962" s="86"/>
      <c r="I1962" s="86"/>
      <c r="J1962" s="15"/>
      <c r="K1962" s="92">
        <f t="shared" si="131"/>
        <v>0</v>
      </c>
      <c r="L1962" s="93">
        <f t="shared" si="132"/>
        <v>0</v>
      </c>
      <c r="M1962" s="94" t="str">
        <f>+IFERROR(VLOOKUP(LEFT(F1962,4),'ESTADAR V3 2025'!$C$4:$G$116,4,0),"")</f>
        <v/>
      </c>
      <c r="N1962" s="95" t="str">
        <f t="shared" si="133"/>
        <v/>
      </c>
      <c r="O1962" s="96" t="str">
        <f t="shared" si="134"/>
        <v/>
      </c>
      <c r="P1962" s="14"/>
      <c r="Q1962" s="14"/>
      <c r="R1962" s="218" t="e">
        <f>+VLOOKUP(F1962,'ESTADAR V3 2025'!$D$125:$G$236,4,FALSE)</f>
        <v>#N/A</v>
      </c>
    </row>
    <row r="1963" spans="1:18" x14ac:dyDescent="0.35">
      <c r="A1963" s="83" t="str">
        <f>IFERROR(VLOOKUP(LEFT(F1963,4),Tabla3[[COD]:[PROCESO]],5,0),"")</f>
        <v/>
      </c>
      <c r="B1963" s="15"/>
      <c r="C1963" s="85"/>
      <c r="D1963" s="84" t="e">
        <f>VLOOKUP(E1963,FINCAS!$A$2:$B$77,2,0)</f>
        <v>#N/A</v>
      </c>
      <c r="E1963" s="15"/>
      <c r="F1963" s="15"/>
      <c r="G1963" s="82" t="e">
        <f>VLOOKUP(F1963,'ESTADAR V3 2025'!$D$125:$E$240,2,0)</f>
        <v>#N/A</v>
      </c>
      <c r="H1963" s="86"/>
      <c r="I1963" s="86"/>
      <c r="J1963" s="15"/>
      <c r="K1963" s="92">
        <f t="shared" si="131"/>
        <v>0</v>
      </c>
      <c r="L1963" s="93">
        <f t="shared" si="132"/>
        <v>0</v>
      </c>
      <c r="M1963" s="94" t="str">
        <f>+IFERROR(VLOOKUP(LEFT(F1963,4),'ESTADAR V3 2025'!$C$4:$G$116,4,0),"")</f>
        <v/>
      </c>
      <c r="N1963" s="95" t="str">
        <f t="shared" si="133"/>
        <v/>
      </c>
      <c r="O1963" s="96" t="str">
        <f t="shared" si="134"/>
        <v/>
      </c>
      <c r="P1963" s="14"/>
      <c r="Q1963" s="14"/>
      <c r="R1963" s="218" t="e">
        <f>+VLOOKUP(F1963,'ESTADAR V3 2025'!$D$125:$G$236,4,FALSE)</f>
        <v>#N/A</v>
      </c>
    </row>
    <row r="1964" spans="1:18" x14ac:dyDescent="0.35">
      <c r="A1964" s="83" t="str">
        <f>IFERROR(VLOOKUP(LEFT(F1964,4),Tabla3[[COD]:[PROCESO]],5,0),"")</f>
        <v/>
      </c>
      <c r="B1964" s="15"/>
      <c r="C1964" s="85"/>
      <c r="D1964" s="84" t="e">
        <f>VLOOKUP(E1964,FINCAS!$A$2:$B$77,2,0)</f>
        <v>#N/A</v>
      </c>
      <c r="E1964" s="15"/>
      <c r="F1964" s="15"/>
      <c r="G1964" s="82" t="e">
        <f>VLOOKUP(F1964,'ESTADAR V3 2025'!$D$125:$E$240,2,0)</f>
        <v>#N/A</v>
      </c>
      <c r="H1964" s="86"/>
      <c r="I1964" s="86"/>
      <c r="J1964" s="15"/>
      <c r="K1964" s="92">
        <f t="shared" si="131"/>
        <v>0</v>
      </c>
      <c r="L1964" s="93">
        <f t="shared" si="132"/>
        <v>0</v>
      </c>
      <c r="M1964" s="94" t="str">
        <f>+IFERROR(VLOOKUP(LEFT(F1964,4),'ESTADAR V3 2025'!$C$4:$G$116,4,0),"")</f>
        <v/>
      </c>
      <c r="N1964" s="95" t="str">
        <f t="shared" si="133"/>
        <v/>
      </c>
      <c r="O1964" s="96" t="str">
        <f t="shared" si="134"/>
        <v/>
      </c>
      <c r="P1964" s="14"/>
      <c r="Q1964" s="14"/>
      <c r="R1964" s="218" t="e">
        <f>+VLOOKUP(F1964,'ESTADAR V3 2025'!$D$125:$G$236,4,FALSE)</f>
        <v>#N/A</v>
      </c>
    </row>
    <row r="1965" spans="1:18" x14ac:dyDescent="0.35">
      <c r="A1965" s="83" t="str">
        <f>IFERROR(VLOOKUP(LEFT(F1965,4),Tabla3[[COD]:[PROCESO]],5,0),"")</f>
        <v/>
      </c>
      <c r="B1965" s="15"/>
      <c r="C1965" s="85"/>
      <c r="D1965" s="84" t="e">
        <f>VLOOKUP(E1965,FINCAS!$A$2:$B$77,2,0)</f>
        <v>#N/A</v>
      </c>
      <c r="E1965" s="15"/>
      <c r="F1965" s="15"/>
      <c r="G1965" s="82" t="e">
        <f>VLOOKUP(F1965,'ESTADAR V3 2025'!$D$125:$E$240,2,0)</f>
        <v>#N/A</v>
      </c>
      <c r="H1965" s="86"/>
      <c r="I1965" s="86"/>
      <c r="J1965" s="15"/>
      <c r="K1965" s="92">
        <f t="shared" si="131"/>
        <v>0</v>
      </c>
      <c r="L1965" s="93">
        <f t="shared" si="132"/>
        <v>0</v>
      </c>
      <c r="M1965" s="94" t="str">
        <f>+IFERROR(VLOOKUP(LEFT(F1965,4),'ESTADAR V3 2025'!$C$4:$G$116,4,0),"")</f>
        <v/>
      </c>
      <c r="N1965" s="95" t="str">
        <f t="shared" si="133"/>
        <v/>
      </c>
      <c r="O1965" s="96" t="str">
        <f t="shared" si="134"/>
        <v/>
      </c>
      <c r="P1965" s="14"/>
      <c r="Q1965" s="14"/>
      <c r="R1965" s="218" t="e">
        <f>+VLOOKUP(F1965,'ESTADAR V3 2025'!$D$125:$G$236,4,FALSE)</f>
        <v>#N/A</v>
      </c>
    </row>
    <row r="1966" spans="1:18" x14ac:dyDescent="0.35">
      <c r="A1966" s="83" t="str">
        <f>IFERROR(VLOOKUP(LEFT(F1966,4),Tabla3[[COD]:[PROCESO]],5,0),"")</f>
        <v/>
      </c>
      <c r="B1966" s="15"/>
      <c r="C1966" s="85"/>
      <c r="D1966" s="84" t="e">
        <f>VLOOKUP(E1966,FINCAS!$A$2:$B$77,2,0)</f>
        <v>#N/A</v>
      </c>
      <c r="E1966" s="15"/>
      <c r="F1966" s="15"/>
      <c r="G1966" s="82" t="e">
        <f>VLOOKUP(F1966,'ESTADAR V3 2025'!$D$125:$E$240,2,0)</f>
        <v>#N/A</v>
      </c>
      <c r="H1966" s="86"/>
      <c r="I1966" s="86"/>
      <c r="J1966" s="15"/>
      <c r="K1966" s="92">
        <f t="shared" si="131"/>
        <v>0</v>
      </c>
      <c r="L1966" s="93">
        <f t="shared" si="132"/>
        <v>0</v>
      </c>
      <c r="M1966" s="94" t="str">
        <f>+IFERROR(VLOOKUP(LEFT(F1966,4),'ESTADAR V3 2025'!$C$4:$G$116,4,0),"")</f>
        <v/>
      </c>
      <c r="N1966" s="95" t="str">
        <f t="shared" si="133"/>
        <v/>
      </c>
      <c r="O1966" s="96" t="str">
        <f t="shared" si="134"/>
        <v/>
      </c>
      <c r="P1966" s="14"/>
      <c r="Q1966" s="14"/>
      <c r="R1966" s="218" t="e">
        <f>+VLOOKUP(F1966,'ESTADAR V3 2025'!$D$125:$G$236,4,FALSE)</f>
        <v>#N/A</v>
      </c>
    </row>
    <row r="1967" spans="1:18" x14ac:dyDescent="0.35">
      <c r="A1967" s="83" t="str">
        <f>IFERROR(VLOOKUP(LEFT(F1967,4),Tabla3[[COD]:[PROCESO]],5,0),"")</f>
        <v/>
      </c>
      <c r="B1967" s="15"/>
      <c r="C1967" s="85"/>
      <c r="D1967" s="84" t="e">
        <f>VLOOKUP(E1967,FINCAS!$A$2:$B$77,2,0)</f>
        <v>#N/A</v>
      </c>
      <c r="E1967" s="15"/>
      <c r="F1967" s="15"/>
      <c r="G1967" s="82" t="e">
        <f>VLOOKUP(F1967,'ESTADAR V3 2025'!$D$125:$E$240,2,0)</f>
        <v>#N/A</v>
      </c>
      <c r="H1967" s="86"/>
      <c r="I1967" s="86"/>
      <c r="J1967" s="15"/>
      <c r="K1967" s="92">
        <f t="shared" si="131"/>
        <v>0</v>
      </c>
      <c r="L1967" s="93">
        <f t="shared" si="132"/>
        <v>0</v>
      </c>
      <c r="M1967" s="94" t="str">
        <f>+IFERROR(VLOOKUP(LEFT(F1967,4),'ESTADAR V3 2025'!$C$4:$G$116,4,0),"")</f>
        <v/>
      </c>
      <c r="N1967" s="95" t="str">
        <f t="shared" si="133"/>
        <v/>
      </c>
      <c r="O1967" s="96" t="str">
        <f t="shared" si="134"/>
        <v/>
      </c>
      <c r="P1967" s="14"/>
      <c r="Q1967" s="14"/>
      <c r="R1967" s="218" t="e">
        <f>+VLOOKUP(F1967,'ESTADAR V3 2025'!$D$125:$G$236,4,FALSE)</f>
        <v>#N/A</v>
      </c>
    </row>
    <row r="1968" spans="1:18" x14ac:dyDescent="0.35">
      <c r="A1968" s="83" t="str">
        <f>IFERROR(VLOOKUP(LEFT(F1968,4),Tabla3[[COD]:[PROCESO]],5,0),"")</f>
        <v/>
      </c>
      <c r="B1968" s="15"/>
      <c r="C1968" s="85"/>
      <c r="D1968" s="84" t="e">
        <f>VLOOKUP(E1968,FINCAS!$A$2:$B$77,2,0)</f>
        <v>#N/A</v>
      </c>
      <c r="E1968" s="15"/>
      <c r="F1968" s="15"/>
      <c r="G1968" s="82" t="e">
        <f>VLOOKUP(F1968,'ESTADAR V3 2025'!$D$125:$E$240,2,0)</f>
        <v>#N/A</v>
      </c>
      <c r="H1968" s="86"/>
      <c r="I1968" s="86"/>
      <c r="J1968" s="15"/>
      <c r="K1968" s="92">
        <f t="shared" si="131"/>
        <v>0</v>
      </c>
      <c r="L1968" s="93">
        <f t="shared" si="132"/>
        <v>0</v>
      </c>
      <c r="M1968" s="94" t="str">
        <f>+IFERROR(VLOOKUP(LEFT(F1968,4),'ESTADAR V3 2025'!$C$4:$G$116,4,0),"")</f>
        <v/>
      </c>
      <c r="N1968" s="95" t="str">
        <f t="shared" si="133"/>
        <v/>
      </c>
      <c r="O1968" s="96" t="str">
        <f t="shared" si="134"/>
        <v/>
      </c>
      <c r="P1968" s="14"/>
      <c r="Q1968" s="14"/>
      <c r="R1968" s="218" t="e">
        <f>+VLOOKUP(F1968,'ESTADAR V3 2025'!$D$125:$G$236,4,FALSE)</f>
        <v>#N/A</v>
      </c>
    </row>
    <row r="1969" spans="1:18" x14ac:dyDescent="0.35">
      <c r="A1969" s="83" t="str">
        <f>IFERROR(VLOOKUP(LEFT(F1969,4),Tabla3[[COD]:[PROCESO]],5,0),"")</f>
        <v/>
      </c>
      <c r="B1969" s="15"/>
      <c r="C1969" s="85"/>
      <c r="D1969" s="84" t="e">
        <f>VLOOKUP(E1969,FINCAS!$A$2:$B$77,2,0)</f>
        <v>#N/A</v>
      </c>
      <c r="E1969" s="15"/>
      <c r="F1969" s="15"/>
      <c r="G1969" s="82" t="e">
        <f>VLOOKUP(F1969,'ESTADAR V3 2025'!$D$125:$E$240,2,0)</f>
        <v>#N/A</v>
      </c>
      <c r="H1969" s="86"/>
      <c r="I1969" s="86"/>
      <c r="J1969" s="15"/>
      <c r="K1969" s="92">
        <f t="shared" si="131"/>
        <v>0</v>
      </c>
      <c r="L1969" s="93">
        <f t="shared" si="132"/>
        <v>0</v>
      </c>
      <c r="M1969" s="94" t="str">
        <f>+IFERROR(VLOOKUP(LEFT(F1969,4),'ESTADAR V3 2025'!$C$4:$G$116,4,0),"")</f>
        <v/>
      </c>
      <c r="N1969" s="95" t="str">
        <f t="shared" si="133"/>
        <v/>
      </c>
      <c r="O1969" s="96" t="str">
        <f t="shared" si="134"/>
        <v/>
      </c>
      <c r="P1969" s="14"/>
      <c r="Q1969" s="14"/>
      <c r="R1969" s="218" t="e">
        <f>+VLOOKUP(F1969,'ESTADAR V3 2025'!$D$125:$G$236,4,FALSE)</f>
        <v>#N/A</v>
      </c>
    </row>
    <row r="1970" spans="1:18" x14ac:dyDescent="0.35">
      <c r="A1970" s="83" t="str">
        <f>IFERROR(VLOOKUP(LEFT(F1970,4),Tabla3[[COD]:[PROCESO]],5,0),"")</f>
        <v/>
      </c>
      <c r="B1970" s="15"/>
      <c r="C1970" s="85"/>
      <c r="D1970" s="84" t="e">
        <f>VLOOKUP(E1970,FINCAS!$A$2:$B$77,2,0)</f>
        <v>#N/A</v>
      </c>
      <c r="E1970" s="15"/>
      <c r="F1970" s="15"/>
      <c r="G1970" s="82" t="e">
        <f>VLOOKUP(F1970,'ESTADAR V3 2025'!$D$125:$E$240,2,0)</f>
        <v>#N/A</v>
      </c>
      <c r="H1970" s="86"/>
      <c r="I1970" s="86"/>
      <c r="J1970" s="15"/>
      <c r="K1970" s="92">
        <f t="shared" si="131"/>
        <v>0</v>
      </c>
      <c r="L1970" s="93">
        <f t="shared" si="132"/>
        <v>0</v>
      </c>
      <c r="M1970" s="94" t="str">
        <f>+IFERROR(VLOOKUP(LEFT(F1970,4),'ESTADAR V3 2025'!$C$4:$G$116,4,0),"")</f>
        <v/>
      </c>
      <c r="N1970" s="95" t="str">
        <f t="shared" si="133"/>
        <v/>
      </c>
      <c r="O1970" s="96" t="str">
        <f t="shared" si="134"/>
        <v/>
      </c>
      <c r="P1970" s="14"/>
      <c r="Q1970" s="14"/>
      <c r="R1970" s="218" t="e">
        <f>+VLOOKUP(F1970,'ESTADAR V3 2025'!$D$125:$G$236,4,FALSE)</f>
        <v>#N/A</v>
      </c>
    </row>
    <row r="1971" spans="1:18" x14ac:dyDescent="0.35">
      <c r="A1971" s="83" t="str">
        <f>IFERROR(VLOOKUP(LEFT(F1971,4),Tabla3[[COD]:[PROCESO]],5,0),"")</f>
        <v/>
      </c>
      <c r="B1971" s="15"/>
      <c r="C1971" s="85"/>
      <c r="D1971" s="84" t="e">
        <f>VLOOKUP(E1971,FINCAS!$A$2:$B$77,2,0)</f>
        <v>#N/A</v>
      </c>
      <c r="E1971" s="15"/>
      <c r="F1971" s="15"/>
      <c r="G1971" s="82" t="e">
        <f>VLOOKUP(F1971,'ESTADAR V3 2025'!$D$125:$E$240,2,0)</f>
        <v>#N/A</v>
      </c>
      <c r="H1971" s="86"/>
      <c r="I1971" s="86"/>
      <c r="J1971" s="15"/>
      <c r="K1971" s="92">
        <f t="shared" si="131"/>
        <v>0</v>
      </c>
      <c r="L1971" s="93">
        <f t="shared" si="132"/>
        <v>0</v>
      </c>
      <c r="M1971" s="94" t="str">
        <f>+IFERROR(VLOOKUP(LEFT(F1971,4),'ESTADAR V3 2025'!$C$4:$G$116,4,0),"")</f>
        <v/>
      </c>
      <c r="N1971" s="95" t="str">
        <f t="shared" si="133"/>
        <v/>
      </c>
      <c r="O1971" s="96" t="str">
        <f t="shared" si="134"/>
        <v/>
      </c>
      <c r="P1971" s="14"/>
      <c r="Q1971" s="14"/>
      <c r="R1971" s="218" t="e">
        <f>+VLOOKUP(F1971,'ESTADAR V3 2025'!$D$125:$G$236,4,FALSE)</f>
        <v>#N/A</v>
      </c>
    </row>
    <row r="1972" spans="1:18" x14ac:dyDescent="0.35">
      <c r="A1972" s="83" t="str">
        <f>IFERROR(VLOOKUP(LEFT(F1972,4),Tabla3[[COD]:[PROCESO]],5,0),"")</f>
        <v/>
      </c>
      <c r="B1972" s="15"/>
      <c r="C1972" s="85"/>
      <c r="D1972" s="84" t="e">
        <f>VLOOKUP(E1972,FINCAS!$A$2:$B$77,2,0)</f>
        <v>#N/A</v>
      </c>
      <c r="E1972" s="15"/>
      <c r="F1972" s="15"/>
      <c r="G1972" s="82" t="e">
        <f>VLOOKUP(F1972,'ESTADAR V3 2025'!$D$125:$E$240,2,0)</f>
        <v>#N/A</v>
      </c>
      <c r="H1972" s="86"/>
      <c r="I1972" s="86"/>
      <c r="J1972" s="15"/>
      <c r="K1972" s="92">
        <f t="shared" si="131"/>
        <v>0</v>
      </c>
      <c r="L1972" s="93">
        <f t="shared" si="132"/>
        <v>0</v>
      </c>
      <c r="M1972" s="94" t="str">
        <f>+IFERROR(VLOOKUP(LEFT(F1972,4),'ESTADAR V3 2025'!$C$4:$G$116,4,0),"")</f>
        <v/>
      </c>
      <c r="N1972" s="95" t="str">
        <f t="shared" si="133"/>
        <v/>
      </c>
      <c r="O1972" s="96" t="str">
        <f t="shared" si="134"/>
        <v/>
      </c>
      <c r="P1972" s="14"/>
      <c r="Q1972" s="14"/>
      <c r="R1972" s="218" t="e">
        <f>+VLOOKUP(F1972,'ESTADAR V3 2025'!$D$125:$G$236,4,FALSE)</f>
        <v>#N/A</v>
      </c>
    </row>
    <row r="1973" spans="1:18" x14ac:dyDescent="0.35">
      <c r="A1973" s="83" t="str">
        <f>IFERROR(VLOOKUP(LEFT(F1973,4),Tabla3[[COD]:[PROCESO]],5,0),"")</f>
        <v/>
      </c>
      <c r="B1973" s="15"/>
      <c r="C1973" s="85"/>
      <c r="D1973" s="84" t="e">
        <f>VLOOKUP(E1973,FINCAS!$A$2:$B$77,2,0)</f>
        <v>#N/A</v>
      </c>
      <c r="E1973" s="15"/>
      <c r="F1973" s="15"/>
      <c r="G1973" s="82" t="e">
        <f>VLOOKUP(F1973,'ESTADAR V3 2025'!$D$125:$E$240,2,0)</f>
        <v>#N/A</v>
      </c>
      <c r="H1973" s="86"/>
      <c r="I1973" s="86"/>
      <c r="J1973" s="15"/>
      <c r="K1973" s="92">
        <f t="shared" si="131"/>
        <v>0</v>
      </c>
      <c r="L1973" s="93">
        <f t="shared" si="132"/>
        <v>0</v>
      </c>
      <c r="M1973" s="94" t="str">
        <f>+IFERROR(VLOOKUP(LEFT(F1973,4),'ESTADAR V3 2025'!$C$4:$G$116,4,0),"")</f>
        <v/>
      </c>
      <c r="N1973" s="95" t="str">
        <f t="shared" si="133"/>
        <v/>
      </c>
      <c r="O1973" s="96" t="str">
        <f t="shared" si="134"/>
        <v/>
      </c>
      <c r="P1973" s="14"/>
      <c r="Q1973" s="14"/>
      <c r="R1973" s="218" t="e">
        <f>+VLOOKUP(F1973,'ESTADAR V3 2025'!$D$125:$G$236,4,FALSE)</f>
        <v>#N/A</v>
      </c>
    </row>
    <row r="1974" spans="1:18" x14ac:dyDescent="0.35">
      <c r="A1974" s="83" t="str">
        <f>IFERROR(VLOOKUP(LEFT(F1974,4),Tabla3[[COD]:[PROCESO]],5,0),"")</f>
        <v/>
      </c>
      <c r="B1974" s="15"/>
      <c r="C1974" s="85"/>
      <c r="D1974" s="84" t="e">
        <f>VLOOKUP(E1974,FINCAS!$A$2:$B$77,2,0)</f>
        <v>#N/A</v>
      </c>
      <c r="E1974" s="15"/>
      <c r="F1974" s="15"/>
      <c r="G1974" s="82" t="e">
        <f>VLOOKUP(F1974,'ESTADAR V3 2025'!$D$125:$E$240,2,0)</f>
        <v>#N/A</v>
      </c>
      <c r="H1974" s="86"/>
      <c r="I1974" s="86"/>
      <c r="J1974" s="15"/>
      <c r="K1974" s="92">
        <f t="shared" si="131"/>
        <v>0</v>
      </c>
      <c r="L1974" s="93">
        <f t="shared" si="132"/>
        <v>0</v>
      </c>
      <c r="M1974" s="94" t="str">
        <f>+IFERROR(VLOOKUP(LEFT(F1974,4),'ESTADAR V3 2025'!$C$4:$G$116,4,0),"")</f>
        <v/>
      </c>
      <c r="N1974" s="95" t="str">
        <f t="shared" si="133"/>
        <v/>
      </c>
      <c r="O1974" s="96" t="str">
        <f t="shared" si="134"/>
        <v/>
      </c>
      <c r="P1974" s="14"/>
      <c r="Q1974" s="14"/>
      <c r="R1974" s="218" t="e">
        <f>+VLOOKUP(F1974,'ESTADAR V3 2025'!$D$125:$G$236,4,FALSE)</f>
        <v>#N/A</v>
      </c>
    </row>
    <row r="1975" spans="1:18" x14ac:dyDescent="0.35">
      <c r="A1975" s="83" t="str">
        <f>IFERROR(VLOOKUP(LEFT(F1975,4),Tabla3[[COD]:[PROCESO]],5,0),"")</f>
        <v/>
      </c>
      <c r="B1975" s="15"/>
      <c r="C1975" s="85"/>
      <c r="D1975" s="84" t="e">
        <f>VLOOKUP(E1975,FINCAS!$A$2:$B$77,2,0)</f>
        <v>#N/A</v>
      </c>
      <c r="E1975" s="15"/>
      <c r="F1975" s="15"/>
      <c r="G1975" s="82" t="e">
        <f>VLOOKUP(F1975,'ESTADAR V3 2025'!$D$125:$E$240,2,0)</f>
        <v>#N/A</v>
      </c>
      <c r="H1975" s="86"/>
      <c r="I1975" s="86"/>
      <c r="J1975" s="15"/>
      <c r="K1975" s="92">
        <f t="shared" si="131"/>
        <v>0</v>
      </c>
      <c r="L1975" s="93">
        <f t="shared" si="132"/>
        <v>0</v>
      </c>
      <c r="M1975" s="94" t="str">
        <f>+IFERROR(VLOOKUP(LEFT(F1975,4),'ESTADAR V3 2025'!$C$4:$G$116,4,0),"")</f>
        <v/>
      </c>
      <c r="N1975" s="95" t="str">
        <f t="shared" si="133"/>
        <v/>
      </c>
      <c r="O1975" s="96" t="str">
        <f t="shared" si="134"/>
        <v/>
      </c>
      <c r="P1975" s="14"/>
      <c r="Q1975" s="14"/>
      <c r="R1975" s="218" t="e">
        <f>+VLOOKUP(F1975,'ESTADAR V3 2025'!$D$125:$G$236,4,FALSE)</f>
        <v>#N/A</v>
      </c>
    </row>
    <row r="1976" spans="1:18" x14ac:dyDescent="0.35">
      <c r="A1976" s="83" t="str">
        <f>IFERROR(VLOOKUP(LEFT(F1976,4),Tabla3[[COD]:[PROCESO]],5,0),"")</f>
        <v/>
      </c>
      <c r="B1976" s="15"/>
      <c r="C1976" s="85"/>
      <c r="D1976" s="84" t="e">
        <f>VLOOKUP(E1976,FINCAS!$A$2:$B$77,2,0)</f>
        <v>#N/A</v>
      </c>
      <c r="E1976" s="15"/>
      <c r="F1976" s="15"/>
      <c r="G1976" s="82" t="e">
        <f>VLOOKUP(F1976,'ESTADAR V3 2025'!$D$125:$E$240,2,0)</f>
        <v>#N/A</v>
      </c>
      <c r="H1976" s="86"/>
      <c r="I1976" s="86"/>
      <c r="J1976" s="15"/>
      <c r="K1976" s="92">
        <f t="shared" si="131"/>
        <v>0</v>
      </c>
      <c r="L1976" s="93">
        <f t="shared" si="132"/>
        <v>0</v>
      </c>
      <c r="M1976" s="94" t="str">
        <f>+IFERROR(VLOOKUP(LEFT(F1976,4),'ESTADAR V3 2025'!$C$4:$G$116,4,0),"")</f>
        <v/>
      </c>
      <c r="N1976" s="95" t="str">
        <f t="shared" si="133"/>
        <v/>
      </c>
      <c r="O1976" s="96" t="str">
        <f t="shared" si="134"/>
        <v/>
      </c>
      <c r="P1976" s="14"/>
      <c r="Q1976" s="14"/>
      <c r="R1976" s="218" t="e">
        <f>+VLOOKUP(F1976,'ESTADAR V3 2025'!$D$125:$G$236,4,FALSE)</f>
        <v>#N/A</v>
      </c>
    </row>
    <row r="1977" spans="1:18" x14ac:dyDescent="0.35">
      <c r="A1977" s="83" t="str">
        <f>IFERROR(VLOOKUP(LEFT(F1977,4),Tabla3[[COD]:[PROCESO]],5,0),"")</f>
        <v/>
      </c>
      <c r="B1977" s="15"/>
      <c r="C1977" s="85"/>
      <c r="D1977" s="84" t="e">
        <f>VLOOKUP(E1977,FINCAS!$A$2:$B$77,2,0)</f>
        <v>#N/A</v>
      </c>
      <c r="E1977" s="15"/>
      <c r="F1977" s="15"/>
      <c r="G1977" s="82" t="e">
        <f>VLOOKUP(F1977,'ESTADAR V3 2025'!$D$125:$E$240,2,0)</f>
        <v>#N/A</v>
      </c>
      <c r="H1977" s="86"/>
      <c r="I1977" s="86"/>
      <c r="J1977" s="15"/>
      <c r="K1977" s="92">
        <f t="shared" si="131"/>
        <v>0</v>
      </c>
      <c r="L1977" s="93">
        <f t="shared" si="132"/>
        <v>0</v>
      </c>
      <c r="M1977" s="94" t="str">
        <f>+IFERROR(VLOOKUP(LEFT(F1977,4),'ESTADAR V3 2025'!$C$4:$G$116,4,0),"")</f>
        <v/>
      </c>
      <c r="N1977" s="95" t="str">
        <f t="shared" si="133"/>
        <v/>
      </c>
      <c r="O1977" s="96" t="str">
        <f t="shared" si="134"/>
        <v/>
      </c>
      <c r="P1977" s="14"/>
      <c r="Q1977" s="14"/>
      <c r="R1977" s="218" t="e">
        <f>+VLOOKUP(F1977,'ESTADAR V3 2025'!$D$125:$G$236,4,FALSE)</f>
        <v>#N/A</v>
      </c>
    </row>
    <row r="1978" spans="1:18" x14ac:dyDescent="0.35">
      <c r="A1978" s="83" t="str">
        <f>IFERROR(VLOOKUP(LEFT(F1978,4),Tabla3[[COD]:[PROCESO]],5,0),"")</f>
        <v/>
      </c>
      <c r="B1978" s="15"/>
      <c r="C1978" s="85"/>
      <c r="D1978" s="84" t="e">
        <f>VLOOKUP(E1978,FINCAS!$A$2:$B$77,2,0)</f>
        <v>#N/A</v>
      </c>
      <c r="E1978" s="15"/>
      <c r="F1978" s="15"/>
      <c r="G1978" s="82" t="e">
        <f>VLOOKUP(F1978,'ESTADAR V3 2025'!$D$125:$E$240,2,0)</f>
        <v>#N/A</v>
      </c>
      <c r="H1978" s="86"/>
      <c r="I1978" s="86"/>
      <c r="J1978" s="15"/>
      <c r="K1978" s="92">
        <f t="shared" si="131"/>
        <v>0</v>
      </c>
      <c r="L1978" s="93">
        <f t="shared" si="132"/>
        <v>0</v>
      </c>
      <c r="M1978" s="94" t="str">
        <f>+IFERROR(VLOOKUP(LEFT(F1978,4),'ESTADAR V3 2025'!$C$4:$G$116,4,0),"")</f>
        <v/>
      </c>
      <c r="N1978" s="95" t="str">
        <f t="shared" si="133"/>
        <v/>
      </c>
      <c r="O1978" s="96" t="str">
        <f t="shared" si="134"/>
        <v/>
      </c>
      <c r="P1978" s="14"/>
      <c r="Q1978" s="14"/>
      <c r="R1978" s="218" t="e">
        <f>+VLOOKUP(F1978,'ESTADAR V3 2025'!$D$125:$G$236,4,FALSE)</f>
        <v>#N/A</v>
      </c>
    </row>
    <row r="1979" spans="1:18" x14ac:dyDescent="0.35">
      <c r="A1979" s="83" t="str">
        <f>IFERROR(VLOOKUP(LEFT(F1979,4),Tabla3[[COD]:[PROCESO]],5,0),"")</f>
        <v/>
      </c>
      <c r="B1979" s="15"/>
      <c r="C1979" s="85"/>
      <c r="D1979" s="84" t="e">
        <f>VLOOKUP(E1979,FINCAS!$A$2:$B$77,2,0)</f>
        <v>#N/A</v>
      </c>
      <c r="E1979" s="15"/>
      <c r="F1979" s="15"/>
      <c r="G1979" s="82" t="e">
        <f>VLOOKUP(F1979,'ESTADAR V3 2025'!$D$125:$E$240,2,0)</f>
        <v>#N/A</v>
      </c>
      <c r="H1979" s="86"/>
      <c r="I1979" s="86"/>
      <c r="J1979" s="15"/>
      <c r="K1979" s="92">
        <f t="shared" si="131"/>
        <v>0</v>
      </c>
      <c r="L1979" s="93">
        <f t="shared" si="132"/>
        <v>0</v>
      </c>
      <c r="M1979" s="94" t="str">
        <f>+IFERROR(VLOOKUP(LEFT(F1979,4),'ESTADAR V3 2025'!$C$4:$G$116,4,0),"")</f>
        <v/>
      </c>
      <c r="N1979" s="95" t="str">
        <f t="shared" si="133"/>
        <v/>
      </c>
      <c r="O1979" s="96" t="str">
        <f t="shared" si="134"/>
        <v/>
      </c>
      <c r="P1979" s="14"/>
      <c r="Q1979" s="14"/>
      <c r="R1979" s="218" t="e">
        <f>+VLOOKUP(F1979,'ESTADAR V3 2025'!$D$125:$G$236,4,FALSE)</f>
        <v>#N/A</v>
      </c>
    </row>
    <row r="1980" spans="1:18" x14ac:dyDescent="0.35">
      <c r="A1980" s="83" t="str">
        <f>IFERROR(VLOOKUP(LEFT(F1980,4),Tabla3[[COD]:[PROCESO]],5,0),"")</f>
        <v/>
      </c>
      <c r="B1980" s="15"/>
      <c r="C1980" s="85"/>
      <c r="D1980" s="84" t="e">
        <f>VLOOKUP(E1980,FINCAS!$A$2:$B$77,2,0)</f>
        <v>#N/A</v>
      </c>
      <c r="E1980" s="15"/>
      <c r="F1980" s="15"/>
      <c r="G1980" s="82" t="e">
        <f>VLOOKUP(F1980,'ESTADAR V3 2025'!$D$125:$E$240,2,0)</f>
        <v>#N/A</v>
      </c>
      <c r="H1980" s="86"/>
      <c r="I1980" s="86"/>
      <c r="J1980" s="15"/>
      <c r="K1980" s="92">
        <f t="shared" si="131"/>
        <v>0</v>
      </c>
      <c r="L1980" s="93">
        <f t="shared" si="132"/>
        <v>0</v>
      </c>
      <c r="M1980" s="94" t="str">
        <f>+IFERROR(VLOOKUP(LEFT(F1980,4),'ESTADAR V3 2025'!$C$4:$G$116,4,0),"")</f>
        <v/>
      </c>
      <c r="N1980" s="95" t="str">
        <f t="shared" si="133"/>
        <v/>
      </c>
      <c r="O1980" s="96" t="str">
        <f t="shared" si="134"/>
        <v/>
      </c>
      <c r="P1980" s="14"/>
      <c r="Q1980" s="14"/>
      <c r="R1980" s="218" t="e">
        <f>+VLOOKUP(F1980,'ESTADAR V3 2025'!$D$125:$G$236,4,FALSE)</f>
        <v>#N/A</v>
      </c>
    </row>
    <row r="1981" spans="1:18" x14ac:dyDescent="0.35">
      <c r="A1981" s="83" t="str">
        <f>IFERROR(VLOOKUP(LEFT(F1981,4),Tabla3[[COD]:[PROCESO]],5,0),"")</f>
        <v/>
      </c>
      <c r="B1981" s="15"/>
      <c r="C1981" s="85"/>
      <c r="D1981" s="84" t="e">
        <f>VLOOKUP(E1981,FINCAS!$A$2:$B$77,2,0)</f>
        <v>#N/A</v>
      </c>
      <c r="E1981" s="15"/>
      <c r="F1981" s="15"/>
      <c r="G1981" s="82" t="e">
        <f>VLOOKUP(F1981,'ESTADAR V3 2025'!$D$125:$E$240,2,0)</f>
        <v>#N/A</v>
      </c>
      <c r="H1981" s="86"/>
      <c r="I1981" s="86"/>
      <c r="J1981" s="15"/>
      <c r="K1981" s="92">
        <f t="shared" si="131"/>
        <v>0</v>
      </c>
      <c r="L1981" s="93">
        <f t="shared" si="132"/>
        <v>0</v>
      </c>
      <c r="M1981" s="94" t="str">
        <f>+IFERROR(VLOOKUP(LEFT(F1981,4),'ESTADAR V3 2025'!$C$4:$G$116,4,0),"")</f>
        <v/>
      </c>
      <c r="N1981" s="95" t="str">
        <f t="shared" si="133"/>
        <v/>
      </c>
      <c r="O1981" s="96" t="str">
        <f t="shared" si="134"/>
        <v/>
      </c>
      <c r="P1981" s="14"/>
      <c r="Q1981" s="14"/>
      <c r="R1981" s="218" t="e">
        <f>+VLOOKUP(F1981,'ESTADAR V3 2025'!$D$125:$G$236,4,FALSE)</f>
        <v>#N/A</v>
      </c>
    </row>
    <row r="1982" spans="1:18" x14ac:dyDescent="0.35">
      <c r="A1982" s="83" t="str">
        <f>IFERROR(VLOOKUP(LEFT(F1982,4),Tabla3[[COD]:[PROCESO]],5,0),"")</f>
        <v/>
      </c>
      <c r="B1982" s="15"/>
      <c r="C1982" s="85"/>
      <c r="D1982" s="84" t="e">
        <f>VLOOKUP(E1982,FINCAS!$A$2:$B$77,2,0)</f>
        <v>#N/A</v>
      </c>
      <c r="E1982" s="15"/>
      <c r="F1982" s="15"/>
      <c r="G1982" s="82" t="e">
        <f>VLOOKUP(F1982,'ESTADAR V3 2025'!$D$125:$E$240,2,0)</f>
        <v>#N/A</v>
      </c>
      <c r="H1982" s="86"/>
      <c r="I1982" s="86"/>
      <c r="J1982" s="15"/>
      <c r="K1982" s="92">
        <f t="shared" si="131"/>
        <v>0</v>
      </c>
      <c r="L1982" s="93">
        <f t="shared" si="132"/>
        <v>0</v>
      </c>
      <c r="M1982" s="94" t="str">
        <f>+IFERROR(VLOOKUP(LEFT(F1982,4),'ESTADAR V3 2025'!$C$4:$G$116,4,0),"")</f>
        <v/>
      </c>
      <c r="N1982" s="95" t="str">
        <f t="shared" si="133"/>
        <v/>
      </c>
      <c r="O1982" s="96" t="str">
        <f t="shared" si="134"/>
        <v/>
      </c>
      <c r="P1982" s="14"/>
      <c r="Q1982" s="14"/>
      <c r="R1982" s="218" t="e">
        <f>+VLOOKUP(F1982,'ESTADAR V3 2025'!$D$125:$G$236,4,FALSE)</f>
        <v>#N/A</v>
      </c>
    </row>
    <row r="1983" spans="1:18" x14ac:dyDescent="0.35">
      <c r="A1983" s="83" t="str">
        <f>IFERROR(VLOOKUP(LEFT(F1983,4),Tabla3[[COD]:[PROCESO]],5,0),"")</f>
        <v/>
      </c>
      <c r="B1983" s="15"/>
      <c r="C1983" s="85"/>
      <c r="D1983" s="84" t="e">
        <f>VLOOKUP(E1983,FINCAS!$A$2:$B$77,2,0)</f>
        <v>#N/A</v>
      </c>
      <c r="E1983" s="15"/>
      <c r="F1983" s="15"/>
      <c r="G1983" s="82" t="e">
        <f>VLOOKUP(F1983,'ESTADAR V3 2025'!$D$125:$E$240,2,0)</f>
        <v>#N/A</v>
      </c>
      <c r="H1983" s="86"/>
      <c r="I1983" s="86"/>
      <c r="J1983" s="15"/>
      <c r="K1983" s="92">
        <f t="shared" si="131"/>
        <v>0</v>
      </c>
      <c r="L1983" s="93">
        <f t="shared" si="132"/>
        <v>0</v>
      </c>
      <c r="M1983" s="94" t="str">
        <f>+IFERROR(VLOOKUP(LEFT(F1983,4),'ESTADAR V3 2025'!$C$4:$G$116,4,0),"")</f>
        <v/>
      </c>
      <c r="N1983" s="95" t="str">
        <f t="shared" si="133"/>
        <v/>
      </c>
      <c r="O1983" s="96" t="str">
        <f t="shared" si="134"/>
        <v/>
      </c>
      <c r="P1983" s="14"/>
      <c r="Q1983" s="14"/>
      <c r="R1983" s="218" t="e">
        <f>+VLOOKUP(F1983,'ESTADAR V3 2025'!$D$125:$G$236,4,FALSE)</f>
        <v>#N/A</v>
      </c>
    </row>
    <row r="1984" spans="1:18" x14ac:dyDescent="0.35">
      <c r="A1984" s="83" t="str">
        <f>IFERROR(VLOOKUP(LEFT(F1984,4),Tabla3[[COD]:[PROCESO]],5,0),"")</f>
        <v/>
      </c>
      <c r="B1984" s="15"/>
      <c r="C1984" s="85"/>
      <c r="D1984" s="84" t="e">
        <f>VLOOKUP(E1984,FINCAS!$A$2:$B$77,2,0)</f>
        <v>#N/A</v>
      </c>
      <c r="E1984" s="15"/>
      <c r="F1984" s="15"/>
      <c r="G1984" s="82" t="e">
        <f>VLOOKUP(F1984,'ESTADAR V3 2025'!$D$125:$E$240,2,0)</f>
        <v>#N/A</v>
      </c>
      <c r="H1984" s="86"/>
      <c r="I1984" s="86"/>
      <c r="J1984" s="15"/>
      <c r="K1984" s="92">
        <f t="shared" si="131"/>
        <v>0</v>
      </c>
      <c r="L1984" s="93">
        <f t="shared" si="132"/>
        <v>0</v>
      </c>
      <c r="M1984" s="94" t="str">
        <f>+IFERROR(VLOOKUP(LEFT(F1984,4),'ESTADAR V3 2025'!$C$4:$G$116,4,0),"")</f>
        <v/>
      </c>
      <c r="N1984" s="95" t="str">
        <f t="shared" si="133"/>
        <v/>
      </c>
      <c r="O1984" s="96" t="str">
        <f t="shared" si="134"/>
        <v/>
      </c>
      <c r="P1984" s="14"/>
      <c r="Q1984" s="14"/>
      <c r="R1984" s="218" t="e">
        <f>+VLOOKUP(F1984,'ESTADAR V3 2025'!$D$125:$G$236,4,FALSE)</f>
        <v>#N/A</v>
      </c>
    </row>
    <row r="1985" spans="1:18" x14ac:dyDescent="0.35">
      <c r="A1985" s="83" t="str">
        <f>IFERROR(VLOOKUP(LEFT(F1985,4),Tabla3[[COD]:[PROCESO]],5,0),"")</f>
        <v/>
      </c>
      <c r="B1985" s="15"/>
      <c r="C1985" s="85"/>
      <c r="D1985" s="84" t="e">
        <f>VLOOKUP(E1985,FINCAS!$A$2:$B$77,2,0)</f>
        <v>#N/A</v>
      </c>
      <c r="E1985" s="15"/>
      <c r="F1985" s="15"/>
      <c r="G1985" s="82" t="e">
        <f>VLOOKUP(F1985,'ESTADAR V3 2025'!$D$125:$E$240,2,0)</f>
        <v>#N/A</v>
      </c>
      <c r="H1985" s="86"/>
      <c r="I1985" s="86"/>
      <c r="J1985" s="15"/>
      <c r="K1985" s="92">
        <f t="shared" si="131"/>
        <v>0</v>
      </c>
      <c r="L1985" s="93">
        <f t="shared" si="132"/>
        <v>0</v>
      </c>
      <c r="M1985" s="94" t="str">
        <f>+IFERROR(VLOOKUP(LEFT(F1985,4),'ESTADAR V3 2025'!$C$4:$G$116,4,0),"")</f>
        <v/>
      </c>
      <c r="N1985" s="95" t="str">
        <f t="shared" si="133"/>
        <v/>
      </c>
      <c r="O1985" s="96" t="str">
        <f t="shared" si="134"/>
        <v/>
      </c>
      <c r="P1985" s="14"/>
      <c r="Q1985" s="14"/>
      <c r="R1985" s="218" t="e">
        <f>+VLOOKUP(F1985,'ESTADAR V3 2025'!$D$125:$G$236,4,FALSE)</f>
        <v>#N/A</v>
      </c>
    </row>
    <row r="1986" spans="1:18" x14ac:dyDescent="0.35">
      <c r="A1986" s="83" t="str">
        <f>IFERROR(VLOOKUP(LEFT(F1986,4),Tabla3[[COD]:[PROCESO]],5,0),"")</f>
        <v/>
      </c>
      <c r="B1986" s="15"/>
      <c r="C1986" s="85"/>
      <c r="D1986" s="84" t="e">
        <f>VLOOKUP(E1986,FINCAS!$A$2:$B$77,2,0)</f>
        <v>#N/A</v>
      </c>
      <c r="E1986" s="15"/>
      <c r="F1986" s="15"/>
      <c r="G1986" s="82" t="e">
        <f>VLOOKUP(F1986,'ESTADAR V3 2025'!$D$125:$E$240,2,0)</f>
        <v>#N/A</v>
      </c>
      <c r="H1986" s="86"/>
      <c r="I1986" s="86"/>
      <c r="J1986" s="15"/>
      <c r="K1986" s="92">
        <f t="shared" si="131"/>
        <v>0</v>
      </c>
      <c r="L1986" s="93">
        <f t="shared" si="132"/>
        <v>0</v>
      </c>
      <c r="M1986" s="94" t="str">
        <f>+IFERROR(VLOOKUP(LEFT(F1986,4),'ESTADAR V3 2025'!$C$4:$G$116,4,0),"")</f>
        <v/>
      </c>
      <c r="N1986" s="95" t="str">
        <f t="shared" si="133"/>
        <v/>
      </c>
      <c r="O1986" s="96" t="str">
        <f t="shared" si="134"/>
        <v/>
      </c>
      <c r="P1986" s="14"/>
      <c r="Q1986" s="14"/>
      <c r="R1986" s="218" t="e">
        <f>+VLOOKUP(F1986,'ESTADAR V3 2025'!$D$125:$G$236,4,FALSE)</f>
        <v>#N/A</v>
      </c>
    </row>
    <row r="1987" spans="1:18" x14ac:dyDescent="0.35">
      <c r="A1987" s="83" t="str">
        <f>IFERROR(VLOOKUP(LEFT(F1987,4),Tabla3[[COD]:[PROCESO]],5,0),"")</f>
        <v/>
      </c>
      <c r="B1987" s="15"/>
      <c r="C1987" s="85"/>
      <c r="D1987" s="84" t="e">
        <f>VLOOKUP(E1987,FINCAS!$A$2:$B$77,2,0)</f>
        <v>#N/A</v>
      </c>
      <c r="E1987" s="15"/>
      <c r="F1987" s="15"/>
      <c r="G1987" s="82" t="e">
        <f>VLOOKUP(F1987,'ESTADAR V3 2025'!$D$125:$E$240,2,0)</f>
        <v>#N/A</v>
      </c>
      <c r="H1987" s="86"/>
      <c r="I1987" s="86"/>
      <c r="J1987" s="15"/>
      <c r="K1987" s="92">
        <f t="shared" si="131"/>
        <v>0</v>
      </c>
      <c r="L1987" s="93">
        <f t="shared" si="132"/>
        <v>0</v>
      </c>
      <c r="M1987" s="94" t="str">
        <f>+IFERROR(VLOOKUP(LEFT(F1987,4),'ESTADAR V3 2025'!$C$4:$G$116,4,0),"")</f>
        <v/>
      </c>
      <c r="N1987" s="95" t="str">
        <f t="shared" si="133"/>
        <v/>
      </c>
      <c r="O1987" s="96" t="str">
        <f t="shared" si="134"/>
        <v/>
      </c>
      <c r="P1987" s="14"/>
      <c r="Q1987" s="14"/>
      <c r="R1987" s="218" t="e">
        <f>+VLOOKUP(F1987,'ESTADAR V3 2025'!$D$125:$G$236,4,FALSE)</f>
        <v>#N/A</v>
      </c>
    </row>
    <row r="1988" spans="1:18" x14ac:dyDescent="0.35">
      <c r="A1988" s="83" t="str">
        <f>IFERROR(VLOOKUP(LEFT(F1988,4),Tabla3[[COD]:[PROCESO]],5,0),"")</f>
        <v/>
      </c>
      <c r="B1988" s="15"/>
      <c r="C1988" s="85"/>
      <c r="D1988" s="84" t="e">
        <f>VLOOKUP(E1988,FINCAS!$A$2:$B$77,2,0)</f>
        <v>#N/A</v>
      </c>
      <c r="E1988" s="15"/>
      <c r="F1988" s="15"/>
      <c r="G1988" s="82" t="e">
        <f>VLOOKUP(F1988,'ESTADAR V3 2025'!$D$125:$E$240,2,0)</f>
        <v>#N/A</v>
      </c>
      <c r="H1988" s="86"/>
      <c r="I1988" s="86"/>
      <c r="J1988" s="15"/>
      <c r="K1988" s="92">
        <f t="shared" si="131"/>
        <v>0</v>
      </c>
      <c r="L1988" s="93">
        <f t="shared" si="132"/>
        <v>0</v>
      </c>
      <c r="M1988" s="94" t="str">
        <f>+IFERROR(VLOOKUP(LEFT(F1988,4),'ESTADAR V3 2025'!$C$4:$G$116,4,0),"")</f>
        <v/>
      </c>
      <c r="N1988" s="95" t="str">
        <f t="shared" si="133"/>
        <v/>
      </c>
      <c r="O1988" s="96" t="str">
        <f t="shared" si="134"/>
        <v/>
      </c>
      <c r="P1988" s="14"/>
      <c r="Q1988" s="14"/>
      <c r="R1988" s="218" t="e">
        <f>+VLOOKUP(F1988,'ESTADAR V3 2025'!$D$125:$G$236,4,FALSE)</f>
        <v>#N/A</v>
      </c>
    </row>
    <row r="1989" spans="1:18" x14ac:dyDescent="0.35">
      <c r="A1989" s="83" t="str">
        <f>IFERROR(VLOOKUP(LEFT(F1989,4),Tabla3[[COD]:[PROCESO]],5,0),"")</f>
        <v/>
      </c>
      <c r="B1989" s="15"/>
      <c r="C1989" s="85"/>
      <c r="D1989" s="84" t="e">
        <f>VLOOKUP(E1989,FINCAS!$A$2:$B$77,2,0)</f>
        <v>#N/A</v>
      </c>
      <c r="E1989" s="15"/>
      <c r="F1989" s="15"/>
      <c r="G1989" s="82" t="e">
        <f>VLOOKUP(F1989,'ESTADAR V3 2025'!$D$125:$E$240,2,0)</f>
        <v>#N/A</v>
      </c>
      <c r="H1989" s="86"/>
      <c r="I1989" s="86"/>
      <c r="J1989" s="15"/>
      <c r="K1989" s="92">
        <f t="shared" si="131"/>
        <v>0</v>
      </c>
      <c r="L1989" s="93">
        <f t="shared" si="132"/>
        <v>0</v>
      </c>
      <c r="M1989" s="94" t="str">
        <f>+IFERROR(VLOOKUP(LEFT(F1989,4),'ESTADAR V3 2025'!$C$4:$G$116,4,0),"")</f>
        <v/>
      </c>
      <c r="N1989" s="95" t="str">
        <f t="shared" si="133"/>
        <v/>
      </c>
      <c r="O1989" s="96" t="str">
        <f t="shared" si="134"/>
        <v/>
      </c>
      <c r="P1989" s="14"/>
      <c r="Q1989" s="14"/>
      <c r="R1989" s="218" t="e">
        <f>+VLOOKUP(F1989,'ESTADAR V3 2025'!$D$125:$G$236,4,FALSE)</f>
        <v>#N/A</v>
      </c>
    </row>
    <row r="1990" spans="1:18" x14ac:dyDescent="0.35">
      <c r="A1990" s="83" t="str">
        <f>IFERROR(VLOOKUP(LEFT(F1990,4),Tabla3[[COD]:[PROCESO]],5,0),"")</f>
        <v/>
      </c>
      <c r="B1990" s="15"/>
      <c r="C1990" s="85"/>
      <c r="D1990" s="84" t="e">
        <f>VLOOKUP(E1990,FINCAS!$A$2:$B$77,2,0)</f>
        <v>#N/A</v>
      </c>
      <c r="E1990" s="15"/>
      <c r="F1990" s="15"/>
      <c r="G1990" s="82" t="e">
        <f>VLOOKUP(F1990,'ESTADAR V3 2025'!$D$125:$E$240,2,0)</f>
        <v>#N/A</v>
      </c>
      <c r="H1990" s="86"/>
      <c r="I1990" s="86"/>
      <c r="J1990" s="15"/>
      <c r="K1990" s="92">
        <f t="shared" si="131"/>
        <v>0</v>
      </c>
      <c r="L1990" s="93">
        <f t="shared" si="132"/>
        <v>0</v>
      </c>
      <c r="M1990" s="94" t="str">
        <f>+IFERROR(VLOOKUP(LEFT(F1990,4),'ESTADAR V3 2025'!$C$4:$G$116,4,0),"")</f>
        <v/>
      </c>
      <c r="N1990" s="95" t="str">
        <f t="shared" si="133"/>
        <v/>
      </c>
      <c r="O1990" s="96" t="str">
        <f t="shared" si="134"/>
        <v/>
      </c>
      <c r="P1990" s="14"/>
      <c r="Q1990" s="14"/>
      <c r="R1990" s="218" t="e">
        <f>+VLOOKUP(F1990,'ESTADAR V3 2025'!$D$125:$G$236,4,FALSE)</f>
        <v>#N/A</v>
      </c>
    </row>
    <row r="1991" spans="1:18" x14ac:dyDescent="0.35">
      <c r="A1991" s="83" t="str">
        <f>IFERROR(VLOOKUP(LEFT(F1991,4),Tabla3[[COD]:[PROCESO]],5,0),"")</f>
        <v/>
      </c>
      <c r="B1991" s="15"/>
      <c r="C1991" s="85"/>
      <c r="D1991" s="84" t="e">
        <f>VLOOKUP(E1991,FINCAS!$A$2:$B$77,2,0)</f>
        <v>#N/A</v>
      </c>
      <c r="E1991" s="15"/>
      <c r="F1991" s="15"/>
      <c r="G1991" s="82" t="e">
        <f>VLOOKUP(F1991,'ESTADAR V3 2025'!$D$125:$E$240,2,0)</f>
        <v>#N/A</v>
      </c>
      <c r="H1991" s="86"/>
      <c r="I1991" s="86"/>
      <c r="J1991" s="15"/>
      <c r="K1991" s="92">
        <f t="shared" si="131"/>
        <v>0</v>
      </c>
      <c r="L1991" s="93">
        <f t="shared" si="132"/>
        <v>0</v>
      </c>
      <c r="M1991" s="94" t="str">
        <f>+IFERROR(VLOOKUP(LEFT(F1991,4),'ESTADAR V3 2025'!$C$4:$G$116,4,0),"")</f>
        <v/>
      </c>
      <c r="N1991" s="95" t="str">
        <f t="shared" si="133"/>
        <v/>
      </c>
      <c r="O1991" s="96" t="str">
        <f t="shared" si="134"/>
        <v/>
      </c>
      <c r="P1991" s="14"/>
      <c r="Q1991" s="14"/>
      <c r="R1991" s="218" t="e">
        <f>+VLOOKUP(F1991,'ESTADAR V3 2025'!$D$125:$G$236,4,FALSE)</f>
        <v>#N/A</v>
      </c>
    </row>
    <row r="1992" spans="1:18" x14ac:dyDescent="0.35">
      <c r="A1992" s="83" t="str">
        <f>IFERROR(VLOOKUP(LEFT(F1992,4),Tabla3[[COD]:[PROCESO]],5,0),"")</f>
        <v/>
      </c>
      <c r="B1992" s="15"/>
      <c r="C1992" s="85"/>
      <c r="D1992" s="84" t="e">
        <f>VLOOKUP(E1992,FINCAS!$A$2:$B$77,2,0)</f>
        <v>#N/A</v>
      </c>
      <c r="E1992" s="15"/>
      <c r="F1992" s="15"/>
      <c r="G1992" s="82" t="e">
        <f>VLOOKUP(F1992,'ESTADAR V3 2025'!$D$125:$E$240,2,0)</f>
        <v>#N/A</v>
      </c>
      <c r="H1992" s="86"/>
      <c r="I1992" s="86"/>
      <c r="J1992" s="15"/>
      <c r="K1992" s="92">
        <f t="shared" si="131"/>
        <v>0</v>
      </c>
      <c r="L1992" s="93">
        <f t="shared" si="132"/>
        <v>0</v>
      </c>
      <c r="M1992" s="94" t="str">
        <f>+IFERROR(VLOOKUP(LEFT(F1992,4),'ESTADAR V3 2025'!$C$4:$G$116,4,0),"")</f>
        <v/>
      </c>
      <c r="N1992" s="95" t="str">
        <f t="shared" si="133"/>
        <v/>
      </c>
      <c r="O1992" s="96" t="str">
        <f t="shared" si="134"/>
        <v/>
      </c>
      <c r="P1992" s="14"/>
      <c r="Q1992" s="14"/>
      <c r="R1992" s="218" t="e">
        <f>+VLOOKUP(F1992,'ESTADAR V3 2025'!$D$125:$G$236,4,FALSE)</f>
        <v>#N/A</v>
      </c>
    </row>
    <row r="1993" spans="1:18" x14ac:dyDescent="0.35">
      <c r="A1993" s="83" t="str">
        <f>IFERROR(VLOOKUP(LEFT(F1993,4),Tabla3[[COD]:[PROCESO]],5,0),"")</f>
        <v/>
      </c>
      <c r="B1993" s="15"/>
      <c r="C1993" s="85"/>
      <c r="D1993" s="84" t="e">
        <f>VLOOKUP(E1993,FINCAS!$A$2:$B$77,2,0)</f>
        <v>#N/A</v>
      </c>
      <c r="E1993" s="15"/>
      <c r="F1993" s="15"/>
      <c r="G1993" s="82" t="e">
        <f>VLOOKUP(F1993,'ESTADAR V3 2025'!$D$125:$E$240,2,0)</f>
        <v>#N/A</v>
      </c>
      <c r="H1993" s="86"/>
      <c r="I1993" s="86"/>
      <c r="J1993" s="15"/>
      <c r="K1993" s="92">
        <f t="shared" si="131"/>
        <v>0</v>
      </c>
      <c r="L1993" s="93">
        <f t="shared" si="132"/>
        <v>0</v>
      </c>
      <c r="M1993" s="94" t="str">
        <f>+IFERROR(VLOOKUP(LEFT(F1993,4),'ESTADAR V3 2025'!$C$4:$G$116,4,0),"")</f>
        <v/>
      </c>
      <c r="N1993" s="95" t="str">
        <f t="shared" si="133"/>
        <v/>
      </c>
      <c r="O1993" s="96" t="str">
        <f t="shared" si="134"/>
        <v/>
      </c>
      <c r="P1993" s="14"/>
      <c r="Q1993" s="14"/>
      <c r="R1993" s="218" t="e">
        <f>+VLOOKUP(F1993,'ESTADAR V3 2025'!$D$125:$G$236,4,FALSE)</f>
        <v>#N/A</v>
      </c>
    </row>
    <row r="1994" spans="1:18" x14ac:dyDescent="0.35">
      <c r="A1994" s="83" t="str">
        <f>IFERROR(VLOOKUP(LEFT(F1994,4),Tabla3[[COD]:[PROCESO]],5,0),"")</f>
        <v/>
      </c>
      <c r="B1994" s="15"/>
      <c r="C1994" s="85"/>
      <c r="D1994" s="84" t="e">
        <f>VLOOKUP(E1994,FINCAS!$A$2:$B$77,2,0)</f>
        <v>#N/A</v>
      </c>
      <c r="E1994" s="15"/>
      <c r="F1994" s="15"/>
      <c r="G1994" s="82" t="e">
        <f>VLOOKUP(F1994,'ESTADAR V3 2025'!$D$125:$E$240,2,0)</f>
        <v>#N/A</v>
      </c>
      <c r="H1994" s="86"/>
      <c r="I1994" s="86"/>
      <c r="J1994" s="15"/>
      <c r="K1994" s="92">
        <f t="shared" si="131"/>
        <v>0</v>
      </c>
      <c r="L1994" s="93">
        <f t="shared" si="132"/>
        <v>0</v>
      </c>
      <c r="M1994" s="94" t="str">
        <f>+IFERROR(VLOOKUP(LEFT(F1994,4),'ESTADAR V3 2025'!$C$4:$G$116,4,0),"")</f>
        <v/>
      </c>
      <c r="N1994" s="95" t="str">
        <f t="shared" si="133"/>
        <v/>
      </c>
      <c r="O1994" s="96" t="str">
        <f t="shared" si="134"/>
        <v/>
      </c>
      <c r="P1994" s="14"/>
      <c r="Q1994" s="14"/>
      <c r="R1994" s="218" t="e">
        <f>+VLOOKUP(F1994,'ESTADAR V3 2025'!$D$125:$G$236,4,FALSE)</f>
        <v>#N/A</v>
      </c>
    </row>
    <row r="1995" spans="1:18" x14ac:dyDescent="0.35">
      <c r="A1995" s="83" t="str">
        <f>IFERROR(VLOOKUP(LEFT(F1995,4),Tabla3[[COD]:[PROCESO]],5,0),"")</f>
        <v/>
      </c>
      <c r="B1995" s="15"/>
      <c r="C1995" s="85"/>
      <c r="D1995" s="84" t="e">
        <f>VLOOKUP(E1995,FINCAS!$A$2:$B$77,2,0)</f>
        <v>#N/A</v>
      </c>
      <c r="E1995" s="15"/>
      <c r="F1995" s="15"/>
      <c r="G1995" s="82" t="e">
        <f>VLOOKUP(F1995,'ESTADAR V3 2025'!$D$125:$E$240,2,0)</f>
        <v>#N/A</v>
      </c>
      <c r="H1995" s="86"/>
      <c r="I1995" s="86"/>
      <c r="J1995" s="15"/>
      <c r="K1995" s="92">
        <f t="shared" si="131"/>
        <v>0</v>
      </c>
      <c r="L1995" s="93">
        <f t="shared" si="132"/>
        <v>0</v>
      </c>
      <c r="M1995" s="94" t="str">
        <f>+IFERROR(VLOOKUP(LEFT(F1995,4),'ESTADAR V3 2025'!$C$4:$G$116,4,0),"")</f>
        <v/>
      </c>
      <c r="N1995" s="95" t="str">
        <f t="shared" si="133"/>
        <v/>
      </c>
      <c r="O1995" s="96" t="str">
        <f t="shared" si="134"/>
        <v/>
      </c>
      <c r="P1995" s="14"/>
      <c r="Q1995" s="14"/>
      <c r="R1995" s="218" t="e">
        <f>+VLOOKUP(F1995,'ESTADAR V3 2025'!$D$125:$G$236,4,FALSE)</f>
        <v>#N/A</v>
      </c>
    </row>
    <row r="1996" spans="1:18" x14ac:dyDescent="0.35">
      <c r="A1996" s="83" t="str">
        <f>IFERROR(VLOOKUP(LEFT(F1996,4),Tabla3[[COD]:[PROCESO]],5,0),"")</f>
        <v/>
      </c>
      <c r="B1996" s="15"/>
      <c r="C1996" s="85"/>
      <c r="D1996" s="84" t="e">
        <f>VLOOKUP(E1996,FINCAS!$A$2:$B$77,2,0)</f>
        <v>#N/A</v>
      </c>
      <c r="E1996" s="15"/>
      <c r="F1996" s="15"/>
      <c r="G1996" s="82" t="e">
        <f>VLOOKUP(F1996,'ESTADAR V3 2025'!$D$125:$E$240,2,0)</f>
        <v>#N/A</v>
      </c>
      <c r="H1996" s="86"/>
      <c r="I1996" s="86"/>
      <c r="J1996" s="15"/>
      <c r="K1996" s="92">
        <f t="shared" si="131"/>
        <v>0</v>
      </c>
      <c r="L1996" s="93">
        <f t="shared" si="132"/>
        <v>0</v>
      </c>
      <c r="M1996" s="94" t="str">
        <f>+IFERROR(VLOOKUP(LEFT(F1996,4),'ESTADAR V3 2025'!$C$4:$G$116,4,0),"")</f>
        <v/>
      </c>
      <c r="N1996" s="95" t="str">
        <f t="shared" si="133"/>
        <v/>
      </c>
      <c r="O1996" s="96" t="str">
        <f t="shared" si="134"/>
        <v/>
      </c>
      <c r="P1996" s="14"/>
      <c r="Q1996" s="14"/>
      <c r="R1996" s="218" t="e">
        <f>+VLOOKUP(F1996,'ESTADAR V3 2025'!$D$125:$G$236,4,FALSE)</f>
        <v>#N/A</v>
      </c>
    </row>
    <row r="1997" spans="1:18" x14ac:dyDescent="0.35">
      <c r="A1997" s="83" t="str">
        <f>IFERROR(VLOOKUP(LEFT(F1997,4),Tabla3[[COD]:[PROCESO]],5,0),"")</f>
        <v/>
      </c>
      <c r="B1997" s="15"/>
      <c r="C1997" s="85"/>
      <c r="D1997" s="84" t="e">
        <f>VLOOKUP(E1997,FINCAS!$A$2:$B$77,2,0)</f>
        <v>#N/A</v>
      </c>
      <c r="E1997" s="15"/>
      <c r="F1997" s="15"/>
      <c r="G1997" s="82" t="e">
        <f>VLOOKUP(F1997,'ESTADAR V3 2025'!$D$125:$E$240,2,0)</f>
        <v>#N/A</v>
      </c>
      <c r="H1997" s="86"/>
      <c r="I1997" s="86"/>
      <c r="J1997" s="15"/>
      <c r="K1997" s="92">
        <f t="shared" si="131"/>
        <v>0</v>
      </c>
      <c r="L1997" s="93">
        <f t="shared" si="132"/>
        <v>0</v>
      </c>
      <c r="M1997" s="94" t="str">
        <f>+IFERROR(VLOOKUP(LEFT(F1997,4),'ESTADAR V3 2025'!$C$4:$G$116,4,0),"")</f>
        <v/>
      </c>
      <c r="N1997" s="95" t="str">
        <f t="shared" si="133"/>
        <v/>
      </c>
      <c r="O1997" s="96" t="str">
        <f t="shared" si="134"/>
        <v/>
      </c>
      <c r="P1997" s="14"/>
      <c r="Q1997" s="14"/>
      <c r="R1997" s="218" t="e">
        <f>+VLOOKUP(F1997,'ESTADAR V3 2025'!$D$125:$G$236,4,FALSE)</f>
        <v>#N/A</v>
      </c>
    </row>
    <row r="1998" spans="1:18" x14ac:dyDescent="0.35">
      <c r="A1998" s="83" t="str">
        <f>IFERROR(VLOOKUP(LEFT(F1998,4),Tabla3[[COD]:[PROCESO]],5,0),"")</f>
        <v/>
      </c>
      <c r="B1998" s="15"/>
      <c r="C1998" s="85"/>
      <c r="D1998" s="84" t="e">
        <f>VLOOKUP(E1998,FINCAS!$A$2:$B$77,2,0)</f>
        <v>#N/A</v>
      </c>
      <c r="E1998" s="15"/>
      <c r="F1998" s="15"/>
      <c r="G1998" s="82" t="e">
        <f>VLOOKUP(F1998,'ESTADAR V3 2025'!$D$125:$E$240,2,0)</f>
        <v>#N/A</v>
      </c>
      <c r="H1998" s="86"/>
      <c r="I1998" s="86"/>
      <c r="J1998" s="15"/>
      <c r="K1998" s="92">
        <f t="shared" si="131"/>
        <v>0</v>
      </c>
      <c r="L1998" s="93">
        <f t="shared" si="132"/>
        <v>0</v>
      </c>
      <c r="M1998" s="94" t="str">
        <f>+IFERROR(VLOOKUP(LEFT(F1998,4),'ESTADAR V3 2025'!$C$4:$G$116,4,0),"")</f>
        <v/>
      </c>
      <c r="N1998" s="95" t="str">
        <f t="shared" si="133"/>
        <v/>
      </c>
      <c r="O1998" s="96" t="str">
        <f t="shared" si="134"/>
        <v/>
      </c>
      <c r="P1998" s="14"/>
      <c r="Q1998" s="14"/>
      <c r="R1998" s="218" t="e">
        <f>+VLOOKUP(F1998,'ESTADAR V3 2025'!$D$125:$G$236,4,FALSE)</f>
        <v>#N/A</v>
      </c>
    </row>
    <row r="1999" spans="1:18" x14ac:dyDescent="0.35">
      <c r="A1999" s="83" t="str">
        <f>IFERROR(VLOOKUP(LEFT(F1999,4),Tabla3[[COD]:[PROCESO]],5,0),"")</f>
        <v/>
      </c>
      <c r="B1999" s="15"/>
      <c r="C1999" s="85"/>
      <c r="D1999" s="84" t="e">
        <f>VLOOKUP(E1999,FINCAS!$A$2:$B$77,2,0)</f>
        <v>#N/A</v>
      </c>
      <c r="E1999" s="15"/>
      <c r="F1999" s="15"/>
      <c r="G1999" s="82" t="e">
        <f>VLOOKUP(F1999,'ESTADAR V3 2025'!$D$125:$E$240,2,0)</f>
        <v>#N/A</v>
      </c>
      <c r="H1999" s="86"/>
      <c r="I1999" s="86"/>
      <c r="J1999" s="15"/>
      <c r="K1999" s="92">
        <f t="shared" si="131"/>
        <v>0</v>
      </c>
      <c r="L1999" s="93">
        <f t="shared" si="132"/>
        <v>0</v>
      </c>
      <c r="M1999" s="94" t="str">
        <f>+IFERROR(VLOOKUP(LEFT(F1999,4),'ESTADAR V3 2025'!$C$4:$G$116,4,0),"")</f>
        <v/>
      </c>
      <c r="N1999" s="95" t="str">
        <f t="shared" si="133"/>
        <v/>
      </c>
      <c r="O1999" s="96" t="str">
        <f t="shared" si="134"/>
        <v/>
      </c>
      <c r="P1999" s="14"/>
      <c r="Q1999" s="14"/>
      <c r="R1999" s="218" t="e">
        <f>+VLOOKUP(F1999,'ESTADAR V3 2025'!$D$125:$G$236,4,FALSE)</f>
        <v>#N/A</v>
      </c>
    </row>
    <row r="2000" spans="1:18" x14ac:dyDescent="0.35">
      <c r="A2000" s="83" t="str">
        <f>IFERROR(VLOOKUP(LEFT(F2000,4),Tabla3[[COD]:[PROCESO]],5,0),"")</f>
        <v/>
      </c>
      <c r="B2000" s="15"/>
      <c r="C2000" s="85"/>
      <c r="D2000" s="84" t="e">
        <f>VLOOKUP(E2000,FINCAS!$A$2:$B$77,2,0)</f>
        <v>#N/A</v>
      </c>
      <c r="E2000" s="15"/>
      <c r="F2000" s="15"/>
      <c r="G2000" s="82" t="e">
        <f>VLOOKUP(F2000,'ESTADAR V3 2025'!$D$125:$E$240,2,0)</f>
        <v>#N/A</v>
      </c>
      <c r="H2000" s="86"/>
      <c r="I2000" s="86"/>
      <c r="J2000" s="15"/>
      <c r="K2000" s="92">
        <f t="shared" si="131"/>
        <v>0</v>
      </c>
      <c r="L2000" s="93">
        <f t="shared" si="132"/>
        <v>0</v>
      </c>
      <c r="M2000" s="94" t="str">
        <f>+IFERROR(VLOOKUP(LEFT(F2000,4),'ESTADAR V3 2025'!$C$4:$G$116,4,0),"")</f>
        <v/>
      </c>
      <c r="N2000" s="95" t="str">
        <f t="shared" si="133"/>
        <v/>
      </c>
      <c r="O2000" s="96" t="str">
        <f t="shared" si="134"/>
        <v/>
      </c>
      <c r="P2000" s="14"/>
      <c r="Q2000" s="14"/>
      <c r="R2000" s="218" t="e">
        <f>+VLOOKUP(F2000,'ESTADAR V3 2025'!$D$125:$G$236,4,FALSE)</f>
        <v>#N/A</v>
      </c>
    </row>
    <row r="2001" spans="1:18" x14ac:dyDescent="0.35">
      <c r="A2001" s="83" t="str">
        <f>IFERROR(VLOOKUP(LEFT(F2001,4),Tabla3[[COD]:[PROCESO]],5,0),"")</f>
        <v/>
      </c>
      <c r="B2001" s="15"/>
      <c r="C2001" s="85"/>
      <c r="D2001" s="84" t="e">
        <f>VLOOKUP(E2001,FINCAS!$A$2:$B$77,2,0)</f>
        <v>#N/A</v>
      </c>
      <c r="E2001" s="15"/>
      <c r="F2001" s="15"/>
      <c r="G2001" s="82" t="e">
        <f>VLOOKUP(F2001,'ESTADAR V3 2025'!$D$125:$E$240,2,0)</f>
        <v>#N/A</v>
      </c>
      <c r="H2001" s="86"/>
      <c r="I2001" s="86"/>
      <c r="J2001" s="15"/>
      <c r="K2001" s="92">
        <f t="shared" si="131"/>
        <v>0</v>
      </c>
      <c r="L2001" s="93">
        <f t="shared" si="132"/>
        <v>0</v>
      </c>
      <c r="M2001" s="94" t="str">
        <f>+IFERROR(VLOOKUP(LEFT(F2001,4),'ESTADAR V3 2025'!$C$4:$G$116,4,0),"")</f>
        <v/>
      </c>
      <c r="N2001" s="95" t="str">
        <f t="shared" si="133"/>
        <v/>
      </c>
      <c r="O2001" s="96" t="str">
        <f t="shared" si="134"/>
        <v/>
      </c>
      <c r="P2001" s="14"/>
      <c r="Q2001" s="14"/>
      <c r="R2001" s="218" t="e">
        <f>+VLOOKUP(F2001,'ESTADAR V3 2025'!$D$125:$G$236,4,FALSE)</f>
        <v>#N/A</v>
      </c>
    </row>
    <row r="2002" spans="1:18" x14ac:dyDescent="0.35">
      <c r="A2002" s="83" t="str">
        <f>IFERROR(VLOOKUP(LEFT(F2002,4),Tabla3[[COD]:[PROCESO]],5,0),"")</f>
        <v/>
      </c>
      <c r="B2002" s="15"/>
      <c r="C2002" s="85"/>
      <c r="D2002" s="84" t="e">
        <f>VLOOKUP(E2002,FINCAS!$A$2:$B$77,2,0)</f>
        <v>#N/A</v>
      </c>
      <c r="E2002" s="15"/>
      <c r="F2002" s="15"/>
      <c r="G2002" s="82" t="e">
        <f>VLOOKUP(F2002,'ESTADAR V3 2025'!$D$125:$E$240,2,0)</f>
        <v>#N/A</v>
      </c>
      <c r="H2002" s="86"/>
      <c r="I2002" s="86"/>
      <c r="J2002" s="15"/>
      <c r="K2002" s="92">
        <f t="shared" si="131"/>
        <v>0</v>
      </c>
      <c r="L2002" s="93">
        <f t="shared" si="132"/>
        <v>0</v>
      </c>
      <c r="M2002" s="94" t="str">
        <f>+IFERROR(VLOOKUP(LEFT(F2002,4),'ESTADAR V3 2025'!$C$4:$G$116,4,0),"")</f>
        <v/>
      </c>
      <c r="N2002" s="95" t="str">
        <f t="shared" si="133"/>
        <v/>
      </c>
      <c r="O2002" s="96" t="str">
        <f t="shared" si="134"/>
        <v/>
      </c>
      <c r="P2002" s="14"/>
      <c r="Q2002" s="14"/>
      <c r="R2002" s="218" t="e">
        <f>+VLOOKUP(F2002,'ESTADAR V3 2025'!$D$125:$G$236,4,FALSE)</f>
        <v>#N/A</v>
      </c>
    </row>
    <row r="2003" spans="1:18" x14ac:dyDescent="0.35">
      <c r="A2003" s="83" t="str">
        <f>IFERROR(VLOOKUP(LEFT(F2003,4),Tabla3[[COD]:[PROCESO]],5,0),"")</f>
        <v/>
      </c>
      <c r="B2003" s="15"/>
      <c r="C2003" s="85"/>
      <c r="D2003" s="84" t="e">
        <f>VLOOKUP(E2003,FINCAS!$A$2:$B$77,2,0)</f>
        <v>#N/A</v>
      </c>
      <c r="E2003" s="15"/>
      <c r="F2003" s="15"/>
      <c r="G2003" s="82" t="e">
        <f>VLOOKUP(F2003,'ESTADAR V3 2025'!$D$125:$E$240,2,0)</f>
        <v>#N/A</v>
      </c>
      <c r="H2003" s="86"/>
      <c r="I2003" s="86"/>
      <c r="J2003" s="15"/>
      <c r="K2003" s="92">
        <f t="shared" si="131"/>
        <v>0</v>
      </c>
      <c r="L2003" s="93">
        <f t="shared" si="132"/>
        <v>0</v>
      </c>
      <c r="M2003" s="94" t="str">
        <f>+IFERROR(VLOOKUP(LEFT(F2003,4),'ESTADAR V3 2025'!$C$4:$G$116,4,0),"")</f>
        <v/>
      </c>
      <c r="N2003" s="95" t="str">
        <f t="shared" si="133"/>
        <v/>
      </c>
      <c r="O2003" s="96" t="str">
        <f t="shared" si="134"/>
        <v/>
      </c>
      <c r="P2003" s="14"/>
      <c r="Q2003" s="14"/>
      <c r="R2003" s="218" t="e">
        <f>+VLOOKUP(F2003,'ESTADAR V3 2025'!$D$125:$G$236,4,FALSE)</f>
        <v>#N/A</v>
      </c>
    </row>
    <row r="2004" spans="1:18" x14ac:dyDescent="0.35">
      <c r="A2004" s="83" t="str">
        <f>IFERROR(VLOOKUP(LEFT(F2004,4),Tabla3[[COD]:[PROCESO]],5,0),"")</f>
        <v/>
      </c>
      <c r="B2004" s="15"/>
      <c r="C2004" s="85"/>
      <c r="D2004" s="84" t="e">
        <f>VLOOKUP(E2004,FINCAS!$A$2:$B$77,2,0)</f>
        <v>#N/A</v>
      </c>
      <c r="E2004" s="15"/>
      <c r="F2004" s="15"/>
      <c r="G2004" s="82" t="e">
        <f>VLOOKUP(F2004,'ESTADAR V3 2025'!$D$125:$E$240,2,0)</f>
        <v>#N/A</v>
      </c>
      <c r="H2004" s="86"/>
      <c r="I2004" s="86"/>
      <c r="J2004" s="15"/>
      <c r="K2004" s="92">
        <f t="shared" si="131"/>
        <v>0</v>
      </c>
      <c r="L2004" s="93">
        <f t="shared" si="132"/>
        <v>0</v>
      </c>
      <c r="M2004" s="94" t="str">
        <f>+IFERROR(VLOOKUP(LEFT(F2004,4),'ESTADAR V3 2025'!$C$4:$G$116,4,0),"")</f>
        <v/>
      </c>
      <c r="N2004" s="95" t="str">
        <f t="shared" si="133"/>
        <v/>
      </c>
      <c r="O2004" s="96" t="str">
        <f t="shared" si="134"/>
        <v/>
      </c>
      <c r="P2004" s="14"/>
      <c r="Q2004" s="14"/>
      <c r="R2004" s="218" t="e">
        <f>+VLOOKUP(F2004,'ESTADAR V3 2025'!$D$125:$G$236,4,FALSE)</f>
        <v>#N/A</v>
      </c>
    </row>
    <row r="2005" spans="1:18" x14ac:dyDescent="0.35">
      <c r="A2005" s="83" t="str">
        <f>IFERROR(VLOOKUP(LEFT(F2005,4),Tabla3[[COD]:[PROCESO]],5,0),"")</f>
        <v/>
      </c>
      <c r="B2005" s="15"/>
      <c r="C2005" s="85"/>
      <c r="D2005" s="84" t="e">
        <f>VLOOKUP(E2005,FINCAS!$A$2:$B$77,2,0)</f>
        <v>#N/A</v>
      </c>
      <c r="E2005" s="15"/>
      <c r="F2005" s="15"/>
      <c r="G2005" s="82" t="e">
        <f>VLOOKUP(F2005,'ESTADAR V3 2025'!$D$125:$E$240,2,0)</f>
        <v>#N/A</v>
      </c>
      <c r="H2005" s="86"/>
      <c r="I2005" s="86"/>
      <c r="J2005" s="15"/>
      <c r="K2005" s="92">
        <f t="shared" si="131"/>
        <v>0</v>
      </c>
      <c r="L2005" s="93">
        <f t="shared" si="132"/>
        <v>0</v>
      </c>
      <c r="M2005" s="94" t="str">
        <f>+IFERROR(VLOOKUP(LEFT(F2005,4),'ESTADAR V3 2025'!$C$4:$G$116,4,0),"")</f>
        <v/>
      </c>
      <c r="N2005" s="95" t="str">
        <f t="shared" si="133"/>
        <v/>
      </c>
      <c r="O2005" s="96" t="str">
        <f t="shared" si="134"/>
        <v/>
      </c>
      <c r="P2005" s="14"/>
      <c r="Q2005" s="14"/>
      <c r="R2005" s="218" t="e">
        <f>+VLOOKUP(F2005,'ESTADAR V3 2025'!$D$125:$G$236,4,FALSE)</f>
        <v>#N/A</v>
      </c>
    </row>
    <row r="2006" spans="1:18" x14ac:dyDescent="0.35">
      <c r="A2006" s="83" t="str">
        <f>IFERROR(VLOOKUP(LEFT(F2006,4),Tabla3[[COD]:[PROCESO]],5,0),"")</f>
        <v/>
      </c>
      <c r="B2006" s="15"/>
      <c r="C2006" s="85"/>
      <c r="D2006" s="84" t="e">
        <f>VLOOKUP(E2006,FINCAS!$A$2:$B$77,2,0)</f>
        <v>#N/A</v>
      </c>
      <c r="E2006" s="15"/>
      <c r="F2006" s="15"/>
      <c r="G2006" s="82" t="e">
        <f>VLOOKUP(F2006,'ESTADAR V3 2025'!$D$125:$E$240,2,0)</f>
        <v>#N/A</v>
      </c>
      <c r="H2006" s="86"/>
      <c r="I2006" s="86"/>
      <c r="J2006" s="15"/>
      <c r="K2006" s="92">
        <f t="shared" si="131"/>
        <v>0</v>
      </c>
      <c r="L2006" s="93">
        <f t="shared" si="132"/>
        <v>0</v>
      </c>
      <c r="M2006" s="94" t="str">
        <f>+IFERROR(VLOOKUP(LEFT(F2006,4),'ESTADAR V3 2025'!$C$4:$G$116,4,0),"")</f>
        <v/>
      </c>
      <c r="N2006" s="95" t="str">
        <f t="shared" si="133"/>
        <v/>
      </c>
      <c r="O2006" s="96" t="str">
        <f t="shared" si="134"/>
        <v/>
      </c>
      <c r="P2006" s="14"/>
      <c r="Q2006" s="14"/>
      <c r="R2006" s="218" t="e">
        <f>+VLOOKUP(F2006,'ESTADAR V3 2025'!$D$125:$G$236,4,FALSE)</f>
        <v>#N/A</v>
      </c>
    </row>
    <row r="2007" spans="1:18" x14ac:dyDescent="0.35">
      <c r="A2007" s="83" t="str">
        <f>IFERROR(VLOOKUP(LEFT(F2007,4),Tabla3[[COD]:[PROCESO]],5,0),"")</f>
        <v/>
      </c>
      <c r="B2007" s="15"/>
      <c r="C2007" s="85"/>
      <c r="D2007" s="84" t="e">
        <f>VLOOKUP(E2007,FINCAS!$A$2:$B$77,2,0)</f>
        <v>#N/A</v>
      </c>
      <c r="E2007" s="15"/>
      <c r="F2007" s="15"/>
      <c r="G2007" s="82" t="e">
        <f>VLOOKUP(F2007,'ESTADAR V3 2025'!$D$125:$E$240,2,0)</f>
        <v>#N/A</v>
      </c>
      <c r="H2007" s="86"/>
      <c r="I2007" s="86"/>
      <c r="J2007" s="15"/>
      <c r="K2007" s="92">
        <f t="shared" si="131"/>
        <v>0</v>
      </c>
      <c r="L2007" s="93">
        <f t="shared" si="132"/>
        <v>0</v>
      </c>
      <c r="M2007" s="94" t="str">
        <f>+IFERROR(VLOOKUP(LEFT(F2007,4),'ESTADAR V3 2025'!$C$4:$G$116,4,0),"")</f>
        <v/>
      </c>
      <c r="N2007" s="95" t="str">
        <f t="shared" si="133"/>
        <v/>
      </c>
      <c r="O2007" s="96" t="str">
        <f t="shared" si="134"/>
        <v/>
      </c>
      <c r="P2007" s="14"/>
      <c r="Q2007" s="14"/>
      <c r="R2007" s="218" t="e">
        <f>+VLOOKUP(F2007,'ESTADAR V3 2025'!$D$125:$G$236,4,FALSE)</f>
        <v>#N/A</v>
      </c>
    </row>
    <row r="2008" spans="1:18" x14ac:dyDescent="0.35">
      <c r="A2008" s="83" t="str">
        <f>IFERROR(VLOOKUP(LEFT(F2008,4),Tabla3[[COD]:[PROCESO]],5,0),"")</f>
        <v/>
      </c>
      <c r="B2008" s="15"/>
      <c r="C2008" s="85"/>
      <c r="D2008" s="84" t="e">
        <f>VLOOKUP(E2008,FINCAS!$A$2:$B$77,2,0)</f>
        <v>#N/A</v>
      </c>
      <c r="E2008" s="15"/>
      <c r="F2008" s="15"/>
      <c r="G2008" s="82" t="e">
        <f>VLOOKUP(F2008,'ESTADAR V3 2025'!$D$125:$E$240,2,0)</f>
        <v>#N/A</v>
      </c>
      <c r="H2008" s="86"/>
      <c r="I2008" s="86"/>
      <c r="J2008" s="15"/>
      <c r="K2008" s="92">
        <f t="shared" si="131"/>
        <v>0</v>
      </c>
      <c r="L2008" s="93">
        <f t="shared" si="132"/>
        <v>0</v>
      </c>
      <c r="M2008" s="94" t="str">
        <f>+IFERROR(VLOOKUP(LEFT(F2008,4),'ESTADAR V3 2025'!$C$4:$G$116,4,0),"")</f>
        <v/>
      </c>
      <c r="N2008" s="95" t="str">
        <f t="shared" si="133"/>
        <v/>
      </c>
      <c r="O2008" s="96" t="str">
        <f t="shared" si="134"/>
        <v/>
      </c>
      <c r="P2008" s="14"/>
      <c r="Q2008" s="14"/>
      <c r="R2008" s="218" t="e">
        <f>+VLOOKUP(F2008,'ESTADAR V3 2025'!$D$125:$G$236,4,FALSE)</f>
        <v>#N/A</v>
      </c>
    </row>
    <row r="2009" spans="1:18" x14ac:dyDescent="0.35">
      <c r="A2009" s="83" t="str">
        <f>IFERROR(VLOOKUP(LEFT(F2009,4),Tabla3[[COD]:[PROCESO]],5,0),"")</f>
        <v/>
      </c>
      <c r="B2009" s="15"/>
      <c r="C2009" s="85"/>
      <c r="D2009" s="84" t="e">
        <f>VLOOKUP(E2009,FINCAS!$A$2:$B$77,2,0)</f>
        <v>#N/A</v>
      </c>
      <c r="E2009" s="15"/>
      <c r="F2009" s="15"/>
      <c r="G2009" s="82" t="e">
        <f>VLOOKUP(F2009,'ESTADAR V3 2025'!$D$125:$E$240,2,0)</f>
        <v>#N/A</v>
      </c>
      <c r="H2009" s="86"/>
      <c r="I2009" s="86"/>
      <c r="J2009" s="15"/>
      <c r="K2009" s="92">
        <f t="shared" si="131"/>
        <v>0</v>
      </c>
      <c r="L2009" s="93">
        <f t="shared" si="132"/>
        <v>0</v>
      </c>
      <c r="M2009" s="94" t="str">
        <f>+IFERROR(VLOOKUP(LEFT(F2009,4),'ESTADAR V3 2025'!$C$4:$G$116,4,0),"")</f>
        <v/>
      </c>
      <c r="N2009" s="95" t="str">
        <f t="shared" si="133"/>
        <v/>
      </c>
      <c r="O2009" s="96" t="str">
        <f t="shared" si="134"/>
        <v/>
      </c>
      <c r="P2009" s="14"/>
      <c r="Q2009" s="14"/>
      <c r="R2009" s="218" t="e">
        <f>+VLOOKUP(F2009,'ESTADAR V3 2025'!$D$125:$G$236,4,FALSE)</f>
        <v>#N/A</v>
      </c>
    </row>
    <row r="2010" spans="1:18" x14ac:dyDescent="0.35">
      <c r="A2010" s="83" t="str">
        <f>IFERROR(VLOOKUP(LEFT(F2010,4),Tabla3[[COD]:[PROCESO]],5,0),"")</f>
        <v/>
      </c>
      <c r="B2010" s="15"/>
      <c r="C2010" s="85"/>
      <c r="D2010" s="84" t="e">
        <f>VLOOKUP(E2010,FINCAS!$A$2:$B$77,2,0)</f>
        <v>#N/A</v>
      </c>
      <c r="E2010" s="15"/>
      <c r="F2010" s="15"/>
      <c r="G2010" s="82" t="e">
        <f>VLOOKUP(F2010,'ESTADAR V3 2025'!$D$125:$E$240,2,0)</f>
        <v>#N/A</v>
      </c>
      <c r="H2010" s="86"/>
      <c r="I2010" s="86"/>
      <c r="J2010" s="15"/>
      <c r="K2010" s="92">
        <f t="shared" si="131"/>
        <v>0</v>
      </c>
      <c r="L2010" s="93">
        <f t="shared" si="132"/>
        <v>0</v>
      </c>
      <c r="M2010" s="94" t="str">
        <f>+IFERROR(VLOOKUP(LEFT(F2010,4),'ESTADAR V3 2025'!$C$4:$G$116,4,0),"")</f>
        <v/>
      </c>
      <c r="N2010" s="95" t="str">
        <f t="shared" si="133"/>
        <v/>
      </c>
      <c r="O2010" s="96" t="str">
        <f t="shared" si="134"/>
        <v/>
      </c>
      <c r="P2010" s="14"/>
      <c r="Q2010" s="14"/>
      <c r="R2010" s="218" t="e">
        <f>+VLOOKUP(F2010,'ESTADAR V3 2025'!$D$125:$G$236,4,FALSE)</f>
        <v>#N/A</v>
      </c>
    </row>
    <row r="2011" spans="1:18" x14ac:dyDescent="0.35">
      <c r="A2011" s="83" t="str">
        <f>IFERROR(VLOOKUP(LEFT(F2011,4),Tabla3[[COD]:[PROCESO]],5,0),"")</f>
        <v/>
      </c>
      <c r="B2011" s="15"/>
      <c r="C2011" s="85"/>
      <c r="D2011" s="84" t="e">
        <f>VLOOKUP(E2011,FINCAS!$A$2:$B$77,2,0)</f>
        <v>#N/A</v>
      </c>
      <c r="E2011" s="15"/>
      <c r="F2011" s="15"/>
      <c r="G2011" s="82" t="e">
        <f>VLOOKUP(F2011,'ESTADAR V3 2025'!$D$125:$E$240,2,0)</f>
        <v>#N/A</v>
      </c>
      <c r="H2011" s="86"/>
      <c r="I2011" s="86"/>
      <c r="J2011" s="15"/>
      <c r="K2011" s="92">
        <f t="shared" si="131"/>
        <v>0</v>
      </c>
      <c r="L2011" s="93">
        <f t="shared" si="132"/>
        <v>0</v>
      </c>
      <c r="M2011" s="94" t="str">
        <f>+IFERROR(VLOOKUP(LEFT(F2011,4),'ESTADAR V3 2025'!$C$4:$G$116,4,0),"")</f>
        <v/>
      </c>
      <c r="N2011" s="95" t="str">
        <f t="shared" si="133"/>
        <v/>
      </c>
      <c r="O2011" s="96" t="str">
        <f t="shared" si="134"/>
        <v/>
      </c>
      <c r="P2011" s="14"/>
      <c r="Q2011" s="14"/>
      <c r="R2011" s="218" t="e">
        <f>+VLOOKUP(F2011,'ESTADAR V3 2025'!$D$125:$G$236,4,FALSE)</f>
        <v>#N/A</v>
      </c>
    </row>
    <row r="2012" spans="1:18" x14ac:dyDescent="0.35">
      <c r="A2012" s="83" t="str">
        <f>IFERROR(VLOOKUP(LEFT(F2012,4),Tabla3[[COD]:[PROCESO]],5,0),"")</f>
        <v/>
      </c>
      <c r="B2012" s="15"/>
      <c r="C2012" s="85"/>
      <c r="D2012" s="84" t="e">
        <f>VLOOKUP(E2012,FINCAS!$A$2:$B$77,2,0)</f>
        <v>#N/A</v>
      </c>
      <c r="E2012" s="15"/>
      <c r="F2012" s="15"/>
      <c r="G2012" s="82" t="e">
        <f>VLOOKUP(F2012,'ESTADAR V3 2025'!$D$125:$E$240,2,0)</f>
        <v>#N/A</v>
      </c>
      <c r="H2012" s="86"/>
      <c r="I2012" s="86"/>
      <c r="J2012" s="15"/>
      <c r="K2012" s="92">
        <f t="shared" si="131"/>
        <v>0</v>
      </c>
      <c r="L2012" s="93">
        <f t="shared" si="132"/>
        <v>0</v>
      </c>
      <c r="M2012" s="94" t="str">
        <f>+IFERROR(VLOOKUP(LEFT(F2012,4),'ESTADAR V3 2025'!$C$4:$G$116,4,0),"")</f>
        <v/>
      </c>
      <c r="N2012" s="95" t="str">
        <f t="shared" si="133"/>
        <v/>
      </c>
      <c r="O2012" s="96" t="str">
        <f t="shared" si="134"/>
        <v/>
      </c>
      <c r="P2012" s="14"/>
      <c r="Q2012" s="14"/>
      <c r="R2012" s="218" t="e">
        <f>+VLOOKUP(F2012,'ESTADAR V3 2025'!$D$125:$G$236,4,FALSE)</f>
        <v>#N/A</v>
      </c>
    </row>
    <row r="2013" spans="1:18" x14ac:dyDescent="0.35">
      <c r="A2013" s="83" t="str">
        <f>IFERROR(VLOOKUP(LEFT(F2013,4),Tabla3[[COD]:[PROCESO]],5,0),"")</f>
        <v/>
      </c>
      <c r="B2013" s="15"/>
      <c r="C2013" s="85"/>
      <c r="D2013" s="84" t="e">
        <f>VLOOKUP(E2013,FINCAS!$A$2:$B$77,2,0)</f>
        <v>#N/A</v>
      </c>
      <c r="E2013" s="15"/>
      <c r="F2013" s="15"/>
      <c r="G2013" s="82" t="e">
        <f>VLOOKUP(F2013,'ESTADAR V3 2025'!$D$125:$E$240,2,0)</f>
        <v>#N/A</v>
      </c>
      <c r="H2013" s="86"/>
      <c r="I2013" s="86"/>
      <c r="J2013" s="15"/>
      <c r="K2013" s="92">
        <f t="shared" si="131"/>
        <v>0</v>
      </c>
      <c r="L2013" s="93">
        <f t="shared" si="132"/>
        <v>0</v>
      </c>
      <c r="M2013" s="94" t="str">
        <f>+IFERROR(VLOOKUP(LEFT(F2013,4),'ESTADAR V3 2025'!$C$4:$G$116,4,0),"")</f>
        <v/>
      </c>
      <c r="N2013" s="95" t="str">
        <f t="shared" si="133"/>
        <v/>
      </c>
      <c r="O2013" s="96" t="str">
        <f t="shared" si="134"/>
        <v/>
      </c>
      <c r="P2013" s="14"/>
      <c r="Q2013" s="14"/>
      <c r="R2013" s="218" t="e">
        <f>+VLOOKUP(F2013,'ESTADAR V3 2025'!$D$125:$G$236,4,FALSE)</f>
        <v>#N/A</v>
      </c>
    </row>
    <row r="2014" spans="1:18" x14ac:dyDescent="0.35">
      <c r="A2014" s="83" t="str">
        <f>IFERROR(VLOOKUP(LEFT(F2014,4),Tabla3[[COD]:[PROCESO]],5,0),"")</f>
        <v/>
      </c>
      <c r="B2014" s="15"/>
      <c r="C2014" s="85"/>
      <c r="D2014" s="84" t="e">
        <f>VLOOKUP(E2014,FINCAS!$A$2:$B$77,2,0)</f>
        <v>#N/A</v>
      </c>
      <c r="E2014" s="15"/>
      <c r="F2014" s="15"/>
      <c r="G2014" s="82" t="e">
        <f>VLOOKUP(F2014,'ESTADAR V3 2025'!$D$125:$E$240,2,0)</f>
        <v>#N/A</v>
      </c>
      <c r="H2014" s="86"/>
      <c r="I2014" s="86"/>
      <c r="J2014" s="15"/>
      <c r="K2014" s="92">
        <f t="shared" si="131"/>
        <v>0</v>
      </c>
      <c r="L2014" s="93">
        <f t="shared" si="132"/>
        <v>0</v>
      </c>
      <c r="M2014" s="94" t="str">
        <f>+IFERROR(VLOOKUP(LEFT(F2014,4),'ESTADAR V3 2025'!$C$4:$G$116,4,0),"")</f>
        <v/>
      </c>
      <c r="N2014" s="95" t="str">
        <f t="shared" si="133"/>
        <v/>
      </c>
      <c r="O2014" s="96" t="str">
        <f t="shared" si="134"/>
        <v/>
      </c>
      <c r="P2014" s="14"/>
      <c r="Q2014" s="14"/>
      <c r="R2014" s="218" t="e">
        <f>+VLOOKUP(F2014,'ESTADAR V3 2025'!$D$125:$G$236,4,FALSE)</f>
        <v>#N/A</v>
      </c>
    </row>
    <row r="2015" spans="1:18" x14ac:dyDescent="0.35">
      <c r="A2015" s="83" t="str">
        <f>IFERROR(VLOOKUP(LEFT(F2015,4),Tabla3[[COD]:[PROCESO]],5,0),"")</f>
        <v/>
      </c>
      <c r="B2015" s="15"/>
      <c r="C2015" s="85"/>
      <c r="D2015" s="84" t="e">
        <f>VLOOKUP(E2015,FINCAS!$A$2:$B$77,2,0)</f>
        <v>#N/A</v>
      </c>
      <c r="E2015" s="15"/>
      <c r="F2015" s="15"/>
      <c r="G2015" s="82" t="e">
        <f>VLOOKUP(F2015,'ESTADAR V3 2025'!$D$125:$E$240,2,0)</f>
        <v>#N/A</v>
      </c>
      <c r="H2015" s="86"/>
      <c r="I2015" s="86"/>
      <c r="J2015" s="15"/>
      <c r="K2015" s="92">
        <f t="shared" si="131"/>
        <v>0</v>
      </c>
      <c r="L2015" s="93">
        <f t="shared" si="132"/>
        <v>0</v>
      </c>
      <c r="M2015" s="94" t="str">
        <f>+IFERROR(VLOOKUP(LEFT(F2015,4),'ESTADAR V3 2025'!$C$4:$G$116,4,0),"")</f>
        <v/>
      </c>
      <c r="N2015" s="95" t="str">
        <f t="shared" si="133"/>
        <v/>
      </c>
      <c r="O2015" s="96" t="str">
        <f t="shared" si="134"/>
        <v/>
      </c>
      <c r="P2015" s="14"/>
      <c r="Q2015" s="14"/>
      <c r="R2015" s="218" t="e">
        <f>+VLOOKUP(F2015,'ESTADAR V3 2025'!$D$125:$G$236,4,FALSE)</f>
        <v>#N/A</v>
      </c>
    </row>
    <row r="2016" spans="1:18" x14ac:dyDescent="0.35">
      <c r="A2016" s="83" t="str">
        <f>IFERROR(VLOOKUP(LEFT(F2016,4),Tabla3[[COD]:[PROCESO]],5,0),"")</f>
        <v/>
      </c>
      <c r="B2016" s="15"/>
      <c r="C2016" s="85"/>
      <c r="D2016" s="84" t="e">
        <f>VLOOKUP(E2016,FINCAS!$A$2:$B$77,2,0)</f>
        <v>#N/A</v>
      </c>
      <c r="E2016" s="15"/>
      <c r="F2016" s="15"/>
      <c r="G2016" s="82" t="e">
        <f>VLOOKUP(F2016,'ESTADAR V3 2025'!$D$125:$E$240,2,0)</f>
        <v>#N/A</v>
      </c>
      <c r="H2016" s="86"/>
      <c r="I2016" s="86"/>
      <c r="J2016" s="15"/>
      <c r="K2016" s="92">
        <f t="shared" si="131"/>
        <v>0</v>
      </c>
      <c r="L2016" s="93">
        <f t="shared" si="132"/>
        <v>0</v>
      </c>
      <c r="M2016" s="94" t="str">
        <f>+IFERROR(VLOOKUP(LEFT(F2016,4),'ESTADAR V3 2025'!$C$4:$G$116,4,0),"")</f>
        <v/>
      </c>
      <c r="N2016" s="95" t="str">
        <f t="shared" si="133"/>
        <v/>
      </c>
      <c r="O2016" s="96" t="str">
        <f t="shared" si="134"/>
        <v/>
      </c>
      <c r="P2016" s="14"/>
      <c r="Q2016" s="14"/>
      <c r="R2016" s="218" t="e">
        <f>+VLOOKUP(F2016,'ESTADAR V3 2025'!$D$125:$G$236,4,FALSE)</f>
        <v>#N/A</v>
      </c>
    </row>
    <row r="2017" spans="1:18" x14ac:dyDescent="0.35">
      <c r="A2017" s="83" t="str">
        <f>IFERROR(VLOOKUP(LEFT(F2017,4),Tabla3[[COD]:[PROCESO]],5,0),"")</f>
        <v/>
      </c>
      <c r="B2017" s="15"/>
      <c r="C2017" s="85"/>
      <c r="D2017" s="84" t="e">
        <f>VLOOKUP(E2017,FINCAS!$A$2:$B$77,2,0)</f>
        <v>#N/A</v>
      </c>
      <c r="E2017" s="15"/>
      <c r="F2017" s="15"/>
      <c r="G2017" s="82" t="e">
        <f>VLOOKUP(F2017,'ESTADAR V3 2025'!$D$125:$E$240,2,0)</f>
        <v>#N/A</v>
      </c>
      <c r="H2017" s="86"/>
      <c r="I2017" s="86"/>
      <c r="J2017" s="15"/>
      <c r="K2017" s="92">
        <f t="shared" ref="K2017:K2080" si="135">+IFERROR(L2017,M2017)</f>
        <v>0</v>
      </c>
      <c r="L2017" s="93">
        <f t="shared" ref="L2017:L2080" si="136">+(I2017-H2017)*24</f>
        <v>0</v>
      </c>
      <c r="M2017" s="94" t="str">
        <f>+IFERROR(VLOOKUP(LEFT(F2017,4),'ESTADAR V3 2025'!$C$4:$G$116,4,0),"")</f>
        <v/>
      </c>
      <c r="N2017" s="95" t="str">
        <f t="shared" ref="N2017:N2080" si="137">IFERROR(J2017/L2017,"")</f>
        <v/>
      </c>
      <c r="O2017" s="96" t="str">
        <f t="shared" ref="O2017:O2080" si="138">IFERROR(N2017/M2017,"")</f>
        <v/>
      </c>
      <c r="P2017" s="14"/>
      <c r="Q2017" s="14"/>
      <c r="R2017" s="218" t="e">
        <f>+VLOOKUP(F2017,'ESTADAR V3 2025'!$D$125:$G$236,4,FALSE)</f>
        <v>#N/A</v>
      </c>
    </row>
    <row r="2018" spans="1:18" x14ac:dyDescent="0.35">
      <c r="A2018" s="83" t="str">
        <f>IFERROR(VLOOKUP(LEFT(F2018,4),Tabla3[[COD]:[PROCESO]],5,0),"")</f>
        <v/>
      </c>
      <c r="B2018" s="15"/>
      <c r="C2018" s="85"/>
      <c r="D2018" s="84" t="e">
        <f>VLOOKUP(E2018,FINCAS!$A$2:$B$77,2,0)</f>
        <v>#N/A</v>
      </c>
      <c r="E2018" s="15"/>
      <c r="F2018" s="15"/>
      <c r="G2018" s="82" t="e">
        <f>VLOOKUP(F2018,'ESTADAR V3 2025'!$D$125:$E$240,2,0)</f>
        <v>#N/A</v>
      </c>
      <c r="H2018" s="86"/>
      <c r="I2018" s="86"/>
      <c r="J2018" s="15"/>
      <c r="K2018" s="92">
        <f t="shared" si="135"/>
        <v>0</v>
      </c>
      <c r="L2018" s="93">
        <f t="shared" si="136"/>
        <v>0</v>
      </c>
      <c r="M2018" s="94" t="str">
        <f>+IFERROR(VLOOKUP(LEFT(F2018,4),'ESTADAR V3 2025'!$C$4:$G$116,4,0),"")</f>
        <v/>
      </c>
      <c r="N2018" s="95" t="str">
        <f t="shared" si="137"/>
        <v/>
      </c>
      <c r="O2018" s="96" t="str">
        <f t="shared" si="138"/>
        <v/>
      </c>
      <c r="P2018" s="14"/>
      <c r="Q2018" s="14"/>
      <c r="R2018" s="218" t="e">
        <f>+VLOOKUP(F2018,'ESTADAR V3 2025'!$D$125:$G$236,4,FALSE)</f>
        <v>#N/A</v>
      </c>
    </row>
    <row r="2019" spans="1:18" x14ac:dyDescent="0.35">
      <c r="A2019" s="83" t="str">
        <f>IFERROR(VLOOKUP(LEFT(F2019,4),Tabla3[[COD]:[PROCESO]],5,0),"")</f>
        <v/>
      </c>
      <c r="B2019" s="15"/>
      <c r="C2019" s="85"/>
      <c r="D2019" s="84" t="e">
        <f>VLOOKUP(E2019,FINCAS!$A$2:$B$77,2,0)</f>
        <v>#N/A</v>
      </c>
      <c r="E2019" s="15"/>
      <c r="F2019" s="15"/>
      <c r="G2019" s="82" t="e">
        <f>VLOOKUP(F2019,'ESTADAR V3 2025'!$D$125:$E$240,2,0)</f>
        <v>#N/A</v>
      </c>
      <c r="H2019" s="86"/>
      <c r="I2019" s="86"/>
      <c r="J2019" s="15"/>
      <c r="K2019" s="92">
        <f t="shared" si="135"/>
        <v>0</v>
      </c>
      <c r="L2019" s="93">
        <f t="shared" si="136"/>
        <v>0</v>
      </c>
      <c r="M2019" s="94" t="str">
        <f>+IFERROR(VLOOKUP(LEFT(F2019,4),'ESTADAR V3 2025'!$C$4:$G$116,4,0),"")</f>
        <v/>
      </c>
      <c r="N2019" s="95" t="str">
        <f t="shared" si="137"/>
        <v/>
      </c>
      <c r="O2019" s="96" t="str">
        <f t="shared" si="138"/>
        <v/>
      </c>
      <c r="P2019" s="14"/>
      <c r="Q2019" s="14"/>
      <c r="R2019" s="218" t="e">
        <f>+VLOOKUP(F2019,'ESTADAR V3 2025'!$D$125:$G$236,4,FALSE)</f>
        <v>#N/A</v>
      </c>
    </row>
    <row r="2020" spans="1:18" x14ac:dyDescent="0.35">
      <c r="A2020" s="83" t="str">
        <f>IFERROR(VLOOKUP(LEFT(F2020,4),Tabla3[[COD]:[PROCESO]],5,0),"")</f>
        <v/>
      </c>
      <c r="B2020" s="15"/>
      <c r="C2020" s="85"/>
      <c r="D2020" s="84" t="e">
        <f>VLOOKUP(E2020,FINCAS!$A$2:$B$77,2,0)</f>
        <v>#N/A</v>
      </c>
      <c r="E2020" s="15"/>
      <c r="F2020" s="15"/>
      <c r="G2020" s="82" t="e">
        <f>VLOOKUP(F2020,'ESTADAR V3 2025'!$D$125:$E$240,2,0)</f>
        <v>#N/A</v>
      </c>
      <c r="H2020" s="86"/>
      <c r="I2020" s="86"/>
      <c r="J2020" s="15"/>
      <c r="K2020" s="92">
        <f t="shared" si="135"/>
        <v>0</v>
      </c>
      <c r="L2020" s="93">
        <f t="shared" si="136"/>
        <v>0</v>
      </c>
      <c r="M2020" s="94" t="str">
        <f>+IFERROR(VLOOKUP(LEFT(F2020,4),'ESTADAR V3 2025'!$C$4:$G$116,4,0),"")</f>
        <v/>
      </c>
      <c r="N2020" s="95" t="str">
        <f t="shared" si="137"/>
        <v/>
      </c>
      <c r="O2020" s="96" t="str">
        <f t="shared" si="138"/>
        <v/>
      </c>
      <c r="P2020" s="14"/>
      <c r="Q2020" s="14"/>
      <c r="R2020" s="218" t="e">
        <f>+VLOOKUP(F2020,'ESTADAR V3 2025'!$D$125:$G$236,4,FALSE)</f>
        <v>#N/A</v>
      </c>
    </row>
    <row r="2021" spans="1:18" x14ac:dyDescent="0.35">
      <c r="A2021" s="83" t="str">
        <f>IFERROR(VLOOKUP(LEFT(F2021,4),Tabla3[[COD]:[PROCESO]],5,0),"")</f>
        <v/>
      </c>
      <c r="B2021" s="15"/>
      <c r="C2021" s="85"/>
      <c r="D2021" s="84" t="e">
        <f>VLOOKUP(E2021,FINCAS!$A$2:$B$77,2,0)</f>
        <v>#N/A</v>
      </c>
      <c r="E2021" s="15"/>
      <c r="F2021" s="15"/>
      <c r="G2021" s="82" t="e">
        <f>VLOOKUP(F2021,'ESTADAR V3 2025'!$D$125:$E$240,2,0)</f>
        <v>#N/A</v>
      </c>
      <c r="H2021" s="86"/>
      <c r="I2021" s="86"/>
      <c r="J2021" s="15"/>
      <c r="K2021" s="92">
        <f t="shared" si="135"/>
        <v>0</v>
      </c>
      <c r="L2021" s="93">
        <f t="shared" si="136"/>
        <v>0</v>
      </c>
      <c r="M2021" s="94" t="str">
        <f>+IFERROR(VLOOKUP(LEFT(F2021,4),'ESTADAR V3 2025'!$C$4:$G$116,4,0),"")</f>
        <v/>
      </c>
      <c r="N2021" s="95" t="str">
        <f t="shared" si="137"/>
        <v/>
      </c>
      <c r="O2021" s="96" t="str">
        <f t="shared" si="138"/>
        <v/>
      </c>
      <c r="P2021" s="14"/>
      <c r="Q2021" s="14"/>
      <c r="R2021" s="218" t="e">
        <f>+VLOOKUP(F2021,'ESTADAR V3 2025'!$D$125:$G$236,4,FALSE)</f>
        <v>#N/A</v>
      </c>
    </row>
    <row r="2022" spans="1:18" x14ac:dyDescent="0.35">
      <c r="A2022" s="83" t="str">
        <f>IFERROR(VLOOKUP(LEFT(F2022,4),Tabla3[[COD]:[PROCESO]],5,0),"")</f>
        <v/>
      </c>
      <c r="B2022" s="15"/>
      <c r="C2022" s="85"/>
      <c r="D2022" s="84" t="e">
        <f>VLOOKUP(E2022,FINCAS!$A$2:$B$77,2,0)</f>
        <v>#N/A</v>
      </c>
      <c r="E2022" s="15"/>
      <c r="F2022" s="15"/>
      <c r="G2022" s="82" t="e">
        <f>VLOOKUP(F2022,'ESTADAR V3 2025'!$D$125:$E$240,2,0)</f>
        <v>#N/A</v>
      </c>
      <c r="H2022" s="86"/>
      <c r="I2022" s="86"/>
      <c r="J2022" s="15"/>
      <c r="K2022" s="92">
        <f t="shared" si="135"/>
        <v>0</v>
      </c>
      <c r="L2022" s="93">
        <f t="shared" si="136"/>
        <v>0</v>
      </c>
      <c r="M2022" s="94" t="str">
        <f>+IFERROR(VLOOKUP(LEFT(F2022,4),'ESTADAR V3 2025'!$C$4:$G$116,4,0),"")</f>
        <v/>
      </c>
      <c r="N2022" s="95" t="str">
        <f t="shared" si="137"/>
        <v/>
      </c>
      <c r="O2022" s="96" t="str">
        <f t="shared" si="138"/>
        <v/>
      </c>
      <c r="P2022" s="14"/>
      <c r="Q2022" s="14"/>
      <c r="R2022" s="218" t="e">
        <f>+VLOOKUP(F2022,'ESTADAR V3 2025'!$D$125:$G$236,4,FALSE)</f>
        <v>#N/A</v>
      </c>
    </row>
    <row r="2023" spans="1:18" x14ac:dyDescent="0.35">
      <c r="A2023" s="83" t="str">
        <f>IFERROR(VLOOKUP(LEFT(F2023,4),Tabla3[[COD]:[PROCESO]],5,0),"")</f>
        <v/>
      </c>
      <c r="B2023" s="15"/>
      <c r="C2023" s="85"/>
      <c r="D2023" s="84" t="e">
        <f>VLOOKUP(E2023,FINCAS!$A$2:$B$77,2,0)</f>
        <v>#N/A</v>
      </c>
      <c r="E2023" s="15"/>
      <c r="F2023" s="15"/>
      <c r="G2023" s="82" t="e">
        <f>VLOOKUP(F2023,'ESTADAR V3 2025'!$D$125:$E$240,2,0)</f>
        <v>#N/A</v>
      </c>
      <c r="H2023" s="86"/>
      <c r="I2023" s="86"/>
      <c r="J2023" s="15"/>
      <c r="K2023" s="92">
        <f t="shared" si="135"/>
        <v>0</v>
      </c>
      <c r="L2023" s="93">
        <f t="shared" si="136"/>
        <v>0</v>
      </c>
      <c r="M2023" s="94" t="str">
        <f>+IFERROR(VLOOKUP(LEFT(F2023,4),'ESTADAR V3 2025'!$C$4:$G$116,4,0),"")</f>
        <v/>
      </c>
      <c r="N2023" s="95" t="str">
        <f t="shared" si="137"/>
        <v/>
      </c>
      <c r="O2023" s="96" t="str">
        <f t="shared" si="138"/>
        <v/>
      </c>
      <c r="P2023" s="14"/>
      <c r="Q2023" s="14"/>
      <c r="R2023" s="218" t="e">
        <f>+VLOOKUP(F2023,'ESTADAR V3 2025'!$D$125:$G$236,4,FALSE)</f>
        <v>#N/A</v>
      </c>
    </row>
    <row r="2024" spans="1:18" x14ac:dyDescent="0.35">
      <c r="A2024" s="83" t="str">
        <f>IFERROR(VLOOKUP(LEFT(F2024,4),Tabla3[[COD]:[PROCESO]],5,0),"")</f>
        <v/>
      </c>
      <c r="B2024" s="15"/>
      <c r="C2024" s="85"/>
      <c r="D2024" s="84" t="e">
        <f>VLOOKUP(E2024,FINCAS!$A$2:$B$77,2,0)</f>
        <v>#N/A</v>
      </c>
      <c r="E2024" s="15"/>
      <c r="F2024" s="15"/>
      <c r="G2024" s="82" t="e">
        <f>VLOOKUP(F2024,'ESTADAR V3 2025'!$D$125:$E$240,2,0)</f>
        <v>#N/A</v>
      </c>
      <c r="H2024" s="86"/>
      <c r="I2024" s="86"/>
      <c r="J2024" s="15"/>
      <c r="K2024" s="92">
        <f t="shared" si="135"/>
        <v>0</v>
      </c>
      <c r="L2024" s="93">
        <f t="shared" si="136"/>
        <v>0</v>
      </c>
      <c r="M2024" s="94" t="str">
        <f>+IFERROR(VLOOKUP(LEFT(F2024,4),'ESTADAR V3 2025'!$C$4:$G$116,4,0),"")</f>
        <v/>
      </c>
      <c r="N2024" s="95" t="str">
        <f t="shared" si="137"/>
        <v/>
      </c>
      <c r="O2024" s="96" t="str">
        <f t="shared" si="138"/>
        <v/>
      </c>
      <c r="P2024" s="14"/>
      <c r="Q2024" s="14"/>
      <c r="R2024" s="218" t="e">
        <f>+VLOOKUP(F2024,'ESTADAR V3 2025'!$D$125:$G$236,4,FALSE)</f>
        <v>#N/A</v>
      </c>
    </row>
    <row r="2025" spans="1:18" x14ac:dyDescent="0.35">
      <c r="A2025" s="83" t="str">
        <f>IFERROR(VLOOKUP(LEFT(F2025,4),Tabla3[[COD]:[PROCESO]],5,0),"")</f>
        <v/>
      </c>
      <c r="B2025" s="15"/>
      <c r="C2025" s="85"/>
      <c r="D2025" s="84" t="e">
        <f>VLOOKUP(E2025,FINCAS!$A$2:$B$77,2,0)</f>
        <v>#N/A</v>
      </c>
      <c r="E2025" s="15"/>
      <c r="F2025" s="15"/>
      <c r="G2025" s="82" t="e">
        <f>VLOOKUP(F2025,'ESTADAR V3 2025'!$D$125:$E$240,2,0)</f>
        <v>#N/A</v>
      </c>
      <c r="H2025" s="86"/>
      <c r="I2025" s="86"/>
      <c r="J2025" s="15"/>
      <c r="K2025" s="92">
        <f t="shared" si="135"/>
        <v>0</v>
      </c>
      <c r="L2025" s="93">
        <f t="shared" si="136"/>
        <v>0</v>
      </c>
      <c r="M2025" s="94" t="str">
        <f>+IFERROR(VLOOKUP(LEFT(F2025,4),'ESTADAR V3 2025'!$C$4:$G$116,4,0),"")</f>
        <v/>
      </c>
      <c r="N2025" s="95" t="str">
        <f t="shared" si="137"/>
        <v/>
      </c>
      <c r="O2025" s="96" t="str">
        <f t="shared" si="138"/>
        <v/>
      </c>
      <c r="P2025" s="14"/>
      <c r="Q2025" s="14"/>
      <c r="R2025" s="218" t="e">
        <f>+VLOOKUP(F2025,'ESTADAR V3 2025'!$D$125:$G$236,4,FALSE)</f>
        <v>#N/A</v>
      </c>
    </row>
    <row r="2026" spans="1:18" x14ac:dyDescent="0.35">
      <c r="A2026" s="83" t="str">
        <f>IFERROR(VLOOKUP(LEFT(F2026,4),Tabla3[[COD]:[PROCESO]],5,0),"")</f>
        <v/>
      </c>
      <c r="B2026" s="15"/>
      <c r="C2026" s="85"/>
      <c r="D2026" s="84" t="e">
        <f>VLOOKUP(E2026,FINCAS!$A$2:$B$77,2,0)</f>
        <v>#N/A</v>
      </c>
      <c r="E2026" s="15"/>
      <c r="F2026" s="15"/>
      <c r="G2026" s="82" t="e">
        <f>VLOOKUP(F2026,'ESTADAR V3 2025'!$D$125:$E$240,2,0)</f>
        <v>#N/A</v>
      </c>
      <c r="H2026" s="86"/>
      <c r="I2026" s="86"/>
      <c r="J2026" s="15"/>
      <c r="K2026" s="92">
        <f t="shared" si="135"/>
        <v>0</v>
      </c>
      <c r="L2026" s="93">
        <f t="shared" si="136"/>
        <v>0</v>
      </c>
      <c r="M2026" s="94" t="str">
        <f>+IFERROR(VLOOKUP(LEFT(F2026,4),'ESTADAR V3 2025'!$C$4:$G$116,4,0),"")</f>
        <v/>
      </c>
      <c r="N2026" s="95" t="str">
        <f t="shared" si="137"/>
        <v/>
      </c>
      <c r="O2026" s="96" t="str">
        <f t="shared" si="138"/>
        <v/>
      </c>
      <c r="P2026" s="14"/>
      <c r="Q2026" s="14"/>
      <c r="R2026" s="218" t="e">
        <f>+VLOOKUP(F2026,'ESTADAR V3 2025'!$D$125:$G$236,4,FALSE)</f>
        <v>#N/A</v>
      </c>
    </row>
    <row r="2027" spans="1:18" x14ac:dyDescent="0.35">
      <c r="A2027" s="83" t="str">
        <f>IFERROR(VLOOKUP(LEFT(F2027,4),Tabla3[[COD]:[PROCESO]],5,0),"")</f>
        <v/>
      </c>
      <c r="B2027" s="15"/>
      <c r="C2027" s="85"/>
      <c r="D2027" s="84" t="e">
        <f>VLOOKUP(E2027,FINCAS!$A$2:$B$77,2,0)</f>
        <v>#N/A</v>
      </c>
      <c r="E2027" s="15"/>
      <c r="F2027" s="15"/>
      <c r="G2027" s="82" t="e">
        <f>VLOOKUP(F2027,'ESTADAR V3 2025'!$D$125:$E$240,2,0)</f>
        <v>#N/A</v>
      </c>
      <c r="H2027" s="86"/>
      <c r="I2027" s="86"/>
      <c r="J2027" s="15"/>
      <c r="K2027" s="92">
        <f t="shared" si="135"/>
        <v>0</v>
      </c>
      <c r="L2027" s="93">
        <f t="shared" si="136"/>
        <v>0</v>
      </c>
      <c r="M2027" s="94" t="str">
        <f>+IFERROR(VLOOKUP(LEFT(F2027,4),'ESTADAR V3 2025'!$C$4:$G$116,4,0),"")</f>
        <v/>
      </c>
      <c r="N2027" s="95" t="str">
        <f t="shared" si="137"/>
        <v/>
      </c>
      <c r="O2027" s="96" t="str">
        <f t="shared" si="138"/>
        <v/>
      </c>
      <c r="P2027" s="14"/>
      <c r="Q2027" s="14"/>
      <c r="R2027" s="218" t="e">
        <f>+VLOOKUP(F2027,'ESTADAR V3 2025'!$D$125:$G$236,4,FALSE)</f>
        <v>#N/A</v>
      </c>
    </row>
    <row r="2028" spans="1:18" x14ac:dyDescent="0.35">
      <c r="A2028" s="83" t="str">
        <f>IFERROR(VLOOKUP(LEFT(F2028,4),Tabla3[[COD]:[PROCESO]],5,0),"")</f>
        <v/>
      </c>
      <c r="B2028" s="15"/>
      <c r="C2028" s="85"/>
      <c r="D2028" s="84" t="e">
        <f>VLOOKUP(E2028,FINCAS!$A$2:$B$77,2,0)</f>
        <v>#N/A</v>
      </c>
      <c r="E2028" s="15"/>
      <c r="F2028" s="15"/>
      <c r="G2028" s="82" t="e">
        <f>VLOOKUP(F2028,'ESTADAR V3 2025'!$D$125:$E$240,2,0)</f>
        <v>#N/A</v>
      </c>
      <c r="H2028" s="86"/>
      <c r="I2028" s="86"/>
      <c r="J2028" s="15"/>
      <c r="K2028" s="92">
        <f t="shared" si="135"/>
        <v>0</v>
      </c>
      <c r="L2028" s="93">
        <f t="shared" si="136"/>
        <v>0</v>
      </c>
      <c r="M2028" s="94" t="str">
        <f>+IFERROR(VLOOKUP(LEFT(F2028,4),'ESTADAR V3 2025'!$C$4:$G$116,4,0),"")</f>
        <v/>
      </c>
      <c r="N2028" s="95" t="str">
        <f t="shared" si="137"/>
        <v/>
      </c>
      <c r="O2028" s="96" t="str">
        <f t="shared" si="138"/>
        <v/>
      </c>
      <c r="P2028" s="14"/>
      <c r="Q2028" s="14"/>
      <c r="R2028" s="218" t="e">
        <f>+VLOOKUP(F2028,'ESTADAR V3 2025'!$D$125:$G$236,4,FALSE)</f>
        <v>#N/A</v>
      </c>
    </row>
    <row r="2029" spans="1:18" x14ac:dyDescent="0.35">
      <c r="A2029" s="83" t="str">
        <f>IFERROR(VLOOKUP(LEFT(F2029,4),Tabla3[[COD]:[PROCESO]],5,0),"")</f>
        <v/>
      </c>
      <c r="B2029" s="15"/>
      <c r="C2029" s="85"/>
      <c r="D2029" s="84" t="e">
        <f>VLOOKUP(E2029,FINCAS!$A$2:$B$77,2,0)</f>
        <v>#N/A</v>
      </c>
      <c r="E2029" s="15"/>
      <c r="F2029" s="15"/>
      <c r="G2029" s="82" t="e">
        <f>VLOOKUP(F2029,'ESTADAR V3 2025'!$D$125:$E$240,2,0)</f>
        <v>#N/A</v>
      </c>
      <c r="H2029" s="86"/>
      <c r="I2029" s="86"/>
      <c r="J2029" s="15"/>
      <c r="K2029" s="92">
        <f t="shared" si="135"/>
        <v>0</v>
      </c>
      <c r="L2029" s="93">
        <f t="shared" si="136"/>
        <v>0</v>
      </c>
      <c r="M2029" s="94" t="str">
        <f>+IFERROR(VLOOKUP(LEFT(F2029,4),'ESTADAR V3 2025'!$C$4:$G$116,4,0),"")</f>
        <v/>
      </c>
      <c r="N2029" s="95" t="str">
        <f t="shared" si="137"/>
        <v/>
      </c>
      <c r="O2029" s="96" t="str">
        <f t="shared" si="138"/>
        <v/>
      </c>
      <c r="P2029" s="14"/>
      <c r="Q2029" s="14"/>
      <c r="R2029" s="218" t="e">
        <f>+VLOOKUP(F2029,'ESTADAR V3 2025'!$D$125:$G$236,4,FALSE)</f>
        <v>#N/A</v>
      </c>
    </row>
    <row r="2030" spans="1:18" x14ac:dyDescent="0.35">
      <c r="A2030" s="83" t="str">
        <f>IFERROR(VLOOKUP(LEFT(F2030,4),Tabla3[[COD]:[PROCESO]],5,0),"")</f>
        <v/>
      </c>
      <c r="B2030" s="15"/>
      <c r="C2030" s="85"/>
      <c r="D2030" s="84" t="e">
        <f>VLOOKUP(E2030,FINCAS!$A$2:$B$77,2,0)</f>
        <v>#N/A</v>
      </c>
      <c r="E2030" s="15"/>
      <c r="F2030" s="15"/>
      <c r="G2030" s="82" t="e">
        <f>VLOOKUP(F2030,'ESTADAR V3 2025'!$D$125:$E$240,2,0)</f>
        <v>#N/A</v>
      </c>
      <c r="H2030" s="86"/>
      <c r="I2030" s="86"/>
      <c r="J2030" s="15"/>
      <c r="K2030" s="92">
        <f t="shared" si="135"/>
        <v>0</v>
      </c>
      <c r="L2030" s="93">
        <f t="shared" si="136"/>
        <v>0</v>
      </c>
      <c r="M2030" s="94" t="str">
        <f>+IFERROR(VLOOKUP(LEFT(F2030,4),'ESTADAR V3 2025'!$C$4:$G$116,4,0),"")</f>
        <v/>
      </c>
      <c r="N2030" s="95" t="str">
        <f t="shared" si="137"/>
        <v/>
      </c>
      <c r="O2030" s="96" t="str">
        <f t="shared" si="138"/>
        <v/>
      </c>
      <c r="P2030" s="14"/>
      <c r="Q2030" s="14"/>
      <c r="R2030" s="218" t="e">
        <f>+VLOOKUP(F2030,'ESTADAR V3 2025'!$D$125:$G$236,4,FALSE)</f>
        <v>#N/A</v>
      </c>
    </row>
    <row r="2031" spans="1:18" x14ac:dyDescent="0.35">
      <c r="A2031" s="83" t="str">
        <f>IFERROR(VLOOKUP(LEFT(F2031,4),Tabla3[[COD]:[PROCESO]],5,0),"")</f>
        <v/>
      </c>
      <c r="B2031" s="15"/>
      <c r="C2031" s="85"/>
      <c r="D2031" s="84" t="e">
        <f>VLOOKUP(E2031,FINCAS!$A$2:$B$77,2,0)</f>
        <v>#N/A</v>
      </c>
      <c r="E2031" s="15"/>
      <c r="F2031" s="15"/>
      <c r="G2031" s="82" t="e">
        <f>VLOOKUP(F2031,'ESTADAR V3 2025'!$D$125:$E$240,2,0)</f>
        <v>#N/A</v>
      </c>
      <c r="H2031" s="86"/>
      <c r="I2031" s="86"/>
      <c r="J2031" s="15"/>
      <c r="K2031" s="92">
        <f t="shared" si="135"/>
        <v>0</v>
      </c>
      <c r="L2031" s="93">
        <f t="shared" si="136"/>
        <v>0</v>
      </c>
      <c r="M2031" s="94" t="str">
        <f>+IFERROR(VLOOKUP(LEFT(F2031,4),'ESTADAR V3 2025'!$C$4:$G$116,4,0),"")</f>
        <v/>
      </c>
      <c r="N2031" s="95" t="str">
        <f t="shared" si="137"/>
        <v/>
      </c>
      <c r="O2031" s="96" t="str">
        <f t="shared" si="138"/>
        <v/>
      </c>
      <c r="P2031" s="14"/>
      <c r="Q2031" s="14"/>
      <c r="R2031" s="218" t="e">
        <f>+VLOOKUP(F2031,'ESTADAR V3 2025'!$D$125:$G$236,4,FALSE)</f>
        <v>#N/A</v>
      </c>
    </row>
    <row r="2032" spans="1:18" x14ac:dyDescent="0.35">
      <c r="A2032" s="83" t="str">
        <f>IFERROR(VLOOKUP(LEFT(F2032,4),Tabla3[[COD]:[PROCESO]],5,0),"")</f>
        <v/>
      </c>
      <c r="B2032" s="15"/>
      <c r="C2032" s="85"/>
      <c r="D2032" s="84" t="e">
        <f>VLOOKUP(E2032,FINCAS!$A$2:$B$77,2,0)</f>
        <v>#N/A</v>
      </c>
      <c r="E2032" s="15"/>
      <c r="F2032" s="15"/>
      <c r="G2032" s="82" t="e">
        <f>VLOOKUP(F2032,'ESTADAR V3 2025'!$D$125:$E$240,2,0)</f>
        <v>#N/A</v>
      </c>
      <c r="H2032" s="86"/>
      <c r="I2032" s="86"/>
      <c r="J2032" s="15"/>
      <c r="K2032" s="92">
        <f t="shared" si="135"/>
        <v>0</v>
      </c>
      <c r="L2032" s="93">
        <f t="shared" si="136"/>
        <v>0</v>
      </c>
      <c r="M2032" s="94" t="str">
        <f>+IFERROR(VLOOKUP(LEFT(F2032,4),'ESTADAR V3 2025'!$C$4:$G$116,4,0),"")</f>
        <v/>
      </c>
      <c r="N2032" s="95" t="str">
        <f t="shared" si="137"/>
        <v/>
      </c>
      <c r="O2032" s="96" t="str">
        <f t="shared" si="138"/>
        <v/>
      </c>
      <c r="P2032" s="14"/>
      <c r="Q2032" s="14"/>
      <c r="R2032" s="218" t="e">
        <f>+VLOOKUP(F2032,'ESTADAR V3 2025'!$D$125:$G$236,4,FALSE)</f>
        <v>#N/A</v>
      </c>
    </row>
    <row r="2033" spans="1:18" x14ac:dyDescent="0.35">
      <c r="A2033" s="83" t="str">
        <f>IFERROR(VLOOKUP(LEFT(F2033,4),Tabla3[[COD]:[PROCESO]],5,0),"")</f>
        <v/>
      </c>
      <c r="B2033" s="15"/>
      <c r="C2033" s="85"/>
      <c r="D2033" s="84" t="e">
        <f>VLOOKUP(E2033,FINCAS!$A$2:$B$77,2,0)</f>
        <v>#N/A</v>
      </c>
      <c r="E2033" s="15"/>
      <c r="F2033" s="15"/>
      <c r="G2033" s="82" t="e">
        <f>VLOOKUP(F2033,'ESTADAR V3 2025'!$D$125:$E$240,2,0)</f>
        <v>#N/A</v>
      </c>
      <c r="H2033" s="86"/>
      <c r="I2033" s="86"/>
      <c r="J2033" s="15"/>
      <c r="K2033" s="92">
        <f t="shared" si="135"/>
        <v>0</v>
      </c>
      <c r="L2033" s="93">
        <f t="shared" si="136"/>
        <v>0</v>
      </c>
      <c r="M2033" s="94" t="str">
        <f>+IFERROR(VLOOKUP(LEFT(F2033,4),'ESTADAR V3 2025'!$C$4:$G$116,4,0),"")</f>
        <v/>
      </c>
      <c r="N2033" s="95" t="str">
        <f t="shared" si="137"/>
        <v/>
      </c>
      <c r="O2033" s="96" t="str">
        <f t="shared" si="138"/>
        <v/>
      </c>
      <c r="P2033" s="14"/>
      <c r="Q2033" s="14"/>
      <c r="R2033" s="218" t="e">
        <f>+VLOOKUP(F2033,'ESTADAR V3 2025'!$D$125:$G$236,4,FALSE)</f>
        <v>#N/A</v>
      </c>
    </row>
    <row r="2034" spans="1:18" x14ac:dyDescent="0.35">
      <c r="A2034" s="83" t="str">
        <f>IFERROR(VLOOKUP(LEFT(F2034,4),Tabla3[[COD]:[PROCESO]],5,0),"")</f>
        <v/>
      </c>
      <c r="B2034" s="15"/>
      <c r="C2034" s="85"/>
      <c r="D2034" s="84" t="e">
        <f>VLOOKUP(E2034,FINCAS!$A$2:$B$77,2,0)</f>
        <v>#N/A</v>
      </c>
      <c r="E2034" s="15"/>
      <c r="F2034" s="15"/>
      <c r="G2034" s="82" t="e">
        <f>VLOOKUP(F2034,'ESTADAR V3 2025'!$D$125:$E$240,2,0)</f>
        <v>#N/A</v>
      </c>
      <c r="H2034" s="86"/>
      <c r="I2034" s="86"/>
      <c r="J2034" s="15"/>
      <c r="K2034" s="92">
        <f t="shared" si="135"/>
        <v>0</v>
      </c>
      <c r="L2034" s="93">
        <f t="shared" si="136"/>
        <v>0</v>
      </c>
      <c r="M2034" s="94" t="str">
        <f>+IFERROR(VLOOKUP(LEFT(F2034,4),'ESTADAR V3 2025'!$C$4:$G$116,4,0),"")</f>
        <v/>
      </c>
      <c r="N2034" s="95" t="str">
        <f t="shared" si="137"/>
        <v/>
      </c>
      <c r="O2034" s="96" t="str">
        <f t="shared" si="138"/>
        <v/>
      </c>
      <c r="P2034" s="14"/>
      <c r="Q2034" s="14"/>
      <c r="R2034" s="218" t="e">
        <f>+VLOOKUP(F2034,'ESTADAR V3 2025'!$D$125:$G$236,4,FALSE)</f>
        <v>#N/A</v>
      </c>
    </row>
    <row r="2035" spans="1:18" x14ac:dyDescent="0.35">
      <c r="A2035" s="83" t="str">
        <f>IFERROR(VLOOKUP(LEFT(F2035,4),Tabla3[[COD]:[PROCESO]],5,0),"")</f>
        <v/>
      </c>
      <c r="B2035" s="15"/>
      <c r="C2035" s="85"/>
      <c r="D2035" s="84" t="e">
        <f>VLOOKUP(E2035,FINCAS!$A$2:$B$77,2,0)</f>
        <v>#N/A</v>
      </c>
      <c r="E2035" s="15"/>
      <c r="F2035" s="15"/>
      <c r="G2035" s="82" t="e">
        <f>VLOOKUP(F2035,'ESTADAR V3 2025'!$D$125:$E$240,2,0)</f>
        <v>#N/A</v>
      </c>
      <c r="H2035" s="86"/>
      <c r="I2035" s="86"/>
      <c r="J2035" s="15"/>
      <c r="K2035" s="92">
        <f t="shared" si="135"/>
        <v>0</v>
      </c>
      <c r="L2035" s="93">
        <f t="shared" si="136"/>
        <v>0</v>
      </c>
      <c r="M2035" s="94" t="str">
        <f>+IFERROR(VLOOKUP(LEFT(F2035,4),'ESTADAR V3 2025'!$C$4:$G$116,4,0),"")</f>
        <v/>
      </c>
      <c r="N2035" s="95" t="str">
        <f t="shared" si="137"/>
        <v/>
      </c>
      <c r="O2035" s="96" t="str">
        <f t="shared" si="138"/>
        <v/>
      </c>
      <c r="P2035" s="14"/>
      <c r="Q2035" s="14"/>
      <c r="R2035" s="218" t="e">
        <f>+VLOOKUP(F2035,'ESTADAR V3 2025'!$D$125:$G$236,4,FALSE)</f>
        <v>#N/A</v>
      </c>
    </row>
    <row r="2036" spans="1:18" x14ac:dyDescent="0.35">
      <c r="A2036" s="83" t="str">
        <f>IFERROR(VLOOKUP(LEFT(F2036,4),Tabla3[[COD]:[PROCESO]],5,0),"")</f>
        <v/>
      </c>
      <c r="B2036" s="15"/>
      <c r="C2036" s="85"/>
      <c r="D2036" s="84" t="e">
        <f>VLOOKUP(E2036,FINCAS!$A$2:$B$77,2,0)</f>
        <v>#N/A</v>
      </c>
      <c r="E2036" s="15"/>
      <c r="F2036" s="15"/>
      <c r="G2036" s="82" t="e">
        <f>VLOOKUP(F2036,'ESTADAR V3 2025'!$D$125:$E$240,2,0)</f>
        <v>#N/A</v>
      </c>
      <c r="H2036" s="86"/>
      <c r="I2036" s="86"/>
      <c r="J2036" s="15"/>
      <c r="K2036" s="92">
        <f t="shared" si="135"/>
        <v>0</v>
      </c>
      <c r="L2036" s="93">
        <f t="shared" si="136"/>
        <v>0</v>
      </c>
      <c r="M2036" s="94" t="str">
        <f>+IFERROR(VLOOKUP(LEFT(F2036,4),'ESTADAR V3 2025'!$C$4:$G$116,4,0),"")</f>
        <v/>
      </c>
      <c r="N2036" s="95" t="str">
        <f t="shared" si="137"/>
        <v/>
      </c>
      <c r="O2036" s="96" t="str">
        <f t="shared" si="138"/>
        <v/>
      </c>
      <c r="P2036" s="14"/>
      <c r="Q2036" s="14"/>
      <c r="R2036" s="218" t="e">
        <f>+VLOOKUP(F2036,'ESTADAR V3 2025'!$D$125:$G$236,4,FALSE)</f>
        <v>#N/A</v>
      </c>
    </row>
    <row r="2037" spans="1:18" x14ac:dyDescent="0.35">
      <c r="A2037" s="83" t="str">
        <f>IFERROR(VLOOKUP(LEFT(F2037,4),Tabla3[[COD]:[PROCESO]],5,0),"")</f>
        <v/>
      </c>
      <c r="B2037" s="15"/>
      <c r="C2037" s="85"/>
      <c r="D2037" s="84" t="e">
        <f>VLOOKUP(E2037,FINCAS!$A$2:$B$77,2,0)</f>
        <v>#N/A</v>
      </c>
      <c r="E2037" s="15"/>
      <c r="F2037" s="15"/>
      <c r="G2037" s="82" t="e">
        <f>VLOOKUP(F2037,'ESTADAR V3 2025'!$D$125:$E$240,2,0)</f>
        <v>#N/A</v>
      </c>
      <c r="H2037" s="86"/>
      <c r="I2037" s="86"/>
      <c r="J2037" s="15"/>
      <c r="K2037" s="92">
        <f t="shared" si="135"/>
        <v>0</v>
      </c>
      <c r="L2037" s="93">
        <f t="shared" si="136"/>
        <v>0</v>
      </c>
      <c r="M2037" s="94" t="str">
        <f>+IFERROR(VLOOKUP(LEFT(F2037,4),'ESTADAR V3 2025'!$C$4:$G$116,4,0),"")</f>
        <v/>
      </c>
      <c r="N2037" s="95" t="str">
        <f t="shared" si="137"/>
        <v/>
      </c>
      <c r="O2037" s="96" t="str">
        <f t="shared" si="138"/>
        <v/>
      </c>
      <c r="P2037" s="14"/>
      <c r="Q2037" s="14"/>
      <c r="R2037" s="218" t="e">
        <f>+VLOOKUP(F2037,'ESTADAR V3 2025'!$D$125:$G$236,4,FALSE)</f>
        <v>#N/A</v>
      </c>
    </row>
    <row r="2038" spans="1:18" x14ac:dyDescent="0.35">
      <c r="A2038" s="83" t="str">
        <f>IFERROR(VLOOKUP(LEFT(F2038,4),Tabla3[[COD]:[PROCESO]],5,0),"")</f>
        <v/>
      </c>
      <c r="B2038" s="15"/>
      <c r="C2038" s="85"/>
      <c r="D2038" s="84" t="e">
        <f>VLOOKUP(E2038,FINCAS!$A$2:$B$77,2,0)</f>
        <v>#N/A</v>
      </c>
      <c r="E2038" s="15"/>
      <c r="F2038" s="15"/>
      <c r="G2038" s="82" t="e">
        <f>VLOOKUP(F2038,'ESTADAR V3 2025'!$D$125:$E$240,2,0)</f>
        <v>#N/A</v>
      </c>
      <c r="H2038" s="86"/>
      <c r="I2038" s="86"/>
      <c r="J2038" s="15"/>
      <c r="K2038" s="92">
        <f t="shared" si="135"/>
        <v>0</v>
      </c>
      <c r="L2038" s="93">
        <f t="shared" si="136"/>
        <v>0</v>
      </c>
      <c r="M2038" s="94" t="str">
        <f>+IFERROR(VLOOKUP(LEFT(F2038,4),'ESTADAR V3 2025'!$C$4:$G$116,4,0),"")</f>
        <v/>
      </c>
      <c r="N2038" s="95" t="str">
        <f t="shared" si="137"/>
        <v/>
      </c>
      <c r="O2038" s="96" t="str">
        <f t="shared" si="138"/>
        <v/>
      </c>
      <c r="P2038" s="14"/>
      <c r="Q2038" s="14"/>
      <c r="R2038" s="218" t="e">
        <f>+VLOOKUP(F2038,'ESTADAR V3 2025'!$D$125:$G$236,4,FALSE)</f>
        <v>#N/A</v>
      </c>
    </row>
    <row r="2039" spans="1:18" x14ac:dyDescent="0.35">
      <c r="A2039" s="83" t="str">
        <f>IFERROR(VLOOKUP(LEFT(F2039,4),Tabla3[[COD]:[PROCESO]],5,0),"")</f>
        <v/>
      </c>
      <c r="B2039" s="15"/>
      <c r="C2039" s="85"/>
      <c r="D2039" s="84" t="e">
        <f>VLOOKUP(E2039,FINCAS!$A$2:$B$77,2,0)</f>
        <v>#N/A</v>
      </c>
      <c r="E2039" s="15"/>
      <c r="F2039" s="15"/>
      <c r="G2039" s="82" t="e">
        <f>VLOOKUP(F2039,'ESTADAR V3 2025'!$D$125:$E$240,2,0)</f>
        <v>#N/A</v>
      </c>
      <c r="H2039" s="86"/>
      <c r="I2039" s="86"/>
      <c r="J2039" s="15"/>
      <c r="K2039" s="92">
        <f t="shared" si="135"/>
        <v>0</v>
      </c>
      <c r="L2039" s="93">
        <f t="shared" si="136"/>
        <v>0</v>
      </c>
      <c r="M2039" s="94" t="str">
        <f>+IFERROR(VLOOKUP(LEFT(F2039,4),'ESTADAR V3 2025'!$C$4:$G$116,4,0),"")</f>
        <v/>
      </c>
      <c r="N2039" s="95" t="str">
        <f t="shared" si="137"/>
        <v/>
      </c>
      <c r="O2039" s="96" t="str">
        <f t="shared" si="138"/>
        <v/>
      </c>
      <c r="P2039" s="14"/>
      <c r="Q2039" s="14"/>
      <c r="R2039" s="218" t="e">
        <f>+VLOOKUP(F2039,'ESTADAR V3 2025'!$D$125:$G$236,4,FALSE)</f>
        <v>#N/A</v>
      </c>
    </row>
    <row r="2040" spans="1:18" x14ac:dyDescent="0.35">
      <c r="A2040" s="83" t="str">
        <f>IFERROR(VLOOKUP(LEFT(F2040,4),Tabla3[[COD]:[PROCESO]],5,0),"")</f>
        <v/>
      </c>
      <c r="B2040" s="15"/>
      <c r="C2040" s="85"/>
      <c r="D2040" s="84" t="e">
        <f>VLOOKUP(E2040,FINCAS!$A$2:$B$77,2,0)</f>
        <v>#N/A</v>
      </c>
      <c r="E2040" s="15"/>
      <c r="F2040" s="15"/>
      <c r="G2040" s="82" t="e">
        <f>VLOOKUP(F2040,'ESTADAR V3 2025'!$D$125:$E$240,2,0)</f>
        <v>#N/A</v>
      </c>
      <c r="H2040" s="86"/>
      <c r="I2040" s="86"/>
      <c r="J2040" s="15"/>
      <c r="K2040" s="92">
        <f t="shared" si="135"/>
        <v>0</v>
      </c>
      <c r="L2040" s="93">
        <f t="shared" si="136"/>
        <v>0</v>
      </c>
      <c r="M2040" s="94" t="str">
        <f>+IFERROR(VLOOKUP(LEFT(F2040,4),'ESTADAR V3 2025'!$C$4:$G$116,4,0),"")</f>
        <v/>
      </c>
      <c r="N2040" s="95" t="str">
        <f t="shared" si="137"/>
        <v/>
      </c>
      <c r="O2040" s="96" t="str">
        <f t="shared" si="138"/>
        <v/>
      </c>
      <c r="P2040" s="14"/>
      <c r="Q2040" s="14"/>
      <c r="R2040" s="218" t="e">
        <f>+VLOOKUP(F2040,'ESTADAR V3 2025'!$D$125:$G$236,4,FALSE)</f>
        <v>#N/A</v>
      </c>
    </row>
    <row r="2041" spans="1:18" x14ac:dyDescent="0.35">
      <c r="A2041" s="83" t="str">
        <f>IFERROR(VLOOKUP(LEFT(F2041,4),Tabla3[[COD]:[PROCESO]],5,0),"")</f>
        <v/>
      </c>
      <c r="B2041" s="15"/>
      <c r="C2041" s="85"/>
      <c r="D2041" s="84" t="e">
        <f>VLOOKUP(E2041,FINCAS!$A$2:$B$77,2,0)</f>
        <v>#N/A</v>
      </c>
      <c r="E2041" s="15"/>
      <c r="F2041" s="15"/>
      <c r="G2041" s="82" t="e">
        <f>VLOOKUP(F2041,'ESTADAR V3 2025'!$D$125:$E$240,2,0)</f>
        <v>#N/A</v>
      </c>
      <c r="H2041" s="86"/>
      <c r="I2041" s="86"/>
      <c r="J2041" s="15"/>
      <c r="K2041" s="92">
        <f t="shared" si="135"/>
        <v>0</v>
      </c>
      <c r="L2041" s="93">
        <f t="shared" si="136"/>
        <v>0</v>
      </c>
      <c r="M2041" s="94" t="str">
        <f>+IFERROR(VLOOKUP(LEFT(F2041,4),'ESTADAR V3 2025'!$C$4:$G$116,4,0),"")</f>
        <v/>
      </c>
      <c r="N2041" s="95" t="str">
        <f t="shared" si="137"/>
        <v/>
      </c>
      <c r="O2041" s="96" t="str">
        <f t="shared" si="138"/>
        <v/>
      </c>
      <c r="P2041" s="14"/>
      <c r="Q2041" s="14"/>
      <c r="R2041" s="218" t="e">
        <f>+VLOOKUP(F2041,'ESTADAR V3 2025'!$D$125:$G$236,4,FALSE)</f>
        <v>#N/A</v>
      </c>
    </row>
    <row r="2042" spans="1:18" x14ac:dyDescent="0.35">
      <c r="A2042" s="83" t="str">
        <f>IFERROR(VLOOKUP(LEFT(F2042,4),Tabla3[[COD]:[PROCESO]],5,0),"")</f>
        <v/>
      </c>
      <c r="B2042" s="15"/>
      <c r="C2042" s="85"/>
      <c r="D2042" s="84" t="e">
        <f>VLOOKUP(E2042,FINCAS!$A$2:$B$77,2,0)</f>
        <v>#N/A</v>
      </c>
      <c r="E2042" s="15"/>
      <c r="F2042" s="15"/>
      <c r="G2042" s="82" t="e">
        <f>VLOOKUP(F2042,'ESTADAR V3 2025'!$D$125:$E$240,2,0)</f>
        <v>#N/A</v>
      </c>
      <c r="H2042" s="86"/>
      <c r="I2042" s="86"/>
      <c r="J2042" s="15"/>
      <c r="K2042" s="92">
        <f t="shared" si="135"/>
        <v>0</v>
      </c>
      <c r="L2042" s="93">
        <f t="shared" si="136"/>
        <v>0</v>
      </c>
      <c r="M2042" s="94" t="str">
        <f>+IFERROR(VLOOKUP(LEFT(F2042,4),'ESTADAR V3 2025'!$C$4:$G$116,4,0),"")</f>
        <v/>
      </c>
      <c r="N2042" s="95" t="str">
        <f t="shared" si="137"/>
        <v/>
      </c>
      <c r="O2042" s="96" t="str">
        <f t="shared" si="138"/>
        <v/>
      </c>
      <c r="P2042" s="14"/>
      <c r="Q2042" s="14"/>
      <c r="R2042" s="218" t="e">
        <f>+VLOOKUP(F2042,'ESTADAR V3 2025'!$D$125:$G$236,4,FALSE)</f>
        <v>#N/A</v>
      </c>
    </row>
    <row r="2043" spans="1:18" x14ac:dyDescent="0.35">
      <c r="A2043" s="83" t="str">
        <f>IFERROR(VLOOKUP(LEFT(F2043,4),Tabla3[[COD]:[PROCESO]],5,0),"")</f>
        <v/>
      </c>
      <c r="B2043" s="15"/>
      <c r="C2043" s="85"/>
      <c r="D2043" s="84" t="e">
        <f>VLOOKUP(E2043,FINCAS!$A$2:$B$77,2,0)</f>
        <v>#N/A</v>
      </c>
      <c r="E2043" s="15"/>
      <c r="F2043" s="15"/>
      <c r="G2043" s="82" t="e">
        <f>VLOOKUP(F2043,'ESTADAR V3 2025'!$D$125:$E$240,2,0)</f>
        <v>#N/A</v>
      </c>
      <c r="H2043" s="86"/>
      <c r="I2043" s="86"/>
      <c r="J2043" s="15"/>
      <c r="K2043" s="92">
        <f t="shared" si="135"/>
        <v>0</v>
      </c>
      <c r="L2043" s="93">
        <f t="shared" si="136"/>
        <v>0</v>
      </c>
      <c r="M2043" s="94" t="str">
        <f>+IFERROR(VLOOKUP(LEFT(F2043,4),'ESTADAR V3 2025'!$C$4:$G$116,4,0),"")</f>
        <v/>
      </c>
      <c r="N2043" s="95" t="str">
        <f t="shared" si="137"/>
        <v/>
      </c>
      <c r="O2043" s="96" t="str">
        <f t="shared" si="138"/>
        <v/>
      </c>
      <c r="P2043" s="14"/>
      <c r="Q2043" s="14"/>
      <c r="R2043" s="218" t="e">
        <f>+VLOOKUP(F2043,'ESTADAR V3 2025'!$D$125:$G$236,4,FALSE)</f>
        <v>#N/A</v>
      </c>
    </row>
    <row r="2044" spans="1:18" x14ac:dyDescent="0.35">
      <c r="A2044" s="83" t="str">
        <f>IFERROR(VLOOKUP(LEFT(F2044,4),Tabla3[[COD]:[PROCESO]],5,0),"")</f>
        <v/>
      </c>
      <c r="B2044" s="15"/>
      <c r="C2044" s="85"/>
      <c r="D2044" s="84" t="e">
        <f>VLOOKUP(E2044,FINCAS!$A$2:$B$77,2,0)</f>
        <v>#N/A</v>
      </c>
      <c r="E2044" s="15"/>
      <c r="F2044" s="15"/>
      <c r="G2044" s="82" t="e">
        <f>VLOOKUP(F2044,'ESTADAR V3 2025'!$D$125:$E$240,2,0)</f>
        <v>#N/A</v>
      </c>
      <c r="H2044" s="86"/>
      <c r="I2044" s="86"/>
      <c r="J2044" s="15"/>
      <c r="K2044" s="92">
        <f t="shared" si="135"/>
        <v>0</v>
      </c>
      <c r="L2044" s="93">
        <f t="shared" si="136"/>
        <v>0</v>
      </c>
      <c r="M2044" s="94" t="str">
        <f>+IFERROR(VLOOKUP(LEFT(F2044,4),'ESTADAR V3 2025'!$C$4:$G$116,4,0),"")</f>
        <v/>
      </c>
      <c r="N2044" s="95" t="str">
        <f t="shared" si="137"/>
        <v/>
      </c>
      <c r="O2044" s="96" t="str">
        <f t="shared" si="138"/>
        <v/>
      </c>
      <c r="P2044" s="14"/>
      <c r="Q2044" s="14"/>
      <c r="R2044" s="218" t="e">
        <f>+VLOOKUP(F2044,'ESTADAR V3 2025'!$D$125:$G$236,4,FALSE)</f>
        <v>#N/A</v>
      </c>
    </row>
    <row r="2045" spans="1:18" x14ac:dyDescent="0.35">
      <c r="A2045" s="83" t="str">
        <f>IFERROR(VLOOKUP(LEFT(F2045,4),Tabla3[[COD]:[PROCESO]],5,0),"")</f>
        <v/>
      </c>
      <c r="B2045" s="15"/>
      <c r="C2045" s="85"/>
      <c r="D2045" s="84" t="e">
        <f>VLOOKUP(E2045,FINCAS!$A$2:$B$77,2,0)</f>
        <v>#N/A</v>
      </c>
      <c r="E2045" s="15"/>
      <c r="F2045" s="15"/>
      <c r="G2045" s="82" t="e">
        <f>VLOOKUP(F2045,'ESTADAR V3 2025'!$D$125:$E$240,2,0)</f>
        <v>#N/A</v>
      </c>
      <c r="H2045" s="86"/>
      <c r="I2045" s="86"/>
      <c r="J2045" s="15"/>
      <c r="K2045" s="92">
        <f t="shared" si="135"/>
        <v>0</v>
      </c>
      <c r="L2045" s="93">
        <f t="shared" si="136"/>
        <v>0</v>
      </c>
      <c r="M2045" s="94" t="str">
        <f>+IFERROR(VLOOKUP(LEFT(F2045,4),'ESTADAR V3 2025'!$C$4:$G$116,4,0),"")</f>
        <v/>
      </c>
      <c r="N2045" s="95" t="str">
        <f t="shared" si="137"/>
        <v/>
      </c>
      <c r="O2045" s="96" t="str">
        <f t="shared" si="138"/>
        <v/>
      </c>
      <c r="P2045" s="14"/>
      <c r="Q2045" s="14"/>
      <c r="R2045" s="218" t="e">
        <f>+VLOOKUP(F2045,'ESTADAR V3 2025'!$D$125:$G$236,4,FALSE)</f>
        <v>#N/A</v>
      </c>
    </row>
    <row r="2046" spans="1:18" x14ac:dyDescent="0.35">
      <c r="A2046" s="83" t="str">
        <f>IFERROR(VLOOKUP(LEFT(F2046,4),Tabla3[[COD]:[PROCESO]],5,0),"")</f>
        <v/>
      </c>
      <c r="B2046" s="15"/>
      <c r="C2046" s="85"/>
      <c r="D2046" s="84" t="e">
        <f>VLOOKUP(E2046,FINCAS!$A$2:$B$77,2,0)</f>
        <v>#N/A</v>
      </c>
      <c r="E2046" s="15"/>
      <c r="F2046" s="15"/>
      <c r="G2046" s="82" t="e">
        <f>VLOOKUP(F2046,'ESTADAR V3 2025'!$D$125:$E$240,2,0)</f>
        <v>#N/A</v>
      </c>
      <c r="H2046" s="86"/>
      <c r="I2046" s="86"/>
      <c r="J2046" s="15"/>
      <c r="K2046" s="92">
        <f t="shared" si="135"/>
        <v>0</v>
      </c>
      <c r="L2046" s="93">
        <f t="shared" si="136"/>
        <v>0</v>
      </c>
      <c r="M2046" s="94" t="str">
        <f>+IFERROR(VLOOKUP(LEFT(F2046,4),'ESTADAR V3 2025'!$C$4:$G$116,4,0),"")</f>
        <v/>
      </c>
      <c r="N2046" s="95" t="str">
        <f t="shared" si="137"/>
        <v/>
      </c>
      <c r="O2046" s="96" t="str">
        <f t="shared" si="138"/>
        <v/>
      </c>
      <c r="P2046" s="14"/>
      <c r="Q2046" s="14"/>
      <c r="R2046" s="218" t="e">
        <f>+VLOOKUP(F2046,'ESTADAR V3 2025'!$D$125:$G$236,4,FALSE)</f>
        <v>#N/A</v>
      </c>
    </row>
    <row r="2047" spans="1:18" x14ac:dyDescent="0.35">
      <c r="A2047" s="83" t="str">
        <f>IFERROR(VLOOKUP(LEFT(F2047,4),Tabla3[[COD]:[PROCESO]],5,0),"")</f>
        <v/>
      </c>
      <c r="B2047" s="15"/>
      <c r="C2047" s="85"/>
      <c r="D2047" s="84" t="e">
        <f>VLOOKUP(E2047,FINCAS!$A$2:$B$77,2,0)</f>
        <v>#N/A</v>
      </c>
      <c r="E2047" s="15"/>
      <c r="F2047" s="15"/>
      <c r="G2047" s="82" t="e">
        <f>VLOOKUP(F2047,'ESTADAR V3 2025'!$D$125:$E$240,2,0)</f>
        <v>#N/A</v>
      </c>
      <c r="H2047" s="86"/>
      <c r="I2047" s="86"/>
      <c r="J2047" s="15"/>
      <c r="K2047" s="92">
        <f t="shared" si="135"/>
        <v>0</v>
      </c>
      <c r="L2047" s="93">
        <f t="shared" si="136"/>
        <v>0</v>
      </c>
      <c r="M2047" s="94" t="str">
        <f>+IFERROR(VLOOKUP(LEFT(F2047,4),'ESTADAR V3 2025'!$C$4:$G$116,4,0),"")</f>
        <v/>
      </c>
      <c r="N2047" s="95" t="str">
        <f t="shared" si="137"/>
        <v/>
      </c>
      <c r="O2047" s="96" t="str">
        <f t="shared" si="138"/>
        <v/>
      </c>
      <c r="P2047" s="14"/>
      <c r="Q2047" s="14"/>
      <c r="R2047" s="218" t="e">
        <f>+VLOOKUP(F2047,'ESTADAR V3 2025'!$D$125:$G$236,4,FALSE)</f>
        <v>#N/A</v>
      </c>
    </row>
    <row r="2048" spans="1:18" x14ac:dyDescent="0.35">
      <c r="A2048" s="83" t="str">
        <f>IFERROR(VLOOKUP(LEFT(F2048,4),Tabla3[[COD]:[PROCESO]],5,0),"")</f>
        <v/>
      </c>
      <c r="B2048" s="15"/>
      <c r="C2048" s="85"/>
      <c r="D2048" s="84" t="e">
        <f>VLOOKUP(E2048,FINCAS!$A$2:$B$77,2,0)</f>
        <v>#N/A</v>
      </c>
      <c r="E2048" s="15"/>
      <c r="F2048" s="15"/>
      <c r="G2048" s="82" t="e">
        <f>VLOOKUP(F2048,'ESTADAR V3 2025'!$D$125:$E$240,2,0)</f>
        <v>#N/A</v>
      </c>
      <c r="H2048" s="86"/>
      <c r="I2048" s="86"/>
      <c r="J2048" s="15"/>
      <c r="K2048" s="92">
        <f t="shared" si="135"/>
        <v>0</v>
      </c>
      <c r="L2048" s="93">
        <f t="shared" si="136"/>
        <v>0</v>
      </c>
      <c r="M2048" s="94" t="str">
        <f>+IFERROR(VLOOKUP(LEFT(F2048,4),'ESTADAR V3 2025'!$C$4:$G$116,4,0),"")</f>
        <v/>
      </c>
      <c r="N2048" s="95" t="str">
        <f t="shared" si="137"/>
        <v/>
      </c>
      <c r="O2048" s="96" t="str">
        <f t="shared" si="138"/>
        <v/>
      </c>
      <c r="P2048" s="14"/>
      <c r="Q2048" s="14"/>
      <c r="R2048" s="218" t="e">
        <f>+VLOOKUP(F2048,'ESTADAR V3 2025'!$D$125:$G$236,4,FALSE)</f>
        <v>#N/A</v>
      </c>
    </row>
    <row r="2049" spans="1:18" x14ac:dyDescent="0.35">
      <c r="A2049" s="83" t="str">
        <f>IFERROR(VLOOKUP(LEFT(F2049,4),Tabla3[[COD]:[PROCESO]],5,0),"")</f>
        <v/>
      </c>
      <c r="B2049" s="15"/>
      <c r="C2049" s="85"/>
      <c r="D2049" s="84" t="e">
        <f>VLOOKUP(E2049,FINCAS!$A$2:$B$77,2,0)</f>
        <v>#N/A</v>
      </c>
      <c r="E2049" s="15"/>
      <c r="F2049" s="15"/>
      <c r="G2049" s="82" t="e">
        <f>VLOOKUP(F2049,'ESTADAR V3 2025'!$D$125:$E$240,2,0)</f>
        <v>#N/A</v>
      </c>
      <c r="H2049" s="86"/>
      <c r="I2049" s="86"/>
      <c r="J2049" s="15"/>
      <c r="K2049" s="92">
        <f t="shared" si="135"/>
        <v>0</v>
      </c>
      <c r="L2049" s="93">
        <f t="shared" si="136"/>
        <v>0</v>
      </c>
      <c r="M2049" s="94" t="str">
        <f>+IFERROR(VLOOKUP(LEFT(F2049,4),'ESTADAR V3 2025'!$C$4:$G$116,4,0),"")</f>
        <v/>
      </c>
      <c r="N2049" s="95" t="str">
        <f t="shared" si="137"/>
        <v/>
      </c>
      <c r="O2049" s="96" t="str">
        <f t="shared" si="138"/>
        <v/>
      </c>
      <c r="P2049" s="14"/>
      <c r="Q2049" s="14"/>
      <c r="R2049" s="218" t="e">
        <f>+VLOOKUP(F2049,'ESTADAR V3 2025'!$D$125:$G$236,4,FALSE)</f>
        <v>#N/A</v>
      </c>
    </row>
    <row r="2050" spans="1:18" x14ac:dyDescent="0.35">
      <c r="A2050" s="83" t="str">
        <f>IFERROR(VLOOKUP(LEFT(F2050,4),Tabla3[[COD]:[PROCESO]],5,0),"")</f>
        <v/>
      </c>
      <c r="B2050" s="15"/>
      <c r="C2050" s="85"/>
      <c r="D2050" s="84" t="e">
        <f>VLOOKUP(E2050,FINCAS!$A$2:$B$77,2,0)</f>
        <v>#N/A</v>
      </c>
      <c r="E2050" s="15"/>
      <c r="F2050" s="15"/>
      <c r="G2050" s="82" t="e">
        <f>VLOOKUP(F2050,'ESTADAR V3 2025'!$D$125:$E$240,2,0)</f>
        <v>#N/A</v>
      </c>
      <c r="H2050" s="86"/>
      <c r="I2050" s="86"/>
      <c r="J2050" s="15"/>
      <c r="K2050" s="92">
        <f t="shared" si="135"/>
        <v>0</v>
      </c>
      <c r="L2050" s="93">
        <f t="shared" si="136"/>
        <v>0</v>
      </c>
      <c r="M2050" s="94" t="str">
        <f>+IFERROR(VLOOKUP(LEFT(F2050,4),'ESTADAR V3 2025'!$C$4:$G$116,4,0),"")</f>
        <v/>
      </c>
      <c r="N2050" s="95" t="str">
        <f t="shared" si="137"/>
        <v/>
      </c>
      <c r="O2050" s="96" t="str">
        <f t="shared" si="138"/>
        <v/>
      </c>
      <c r="P2050" s="14"/>
      <c r="Q2050" s="14"/>
      <c r="R2050" s="218" t="e">
        <f>+VLOOKUP(F2050,'ESTADAR V3 2025'!$D$125:$G$236,4,FALSE)</f>
        <v>#N/A</v>
      </c>
    </row>
    <row r="2051" spans="1:18" x14ac:dyDescent="0.35">
      <c r="A2051" s="83" t="str">
        <f>IFERROR(VLOOKUP(LEFT(F2051,4),Tabla3[[COD]:[PROCESO]],5,0),"")</f>
        <v/>
      </c>
      <c r="B2051" s="15"/>
      <c r="C2051" s="85"/>
      <c r="D2051" s="84" t="e">
        <f>VLOOKUP(E2051,FINCAS!$A$2:$B$77,2,0)</f>
        <v>#N/A</v>
      </c>
      <c r="E2051" s="15"/>
      <c r="F2051" s="15"/>
      <c r="G2051" s="82" t="e">
        <f>VLOOKUP(F2051,'ESTADAR V3 2025'!$D$125:$E$240,2,0)</f>
        <v>#N/A</v>
      </c>
      <c r="H2051" s="86"/>
      <c r="I2051" s="86"/>
      <c r="J2051" s="15"/>
      <c r="K2051" s="92">
        <f t="shared" si="135"/>
        <v>0</v>
      </c>
      <c r="L2051" s="93">
        <f t="shared" si="136"/>
        <v>0</v>
      </c>
      <c r="M2051" s="94" t="str">
        <f>+IFERROR(VLOOKUP(LEFT(F2051,4),'ESTADAR V3 2025'!$C$4:$G$116,4,0),"")</f>
        <v/>
      </c>
      <c r="N2051" s="95" t="str">
        <f t="shared" si="137"/>
        <v/>
      </c>
      <c r="O2051" s="96" t="str">
        <f t="shared" si="138"/>
        <v/>
      </c>
      <c r="P2051" s="14"/>
      <c r="Q2051" s="14"/>
      <c r="R2051" s="218" t="e">
        <f>+VLOOKUP(F2051,'ESTADAR V3 2025'!$D$125:$G$236,4,FALSE)</f>
        <v>#N/A</v>
      </c>
    </row>
    <row r="2052" spans="1:18" x14ac:dyDescent="0.35">
      <c r="A2052" s="83" t="str">
        <f>IFERROR(VLOOKUP(LEFT(F2052,4),Tabla3[[COD]:[PROCESO]],5,0),"")</f>
        <v/>
      </c>
      <c r="B2052" s="15"/>
      <c r="C2052" s="85"/>
      <c r="D2052" s="84" t="e">
        <f>VLOOKUP(E2052,FINCAS!$A$2:$B$77,2,0)</f>
        <v>#N/A</v>
      </c>
      <c r="E2052" s="15"/>
      <c r="F2052" s="15"/>
      <c r="G2052" s="82" t="e">
        <f>VLOOKUP(F2052,'ESTADAR V3 2025'!$D$125:$E$240,2,0)</f>
        <v>#N/A</v>
      </c>
      <c r="H2052" s="86"/>
      <c r="I2052" s="86"/>
      <c r="J2052" s="15"/>
      <c r="K2052" s="92">
        <f t="shared" si="135"/>
        <v>0</v>
      </c>
      <c r="L2052" s="93">
        <f t="shared" si="136"/>
        <v>0</v>
      </c>
      <c r="M2052" s="94" t="str">
        <f>+IFERROR(VLOOKUP(LEFT(F2052,4),'ESTADAR V3 2025'!$C$4:$G$116,4,0),"")</f>
        <v/>
      </c>
      <c r="N2052" s="95" t="str">
        <f t="shared" si="137"/>
        <v/>
      </c>
      <c r="O2052" s="96" t="str">
        <f t="shared" si="138"/>
        <v/>
      </c>
      <c r="P2052" s="14"/>
      <c r="Q2052" s="14"/>
      <c r="R2052" s="218" t="e">
        <f>+VLOOKUP(F2052,'ESTADAR V3 2025'!$D$125:$G$236,4,FALSE)</f>
        <v>#N/A</v>
      </c>
    </row>
    <row r="2053" spans="1:18" x14ac:dyDescent="0.35">
      <c r="A2053" s="83" t="str">
        <f>IFERROR(VLOOKUP(LEFT(F2053,4),Tabla3[[COD]:[PROCESO]],5,0),"")</f>
        <v/>
      </c>
      <c r="B2053" s="15"/>
      <c r="C2053" s="85"/>
      <c r="D2053" s="84" t="e">
        <f>VLOOKUP(E2053,FINCAS!$A$2:$B$77,2,0)</f>
        <v>#N/A</v>
      </c>
      <c r="E2053" s="15"/>
      <c r="F2053" s="15"/>
      <c r="G2053" s="82" t="e">
        <f>VLOOKUP(F2053,'ESTADAR V3 2025'!$D$125:$E$240,2,0)</f>
        <v>#N/A</v>
      </c>
      <c r="H2053" s="86"/>
      <c r="I2053" s="86"/>
      <c r="J2053" s="15"/>
      <c r="K2053" s="92">
        <f t="shared" si="135"/>
        <v>0</v>
      </c>
      <c r="L2053" s="93">
        <f t="shared" si="136"/>
        <v>0</v>
      </c>
      <c r="M2053" s="94" t="str">
        <f>+IFERROR(VLOOKUP(LEFT(F2053,4),'ESTADAR V3 2025'!$C$4:$G$116,4,0),"")</f>
        <v/>
      </c>
      <c r="N2053" s="95" t="str">
        <f t="shared" si="137"/>
        <v/>
      </c>
      <c r="O2053" s="96" t="str">
        <f t="shared" si="138"/>
        <v/>
      </c>
      <c r="P2053" s="14"/>
      <c r="Q2053" s="14"/>
      <c r="R2053" s="218" t="e">
        <f>+VLOOKUP(F2053,'ESTADAR V3 2025'!$D$125:$G$236,4,FALSE)</f>
        <v>#N/A</v>
      </c>
    </row>
    <row r="2054" spans="1:18" x14ac:dyDescent="0.35">
      <c r="A2054" s="83" t="str">
        <f>IFERROR(VLOOKUP(LEFT(F2054,4),Tabla3[[COD]:[PROCESO]],5,0),"")</f>
        <v/>
      </c>
      <c r="B2054" s="15"/>
      <c r="C2054" s="85"/>
      <c r="D2054" s="84" t="e">
        <f>VLOOKUP(E2054,FINCAS!$A$2:$B$77,2,0)</f>
        <v>#N/A</v>
      </c>
      <c r="E2054" s="15"/>
      <c r="F2054" s="15"/>
      <c r="G2054" s="82" t="e">
        <f>VLOOKUP(F2054,'ESTADAR V3 2025'!$D$125:$E$240,2,0)</f>
        <v>#N/A</v>
      </c>
      <c r="H2054" s="86"/>
      <c r="I2054" s="86"/>
      <c r="J2054" s="15"/>
      <c r="K2054" s="92">
        <f t="shared" si="135"/>
        <v>0</v>
      </c>
      <c r="L2054" s="93">
        <f t="shared" si="136"/>
        <v>0</v>
      </c>
      <c r="M2054" s="94" t="str">
        <f>+IFERROR(VLOOKUP(LEFT(F2054,4),'ESTADAR V3 2025'!$C$4:$G$116,4,0),"")</f>
        <v/>
      </c>
      <c r="N2054" s="95" t="str">
        <f t="shared" si="137"/>
        <v/>
      </c>
      <c r="O2054" s="96" t="str">
        <f t="shared" si="138"/>
        <v/>
      </c>
      <c r="P2054" s="14"/>
      <c r="Q2054" s="14"/>
      <c r="R2054" s="218" t="e">
        <f>+VLOOKUP(F2054,'ESTADAR V3 2025'!$D$125:$G$236,4,FALSE)</f>
        <v>#N/A</v>
      </c>
    </row>
    <row r="2055" spans="1:18" x14ac:dyDescent="0.35">
      <c r="A2055" s="83" t="str">
        <f>IFERROR(VLOOKUP(LEFT(F2055,4),Tabla3[[COD]:[PROCESO]],5,0),"")</f>
        <v/>
      </c>
      <c r="B2055" s="15"/>
      <c r="C2055" s="85"/>
      <c r="D2055" s="84" t="e">
        <f>VLOOKUP(E2055,FINCAS!$A$2:$B$77,2,0)</f>
        <v>#N/A</v>
      </c>
      <c r="E2055" s="15"/>
      <c r="F2055" s="15"/>
      <c r="G2055" s="82" t="e">
        <f>VLOOKUP(F2055,'ESTADAR V3 2025'!$D$125:$E$240,2,0)</f>
        <v>#N/A</v>
      </c>
      <c r="H2055" s="86"/>
      <c r="I2055" s="86"/>
      <c r="J2055" s="15"/>
      <c r="K2055" s="92">
        <f t="shared" si="135"/>
        <v>0</v>
      </c>
      <c r="L2055" s="93">
        <f t="shared" si="136"/>
        <v>0</v>
      </c>
      <c r="M2055" s="94" t="str">
        <f>+IFERROR(VLOOKUP(LEFT(F2055,4),'ESTADAR V3 2025'!$C$4:$G$116,4,0),"")</f>
        <v/>
      </c>
      <c r="N2055" s="95" t="str">
        <f t="shared" si="137"/>
        <v/>
      </c>
      <c r="O2055" s="96" t="str">
        <f t="shared" si="138"/>
        <v/>
      </c>
      <c r="P2055" s="14"/>
      <c r="Q2055" s="14"/>
      <c r="R2055" s="218" t="e">
        <f>+VLOOKUP(F2055,'ESTADAR V3 2025'!$D$125:$G$236,4,FALSE)</f>
        <v>#N/A</v>
      </c>
    </row>
    <row r="2056" spans="1:18" x14ac:dyDescent="0.35">
      <c r="A2056" s="83" t="str">
        <f>IFERROR(VLOOKUP(LEFT(F2056,4),Tabla3[[COD]:[PROCESO]],5,0),"")</f>
        <v/>
      </c>
      <c r="B2056" s="15"/>
      <c r="C2056" s="85"/>
      <c r="D2056" s="84" t="e">
        <f>VLOOKUP(E2056,FINCAS!$A$2:$B$77,2,0)</f>
        <v>#N/A</v>
      </c>
      <c r="E2056" s="15"/>
      <c r="F2056" s="15"/>
      <c r="G2056" s="82" t="e">
        <f>VLOOKUP(F2056,'ESTADAR V3 2025'!$D$125:$E$240,2,0)</f>
        <v>#N/A</v>
      </c>
      <c r="H2056" s="86"/>
      <c r="I2056" s="86"/>
      <c r="J2056" s="15"/>
      <c r="K2056" s="92">
        <f t="shared" si="135"/>
        <v>0</v>
      </c>
      <c r="L2056" s="93">
        <f t="shared" si="136"/>
        <v>0</v>
      </c>
      <c r="M2056" s="94" t="str">
        <f>+IFERROR(VLOOKUP(LEFT(F2056,4),'ESTADAR V3 2025'!$C$4:$G$116,4,0),"")</f>
        <v/>
      </c>
      <c r="N2056" s="95" t="str">
        <f t="shared" si="137"/>
        <v/>
      </c>
      <c r="O2056" s="96" t="str">
        <f t="shared" si="138"/>
        <v/>
      </c>
      <c r="P2056" s="14"/>
      <c r="Q2056" s="14"/>
      <c r="R2056" s="218" t="e">
        <f>+VLOOKUP(F2056,'ESTADAR V3 2025'!$D$125:$G$236,4,FALSE)</f>
        <v>#N/A</v>
      </c>
    </row>
    <row r="2057" spans="1:18" x14ac:dyDescent="0.35">
      <c r="A2057" s="83" t="str">
        <f>IFERROR(VLOOKUP(LEFT(F2057,4),Tabla3[[COD]:[PROCESO]],5,0),"")</f>
        <v/>
      </c>
      <c r="B2057" s="15"/>
      <c r="C2057" s="85"/>
      <c r="D2057" s="84" t="e">
        <f>VLOOKUP(E2057,FINCAS!$A$2:$B$77,2,0)</f>
        <v>#N/A</v>
      </c>
      <c r="E2057" s="15"/>
      <c r="F2057" s="15"/>
      <c r="G2057" s="82" t="e">
        <f>VLOOKUP(F2057,'ESTADAR V3 2025'!$D$125:$E$240,2,0)</f>
        <v>#N/A</v>
      </c>
      <c r="H2057" s="86"/>
      <c r="I2057" s="86"/>
      <c r="J2057" s="15"/>
      <c r="K2057" s="92">
        <f t="shared" si="135"/>
        <v>0</v>
      </c>
      <c r="L2057" s="93">
        <f t="shared" si="136"/>
        <v>0</v>
      </c>
      <c r="M2057" s="94" t="str">
        <f>+IFERROR(VLOOKUP(LEFT(F2057,4),'ESTADAR V3 2025'!$C$4:$G$116,4,0),"")</f>
        <v/>
      </c>
      <c r="N2057" s="95" t="str">
        <f t="shared" si="137"/>
        <v/>
      </c>
      <c r="O2057" s="96" t="str">
        <f t="shared" si="138"/>
        <v/>
      </c>
      <c r="P2057" s="14"/>
      <c r="Q2057" s="14"/>
      <c r="R2057" s="218" t="e">
        <f>+VLOOKUP(F2057,'ESTADAR V3 2025'!$D$125:$G$236,4,FALSE)</f>
        <v>#N/A</v>
      </c>
    </row>
    <row r="2058" spans="1:18" x14ac:dyDescent="0.35">
      <c r="A2058" s="83" t="str">
        <f>IFERROR(VLOOKUP(LEFT(F2058,4),Tabla3[[COD]:[PROCESO]],5,0),"")</f>
        <v/>
      </c>
      <c r="B2058" s="15"/>
      <c r="C2058" s="85"/>
      <c r="D2058" s="84" t="e">
        <f>VLOOKUP(E2058,FINCAS!$A$2:$B$77,2,0)</f>
        <v>#N/A</v>
      </c>
      <c r="E2058" s="15"/>
      <c r="F2058" s="15"/>
      <c r="G2058" s="82" t="e">
        <f>VLOOKUP(F2058,'ESTADAR V3 2025'!$D$125:$E$240,2,0)</f>
        <v>#N/A</v>
      </c>
      <c r="H2058" s="86"/>
      <c r="I2058" s="86"/>
      <c r="J2058" s="15"/>
      <c r="K2058" s="92">
        <f t="shared" si="135"/>
        <v>0</v>
      </c>
      <c r="L2058" s="93">
        <f t="shared" si="136"/>
        <v>0</v>
      </c>
      <c r="M2058" s="94" t="str">
        <f>+IFERROR(VLOOKUP(LEFT(F2058,4),'ESTADAR V3 2025'!$C$4:$G$116,4,0),"")</f>
        <v/>
      </c>
      <c r="N2058" s="95" t="str">
        <f t="shared" si="137"/>
        <v/>
      </c>
      <c r="O2058" s="96" t="str">
        <f t="shared" si="138"/>
        <v/>
      </c>
      <c r="P2058" s="14"/>
      <c r="Q2058" s="14"/>
      <c r="R2058" s="218" t="e">
        <f>+VLOOKUP(F2058,'ESTADAR V3 2025'!$D$125:$G$236,4,FALSE)</f>
        <v>#N/A</v>
      </c>
    </row>
    <row r="2059" spans="1:18" x14ac:dyDescent="0.35">
      <c r="A2059" s="83" t="str">
        <f>IFERROR(VLOOKUP(LEFT(F2059,4),Tabla3[[COD]:[PROCESO]],5,0),"")</f>
        <v/>
      </c>
      <c r="B2059" s="15"/>
      <c r="C2059" s="85"/>
      <c r="D2059" s="84" t="e">
        <f>VLOOKUP(E2059,FINCAS!$A$2:$B$77,2,0)</f>
        <v>#N/A</v>
      </c>
      <c r="E2059" s="15"/>
      <c r="F2059" s="15"/>
      <c r="G2059" s="82" t="e">
        <f>VLOOKUP(F2059,'ESTADAR V3 2025'!$D$125:$E$240,2,0)</f>
        <v>#N/A</v>
      </c>
      <c r="H2059" s="86"/>
      <c r="I2059" s="86"/>
      <c r="J2059" s="15"/>
      <c r="K2059" s="92">
        <f t="shared" si="135"/>
        <v>0</v>
      </c>
      <c r="L2059" s="93">
        <f t="shared" si="136"/>
        <v>0</v>
      </c>
      <c r="M2059" s="94" t="str">
        <f>+IFERROR(VLOOKUP(LEFT(F2059,4),'ESTADAR V3 2025'!$C$4:$G$116,4,0),"")</f>
        <v/>
      </c>
      <c r="N2059" s="95" t="str">
        <f t="shared" si="137"/>
        <v/>
      </c>
      <c r="O2059" s="96" t="str">
        <f t="shared" si="138"/>
        <v/>
      </c>
      <c r="P2059" s="14"/>
      <c r="Q2059" s="14"/>
      <c r="R2059" s="218" t="e">
        <f>+VLOOKUP(F2059,'ESTADAR V3 2025'!$D$125:$G$236,4,FALSE)</f>
        <v>#N/A</v>
      </c>
    </row>
    <row r="2060" spans="1:18" x14ac:dyDescent="0.35">
      <c r="A2060" s="83" t="str">
        <f>IFERROR(VLOOKUP(LEFT(F2060,4),Tabla3[[COD]:[PROCESO]],5,0),"")</f>
        <v/>
      </c>
      <c r="B2060" s="15"/>
      <c r="C2060" s="85"/>
      <c r="D2060" s="84" t="e">
        <f>VLOOKUP(E2060,FINCAS!$A$2:$B$77,2,0)</f>
        <v>#N/A</v>
      </c>
      <c r="E2060" s="15"/>
      <c r="F2060" s="15"/>
      <c r="G2060" s="82" t="e">
        <f>VLOOKUP(F2060,'ESTADAR V3 2025'!$D$125:$E$240,2,0)</f>
        <v>#N/A</v>
      </c>
      <c r="H2060" s="86"/>
      <c r="I2060" s="86"/>
      <c r="J2060" s="15"/>
      <c r="K2060" s="92">
        <f t="shared" si="135"/>
        <v>0</v>
      </c>
      <c r="L2060" s="93">
        <f t="shared" si="136"/>
        <v>0</v>
      </c>
      <c r="M2060" s="94" t="str">
        <f>+IFERROR(VLOOKUP(LEFT(F2060,4),'ESTADAR V3 2025'!$C$4:$G$116,4,0),"")</f>
        <v/>
      </c>
      <c r="N2060" s="95" t="str">
        <f t="shared" si="137"/>
        <v/>
      </c>
      <c r="O2060" s="96" t="str">
        <f t="shared" si="138"/>
        <v/>
      </c>
      <c r="P2060" s="14"/>
      <c r="Q2060" s="14"/>
      <c r="R2060" s="218" t="e">
        <f>+VLOOKUP(F2060,'ESTADAR V3 2025'!$D$125:$G$236,4,FALSE)</f>
        <v>#N/A</v>
      </c>
    </row>
    <row r="2061" spans="1:18" x14ac:dyDescent="0.35">
      <c r="A2061" s="83" t="str">
        <f>IFERROR(VLOOKUP(LEFT(F2061,4),Tabla3[[COD]:[PROCESO]],5,0),"")</f>
        <v/>
      </c>
      <c r="B2061" s="15"/>
      <c r="C2061" s="85"/>
      <c r="D2061" s="84" t="e">
        <f>VLOOKUP(E2061,FINCAS!$A$2:$B$77,2,0)</f>
        <v>#N/A</v>
      </c>
      <c r="E2061" s="15"/>
      <c r="F2061" s="15"/>
      <c r="G2061" s="82" t="e">
        <f>VLOOKUP(F2061,'ESTADAR V3 2025'!$D$125:$E$240,2,0)</f>
        <v>#N/A</v>
      </c>
      <c r="H2061" s="86"/>
      <c r="I2061" s="86"/>
      <c r="J2061" s="15"/>
      <c r="K2061" s="92">
        <f t="shared" si="135"/>
        <v>0</v>
      </c>
      <c r="L2061" s="93">
        <f t="shared" si="136"/>
        <v>0</v>
      </c>
      <c r="M2061" s="94" t="str">
        <f>+IFERROR(VLOOKUP(LEFT(F2061,4),'ESTADAR V3 2025'!$C$4:$G$116,4,0),"")</f>
        <v/>
      </c>
      <c r="N2061" s="95" t="str">
        <f t="shared" si="137"/>
        <v/>
      </c>
      <c r="O2061" s="96" t="str">
        <f t="shared" si="138"/>
        <v/>
      </c>
      <c r="P2061" s="14"/>
      <c r="Q2061" s="14"/>
      <c r="R2061" s="218" t="e">
        <f>+VLOOKUP(F2061,'ESTADAR V3 2025'!$D$125:$G$236,4,FALSE)</f>
        <v>#N/A</v>
      </c>
    </row>
    <row r="2062" spans="1:18" x14ac:dyDescent="0.35">
      <c r="A2062" s="83" t="str">
        <f>IFERROR(VLOOKUP(LEFT(F2062,4),Tabla3[[COD]:[PROCESO]],5,0),"")</f>
        <v/>
      </c>
      <c r="B2062" s="15"/>
      <c r="C2062" s="85"/>
      <c r="D2062" s="84" t="e">
        <f>VLOOKUP(E2062,FINCAS!$A$2:$B$77,2,0)</f>
        <v>#N/A</v>
      </c>
      <c r="E2062" s="15"/>
      <c r="F2062" s="15"/>
      <c r="G2062" s="82" t="e">
        <f>VLOOKUP(F2062,'ESTADAR V3 2025'!$D$125:$E$240,2,0)</f>
        <v>#N/A</v>
      </c>
      <c r="H2062" s="86"/>
      <c r="I2062" s="86"/>
      <c r="J2062" s="15"/>
      <c r="K2062" s="92">
        <f t="shared" si="135"/>
        <v>0</v>
      </c>
      <c r="L2062" s="93">
        <f t="shared" si="136"/>
        <v>0</v>
      </c>
      <c r="M2062" s="94" t="str">
        <f>+IFERROR(VLOOKUP(LEFT(F2062,4),'ESTADAR V3 2025'!$C$4:$G$116,4,0),"")</f>
        <v/>
      </c>
      <c r="N2062" s="95" t="str">
        <f t="shared" si="137"/>
        <v/>
      </c>
      <c r="O2062" s="96" t="str">
        <f t="shared" si="138"/>
        <v/>
      </c>
      <c r="P2062" s="14"/>
      <c r="Q2062" s="14"/>
      <c r="R2062" s="218" t="e">
        <f>+VLOOKUP(F2062,'ESTADAR V3 2025'!$D$125:$G$236,4,FALSE)</f>
        <v>#N/A</v>
      </c>
    </row>
    <row r="2063" spans="1:18" x14ac:dyDescent="0.35">
      <c r="A2063" s="83" t="str">
        <f>IFERROR(VLOOKUP(LEFT(F2063,4),Tabla3[[COD]:[PROCESO]],5,0),"")</f>
        <v/>
      </c>
      <c r="B2063" s="15"/>
      <c r="C2063" s="85"/>
      <c r="D2063" s="84" t="e">
        <f>VLOOKUP(E2063,FINCAS!$A$2:$B$77,2,0)</f>
        <v>#N/A</v>
      </c>
      <c r="E2063" s="15"/>
      <c r="F2063" s="15"/>
      <c r="G2063" s="82" t="e">
        <f>VLOOKUP(F2063,'ESTADAR V3 2025'!$D$125:$E$240,2,0)</f>
        <v>#N/A</v>
      </c>
      <c r="H2063" s="86"/>
      <c r="I2063" s="86"/>
      <c r="J2063" s="15"/>
      <c r="K2063" s="92">
        <f t="shared" si="135"/>
        <v>0</v>
      </c>
      <c r="L2063" s="93">
        <f t="shared" si="136"/>
        <v>0</v>
      </c>
      <c r="M2063" s="94" t="str">
        <f>+IFERROR(VLOOKUP(LEFT(F2063,4),'ESTADAR V3 2025'!$C$4:$G$116,4,0),"")</f>
        <v/>
      </c>
      <c r="N2063" s="95" t="str">
        <f t="shared" si="137"/>
        <v/>
      </c>
      <c r="O2063" s="96" t="str">
        <f t="shared" si="138"/>
        <v/>
      </c>
      <c r="P2063" s="14"/>
      <c r="Q2063" s="14"/>
      <c r="R2063" s="218" t="e">
        <f>+VLOOKUP(F2063,'ESTADAR V3 2025'!$D$125:$G$236,4,FALSE)</f>
        <v>#N/A</v>
      </c>
    </row>
    <row r="2064" spans="1:18" x14ac:dyDescent="0.35">
      <c r="A2064" s="83" t="str">
        <f>IFERROR(VLOOKUP(LEFT(F2064,4),Tabla3[[COD]:[PROCESO]],5,0),"")</f>
        <v/>
      </c>
      <c r="B2064" s="15"/>
      <c r="C2064" s="85"/>
      <c r="D2064" s="84" t="e">
        <f>VLOOKUP(E2064,FINCAS!$A$2:$B$77,2,0)</f>
        <v>#N/A</v>
      </c>
      <c r="E2064" s="15"/>
      <c r="F2064" s="15"/>
      <c r="G2064" s="82" t="e">
        <f>VLOOKUP(F2064,'ESTADAR V3 2025'!$D$125:$E$240,2,0)</f>
        <v>#N/A</v>
      </c>
      <c r="H2064" s="86"/>
      <c r="I2064" s="86"/>
      <c r="J2064" s="15"/>
      <c r="K2064" s="92">
        <f t="shared" si="135"/>
        <v>0</v>
      </c>
      <c r="L2064" s="93">
        <f t="shared" si="136"/>
        <v>0</v>
      </c>
      <c r="M2064" s="94" t="str">
        <f>+IFERROR(VLOOKUP(LEFT(F2064,4),'ESTADAR V3 2025'!$C$4:$G$116,4,0),"")</f>
        <v/>
      </c>
      <c r="N2064" s="95" t="str">
        <f t="shared" si="137"/>
        <v/>
      </c>
      <c r="O2064" s="96" t="str">
        <f t="shared" si="138"/>
        <v/>
      </c>
      <c r="P2064" s="14"/>
      <c r="Q2064" s="14"/>
      <c r="R2064" s="218" t="e">
        <f>+VLOOKUP(F2064,'ESTADAR V3 2025'!$D$125:$G$236,4,FALSE)</f>
        <v>#N/A</v>
      </c>
    </row>
    <row r="2065" spans="1:18" x14ac:dyDescent="0.35">
      <c r="A2065" s="83" t="str">
        <f>IFERROR(VLOOKUP(LEFT(F2065,4),Tabla3[[COD]:[PROCESO]],5,0),"")</f>
        <v/>
      </c>
      <c r="B2065" s="15"/>
      <c r="C2065" s="85"/>
      <c r="D2065" s="84" t="e">
        <f>VLOOKUP(E2065,FINCAS!$A$2:$B$77,2,0)</f>
        <v>#N/A</v>
      </c>
      <c r="E2065" s="15"/>
      <c r="F2065" s="15"/>
      <c r="G2065" s="82" t="e">
        <f>VLOOKUP(F2065,'ESTADAR V3 2025'!$D$125:$E$240,2,0)</f>
        <v>#N/A</v>
      </c>
      <c r="H2065" s="86"/>
      <c r="I2065" s="86"/>
      <c r="J2065" s="15"/>
      <c r="K2065" s="92">
        <f t="shared" si="135"/>
        <v>0</v>
      </c>
      <c r="L2065" s="93">
        <f t="shared" si="136"/>
        <v>0</v>
      </c>
      <c r="M2065" s="94" t="str">
        <f>+IFERROR(VLOOKUP(LEFT(F2065,4),'ESTADAR V3 2025'!$C$4:$G$116,4,0),"")</f>
        <v/>
      </c>
      <c r="N2065" s="95" t="str">
        <f t="shared" si="137"/>
        <v/>
      </c>
      <c r="O2065" s="96" t="str">
        <f t="shared" si="138"/>
        <v/>
      </c>
      <c r="P2065" s="14"/>
      <c r="Q2065" s="14"/>
      <c r="R2065" s="218" t="e">
        <f>+VLOOKUP(F2065,'ESTADAR V3 2025'!$D$125:$G$236,4,FALSE)</f>
        <v>#N/A</v>
      </c>
    </row>
    <row r="2066" spans="1:18" x14ac:dyDescent="0.35">
      <c r="A2066" s="83" t="str">
        <f>IFERROR(VLOOKUP(LEFT(F2066,4),Tabla3[[COD]:[PROCESO]],5,0),"")</f>
        <v/>
      </c>
      <c r="B2066" s="15"/>
      <c r="C2066" s="85"/>
      <c r="D2066" s="84" t="e">
        <f>VLOOKUP(E2066,FINCAS!$A$2:$B$77,2,0)</f>
        <v>#N/A</v>
      </c>
      <c r="E2066" s="15"/>
      <c r="F2066" s="15"/>
      <c r="G2066" s="82" t="e">
        <f>VLOOKUP(F2066,'ESTADAR V3 2025'!$D$125:$E$240,2,0)</f>
        <v>#N/A</v>
      </c>
      <c r="H2066" s="86"/>
      <c r="I2066" s="86"/>
      <c r="J2066" s="15"/>
      <c r="K2066" s="92">
        <f t="shared" si="135"/>
        <v>0</v>
      </c>
      <c r="L2066" s="93">
        <f t="shared" si="136"/>
        <v>0</v>
      </c>
      <c r="M2066" s="94" t="str">
        <f>+IFERROR(VLOOKUP(LEFT(F2066,4),'ESTADAR V3 2025'!$C$4:$G$116,4,0),"")</f>
        <v/>
      </c>
      <c r="N2066" s="95" t="str">
        <f t="shared" si="137"/>
        <v/>
      </c>
      <c r="O2066" s="96" t="str">
        <f t="shared" si="138"/>
        <v/>
      </c>
      <c r="P2066" s="14"/>
      <c r="Q2066" s="14"/>
      <c r="R2066" s="218" t="e">
        <f>+VLOOKUP(F2066,'ESTADAR V3 2025'!$D$125:$G$236,4,FALSE)</f>
        <v>#N/A</v>
      </c>
    </row>
    <row r="2067" spans="1:18" x14ac:dyDescent="0.35">
      <c r="A2067" s="83" t="str">
        <f>IFERROR(VLOOKUP(LEFT(F2067,4),Tabla3[[COD]:[PROCESO]],5,0),"")</f>
        <v/>
      </c>
      <c r="B2067" s="15"/>
      <c r="C2067" s="85"/>
      <c r="D2067" s="84" t="e">
        <f>VLOOKUP(E2067,FINCAS!$A$2:$B$77,2,0)</f>
        <v>#N/A</v>
      </c>
      <c r="E2067" s="15"/>
      <c r="F2067" s="15"/>
      <c r="G2067" s="82" t="e">
        <f>VLOOKUP(F2067,'ESTADAR V3 2025'!$D$125:$E$240,2,0)</f>
        <v>#N/A</v>
      </c>
      <c r="H2067" s="86"/>
      <c r="I2067" s="86"/>
      <c r="J2067" s="15"/>
      <c r="K2067" s="92">
        <f t="shared" si="135"/>
        <v>0</v>
      </c>
      <c r="L2067" s="93">
        <f t="shared" si="136"/>
        <v>0</v>
      </c>
      <c r="M2067" s="94" t="str">
        <f>+IFERROR(VLOOKUP(LEFT(F2067,4),'ESTADAR V3 2025'!$C$4:$G$116,4,0),"")</f>
        <v/>
      </c>
      <c r="N2067" s="95" t="str">
        <f t="shared" si="137"/>
        <v/>
      </c>
      <c r="O2067" s="96" t="str">
        <f t="shared" si="138"/>
        <v/>
      </c>
      <c r="P2067" s="14"/>
      <c r="Q2067" s="14"/>
      <c r="R2067" s="218" t="e">
        <f>+VLOOKUP(F2067,'ESTADAR V3 2025'!$D$125:$G$236,4,FALSE)</f>
        <v>#N/A</v>
      </c>
    </row>
    <row r="2068" spans="1:18" x14ac:dyDescent="0.35">
      <c r="A2068" s="83" t="str">
        <f>IFERROR(VLOOKUP(LEFT(F2068,4),Tabla3[[COD]:[PROCESO]],5,0),"")</f>
        <v/>
      </c>
      <c r="B2068" s="15"/>
      <c r="C2068" s="85"/>
      <c r="D2068" s="84" t="e">
        <f>VLOOKUP(E2068,FINCAS!$A$2:$B$77,2,0)</f>
        <v>#N/A</v>
      </c>
      <c r="E2068" s="15"/>
      <c r="F2068" s="15"/>
      <c r="G2068" s="82" t="e">
        <f>VLOOKUP(F2068,'ESTADAR V3 2025'!$D$125:$E$240,2,0)</f>
        <v>#N/A</v>
      </c>
      <c r="H2068" s="86"/>
      <c r="I2068" s="86"/>
      <c r="J2068" s="15"/>
      <c r="K2068" s="92">
        <f t="shared" si="135"/>
        <v>0</v>
      </c>
      <c r="L2068" s="93">
        <f t="shared" si="136"/>
        <v>0</v>
      </c>
      <c r="M2068" s="94" t="str">
        <f>+IFERROR(VLOOKUP(LEFT(F2068,4),'ESTADAR V3 2025'!$C$4:$G$116,4,0),"")</f>
        <v/>
      </c>
      <c r="N2068" s="95" t="str">
        <f t="shared" si="137"/>
        <v/>
      </c>
      <c r="O2068" s="96" t="str">
        <f t="shared" si="138"/>
        <v/>
      </c>
      <c r="P2068" s="14"/>
      <c r="Q2068" s="14"/>
      <c r="R2068" s="218" t="e">
        <f>+VLOOKUP(F2068,'ESTADAR V3 2025'!$D$125:$G$236,4,FALSE)</f>
        <v>#N/A</v>
      </c>
    </row>
    <row r="2069" spans="1:18" x14ac:dyDescent="0.35">
      <c r="A2069" s="83" t="str">
        <f>IFERROR(VLOOKUP(LEFT(F2069,4),Tabla3[[COD]:[PROCESO]],5,0),"")</f>
        <v/>
      </c>
      <c r="B2069" s="15"/>
      <c r="C2069" s="85"/>
      <c r="D2069" s="84" t="e">
        <f>VLOOKUP(E2069,FINCAS!$A$2:$B$77,2,0)</f>
        <v>#N/A</v>
      </c>
      <c r="E2069" s="15"/>
      <c r="F2069" s="15"/>
      <c r="G2069" s="82" t="e">
        <f>VLOOKUP(F2069,'ESTADAR V3 2025'!$D$125:$E$240,2,0)</f>
        <v>#N/A</v>
      </c>
      <c r="H2069" s="86"/>
      <c r="I2069" s="86"/>
      <c r="J2069" s="15"/>
      <c r="K2069" s="92">
        <f t="shared" si="135"/>
        <v>0</v>
      </c>
      <c r="L2069" s="93">
        <f t="shared" si="136"/>
        <v>0</v>
      </c>
      <c r="M2069" s="94" t="str">
        <f>+IFERROR(VLOOKUP(LEFT(F2069,4),'ESTADAR V3 2025'!$C$4:$G$116,4,0),"")</f>
        <v/>
      </c>
      <c r="N2069" s="95" t="str">
        <f t="shared" si="137"/>
        <v/>
      </c>
      <c r="O2069" s="96" t="str">
        <f t="shared" si="138"/>
        <v/>
      </c>
      <c r="P2069" s="14"/>
      <c r="Q2069" s="14"/>
      <c r="R2069" s="218" t="e">
        <f>+VLOOKUP(F2069,'ESTADAR V3 2025'!$D$125:$G$236,4,FALSE)</f>
        <v>#N/A</v>
      </c>
    </row>
    <row r="2070" spans="1:18" x14ac:dyDescent="0.35">
      <c r="A2070" s="83" t="str">
        <f>IFERROR(VLOOKUP(LEFT(F2070,4),Tabla3[[COD]:[PROCESO]],5,0),"")</f>
        <v/>
      </c>
      <c r="B2070" s="15"/>
      <c r="C2070" s="85"/>
      <c r="D2070" s="84" t="e">
        <f>VLOOKUP(E2070,FINCAS!$A$2:$B$77,2,0)</f>
        <v>#N/A</v>
      </c>
      <c r="E2070" s="15"/>
      <c r="F2070" s="15"/>
      <c r="G2070" s="82" t="e">
        <f>VLOOKUP(F2070,'ESTADAR V3 2025'!$D$125:$E$240,2,0)</f>
        <v>#N/A</v>
      </c>
      <c r="H2070" s="86"/>
      <c r="I2070" s="86"/>
      <c r="J2070" s="15"/>
      <c r="K2070" s="92">
        <f t="shared" si="135"/>
        <v>0</v>
      </c>
      <c r="L2070" s="93">
        <f t="shared" si="136"/>
        <v>0</v>
      </c>
      <c r="M2070" s="94" t="str">
        <f>+IFERROR(VLOOKUP(LEFT(F2070,4),'ESTADAR V3 2025'!$C$4:$G$116,4,0),"")</f>
        <v/>
      </c>
      <c r="N2070" s="95" t="str">
        <f t="shared" si="137"/>
        <v/>
      </c>
      <c r="O2070" s="96" t="str">
        <f t="shared" si="138"/>
        <v/>
      </c>
      <c r="P2070" s="14"/>
      <c r="Q2070" s="14"/>
      <c r="R2070" s="218" t="e">
        <f>+VLOOKUP(F2070,'ESTADAR V3 2025'!$D$125:$G$236,4,FALSE)</f>
        <v>#N/A</v>
      </c>
    </row>
    <row r="2071" spans="1:18" x14ac:dyDescent="0.35">
      <c r="A2071" s="83" t="str">
        <f>IFERROR(VLOOKUP(LEFT(F2071,4),Tabla3[[COD]:[PROCESO]],5,0),"")</f>
        <v/>
      </c>
      <c r="B2071" s="15"/>
      <c r="C2071" s="85"/>
      <c r="D2071" s="84" t="e">
        <f>VLOOKUP(E2071,FINCAS!$A$2:$B$77,2,0)</f>
        <v>#N/A</v>
      </c>
      <c r="E2071" s="15"/>
      <c r="F2071" s="15"/>
      <c r="G2071" s="82" t="e">
        <f>VLOOKUP(F2071,'ESTADAR V3 2025'!$D$125:$E$240,2,0)</f>
        <v>#N/A</v>
      </c>
      <c r="H2071" s="86"/>
      <c r="I2071" s="86"/>
      <c r="J2071" s="15"/>
      <c r="K2071" s="92">
        <f t="shared" si="135"/>
        <v>0</v>
      </c>
      <c r="L2071" s="93">
        <f t="shared" si="136"/>
        <v>0</v>
      </c>
      <c r="M2071" s="94" t="str">
        <f>+IFERROR(VLOOKUP(LEFT(F2071,4),'ESTADAR V3 2025'!$C$4:$G$116,4,0),"")</f>
        <v/>
      </c>
      <c r="N2071" s="95" t="str">
        <f t="shared" si="137"/>
        <v/>
      </c>
      <c r="O2071" s="96" t="str">
        <f t="shared" si="138"/>
        <v/>
      </c>
      <c r="P2071" s="14"/>
      <c r="Q2071" s="14"/>
      <c r="R2071" s="218" t="e">
        <f>+VLOOKUP(F2071,'ESTADAR V3 2025'!$D$125:$G$236,4,FALSE)</f>
        <v>#N/A</v>
      </c>
    </row>
    <row r="2072" spans="1:18" x14ac:dyDescent="0.35">
      <c r="A2072" s="83" t="str">
        <f>IFERROR(VLOOKUP(LEFT(F2072,4),Tabla3[[COD]:[PROCESO]],5,0),"")</f>
        <v/>
      </c>
      <c r="B2072" s="15"/>
      <c r="C2072" s="85"/>
      <c r="D2072" s="84" t="e">
        <f>VLOOKUP(E2072,FINCAS!$A$2:$B$77,2,0)</f>
        <v>#N/A</v>
      </c>
      <c r="E2072" s="15"/>
      <c r="F2072" s="15"/>
      <c r="G2072" s="82" t="e">
        <f>VLOOKUP(F2072,'ESTADAR V3 2025'!$D$125:$E$240,2,0)</f>
        <v>#N/A</v>
      </c>
      <c r="H2072" s="86"/>
      <c r="I2072" s="86"/>
      <c r="J2072" s="15"/>
      <c r="K2072" s="92">
        <f t="shared" si="135"/>
        <v>0</v>
      </c>
      <c r="L2072" s="93">
        <f t="shared" si="136"/>
        <v>0</v>
      </c>
      <c r="M2072" s="94" t="str">
        <f>+IFERROR(VLOOKUP(LEFT(F2072,4),'ESTADAR V3 2025'!$C$4:$G$116,4,0),"")</f>
        <v/>
      </c>
      <c r="N2072" s="95" t="str">
        <f t="shared" si="137"/>
        <v/>
      </c>
      <c r="O2072" s="96" t="str">
        <f t="shared" si="138"/>
        <v/>
      </c>
      <c r="P2072" s="14"/>
      <c r="Q2072" s="14"/>
      <c r="R2072" s="218" t="e">
        <f>+VLOOKUP(F2072,'ESTADAR V3 2025'!$D$125:$G$236,4,FALSE)</f>
        <v>#N/A</v>
      </c>
    </row>
    <row r="2073" spans="1:18" x14ac:dyDescent="0.35">
      <c r="A2073" s="83" t="str">
        <f>IFERROR(VLOOKUP(LEFT(F2073,4),Tabla3[[COD]:[PROCESO]],5,0),"")</f>
        <v/>
      </c>
      <c r="B2073" s="15"/>
      <c r="C2073" s="85"/>
      <c r="D2073" s="84" t="e">
        <f>VLOOKUP(E2073,FINCAS!$A$2:$B$77,2,0)</f>
        <v>#N/A</v>
      </c>
      <c r="E2073" s="15"/>
      <c r="F2073" s="15"/>
      <c r="G2073" s="82" t="e">
        <f>VLOOKUP(F2073,'ESTADAR V3 2025'!$D$125:$E$240,2,0)</f>
        <v>#N/A</v>
      </c>
      <c r="H2073" s="86"/>
      <c r="I2073" s="86"/>
      <c r="J2073" s="15"/>
      <c r="K2073" s="92">
        <f t="shared" si="135"/>
        <v>0</v>
      </c>
      <c r="L2073" s="93">
        <f t="shared" si="136"/>
        <v>0</v>
      </c>
      <c r="M2073" s="94" t="str">
        <f>+IFERROR(VLOOKUP(LEFT(F2073,4),'ESTADAR V3 2025'!$C$4:$G$116,4,0),"")</f>
        <v/>
      </c>
      <c r="N2073" s="95" t="str">
        <f t="shared" si="137"/>
        <v/>
      </c>
      <c r="O2073" s="96" t="str">
        <f t="shared" si="138"/>
        <v/>
      </c>
      <c r="P2073" s="14"/>
      <c r="Q2073" s="14"/>
      <c r="R2073" s="218" t="e">
        <f>+VLOOKUP(F2073,'ESTADAR V3 2025'!$D$125:$G$236,4,FALSE)</f>
        <v>#N/A</v>
      </c>
    </row>
    <row r="2074" spans="1:18" x14ac:dyDescent="0.35">
      <c r="A2074" s="83" t="str">
        <f>IFERROR(VLOOKUP(LEFT(F2074,4),Tabla3[[COD]:[PROCESO]],5,0),"")</f>
        <v/>
      </c>
      <c r="B2074" s="15"/>
      <c r="C2074" s="85"/>
      <c r="D2074" s="84" t="e">
        <f>VLOOKUP(E2074,FINCAS!$A$2:$B$77,2,0)</f>
        <v>#N/A</v>
      </c>
      <c r="E2074" s="15"/>
      <c r="F2074" s="15"/>
      <c r="G2074" s="82" t="e">
        <f>VLOOKUP(F2074,'ESTADAR V3 2025'!$D$125:$E$240,2,0)</f>
        <v>#N/A</v>
      </c>
      <c r="H2074" s="86"/>
      <c r="I2074" s="86"/>
      <c r="J2074" s="15"/>
      <c r="K2074" s="92">
        <f t="shared" si="135"/>
        <v>0</v>
      </c>
      <c r="L2074" s="93">
        <f t="shared" si="136"/>
        <v>0</v>
      </c>
      <c r="M2074" s="94" t="str">
        <f>+IFERROR(VLOOKUP(LEFT(F2074,4),'ESTADAR V3 2025'!$C$4:$G$116,4,0),"")</f>
        <v/>
      </c>
      <c r="N2074" s="95" t="str">
        <f t="shared" si="137"/>
        <v/>
      </c>
      <c r="O2074" s="96" t="str">
        <f t="shared" si="138"/>
        <v/>
      </c>
      <c r="P2074" s="14"/>
      <c r="Q2074" s="14"/>
      <c r="R2074" s="218" t="e">
        <f>+VLOOKUP(F2074,'ESTADAR V3 2025'!$D$125:$G$236,4,FALSE)</f>
        <v>#N/A</v>
      </c>
    </row>
    <row r="2075" spans="1:18" x14ac:dyDescent="0.35">
      <c r="A2075" s="83" t="str">
        <f>IFERROR(VLOOKUP(LEFT(F2075,4),Tabla3[[COD]:[PROCESO]],5,0),"")</f>
        <v/>
      </c>
      <c r="B2075" s="15"/>
      <c r="C2075" s="85"/>
      <c r="D2075" s="84" t="e">
        <f>VLOOKUP(E2075,FINCAS!$A$2:$B$77,2,0)</f>
        <v>#N/A</v>
      </c>
      <c r="E2075" s="15"/>
      <c r="F2075" s="15"/>
      <c r="G2075" s="82" t="e">
        <f>VLOOKUP(F2075,'ESTADAR V3 2025'!$D$125:$E$240,2,0)</f>
        <v>#N/A</v>
      </c>
      <c r="H2075" s="86"/>
      <c r="I2075" s="86"/>
      <c r="J2075" s="15"/>
      <c r="K2075" s="92">
        <f t="shared" si="135"/>
        <v>0</v>
      </c>
      <c r="L2075" s="93">
        <f t="shared" si="136"/>
        <v>0</v>
      </c>
      <c r="M2075" s="94" t="str">
        <f>+IFERROR(VLOOKUP(LEFT(F2075,4),'ESTADAR V3 2025'!$C$4:$G$116,4,0),"")</f>
        <v/>
      </c>
      <c r="N2075" s="95" t="str">
        <f t="shared" si="137"/>
        <v/>
      </c>
      <c r="O2075" s="96" t="str">
        <f t="shared" si="138"/>
        <v/>
      </c>
      <c r="P2075" s="14"/>
      <c r="Q2075" s="14"/>
      <c r="R2075" s="218" t="e">
        <f>+VLOOKUP(F2075,'ESTADAR V3 2025'!$D$125:$G$236,4,FALSE)</f>
        <v>#N/A</v>
      </c>
    </row>
    <row r="2076" spans="1:18" x14ac:dyDescent="0.35">
      <c r="A2076" s="83" t="str">
        <f>IFERROR(VLOOKUP(LEFT(F2076,4),Tabla3[[COD]:[PROCESO]],5,0),"")</f>
        <v/>
      </c>
      <c r="B2076" s="15"/>
      <c r="C2076" s="85"/>
      <c r="D2076" s="84" t="e">
        <f>VLOOKUP(E2076,FINCAS!$A$2:$B$77,2,0)</f>
        <v>#N/A</v>
      </c>
      <c r="E2076" s="15"/>
      <c r="F2076" s="15"/>
      <c r="G2076" s="82" t="e">
        <f>VLOOKUP(F2076,'ESTADAR V3 2025'!$D$125:$E$240,2,0)</f>
        <v>#N/A</v>
      </c>
      <c r="H2076" s="86"/>
      <c r="I2076" s="86"/>
      <c r="J2076" s="15"/>
      <c r="K2076" s="92">
        <f t="shared" si="135"/>
        <v>0</v>
      </c>
      <c r="L2076" s="93">
        <f t="shared" si="136"/>
        <v>0</v>
      </c>
      <c r="M2076" s="94" t="str">
        <f>+IFERROR(VLOOKUP(LEFT(F2076,4),'ESTADAR V3 2025'!$C$4:$G$116,4,0),"")</f>
        <v/>
      </c>
      <c r="N2076" s="95" t="str">
        <f t="shared" si="137"/>
        <v/>
      </c>
      <c r="O2076" s="96" t="str">
        <f t="shared" si="138"/>
        <v/>
      </c>
      <c r="P2076" s="14"/>
      <c r="Q2076" s="14"/>
      <c r="R2076" s="218" t="e">
        <f>+VLOOKUP(F2076,'ESTADAR V3 2025'!$D$125:$G$236,4,FALSE)</f>
        <v>#N/A</v>
      </c>
    </row>
    <row r="2077" spans="1:18" x14ac:dyDescent="0.35">
      <c r="A2077" s="83" t="str">
        <f>IFERROR(VLOOKUP(LEFT(F2077,4),Tabla3[[COD]:[PROCESO]],5,0),"")</f>
        <v/>
      </c>
      <c r="B2077" s="15"/>
      <c r="C2077" s="85"/>
      <c r="D2077" s="84" t="e">
        <f>VLOOKUP(E2077,FINCAS!$A$2:$B$77,2,0)</f>
        <v>#N/A</v>
      </c>
      <c r="E2077" s="15"/>
      <c r="F2077" s="15"/>
      <c r="G2077" s="82" t="e">
        <f>VLOOKUP(F2077,'ESTADAR V3 2025'!$D$125:$E$240,2,0)</f>
        <v>#N/A</v>
      </c>
      <c r="H2077" s="86"/>
      <c r="I2077" s="86"/>
      <c r="J2077" s="15"/>
      <c r="K2077" s="92">
        <f t="shared" si="135"/>
        <v>0</v>
      </c>
      <c r="L2077" s="93">
        <f t="shared" si="136"/>
        <v>0</v>
      </c>
      <c r="M2077" s="94" t="str">
        <f>+IFERROR(VLOOKUP(LEFT(F2077,4),'ESTADAR V3 2025'!$C$4:$G$116,4,0),"")</f>
        <v/>
      </c>
      <c r="N2077" s="95" t="str">
        <f t="shared" si="137"/>
        <v/>
      </c>
      <c r="O2077" s="96" t="str">
        <f t="shared" si="138"/>
        <v/>
      </c>
      <c r="P2077" s="14"/>
      <c r="Q2077" s="14"/>
      <c r="R2077" s="218" t="e">
        <f>+VLOOKUP(F2077,'ESTADAR V3 2025'!$D$125:$G$236,4,FALSE)</f>
        <v>#N/A</v>
      </c>
    </row>
    <row r="2078" spans="1:18" x14ac:dyDescent="0.35">
      <c r="A2078" s="83" t="str">
        <f>IFERROR(VLOOKUP(LEFT(F2078,4),Tabla3[[COD]:[PROCESO]],5,0),"")</f>
        <v/>
      </c>
      <c r="B2078" s="15"/>
      <c r="C2078" s="85"/>
      <c r="D2078" s="84" t="e">
        <f>VLOOKUP(E2078,FINCAS!$A$2:$B$77,2,0)</f>
        <v>#N/A</v>
      </c>
      <c r="E2078" s="15"/>
      <c r="F2078" s="15"/>
      <c r="G2078" s="82" t="e">
        <f>VLOOKUP(F2078,'ESTADAR V3 2025'!$D$125:$E$240,2,0)</f>
        <v>#N/A</v>
      </c>
      <c r="H2078" s="86"/>
      <c r="I2078" s="86"/>
      <c r="J2078" s="15"/>
      <c r="K2078" s="92">
        <f t="shared" si="135"/>
        <v>0</v>
      </c>
      <c r="L2078" s="93">
        <f t="shared" si="136"/>
        <v>0</v>
      </c>
      <c r="M2078" s="94" t="str">
        <f>+IFERROR(VLOOKUP(LEFT(F2078,4),'ESTADAR V3 2025'!$C$4:$G$116,4,0),"")</f>
        <v/>
      </c>
      <c r="N2078" s="95" t="str">
        <f t="shared" si="137"/>
        <v/>
      </c>
      <c r="O2078" s="96" t="str">
        <f t="shared" si="138"/>
        <v/>
      </c>
      <c r="P2078" s="14"/>
      <c r="Q2078" s="14"/>
      <c r="R2078" s="218" t="e">
        <f>+VLOOKUP(F2078,'ESTADAR V3 2025'!$D$125:$G$236,4,FALSE)</f>
        <v>#N/A</v>
      </c>
    </row>
    <row r="2079" spans="1:18" x14ac:dyDescent="0.35">
      <c r="A2079" s="83" t="str">
        <f>IFERROR(VLOOKUP(LEFT(F2079,4),Tabla3[[COD]:[PROCESO]],5,0),"")</f>
        <v/>
      </c>
      <c r="B2079" s="15"/>
      <c r="C2079" s="85"/>
      <c r="D2079" s="84" t="e">
        <f>VLOOKUP(E2079,FINCAS!$A$2:$B$77,2,0)</f>
        <v>#N/A</v>
      </c>
      <c r="E2079" s="15"/>
      <c r="F2079" s="15"/>
      <c r="G2079" s="82" t="e">
        <f>VLOOKUP(F2079,'ESTADAR V3 2025'!$D$125:$E$240,2,0)</f>
        <v>#N/A</v>
      </c>
      <c r="H2079" s="86"/>
      <c r="I2079" s="86"/>
      <c r="J2079" s="15"/>
      <c r="K2079" s="92">
        <f t="shared" si="135"/>
        <v>0</v>
      </c>
      <c r="L2079" s="93">
        <f t="shared" si="136"/>
        <v>0</v>
      </c>
      <c r="M2079" s="94" t="str">
        <f>+IFERROR(VLOOKUP(LEFT(F2079,4),'ESTADAR V3 2025'!$C$4:$G$116,4,0),"")</f>
        <v/>
      </c>
      <c r="N2079" s="95" t="str">
        <f t="shared" si="137"/>
        <v/>
      </c>
      <c r="O2079" s="96" t="str">
        <f t="shared" si="138"/>
        <v/>
      </c>
      <c r="P2079" s="14"/>
      <c r="Q2079" s="14"/>
      <c r="R2079" s="218" t="e">
        <f>+VLOOKUP(F2079,'ESTADAR V3 2025'!$D$125:$G$236,4,FALSE)</f>
        <v>#N/A</v>
      </c>
    </row>
    <row r="2080" spans="1:18" x14ac:dyDescent="0.35">
      <c r="A2080" s="83" t="str">
        <f>IFERROR(VLOOKUP(LEFT(F2080,4),Tabla3[[COD]:[PROCESO]],5,0),"")</f>
        <v/>
      </c>
      <c r="B2080" s="15"/>
      <c r="C2080" s="85"/>
      <c r="D2080" s="84" t="e">
        <f>VLOOKUP(E2080,FINCAS!$A$2:$B$77,2,0)</f>
        <v>#N/A</v>
      </c>
      <c r="E2080" s="15"/>
      <c r="F2080" s="15"/>
      <c r="G2080" s="82" t="e">
        <f>VLOOKUP(F2080,'ESTADAR V3 2025'!$D$125:$E$240,2,0)</f>
        <v>#N/A</v>
      </c>
      <c r="H2080" s="86"/>
      <c r="I2080" s="86"/>
      <c r="J2080" s="15"/>
      <c r="K2080" s="92">
        <f t="shared" si="135"/>
        <v>0</v>
      </c>
      <c r="L2080" s="93">
        <f t="shared" si="136"/>
        <v>0</v>
      </c>
      <c r="M2080" s="94" t="str">
        <f>+IFERROR(VLOOKUP(LEFT(F2080,4),'ESTADAR V3 2025'!$C$4:$G$116,4,0),"")</f>
        <v/>
      </c>
      <c r="N2080" s="95" t="str">
        <f t="shared" si="137"/>
        <v/>
      </c>
      <c r="O2080" s="96" t="str">
        <f t="shared" si="138"/>
        <v/>
      </c>
      <c r="P2080" s="14"/>
      <c r="Q2080" s="14"/>
      <c r="R2080" s="218" t="e">
        <f>+VLOOKUP(F2080,'ESTADAR V3 2025'!$D$125:$G$236,4,FALSE)</f>
        <v>#N/A</v>
      </c>
    </row>
    <row r="2081" spans="1:18" x14ac:dyDescent="0.35">
      <c r="A2081" s="83" t="str">
        <f>IFERROR(VLOOKUP(LEFT(F2081,4),Tabla3[[COD]:[PROCESO]],5,0),"")</f>
        <v/>
      </c>
      <c r="B2081" s="15"/>
      <c r="C2081" s="85"/>
      <c r="D2081" s="84" t="e">
        <f>VLOOKUP(E2081,FINCAS!$A$2:$B$77,2,0)</f>
        <v>#N/A</v>
      </c>
      <c r="E2081" s="15"/>
      <c r="F2081" s="15"/>
      <c r="G2081" s="82" t="e">
        <f>VLOOKUP(F2081,'ESTADAR V3 2025'!$D$125:$E$240,2,0)</f>
        <v>#N/A</v>
      </c>
      <c r="H2081" s="86"/>
      <c r="I2081" s="86"/>
      <c r="J2081" s="15"/>
      <c r="K2081" s="92">
        <f t="shared" ref="K2081:K2144" si="139">+IFERROR(L2081,M2081)</f>
        <v>0</v>
      </c>
      <c r="L2081" s="93">
        <f t="shared" ref="L2081:L2144" si="140">+(I2081-H2081)*24</f>
        <v>0</v>
      </c>
      <c r="M2081" s="94" t="str">
        <f>+IFERROR(VLOOKUP(LEFT(F2081,4),'ESTADAR V3 2025'!$C$4:$G$116,4,0),"")</f>
        <v/>
      </c>
      <c r="N2081" s="95" t="str">
        <f t="shared" ref="N2081:N2144" si="141">IFERROR(J2081/L2081,"")</f>
        <v/>
      </c>
      <c r="O2081" s="96" t="str">
        <f t="shared" ref="O2081:O2144" si="142">IFERROR(N2081/M2081,"")</f>
        <v/>
      </c>
      <c r="P2081" s="14"/>
      <c r="Q2081" s="14"/>
      <c r="R2081" s="218" t="e">
        <f>+VLOOKUP(F2081,'ESTADAR V3 2025'!$D$125:$G$236,4,FALSE)</f>
        <v>#N/A</v>
      </c>
    </row>
    <row r="2082" spans="1:18" x14ac:dyDescent="0.35">
      <c r="A2082" s="83" t="str">
        <f>IFERROR(VLOOKUP(LEFT(F2082,4),Tabla3[[COD]:[PROCESO]],5,0),"")</f>
        <v/>
      </c>
      <c r="B2082" s="15"/>
      <c r="C2082" s="85"/>
      <c r="D2082" s="84" t="e">
        <f>VLOOKUP(E2082,FINCAS!$A$2:$B$77,2,0)</f>
        <v>#N/A</v>
      </c>
      <c r="E2082" s="15"/>
      <c r="F2082" s="15"/>
      <c r="G2082" s="82" t="e">
        <f>VLOOKUP(F2082,'ESTADAR V3 2025'!$D$125:$E$240,2,0)</f>
        <v>#N/A</v>
      </c>
      <c r="H2082" s="86"/>
      <c r="I2082" s="86"/>
      <c r="J2082" s="15"/>
      <c r="K2082" s="92">
        <f t="shared" si="139"/>
        <v>0</v>
      </c>
      <c r="L2082" s="93">
        <f t="shared" si="140"/>
        <v>0</v>
      </c>
      <c r="M2082" s="94" t="str">
        <f>+IFERROR(VLOOKUP(LEFT(F2082,4),'ESTADAR V3 2025'!$C$4:$G$116,4,0),"")</f>
        <v/>
      </c>
      <c r="N2082" s="95" t="str">
        <f t="shared" si="141"/>
        <v/>
      </c>
      <c r="O2082" s="96" t="str">
        <f t="shared" si="142"/>
        <v/>
      </c>
      <c r="P2082" s="14"/>
      <c r="Q2082" s="14"/>
      <c r="R2082" s="218" t="e">
        <f>+VLOOKUP(F2082,'ESTADAR V3 2025'!$D$125:$G$236,4,FALSE)</f>
        <v>#N/A</v>
      </c>
    </row>
    <row r="2083" spans="1:18" x14ac:dyDescent="0.35">
      <c r="A2083" s="83" t="str">
        <f>IFERROR(VLOOKUP(LEFT(F2083,4),Tabla3[[COD]:[PROCESO]],5,0),"")</f>
        <v/>
      </c>
      <c r="B2083" s="15"/>
      <c r="C2083" s="85"/>
      <c r="D2083" s="84" t="e">
        <f>VLOOKUP(E2083,FINCAS!$A$2:$B$77,2,0)</f>
        <v>#N/A</v>
      </c>
      <c r="E2083" s="15"/>
      <c r="F2083" s="15"/>
      <c r="G2083" s="82" t="e">
        <f>VLOOKUP(F2083,'ESTADAR V3 2025'!$D$125:$E$240,2,0)</f>
        <v>#N/A</v>
      </c>
      <c r="H2083" s="86"/>
      <c r="I2083" s="86"/>
      <c r="J2083" s="15"/>
      <c r="K2083" s="92">
        <f t="shared" si="139"/>
        <v>0</v>
      </c>
      <c r="L2083" s="93">
        <f t="shared" si="140"/>
        <v>0</v>
      </c>
      <c r="M2083" s="94" t="str">
        <f>+IFERROR(VLOOKUP(LEFT(F2083,4),'ESTADAR V3 2025'!$C$4:$G$116,4,0),"")</f>
        <v/>
      </c>
      <c r="N2083" s="95" t="str">
        <f t="shared" si="141"/>
        <v/>
      </c>
      <c r="O2083" s="96" t="str">
        <f t="shared" si="142"/>
        <v/>
      </c>
      <c r="P2083" s="14"/>
      <c r="Q2083" s="14"/>
      <c r="R2083" s="218" t="e">
        <f>+VLOOKUP(F2083,'ESTADAR V3 2025'!$D$125:$G$236,4,FALSE)</f>
        <v>#N/A</v>
      </c>
    </row>
    <row r="2084" spans="1:18" x14ac:dyDescent="0.35">
      <c r="A2084" s="83" t="str">
        <f>IFERROR(VLOOKUP(LEFT(F2084,4),Tabla3[[COD]:[PROCESO]],5,0),"")</f>
        <v/>
      </c>
      <c r="B2084" s="15"/>
      <c r="C2084" s="85"/>
      <c r="D2084" s="84" t="e">
        <f>VLOOKUP(E2084,FINCAS!$A$2:$B$77,2,0)</f>
        <v>#N/A</v>
      </c>
      <c r="E2084" s="15"/>
      <c r="F2084" s="15"/>
      <c r="G2084" s="82" t="e">
        <f>VLOOKUP(F2084,'ESTADAR V3 2025'!$D$125:$E$240,2,0)</f>
        <v>#N/A</v>
      </c>
      <c r="H2084" s="86"/>
      <c r="I2084" s="86"/>
      <c r="J2084" s="15"/>
      <c r="K2084" s="92">
        <f t="shared" si="139"/>
        <v>0</v>
      </c>
      <c r="L2084" s="93">
        <f t="shared" si="140"/>
        <v>0</v>
      </c>
      <c r="M2084" s="94" t="str">
        <f>+IFERROR(VLOOKUP(LEFT(F2084,4),'ESTADAR V3 2025'!$C$4:$G$116,4,0),"")</f>
        <v/>
      </c>
      <c r="N2084" s="95" t="str">
        <f t="shared" si="141"/>
        <v/>
      </c>
      <c r="O2084" s="96" t="str">
        <f t="shared" si="142"/>
        <v/>
      </c>
      <c r="P2084" s="14"/>
      <c r="Q2084" s="14"/>
      <c r="R2084" s="218" t="e">
        <f>+VLOOKUP(F2084,'ESTADAR V3 2025'!$D$125:$G$236,4,FALSE)</f>
        <v>#N/A</v>
      </c>
    </row>
    <row r="2085" spans="1:18" x14ac:dyDescent="0.35">
      <c r="A2085" s="83" t="str">
        <f>IFERROR(VLOOKUP(LEFT(F2085,4),Tabla3[[COD]:[PROCESO]],5,0),"")</f>
        <v/>
      </c>
      <c r="B2085" s="15"/>
      <c r="C2085" s="85"/>
      <c r="D2085" s="84" t="e">
        <f>VLOOKUP(E2085,FINCAS!$A$2:$B$77,2,0)</f>
        <v>#N/A</v>
      </c>
      <c r="E2085" s="15"/>
      <c r="F2085" s="15"/>
      <c r="G2085" s="82" t="e">
        <f>VLOOKUP(F2085,'ESTADAR V3 2025'!$D$125:$E$240,2,0)</f>
        <v>#N/A</v>
      </c>
      <c r="H2085" s="86"/>
      <c r="I2085" s="86"/>
      <c r="J2085" s="15"/>
      <c r="K2085" s="92">
        <f t="shared" si="139"/>
        <v>0</v>
      </c>
      <c r="L2085" s="93">
        <f t="shared" si="140"/>
        <v>0</v>
      </c>
      <c r="M2085" s="94" t="str">
        <f>+IFERROR(VLOOKUP(LEFT(F2085,4),'ESTADAR V3 2025'!$C$4:$G$116,4,0),"")</f>
        <v/>
      </c>
      <c r="N2085" s="95" t="str">
        <f t="shared" si="141"/>
        <v/>
      </c>
      <c r="O2085" s="96" t="str">
        <f t="shared" si="142"/>
        <v/>
      </c>
      <c r="P2085" s="14"/>
      <c r="Q2085" s="14"/>
      <c r="R2085" s="218" t="e">
        <f>+VLOOKUP(F2085,'ESTADAR V3 2025'!$D$125:$G$236,4,FALSE)</f>
        <v>#N/A</v>
      </c>
    </row>
    <row r="2086" spans="1:18" x14ac:dyDescent="0.35">
      <c r="A2086" s="83" t="str">
        <f>IFERROR(VLOOKUP(LEFT(F2086,4),Tabla3[[COD]:[PROCESO]],5,0),"")</f>
        <v/>
      </c>
      <c r="B2086" s="15"/>
      <c r="C2086" s="85"/>
      <c r="D2086" s="84" t="e">
        <f>VLOOKUP(E2086,FINCAS!$A$2:$B$77,2,0)</f>
        <v>#N/A</v>
      </c>
      <c r="E2086" s="15"/>
      <c r="F2086" s="15"/>
      <c r="G2086" s="82" t="e">
        <f>VLOOKUP(F2086,'ESTADAR V3 2025'!$D$125:$E$240,2,0)</f>
        <v>#N/A</v>
      </c>
      <c r="H2086" s="86"/>
      <c r="I2086" s="86"/>
      <c r="J2086" s="15"/>
      <c r="K2086" s="92">
        <f t="shared" si="139"/>
        <v>0</v>
      </c>
      <c r="L2086" s="93">
        <f t="shared" si="140"/>
        <v>0</v>
      </c>
      <c r="M2086" s="94" t="str">
        <f>+IFERROR(VLOOKUP(LEFT(F2086,4),'ESTADAR V3 2025'!$C$4:$G$116,4,0),"")</f>
        <v/>
      </c>
      <c r="N2086" s="95" t="str">
        <f t="shared" si="141"/>
        <v/>
      </c>
      <c r="O2086" s="96" t="str">
        <f t="shared" si="142"/>
        <v/>
      </c>
      <c r="P2086" s="14"/>
      <c r="Q2086" s="14"/>
      <c r="R2086" s="218" t="e">
        <f>+VLOOKUP(F2086,'ESTADAR V3 2025'!$D$125:$G$236,4,FALSE)</f>
        <v>#N/A</v>
      </c>
    </row>
    <row r="2087" spans="1:18" x14ac:dyDescent="0.35">
      <c r="A2087" s="83" t="str">
        <f>IFERROR(VLOOKUP(LEFT(F2087,4),Tabla3[[COD]:[PROCESO]],5,0),"")</f>
        <v/>
      </c>
      <c r="B2087" s="15"/>
      <c r="C2087" s="85"/>
      <c r="D2087" s="84" t="e">
        <f>VLOOKUP(E2087,FINCAS!$A$2:$B$77,2,0)</f>
        <v>#N/A</v>
      </c>
      <c r="E2087" s="15"/>
      <c r="F2087" s="15"/>
      <c r="G2087" s="82" t="e">
        <f>VLOOKUP(F2087,'ESTADAR V3 2025'!$D$125:$E$240,2,0)</f>
        <v>#N/A</v>
      </c>
      <c r="H2087" s="86"/>
      <c r="I2087" s="86"/>
      <c r="J2087" s="15"/>
      <c r="K2087" s="92">
        <f t="shared" si="139"/>
        <v>0</v>
      </c>
      <c r="L2087" s="93">
        <f t="shared" si="140"/>
        <v>0</v>
      </c>
      <c r="M2087" s="94" t="str">
        <f>+IFERROR(VLOOKUP(LEFT(F2087,4),'ESTADAR V3 2025'!$C$4:$G$116,4,0),"")</f>
        <v/>
      </c>
      <c r="N2087" s="95" t="str">
        <f t="shared" si="141"/>
        <v/>
      </c>
      <c r="O2087" s="96" t="str">
        <f t="shared" si="142"/>
        <v/>
      </c>
      <c r="P2087" s="14"/>
      <c r="Q2087" s="14"/>
      <c r="R2087" s="218" t="e">
        <f>+VLOOKUP(F2087,'ESTADAR V3 2025'!$D$125:$G$236,4,FALSE)</f>
        <v>#N/A</v>
      </c>
    </row>
    <row r="2088" spans="1:18" x14ac:dyDescent="0.35">
      <c r="A2088" s="83" t="str">
        <f>IFERROR(VLOOKUP(LEFT(F2088,4),Tabla3[[COD]:[PROCESO]],5,0),"")</f>
        <v/>
      </c>
      <c r="B2088" s="15"/>
      <c r="C2088" s="85"/>
      <c r="D2088" s="84" t="e">
        <f>VLOOKUP(E2088,FINCAS!$A$2:$B$77,2,0)</f>
        <v>#N/A</v>
      </c>
      <c r="E2088" s="15"/>
      <c r="F2088" s="15"/>
      <c r="G2088" s="82" t="e">
        <f>VLOOKUP(F2088,'ESTADAR V3 2025'!$D$125:$E$240,2,0)</f>
        <v>#N/A</v>
      </c>
      <c r="H2088" s="86"/>
      <c r="I2088" s="86"/>
      <c r="J2088" s="15"/>
      <c r="K2088" s="92">
        <f t="shared" si="139"/>
        <v>0</v>
      </c>
      <c r="L2088" s="93">
        <f t="shared" si="140"/>
        <v>0</v>
      </c>
      <c r="M2088" s="94" t="str">
        <f>+IFERROR(VLOOKUP(LEFT(F2088,4),'ESTADAR V3 2025'!$C$4:$G$116,4,0),"")</f>
        <v/>
      </c>
      <c r="N2088" s="95" t="str">
        <f t="shared" si="141"/>
        <v/>
      </c>
      <c r="O2088" s="96" t="str">
        <f t="shared" si="142"/>
        <v/>
      </c>
      <c r="P2088" s="14"/>
      <c r="Q2088" s="14"/>
      <c r="R2088" s="218" t="e">
        <f>+VLOOKUP(F2088,'ESTADAR V3 2025'!$D$125:$G$236,4,FALSE)</f>
        <v>#N/A</v>
      </c>
    </row>
    <row r="2089" spans="1:18" x14ac:dyDescent="0.35">
      <c r="A2089" s="83" t="str">
        <f>IFERROR(VLOOKUP(LEFT(F2089,4),Tabla3[[COD]:[PROCESO]],5,0),"")</f>
        <v/>
      </c>
      <c r="B2089" s="15"/>
      <c r="C2089" s="85"/>
      <c r="D2089" s="84" t="e">
        <f>VLOOKUP(E2089,FINCAS!$A$2:$B$77,2,0)</f>
        <v>#N/A</v>
      </c>
      <c r="E2089" s="15"/>
      <c r="F2089" s="15"/>
      <c r="G2089" s="82" t="e">
        <f>VLOOKUP(F2089,'ESTADAR V3 2025'!$D$125:$E$240,2,0)</f>
        <v>#N/A</v>
      </c>
      <c r="H2089" s="86"/>
      <c r="I2089" s="86"/>
      <c r="J2089" s="15"/>
      <c r="K2089" s="92">
        <f t="shared" si="139"/>
        <v>0</v>
      </c>
      <c r="L2089" s="93">
        <f t="shared" si="140"/>
        <v>0</v>
      </c>
      <c r="M2089" s="94" t="str">
        <f>+IFERROR(VLOOKUP(LEFT(F2089,4),'ESTADAR V3 2025'!$C$4:$G$116,4,0),"")</f>
        <v/>
      </c>
      <c r="N2089" s="95" t="str">
        <f t="shared" si="141"/>
        <v/>
      </c>
      <c r="O2089" s="96" t="str">
        <f t="shared" si="142"/>
        <v/>
      </c>
      <c r="P2089" s="14"/>
      <c r="Q2089" s="14"/>
      <c r="R2089" s="218" t="e">
        <f>+VLOOKUP(F2089,'ESTADAR V3 2025'!$D$125:$G$236,4,FALSE)</f>
        <v>#N/A</v>
      </c>
    </row>
    <row r="2090" spans="1:18" x14ac:dyDescent="0.35">
      <c r="A2090" s="83" t="str">
        <f>IFERROR(VLOOKUP(LEFT(F2090,4),Tabla3[[COD]:[PROCESO]],5,0),"")</f>
        <v/>
      </c>
      <c r="B2090" s="15"/>
      <c r="C2090" s="85"/>
      <c r="D2090" s="84" t="e">
        <f>VLOOKUP(E2090,FINCAS!$A$2:$B$77,2,0)</f>
        <v>#N/A</v>
      </c>
      <c r="E2090" s="15"/>
      <c r="F2090" s="15"/>
      <c r="G2090" s="82" t="e">
        <f>VLOOKUP(F2090,'ESTADAR V3 2025'!$D$125:$E$240,2,0)</f>
        <v>#N/A</v>
      </c>
      <c r="H2090" s="86"/>
      <c r="I2090" s="86"/>
      <c r="J2090" s="15"/>
      <c r="K2090" s="92">
        <f t="shared" si="139"/>
        <v>0</v>
      </c>
      <c r="L2090" s="93">
        <f t="shared" si="140"/>
        <v>0</v>
      </c>
      <c r="M2090" s="94" t="str">
        <f>+IFERROR(VLOOKUP(LEFT(F2090,4),'ESTADAR V3 2025'!$C$4:$G$116,4,0),"")</f>
        <v/>
      </c>
      <c r="N2090" s="95" t="str">
        <f t="shared" si="141"/>
        <v/>
      </c>
      <c r="O2090" s="96" t="str">
        <f t="shared" si="142"/>
        <v/>
      </c>
      <c r="P2090" s="14"/>
      <c r="Q2090" s="14"/>
      <c r="R2090" s="218" t="e">
        <f>+VLOOKUP(F2090,'ESTADAR V3 2025'!$D$125:$G$236,4,FALSE)</f>
        <v>#N/A</v>
      </c>
    </row>
    <row r="2091" spans="1:18" x14ac:dyDescent="0.35">
      <c r="A2091" s="83" t="str">
        <f>IFERROR(VLOOKUP(LEFT(F2091,4),Tabla3[[COD]:[PROCESO]],5,0),"")</f>
        <v/>
      </c>
      <c r="B2091" s="15"/>
      <c r="C2091" s="85"/>
      <c r="D2091" s="84" t="e">
        <f>VLOOKUP(E2091,FINCAS!$A$2:$B$77,2,0)</f>
        <v>#N/A</v>
      </c>
      <c r="E2091" s="15"/>
      <c r="F2091" s="15"/>
      <c r="G2091" s="82" t="e">
        <f>VLOOKUP(F2091,'ESTADAR V3 2025'!$D$125:$E$240,2,0)</f>
        <v>#N/A</v>
      </c>
      <c r="H2091" s="86"/>
      <c r="I2091" s="86"/>
      <c r="J2091" s="15"/>
      <c r="K2091" s="92">
        <f t="shared" si="139"/>
        <v>0</v>
      </c>
      <c r="L2091" s="93">
        <f t="shared" si="140"/>
        <v>0</v>
      </c>
      <c r="M2091" s="94" t="str">
        <f>+IFERROR(VLOOKUP(LEFT(F2091,4),'ESTADAR V3 2025'!$C$4:$G$116,4,0),"")</f>
        <v/>
      </c>
      <c r="N2091" s="95" t="str">
        <f t="shared" si="141"/>
        <v/>
      </c>
      <c r="O2091" s="96" t="str">
        <f t="shared" si="142"/>
        <v/>
      </c>
      <c r="P2091" s="14"/>
      <c r="Q2091" s="14"/>
      <c r="R2091" s="218" t="e">
        <f>+VLOOKUP(F2091,'ESTADAR V3 2025'!$D$125:$G$236,4,FALSE)</f>
        <v>#N/A</v>
      </c>
    </row>
    <row r="2092" spans="1:18" x14ac:dyDescent="0.35">
      <c r="A2092" s="83" t="str">
        <f>IFERROR(VLOOKUP(LEFT(F2092,4),Tabla3[[COD]:[PROCESO]],5,0),"")</f>
        <v/>
      </c>
      <c r="B2092" s="15"/>
      <c r="C2092" s="85"/>
      <c r="D2092" s="84" t="e">
        <f>VLOOKUP(E2092,FINCAS!$A$2:$B$77,2,0)</f>
        <v>#N/A</v>
      </c>
      <c r="E2092" s="15"/>
      <c r="F2092" s="15"/>
      <c r="G2092" s="82" t="e">
        <f>VLOOKUP(F2092,'ESTADAR V3 2025'!$D$125:$E$240,2,0)</f>
        <v>#N/A</v>
      </c>
      <c r="H2092" s="86"/>
      <c r="I2092" s="86"/>
      <c r="J2092" s="15"/>
      <c r="K2092" s="92">
        <f t="shared" si="139"/>
        <v>0</v>
      </c>
      <c r="L2092" s="93">
        <f t="shared" si="140"/>
        <v>0</v>
      </c>
      <c r="M2092" s="94" t="str">
        <f>+IFERROR(VLOOKUP(LEFT(F2092,4),'ESTADAR V3 2025'!$C$4:$G$116,4,0),"")</f>
        <v/>
      </c>
      <c r="N2092" s="95" t="str">
        <f t="shared" si="141"/>
        <v/>
      </c>
      <c r="O2092" s="96" t="str">
        <f t="shared" si="142"/>
        <v/>
      </c>
      <c r="P2092" s="14"/>
      <c r="Q2092" s="14"/>
      <c r="R2092" s="218" t="e">
        <f>+VLOOKUP(F2092,'ESTADAR V3 2025'!$D$125:$G$236,4,FALSE)</f>
        <v>#N/A</v>
      </c>
    </row>
    <row r="2093" spans="1:18" x14ac:dyDescent="0.35">
      <c r="A2093" s="83" t="str">
        <f>IFERROR(VLOOKUP(LEFT(F2093,4),Tabla3[[COD]:[PROCESO]],5,0),"")</f>
        <v/>
      </c>
      <c r="B2093" s="15"/>
      <c r="C2093" s="85"/>
      <c r="D2093" s="84" t="e">
        <f>VLOOKUP(E2093,FINCAS!$A$2:$B$77,2,0)</f>
        <v>#N/A</v>
      </c>
      <c r="E2093" s="15"/>
      <c r="F2093" s="15"/>
      <c r="G2093" s="82" t="e">
        <f>VLOOKUP(F2093,'ESTADAR V3 2025'!$D$125:$E$240,2,0)</f>
        <v>#N/A</v>
      </c>
      <c r="H2093" s="86"/>
      <c r="I2093" s="86"/>
      <c r="J2093" s="15"/>
      <c r="K2093" s="92">
        <f t="shared" si="139"/>
        <v>0</v>
      </c>
      <c r="L2093" s="93">
        <f t="shared" si="140"/>
        <v>0</v>
      </c>
      <c r="M2093" s="94" t="str">
        <f>+IFERROR(VLOOKUP(LEFT(F2093,4),'ESTADAR V3 2025'!$C$4:$G$116,4,0),"")</f>
        <v/>
      </c>
      <c r="N2093" s="95" t="str">
        <f t="shared" si="141"/>
        <v/>
      </c>
      <c r="O2093" s="96" t="str">
        <f t="shared" si="142"/>
        <v/>
      </c>
      <c r="P2093" s="14"/>
      <c r="Q2093" s="14"/>
      <c r="R2093" s="218" t="e">
        <f>+VLOOKUP(F2093,'ESTADAR V3 2025'!$D$125:$G$236,4,FALSE)</f>
        <v>#N/A</v>
      </c>
    </row>
    <row r="2094" spans="1:18" x14ac:dyDescent="0.35">
      <c r="A2094" s="83" t="str">
        <f>IFERROR(VLOOKUP(LEFT(F2094,4),Tabla3[[COD]:[PROCESO]],5,0),"")</f>
        <v/>
      </c>
      <c r="B2094" s="15"/>
      <c r="C2094" s="85"/>
      <c r="D2094" s="84" t="e">
        <f>VLOOKUP(E2094,FINCAS!$A$2:$B$77,2,0)</f>
        <v>#N/A</v>
      </c>
      <c r="E2094" s="15"/>
      <c r="F2094" s="15"/>
      <c r="G2094" s="82" t="e">
        <f>VLOOKUP(F2094,'ESTADAR V3 2025'!$D$125:$E$240,2,0)</f>
        <v>#N/A</v>
      </c>
      <c r="H2094" s="86"/>
      <c r="I2094" s="86"/>
      <c r="J2094" s="15"/>
      <c r="K2094" s="92">
        <f t="shared" si="139"/>
        <v>0</v>
      </c>
      <c r="L2094" s="93">
        <f t="shared" si="140"/>
        <v>0</v>
      </c>
      <c r="M2094" s="94" t="str">
        <f>+IFERROR(VLOOKUP(LEFT(F2094,4),'ESTADAR V3 2025'!$C$4:$G$116,4,0),"")</f>
        <v/>
      </c>
      <c r="N2094" s="95" t="str">
        <f t="shared" si="141"/>
        <v/>
      </c>
      <c r="O2094" s="96" t="str">
        <f t="shared" si="142"/>
        <v/>
      </c>
      <c r="P2094" s="14"/>
      <c r="Q2094" s="14"/>
      <c r="R2094" s="218" t="e">
        <f>+VLOOKUP(F2094,'ESTADAR V3 2025'!$D$125:$G$236,4,FALSE)</f>
        <v>#N/A</v>
      </c>
    </row>
    <row r="2095" spans="1:18" x14ac:dyDescent="0.35">
      <c r="A2095" s="83" t="str">
        <f>IFERROR(VLOOKUP(LEFT(F2095,4),Tabla3[[COD]:[PROCESO]],5,0),"")</f>
        <v/>
      </c>
      <c r="B2095" s="15"/>
      <c r="C2095" s="85"/>
      <c r="D2095" s="84" t="e">
        <f>VLOOKUP(E2095,FINCAS!$A$2:$B$77,2,0)</f>
        <v>#N/A</v>
      </c>
      <c r="E2095" s="15"/>
      <c r="F2095" s="15"/>
      <c r="G2095" s="82" t="e">
        <f>VLOOKUP(F2095,'ESTADAR V3 2025'!$D$125:$E$240,2,0)</f>
        <v>#N/A</v>
      </c>
      <c r="H2095" s="86"/>
      <c r="I2095" s="86"/>
      <c r="J2095" s="15"/>
      <c r="K2095" s="92">
        <f t="shared" si="139"/>
        <v>0</v>
      </c>
      <c r="L2095" s="93">
        <f t="shared" si="140"/>
        <v>0</v>
      </c>
      <c r="M2095" s="94" t="str">
        <f>+IFERROR(VLOOKUP(LEFT(F2095,4),'ESTADAR V3 2025'!$C$4:$G$116,4,0),"")</f>
        <v/>
      </c>
      <c r="N2095" s="95" t="str">
        <f t="shared" si="141"/>
        <v/>
      </c>
      <c r="O2095" s="96" t="str">
        <f t="shared" si="142"/>
        <v/>
      </c>
      <c r="P2095" s="14"/>
      <c r="Q2095" s="14"/>
      <c r="R2095" s="218" t="e">
        <f>+VLOOKUP(F2095,'ESTADAR V3 2025'!$D$125:$G$236,4,FALSE)</f>
        <v>#N/A</v>
      </c>
    </row>
    <row r="2096" spans="1:18" x14ac:dyDescent="0.35">
      <c r="A2096" s="83" t="str">
        <f>IFERROR(VLOOKUP(LEFT(F2096,4),Tabla3[[COD]:[PROCESO]],5,0),"")</f>
        <v/>
      </c>
      <c r="B2096" s="15"/>
      <c r="C2096" s="85"/>
      <c r="D2096" s="84" t="e">
        <f>VLOOKUP(E2096,FINCAS!$A$2:$B$77,2,0)</f>
        <v>#N/A</v>
      </c>
      <c r="E2096" s="15"/>
      <c r="F2096" s="15"/>
      <c r="G2096" s="82" t="e">
        <f>VLOOKUP(F2096,'ESTADAR V3 2025'!$D$125:$E$240,2,0)</f>
        <v>#N/A</v>
      </c>
      <c r="H2096" s="86"/>
      <c r="I2096" s="86"/>
      <c r="J2096" s="15"/>
      <c r="K2096" s="92">
        <f t="shared" si="139"/>
        <v>0</v>
      </c>
      <c r="L2096" s="93">
        <f t="shared" si="140"/>
        <v>0</v>
      </c>
      <c r="M2096" s="94" t="str">
        <f>+IFERROR(VLOOKUP(LEFT(F2096,4),'ESTADAR V3 2025'!$C$4:$G$116,4,0),"")</f>
        <v/>
      </c>
      <c r="N2096" s="95" t="str">
        <f t="shared" si="141"/>
        <v/>
      </c>
      <c r="O2096" s="96" t="str">
        <f t="shared" si="142"/>
        <v/>
      </c>
      <c r="P2096" s="14"/>
      <c r="Q2096" s="14"/>
      <c r="R2096" s="218" t="e">
        <f>+VLOOKUP(F2096,'ESTADAR V3 2025'!$D$125:$G$236,4,FALSE)</f>
        <v>#N/A</v>
      </c>
    </row>
    <row r="2097" spans="1:18" x14ac:dyDescent="0.35">
      <c r="A2097" s="83" t="str">
        <f>IFERROR(VLOOKUP(LEFT(F2097,4),Tabla3[[COD]:[PROCESO]],5,0),"")</f>
        <v/>
      </c>
      <c r="B2097" s="15"/>
      <c r="C2097" s="85"/>
      <c r="D2097" s="84" t="e">
        <f>VLOOKUP(E2097,FINCAS!$A$2:$B$77,2,0)</f>
        <v>#N/A</v>
      </c>
      <c r="E2097" s="15"/>
      <c r="F2097" s="15"/>
      <c r="G2097" s="82" t="e">
        <f>VLOOKUP(F2097,'ESTADAR V3 2025'!$D$125:$E$240,2,0)</f>
        <v>#N/A</v>
      </c>
      <c r="H2097" s="86"/>
      <c r="I2097" s="86"/>
      <c r="J2097" s="15"/>
      <c r="K2097" s="92">
        <f t="shared" si="139"/>
        <v>0</v>
      </c>
      <c r="L2097" s="93">
        <f t="shared" si="140"/>
        <v>0</v>
      </c>
      <c r="M2097" s="94" t="str">
        <f>+IFERROR(VLOOKUP(LEFT(F2097,4),'ESTADAR V3 2025'!$C$4:$G$116,4,0),"")</f>
        <v/>
      </c>
      <c r="N2097" s="95" t="str">
        <f t="shared" si="141"/>
        <v/>
      </c>
      <c r="O2097" s="96" t="str">
        <f t="shared" si="142"/>
        <v/>
      </c>
      <c r="P2097" s="14"/>
      <c r="Q2097" s="14"/>
      <c r="R2097" s="218" t="e">
        <f>+VLOOKUP(F2097,'ESTADAR V3 2025'!$D$125:$G$236,4,FALSE)</f>
        <v>#N/A</v>
      </c>
    </row>
    <row r="2098" spans="1:18" x14ac:dyDescent="0.35">
      <c r="A2098" s="83" t="str">
        <f>IFERROR(VLOOKUP(LEFT(F2098,4),Tabla3[[COD]:[PROCESO]],5,0),"")</f>
        <v/>
      </c>
      <c r="B2098" s="15"/>
      <c r="C2098" s="85"/>
      <c r="D2098" s="84" t="e">
        <f>VLOOKUP(E2098,FINCAS!$A$2:$B$77,2,0)</f>
        <v>#N/A</v>
      </c>
      <c r="E2098" s="15"/>
      <c r="F2098" s="15"/>
      <c r="G2098" s="82" t="e">
        <f>VLOOKUP(F2098,'ESTADAR V3 2025'!$D$125:$E$240,2,0)</f>
        <v>#N/A</v>
      </c>
      <c r="H2098" s="86"/>
      <c r="I2098" s="86"/>
      <c r="J2098" s="15"/>
      <c r="K2098" s="92">
        <f t="shared" si="139"/>
        <v>0</v>
      </c>
      <c r="L2098" s="93">
        <f t="shared" si="140"/>
        <v>0</v>
      </c>
      <c r="M2098" s="94" t="str">
        <f>+IFERROR(VLOOKUP(LEFT(F2098,4),'ESTADAR V3 2025'!$C$4:$G$116,4,0),"")</f>
        <v/>
      </c>
      <c r="N2098" s="95" t="str">
        <f t="shared" si="141"/>
        <v/>
      </c>
      <c r="O2098" s="96" t="str">
        <f t="shared" si="142"/>
        <v/>
      </c>
      <c r="P2098" s="14"/>
      <c r="Q2098" s="14"/>
      <c r="R2098" s="218" t="e">
        <f>+VLOOKUP(F2098,'ESTADAR V3 2025'!$D$125:$G$236,4,FALSE)</f>
        <v>#N/A</v>
      </c>
    </row>
    <row r="2099" spans="1:18" x14ac:dyDescent="0.35">
      <c r="A2099" s="83" t="str">
        <f>IFERROR(VLOOKUP(LEFT(F2099,4),Tabla3[[COD]:[PROCESO]],5,0),"")</f>
        <v/>
      </c>
      <c r="B2099" s="15"/>
      <c r="C2099" s="85"/>
      <c r="D2099" s="84" t="e">
        <f>VLOOKUP(E2099,FINCAS!$A$2:$B$77,2,0)</f>
        <v>#N/A</v>
      </c>
      <c r="E2099" s="15"/>
      <c r="F2099" s="15"/>
      <c r="G2099" s="82" t="e">
        <f>VLOOKUP(F2099,'ESTADAR V3 2025'!$D$125:$E$240,2,0)</f>
        <v>#N/A</v>
      </c>
      <c r="H2099" s="86"/>
      <c r="I2099" s="86"/>
      <c r="J2099" s="15"/>
      <c r="K2099" s="92">
        <f t="shared" si="139"/>
        <v>0</v>
      </c>
      <c r="L2099" s="93">
        <f t="shared" si="140"/>
        <v>0</v>
      </c>
      <c r="M2099" s="94" t="str">
        <f>+IFERROR(VLOOKUP(LEFT(F2099,4),'ESTADAR V3 2025'!$C$4:$G$116,4,0),"")</f>
        <v/>
      </c>
      <c r="N2099" s="95" t="str">
        <f t="shared" si="141"/>
        <v/>
      </c>
      <c r="O2099" s="96" t="str">
        <f t="shared" si="142"/>
        <v/>
      </c>
      <c r="P2099" s="14"/>
      <c r="Q2099" s="14"/>
      <c r="R2099" s="218" t="e">
        <f>+VLOOKUP(F2099,'ESTADAR V3 2025'!$D$125:$G$236,4,FALSE)</f>
        <v>#N/A</v>
      </c>
    </row>
    <row r="2100" spans="1:18" x14ac:dyDescent="0.35">
      <c r="A2100" s="83" t="str">
        <f>IFERROR(VLOOKUP(LEFT(F2100,4),Tabla3[[COD]:[PROCESO]],5,0),"")</f>
        <v/>
      </c>
      <c r="B2100" s="15"/>
      <c r="C2100" s="85"/>
      <c r="D2100" s="84" t="e">
        <f>VLOOKUP(E2100,FINCAS!$A$2:$B$77,2,0)</f>
        <v>#N/A</v>
      </c>
      <c r="E2100" s="15"/>
      <c r="F2100" s="15"/>
      <c r="G2100" s="82" t="e">
        <f>VLOOKUP(F2100,'ESTADAR V3 2025'!$D$125:$E$240,2,0)</f>
        <v>#N/A</v>
      </c>
      <c r="H2100" s="86"/>
      <c r="I2100" s="86"/>
      <c r="J2100" s="15"/>
      <c r="K2100" s="92">
        <f t="shared" si="139"/>
        <v>0</v>
      </c>
      <c r="L2100" s="93">
        <f t="shared" si="140"/>
        <v>0</v>
      </c>
      <c r="M2100" s="94" t="str">
        <f>+IFERROR(VLOOKUP(LEFT(F2100,4),'ESTADAR V3 2025'!$C$4:$G$116,4,0),"")</f>
        <v/>
      </c>
      <c r="N2100" s="95" t="str">
        <f t="shared" si="141"/>
        <v/>
      </c>
      <c r="O2100" s="96" t="str">
        <f t="shared" si="142"/>
        <v/>
      </c>
      <c r="P2100" s="14"/>
      <c r="Q2100" s="14"/>
      <c r="R2100" s="218" t="e">
        <f>+VLOOKUP(F2100,'ESTADAR V3 2025'!$D$125:$G$236,4,FALSE)</f>
        <v>#N/A</v>
      </c>
    </row>
    <row r="2101" spans="1:18" x14ac:dyDescent="0.35">
      <c r="A2101" s="83" t="str">
        <f>IFERROR(VLOOKUP(LEFT(F2101,4),Tabla3[[COD]:[PROCESO]],5,0),"")</f>
        <v/>
      </c>
      <c r="B2101" s="15"/>
      <c r="C2101" s="85"/>
      <c r="D2101" s="84" t="e">
        <f>VLOOKUP(E2101,FINCAS!$A$2:$B$77,2,0)</f>
        <v>#N/A</v>
      </c>
      <c r="E2101" s="15"/>
      <c r="F2101" s="15"/>
      <c r="G2101" s="82" t="e">
        <f>VLOOKUP(F2101,'ESTADAR V3 2025'!$D$125:$E$240,2,0)</f>
        <v>#N/A</v>
      </c>
      <c r="H2101" s="86"/>
      <c r="I2101" s="86"/>
      <c r="J2101" s="15"/>
      <c r="K2101" s="92">
        <f t="shared" si="139"/>
        <v>0</v>
      </c>
      <c r="L2101" s="93">
        <f t="shared" si="140"/>
        <v>0</v>
      </c>
      <c r="M2101" s="94" t="str">
        <f>+IFERROR(VLOOKUP(LEFT(F2101,4),'ESTADAR V3 2025'!$C$4:$G$116,4,0),"")</f>
        <v/>
      </c>
      <c r="N2101" s="95" t="str">
        <f t="shared" si="141"/>
        <v/>
      </c>
      <c r="O2101" s="96" t="str">
        <f t="shared" si="142"/>
        <v/>
      </c>
      <c r="P2101" s="14"/>
      <c r="Q2101" s="14"/>
      <c r="R2101" s="218" t="e">
        <f>+VLOOKUP(F2101,'ESTADAR V3 2025'!$D$125:$G$236,4,FALSE)</f>
        <v>#N/A</v>
      </c>
    </row>
    <row r="2102" spans="1:18" x14ac:dyDescent="0.35">
      <c r="A2102" s="83" t="str">
        <f>IFERROR(VLOOKUP(LEFT(F2102,4),Tabla3[[COD]:[PROCESO]],5,0),"")</f>
        <v/>
      </c>
      <c r="B2102" s="15"/>
      <c r="C2102" s="85"/>
      <c r="D2102" s="84" t="e">
        <f>VLOOKUP(E2102,FINCAS!$A$2:$B$77,2,0)</f>
        <v>#N/A</v>
      </c>
      <c r="E2102" s="15"/>
      <c r="F2102" s="15"/>
      <c r="G2102" s="82" t="e">
        <f>VLOOKUP(F2102,'ESTADAR V3 2025'!$D$125:$E$240,2,0)</f>
        <v>#N/A</v>
      </c>
      <c r="H2102" s="86"/>
      <c r="I2102" s="86"/>
      <c r="J2102" s="15"/>
      <c r="K2102" s="92">
        <f t="shared" si="139"/>
        <v>0</v>
      </c>
      <c r="L2102" s="93">
        <f t="shared" si="140"/>
        <v>0</v>
      </c>
      <c r="M2102" s="94" t="str">
        <f>+IFERROR(VLOOKUP(LEFT(F2102,4),'ESTADAR V3 2025'!$C$4:$G$116,4,0),"")</f>
        <v/>
      </c>
      <c r="N2102" s="95" t="str">
        <f t="shared" si="141"/>
        <v/>
      </c>
      <c r="O2102" s="96" t="str">
        <f t="shared" si="142"/>
        <v/>
      </c>
      <c r="P2102" s="14"/>
      <c r="Q2102" s="14"/>
      <c r="R2102" s="218" t="e">
        <f>+VLOOKUP(F2102,'ESTADAR V3 2025'!$D$125:$G$236,4,FALSE)</f>
        <v>#N/A</v>
      </c>
    </row>
    <row r="2103" spans="1:18" x14ac:dyDescent="0.35">
      <c r="A2103" s="83" t="str">
        <f>IFERROR(VLOOKUP(LEFT(F2103,4),Tabla3[[COD]:[PROCESO]],5,0),"")</f>
        <v/>
      </c>
      <c r="B2103" s="15"/>
      <c r="C2103" s="85"/>
      <c r="D2103" s="84" t="e">
        <f>VLOOKUP(E2103,FINCAS!$A$2:$B$77,2,0)</f>
        <v>#N/A</v>
      </c>
      <c r="E2103" s="15"/>
      <c r="F2103" s="15"/>
      <c r="G2103" s="82" t="e">
        <f>VLOOKUP(F2103,'ESTADAR V3 2025'!$D$125:$E$240,2,0)</f>
        <v>#N/A</v>
      </c>
      <c r="H2103" s="86"/>
      <c r="I2103" s="86"/>
      <c r="J2103" s="15"/>
      <c r="K2103" s="92">
        <f t="shared" si="139"/>
        <v>0</v>
      </c>
      <c r="L2103" s="93">
        <f t="shared" si="140"/>
        <v>0</v>
      </c>
      <c r="M2103" s="94" t="str">
        <f>+IFERROR(VLOOKUP(LEFT(F2103,4),'ESTADAR V3 2025'!$C$4:$G$116,4,0),"")</f>
        <v/>
      </c>
      <c r="N2103" s="95" t="str">
        <f t="shared" si="141"/>
        <v/>
      </c>
      <c r="O2103" s="96" t="str">
        <f t="shared" si="142"/>
        <v/>
      </c>
      <c r="P2103" s="14"/>
      <c r="Q2103" s="14"/>
      <c r="R2103" s="218" t="e">
        <f>+VLOOKUP(F2103,'ESTADAR V3 2025'!$D$125:$G$236,4,FALSE)</f>
        <v>#N/A</v>
      </c>
    </row>
    <row r="2104" spans="1:18" x14ac:dyDescent="0.35">
      <c r="A2104" s="83" t="str">
        <f>IFERROR(VLOOKUP(LEFT(F2104,4),Tabla3[[COD]:[PROCESO]],5,0),"")</f>
        <v/>
      </c>
      <c r="B2104" s="15"/>
      <c r="C2104" s="85"/>
      <c r="D2104" s="84" t="e">
        <f>VLOOKUP(E2104,FINCAS!$A$2:$B$77,2,0)</f>
        <v>#N/A</v>
      </c>
      <c r="E2104" s="15"/>
      <c r="F2104" s="15"/>
      <c r="G2104" s="82" t="e">
        <f>VLOOKUP(F2104,'ESTADAR V3 2025'!$D$125:$E$240,2,0)</f>
        <v>#N/A</v>
      </c>
      <c r="H2104" s="86"/>
      <c r="I2104" s="86"/>
      <c r="J2104" s="15"/>
      <c r="K2104" s="92">
        <f t="shared" si="139"/>
        <v>0</v>
      </c>
      <c r="L2104" s="93">
        <f t="shared" si="140"/>
        <v>0</v>
      </c>
      <c r="M2104" s="94" t="str">
        <f>+IFERROR(VLOOKUP(LEFT(F2104,4),'ESTADAR V3 2025'!$C$4:$G$116,4,0),"")</f>
        <v/>
      </c>
      <c r="N2104" s="95" t="str">
        <f t="shared" si="141"/>
        <v/>
      </c>
      <c r="O2104" s="96" t="str">
        <f t="shared" si="142"/>
        <v/>
      </c>
      <c r="P2104" s="14"/>
      <c r="Q2104" s="14"/>
      <c r="R2104" s="218" t="e">
        <f>+VLOOKUP(F2104,'ESTADAR V3 2025'!$D$125:$G$236,4,FALSE)</f>
        <v>#N/A</v>
      </c>
    </row>
    <row r="2105" spans="1:18" x14ac:dyDescent="0.35">
      <c r="A2105" s="83" t="str">
        <f>IFERROR(VLOOKUP(LEFT(F2105,4),Tabla3[[COD]:[PROCESO]],5,0),"")</f>
        <v/>
      </c>
      <c r="B2105" s="15"/>
      <c r="C2105" s="85"/>
      <c r="D2105" s="84" t="e">
        <f>VLOOKUP(E2105,FINCAS!$A$2:$B$77,2,0)</f>
        <v>#N/A</v>
      </c>
      <c r="E2105" s="15"/>
      <c r="F2105" s="15"/>
      <c r="G2105" s="82" t="e">
        <f>VLOOKUP(F2105,'ESTADAR V3 2025'!$D$125:$E$240,2,0)</f>
        <v>#N/A</v>
      </c>
      <c r="H2105" s="86"/>
      <c r="I2105" s="86"/>
      <c r="J2105" s="15"/>
      <c r="K2105" s="92">
        <f t="shared" si="139"/>
        <v>0</v>
      </c>
      <c r="L2105" s="93">
        <f t="shared" si="140"/>
        <v>0</v>
      </c>
      <c r="M2105" s="94" t="str">
        <f>+IFERROR(VLOOKUP(LEFT(F2105,4),'ESTADAR V3 2025'!$C$4:$G$116,4,0),"")</f>
        <v/>
      </c>
      <c r="N2105" s="95" t="str">
        <f t="shared" si="141"/>
        <v/>
      </c>
      <c r="O2105" s="96" t="str">
        <f t="shared" si="142"/>
        <v/>
      </c>
      <c r="P2105" s="14"/>
      <c r="Q2105" s="14"/>
      <c r="R2105" s="218" t="e">
        <f>+VLOOKUP(F2105,'ESTADAR V3 2025'!$D$125:$G$236,4,FALSE)</f>
        <v>#N/A</v>
      </c>
    </row>
    <row r="2106" spans="1:18" x14ac:dyDescent="0.35">
      <c r="A2106" s="83" t="str">
        <f>IFERROR(VLOOKUP(LEFT(F2106,4),Tabla3[[COD]:[PROCESO]],5,0),"")</f>
        <v/>
      </c>
      <c r="B2106" s="15"/>
      <c r="C2106" s="85"/>
      <c r="D2106" s="84" t="e">
        <f>VLOOKUP(E2106,FINCAS!$A$2:$B$77,2,0)</f>
        <v>#N/A</v>
      </c>
      <c r="E2106" s="15"/>
      <c r="F2106" s="15"/>
      <c r="G2106" s="82" t="e">
        <f>VLOOKUP(F2106,'ESTADAR V3 2025'!$D$125:$E$240,2,0)</f>
        <v>#N/A</v>
      </c>
      <c r="H2106" s="86"/>
      <c r="I2106" s="86"/>
      <c r="J2106" s="15"/>
      <c r="K2106" s="92">
        <f t="shared" si="139"/>
        <v>0</v>
      </c>
      <c r="L2106" s="93">
        <f t="shared" si="140"/>
        <v>0</v>
      </c>
      <c r="M2106" s="94" t="str">
        <f>+IFERROR(VLOOKUP(LEFT(F2106,4),'ESTADAR V3 2025'!$C$4:$G$116,4,0),"")</f>
        <v/>
      </c>
      <c r="N2106" s="95" t="str">
        <f t="shared" si="141"/>
        <v/>
      </c>
      <c r="O2106" s="96" t="str">
        <f t="shared" si="142"/>
        <v/>
      </c>
      <c r="P2106" s="14"/>
      <c r="Q2106" s="14"/>
      <c r="R2106" s="218" t="e">
        <f>+VLOOKUP(F2106,'ESTADAR V3 2025'!$D$125:$G$236,4,FALSE)</f>
        <v>#N/A</v>
      </c>
    </row>
    <row r="2107" spans="1:18" x14ac:dyDescent="0.35">
      <c r="A2107" s="83" t="str">
        <f>IFERROR(VLOOKUP(LEFT(F2107,4),Tabla3[[COD]:[PROCESO]],5,0),"")</f>
        <v/>
      </c>
      <c r="B2107" s="15"/>
      <c r="C2107" s="85"/>
      <c r="D2107" s="84" t="e">
        <f>VLOOKUP(E2107,FINCAS!$A$2:$B$77,2,0)</f>
        <v>#N/A</v>
      </c>
      <c r="E2107" s="15"/>
      <c r="F2107" s="15"/>
      <c r="G2107" s="82" t="e">
        <f>VLOOKUP(F2107,'ESTADAR V3 2025'!$D$125:$E$240,2,0)</f>
        <v>#N/A</v>
      </c>
      <c r="H2107" s="86"/>
      <c r="I2107" s="86"/>
      <c r="J2107" s="15"/>
      <c r="K2107" s="92">
        <f t="shared" si="139"/>
        <v>0</v>
      </c>
      <c r="L2107" s="93">
        <f t="shared" si="140"/>
        <v>0</v>
      </c>
      <c r="M2107" s="94" t="str">
        <f>+IFERROR(VLOOKUP(LEFT(F2107,4),'ESTADAR V3 2025'!$C$4:$G$116,4,0),"")</f>
        <v/>
      </c>
      <c r="N2107" s="95" t="str">
        <f t="shared" si="141"/>
        <v/>
      </c>
      <c r="O2107" s="96" t="str">
        <f t="shared" si="142"/>
        <v/>
      </c>
      <c r="P2107" s="14"/>
      <c r="Q2107" s="14"/>
      <c r="R2107" s="218" t="e">
        <f>+VLOOKUP(F2107,'ESTADAR V3 2025'!$D$125:$G$236,4,FALSE)</f>
        <v>#N/A</v>
      </c>
    </row>
    <row r="2108" spans="1:18" x14ac:dyDescent="0.35">
      <c r="A2108" s="83" t="str">
        <f>IFERROR(VLOOKUP(LEFT(F2108,4),Tabla3[[COD]:[PROCESO]],5,0),"")</f>
        <v/>
      </c>
      <c r="B2108" s="15"/>
      <c r="C2108" s="85"/>
      <c r="D2108" s="84" t="e">
        <f>VLOOKUP(E2108,FINCAS!$A$2:$B$77,2,0)</f>
        <v>#N/A</v>
      </c>
      <c r="E2108" s="15"/>
      <c r="F2108" s="15"/>
      <c r="G2108" s="82" t="e">
        <f>VLOOKUP(F2108,'ESTADAR V3 2025'!$D$125:$E$240,2,0)</f>
        <v>#N/A</v>
      </c>
      <c r="H2108" s="86"/>
      <c r="I2108" s="86"/>
      <c r="J2108" s="15"/>
      <c r="K2108" s="92">
        <f t="shared" si="139"/>
        <v>0</v>
      </c>
      <c r="L2108" s="93">
        <f t="shared" si="140"/>
        <v>0</v>
      </c>
      <c r="M2108" s="94" t="str">
        <f>+IFERROR(VLOOKUP(LEFT(F2108,4),'ESTADAR V3 2025'!$C$4:$G$116,4,0),"")</f>
        <v/>
      </c>
      <c r="N2108" s="95" t="str">
        <f t="shared" si="141"/>
        <v/>
      </c>
      <c r="O2108" s="96" t="str">
        <f t="shared" si="142"/>
        <v/>
      </c>
      <c r="P2108" s="14"/>
      <c r="Q2108" s="14"/>
      <c r="R2108" s="218" t="e">
        <f>+VLOOKUP(F2108,'ESTADAR V3 2025'!$D$125:$G$236,4,FALSE)</f>
        <v>#N/A</v>
      </c>
    </row>
    <row r="2109" spans="1:18" x14ac:dyDescent="0.35">
      <c r="A2109" s="83" t="str">
        <f>IFERROR(VLOOKUP(LEFT(F2109,4),Tabla3[[COD]:[PROCESO]],5,0),"")</f>
        <v/>
      </c>
      <c r="B2109" s="15"/>
      <c r="C2109" s="85"/>
      <c r="D2109" s="84" t="e">
        <f>VLOOKUP(E2109,FINCAS!$A$2:$B$77,2,0)</f>
        <v>#N/A</v>
      </c>
      <c r="E2109" s="15"/>
      <c r="F2109" s="15"/>
      <c r="G2109" s="82" t="e">
        <f>VLOOKUP(F2109,'ESTADAR V3 2025'!$D$125:$E$240,2,0)</f>
        <v>#N/A</v>
      </c>
      <c r="H2109" s="86"/>
      <c r="I2109" s="86"/>
      <c r="J2109" s="15"/>
      <c r="K2109" s="92">
        <f t="shared" si="139"/>
        <v>0</v>
      </c>
      <c r="L2109" s="93">
        <f t="shared" si="140"/>
        <v>0</v>
      </c>
      <c r="M2109" s="94" t="str">
        <f>+IFERROR(VLOOKUP(LEFT(F2109,4),'ESTADAR V3 2025'!$C$4:$G$116,4,0),"")</f>
        <v/>
      </c>
      <c r="N2109" s="95" t="str">
        <f t="shared" si="141"/>
        <v/>
      </c>
      <c r="O2109" s="96" t="str">
        <f t="shared" si="142"/>
        <v/>
      </c>
      <c r="P2109" s="14"/>
      <c r="Q2109" s="14"/>
      <c r="R2109" s="218" t="e">
        <f>+VLOOKUP(F2109,'ESTADAR V3 2025'!$D$125:$G$236,4,FALSE)</f>
        <v>#N/A</v>
      </c>
    </row>
    <row r="2110" spans="1:18" x14ac:dyDescent="0.35">
      <c r="A2110" s="83" t="str">
        <f>IFERROR(VLOOKUP(LEFT(F2110,4),Tabla3[[COD]:[PROCESO]],5,0),"")</f>
        <v/>
      </c>
      <c r="B2110" s="15"/>
      <c r="C2110" s="85"/>
      <c r="D2110" s="84" t="e">
        <f>VLOOKUP(E2110,FINCAS!$A$2:$B$77,2,0)</f>
        <v>#N/A</v>
      </c>
      <c r="E2110" s="15"/>
      <c r="F2110" s="15"/>
      <c r="G2110" s="82" t="e">
        <f>VLOOKUP(F2110,'ESTADAR V3 2025'!$D$125:$E$240,2,0)</f>
        <v>#N/A</v>
      </c>
      <c r="H2110" s="86"/>
      <c r="I2110" s="86"/>
      <c r="J2110" s="15"/>
      <c r="K2110" s="92">
        <f t="shared" si="139"/>
        <v>0</v>
      </c>
      <c r="L2110" s="93">
        <f t="shared" si="140"/>
        <v>0</v>
      </c>
      <c r="M2110" s="94" t="str">
        <f>+IFERROR(VLOOKUP(LEFT(F2110,4),'ESTADAR V3 2025'!$C$4:$G$116,4,0),"")</f>
        <v/>
      </c>
      <c r="N2110" s="95" t="str">
        <f t="shared" si="141"/>
        <v/>
      </c>
      <c r="O2110" s="96" t="str">
        <f t="shared" si="142"/>
        <v/>
      </c>
      <c r="P2110" s="14"/>
      <c r="Q2110" s="14"/>
      <c r="R2110" s="218" t="e">
        <f>+VLOOKUP(F2110,'ESTADAR V3 2025'!$D$125:$G$236,4,FALSE)</f>
        <v>#N/A</v>
      </c>
    </row>
    <row r="2111" spans="1:18" x14ac:dyDescent="0.35">
      <c r="A2111" s="83" t="str">
        <f>IFERROR(VLOOKUP(LEFT(F2111,4),Tabla3[[COD]:[PROCESO]],5,0),"")</f>
        <v/>
      </c>
      <c r="B2111" s="15"/>
      <c r="C2111" s="85"/>
      <c r="D2111" s="84" t="e">
        <f>VLOOKUP(E2111,FINCAS!$A$2:$B$77,2,0)</f>
        <v>#N/A</v>
      </c>
      <c r="E2111" s="15"/>
      <c r="F2111" s="15"/>
      <c r="G2111" s="82" t="e">
        <f>VLOOKUP(F2111,'ESTADAR V3 2025'!$D$125:$E$240,2,0)</f>
        <v>#N/A</v>
      </c>
      <c r="H2111" s="86"/>
      <c r="I2111" s="86"/>
      <c r="J2111" s="15"/>
      <c r="K2111" s="92">
        <f t="shared" si="139"/>
        <v>0</v>
      </c>
      <c r="L2111" s="93">
        <f t="shared" si="140"/>
        <v>0</v>
      </c>
      <c r="M2111" s="94" t="str">
        <f>+IFERROR(VLOOKUP(LEFT(F2111,4),'ESTADAR V3 2025'!$C$4:$G$116,4,0),"")</f>
        <v/>
      </c>
      <c r="N2111" s="95" t="str">
        <f t="shared" si="141"/>
        <v/>
      </c>
      <c r="O2111" s="96" t="str">
        <f t="shared" si="142"/>
        <v/>
      </c>
      <c r="P2111" s="14"/>
      <c r="Q2111" s="14"/>
      <c r="R2111" s="218" t="e">
        <f>+VLOOKUP(F2111,'ESTADAR V3 2025'!$D$125:$G$236,4,FALSE)</f>
        <v>#N/A</v>
      </c>
    </row>
    <row r="2112" spans="1:18" x14ac:dyDescent="0.35">
      <c r="A2112" s="83" t="str">
        <f>IFERROR(VLOOKUP(LEFT(F2112,4),Tabla3[[COD]:[PROCESO]],5,0),"")</f>
        <v/>
      </c>
      <c r="B2112" s="15"/>
      <c r="C2112" s="85"/>
      <c r="D2112" s="84" t="e">
        <f>VLOOKUP(E2112,FINCAS!$A$2:$B$77,2,0)</f>
        <v>#N/A</v>
      </c>
      <c r="E2112" s="15"/>
      <c r="F2112" s="15"/>
      <c r="G2112" s="82" t="e">
        <f>VLOOKUP(F2112,'ESTADAR V3 2025'!$D$125:$E$240,2,0)</f>
        <v>#N/A</v>
      </c>
      <c r="H2112" s="86"/>
      <c r="I2112" s="86"/>
      <c r="J2112" s="15"/>
      <c r="K2112" s="92">
        <f t="shared" si="139"/>
        <v>0</v>
      </c>
      <c r="L2112" s="93">
        <f t="shared" si="140"/>
        <v>0</v>
      </c>
      <c r="M2112" s="94" t="str">
        <f>+IFERROR(VLOOKUP(LEFT(F2112,4),'ESTADAR V3 2025'!$C$4:$G$116,4,0),"")</f>
        <v/>
      </c>
      <c r="N2112" s="95" t="str">
        <f t="shared" si="141"/>
        <v/>
      </c>
      <c r="O2112" s="96" t="str">
        <f t="shared" si="142"/>
        <v/>
      </c>
      <c r="P2112" s="14"/>
      <c r="Q2112" s="14"/>
      <c r="R2112" s="218" t="e">
        <f>+VLOOKUP(F2112,'ESTADAR V3 2025'!$D$125:$G$236,4,FALSE)</f>
        <v>#N/A</v>
      </c>
    </row>
    <row r="2113" spans="1:18" x14ac:dyDescent="0.35">
      <c r="A2113" s="83" t="str">
        <f>IFERROR(VLOOKUP(LEFT(F2113,4),Tabla3[[COD]:[PROCESO]],5,0),"")</f>
        <v/>
      </c>
      <c r="B2113" s="15"/>
      <c r="C2113" s="85"/>
      <c r="D2113" s="84" t="e">
        <f>VLOOKUP(E2113,FINCAS!$A$2:$B$77,2,0)</f>
        <v>#N/A</v>
      </c>
      <c r="E2113" s="15"/>
      <c r="F2113" s="15"/>
      <c r="G2113" s="82" t="e">
        <f>VLOOKUP(F2113,'ESTADAR V3 2025'!$D$125:$E$240,2,0)</f>
        <v>#N/A</v>
      </c>
      <c r="H2113" s="86"/>
      <c r="I2113" s="86"/>
      <c r="J2113" s="15"/>
      <c r="K2113" s="92">
        <f t="shared" si="139"/>
        <v>0</v>
      </c>
      <c r="L2113" s="93">
        <f t="shared" si="140"/>
        <v>0</v>
      </c>
      <c r="M2113" s="94" t="str">
        <f>+IFERROR(VLOOKUP(LEFT(F2113,4),'ESTADAR V3 2025'!$C$4:$G$116,4,0),"")</f>
        <v/>
      </c>
      <c r="N2113" s="95" t="str">
        <f t="shared" si="141"/>
        <v/>
      </c>
      <c r="O2113" s="96" t="str">
        <f t="shared" si="142"/>
        <v/>
      </c>
      <c r="P2113" s="14"/>
      <c r="Q2113" s="14"/>
      <c r="R2113" s="218" t="e">
        <f>+VLOOKUP(F2113,'ESTADAR V3 2025'!$D$125:$G$236,4,FALSE)</f>
        <v>#N/A</v>
      </c>
    </row>
    <row r="2114" spans="1:18" x14ac:dyDescent="0.35">
      <c r="A2114" s="83" t="str">
        <f>IFERROR(VLOOKUP(LEFT(F2114,4),Tabla3[[COD]:[PROCESO]],5,0),"")</f>
        <v/>
      </c>
      <c r="B2114" s="15"/>
      <c r="C2114" s="85"/>
      <c r="D2114" s="84" t="e">
        <f>VLOOKUP(E2114,FINCAS!$A$2:$B$77,2,0)</f>
        <v>#N/A</v>
      </c>
      <c r="E2114" s="15"/>
      <c r="F2114" s="15"/>
      <c r="G2114" s="82" t="e">
        <f>VLOOKUP(F2114,'ESTADAR V3 2025'!$D$125:$E$240,2,0)</f>
        <v>#N/A</v>
      </c>
      <c r="H2114" s="86"/>
      <c r="I2114" s="86"/>
      <c r="J2114" s="15"/>
      <c r="K2114" s="92">
        <f t="shared" si="139"/>
        <v>0</v>
      </c>
      <c r="L2114" s="93">
        <f t="shared" si="140"/>
        <v>0</v>
      </c>
      <c r="M2114" s="94" t="str">
        <f>+IFERROR(VLOOKUP(LEFT(F2114,4),'ESTADAR V3 2025'!$C$4:$G$116,4,0),"")</f>
        <v/>
      </c>
      <c r="N2114" s="95" t="str">
        <f t="shared" si="141"/>
        <v/>
      </c>
      <c r="O2114" s="96" t="str">
        <f t="shared" si="142"/>
        <v/>
      </c>
      <c r="P2114" s="14"/>
      <c r="Q2114" s="14"/>
      <c r="R2114" s="218" t="e">
        <f>+VLOOKUP(F2114,'ESTADAR V3 2025'!$D$125:$G$236,4,FALSE)</f>
        <v>#N/A</v>
      </c>
    </row>
    <row r="2115" spans="1:18" x14ac:dyDescent="0.35">
      <c r="A2115" s="83" t="str">
        <f>IFERROR(VLOOKUP(LEFT(F2115,4),Tabla3[[COD]:[PROCESO]],5,0),"")</f>
        <v/>
      </c>
      <c r="B2115" s="15"/>
      <c r="C2115" s="85"/>
      <c r="D2115" s="84" t="e">
        <f>VLOOKUP(E2115,FINCAS!$A$2:$B$77,2,0)</f>
        <v>#N/A</v>
      </c>
      <c r="E2115" s="15"/>
      <c r="F2115" s="15"/>
      <c r="G2115" s="82" t="e">
        <f>VLOOKUP(F2115,'ESTADAR V3 2025'!$D$125:$E$240,2,0)</f>
        <v>#N/A</v>
      </c>
      <c r="H2115" s="86"/>
      <c r="I2115" s="86"/>
      <c r="J2115" s="15"/>
      <c r="K2115" s="92">
        <f t="shared" si="139"/>
        <v>0</v>
      </c>
      <c r="L2115" s="93">
        <f t="shared" si="140"/>
        <v>0</v>
      </c>
      <c r="M2115" s="94" t="str">
        <f>+IFERROR(VLOOKUP(LEFT(F2115,4),'ESTADAR V3 2025'!$C$4:$G$116,4,0),"")</f>
        <v/>
      </c>
      <c r="N2115" s="95" t="str">
        <f t="shared" si="141"/>
        <v/>
      </c>
      <c r="O2115" s="96" t="str">
        <f t="shared" si="142"/>
        <v/>
      </c>
      <c r="P2115" s="14"/>
      <c r="Q2115" s="14"/>
      <c r="R2115" s="218" t="e">
        <f>+VLOOKUP(F2115,'ESTADAR V3 2025'!$D$125:$G$236,4,FALSE)</f>
        <v>#N/A</v>
      </c>
    </row>
    <row r="2116" spans="1:18" x14ac:dyDescent="0.35">
      <c r="A2116" s="83" t="str">
        <f>IFERROR(VLOOKUP(LEFT(F2116,4),Tabla3[[COD]:[PROCESO]],5,0),"")</f>
        <v/>
      </c>
      <c r="B2116" s="15"/>
      <c r="C2116" s="85"/>
      <c r="D2116" s="84" t="e">
        <f>VLOOKUP(E2116,FINCAS!$A$2:$B$77,2,0)</f>
        <v>#N/A</v>
      </c>
      <c r="E2116" s="15"/>
      <c r="F2116" s="15"/>
      <c r="G2116" s="82" t="e">
        <f>VLOOKUP(F2116,'ESTADAR V3 2025'!$D$125:$E$240,2,0)</f>
        <v>#N/A</v>
      </c>
      <c r="H2116" s="86"/>
      <c r="I2116" s="86"/>
      <c r="J2116" s="15"/>
      <c r="K2116" s="92">
        <f t="shared" si="139"/>
        <v>0</v>
      </c>
      <c r="L2116" s="93">
        <f t="shared" si="140"/>
        <v>0</v>
      </c>
      <c r="M2116" s="94" t="str">
        <f>+IFERROR(VLOOKUP(LEFT(F2116,4),'ESTADAR V3 2025'!$C$4:$G$116,4,0),"")</f>
        <v/>
      </c>
      <c r="N2116" s="95" t="str">
        <f t="shared" si="141"/>
        <v/>
      </c>
      <c r="O2116" s="96" t="str">
        <f t="shared" si="142"/>
        <v/>
      </c>
      <c r="P2116" s="14"/>
      <c r="Q2116" s="14"/>
      <c r="R2116" s="218" t="e">
        <f>+VLOOKUP(F2116,'ESTADAR V3 2025'!$D$125:$G$236,4,FALSE)</f>
        <v>#N/A</v>
      </c>
    </row>
    <row r="2117" spans="1:18" x14ac:dyDescent="0.35">
      <c r="A2117" s="83" t="str">
        <f>IFERROR(VLOOKUP(LEFT(F2117,4),Tabla3[[COD]:[PROCESO]],5,0),"")</f>
        <v/>
      </c>
      <c r="B2117" s="15"/>
      <c r="C2117" s="85"/>
      <c r="D2117" s="84" t="e">
        <f>VLOOKUP(E2117,FINCAS!$A$2:$B$77,2,0)</f>
        <v>#N/A</v>
      </c>
      <c r="E2117" s="15"/>
      <c r="F2117" s="15"/>
      <c r="G2117" s="82" t="e">
        <f>VLOOKUP(F2117,'ESTADAR V3 2025'!$D$125:$E$240,2,0)</f>
        <v>#N/A</v>
      </c>
      <c r="H2117" s="86"/>
      <c r="I2117" s="86"/>
      <c r="J2117" s="15"/>
      <c r="K2117" s="92">
        <f t="shared" si="139"/>
        <v>0</v>
      </c>
      <c r="L2117" s="93">
        <f t="shared" si="140"/>
        <v>0</v>
      </c>
      <c r="M2117" s="94" t="str">
        <f>+IFERROR(VLOOKUP(LEFT(F2117,4),'ESTADAR V3 2025'!$C$4:$G$116,4,0),"")</f>
        <v/>
      </c>
      <c r="N2117" s="95" t="str">
        <f t="shared" si="141"/>
        <v/>
      </c>
      <c r="O2117" s="96" t="str">
        <f t="shared" si="142"/>
        <v/>
      </c>
      <c r="P2117" s="14"/>
      <c r="Q2117" s="14"/>
      <c r="R2117" s="218" t="e">
        <f>+VLOOKUP(F2117,'ESTADAR V3 2025'!$D$125:$G$236,4,FALSE)</f>
        <v>#N/A</v>
      </c>
    </row>
    <row r="2118" spans="1:18" x14ac:dyDescent="0.35">
      <c r="A2118" s="83" t="str">
        <f>IFERROR(VLOOKUP(LEFT(F2118,4),Tabla3[[COD]:[PROCESO]],5,0),"")</f>
        <v/>
      </c>
      <c r="B2118" s="15"/>
      <c r="C2118" s="85"/>
      <c r="D2118" s="84" t="e">
        <f>VLOOKUP(E2118,FINCAS!$A$2:$B$77,2,0)</f>
        <v>#N/A</v>
      </c>
      <c r="E2118" s="15"/>
      <c r="F2118" s="15"/>
      <c r="G2118" s="82" t="e">
        <f>VLOOKUP(F2118,'ESTADAR V3 2025'!$D$125:$E$240,2,0)</f>
        <v>#N/A</v>
      </c>
      <c r="H2118" s="86"/>
      <c r="I2118" s="86"/>
      <c r="J2118" s="15"/>
      <c r="K2118" s="92">
        <f t="shared" si="139"/>
        <v>0</v>
      </c>
      <c r="L2118" s="93">
        <f t="shared" si="140"/>
        <v>0</v>
      </c>
      <c r="M2118" s="94" t="str">
        <f>+IFERROR(VLOOKUP(LEFT(F2118,4),'ESTADAR V3 2025'!$C$4:$G$116,4,0),"")</f>
        <v/>
      </c>
      <c r="N2118" s="95" t="str">
        <f t="shared" si="141"/>
        <v/>
      </c>
      <c r="O2118" s="96" t="str">
        <f t="shared" si="142"/>
        <v/>
      </c>
      <c r="P2118" s="14"/>
      <c r="Q2118" s="14"/>
      <c r="R2118" s="218" t="e">
        <f>+VLOOKUP(F2118,'ESTADAR V3 2025'!$D$125:$G$236,4,FALSE)</f>
        <v>#N/A</v>
      </c>
    </row>
    <row r="2119" spans="1:18" x14ac:dyDescent="0.35">
      <c r="A2119" s="83" t="str">
        <f>IFERROR(VLOOKUP(LEFT(F2119,4),Tabla3[[COD]:[PROCESO]],5,0),"")</f>
        <v/>
      </c>
      <c r="B2119" s="15"/>
      <c r="C2119" s="85"/>
      <c r="D2119" s="84" t="e">
        <f>VLOOKUP(E2119,FINCAS!$A$2:$B$77,2,0)</f>
        <v>#N/A</v>
      </c>
      <c r="E2119" s="15"/>
      <c r="F2119" s="15"/>
      <c r="G2119" s="82" t="e">
        <f>VLOOKUP(F2119,'ESTADAR V3 2025'!$D$125:$E$240,2,0)</f>
        <v>#N/A</v>
      </c>
      <c r="H2119" s="86"/>
      <c r="I2119" s="86"/>
      <c r="J2119" s="15"/>
      <c r="K2119" s="92">
        <f t="shared" si="139"/>
        <v>0</v>
      </c>
      <c r="L2119" s="93">
        <f t="shared" si="140"/>
        <v>0</v>
      </c>
      <c r="M2119" s="94" t="str">
        <f>+IFERROR(VLOOKUP(LEFT(F2119,4),'ESTADAR V3 2025'!$C$4:$G$116,4,0),"")</f>
        <v/>
      </c>
      <c r="N2119" s="95" t="str">
        <f t="shared" si="141"/>
        <v/>
      </c>
      <c r="O2119" s="96" t="str">
        <f t="shared" si="142"/>
        <v/>
      </c>
      <c r="P2119" s="14"/>
      <c r="Q2119" s="14"/>
      <c r="R2119" s="218" t="e">
        <f>+VLOOKUP(F2119,'ESTADAR V3 2025'!$D$125:$G$236,4,FALSE)</f>
        <v>#N/A</v>
      </c>
    </row>
    <row r="2120" spans="1:18" x14ac:dyDescent="0.35">
      <c r="A2120" s="83" t="str">
        <f>IFERROR(VLOOKUP(LEFT(F2120,4),Tabla3[[COD]:[PROCESO]],5,0),"")</f>
        <v/>
      </c>
      <c r="B2120" s="15"/>
      <c r="C2120" s="85"/>
      <c r="D2120" s="84" t="e">
        <f>VLOOKUP(E2120,FINCAS!$A$2:$B$77,2,0)</f>
        <v>#N/A</v>
      </c>
      <c r="E2120" s="15"/>
      <c r="F2120" s="15"/>
      <c r="G2120" s="82" t="e">
        <f>VLOOKUP(F2120,'ESTADAR V3 2025'!$D$125:$E$240,2,0)</f>
        <v>#N/A</v>
      </c>
      <c r="H2120" s="86"/>
      <c r="I2120" s="86"/>
      <c r="J2120" s="15"/>
      <c r="K2120" s="92">
        <f t="shared" si="139"/>
        <v>0</v>
      </c>
      <c r="L2120" s="93">
        <f t="shared" si="140"/>
        <v>0</v>
      </c>
      <c r="M2120" s="94" t="str">
        <f>+IFERROR(VLOOKUP(LEFT(F2120,4),'ESTADAR V3 2025'!$C$4:$G$116,4,0),"")</f>
        <v/>
      </c>
      <c r="N2120" s="95" t="str">
        <f t="shared" si="141"/>
        <v/>
      </c>
      <c r="O2120" s="96" t="str">
        <f t="shared" si="142"/>
        <v/>
      </c>
      <c r="P2120" s="14"/>
      <c r="Q2120" s="14"/>
      <c r="R2120" s="218" t="e">
        <f>+VLOOKUP(F2120,'ESTADAR V3 2025'!$D$125:$G$236,4,FALSE)</f>
        <v>#N/A</v>
      </c>
    </row>
    <row r="2121" spans="1:18" x14ac:dyDescent="0.35">
      <c r="A2121" s="83" t="str">
        <f>IFERROR(VLOOKUP(LEFT(F2121,4),Tabla3[[COD]:[PROCESO]],5,0),"")</f>
        <v/>
      </c>
      <c r="B2121" s="15"/>
      <c r="C2121" s="85"/>
      <c r="D2121" s="84" t="e">
        <f>VLOOKUP(E2121,FINCAS!$A$2:$B$77,2,0)</f>
        <v>#N/A</v>
      </c>
      <c r="E2121" s="15"/>
      <c r="F2121" s="15"/>
      <c r="G2121" s="82" t="e">
        <f>VLOOKUP(F2121,'ESTADAR V3 2025'!$D$125:$E$240,2,0)</f>
        <v>#N/A</v>
      </c>
      <c r="H2121" s="86"/>
      <c r="I2121" s="86"/>
      <c r="J2121" s="15"/>
      <c r="K2121" s="92">
        <f t="shared" si="139"/>
        <v>0</v>
      </c>
      <c r="L2121" s="93">
        <f t="shared" si="140"/>
        <v>0</v>
      </c>
      <c r="M2121" s="94" t="str">
        <f>+IFERROR(VLOOKUP(LEFT(F2121,4),'ESTADAR V3 2025'!$C$4:$G$116,4,0),"")</f>
        <v/>
      </c>
      <c r="N2121" s="95" t="str">
        <f t="shared" si="141"/>
        <v/>
      </c>
      <c r="O2121" s="96" t="str">
        <f t="shared" si="142"/>
        <v/>
      </c>
      <c r="P2121" s="14"/>
      <c r="Q2121" s="14"/>
      <c r="R2121" s="218" t="e">
        <f>+VLOOKUP(F2121,'ESTADAR V3 2025'!$D$125:$G$236,4,FALSE)</f>
        <v>#N/A</v>
      </c>
    </row>
    <row r="2122" spans="1:18" x14ac:dyDescent="0.35">
      <c r="A2122" s="83" t="str">
        <f>IFERROR(VLOOKUP(LEFT(F2122,4),Tabla3[[COD]:[PROCESO]],5,0),"")</f>
        <v/>
      </c>
      <c r="B2122" s="15"/>
      <c r="C2122" s="85"/>
      <c r="D2122" s="84" t="e">
        <f>VLOOKUP(E2122,FINCAS!$A$2:$B$77,2,0)</f>
        <v>#N/A</v>
      </c>
      <c r="E2122" s="15"/>
      <c r="F2122" s="15"/>
      <c r="G2122" s="82" t="e">
        <f>VLOOKUP(F2122,'ESTADAR V3 2025'!$D$125:$E$240,2,0)</f>
        <v>#N/A</v>
      </c>
      <c r="H2122" s="86"/>
      <c r="I2122" s="86"/>
      <c r="J2122" s="15"/>
      <c r="K2122" s="92">
        <f t="shared" si="139"/>
        <v>0</v>
      </c>
      <c r="L2122" s="93">
        <f t="shared" si="140"/>
        <v>0</v>
      </c>
      <c r="M2122" s="94" t="str">
        <f>+IFERROR(VLOOKUP(LEFT(F2122,4),'ESTADAR V3 2025'!$C$4:$G$116,4,0),"")</f>
        <v/>
      </c>
      <c r="N2122" s="95" t="str">
        <f t="shared" si="141"/>
        <v/>
      </c>
      <c r="O2122" s="96" t="str">
        <f t="shared" si="142"/>
        <v/>
      </c>
      <c r="P2122" s="14"/>
      <c r="Q2122" s="14"/>
      <c r="R2122" s="218" t="e">
        <f>+VLOOKUP(F2122,'ESTADAR V3 2025'!$D$125:$G$236,4,FALSE)</f>
        <v>#N/A</v>
      </c>
    </row>
    <row r="2123" spans="1:18" x14ac:dyDescent="0.35">
      <c r="A2123" s="83" t="str">
        <f>IFERROR(VLOOKUP(LEFT(F2123,4),Tabla3[[COD]:[PROCESO]],5,0),"")</f>
        <v/>
      </c>
      <c r="B2123" s="15"/>
      <c r="C2123" s="85"/>
      <c r="D2123" s="84" t="e">
        <f>VLOOKUP(E2123,FINCAS!$A$2:$B$77,2,0)</f>
        <v>#N/A</v>
      </c>
      <c r="E2123" s="15"/>
      <c r="F2123" s="15"/>
      <c r="G2123" s="82" t="e">
        <f>VLOOKUP(F2123,'ESTADAR V3 2025'!$D$125:$E$240,2,0)</f>
        <v>#N/A</v>
      </c>
      <c r="H2123" s="86"/>
      <c r="I2123" s="86"/>
      <c r="J2123" s="15"/>
      <c r="K2123" s="92">
        <f t="shared" si="139"/>
        <v>0</v>
      </c>
      <c r="L2123" s="93">
        <f t="shared" si="140"/>
        <v>0</v>
      </c>
      <c r="M2123" s="94" t="str">
        <f>+IFERROR(VLOOKUP(LEFT(F2123,4),'ESTADAR V3 2025'!$C$4:$G$116,4,0),"")</f>
        <v/>
      </c>
      <c r="N2123" s="95" t="str">
        <f t="shared" si="141"/>
        <v/>
      </c>
      <c r="O2123" s="96" t="str">
        <f t="shared" si="142"/>
        <v/>
      </c>
      <c r="P2123" s="14"/>
      <c r="Q2123" s="14"/>
      <c r="R2123" s="218" t="e">
        <f>+VLOOKUP(F2123,'ESTADAR V3 2025'!$D$125:$G$236,4,FALSE)</f>
        <v>#N/A</v>
      </c>
    </row>
    <row r="2124" spans="1:18" x14ac:dyDescent="0.35">
      <c r="A2124" s="83" t="str">
        <f>IFERROR(VLOOKUP(LEFT(F2124,4),Tabla3[[COD]:[PROCESO]],5,0),"")</f>
        <v/>
      </c>
      <c r="B2124" s="15"/>
      <c r="C2124" s="85"/>
      <c r="D2124" s="84" t="e">
        <f>VLOOKUP(E2124,FINCAS!$A$2:$B$77,2,0)</f>
        <v>#N/A</v>
      </c>
      <c r="E2124" s="15"/>
      <c r="F2124" s="15"/>
      <c r="G2124" s="82" t="e">
        <f>VLOOKUP(F2124,'ESTADAR V3 2025'!$D$125:$E$240,2,0)</f>
        <v>#N/A</v>
      </c>
      <c r="H2124" s="86"/>
      <c r="I2124" s="86"/>
      <c r="J2124" s="15"/>
      <c r="K2124" s="92">
        <f t="shared" si="139"/>
        <v>0</v>
      </c>
      <c r="L2124" s="93">
        <f t="shared" si="140"/>
        <v>0</v>
      </c>
      <c r="M2124" s="94" t="str">
        <f>+IFERROR(VLOOKUP(LEFT(F2124,4),'ESTADAR V3 2025'!$C$4:$G$116,4,0),"")</f>
        <v/>
      </c>
      <c r="N2124" s="95" t="str">
        <f t="shared" si="141"/>
        <v/>
      </c>
      <c r="O2124" s="96" t="str">
        <f t="shared" si="142"/>
        <v/>
      </c>
      <c r="P2124" s="14"/>
      <c r="Q2124" s="14"/>
      <c r="R2124" s="218" t="e">
        <f>+VLOOKUP(F2124,'ESTADAR V3 2025'!$D$125:$G$236,4,FALSE)</f>
        <v>#N/A</v>
      </c>
    </row>
    <row r="2125" spans="1:18" x14ac:dyDescent="0.35">
      <c r="A2125" s="83" t="str">
        <f>IFERROR(VLOOKUP(LEFT(F2125,4),Tabla3[[COD]:[PROCESO]],5,0),"")</f>
        <v/>
      </c>
      <c r="B2125" s="15"/>
      <c r="C2125" s="85"/>
      <c r="D2125" s="84" t="e">
        <f>VLOOKUP(E2125,FINCAS!$A$2:$B$77,2,0)</f>
        <v>#N/A</v>
      </c>
      <c r="E2125" s="15"/>
      <c r="F2125" s="15"/>
      <c r="G2125" s="82" t="e">
        <f>VLOOKUP(F2125,'ESTADAR V3 2025'!$D$125:$E$240,2,0)</f>
        <v>#N/A</v>
      </c>
      <c r="H2125" s="86"/>
      <c r="I2125" s="86"/>
      <c r="J2125" s="15"/>
      <c r="K2125" s="92">
        <f t="shared" si="139"/>
        <v>0</v>
      </c>
      <c r="L2125" s="93">
        <f t="shared" si="140"/>
        <v>0</v>
      </c>
      <c r="M2125" s="94" t="str">
        <f>+IFERROR(VLOOKUP(LEFT(F2125,4),'ESTADAR V3 2025'!$C$4:$G$116,4,0),"")</f>
        <v/>
      </c>
      <c r="N2125" s="95" t="str">
        <f t="shared" si="141"/>
        <v/>
      </c>
      <c r="O2125" s="96" t="str">
        <f t="shared" si="142"/>
        <v/>
      </c>
      <c r="P2125" s="14"/>
      <c r="Q2125" s="14"/>
      <c r="R2125" s="218" t="e">
        <f>+VLOOKUP(F2125,'ESTADAR V3 2025'!$D$125:$G$236,4,FALSE)</f>
        <v>#N/A</v>
      </c>
    </row>
    <row r="2126" spans="1:18" x14ac:dyDescent="0.35">
      <c r="A2126" s="83" t="str">
        <f>IFERROR(VLOOKUP(LEFT(F2126,4),Tabla3[[COD]:[PROCESO]],5,0),"")</f>
        <v/>
      </c>
      <c r="B2126" s="15"/>
      <c r="C2126" s="85"/>
      <c r="D2126" s="84" t="e">
        <f>VLOOKUP(E2126,FINCAS!$A$2:$B$77,2,0)</f>
        <v>#N/A</v>
      </c>
      <c r="E2126" s="15"/>
      <c r="F2126" s="15"/>
      <c r="G2126" s="82" t="e">
        <f>VLOOKUP(F2126,'ESTADAR V3 2025'!$D$125:$E$240,2,0)</f>
        <v>#N/A</v>
      </c>
      <c r="H2126" s="86"/>
      <c r="I2126" s="86"/>
      <c r="J2126" s="15"/>
      <c r="K2126" s="92">
        <f t="shared" si="139"/>
        <v>0</v>
      </c>
      <c r="L2126" s="93">
        <f t="shared" si="140"/>
        <v>0</v>
      </c>
      <c r="M2126" s="94" t="str">
        <f>+IFERROR(VLOOKUP(LEFT(F2126,4),'ESTADAR V3 2025'!$C$4:$G$116,4,0),"")</f>
        <v/>
      </c>
      <c r="N2126" s="95" t="str">
        <f t="shared" si="141"/>
        <v/>
      </c>
      <c r="O2126" s="96" t="str">
        <f t="shared" si="142"/>
        <v/>
      </c>
      <c r="P2126" s="14"/>
      <c r="Q2126" s="14"/>
      <c r="R2126" s="218" t="e">
        <f>+VLOOKUP(F2126,'ESTADAR V3 2025'!$D$125:$G$236,4,FALSE)</f>
        <v>#N/A</v>
      </c>
    </row>
    <row r="2127" spans="1:18" x14ac:dyDescent="0.35">
      <c r="A2127" s="83" t="str">
        <f>IFERROR(VLOOKUP(LEFT(F2127,4),Tabla3[[COD]:[PROCESO]],5,0),"")</f>
        <v/>
      </c>
      <c r="B2127" s="15"/>
      <c r="C2127" s="85"/>
      <c r="D2127" s="84" t="e">
        <f>VLOOKUP(E2127,FINCAS!$A$2:$B$77,2,0)</f>
        <v>#N/A</v>
      </c>
      <c r="E2127" s="15"/>
      <c r="F2127" s="15"/>
      <c r="G2127" s="82" t="e">
        <f>VLOOKUP(F2127,'ESTADAR V3 2025'!$D$125:$E$240,2,0)</f>
        <v>#N/A</v>
      </c>
      <c r="H2127" s="86"/>
      <c r="I2127" s="86"/>
      <c r="J2127" s="15"/>
      <c r="K2127" s="92">
        <f t="shared" si="139"/>
        <v>0</v>
      </c>
      <c r="L2127" s="93">
        <f t="shared" si="140"/>
        <v>0</v>
      </c>
      <c r="M2127" s="94" t="str">
        <f>+IFERROR(VLOOKUP(LEFT(F2127,4),'ESTADAR V3 2025'!$C$4:$G$116,4,0),"")</f>
        <v/>
      </c>
      <c r="N2127" s="95" t="str">
        <f t="shared" si="141"/>
        <v/>
      </c>
      <c r="O2127" s="96" t="str">
        <f t="shared" si="142"/>
        <v/>
      </c>
      <c r="P2127" s="14"/>
      <c r="Q2127" s="14"/>
      <c r="R2127" s="218" t="e">
        <f>+VLOOKUP(F2127,'ESTADAR V3 2025'!$D$125:$G$236,4,FALSE)</f>
        <v>#N/A</v>
      </c>
    </row>
    <row r="2128" spans="1:18" x14ac:dyDescent="0.35">
      <c r="A2128" s="83" t="str">
        <f>IFERROR(VLOOKUP(LEFT(F2128,4),Tabla3[[COD]:[PROCESO]],5,0),"")</f>
        <v/>
      </c>
      <c r="B2128" s="15"/>
      <c r="C2128" s="85"/>
      <c r="D2128" s="84" t="e">
        <f>VLOOKUP(E2128,FINCAS!$A$2:$B$77,2,0)</f>
        <v>#N/A</v>
      </c>
      <c r="E2128" s="15"/>
      <c r="F2128" s="15"/>
      <c r="G2128" s="82" t="e">
        <f>VLOOKUP(F2128,'ESTADAR V3 2025'!$D$125:$E$240,2,0)</f>
        <v>#N/A</v>
      </c>
      <c r="H2128" s="86"/>
      <c r="I2128" s="86"/>
      <c r="J2128" s="15"/>
      <c r="K2128" s="92">
        <f t="shared" si="139"/>
        <v>0</v>
      </c>
      <c r="L2128" s="93">
        <f t="shared" si="140"/>
        <v>0</v>
      </c>
      <c r="M2128" s="94" t="str">
        <f>+IFERROR(VLOOKUP(LEFT(F2128,4),'ESTADAR V3 2025'!$C$4:$G$116,4,0),"")</f>
        <v/>
      </c>
      <c r="N2128" s="95" t="str">
        <f t="shared" si="141"/>
        <v/>
      </c>
      <c r="O2128" s="96" t="str">
        <f t="shared" si="142"/>
        <v/>
      </c>
      <c r="P2128" s="14"/>
      <c r="Q2128" s="14"/>
      <c r="R2128" s="218" t="e">
        <f>+VLOOKUP(F2128,'ESTADAR V3 2025'!$D$125:$G$236,4,FALSE)</f>
        <v>#N/A</v>
      </c>
    </row>
    <row r="2129" spans="1:18" x14ac:dyDescent="0.35">
      <c r="A2129" s="83" t="str">
        <f>IFERROR(VLOOKUP(LEFT(F2129,4),Tabla3[[COD]:[PROCESO]],5,0),"")</f>
        <v/>
      </c>
      <c r="B2129" s="15"/>
      <c r="C2129" s="85"/>
      <c r="D2129" s="84" t="e">
        <f>VLOOKUP(E2129,FINCAS!$A$2:$B$77,2,0)</f>
        <v>#N/A</v>
      </c>
      <c r="E2129" s="15"/>
      <c r="F2129" s="15"/>
      <c r="G2129" s="82" t="e">
        <f>VLOOKUP(F2129,'ESTADAR V3 2025'!$D$125:$E$240,2,0)</f>
        <v>#N/A</v>
      </c>
      <c r="H2129" s="86"/>
      <c r="I2129" s="86"/>
      <c r="J2129" s="15"/>
      <c r="K2129" s="92">
        <f t="shared" si="139"/>
        <v>0</v>
      </c>
      <c r="L2129" s="93">
        <f t="shared" si="140"/>
        <v>0</v>
      </c>
      <c r="M2129" s="94" t="str">
        <f>+IFERROR(VLOOKUP(LEFT(F2129,4),'ESTADAR V3 2025'!$C$4:$G$116,4,0),"")</f>
        <v/>
      </c>
      <c r="N2129" s="95" t="str">
        <f t="shared" si="141"/>
        <v/>
      </c>
      <c r="O2129" s="96" t="str">
        <f t="shared" si="142"/>
        <v/>
      </c>
      <c r="P2129" s="14"/>
      <c r="Q2129" s="14"/>
      <c r="R2129" s="218" t="e">
        <f>+VLOOKUP(F2129,'ESTADAR V3 2025'!$D$125:$G$236,4,FALSE)</f>
        <v>#N/A</v>
      </c>
    </row>
    <row r="2130" spans="1:18" x14ac:dyDescent="0.35">
      <c r="A2130" s="83" t="str">
        <f>IFERROR(VLOOKUP(LEFT(F2130,4),Tabla3[[COD]:[PROCESO]],5,0),"")</f>
        <v/>
      </c>
      <c r="B2130" s="15"/>
      <c r="C2130" s="85"/>
      <c r="D2130" s="84" t="e">
        <f>VLOOKUP(E2130,FINCAS!$A$2:$B$77,2,0)</f>
        <v>#N/A</v>
      </c>
      <c r="E2130" s="15"/>
      <c r="F2130" s="15"/>
      <c r="G2130" s="82" t="e">
        <f>VLOOKUP(F2130,'ESTADAR V3 2025'!$D$125:$E$240,2,0)</f>
        <v>#N/A</v>
      </c>
      <c r="H2130" s="86"/>
      <c r="I2130" s="86"/>
      <c r="J2130" s="15"/>
      <c r="K2130" s="92">
        <f t="shared" si="139"/>
        <v>0</v>
      </c>
      <c r="L2130" s="93">
        <f t="shared" si="140"/>
        <v>0</v>
      </c>
      <c r="M2130" s="94" t="str">
        <f>+IFERROR(VLOOKUP(LEFT(F2130,4),'ESTADAR V3 2025'!$C$4:$G$116,4,0),"")</f>
        <v/>
      </c>
      <c r="N2130" s="95" t="str">
        <f t="shared" si="141"/>
        <v/>
      </c>
      <c r="O2130" s="96" t="str">
        <f t="shared" si="142"/>
        <v/>
      </c>
      <c r="P2130" s="14"/>
      <c r="Q2130" s="14"/>
      <c r="R2130" s="218" t="e">
        <f>+VLOOKUP(F2130,'ESTADAR V3 2025'!$D$125:$G$236,4,FALSE)</f>
        <v>#N/A</v>
      </c>
    </row>
    <row r="2131" spans="1:18" x14ac:dyDescent="0.35">
      <c r="A2131" s="83" t="str">
        <f>IFERROR(VLOOKUP(LEFT(F2131,4),Tabla3[[COD]:[PROCESO]],5,0),"")</f>
        <v/>
      </c>
      <c r="B2131" s="15"/>
      <c r="C2131" s="85"/>
      <c r="D2131" s="84" t="e">
        <f>VLOOKUP(E2131,FINCAS!$A$2:$B$77,2,0)</f>
        <v>#N/A</v>
      </c>
      <c r="E2131" s="15"/>
      <c r="F2131" s="15"/>
      <c r="G2131" s="82" t="e">
        <f>VLOOKUP(F2131,'ESTADAR V3 2025'!$D$125:$E$240,2,0)</f>
        <v>#N/A</v>
      </c>
      <c r="H2131" s="86"/>
      <c r="I2131" s="86"/>
      <c r="J2131" s="15"/>
      <c r="K2131" s="92">
        <f t="shared" si="139"/>
        <v>0</v>
      </c>
      <c r="L2131" s="93">
        <f t="shared" si="140"/>
        <v>0</v>
      </c>
      <c r="M2131" s="94" t="str">
        <f>+IFERROR(VLOOKUP(LEFT(F2131,4),'ESTADAR V3 2025'!$C$4:$G$116,4,0),"")</f>
        <v/>
      </c>
      <c r="N2131" s="95" t="str">
        <f t="shared" si="141"/>
        <v/>
      </c>
      <c r="O2131" s="96" t="str">
        <f t="shared" si="142"/>
        <v/>
      </c>
      <c r="P2131" s="14"/>
      <c r="Q2131" s="14"/>
      <c r="R2131" s="218" t="e">
        <f>+VLOOKUP(F2131,'ESTADAR V3 2025'!$D$125:$G$236,4,FALSE)</f>
        <v>#N/A</v>
      </c>
    </row>
    <row r="2132" spans="1:18" x14ac:dyDescent="0.35">
      <c r="A2132" s="83" t="str">
        <f>IFERROR(VLOOKUP(LEFT(F2132,4),Tabla3[[COD]:[PROCESO]],5,0),"")</f>
        <v/>
      </c>
      <c r="B2132" s="15"/>
      <c r="C2132" s="85"/>
      <c r="D2132" s="84" t="e">
        <f>VLOOKUP(E2132,FINCAS!$A$2:$B$77,2,0)</f>
        <v>#N/A</v>
      </c>
      <c r="E2132" s="15"/>
      <c r="F2132" s="15"/>
      <c r="G2132" s="82" t="e">
        <f>VLOOKUP(F2132,'ESTADAR V3 2025'!$D$125:$E$240,2,0)</f>
        <v>#N/A</v>
      </c>
      <c r="H2132" s="86"/>
      <c r="I2132" s="86"/>
      <c r="J2132" s="15"/>
      <c r="K2132" s="92">
        <f t="shared" si="139"/>
        <v>0</v>
      </c>
      <c r="L2132" s="93">
        <f t="shared" si="140"/>
        <v>0</v>
      </c>
      <c r="M2132" s="94" t="str">
        <f>+IFERROR(VLOOKUP(LEFT(F2132,4),'ESTADAR V3 2025'!$C$4:$G$116,4,0),"")</f>
        <v/>
      </c>
      <c r="N2132" s="95" t="str">
        <f t="shared" si="141"/>
        <v/>
      </c>
      <c r="O2132" s="96" t="str">
        <f t="shared" si="142"/>
        <v/>
      </c>
      <c r="P2132" s="14"/>
      <c r="Q2132" s="14"/>
      <c r="R2132" s="218" t="e">
        <f>+VLOOKUP(F2132,'ESTADAR V3 2025'!$D$125:$G$236,4,FALSE)</f>
        <v>#N/A</v>
      </c>
    </row>
    <row r="2133" spans="1:18" x14ac:dyDescent="0.35">
      <c r="A2133" s="83" t="str">
        <f>IFERROR(VLOOKUP(LEFT(F2133,4),Tabla3[[COD]:[PROCESO]],5,0),"")</f>
        <v/>
      </c>
      <c r="B2133" s="15"/>
      <c r="C2133" s="85"/>
      <c r="D2133" s="84" t="e">
        <f>VLOOKUP(E2133,FINCAS!$A$2:$B$77,2,0)</f>
        <v>#N/A</v>
      </c>
      <c r="E2133" s="15"/>
      <c r="F2133" s="15"/>
      <c r="G2133" s="82" t="e">
        <f>VLOOKUP(F2133,'ESTADAR V3 2025'!$D$125:$E$240,2,0)</f>
        <v>#N/A</v>
      </c>
      <c r="H2133" s="86"/>
      <c r="I2133" s="86"/>
      <c r="J2133" s="15"/>
      <c r="K2133" s="92">
        <f t="shared" si="139"/>
        <v>0</v>
      </c>
      <c r="L2133" s="93">
        <f t="shared" si="140"/>
        <v>0</v>
      </c>
      <c r="M2133" s="94" t="str">
        <f>+IFERROR(VLOOKUP(LEFT(F2133,4),'ESTADAR V3 2025'!$C$4:$G$116,4,0),"")</f>
        <v/>
      </c>
      <c r="N2133" s="95" t="str">
        <f t="shared" si="141"/>
        <v/>
      </c>
      <c r="O2133" s="96" t="str">
        <f t="shared" si="142"/>
        <v/>
      </c>
      <c r="P2133" s="14"/>
      <c r="Q2133" s="14"/>
      <c r="R2133" s="218" t="e">
        <f>+VLOOKUP(F2133,'ESTADAR V3 2025'!$D$125:$G$236,4,FALSE)</f>
        <v>#N/A</v>
      </c>
    </row>
    <row r="2134" spans="1:18" x14ac:dyDescent="0.35">
      <c r="A2134" s="83" t="str">
        <f>IFERROR(VLOOKUP(LEFT(F2134,4),Tabla3[[COD]:[PROCESO]],5,0),"")</f>
        <v/>
      </c>
      <c r="B2134" s="15"/>
      <c r="C2134" s="85"/>
      <c r="D2134" s="84" t="e">
        <f>VLOOKUP(E2134,FINCAS!$A$2:$B$77,2,0)</f>
        <v>#N/A</v>
      </c>
      <c r="E2134" s="15"/>
      <c r="F2134" s="15"/>
      <c r="G2134" s="82" t="e">
        <f>VLOOKUP(F2134,'ESTADAR V3 2025'!$D$125:$E$240,2,0)</f>
        <v>#N/A</v>
      </c>
      <c r="H2134" s="86"/>
      <c r="I2134" s="86"/>
      <c r="J2134" s="15"/>
      <c r="K2134" s="92">
        <f t="shared" si="139"/>
        <v>0</v>
      </c>
      <c r="L2134" s="93">
        <f t="shared" si="140"/>
        <v>0</v>
      </c>
      <c r="M2134" s="94" t="str">
        <f>+IFERROR(VLOOKUP(LEFT(F2134,4),'ESTADAR V3 2025'!$C$4:$G$116,4,0),"")</f>
        <v/>
      </c>
      <c r="N2134" s="95" t="str">
        <f t="shared" si="141"/>
        <v/>
      </c>
      <c r="O2134" s="96" t="str">
        <f t="shared" si="142"/>
        <v/>
      </c>
      <c r="P2134" s="14"/>
      <c r="Q2134" s="14"/>
      <c r="R2134" s="218" t="e">
        <f>+VLOOKUP(F2134,'ESTADAR V3 2025'!$D$125:$G$236,4,FALSE)</f>
        <v>#N/A</v>
      </c>
    </row>
    <row r="2135" spans="1:18" x14ac:dyDescent="0.35">
      <c r="A2135" s="83" t="str">
        <f>IFERROR(VLOOKUP(LEFT(F2135,4),Tabla3[[COD]:[PROCESO]],5,0),"")</f>
        <v/>
      </c>
      <c r="B2135" s="15"/>
      <c r="C2135" s="85"/>
      <c r="D2135" s="84" t="e">
        <f>VLOOKUP(E2135,FINCAS!$A$2:$B$77,2,0)</f>
        <v>#N/A</v>
      </c>
      <c r="E2135" s="15"/>
      <c r="F2135" s="15"/>
      <c r="G2135" s="82" t="e">
        <f>VLOOKUP(F2135,'ESTADAR V3 2025'!$D$125:$E$240,2,0)</f>
        <v>#N/A</v>
      </c>
      <c r="H2135" s="86"/>
      <c r="I2135" s="86"/>
      <c r="J2135" s="15"/>
      <c r="K2135" s="92">
        <f t="shared" si="139"/>
        <v>0</v>
      </c>
      <c r="L2135" s="93">
        <f t="shared" si="140"/>
        <v>0</v>
      </c>
      <c r="M2135" s="94" t="str">
        <f>+IFERROR(VLOOKUP(LEFT(F2135,4),'ESTADAR V3 2025'!$C$4:$G$116,4,0),"")</f>
        <v/>
      </c>
      <c r="N2135" s="95" t="str">
        <f t="shared" si="141"/>
        <v/>
      </c>
      <c r="O2135" s="96" t="str">
        <f t="shared" si="142"/>
        <v/>
      </c>
      <c r="P2135" s="14"/>
      <c r="Q2135" s="14"/>
      <c r="R2135" s="218" t="e">
        <f>+VLOOKUP(F2135,'ESTADAR V3 2025'!$D$125:$G$236,4,FALSE)</f>
        <v>#N/A</v>
      </c>
    </row>
    <row r="2136" spans="1:18" x14ac:dyDescent="0.35">
      <c r="A2136" s="83" t="str">
        <f>IFERROR(VLOOKUP(LEFT(F2136,4),Tabla3[[COD]:[PROCESO]],5,0),"")</f>
        <v/>
      </c>
      <c r="B2136" s="15"/>
      <c r="C2136" s="85"/>
      <c r="D2136" s="84" t="e">
        <f>VLOOKUP(E2136,FINCAS!$A$2:$B$77,2,0)</f>
        <v>#N/A</v>
      </c>
      <c r="E2136" s="15"/>
      <c r="F2136" s="15"/>
      <c r="G2136" s="82" t="e">
        <f>VLOOKUP(F2136,'ESTADAR V3 2025'!$D$125:$E$240,2,0)</f>
        <v>#N/A</v>
      </c>
      <c r="H2136" s="86"/>
      <c r="I2136" s="86"/>
      <c r="J2136" s="15"/>
      <c r="K2136" s="92">
        <f t="shared" si="139"/>
        <v>0</v>
      </c>
      <c r="L2136" s="93">
        <f t="shared" si="140"/>
        <v>0</v>
      </c>
      <c r="M2136" s="94" t="str">
        <f>+IFERROR(VLOOKUP(LEFT(F2136,4),'ESTADAR V3 2025'!$C$4:$G$116,4,0),"")</f>
        <v/>
      </c>
      <c r="N2136" s="95" t="str">
        <f t="shared" si="141"/>
        <v/>
      </c>
      <c r="O2136" s="96" t="str">
        <f t="shared" si="142"/>
        <v/>
      </c>
      <c r="P2136" s="14"/>
      <c r="Q2136" s="14"/>
      <c r="R2136" s="218" t="e">
        <f>+VLOOKUP(F2136,'ESTADAR V3 2025'!$D$125:$G$236,4,FALSE)</f>
        <v>#N/A</v>
      </c>
    </row>
    <row r="2137" spans="1:18" x14ac:dyDescent="0.35">
      <c r="A2137" s="83" t="str">
        <f>IFERROR(VLOOKUP(LEFT(F2137,4),Tabla3[[COD]:[PROCESO]],5,0),"")</f>
        <v/>
      </c>
      <c r="B2137" s="15"/>
      <c r="C2137" s="85"/>
      <c r="D2137" s="84" t="e">
        <f>VLOOKUP(E2137,FINCAS!$A$2:$B$77,2,0)</f>
        <v>#N/A</v>
      </c>
      <c r="E2137" s="15"/>
      <c r="F2137" s="15"/>
      <c r="G2137" s="82" t="e">
        <f>VLOOKUP(F2137,'ESTADAR V3 2025'!$D$125:$E$240,2,0)</f>
        <v>#N/A</v>
      </c>
      <c r="H2137" s="86"/>
      <c r="I2137" s="86"/>
      <c r="J2137" s="15"/>
      <c r="K2137" s="92">
        <f t="shared" si="139"/>
        <v>0</v>
      </c>
      <c r="L2137" s="93">
        <f t="shared" si="140"/>
        <v>0</v>
      </c>
      <c r="M2137" s="94" t="str">
        <f>+IFERROR(VLOOKUP(LEFT(F2137,4),'ESTADAR V3 2025'!$C$4:$G$116,4,0),"")</f>
        <v/>
      </c>
      <c r="N2137" s="95" t="str">
        <f t="shared" si="141"/>
        <v/>
      </c>
      <c r="O2137" s="96" t="str">
        <f t="shared" si="142"/>
        <v/>
      </c>
      <c r="P2137" s="14"/>
      <c r="Q2137" s="14"/>
      <c r="R2137" s="218" t="e">
        <f>+VLOOKUP(F2137,'ESTADAR V3 2025'!$D$125:$G$236,4,FALSE)</f>
        <v>#N/A</v>
      </c>
    </row>
    <row r="2138" spans="1:18" x14ac:dyDescent="0.35">
      <c r="A2138" s="83" t="str">
        <f>IFERROR(VLOOKUP(LEFT(F2138,4),Tabla3[[COD]:[PROCESO]],5,0),"")</f>
        <v/>
      </c>
      <c r="B2138" s="15"/>
      <c r="C2138" s="85"/>
      <c r="D2138" s="84" t="e">
        <f>VLOOKUP(E2138,FINCAS!$A$2:$B$77,2,0)</f>
        <v>#N/A</v>
      </c>
      <c r="E2138" s="15"/>
      <c r="F2138" s="15"/>
      <c r="G2138" s="82" t="e">
        <f>VLOOKUP(F2138,'ESTADAR V3 2025'!$D$125:$E$240,2,0)</f>
        <v>#N/A</v>
      </c>
      <c r="H2138" s="86"/>
      <c r="I2138" s="86"/>
      <c r="J2138" s="15"/>
      <c r="K2138" s="92">
        <f t="shared" si="139"/>
        <v>0</v>
      </c>
      <c r="L2138" s="93">
        <f t="shared" si="140"/>
        <v>0</v>
      </c>
      <c r="M2138" s="94" t="str">
        <f>+IFERROR(VLOOKUP(LEFT(F2138,4),'ESTADAR V3 2025'!$C$4:$G$116,4,0),"")</f>
        <v/>
      </c>
      <c r="N2138" s="95" t="str">
        <f t="shared" si="141"/>
        <v/>
      </c>
      <c r="O2138" s="96" t="str">
        <f t="shared" si="142"/>
        <v/>
      </c>
      <c r="P2138" s="14"/>
      <c r="Q2138" s="14"/>
      <c r="R2138" s="218" t="e">
        <f>+VLOOKUP(F2138,'ESTADAR V3 2025'!$D$125:$G$236,4,FALSE)</f>
        <v>#N/A</v>
      </c>
    </row>
    <row r="2139" spans="1:18" x14ac:dyDescent="0.35">
      <c r="A2139" s="83" t="str">
        <f>IFERROR(VLOOKUP(LEFT(F2139,4),Tabla3[[COD]:[PROCESO]],5,0),"")</f>
        <v/>
      </c>
      <c r="B2139" s="15"/>
      <c r="C2139" s="85"/>
      <c r="D2139" s="84" t="e">
        <f>VLOOKUP(E2139,FINCAS!$A$2:$B$77,2,0)</f>
        <v>#N/A</v>
      </c>
      <c r="E2139" s="15"/>
      <c r="F2139" s="15"/>
      <c r="G2139" s="82" t="e">
        <f>VLOOKUP(F2139,'ESTADAR V3 2025'!$D$125:$E$240,2,0)</f>
        <v>#N/A</v>
      </c>
      <c r="H2139" s="86"/>
      <c r="I2139" s="86"/>
      <c r="J2139" s="15"/>
      <c r="K2139" s="92">
        <f t="shared" si="139"/>
        <v>0</v>
      </c>
      <c r="L2139" s="93">
        <f t="shared" si="140"/>
        <v>0</v>
      </c>
      <c r="M2139" s="94" t="str">
        <f>+IFERROR(VLOOKUP(LEFT(F2139,4),'ESTADAR V3 2025'!$C$4:$G$116,4,0),"")</f>
        <v/>
      </c>
      <c r="N2139" s="95" t="str">
        <f t="shared" si="141"/>
        <v/>
      </c>
      <c r="O2139" s="96" t="str">
        <f t="shared" si="142"/>
        <v/>
      </c>
      <c r="P2139" s="14"/>
      <c r="Q2139" s="14"/>
      <c r="R2139" s="218" t="e">
        <f>+VLOOKUP(F2139,'ESTADAR V3 2025'!$D$125:$G$236,4,FALSE)</f>
        <v>#N/A</v>
      </c>
    </row>
    <row r="2140" spans="1:18" x14ac:dyDescent="0.35">
      <c r="A2140" s="83" t="str">
        <f>IFERROR(VLOOKUP(LEFT(F2140,4),Tabla3[[COD]:[PROCESO]],5,0),"")</f>
        <v/>
      </c>
      <c r="B2140" s="15"/>
      <c r="C2140" s="85"/>
      <c r="D2140" s="84" t="e">
        <f>VLOOKUP(E2140,FINCAS!$A$2:$B$77,2,0)</f>
        <v>#N/A</v>
      </c>
      <c r="E2140" s="15"/>
      <c r="F2140" s="15"/>
      <c r="G2140" s="82" t="e">
        <f>VLOOKUP(F2140,'ESTADAR V3 2025'!$D$125:$E$240,2,0)</f>
        <v>#N/A</v>
      </c>
      <c r="H2140" s="86"/>
      <c r="I2140" s="86"/>
      <c r="J2140" s="15"/>
      <c r="K2140" s="92">
        <f t="shared" si="139"/>
        <v>0</v>
      </c>
      <c r="L2140" s="93">
        <f t="shared" si="140"/>
        <v>0</v>
      </c>
      <c r="M2140" s="94" t="str">
        <f>+IFERROR(VLOOKUP(LEFT(F2140,4),'ESTADAR V3 2025'!$C$4:$G$116,4,0),"")</f>
        <v/>
      </c>
      <c r="N2140" s="95" t="str">
        <f t="shared" si="141"/>
        <v/>
      </c>
      <c r="O2140" s="96" t="str">
        <f t="shared" si="142"/>
        <v/>
      </c>
      <c r="P2140" s="14"/>
      <c r="Q2140" s="14"/>
      <c r="R2140" s="218" t="e">
        <f>+VLOOKUP(F2140,'ESTADAR V3 2025'!$D$125:$G$236,4,FALSE)</f>
        <v>#N/A</v>
      </c>
    </row>
    <row r="2141" spans="1:18" x14ac:dyDescent="0.35">
      <c r="A2141" s="83" t="str">
        <f>IFERROR(VLOOKUP(LEFT(F2141,4),Tabla3[[COD]:[PROCESO]],5,0),"")</f>
        <v/>
      </c>
      <c r="B2141" s="15"/>
      <c r="C2141" s="85"/>
      <c r="D2141" s="84" t="e">
        <f>VLOOKUP(E2141,FINCAS!$A$2:$B$77,2,0)</f>
        <v>#N/A</v>
      </c>
      <c r="E2141" s="15"/>
      <c r="F2141" s="15"/>
      <c r="G2141" s="82" t="e">
        <f>VLOOKUP(F2141,'ESTADAR V3 2025'!$D$125:$E$240,2,0)</f>
        <v>#N/A</v>
      </c>
      <c r="H2141" s="86"/>
      <c r="I2141" s="86"/>
      <c r="J2141" s="15"/>
      <c r="K2141" s="92">
        <f t="shared" si="139"/>
        <v>0</v>
      </c>
      <c r="L2141" s="93">
        <f t="shared" si="140"/>
        <v>0</v>
      </c>
      <c r="M2141" s="94" t="str">
        <f>+IFERROR(VLOOKUP(LEFT(F2141,4),'ESTADAR V3 2025'!$C$4:$G$116,4,0),"")</f>
        <v/>
      </c>
      <c r="N2141" s="95" t="str">
        <f t="shared" si="141"/>
        <v/>
      </c>
      <c r="O2141" s="96" t="str">
        <f t="shared" si="142"/>
        <v/>
      </c>
      <c r="P2141" s="14"/>
      <c r="Q2141" s="14"/>
      <c r="R2141" s="218" t="e">
        <f>+VLOOKUP(F2141,'ESTADAR V3 2025'!$D$125:$G$236,4,FALSE)</f>
        <v>#N/A</v>
      </c>
    </row>
    <row r="2142" spans="1:18" x14ac:dyDescent="0.35">
      <c r="A2142" s="83" t="str">
        <f>IFERROR(VLOOKUP(LEFT(F2142,4),Tabla3[[COD]:[PROCESO]],5,0),"")</f>
        <v/>
      </c>
      <c r="B2142" s="15"/>
      <c r="C2142" s="85"/>
      <c r="D2142" s="84" t="e">
        <f>VLOOKUP(E2142,FINCAS!$A$2:$B$77,2,0)</f>
        <v>#N/A</v>
      </c>
      <c r="E2142" s="15"/>
      <c r="F2142" s="15"/>
      <c r="G2142" s="82" t="e">
        <f>VLOOKUP(F2142,'ESTADAR V3 2025'!$D$125:$E$240,2,0)</f>
        <v>#N/A</v>
      </c>
      <c r="H2142" s="86"/>
      <c r="I2142" s="86"/>
      <c r="J2142" s="15"/>
      <c r="K2142" s="92">
        <f t="shared" si="139"/>
        <v>0</v>
      </c>
      <c r="L2142" s="93">
        <f t="shared" si="140"/>
        <v>0</v>
      </c>
      <c r="M2142" s="94" t="str">
        <f>+IFERROR(VLOOKUP(LEFT(F2142,4),'ESTADAR V3 2025'!$C$4:$G$116,4,0),"")</f>
        <v/>
      </c>
      <c r="N2142" s="95" t="str">
        <f t="shared" si="141"/>
        <v/>
      </c>
      <c r="O2142" s="96" t="str">
        <f t="shared" si="142"/>
        <v/>
      </c>
      <c r="P2142" s="14"/>
      <c r="Q2142" s="14"/>
      <c r="R2142" s="218" t="e">
        <f>+VLOOKUP(F2142,'ESTADAR V3 2025'!$D$125:$G$236,4,FALSE)</f>
        <v>#N/A</v>
      </c>
    </row>
    <row r="2143" spans="1:18" x14ac:dyDescent="0.35">
      <c r="A2143" s="83" t="str">
        <f>IFERROR(VLOOKUP(LEFT(F2143,4),Tabla3[[COD]:[PROCESO]],5,0),"")</f>
        <v/>
      </c>
      <c r="B2143" s="15"/>
      <c r="C2143" s="85"/>
      <c r="D2143" s="84" t="e">
        <f>VLOOKUP(E2143,FINCAS!$A$2:$B$77,2,0)</f>
        <v>#N/A</v>
      </c>
      <c r="E2143" s="15"/>
      <c r="F2143" s="15"/>
      <c r="G2143" s="82" t="e">
        <f>VLOOKUP(F2143,'ESTADAR V3 2025'!$D$125:$E$240,2,0)</f>
        <v>#N/A</v>
      </c>
      <c r="H2143" s="86"/>
      <c r="I2143" s="86"/>
      <c r="J2143" s="15"/>
      <c r="K2143" s="92">
        <f t="shared" si="139"/>
        <v>0</v>
      </c>
      <c r="L2143" s="93">
        <f t="shared" si="140"/>
        <v>0</v>
      </c>
      <c r="M2143" s="94" t="str">
        <f>+IFERROR(VLOOKUP(LEFT(F2143,4),'ESTADAR V3 2025'!$C$4:$G$116,4,0),"")</f>
        <v/>
      </c>
      <c r="N2143" s="95" t="str">
        <f t="shared" si="141"/>
        <v/>
      </c>
      <c r="O2143" s="96" t="str">
        <f t="shared" si="142"/>
        <v/>
      </c>
      <c r="P2143" s="14"/>
      <c r="Q2143" s="14"/>
      <c r="R2143" s="218" t="e">
        <f>+VLOOKUP(F2143,'ESTADAR V3 2025'!$D$125:$G$236,4,FALSE)</f>
        <v>#N/A</v>
      </c>
    </row>
    <row r="2144" spans="1:18" x14ac:dyDescent="0.35">
      <c r="A2144" s="83" t="str">
        <f>IFERROR(VLOOKUP(LEFT(F2144,4),Tabla3[[COD]:[PROCESO]],5,0),"")</f>
        <v/>
      </c>
      <c r="B2144" s="15"/>
      <c r="C2144" s="85"/>
      <c r="D2144" s="84" t="e">
        <f>VLOOKUP(E2144,FINCAS!$A$2:$B$77,2,0)</f>
        <v>#N/A</v>
      </c>
      <c r="E2144" s="15"/>
      <c r="F2144" s="15"/>
      <c r="G2144" s="82" t="e">
        <f>VLOOKUP(F2144,'ESTADAR V3 2025'!$D$125:$E$240,2,0)</f>
        <v>#N/A</v>
      </c>
      <c r="H2144" s="86"/>
      <c r="I2144" s="86"/>
      <c r="J2144" s="15"/>
      <c r="K2144" s="92">
        <f t="shared" si="139"/>
        <v>0</v>
      </c>
      <c r="L2144" s="93">
        <f t="shared" si="140"/>
        <v>0</v>
      </c>
      <c r="M2144" s="94" t="str">
        <f>+IFERROR(VLOOKUP(LEFT(F2144,4),'ESTADAR V3 2025'!$C$4:$G$116,4,0),"")</f>
        <v/>
      </c>
      <c r="N2144" s="95" t="str">
        <f t="shared" si="141"/>
        <v/>
      </c>
      <c r="O2144" s="96" t="str">
        <f t="shared" si="142"/>
        <v/>
      </c>
      <c r="P2144" s="14"/>
      <c r="Q2144" s="14"/>
      <c r="R2144" s="218" t="e">
        <f>+VLOOKUP(F2144,'ESTADAR V3 2025'!$D$125:$G$236,4,FALSE)</f>
        <v>#N/A</v>
      </c>
    </row>
    <row r="2145" spans="1:18" x14ac:dyDescent="0.35">
      <c r="A2145" s="83" t="str">
        <f>IFERROR(VLOOKUP(LEFT(F2145,4),Tabla3[[COD]:[PROCESO]],5,0),"")</f>
        <v/>
      </c>
      <c r="B2145" s="15"/>
      <c r="C2145" s="85"/>
      <c r="D2145" s="84" t="e">
        <f>VLOOKUP(E2145,FINCAS!$A$2:$B$77,2,0)</f>
        <v>#N/A</v>
      </c>
      <c r="E2145" s="15"/>
      <c r="F2145" s="15"/>
      <c r="G2145" s="82" t="e">
        <f>VLOOKUP(F2145,'ESTADAR V3 2025'!$D$125:$E$240,2,0)</f>
        <v>#N/A</v>
      </c>
      <c r="H2145" s="86"/>
      <c r="I2145" s="86"/>
      <c r="J2145" s="15"/>
      <c r="K2145" s="92">
        <f t="shared" ref="K2145:K2208" si="143">+IFERROR(L2145,M2145)</f>
        <v>0</v>
      </c>
      <c r="L2145" s="93">
        <f t="shared" ref="L2145:L2208" si="144">+(I2145-H2145)*24</f>
        <v>0</v>
      </c>
      <c r="M2145" s="94" t="str">
        <f>+IFERROR(VLOOKUP(LEFT(F2145,4),'ESTADAR V3 2025'!$C$4:$G$116,4,0),"")</f>
        <v/>
      </c>
      <c r="N2145" s="95" t="str">
        <f t="shared" ref="N2145:N2208" si="145">IFERROR(J2145/L2145,"")</f>
        <v/>
      </c>
      <c r="O2145" s="96" t="str">
        <f t="shared" ref="O2145:O2208" si="146">IFERROR(N2145/M2145,"")</f>
        <v/>
      </c>
      <c r="P2145" s="14"/>
      <c r="Q2145" s="14"/>
      <c r="R2145" s="218" t="e">
        <f>+VLOOKUP(F2145,'ESTADAR V3 2025'!$D$125:$G$236,4,FALSE)</f>
        <v>#N/A</v>
      </c>
    </row>
    <row r="2146" spans="1:18" x14ac:dyDescent="0.35">
      <c r="A2146" s="83" t="str">
        <f>IFERROR(VLOOKUP(LEFT(F2146,4),Tabla3[[COD]:[PROCESO]],5,0),"")</f>
        <v/>
      </c>
      <c r="B2146" s="15"/>
      <c r="C2146" s="85"/>
      <c r="D2146" s="84" t="e">
        <f>VLOOKUP(E2146,FINCAS!$A$2:$B$77,2,0)</f>
        <v>#N/A</v>
      </c>
      <c r="E2146" s="15"/>
      <c r="F2146" s="15"/>
      <c r="G2146" s="82" t="e">
        <f>VLOOKUP(F2146,'ESTADAR V3 2025'!$D$125:$E$240,2,0)</f>
        <v>#N/A</v>
      </c>
      <c r="H2146" s="86"/>
      <c r="I2146" s="86"/>
      <c r="J2146" s="15"/>
      <c r="K2146" s="92">
        <f t="shared" si="143"/>
        <v>0</v>
      </c>
      <c r="L2146" s="93">
        <f t="shared" si="144"/>
        <v>0</v>
      </c>
      <c r="M2146" s="94" t="str">
        <f>+IFERROR(VLOOKUP(LEFT(F2146,4),'ESTADAR V3 2025'!$C$4:$G$116,4,0),"")</f>
        <v/>
      </c>
      <c r="N2146" s="95" t="str">
        <f t="shared" si="145"/>
        <v/>
      </c>
      <c r="O2146" s="96" t="str">
        <f t="shared" si="146"/>
        <v/>
      </c>
      <c r="P2146" s="14"/>
      <c r="Q2146" s="14"/>
      <c r="R2146" s="218" t="e">
        <f>+VLOOKUP(F2146,'ESTADAR V3 2025'!$D$125:$G$236,4,FALSE)</f>
        <v>#N/A</v>
      </c>
    </row>
    <row r="2147" spans="1:18" x14ac:dyDescent="0.35">
      <c r="A2147" s="83" t="str">
        <f>IFERROR(VLOOKUP(LEFT(F2147,4),Tabla3[[COD]:[PROCESO]],5,0),"")</f>
        <v/>
      </c>
      <c r="B2147" s="15"/>
      <c r="C2147" s="85"/>
      <c r="D2147" s="84" t="e">
        <f>VLOOKUP(E2147,FINCAS!$A$2:$B$77,2,0)</f>
        <v>#N/A</v>
      </c>
      <c r="E2147" s="15"/>
      <c r="F2147" s="15"/>
      <c r="G2147" s="82" t="e">
        <f>VLOOKUP(F2147,'ESTADAR V3 2025'!$D$125:$E$240,2,0)</f>
        <v>#N/A</v>
      </c>
      <c r="H2147" s="86"/>
      <c r="I2147" s="86"/>
      <c r="J2147" s="15"/>
      <c r="K2147" s="92">
        <f t="shared" si="143"/>
        <v>0</v>
      </c>
      <c r="L2147" s="93">
        <f t="shared" si="144"/>
        <v>0</v>
      </c>
      <c r="M2147" s="94" t="str">
        <f>+IFERROR(VLOOKUP(LEFT(F2147,4),'ESTADAR V3 2025'!$C$4:$G$116,4,0),"")</f>
        <v/>
      </c>
      <c r="N2147" s="95" t="str">
        <f t="shared" si="145"/>
        <v/>
      </c>
      <c r="O2147" s="96" t="str">
        <f t="shared" si="146"/>
        <v/>
      </c>
      <c r="P2147" s="14"/>
      <c r="Q2147" s="14"/>
      <c r="R2147" s="218" t="e">
        <f>+VLOOKUP(F2147,'ESTADAR V3 2025'!$D$125:$G$236,4,FALSE)</f>
        <v>#N/A</v>
      </c>
    </row>
    <row r="2148" spans="1:18" x14ac:dyDescent="0.35">
      <c r="A2148" s="83" t="str">
        <f>IFERROR(VLOOKUP(LEFT(F2148,4),Tabla3[[COD]:[PROCESO]],5,0),"")</f>
        <v/>
      </c>
      <c r="B2148" s="15"/>
      <c r="C2148" s="85"/>
      <c r="D2148" s="84" t="e">
        <f>VLOOKUP(E2148,FINCAS!$A$2:$B$77,2,0)</f>
        <v>#N/A</v>
      </c>
      <c r="E2148" s="15"/>
      <c r="F2148" s="15"/>
      <c r="G2148" s="82" t="e">
        <f>VLOOKUP(F2148,'ESTADAR V3 2025'!$D$125:$E$240,2,0)</f>
        <v>#N/A</v>
      </c>
      <c r="H2148" s="86"/>
      <c r="I2148" s="86"/>
      <c r="J2148" s="15"/>
      <c r="K2148" s="92">
        <f t="shared" si="143"/>
        <v>0</v>
      </c>
      <c r="L2148" s="93">
        <f t="shared" si="144"/>
        <v>0</v>
      </c>
      <c r="M2148" s="94" t="str">
        <f>+IFERROR(VLOOKUP(LEFT(F2148,4),'ESTADAR V3 2025'!$C$4:$G$116,4,0),"")</f>
        <v/>
      </c>
      <c r="N2148" s="95" t="str">
        <f t="shared" si="145"/>
        <v/>
      </c>
      <c r="O2148" s="96" t="str">
        <f t="shared" si="146"/>
        <v/>
      </c>
      <c r="P2148" s="14"/>
      <c r="Q2148" s="14"/>
      <c r="R2148" s="218" t="e">
        <f>+VLOOKUP(F2148,'ESTADAR V3 2025'!$D$125:$G$236,4,FALSE)</f>
        <v>#N/A</v>
      </c>
    </row>
    <row r="2149" spans="1:18" x14ac:dyDescent="0.35">
      <c r="A2149" s="83" t="str">
        <f>IFERROR(VLOOKUP(LEFT(F2149,4),Tabla3[[COD]:[PROCESO]],5,0),"")</f>
        <v/>
      </c>
      <c r="B2149" s="15"/>
      <c r="C2149" s="85"/>
      <c r="D2149" s="84" t="e">
        <f>VLOOKUP(E2149,FINCAS!$A$2:$B$77,2,0)</f>
        <v>#N/A</v>
      </c>
      <c r="E2149" s="15"/>
      <c r="F2149" s="15"/>
      <c r="G2149" s="82" t="e">
        <f>VLOOKUP(F2149,'ESTADAR V3 2025'!$D$125:$E$240,2,0)</f>
        <v>#N/A</v>
      </c>
      <c r="H2149" s="86"/>
      <c r="I2149" s="86"/>
      <c r="J2149" s="15"/>
      <c r="K2149" s="92">
        <f t="shared" si="143"/>
        <v>0</v>
      </c>
      <c r="L2149" s="93">
        <f t="shared" si="144"/>
        <v>0</v>
      </c>
      <c r="M2149" s="94" t="str">
        <f>+IFERROR(VLOOKUP(LEFT(F2149,4),'ESTADAR V3 2025'!$C$4:$G$116,4,0),"")</f>
        <v/>
      </c>
      <c r="N2149" s="95" t="str">
        <f t="shared" si="145"/>
        <v/>
      </c>
      <c r="O2149" s="96" t="str">
        <f t="shared" si="146"/>
        <v/>
      </c>
      <c r="P2149" s="14"/>
      <c r="Q2149" s="14"/>
      <c r="R2149" s="218" t="e">
        <f>+VLOOKUP(F2149,'ESTADAR V3 2025'!$D$125:$G$236,4,FALSE)</f>
        <v>#N/A</v>
      </c>
    </row>
    <row r="2150" spans="1:18" x14ac:dyDescent="0.35">
      <c r="A2150" s="83" t="str">
        <f>IFERROR(VLOOKUP(LEFT(F2150,4),Tabla3[[COD]:[PROCESO]],5,0),"")</f>
        <v/>
      </c>
      <c r="B2150" s="15"/>
      <c r="C2150" s="85"/>
      <c r="D2150" s="84" t="e">
        <f>VLOOKUP(E2150,FINCAS!$A$2:$B$77,2,0)</f>
        <v>#N/A</v>
      </c>
      <c r="E2150" s="15"/>
      <c r="F2150" s="15"/>
      <c r="G2150" s="82" t="e">
        <f>VLOOKUP(F2150,'ESTADAR V3 2025'!$D$125:$E$240,2,0)</f>
        <v>#N/A</v>
      </c>
      <c r="H2150" s="86"/>
      <c r="I2150" s="86"/>
      <c r="J2150" s="15"/>
      <c r="K2150" s="92">
        <f t="shared" si="143"/>
        <v>0</v>
      </c>
      <c r="L2150" s="93">
        <f t="shared" si="144"/>
        <v>0</v>
      </c>
      <c r="M2150" s="94" t="str">
        <f>+IFERROR(VLOOKUP(LEFT(F2150,4),'ESTADAR V3 2025'!$C$4:$G$116,4,0),"")</f>
        <v/>
      </c>
      <c r="N2150" s="95" t="str">
        <f t="shared" si="145"/>
        <v/>
      </c>
      <c r="O2150" s="96" t="str">
        <f t="shared" si="146"/>
        <v/>
      </c>
      <c r="P2150" s="14"/>
      <c r="Q2150" s="14"/>
      <c r="R2150" s="218" t="e">
        <f>+VLOOKUP(F2150,'ESTADAR V3 2025'!$D$125:$G$236,4,FALSE)</f>
        <v>#N/A</v>
      </c>
    </row>
    <row r="2151" spans="1:18" x14ac:dyDescent="0.35">
      <c r="A2151" s="83" t="str">
        <f>IFERROR(VLOOKUP(LEFT(F2151,4),Tabla3[[COD]:[PROCESO]],5,0),"")</f>
        <v/>
      </c>
      <c r="B2151" s="15"/>
      <c r="C2151" s="85"/>
      <c r="D2151" s="84" t="e">
        <f>VLOOKUP(E2151,FINCAS!$A$2:$B$77,2,0)</f>
        <v>#N/A</v>
      </c>
      <c r="E2151" s="15"/>
      <c r="F2151" s="15"/>
      <c r="G2151" s="82" t="e">
        <f>VLOOKUP(F2151,'ESTADAR V3 2025'!$D$125:$E$240,2,0)</f>
        <v>#N/A</v>
      </c>
      <c r="H2151" s="86"/>
      <c r="I2151" s="86"/>
      <c r="J2151" s="15"/>
      <c r="K2151" s="92">
        <f t="shared" si="143"/>
        <v>0</v>
      </c>
      <c r="L2151" s="93">
        <f t="shared" si="144"/>
        <v>0</v>
      </c>
      <c r="M2151" s="94" t="str">
        <f>+IFERROR(VLOOKUP(LEFT(F2151,4),'ESTADAR V3 2025'!$C$4:$G$116,4,0),"")</f>
        <v/>
      </c>
      <c r="N2151" s="95" t="str">
        <f t="shared" si="145"/>
        <v/>
      </c>
      <c r="O2151" s="96" t="str">
        <f t="shared" si="146"/>
        <v/>
      </c>
      <c r="P2151" s="14"/>
      <c r="Q2151" s="14"/>
      <c r="R2151" s="218" t="e">
        <f>+VLOOKUP(F2151,'ESTADAR V3 2025'!$D$125:$G$236,4,FALSE)</f>
        <v>#N/A</v>
      </c>
    </row>
    <row r="2152" spans="1:18" x14ac:dyDescent="0.35">
      <c r="A2152" s="83" t="str">
        <f>IFERROR(VLOOKUP(LEFT(F2152,4),Tabla3[[COD]:[PROCESO]],5,0),"")</f>
        <v/>
      </c>
      <c r="B2152" s="15"/>
      <c r="C2152" s="85"/>
      <c r="D2152" s="84" t="e">
        <f>VLOOKUP(E2152,FINCAS!$A$2:$B$77,2,0)</f>
        <v>#N/A</v>
      </c>
      <c r="E2152" s="15"/>
      <c r="F2152" s="15"/>
      <c r="G2152" s="82" t="e">
        <f>VLOOKUP(F2152,'ESTADAR V3 2025'!$D$125:$E$240,2,0)</f>
        <v>#N/A</v>
      </c>
      <c r="H2152" s="86"/>
      <c r="I2152" s="86"/>
      <c r="J2152" s="15"/>
      <c r="K2152" s="92">
        <f t="shared" si="143"/>
        <v>0</v>
      </c>
      <c r="L2152" s="93">
        <f t="shared" si="144"/>
        <v>0</v>
      </c>
      <c r="M2152" s="94" t="str">
        <f>+IFERROR(VLOOKUP(LEFT(F2152,4),'ESTADAR V3 2025'!$C$4:$G$116,4,0),"")</f>
        <v/>
      </c>
      <c r="N2152" s="95" t="str">
        <f t="shared" si="145"/>
        <v/>
      </c>
      <c r="O2152" s="96" t="str">
        <f t="shared" si="146"/>
        <v/>
      </c>
      <c r="P2152" s="14"/>
      <c r="Q2152" s="14"/>
      <c r="R2152" s="218" t="e">
        <f>+VLOOKUP(F2152,'ESTADAR V3 2025'!$D$125:$G$236,4,FALSE)</f>
        <v>#N/A</v>
      </c>
    </row>
    <row r="2153" spans="1:18" x14ac:dyDescent="0.35">
      <c r="A2153" s="83" t="str">
        <f>IFERROR(VLOOKUP(LEFT(F2153,4),Tabla3[[COD]:[PROCESO]],5,0),"")</f>
        <v/>
      </c>
      <c r="B2153" s="15"/>
      <c r="C2153" s="85"/>
      <c r="D2153" s="84" t="e">
        <f>VLOOKUP(E2153,FINCAS!$A$2:$B$77,2,0)</f>
        <v>#N/A</v>
      </c>
      <c r="E2153" s="15"/>
      <c r="F2153" s="15"/>
      <c r="G2153" s="82" t="e">
        <f>VLOOKUP(F2153,'ESTADAR V3 2025'!$D$125:$E$240,2,0)</f>
        <v>#N/A</v>
      </c>
      <c r="H2153" s="86"/>
      <c r="I2153" s="86"/>
      <c r="J2153" s="15"/>
      <c r="K2153" s="92">
        <f t="shared" si="143"/>
        <v>0</v>
      </c>
      <c r="L2153" s="93">
        <f t="shared" si="144"/>
        <v>0</v>
      </c>
      <c r="M2153" s="94" t="str">
        <f>+IFERROR(VLOOKUP(LEFT(F2153,4),'ESTADAR V3 2025'!$C$4:$G$116,4,0),"")</f>
        <v/>
      </c>
      <c r="N2153" s="95" t="str">
        <f t="shared" si="145"/>
        <v/>
      </c>
      <c r="O2153" s="96" t="str">
        <f t="shared" si="146"/>
        <v/>
      </c>
      <c r="P2153" s="14"/>
      <c r="Q2153" s="14"/>
      <c r="R2153" s="218" t="e">
        <f>+VLOOKUP(F2153,'ESTADAR V3 2025'!$D$125:$G$236,4,FALSE)</f>
        <v>#N/A</v>
      </c>
    </row>
    <row r="2154" spans="1:18" x14ac:dyDescent="0.35">
      <c r="A2154" s="83" t="str">
        <f>IFERROR(VLOOKUP(LEFT(F2154,4),Tabla3[[COD]:[PROCESO]],5,0),"")</f>
        <v/>
      </c>
      <c r="B2154" s="15"/>
      <c r="C2154" s="85"/>
      <c r="D2154" s="84" t="e">
        <f>VLOOKUP(E2154,FINCAS!$A$2:$B$77,2,0)</f>
        <v>#N/A</v>
      </c>
      <c r="E2154" s="15"/>
      <c r="F2154" s="15"/>
      <c r="G2154" s="82" t="e">
        <f>VLOOKUP(F2154,'ESTADAR V3 2025'!$D$125:$E$240,2,0)</f>
        <v>#N/A</v>
      </c>
      <c r="H2154" s="86"/>
      <c r="I2154" s="86"/>
      <c r="J2154" s="15"/>
      <c r="K2154" s="92">
        <f t="shared" si="143"/>
        <v>0</v>
      </c>
      <c r="L2154" s="93">
        <f t="shared" si="144"/>
        <v>0</v>
      </c>
      <c r="M2154" s="94" t="str">
        <f>+IFERROR(VLOOKUP(LEFT(F2154,4),'ESTADAR V3 2025'!$C$4:$G$116,4,0),"")</f>
        <v/>
      </c>
      <c r="N2154" s="95" t="str">
        <f t="shared" si="145"/>
        <v/>
      </c>
      <c r="O2154" s="96" t="str">
        <f t="shared" si="146"/>
        <v/>
      </c>
      <c r="P2154" s="14"/>
      <c r="Q2154" s="14"/>
      <c r="R2154" s="218" t="e">
        <f>+VLOOKUP(F2154,'ESTADAR V3 2025'!$D$125:$G$236,4,FALSE)</f>
        <v>#N/A</v>
      </c>
    </row>
    <row r="2155" spans="1:18" x14ac:dyDescent="0.35">
      <c r="A2155" s="83" t="str">
        <f>IFERROR(VLOOKUP(LEFT(F2155,4),Tabla3[[COD]:[PROCESO]],5,0),"")</f>
        <v/>
      </c>
      <c r="B2155" s="15"/>
      <c r="C2155" s="85"/>
      <c r="D2155" s="84" t="e">
        <f>VLOOKUP(E2155,FINCAS!$A$2:$B$77,2,0)</f>
        <v>#N/A</v>
      </c>
      <c r="E2155" s="15"/>
      <c r="F2155" s="15"/>
      <c r="G2155" s="82" t="e">
        <f>VLOOKUP(F2155,'ESTADAR V3 2025'!$D$125:$E$240,2,0)</f>
        <v>#N/A</v>
      </c>
      <c r="H2155" s="86"/>
      <c r="I2155" s="86"/>
      <c r="J2155" s="15"/>
      <c r="K2155" s="92">
        <f t="shared" si="143"/>
        <v>0</v>
      </c>
      <c r="L2155" s="93">
        <f t="shared" si="144"/>
        <v>0</v>
      </c>
      <c r="M2155" s="94" t="str">
        <f>+IFERROR(VLOOKUP(LEFT(F2155,4),'ESTADAR V3 2025'!$C$4:$G$116,4,0),"")</f>
        <v/>
      </c>
      <c r="N2155" s="95" t="str">
        <f t="shared" si="145"/>
        <v/>
      </c>
      <c r="O2155" s="96" t="str">
        <f t="shared" si="146"/>
        <v/>
      </c>
      <c r="P2155" s="14"/>
      <c r="Q2155" s="14"/>
      <c r="R2155" s="218" t="e">
        <f>+VLOOKUP(F2155,'ESTADAR V3 2025'!$D$125:$G$236,4,FALSE)</f>
        <v>#N/A</v>
      </c>
    </row>
    <row r="2156" spans="1:18" x14ac:dyDescent="0.35">
      <c r="A2156" s="83" t="str">
        <f>IFERROR(VLOOKUP(LEFT(F2156,4),Tabla3[[COD]:[PROCESO]],5,0),"")</f>
        <v/>
      </c>
      <c r="B2156" s="15"/>
      <c r="C2156" s="85"/>
      <c r="D2156" s="84" t="e">
        <f>VLOOKUP(E2156,FINCAS!$A$2:$B$77,2,0)</f>
        <v>#N/A</v>
      </c>
      <c r="E2156" s="15"/>
      <c r="F2156" s="15"/>
      <c r="G2156" s="82" t="e">
        <f>VLOOKUP(F2156,'ESTADAR V3 2025'!$D$125:$E$240,2,0)</f>
        <v>#N/A</v>
      </c>
      <c r="H2156" s="86"/>
      <c r="I2156" s="86"/>
      <c r="J2156" s="15"/>
      <c r="K2156" s="92">
        <f t="shared" si="143"/>
        <v>0</v>
      </c>
      <c r="L2156" s="93">
        <f t="shared" si="144"/>
        <v>0</v>
      </c>
      <c r="M2156" s="94" t="str">
        <f>+IFERROR(VLOOKUP(LEFT(F2156,4),'ESTADAR V3 2025'!$C$4:$G$116,4,0),"")</f>
        <v/>
      </c>
      <c r="N2156" s="95" t="str">
        <f t="shared" si="145"/>
        <v/>
      </c>
      <c r="O2156" s="96" t="str">
        <f t="shared" si="146"/>
        <v/>
      </c>
      <c r="P2156" s="14"/>
      <c r="Q2156" s="14"/>
      <c r="R2156" s="218" t="e">
        <f>+VLOOKUP(F2156,'ESTADAR V3 2025'!$D$125:$G$236,4,FALSE)</f>
        <v>#N/A</v>
      </c>
    </row>
    <row r="2157" spans="1:18" x14ac:dyDescent="0.35">
      <c r="A2157" s="83" t="str">
        <f>IFERROR(VLOOKUP(LEFT(F2157,4),Tabla3[[COD]:[PROCESO]],5,0),"")</f>
        <v/>
      </c>
      <c r="B2157" s="15"/>
      <c r="C2157" s="85"/>
      <c r="D2157" s="84" t="e">
        <f>VLOOKUP(E2157,FINCAS!$A$2:$B$77,2,0)</f>
        <v>#N/A</v>
      </c>
      <c r="E2157" s="15"/>
      <c r="F2157" s="15"/>
      <c r="G2157" s="82" t="e">
        <f>VLOOKUP(F2157,'ESTADAR V3 2025'!$D$125:$E$240,2,0)</f>
        <v>#N/A</v>
      </c>
      <c r="H2157" s="86"/>
      <c r="I2157" s="86"/>
      <c r="J2157" s="15"/>
      <c r="K2157" s="92">
        <f t="shared" si="143"/>
        <v>0</v>
      </c>
      <c r="L2157" s="93">
        <f t="shared" si="144"/>
        <v>0</v>
      </c>
      <c r="M2157" s="94" t="str">
        <f>+IFERROR(VLOOKUP(LEFT(F2157,4),'ESTADAR V3 2025'!$C$4:$G$116,4,0),"")</f>
        <v/>
      </c>
      <c r="N2157" s="95" t="str">
        <f t="shared" si="145"/>
        <v/>
      </c>
      <c r="O2157" s="96" t="str">
        <f t="shared" si="146"/>
        <v/>
      </c>
      <c r="P2157" s="14"/>
      <c r="Q2157" s="14"/>
      <c r="R2157" s="218" t="e">
        <f>+VLOOKUP(F2157,'ESTADAR V3 2025'!$D$125:$G$236,4,FALSE)</f>
        <v>#N/A</v>
      </c>
    </row>
    <row r="2158" spans="1:18" x14ac:dyDescent="0.35">
      <c r="A2158" s="83" t="str">
        <f>IFERROR(VLOOKUP(LEFT(F2158,4),Tabla3[[COD]:[PROCESO]],5,0),"")</f>
        <v/>
      </c>
      <c r="B2158" s="15"/>
      <c r="C2158" s="85"/>
      <c r="D2158" s="84" t="e">
        <f>VLOOKUP(E2158,FINCAS!$A$2:$B$77,2,0)</f>
        <v>#N/A</v>
      </c>
      <c r="E2158" s="15"/>
      <c r="F2158" s="15"/>
      <c r="G2158" s="82" t="e">
        <f>VLOOKUP(F2158,'ESTADAR V3 2025'!$D$125:$E$240,2,0)</f>
        <v>#N/A</v>
      </c>
      <c r="H2158" s="86"/>
      <c r="I2158" s="86"/>
      <c r="J2158" s="15"/>
      <c r="K2158" s="92">
        <f t="shared" si="143"/>
        <v>0</v>
      </c>
      <c r="L2158" s="93">
        <f t="shared" si="144"/>
        <v>0</v>
      </c>
      <c r="M2158" s="94" t="str">
        <f>+IFERROR(VLOOKUP(LEFT(F2158,4),'ESTADAR V3 2025'!$C$4:$G$116,4,0),"")</f>
        <v/>
      </c>
      <c r="N2158" s="95" t="str">
        <f t="shared" si="145"/>
        <v/>
      </c>
      <c r="O2158" s="96" t="str">
        <f t="shared" si="146"/>
        <v/>
      </c>
      <c r="P2158" s="14"/>
      <c r="Q2158" s="14"/>
      <c r="R2158" s="218" t="e">
        <f>+VLOOKUP(F2158,'ESTADAR V3 2025'!$D$125:$G$236,4,FALSE)</f>
        <v>#N/A</v>
      </c>
    </row>
    <row r="2159" spans="1:18" x14ac:dyDescent="0.35">
      <c r="A2159" s="83" t="str">
        <f>IFERROR(VLOOKUP(LEFT(F2159,4),Tabla3[[COD]:[PROCESO]],5,0),"")</f>
        <v/>
      </c>
      <c r="B2159" s="15"/>
      <c r="C2159" s="85"/>
      <c r="D2159" s="84" t="e">
        <f>VLOOKUP(E2159,FINCAS!$A$2:$B$77,2,0)</f>
        <v>#N/A</v>
      </c>
      <c r="E2159" s="15"/>
      <c r="F2159" s="15"/>
      <c r="G2159" s="82" t="e">
        <f>VLOOKUP(F2159,'ESTADAR V3 2025'!$D$125:$E$240,2,0)</f>
        <v>#N/A</v>
      </c>
      <c r="H2159" s="86"/>
      <c r="I2159" s="86"/>
      <c r="J2159" s="15"/>
      <c r="K2159" s="92">
        <f t="shared" si="143"/>
        <v>0</v>
      </c>
      <c r="L2159" s="93">
        <f t="shared" si="144"/>
        <v>0</v>
      </c>
      <c r="M2159" s="94" t="str">
        <f>+IFERROR(VLOOKUP(LEFT(F2159,4),'ESTADAR V3 2025'!$C$4:$G$116,4,0),"")</f>
        <v/>
      </c>
      <c r="N2159" s="95" t="str">
        <f t="shared" si="145"/>
        <v/>
      </c>
      <c r="O2159" s="96" t="str">
        <f t="shared" si="146"/>
        <v/>
      </c>
      <c r="P2159" s="14"/>
      <c r="Q2159" s="14"/>
      <c r="R2159" s="218" t="e">
        <f>+VLOOKUP(F2159,'ESTADAR V3 2025'!$D$125:$G$236,4,FALSE)</f>
        <v>#N/A</v>
      </c>
    </row>
    <row r="2160" spans="1:18" x14ac:dyDescent="0.35">
      <c r="A2160" s="83" t="str">
        <f>IFERROR(VLOOKUP(LEFT(F2160,4),Tabla3[[COD]:[PROCESO]],5,0),"")</f>
        <v/>
      </c>
      <c r="B2160" s="15"/>
      <c r="C2160" s="85"/>
      <c r="D2160" s="84" t="e">
        <f>VLOOKUP(E2160,FINCAS!$A$2:$B$77,2,0)</f>
        <v>#N/A</v>
      </c>
      <c r="E2160" s="15"/>
      <c r="F2160" s="15"/>
      <c r="G2160" s="82" t="e">
        <f>VLOOKUP(F2160,'ESTADAR V3 2025'!$D$125:$E$240,2,0)</f>
        <v>#N/A</v>
      </c>
      <c r="H2160" s="86"/>
      <c r="I2160" s="86"/>
      <c r="J2160" s="15"/>
      <c r="K2160" s="92">
        <f t="shared" si="143"/>
        <v>0</v>
      </c>
      <c r="L2160" s="93">
        <f t="shared" si="144"/>
        <v>0</v>
      </c>
      <c r="M2160" s="94" t="str">
        <f>+IFERROR(VLOOKUP(LEFT(F2160,4),'ESTADAR V3 2025'!$C$4:$G$116,4,0),"")</f>
        <v/>
      </c>
      <c r="N2160" s="95" t="str">
        <f t="shared" si="145"/>
        <v/>
      </c>
      <c r="O2160" s="96" t="str">
        <f t="shared" si="146"/>
        <v/>
      </c>
      <c r="P2160" s="14"/>
      <c r="Q2160" s="14"/>
      <c r="R2160" s="218" t="e">
        <f>+VLOOKUP(F2160,'ESTADAR V3 2025'!$D$125:$G$236,4,FALSE)</f>
        <v>#N/A</v>
      </c>
    </row>
    <row r="2161" spans="1:18" x14ac:dyDescent="0.35">
      <c r="A2161" s="83" t="str">
        <f>IFERROR(VLOOKUP(LEFT(F2161,4),Tabla3[[COD]:[PROCESO]],5,0),"")</f>
        <v/>
      </c>
      <c r="B2161" s="15"/>
      <c r="C2161" s="85"/>
      <c r="D2161" s="84" t="e">
        <f>VLOOKUP(E2161,FINCAS!$A$2:$B$77,2,0)</f>
        <v>#N/A</v>
      </c>
      <c r="E2161" s="15"/>
      <c r="F2161" s="15"/>
      <c r="G2161" s="82" t="e">
        <f>VLOOKUP(F2161,'ESTADAR V3 2025'!$D$125:$E$240,2,0)</f>
        <v>#N/A</v>
      </c>
      <c r="H2161" s="86"/>
      <c r="I2161" s="86"/>
      <c r="J2161" s="15"/>
      <c r="K2161" s="92">
        <f t="shared" si="143"/>
        <v>0</v>
      </c>
      <c r="L2161" s="93">
        <f t="shared" si="144"/>
        <v>0</v>
      </c>
      <c r="M2161" s="94" t="str">
        <f>+IFERROR(VLOOKUP(LEFT(F2161,4),'ESTADAR V3 2025'!$C$4:$G$116,4,0),"")</f>
        <v/>
      </c>
      <c r="N2161" s="95" t="str">
        <f t="shared" si="145"/>
        <v/>
      </c>
      <c r="O2161" s="96" t="str">
        <f t="shared" si="146"/>
        <v/>
      </c>
      <c r="P2161" s="14"/>
      <c r="Q2161" s="14"/>
      <c r="R2161" s="218" t="e">
        <f>+VLOOKUP(F2161,'ESTADAR V3 2025'!$D$125:$G$236,4,FALSE)</f>
        <v>#N/A</v>
      </c>
    </row>
    <row r="2162" spans="1:18" x14ac:dyDescent="0.35">
      <c r="A2162" s="83" t="str">
        <f>IFERROR(VLOOKUP(LEFT(F2162,4),Tabla3[[COD]:[PROCESO]],5,0),"")</f>
        <v/>
      </c>
      <c r="B2162" s="15"/>
      <c r="C2162" s="85"/>
      <c r="D2162" s="84" t="e">
        <f>VLOOKUP(E2162,FINCAS!$A$2:$B$77,2,0)</f>
        <v>#N/A</v>
      </c>
      <c r="E2162" s="15"/>
      <c r="F2162" s="15"/>
      <c r="G2162" s="82" t="e">
        <f>VLOOKUP(F2162,'ESTADAR V3 2025'!$D$125:$E$240,2,0)</f>
        <v>#N/A</v>
      </c>
      <c r="H2162" s="86"/>
      <c r="I2162" s="86"/>
      <c r="J2162" s="15"/>
      <c r="K2162" s="92">
        <f t="shared" si="143"/>
        <v>0</v>
      </c>
      <c r="L2162" s="93">
        <f t="shared" si="144"/>
        <v>0</v>
      </c>
      <c r="M2162" s="94" t="str">
        <f>+IFERROR(VLOOKUP(LEFT(F2162,4),'ESTADAR V3 2025'!$C$4:$G$116,4,0),"")</f>
        <v/>
      </c>
      <c r="N2162" s="95" t="str">
        <f t="shared" si="145"/>
        <v/>
      </c>
      <c r="O2162" s="96" t="str">
        <f t="shared" si="146"/>
        <v/>
      </c>
      <c r="P2162" s="14"/>
      <c r="Q2162" s="14"/>
      <c r="R2162" s="218" t="e">
        <f>+VLOOKUP(F2162,'ESTADAR V3 2025'!$D$125:$G$236,4,FALSE)</f>
        <v>#N/A</v>
      </c>
    </row>
    <row r="2163" spans="1:18" x14ac:dyDescent="0.35">
      <c r="A2163" s="83" t="str">
        <f>IFERROR(VLOOKUP(LEFT(F2163,4),Tabla3[[COD]:[PROCESO]],5,0),"")</f>
        <v/>
      </c>
      <c r="B2163" s="15"/>
      <c r="C2163" s="85"/>
      <c r="D2163" s="84" t="e">
        <f>VLOOKUP(E2163,FINCAS!$A$2:$B$77,2,0)</f>
        <v>#N/A</v>
      </c>
      <c r="E2163" s="15"/>
      <c r="F2163" s="15"/>
      <c r="G2163" s="82" t="e">
        <f>VLOOKUP(F2163,'ESTADAR V3 2025'!$D$125:$E$240,2,0)</f>
        <v>#N/A</v>
      </c>
      <c r="H2163" s="86"/>
      <c r="I2163" s="86"/>
      <c r="J2163" s="15"/>
      <c r="K2163" s="92">
        <f t="shared" si="143"/>
        <v>0</v>
      </c>
      <c r="L2163" s="93">
        <f t="shared" si="144"/>
        <v>0</v>
      </c>
      <c r="M2163" s="94" t="str">
        <f>+IFERROR(VLOOKUP(LEFT(F2163,4),'ESTADAR V3 2025'!$C$4:$G$116,4,0),"")</f>
        <v/>
      </c>
      <c r="N2163" s="95" t="str">
        <f t="shared" si="145"/>
        <v/>
      </c>
      <c r="O2163" s="96" t="str">
        <f t="shared" si="146"/>
        <v/>
      </c>
      <c r="P2163" s="14"/>
      <c r="Q2163" s="14"/>
      <c r="R2163" s="218" t="e">
        <f>+VLOOKUP(F2163,'ESTADAR V3 2025'!$D$125:$G$236,4,FALSE)</f>
        <v>#N/A</v>
      </c>
    </row>
    <row r="2164" spans="1:18" x14ac:dyDescent="0.35">
      <c r="A2164" s="83" t="str">
        <f>IFERROR(VLOOKUP(LEFT(F2164,4),Tabla3[[COD]:[PROCESO]],5,0),"")</f>
        <v/>
      </c>
      <c r="B2164" s="15"/>
      <c r="C2164" s="85"/>
      <c r="D2164" s="84" t="e">
        <f>VLOOKUP(E2164,FINCAS!$A$2:$B$77,2,0)</f>
        <v>#N/A</v>
      </c>
      <c r="E2164" s="15"/>
      <c r="F2164" s="15"/>
      <c r="G2164" s="82" t="e">
        <f>VLOOKUP(F2164,'ESTADAR V3 2025'!$D$125:$E$240,2,0)</f>
        <v>#N/A</v>
      </c>
      <c r="H2164" s="86"/>
      <c r="I2164" s="86"/>
      <c r="J2164" s="15"/>
      <c r="K2164" s="92">
        <f t="shared" si="143"/>
        <v>0</v>
      </c>
      <c r="L2164" s="93">
        <f t="shared" si="144"/>
        <v>0</v>
      </c>
      <c r="M2164" s="94" t="str">
        <f>+IFERROR(VLOOKUP(LEFT(F2164,4),'ESTADAR V3 2025'!$C$4:$G$116,4,0),"")</f>
        <v/>
      </c>
      <c r="N2164" s="95" t="str">
        <f t="shared" si="145"/>
        <v/>
      </c>
      <c r="O2164" s="96" t="str">
        <f t="shared" si="146"/>
        <v/>
      </c>
      <c r="P2164" s="14"/>
      <c r="Q2164" s="14"/>
      <c r="R2164" s="218" t="e">
        <f>+VLOOKUP(F2164,'ESTADAR V3 2025'!$D$125:$G$236,4,FALSE)</f>
        <v>#N/A</v>
      </c>
    </row>
    <row r="2165" spans="1:18" x14ac:dyDescent="0.35">
      <c r="A2165" s="83" t="str">
        <f>IFERROR(VLOOKUP(LEFT(F2165,4),Tabla3[[COD]:[PROCESO]],5,0),"")</f>
        <v/>
      </c>
      <c r="B2165" s="15"/>
      <c r="C2165" s="85"/>
      <c r="D2165" s="84" t="e">
        <f>VLOOKUP(E2165,FINCAS!$A$2:$B$77,2,0)</f>
        <v>#N/A</v>
      </c>
      <c r="E2165" s="15"/>
      <c r="F2165" s="15"/>
      <c r="G2165" s="82" t="e">
        <f>VLOOKUP(F2165,'ESTADAR V3 2025'!$D$125:$E$240,2,0)</f>
        <v>#N/A</v>
      </c>
      <c r="H2165" s="86"/>
      <c r="I2165" s="86"/>
      <c r="J2165" s="15"/>
      <c r="K2165" s="92">
        <f t="shared" si="143"/>
        <v>0</v>
      </c>
      <c r="L2165" s="93">
        <f t="shared" si="144"/>
        <v>0</v>
      </c>
      <c r="M2165" s="94" t="str">
        <f>+IFERROR(VLOOKUP(LEFT(F2165,4),'ESTADAR V3 2025'!$C$4:$G$116,4,0),"")</f>
        <v/>
      </c>
      <c r="N2165" s="95" t="str">
        <f t="shared" si="145"/>
        <v/>
      </c>
      <c r="O2165" s="96" t="str">
        <f t="shared" si="146"/>
        <v/>
      </c>
      <c r="P2165" s="14"/>
      <c r="Q2165" s="14"/>
      <c r="R2165" s="218" t="e">
        <f>+VLOOKUP(F2165,'ESTADAR V3 2025'!$D$125:$G$236,4,FALSE)</f>
        <v>#N/A</v>
      </c>
    </row>
    <row r="2166" spans="1:18" x14ac:dyDescent="0.35">
      <c r="A2166" s="83" t="str">
        <f>IFERROR(VLOOKUP(LEFT(F2166,4),Tabla3[[COD]:[PROCESO]],5,0),"")</f>
        <v/>
      </c>
      <c r="B2166" s="15"/>
      <c r="C2166" s="85"/>
      <c r="D2166" s="84" t="e">
        <f>VLOOKUP(E2166,FINCAS!$A$2:$B$77,2,0)</f>
        <v>#N/A</v>
      </c>
      <c r="E2166" s="15"/>
      <c r="F2166" s="15"/>
      <c r="G2166" s="82" t="e">
        <f>VLOOKUP(F2166,'ESTADAR V3 2025'!$D$125:$E$240,2,0)</f>
        <v>#N/A</v>
      </c>
      <c r="H2166" s="86"/>
      <c r="I2166" s="86"/>
      <c r="J2166" s="15"/>
      <c r="K2166" s="92">
        <f t="shared" si="143"/>
        <v>0</v>
      </c>
      <c r="L2166" s="93">
        <f t="shared" si="144"/>
        <v>0</v>
      </c>
      <c r="M2166" s="94" t="str">
        <f>+IFERROR(VLOOKUP(LEFT(F2166,4),'ESTADAR V3 2025'!$C$4:$G$116,4,0),"")</f>
        <v/>
      </c>
      <c r="N2166" s="95" t="str">
        <f t="shared" si="145"/>
        <v/>
      </c>
      <c r="O2166" s="96" t="str">
        <f t="shared" si="146"/>
        <v/>
      </c>
      <c r="P2166" s="14"/>
      <c r="Q2166" s="14"/>
      <c r="R2166" s="218" t="e">
        <f>+VLOOKUP(F2166,'ESTADAR V3 2025'!$D$125:$G$236,4,FALSE)</f>
        <v>#N/A</v>
      </c>
    </row>
    <row r="2167" spans="1:18" x14ac:dyDescent="0.35">
      <c r="A2167" s="83" t="str">
        <f>IFERROR(VLOOKUP(LEFT(F2167,4),Tabla3[[COD]:[PROCESO]],5,0),"")</f>
        <v/>
      </c>
      <c r="B2167" s="15"/>
      <c r="C2167" s="85"/>
      <c r="D2167" s="84" t="e">
        <f>VLOOKUP(E2167,FINCAS!$A$2:$B$77,2,0)</f>
        <v>#N/A</v>
      </c>
      <c r="E2167" s="15"/>
      <c r="F2167" s="15"/>
      <c r="G2167" s="82" t="e">
        <f>VLOOKUP(F2167,'ESTADAR V3 2025'!$D$125:$E$240,2,0)</f>
        <v>#N/A</v>
      </c>
      <c r="H2167" s="86"/>
      <c r="I2167" s="86"/>
      <c r="J2167" s="15"/>
      <c r="K2167" s="92">
        <f t="shared" si="143"/>
        <v>0</v>
      </c>
      <c r="L2167" s="93">
        <f t="shared" si="144"/>
        <v>0</v>
      </c>
      <c r="M2167" s="94" t="str">
        <f>+IFERROR(VLOOKUP(LEFT(F2167,4),'ESTADAR V3 2025'!$C$4:$G$116,4,0),"")</f>
        <v/>
      </c>
      <c r="N2167" s="95" t="str">
        <f t="shared" si="145"/>
        <v/>
      </c>
      <c r="O2167" s="96" t="str">
        <f t="shared" si="146"/>
        <v/>
      </c>
      <c r="P2167" s="14"/>
      <c r="Q2167" s="14"/>
      <c r="R2167" s="218" t="e">
        <f>+VLOOKUP(F2167,'ESTADAR V3 2025'!$D$125:$G$236,4,FALSE)</f>
        <v>#N/A</v>
      </c>
    </row>
    <row r="2168" spans="1:18" x14ac:dyDescent="0.35">
      <c r="A2168" s="83" t="str">
        <f>IFERROR(VLOOKUP(LEFT(F2168,4),Tabla3[[COD]:[PROCESO]],5,0),"")</f>
        <v/>
      </c>
      <c r="B2168" s="15"/>
      <c r="C2168" s="85"/>
      <c r="D2168" s="84" t="e">
        <f>VLOOKUP(E2168,FINCAS!$A$2:$B$77,2,0)</f>
        <v>#N/A</v>
      </c>
      <c r="E2168" s="15"/>
      <c r="F2168" s="15"/>
      <c r="G2168" s="82" t="e">
        <f>VLOOKUP(F2168,'ESTADAR V3 2025'!$D$125:$E$240,2,0)</f>
        <v>#N/A</v>
      </c>
      <c r="H2168" s="86"/>
      <c r="I2168" s="86"/>
      <c r="J2168" s="15"/>
      <c r="K2168" s="92">
        <f t="shared" si="143"/>
        <v>0</v>
      </c>
      <c r="L2168" s="93">
        <f t="shared" si="144"/>
        <v>0</v>
      </c>
      <c r="M2168" s="94" t="str">
        <f>+IFERROR(VLOOKUP(LEFT(F2168,4),'ESTADAR V3 2025'!$C$4:$G$116,4,0),"")</f>
        <v/>
      </c>
      <c r="N2168" s="95" t="str">
        <f t="shared" si="145"/>
        <v/>
      </c>
      <c r="O2168" s="96" t="str">
        <f t="shared" si="146"/>
        <v/>
      </c>
      <c r="P2168" s="14"/>
      <c r="Q2168" s="14"/>
      <c r="R2168" s="218" t="e">
        <f>+VLOOKUP(F2168,'ESTADAR V3 2025'!$D$125:$G$236,4,FALSE)</f>
        <v>#N/A</v>
      </c>
    </row>
    <row r="2169" spans="1:18" x14ac:dyDescent="0.35">
      <c r="A2169" s="83" t="str">
        <f>IFERROR(VLOOKUP(LEFT(F2169,4),Tabla3[[COD]:[PROCESO]],5,0),"")</f>
        <v/>
      </c>
      <c r="B2169" s="15"/>
      <c r="C2169" s="85"/>
      <c r="D2169" s="84" t="e">
        <f>VLOOKUP(E2169,FINCAS!$A$2:$B$77,2,0)</f>
        <v>#N/A</v>
      </c>
      <c r="E2169" s="15"/>
      <c r="F2169" s="15"/>
      <c r="G2169" s="82" t="e">
        <f>VLOOKUP(F2169,'ESTADAR V3 2025'!$D$125:$E$240,2,0)</f>
        <v>#N/A</v>
      </c>
      <c r="H2169" s="86"/>
      <c r="I2169" s="86"/>
      <c r="J2169" s="15"/>
      <c r="K2169" s="92">
        <f t="shared" si="143"/>
        <v>0</v>
      </c>
      <c r="L2169" s="93">
        <f t="shared" si="144"/>
        <v>0</v>
      </c>
      <c r="M2169" s="94" t="str">
        <f>+IFERROR(VLOOKUP(LEFT(F2169,4),'ESTADAR V3 2025'!$C$4:$G$116,4,0),"")</f>
        <v/>
      </c>
      <c r="N2169" s="95" t="str">
        <f t="shared" si="145"/>
        <v/>
      </c>
      <c r="O2169" s="96" t="str">
        <f t="shared" si="146"/>
        <v/>
      </c>
      <c r="P2169" s="14"/>
      <c r="Q2169" s="14"/>
      <c r="R2169" s="218" t="e">
        <f>+VLOOKUP(F2169,'ESTADAR V3 2025'!$D$125:$G$236,4,FALSE)</f>
        <v>#N/A</v>
      </c>
    </row>
    <row r="2170" spans="1:18" x14ac:dyDescent="0.35">
      <c r="A2170" s="83" t="str">
        <f>IFERROR(VLOOKUP(LEFT(F2170,4),Tabla3[[COD]:[PROCESO]],5,0),"")</f>
        <v/>
      </c>
      <c r="B2170" s="15"/>
      <c r="C2170" s="85"/>
      <c r="D2170" s="84" t="e">
        <f>VLOOKUP(E2170,FINCAS!$A$2:$B$77,2,0)</f>
        <v>#N/A</v>
      </c>
      <c r="E2170" s="15"/>
      <c r="F2170" s="15"/>
      <c r="G2170" s="82" t="e">
        <f>VLOOKUP(F2170,'ESTADAR V3 2025'!$D$125:$E$240,2,0)</f>
        <v>#N/A</v>
      </c>
      <c r="H2170" s="86"/>
      <c r="I2170" s="86"/>
      <c r="J2170" s="15"/>
      <c r="K2170" s="92">
        <f t="shared" si="143"/>
        <v>0</v>
      </c>
      <c r="L2170" s="93">
        <f t="shared" si="144"/>
        <v>0</v>
      </c>
      <c r="M2170" s="94" t="str">
        <f>+IFERROR(VLOOKUP(LEFT(F2170,4),'ESTADAR V3 2025'!$C$4:$G$116,4,0),"")</f>
        <v/>
      </c>
      <c r="N2170" s="95" t="str">
        <f t="shared" si="145"/>
        <v/>
      </c>
      <c r="O2170" s="96" t="str">
        <f t="shared" si="146"/>
        <v/>
      </c>
      <c r="P2170" s="14"/>
      <c r="Q2170" s="14"/>
      <c r="R2170" s="218" t="e">
        <f>+VLOOKUP(F2170,'ESTADAR V3 2025'!$D$125:$G$236,4,FALSE)</f>
        <v>#N/A</v>
      </c>
    </row>
    <row r="2171" spans="1:18" x14ac:dyDescent="0.35">
      <c r="A2171" s="83" t="str">
        <f>IFERROR(VLOOKUP(LEFT(F2171,4),Tabla3[[COD]:[PROCESO]],5,0),"")</f>
        <v/>
      </c>
      <c r="B2171" s="15"/>
      <c r="C2171" s="85"/>
      <c r="D2171" s="84" t="e">
        <f>VLOOKUP(E2171,FINCAS!$A$2:$B$77,2,0)</f>
        <v>#N/A</v>
      </c>
      <c r="E2171" s="15"/>
      <c r="F2171" s="15"/>
      <c r="G2171" s="82" t="e">
        <f>VLOOKUP(F2171,'ESTADAR V3 2025'!$D$125:$E$240,2,0)</f>
        <v>#N/A</v>
      </c>
      <c r="H2171" s="86"/>
      <c r="I2171" s="86"/>
      <c r="J2171" s="15"/>
      <c r="K2171" s="92">
        <f t="shared" si="143"/>
        <v>0</v>
      </c>
      <c r="L2171" s="93">
        <f t="shared" si="144"/>
        <v>0</v>
      </c>
      <c r="M2171" s="94" t="str">
        <f>+IFERROR(VLOOKUP(LEFT(F2171,4),'ESTADAR V3 2025'!$C$4:$G$116,4,0),"")</f>
        <v/>
      </c>
      <c r="N2171" s="95" t="str">
        <f t="shared" si="145"/>
        <v/>
      </c>
      <c r="O2171" s="96" t="str">
        <f t="shared" si="146"/>
        <v/>
      </c>
      <c r="P2171" s="14"/>
      <c r="Q2171" s="14"/>
      <c r="R2171" s="218" t="e">
        <f>+VLOOKUP(F2171,'ESTADAR V3 2025'!$D$125:$G$236,4,FALSE)</f>
        <v>#N/A</v>
      </c>
    </row>
    <row r="2172" spans="1:18" x14ac:dyDescent="0.35">
      <c r="A2172" s="83" t="str">
        <f>IFERROR(VLOOKUP(LEFT(F2172,4),Tabla3[[COD]:[PROCESO]],5,0),"")</f>
        <v/>
      </c>
      <c r="B2172" s="15"/>
      <c r="C2172" s="85"/>
      <c r="D2172" s="84" t="e">
        <f>VLOOKUP(E2172,FINCAS!$A$2:$B$77,2,0)</f>
        <v>#N/A</v>
      </c>
      <c r="E2172" s="15"/>
      <c r="F2172" s="15"/>
      <c r="G2172" s="82" t="e">
        <f>VLOOKUP(F2172,'ESTADAR V3 2025'!$D$125:$E$240,2,0)</f>
        <v>#N/A</v>
      </c>
      <c r="H2172" s="86"/>
      <c r="I2172" s="86"/>
      <c r="J2172" s="15"/>
      <c r="K2172" s="92">
        <f t="shared" si="143"/>
        <v>0</v>
      </c>
      <c r="L2172" s="93">
        <f t="shared" si="144"/>
        <v>0</v>
      </c>
      <c r="M2172" s="94" t="str">
        <f>+IFERROR(VLOOKUP(LEFT(F2172,4),'ESTADAR V3 2025'!$C$4:$G$116,4,0),"")</f>
        <v/>
      </c>
      <c r="N2172" s="95" t="str">
        <f t="shared" si="145"/>
        <v/>
      </c>
      <c r="O2172" s="96" t="str">
        <f t="shared" si="146"/>
        <v/>
      </c>
      <c r="P2172" s="14"/>
      <c r="Q2172" s="14"/>
      <c r="R2172" s="218" t="e">
        <f>+VLOOKUP(F2172,'ESTADAR V3 2025'!$D$125:$G$236,4,FALSE)</f>
        <v>#N/A</v>
      </c>
    </row>
    <row r="2173" spans="1:18" x14ac:dyDescent="0.35">
      <c r="A2173" s="83" t="str">
        <f>IFERROR(VLOOKUP(LEFT(F2173,4),Tabla3[[COD]:[PROCESO]],5,0),"")</f>
        <v/>
      </c>
      <c r="B2173" s="15"/>
      <c r="C2173" s="85"/>
      <c r="D2173" s="84" t="e">
        <f>VLOOKUP(E2173,FINCAS!$A$2:$B$77,2,0)</f>
        <v>#N/A</v>
      </c>
      <c r="E2173" s="15"/>
      <c r="F2173" s="15"/>
      <c r="G2173" s="82" t="e">
        <f>VLOOKUP(F2173,'ESTADAR V3 2025'!$D$125:$E$240,2,0)</f>
        <v>#N/A</v>
      </c>
      <c r="H2173" s="86"/>
      <c r="I2173" s="86"/>
      <c r="J2173" s="15"/>
      <c r="K2173" s="92">
        <f t="shared" si="143"/>
        <v>0</v>
      </c>
      <c r="L2173" s="93">
        <f t="shared" si="144"/>
        <v>0</v>
      </c>
      <c r="M2173" s="94" t="str">
        <f>+IFERROR(VLOOKUP(LEFT(F2173,4),'ESTADAR V3 2025'!$C$4:$G$116,4,0),"")</f>
        <v/>
      </c>
      <c r="N2173" s="95" t="str">
        <f t="shared" si="145"/>
        <v/>
      </c>
      <c r="O2173" s="96" t="str">
        <f t="shared" si="146"/>
        <v/>
      </c>
      <c r="P2173" s="14"/>
      <c r="Q2173" s="14"/>
      <c r="R2173" s="218" t="e">
        <f>+VLOOKUP(F2173,'ESTADAR V3 2025'!$D$125:$G$236,4,FALSE)</f>
        <v>#N/A</v>
      </c>
    </row>
    <row r="2174" spans="1:18" x14ac:dyDescent="0.35">
      <c r="A2174" s="83" t="str">
        <f>IFERROR(VLOOKUP(LEFT(F2174,4),Tabla3[[COD]:[PROCESO]],5,0),"")</f>
        <v/>
      </c>
      <c r="B2174" s="15"/>
      <c r="C2174" s="85"/>
      <c r="D2174" s="84" t="e">
        <f>VLOOKUP(E2174,FINCAS!$A$2:$B$77,2,0)</f>
        <v>#N/A</v>
      </c>
      <c r="E2174" s="15"/>
      <c r="F2174" s="15"/>
      <c r="G2174" s="82" t="e">
        <f>VLOOKUP(F2174,'ESTADAR V3 2025'!$D$125:$E$240,2,0)</f>
        <v>#N/A</v>
      </c>
      <c r="H2174" s="86"/>
      <c r="I2174" s="86"/>
      <c r="J2174" s="15"/>
      <c r="K2174" s="92">
        <f t="shared" si="143"/>
        <v>0</v>
      </c>
      <c r="L2174" s="93">
        <f t="shared" si="144"/>
        <v>0</v>
      </c>
      <c r="M2174" s="94" t="str">
        <f>+IFERROR(VLOOKUP(LEFT(F2174,4),'ESTADAR V3 2025'!$C$4:$G$116,4,0),"")</f>
        <v/>
      </c>
      <c r="N2174" s="95" t="str">
        <f t="shared" si="145"/>
        <v/>
      </c>
      <c r="O2174" s="96" t="str">
        <f t="shared" si="146"/>
        <v/>
      </c>
      <c r="P2174" s="14"/>
      <c r="Q2174" s="14"/>
      <c r="R2174" s="218" t="e">
        <f>+VLOOKUP(F2174,'ESTADAR V3 2025'!$D$125:$G$236,4,FALSE)</f>
        <v>#N/A</v>
      </c>
    </row>
    <row r="2175" spans="1:18" x14ac:dyDescent="0.35">
      <c r="A2175" s="83" t="str">
        <f>IFERROR(VLOOKUP(LEFT(F2175,4),Tabla3[[COD]:[PROCESO]],5,0),"")</f>
        <v/>
      </c>
      <c r="B2175" s="15"/>
      <c r="C2175" s="85"/>
      <c r="D2175" s="84" t="e">
        <f>VLOOKUP(E2175,FINCAS!$A$2:$B$77,2,0)</f>
        <v>#N/A</v>
      </c>
      <c r="E2175" s="15"/>
      <c r="F2175" s="15"/>
      <c r="G2175" s="82" t="e">
        <f>VLOOKUP(F2175,'ESTADAR V3 2025'!$D$125:$E$240,2,0)</f>
        <v>#N/A</v>
      </c>
      <c r="H2175" s="86"/>
      <c r="I2175" s="86"/>
      <c r="J2175" s="15"/>
      <c r="K2175" s="92">
        <f t="shared" si="143"/>
        <v>0</v>
      </c>
      <c r="L2175" s="93">
        <f t="shared" si="144"/>
        <v>0</v>
      </c>
      <c r="M2175" s="94" t="str">
        <f>+IFERROR(VLOOKUP(LEFT(F2175,4),'ESTADAR V3 2025'!$C$4:$G$116,4,0),"")</f>
        <v/>
      </c>
      <c r="N2175" s="95" t="str">
        <f t="shared" si="145"/>
        <v/>
      </c>
      <c r="O2175" s="96" t="str">
        <f t="shared" si="146"/>
        <v/>
      </c>
      <c r="P2175" s="14"/>
      <c r="Q2175" s="14"/>
      <c r="R2175" s="218" t="e">
        <f>+VLOOKUP(F2175,'ESTADAR V3 2025'!$D$125:$G$236,4,FALSE)</f>
        <v>#N/A</v>
      </c>
    </row>
    <row r="2176" spans="1:18" x14ac:dyDescent="0.35">
      <c r="A2176" s="83" t="str">
        <f>IFERROR(VLOOKUP(LEFT(F2176,4),Tabla3[[COD]:[PROCESO]],5,0),"")</f>
        <v/>
      </c>
      <c r="B2176" s="15"/>
      <c r="C2176" s="85"/>
      <c r="D2176" s="84" t="e">
        <f>VLOOKUP(E2176,FINCAS!$A$2:$B$77,2,0)</f>
        <v>#N/A</v>
      </c>
      <c r="E2176" s="15"/>
      <c r="F2176" s="15"/>
      <c r="G2176" s="82" t="e">
        <f>VLOOKUP(F2176,'ESTADAR V3 2025'!$D$125:$E$240,2,0)</f>
        <v>#N/A</v>
      </c>
      <c r="H2176" s="86"/>
      <c r="I2176" s="86"/>
      <c r="J2176" s="15"/>
      <c r="K2176" s="92">
        <f t="shared" si="143"/>
        <v>0</v>
      </c>
      <c r="L2176" s="93">
        <f t="shared" si="144"/>
        <v>0</v>
      </c>
      <c r="M2176" s="94" t="str">
        <f>+IFERROR(VLOOKUP(LEFT(F2176,4),'ESTADAR V3 2025'!$C$4:$G$116,4,0),"")</f>
        <v/>
      </c>
      <c r="N2176" s="95" t="str">
        <f t="shared" si="145"/>
        <v/>
      </c>
      <c r="O2176" s="96" t="str">
        <f t="shared" si="146"/>
        <v/>
      </c>
      <c r="P2176" s="14"/>
      <c r="Q2176" s="14"/>
      <c r="R2176" s="218" t="e">
        <f>+VLOOKUP(F2176,'ESTADAR V3 2025'!$D$125:$G$236,4,FALSE)</f>
        <v>#N/A</v>
      </c>
    </row>
    <row r="2177" spans="1:18" x14ac:dyDescent="0.35">
      <c r="A2177" s="83" t="str">
        <f>IFERROR(VLOOKUP(LEFT(F2177,4),Tabla3[[COD]:[PROCESO]],5,0),"")</f>
        <v/>
      </c>
      <c r="B2177" s="15"/>
      <c r="C2177" s="85"/>
      <c r="D2177" s="84" t="e">
        <f>VLOOKUP(E2177,FINCAS!$A$2:$B$77,2,0)</f>
        <v>#N/A</v>
      </c>
      <c r="E2177" s="15"/>
      <c r="F2177" s="15"/>
      <c r="G2177" s="82" t="e">
        <f>VLOOKUP(F2177,'ESTADAR V3 2025'!$D$125:$E$240,2,0)</f>
        <v>#N/A</v>
      </c>
      <c r="H2177" s="86"/>
      <c r="I2177" s="86"/>
      <c r="J2177" s="15"/>
      <c r="K2177" s="92">
        <f t="shared" si="143"/>
        <v>0</v>
      </c>
      <c r="L2177" s="93">
        <f t="shared" si="144"/>
        <v>0</v>
      </c>
      <c r="M2177" s="94" t="str">
        <f>+IFERROR(VLOOKUP(LEFT(F2177,4),'ESTADAR V3 2025'!$C$4:$G$116,4,0),"")</f>
        <v/>
      </c>
      <c r="N2177" s="95" t="str">
        <f t="shared" si="145"/>
        <v/>
      </c>
      <c r="O2177" s="96" t="str">
        <f t="shared" si="146"/>
        <v/>
      </c>
      <c r="P2177" s="14"/>
      <c r="Q2177" s="14"/>
      <c r="R2177" s="218" t="e">
        <f>+VLOOKUP(F2177,'ESTADAR V3 2025'!$D$125:$G$236,4,FALSE)</f>
        <v>#N/A</v>
      </c>
    </row>
    <row r="2178" spans="1:18" x14ac:dyDescent="0.35">
      <c r="A2178" s="83" t="str">
        <f>IFERROR(VLOOKUP(LEFT(F2178,4),Tabla3[[COD]:[PROCESO]],5,0),"")</f>
        <v/>
      </c>
      <c r="B2178" s="15"/>
      <c r="C2178" s="85"/>
      <c r="D2178" s="84" t="e">
        <f>VLOOKUP(E2178,FINCAS!$A$2:$B$77,2,0)</f>
        <v>#N/A</v>
      </c>
      <c r="E2178" s="15"/>
      <c r="F2178" s="15"/>
      <c r="G2178" s="82" t="e">
        <f>VLOOKUP(F2178,'ESTADAR V3 2025'!$D$125:$E$240,2,0)</f>
        <v>#N/A</v>
      </c>
      <c r="H2178" s="86"/>
      <c r="I2178" s="86"/>
      <c r="J2178" s="15"/>
      <c r="K2178" s="92">
        <f t="shared" si="143"/>
        <v>0</v>
      </c>
      <c r="L2178" s="93">
        <f t="shared" si="144"/>
        <v>0</v>
      </c>
      <c r="M2178" s="94" t="str">
        <f>+IFERROR(VLOOKUP(LEFT(F2178,4),'ESTADAR V3 2025'!$C$4:$G$116,4,0),"")</f>
        <v/>
      </c>
      <c r="N2178" s="95" t="str">
        <f t="shared" si="145"/>
        <v/>
      </c>
      <c r="O2178" s="96" t="str">
        <f t="shared" si="146"/>
        <v/>
      </c>
      <c r="P2178" s="14"/>
      <c r="Q2178" s="14"/>
      <c r="R2178" s="218" t="e">
        <f>+VLOOKUP(F2178,'ESTADAR V3 2025'!$D$125:$G$236,4,FALSE)</f>
        <v>#N/A</v>
      </c>
    </row>
    <row r="2179" spans="1:18" x14ac:dyDescent="0.35">
      <c r="A2179" s="83" t="str">
        <f>IFERROR(VLOOKUP(LEFT(F2179,4),Tabla3[[COD]:[PROCESO]],5,0),"")</f>
        <v/>
      </c>
      <c r="B2179" s="15"/>
      <c r="C2179" s="85"/>
      <c r="D2179" s="84" t="e">
        <f>VLOOKUP(E2179,FINCAS!$A$2:$B$77,2,0)</f>
        <v>#N/A</v>
      </c>
      <c r="E2179" s="15"/>
      <c r="F2179" s="15"/>
      <c r="G2179" s="82" t="e">
        <f>VLOOKUP(F2179,'ESTADAR V3 2025'!$D$125:$E$240,2,0)</f>
        <v>#N/A</v>
      </c>
      <c r="H2179" s="86"/>
      <c r="I2179" s="86"/>
      <c r="J2179" s="15"/>
      <c r="K2179" s="92">
        <f t="shared" si="143"/>
        <v>0</v>
      </c>
      <c r="L2179" s="93">
        <f t="shared" si="144"/>
        <v>0</v>
      </c>
      <c r="M2179" s="94" t="str">
        <f>+IFERROR(VLOOKUP(LEFT(F2179,4),'ESTADAR V3 2025'!$C$4:$G$116,4,0),"")</f>
        <v/>
      </c>
      <c r="N2179" s="95" t="str">
        <f t="shared" si="145"/>
        <v/>
      </c>
      <c r="O2179" s="96" t="str">
        <f t="shared" si="146"/>
        <v/>
      </c>
      <c r="P2179" s="14"/>
      <c r="Q2179" s="14"/>
      <c r="R2179" s="218" t="e">
        <f>+VLOOKUP(F2179,'ESTADAR V3 2025'!$D$125:$G$236,4,FALSE)</f>
        <v>#N/A</v>
      </c>
    </row>
    <row r="2180" spans="1:18" x14ac:dyDescent="0.35">
      <c r="A2180" s="83" t="str">
        <f>IFERROR(VLOOKUP(LEFT(F2180,4),Tabla3[[COD]:[PROCESO]],5,0),"")</f>
        <v/>
      </c>
      <c r="B2180" s="15"/>
      <c r="C2180" s="85"/>
      <c r="D2180" s="84" t="e">
        <f>VLOOKUP(E2180,FINCAS!$A$2:$B$77,2,0)</f>
        <v>#N/A</v>
      </c>
      <c r="E2180" s="15"/>
      <c r="F2180" s="15"/>
      <c r="G2180" s="82" t="e">
        <f>VLOOKUP(F2180,'ESTADAR V3 2025'!$D$125:$E$240,2,0)</f>
        <v>#N/A</v>
      </c>
      <c r="H2180" s="86"/>
      <c r="I2180" s="86"/>
      <c r="J2180" s="15"/>
      <c r="K2180" s="92">
        <f t="shared" si="143"/>
        <v>0</v>
      </c>
      <c r="L2180" s="93">
        <f t="shared" si="144"/>
        <v>0</v>
      </c>
      <c r="M2180" s="94" t="str">
        <f>+IFERROR(VLOOKUP(LEFT(F2180,4),'ESTADAR V3 2025'!$C$4:$G$116,4,0),"")</f>
        <v/>
      </c>
      <c r="N2180" s="95" t="str">
        <f t="shared" si="145"/>
        <v/>
      </c>
      <c r="O2180" s="96" t="str">
        <f t="shared" si="146"/>
        <v/>
      </c>
      <c r="P2180" s="14"/>
      <c r="Q2180" s="14"/>
      <c r="R2180" s="218" t="e">
        <f>+VLOOKUP(F2180,'ESTADAR V3 2025'!$D$125:$G$236,4,FALSE)</f>
        <v>#N/A</v>
      </c>
    </row>
    <row r="2181" spans="1:18" x14ac:dyDescent="0.35">
      <c r="A2181" s="83" t="str">
        <f>IFERROR(VLOOKUP(LEFT(F2181,4),Tabla3[[COD]:[PROCESO]],5,0),"")</f>
        <v/>
      </c>
      <c r="B2181" s="15"/>
      <c r="C2181" s="85"/>
      <c r="D2181" s="84" t="e">
        <f>VLOOKUP(E2181,FINCAS!$A$2:$B$77,2,0)</f>
        <v>#N/A</v>
      </c>
      <c r="E2181" s="15"/>
      <c r="F2181" s="15"/>
      <c r="G2181" s="82" t="e">
        <f>VLOOKUP(F2181,'ESTADAR V3 2025'!$D$125:$E$240,2,0)</f>
        <v>#N/A</v>
      </c>
      <c r="H2181" s="86"/>
      <c r="I2181" s="86"/>
      <c r="J2181" s="15"/>
      <c r="K2181" s="92">
        <f t="shared" si="143"/>
        <v>0</v>
      </c>
      <c r="L2181" s="93">
        <f t="shared" si="144"/>
        <v>0</v>
      </c>
      <c r="M2181" s="94" t="str">
        <f>+IFERROR(VLOOKUP(LEFT(F2181,4),'ESTADAR V3 2025'!$C$4:$G$116,4,0),"")</f>
        <v/>
      </c>
      <c r="N2181" s="95" t="str">
        <f t="shared" si="145"/>
        <v/>
      </c>
      <c r="O2181" s="96" t="str">
        <f t="shared" si="146"/>
        <v/>
      </c>
      <c r="P2181" s="14"/>
      <c r="Q2181" s="14"/>
      <c r="R2181" s="218" t="e">
        <f>+VLOOKUP(F2181,'ESTADAR V3 2025'!$D$125:$G$236,4,FALSE)</f>
        <v>#N/A</v>
      </c>
    </row>
    <row r="2182" spans="1:18" x14ac:dyDescent="0.35">
      <c r="A2182" s="83" t="str">
        <f>IFERROR(VLOOKUP(LEFT(F2182,4),Tabla3[[COD]:[PROCESO]],5,0),"")</f>
        <v/>
      </c>
      <c r="B2182" s="15"/>
      <c r="C2182" s="85"/>
      <c r="D2182" s="84" t="e">
        <f>VLOOKUP(E2182,FINCAS!$A$2:$B$77,2,0)</f>
        <v>#N/A</v>
      </c>
      <c r="E2182" s="15"/>
      <c r="F2182" s="15"/>
      <c r="G2182" s="82" t="e">
        <f>VLOOKUP(F2182,'ESTADAR V3 2025'!$D$125:$E$240,2,0)</f>
        <v>#N/A</v>
      </c>
      <c r="H2182" s="86"/>
      <c r="I2182" s="86"/>
      <c r="J2182" s="15"/>
      <c r="K2182" s="92">
        <f t="shared" si="143"/>
        <v>0</v>
      </c>
      <c r="L2182" s="93">
        <f t="shared" si="144"/>
        <v>0</v>
      </c>
      <c r="M2182" s="94" t="str">
        <f>+IFERROR(VLOOKUP(LEFT(F2182,4),'ESTADAR V3 2025'!$C$4:$G$116,4,0),"")</f>
        <v/>
      </c>
      <c r="N2182" s="95" t="str">
        <f t="shared" si="145"/>
        <v/>
      </c>
      <c r="O2182" s="96" t="str">
        <f t="shared" si="146"/>
        <v/>
      </c>
      <c r="P2182" s="14"/>
      <c r="Q2182" s="14"/>
      <c r="R2182" s="218" t="e">
        <f>+VLOOKUP(F2182,'ESTADAR V3 2025'!$D$125:$G$236,4,FALSE)</f>
        <v>#N/A</v>
      </c>
    </row>
    <row r="2183" spans="1:18" x14ac:dyDescent="0.35">
      <c r="A2183" s="83" t="str">
        <f>IFERROR(VLOOKUP(LEFT(F2183,4),Tabla3[[COD]:[PROCESO]],5,0),"")</f>
        <v/>
      </c>
      <c r="B2183" s="15"/>
      <c r="C2183" s="85"/>
      <c r="D2183" s="84" t="e">
        <f>VLOOKUP(E2183,FINCAS!$A$2:$B$77,2,0)</f>
        <v>#N/A</v>
      </c>
      <c r="E2183" s="15"/>
      <c r="F2183" s="15"/>
      <c r="G2183" s="82" t="e">
        <f>VLOOKUP(F2183,'ESTADAR V3 2025'!$D$125:$E$240,2,0)</f>
        <v>#N/A</v>
      </c>
      <c r="H2183" s="86"/>
      <c r="I2183" s="86"/>
      <c r="J2183" s="15"/>
      <c r="K2183" s="92">
        <f t="shared" si="143"/>
        <v>0</v>
      </c>
      <c r="L2183" s="93">
        <f t="shared" si="144"/>
        <v>0</v>
      </c>
      <c r="M2183" s="94" t="str">
        <f>+IFERROR(VLOOKUP(LEFT(F2183,4),'ESTADAR V3 2025'!$C$4:$G$116,4,0),"")</f>
        <v/>
      </c>
      <c r="N2183" s="95" t="str">
        <f t="shared" si="145"/>
        <v/>
      </c>
      <c r="O2183" s="96" t="str">
        <f t="shared" si="146"/>
        <v/>
      </c>
      <c r="P2183" s="14"/>
      <c r="Q2183" s="14"/>
      <c r="R2183" s="218" t="e">
        <f>+VLOOKUP(F2183,'ESTADAR V3 2025'!$D$125:$G$236,4,FALSE)</f>
        <v>#N/A</v>
      </c>
    </row>
    <row r="2184" spans="1:18" x14ac:dyDescent="0.35">
      <c r="A2184" s="83" t="str">
        <f>IFERROR(VLOOKUP(LEFT(F2184,4),Tabla3[[COD]:[PROCESO]],5,0),"")</f>
        <v/>
      </c>
      <c r="B2184" s="15"/>
      <c r="C2184" s="85"/>
      <c r="D2184" s="84" t="e">
        <f>VLOOKUP(E2184,FINCAS!$A$2:$B$77,2,0)</f>
        <v>#N/A</v>
      </c>
      <c r="E2184" s="15"/>
      <c r="F2184" s="15"/>
      <c r="G2184" s="82" t="e">
        <f>VLOOKUP(F2184,'ESTADAR V3 2025'!$D$125:$E$240,2,0)</f>
        <v>#N/A</v>
      </c>
      <c r="H2184" s="86"/>
      <c r="I2184" s="86"/>
      <c r="J2184" s="15"/>
      <c r="K2184" s="92">
        <f t="shared" si="143"/>
        <v>0</v>
      </c>
      <c r="L2184" s="93">
        <f t="shared" si="144"/>
        <v>0</v>
      </c>
      <c r="M2184" s="94" t="str">
        <f>+IFERROR(VLOOKUP(LEFT(F2184,4),'ESTADAR V3 2025'!$C$4:$G$116,4,0),"")</f>
        <v/>
      </c>
      <c r="N2184" s="95" t="str">
        <f t="shared" si="145"/>
        <v/>
      </c>
      <c r="O2184" s="96" t="str">
        <f t="shared" si="146"/>
        <v/>
      </c>
      <c r="P2184" s="14"/>
      <c r="Q2184" s="14"/>
      <c r="R2184" s="218" t="e">
        <f>+VLOOKUP(F2184,'ESTADAR V3 2025'!$D$125:$G$236,4,FALSE)</f>
        <v>#N/A</v>
      </c>
    </row>
    <row r="2185" spans="1:18" x14ac:dyDescent="0.35">
      <c r="A2185" s="83" t="str">
        <f>IFERROR(VLOOKUP(LEFT(F2185,4),Tabla3[[COD]:[PROCESO]],5,0),"")</f>
        <v/>
      </c>
      <c r="B2185" s="15"/>
      <c r="C2185" s="85"/>
      <c r="D2185" s="84" t="e">
        <f>VLOOKUP(E2185,FINCAS!$A$2:$B$77,2,0)</f>
        <v>#N/A</v>
      </c>
      <c r="E2185" s="15"/>
      <c r="F2185" s="15"/>
      <c r="G2185" s="82" t="e">
        <f>VLOOKUP(F2185,'ESTADAR V3 2025'!$D$125:$E$240,2,0)</f>
        <v>#N/A</v>
      </c>
      <c r="H2185" s="86"/>
      <c r="I2185" s="86"/>
      <c r="J2185" s="15"/>
      <c r="K2185" s="92">
        <f t="shared" si="143"/>
        <v>0</v>
      </c>
      <c r="L2185" s="93">
        <f t="shared" si="144"/>
        <v>0</v>
      </c>
      <c r="M2185" s="94" t="str">
        <f>+IFERROR(VLOOKUP(LEFT(F2185,4),'ESTADAR V3 2025'!$C$4:$G$116,4,0),"")</f>
        <v/>
      </c>
      <c r="N2185" s="95" t="str">
        <f t="shared" si="145"/>
        <v/>
      </c>
      <c r="O2185" s="96" t="str">
        <f t="shared" si="146"/>
        <v/>
      </c>
      <c r="P2185" s="14"/>
      <c r="Q2185" s="14"/>
      <c r="R2185" s="218" t="e">
        <f>+VLOOKUP(F2185,'ESTADAR V3 2025'!$D$125:$G$236,4,FALSE)</f>
        <v>#N/A</v>
      </c>
    </row>
    <row r="2186" spans="1:18" x14ac:dyDescent="0.35">
      <c r="A2186" s="83" t="str">
        <f>IFERROR(VLOOKUP(LEFT(F2186,4),Tabla3[[COD]:[PROCESO]],5,0),"")</f>
        <v/>
      </c>
      <c r="B2186" s="15"/>
      <c r="C2186" s="85"/>
      <c r="D2186" s="84" t="e">
        <f>VLOOKUP(E2186,FINCAS!$A$2:$B$77,2,0)</f>
        <v>#N/A</v>
      </c>
      <c r="E2186" s="15"/>
      <c r="F2186" s="15"/>
      <c r="G2186" s="82" t="e">
        <f>VLOOKUP(F2186,'ESTADAR V3 2025'!$D$125:$E$240,2,0)</f>
        <v>#N/A</v>
      </c>
      <c r="H2186" s="86"/>
      <c r="I2186" s="86"/>
      <c r="J2186" s="15"/>
      <c r="K2186" s="92">
        <f t="shared" si="143"/>
        <v>0</v>
      </c>
      <c r="L2186" s="93">
        <f t="shared" si="144"/>
        <v>0</v>
      </c>
      <c r="M2186" s="94" t="str">
        <f>+IFERROR(VLOOKUP(LEFT(F2186,4),'ESTADAR V3 2025'!$C$4:$G$116,4,0),"")</f>
        <v/>
      </c>
      <c r="N2186" s="95" t="str">
        <f t="shared" si="145"/>
        <v/>
      </c>
      <c r="O2186" s="96" t="str">
        <f t="shared" si="146"/>
        <v/>
      </c>
      <c r="P2186" s="14"/>
      <c r="Q2186" s="14"/>
      <c r="R2186" s="218" t="e">
        <f>+VLOOKUP(F2186,'ESTADAR V3 2025'!$D$125:$G$236,4,FALSE)</f>
        <v>#N/A</v>
      </c>
    </row>
    <row r="2187" spans="1:18" x14ac:dyDescent="0.35">
      <c r="A2187" s="83" t="str">
        <f>IFERROR(VLOOKUP(LEFT(F2187,4),Tabla3[[COD]:[PROCESO]],5,0),"")</f>
        <v/>
      </c>
      <c r="B2187" s="15"/>
      <c r="C2187" s="85"/>
      <c r="D2187" s="84" t="e">
        <f>VLOOKUP(E2187,FINCAS!$A$2:$B$77,2,0)</f>
        <v>#N/A</v>
      </c>
      <c r="E2187" s="15"/>
      <c r="F2187" s="15"/>
      <c r="G2187" s="82" t="e">
        <f>VLOOKUP(F2187,'ESTADAR V3 2025'!$D$125:$E$240,2,0)</f>
        <v>#N/A</v>
      </c>
      <c r="H2187" s="86"/>
      <c r="I2187" s="86"/>
      <c r="J2187" s="15"/>
      <c r="K2187" s="92">
        <f t="shared" si="143"/>
        <v>0</v>
      </c>
      <c r="L2187" s="93">
        <f t="shared" si="144"/>
        <v>0</v>
      </c>
      <c r="M2187" s="94" t="str">
        <f>+IFERROR(VLOOKUP(LEFT(F2187,4),'ESTADAR V3 2025'!$C$4:$G$116,4,0),"")</f>
        <v/>
      </c>
      <c r="N2187" s="95" t="str">
        <f t="shared" si="145"/>
        <v/>
      </c>
      <c r="O2187" s="96" t="str">
        <f t="shared" si="146"/>
        <v/>
      </c>
      <c r="P2187" s="14"/>
      <c r="Q2187" s="14"/>
      <c r="R2187" s="218" t="e">
        <f>+VLOOKUP(F2187,'ESTADAR V3 2025'!$D$125:$G$236,4,FALSE)</f>
        <v>#N/A</v>
      </c>
    </row>
    <row r="2188" spans="1:18" x14ac:dyDescent="0.35">
      <c r="A2188" s="83" t="str">
        <f>IFERROR(VLOOKUP(LEFT(F2188,4),Tabla3[[COD]:[PROCESO]],5,0),"")</f>
        <v/>
      </c>
      <c r="B2188" s="15"/>
      <c r="C2188" s="85"/>
      <c r="D2188" s="84" t="e">
        <f>VLOOKUP(E2188,FINCAS!$A$2:$B$77,2,0)</f>
        <v>#N/A</v>
      </c>
      <c r="E2188" s="15"/>
      <c r="F2188" s="15"/>
      <c r="G2188" s="82" t="e">
        <f>VLOOKUP(F2188,'ESTADAR V3 2025'!$D$125:$E$240,2,0)</f>
        <v>#N/A</v>
      </c>
      <c r="H2188" s="86"/>
      <c r="I2188" s="86"/>
      <c r="J2188" s="15"/>
      <c r="K2188" s="92">
        <f t="shared" si="143"/>
        <v>0</v>
      </c>
      <c r="L2188" s="93">
        <f t="shared" si="144"/>
        <v>0</v>
      </c>
      <c r="M2188" s="94" t="str">
        <f>+IFERROR(VLOOKUP(LEFT(F2188,4),'ESTADAR V3 2025'!$C$4:$G$116,4,0),"")</f>
        <v/>
      </c>
      <c r="N2188" s="95" t="str">
        <f t="shared" si="145"/>
        <v/>
      </c>
      <c r="O2188" s="96" t="str">
        <f t="shared" si="146"/>
        <v/>
      </c>
      <c r="P2188" s="14"/>
      <c r="Q2188" s="14"/>
      <c r="R2188" s="218" t="e">
        <f>+VLOOKUP(F2188,'ESTADAR V3 2025'!$D$125:$G$236,4,FALSE)</f>
        <v>#N/A</v>
      </c>
    </row>
    <row r="2189" spans="1:18" x14ac:dyDescent="0.35">
      <c r="A2189" s="83" t="str">
        <f>IFERROR(VLOOKUP(LEFT(F2189,4),Tabla3[[COD]:[PROCESO]],5,0),"")</f>
        <v/>
      </c>
      <c r="B2189" s="15"/>
      <c r="C2189" s="85"/>
      <c r="D2189" s="84" t="e">
        <f>VLOOKUP(E2189,FINCAS!$A$2:$B$77,2,0)</f>
        <v>#N/A</v>
      </c>
      <c r="E2189" s="15"/>
      <c r="F2189" s="15"/>
      <c r="G2189" s="82" t="e">
        <f>VLOOKUP(F2189,'ESTADAR V3 2025'!$D$125:$E$240,2,0)</f>
        <v>#N/A</v>
      </c>
      <c r="H2189" s="86"/>
      <c r="I2189" s="86"/>
      <c r="J2189" s="15"/>
      <c r="K2189" s="92">
        <f t="shared" si="143"/>
        <v>0</v>
      </c>
      <c r="L2189" s="93">
        <f t="shared" si="144"/>
        <v>0</v>
      </c>
      <c r="M2189" s="94" t="str">
        <f>+IFERROR(VLOOKUP(LEFT(F2189,4),'ESTADAR V3 2025'!$C$4:$G$116,4,0),"")</f>
        <v/>
      </c>
      <c r="N2189" s="95" t="str">
        <f t="shared" si="145"/>
        <v/>
      </c>
      <c r="O2189" s="96" t="str">
        <f t="shared" si="146"/>
        <v/>
      </c>
      <c r="P2189" s="14"/>
      <c r="Q2189" s="14"/>
      <c r="R2189" s="218" t="e">
        <f>+VLOOKUP(F2189,'ESTADAR V3 2025'!$D$125:$G$236,4,FALSE)</f>
        <v>#N/A</v>
      </c>
    </row>
    <row r="2190" spans="1:18" x14ac:dyDescent="0.35">
      <c r="A2190" s="83" t="str">
        <f>IFERROR(VLOOKUP(LEFT(F2190,4),Tabla3[[COD]:[PROCESO]],5,0),"")</f>
        <v/>
      </c>
      <c r="B2190" s="15"/>
      <c r="C2190" s="85"/>
      <c r="D2190" s="84" t="e">
        <f>VLOOKUP(E2190,FINCAS!$A$2:$B$77,2,0)</f>
        <v>#N/A</v>
      </c>
      <c r="E2190" s="15"/>
      <c r="F2190" s="15"/>
      <c r="G2190" s="82" t="e">
        <f>VLOOKUP(F2190,'ESTADAR V3 2025'!$D$125:$E$240,2,0)</f>
        <v>#N/A</v>
      </c>
      <c r="H2190" s="86"/>
      <c r="I2190" s="86"/>
      <c r="J2190" s="15"/>
      <c r="K2190" s="92">
        <f t="shared" si="143"/>
        <v>0</v>
      </c>
      <c r="L2190" s="93">
        <f t="shared" si="144"/>
        <v>0</v>
      </c>
      <c r="M2190" s="94" t="str">
        <f>+IFERROR(VLOOKUP(LEFT(F2190,4),'ESTADAR V3 2025'!$C$4:$G$116,4,0),"")</f>
        <v/>
      </c>
      <c r="N2190" s="95" t="str">
        <f t="shared" si="145"/>
        <v/>
      </c>
      <c r="O2190" s="96" t="str">
        <f t="shared" si="146"/>
        <v/>
      </c>
      <c r="P2190" s="14"/>
      <c r="Q2190" s="14"/>
      <c r="R2190" s="218" t="e">
        <f>+VLOOKUP(F2190,'ESTADAR V3 2025'!$D$125:$G$236,4,FALSE)</f>
        <v>#N/A</v>
      </c>
    </row>
    <row r="2191" spans="1:18" x14ac:dyDescent="0.35">
      <c r="A2191" s="83" t="str">
        <f>IFERROR(VLOOKUP(LEFT(F2191,4),Tabla3[[COD]:[PROCESO]],5,0),"")</f>
        <v/>
      </c>
      <c r="B2191" s="15"/>
      <c r="C2191" s="85"/>
      <c r="D2191" s="84" t="e">
        <f>VLOOKUP(E2191,FINCAS!$A$2:$B$77,2,0)</f>
        <v>#N/A</v>
      </c>
      <c r="E2191" s="15"/>
      <c r="F2191" s="15"/>
      <c r="G2191" s="82" t="e">
        <f>VLOOKUP(F2191,'ESTADAR V3 2025'!$D$125:$E$240,2,0)</f>
        <v>#N/A</v>
      </c>
      <c r="H2191" s="86"/>
      <c r="I2191" s="86"/>
      <c r="J2191" s="15"/>
      <c r="K2191" s="92">
        <f t="shared" si="143"/>
        <v>0</v>
      </c>
      <c r="L2191" s="93">
        <f t="shared" si="144"/>
        <v>0</v>
      </c>
      <c r="M2191" s="94" t="str">
        <f>+IFERROR(VLOOKUP(LEFT(F2191,4),'ESTADAR V3 2025'!$C$4:$G$116,4,0),"")</f>
        <v/>
      </c>
      <c r="N2191" s="95" t="str">
        <f t="shared" si="145"/>
        <v/>
      </c>
      <c r="O2191" s="96" t="str">
        <f t="shared" si="146"/>
        <v/>
      </c>
      <c r="P2191" s="14"/>
      <c r="Q2191" s="14"/>
      <c r="R2191" s="218" t="e">
        <f>+VLOOKUP(F2191,'ESTADAR V3 2025'!$D$125:$G$236,4,FALSE)</f>
        <v>#N/A</v>
      </c>
    </row>
    <row r="2192" spans="1:18" x14ac:dyDescent="0.35">
      <c r="A2192" s="83" t="str">
        <f>IFERROR(VLOOKUP(LEFT(F2192,4),Tabla3[[COD]:[PROCESO]],5,0),"")</f>
        <v/>
      </c>
      <c r="B2192" s="15"/>
      <c r="C2192" s="85"/>
      <c r="D2192" s="84" t="e">
        <f>VLOOKUP(E2192,FINCAS!$A$2:$B$77,2,0)</f>
        <v>#N/A</v>
      </c>
      <c r="E2192" s="15"/>
      <c r="F2192" s="15"/>
      <c r="G2192" s="82" t="e">
        <f>VLOOKUP(F2192,'ESTADAR V3 2025'!$D$125:$E$240,2,0)</f>
        <v>#N/A</v>
      </c>
      <c r="H2192" s="86"/>
      <c r="I2192" s="86"/>
      <c r="J2192" s="15"/>
      <c r="K2192" s="92">
        <f t="shared" si="143"/>
        <v>0</v>
      </c>
      <c r="L2192" s="93">
        <f t="shared" si="144"/>
        <v>0</v>
      </c>
      <c r="M2192" s="94" t="str">
        <f>+IFERROR(VLOOKUP(LEFT(F2192,4),'ESTADAR V3 2025'!$C$4:$G$116,4,0),"")</f>
        <v/>
      </c>
      <c r="N2192" s="95" t="str">
        <f t="shared" si="145"/>
        <v/>
      </c>
      <c r="O2192" s="96" t="str">
        <f t="shared" si="146"/>
        <v/>
      </c>
      <c r="P2192" s="14"/>
      <c r="Q2192" s="14"/>
      <c r="R2192" s="218" t="e">
        <f>+VLOOKUP(F2192,'ESTADAR V3 2025'!$D$125:$G$236,4,FALSE)</f>
        <v>#N/A</v>
      </c>
    </row>
    <row r="2193" spans="1:18" x14ac:dyDescent="0.35">
      <c r="A2193" s="83" t="str">
        <f>IFERROR(VLOOKUP(LEFT(F2193,4),Tabla3[[COD]:[PROCESO]],5,0),"")</f>
        <v/>
      </c>
      <c r="B2193" s="15"/>
      <c r="C2193" s="85"/>
      <c r="D2193" s="84" t="e">
        <f>VLOOKUP(E2193,FINCAS!$A$2:$B$77,2,0)</f>
        <v>#N/A</v>
      </c>
      <c r="E2193" s="15"/>
      <c r="F2193" s="15"/>
      <c r="G2193" s="82" t="e">
        <f>VLOOKUP(F2193,'ESTADAR V3 2025'!$D$125:$E$240,2,0)</f>
        <v>#N/A</v>
      </c>
      <c r="H2193" s="86"/>
      <c r="I2193" s="86"/>
      <c r="J2193" s="15"/>
      <c r="K2193" s="92">
        <f t="shared" si="143"/>
        <v>0</v>
      </c>
      <c r="L2193" s="93">
        <f t="shared" si="144"/>
        <v>0</v>
      </c>
      <c r="M2193" s="94" t="str">
        <f>+IFERROR(VLOOKUP(LEFT(F2193,4),'ESTADAR V3 2025'!$C$4:$G$116,4,0),"")</f>
        <v/>
      </c>
      <c r="N2193" s="95" t="str">
        <f t="shared" si="145"/>
        <v/>
      </c>
      <c r="O2193" s="96" t="str">
        <f t="shared" si="146"/>
        <v/>
      </c>
      <c r="P2193" s="14"/>
      <c r="Q2193" s="14"/>
      <c r="R2193" s="218" t="e">
        <f>+VLOOKUP(F2193,'ESTADAR V3 2025'!$D$125:$G$236,4,FALSE)</f>
        <v>#N/A</v>
      </c>
    </row>
    <row r="2194" spans="1:18" x14ac:dyDescent="0.35">
      <c r="A2194" s="83" t="str">
        <f>IFERROR(VLOOKUP(LEFT(F2194,4),Tabla3[[COD]:[PROCESO]],5,0),"")</f>
        <v/>
      </c>
      <c r="B2194" s="15"/>
      <c r="C2194" s="85"/>
      <c r="D2194" s="84" t="e">
        <f>VLOOKUP(E2194,FINCAS!$A$2:$B$77,2,0)</f>
        <v>#N/A</v>
      </c>
      <c r="E2194" s="15"/>
      <c r="F2194" s="15"/>
      <c r="G2194" s="82" t="e">
        <f>VLOOKUP(F2194,'ESTADAR V3 2025'!$D$125:$E$240,2,0)</f>
        <v>#N/A</v>
      </c>
      <c r="H2194" s="86"/>
      <c r="I2194" s="86"/>
      <c r="J2194" s="15"/>
      <c r="K2194" s="92">
        <f t="shared" si="143"/>
        <v>0</v>
      </c>
      <c r="L2194" s="93">
        <f t="shared" si="144"/>
        <v>0</v>
      </c>
      <c r="M2194" s="94" t="str">
        <f>+IFERROR(VLOOKUP(LEFT(F2194,4),'ESTADAR V3 2025'!$C$4:$G$116,4,0),"")</f>
        <v/>
      </c>
      <c r="N2194" s="95" t="str">
        <f t="shared" si="145"/>
        <v/>
      </c>
      <c r="O2194" s="96" t="str">
        <f t="shared" si="146"/>
        <v/>
      </c>
      <c r="P2194" s="14"/>
      <c r="Q2194" s="14"/>
      <c r="R2194" s="218" t="e">
        <f>+VLOOKUP(F2194,'ESTADAR V3 2025'!$D$125:$G$236,4,FALSE)</f>
        <v>#N/A</v>
      </c>
    </row>
    <row r="2195" spans="1:18" x14ac:dyDescent="0.35">
      <c r="A2195" s="83" t="str">
        <f>IFERROR(VLOOKUP(LEFT(F2195,4),Tabla3[[COD]:[PROCESO]],5,0),"")</f>
        <v/>
      </c>
      <c r="B2195" s="15"/>
      <c r="C2195" s="85"/>
      <c r="D2195" s="84" t="e">
        <f>VLOOKUP(E2195,FINCAS!$A$2:$B$77,2,0)</f>
        <v>#N/A</v>
      </c>
      <c r="E2195" s="15"/>
      <c r="F2195" s="15"/>
      <c r="G2195" s="82" t="e">
        <f>VLOOKUP(F2195,'ESTADAR V3 2025'!$D$125:$E$240,2,0)</f>
        <v>#N/A</v>
      </c>
      <c r="H2195" s="86"/>
      <c r="I2195" s="86"/>
      <c r="J2195" s="15"/>
      <c r="K2195" s="92">
        <f t="shared" si="143"/>
        <v>0</v>
      </c>
      <c r="L2195" s="93">
        <f t="shared" si="144"/>
        <v>0</v>
      </c>
      <c r="M2195" s="94" t="str">
        <f>+IFERROR(VLOOKUP(LEFT(F2195,4),'ESTADAR V3 2025'!$C$4:$G$116,4,0),"")</f>
        <v/>
      </c>
      <c r="N2195" s="95" t="str">
        <f t="shared" si="145"/>
        <v/>
      </c>
      <c r="O2195" s="96" t="str">
        <f t="shared" si="146"/>
        <v/>
      </c>
      <c r="P2195" s="14"/>
      <c r="Q2195" s="14"/>
      <c r="R2195" s="218" t="e">
        <f>+VLOOKUP(F2195,'ESTADAR V3 2025'!$D$125:$G$236,4,FALSE)</f>
        <v>#N/A</v>
      </c>
    </row>
    <row r="2196" spans="1:18" x14ac:dyDescent="0.35">
      <c r="A2196" s="83" t="str">
        <f>IFERROR(VLOOKUP(LEFT(F2196,4),Tabla3[[COD]:[PROCESO]],5,0),"")</f>
        <v/>
      </c>
      <c r="B2196" s="15"/>
      <c r="C2196" s="85"/>
      <c r="D2196" s="84" t="e">
        <f>VLOOKUP(E2196,FINCAS!$A$2:$B$77,2,0)</f>
        <v>#N/A</v>
      </c>
      <c r="E2196" s="15"/>
      <c r="F2196" s="15"/>
      <c r="G2196" s="82" t="e">
        <f>VLOOKUP(F2196,'ESTADAR V3 2025'!$D$125:$E$240,2,0)</f>
        <v>#N/A</v>
      </c>
      <c r="H2196" s="86"/>
      <c r="I2196" s="86"/>
      <c r="J2196" s="15"/>
      <c r="K2196" s="92">
        <f t="shared" si="143"/>
        <v>0</v>
      </c>
      <c r="L2196" s="93">
        <f t="shared" si="144"/>
        <v>0</v>
      </c>
      <c r="M2196" s="94" t="str">
        <f>+IFERROR(VLOOKUP(LEFT(F2196,4),'ESTADAR V3 2025'!$C$4:$G$116,4,0),"")</f>
        <v/>
      </c>
      <c r="N2196" s="95" t="str">
        <f t="shared" si="145"/>
        <v/>
      </c>
      <c r="O2196" s="96" t="str">
        <f t="shared" si="146"/>
        <v/>
      </c>
      <c r="P2196" s="14"/>
      <c r="Q2196" s="14"/>
      <c r="R2196" s="218" t="e">
        <f>+VLOOKUP(F2196,'ESTADAR V3 2025'!$D$125:$G$236,4,FALSE)</f>
        <v>#N/A</v>
      </c>
    </row>
    <row r="2197" spans="1:18" x14ac:dyDescent="0.35">
      <c r="A2197" s="83" t="str">
        <f>IFERROR(VLOOKUP(LEFT(F2197,4),Tabla3[[COD]:[PROCESO]],5,0),"")</f>
        <v/>
      </c>
      <c r="B2197" s="15"/>
      <c r="C2197" s="85"/>
      <c r="D2197" s="84" t="e">
        <f>VLOOKUP(E2197,FINCAS!$A$2:$B$77,2,0)</f>
        <v>#N/A</v>
      </c>
      <c r="E2197" s="15"/>
      <c r="F2197" s="15"/>
      <c r="G2197" s="82" t="e">
        <f>VLOOKUP(F2197,'ESTADAR V3 2025'!$D$125:$E$240,2,0)</f>
        <v>#N/A</v>
      </c>
      <c r="H2197" s="86"/>
      <c r="I2197" s="86"/>
      <c r="J2197" s="15"/>
      <c r="K2197" s="92">
        <f t="shared" si="143"/>
        <v>0</v>
      </c>
      <c r="L2197" s="93">
        <f t="shared" si="144"/>
        <v>0</v>
      </c>
      <c r="M2197" s="94" t="str">
        <f>+IFERROR(VLOOKUP(LEFT(F2197,4),'ESTADAR V3 2025'!$C$4:$G$116,4,0),"")</f>
        <v/>
      </c>
      <c r="N2197" s="95" t="str">
        <f t="shared" si="145"/>
        <v/>
      </c>
      <c r="O2197" s="96" t="str">
        <f t="shared" si="146"/>
        <v/>
      </c>
      <c r="P2197" s="14"/>
      <c r="Q2197" s="14"/>
      <c r="R2197" s="218" t="e">
        <f>+VLOOKUP(F2197,'ESTADAR V3 2025'!$D$125:$G$236,4,FALSE)</f>
        <v>#N/A</v>
      </c>
    </row>
    <row r="2198" spans="1:18" x14ac:dyDescent="0.35">
      <c r="A2198" s="83" t="str">
        <f>IFERROR(VLOOKUP(LEFT(F2198,4),Tabla3[[COD]:[PROCESO]],5,0),"")</f>
        <v/>
      </c>
      <c r="B2198" s="15"/>
      <c r="C2198" s="85"/>
      <c r="D2198" s="84" t="e">
        <f>VLOOKUP(E2198,FINCAS!$A$2:$B$77,2,0)</f>
        <v>#N/A</v>
      </c>
      <c r="E2198" s="15"/>
      <c r="F2198" s="15"/>
      <c r="G2198" s="82" t="e">
        <f>VLOOKUP(F2198,'ESTADAR V3 2025'!$D$125:$E$240,2,0)</f>
        <v>#N/A</v>
      </c>
      <c r="H2198" s="86"/>
      <c r="I2198" s="86"/>
      <c r="J2198" s="15"/>
      <c r="K2198" s="92">
        <f t="shared" si="143"/>
        <v>0</v>
      </c>
      <c r="L2198" s="93">
        <f t="shared" si="144"/>
        <v>0</v>
      </c>
      <c r="M2198" s="94" t="str">
        <f>+IFERROR(VLOOKUP(LEFT(F2198,4),'ESTADAR V3 2025'!$C$4:$G$116,4,0),"")</f>
        <v/>
      </c>
      <c r="N2198" s="95" t="str">
        <f t="shared" si="145"/>
        <v/>
      </c>
      <c r="O2198" s="96" t="str">
        <f t="shared" si="146"/>
        <v/>
      </c>
      <c r="P2198" s="14"/>
      <c r="Q2198" s="14"/>
      <c r="R2198" s="218" t="e">
        <f>+VLOOKUP(F2198,'ESTADAR V3 2025'!$D$125:$G$236,4,FALSE)</f>
        <v>#N/A</v>
      </c>
    </row>
    <row r="2199" spans="1:18" x14ac:dyDescent="0.35">
      <c r="A2199" s="83" t="str">
        <f>IFERROR(VLOOKUP(LEFT(F2199,4),Tabla3[[COD]:[PROCESO]],5,0),"")</f>
        <v/>
      </c>
      <c r="B2199" s="15"/>
      <c r="C2199" s="85"/>
      <c r="D2199" s="84" t="e">
        <f>VLOOKUP(E2199,FINCAS!$A$2:$B$77,2,0)</f>
        <v>#N/A</v>
      </c>
      <c r="E2199" s="15"/>
      <c r="F2199" s="15"/>
      <c r="G2199" s="82" t="e">
        <f>VLOOKUP(F2199,'ESTADAR V3 2025'!$D$125:$E$240,2,0)</f>
        <v>#N/A</v>
      </c>
      <c r="H2199" s="86"/>
      <c r="I2199" s="86"/>
      <c r="J2199" s="15"/>
      <c r="K2199" s="92">
        <f t="shared" si="143"/>
        <v>0</v>
      </c>
      <c r="L2199" s="93">
        <f t="shared" si="144"/>
        <v>0</v>
      </c>
      <c r="M2199" s="94" t="str">
        <f>+IFERROR(VLOOKUP(LEFT(F2199,4),'ESTADAR V3 2025'!$C$4:$G$116,4,0),"")</f>
        <v/>
      </c>
      <c r="N2199" s="95" t="str">
        <f t="shared" si="145"/>
        <v/>
      </c>
      <c r="O2199" s="96" t="str">
        <f t="shared" si="146"/>
        <v/>
      </c>
      <c r="P2199" s="14"/>
      <c r="Q2199" s="14"/>
      <c r="R2199" s="218" t="e">
        <f>+VLOOKUP(F2199,'ESTADAR V3 2025'!$D$125:$G$236,4,FALSE)</f>
        <v>#N/A</v>
      </c>
    </row>
    <row r="2200" spans="1:18" x14ac:dyDescent="0.35">
      <c r="A2200" s="83" t="str">
        <f>IFERROR(VLOOKUP(LEFT(F2200,4),Tabla3[[COD]:[PROCESO]],5,0),"")</f>
        <v/>
      </c>
      <c r="B2200" s="15"/>
      <c r="C2200" s="85"/>
      <c r="D2200" s="84" t="e">
        <f>VLOOKUP(E2200,FINCAS!$A$2:$B$77,2,0)</f>
        <v>#N/A</v>
      </c>
      <c r="E2200" s="15"/>
      <c r="F2200" s="15"/>
      <c r="G2200" s="82" t="e">
        <f>VLOOKUP(F2200,'ESTADAR V3 2025'!$D$125:$E$240,2,0)</f>
        <v>#N/A</v>
      </c>
      <c r="H2200" s="86"/>
      <c r="I2200" s="86"/>
      <c r="J2200" s="15"/>
      <c r="K2200" s="92">
        <f t="shared" si="143"/>
        <v>0</v>
      </c>
      <c r="L2200" s="93">
        <f t="shared" si="144"/>
        <v>0</v>
      </c>
      <c r="M2200" s="94" t="str">
        <f>+IFERROR(VLOOKUP(LEFT(F2200,4),'ESTADAR V3 2025'!$C$4:$G$116,4,0),"")</f>
        <v/>
      </c>
      <c r="N2200" s="95" t="str">
        <f t="shared" si="145"/>
        <v/>
      </c>
      <c r="O2200" s="96" t="str">
        <f t="shared" si="146"/>
        <v/>
      </c>
      <c r="P2200" s="14"/>
      <c r="Q2200" s="14"/>
      <c r="R2200" s="218" t="e">
        <f>+VLOOKUP(F2200,'ESTADAR V3 2025'!$D$125:$G$236,4,FALSE)</f>
        <v>#N/A</v>
      </c>
    </row>
    <row r="2201" spans="1:18" x14ac:dyDescent="0.35">
      <c r="A2201" s="83" t="str">
        <f>IFERROR(VLOOKUP(LEFT(F2201,4),Tabla3[[COD]:[PROCESO]],5,0),"")</f>
        <v/>
      </c>
      <c r="B2201" s="15"/>
      <c r="C2201" s="85"/>
      <c r="D2201" s="84" t="e">
        <f>VLOOKUP(E2201,FINCAS!$A$2:$B$77,2,0)</f>
        <v>#N/A</v>
      </c>
      <c r="E2201" s="15"/>
      <c r="F2201" s="15"/>
      <c r="G2201" s="82" t="e">
        <f>VLOOKUP(F2201,'ESTADAR V3 2025'!$D$125:$E$240,2,0)</f>
        <v>#N/A</v>
      </c>
      <c r="H2201" s="86"/>
      <c r="I2201" s="86"/>
      <c r="J2201" s="15"/>
      <c r="K2201" s="92">
        <f t="shared" si="143"/>
        <v>0</v>
      </c>
      <c r="L2201" s="93">
        <f t="shared" si="144"/>
        <v>0</v>
      </c>
      <c r="M2201" s="94" t="str">
        <f>+IFERROR(VLOOKUP(LEFT(F2201,4),'ESTADAR V3 2025'!$C$4:$G$116,4,0),"")</f>
        <v/>
      </c>
      <c r="N2201" s="95" t="str">
        <f t="shared" si="145"/>
        <v/>
      </c>
      <c r="O2201" s="96" t="str">
        <f t="shared" si="146"/>
        <v/>
      </c>
      <c r="P2201" s="14"/>
      <c r="Q2201" s="14"/>
      <c r="R2201" s="218" t="e">
        <f>+VLOOKUP(F2201,'ESTADAR V3 2025'!$D$125:$G$236,4,FALSE)</f>
        <v>#N/A</v>
      </c>
    </row>
    <row r="2202" spans="1:18" x14ac:dyDescent="0.35">
      <c r="A2202" s="83" t="str">
        <f>IFERROR(VLOOKUP(LEFT(F2202,4),Tabla3[[COD]:[PROCESO]],5,0),"")</f>
        <v/>
      </c>
      <c r="B2202" s="15"/>
      <c r="C2202" s="85"/>
      <c r="D2202" s="84" t="e">
        <f>VLOOKUP(E2202,FINCAS!$A$2:$B$77,2,0)</f>
        <v>#N/A</v>
      </c>
      <c r="E2202" s="15"/>
      <c r="F2202" s="15"/>
      <c r="G2202" s="82" t="e">
        <f>VLOOKUP(F2202,'ESTADAR V3 2025'!$D$125:$E$240,2,0)</f>
        <v>#N/A</v>
      </c>
      <c r="H2202" s="86"/>
      <c r="I2202" s="86"/>
      <c r="J2202" s="15"/>
      <c r="K2202" s="92">
        <f t="shared" si="143"/>
        <v>0</v>
      </c>
      <c r="L2202" s="93">
        <f t="shared" si="144"/>
        <v>0</v>
      </c>
      <c r="M2202" s="94" t="str">
        <f>+IFERROR(VLOOKUP(LEFT(F2202,4),'ESTADAR V3 2025'!$C$4:$G$116,4,0),"")</f>
        <v/>
      </c>
      <c r="N2202" s="95" t="str">
        <f t="shared" si="145"/>
        <v/>
      </c>
      <c r="O2202" s="96" t="str">
        <f t="shared" si="146"/>
        <v/>
      </c>
      <c r="P2202" s="14"/>
      <c r="Q2202" s="14"/>
      <c r="R2202" s="218" t="e">
        <f>+VLOOKUP(F2202,'ESTADAR V3 2025'!$D$125:$G$236,4,FALSE)</f>
        <v>#N/A</v>
      </c>
    </row>
    <row r="2203" spans="1:18" x14ac:dyDescent="0.35">
      <c r="A2203" s="83" t="str">
        <f>IFERROR(VLOOKUP(LEFT(F2203,4),Tabla3[[COD]:[PROCESO]],5,0),"")</f>
        <v/>
      </c>
      <c r="B2203" s="15"/>
      <c r="C2203" s="85"/>
      <c r="D2203" s="84" t="e">
        <f>VLOOKUP(E2203,FINCAS!$A$2:$B$77,2,0)</f>
        <v>#N/A</v>
      </c>
      <c r="E2203" s="15"/>
      <c r="F2203" s="15"/>
      <c r="G2203" s="82" t="e">
        <f>VLOOKUP(F2203,'ESTADAR V3 2025'!$D$125:$E$240,2,0)</f>
        <v>#N/A</v>
      </c>
      <c r="H2203" s="86"/>
      <c r="I2203" s="86"/>
      <c r="J2203" s="15"/>
      <c r="K2203" s="92">
        <f t="shared" si="143"/>
        <v>0</v>
      </c>
      <c r="L2203" s="93">
        <f t="shared" si="144"/>
        <v>0</v>
      </c>
      <c r="M2203" s="94" t="str">
        <f>+IFERROR(VLOOKUP(LEFT(F2203,4),'ESTADAR V3 2025'!$C$4:$G$116,4,0),"")</f>
        <v/>
      </c>
      <c r="N2203" s="95" t="str">
        <f t="shared" si="145"/>
        <v/>
      </c>
      <c r="O2203" s="96" t="str">
        <f t="shared" si="146"/>
        <v/>
      </c>
      <c r="P2203" s="14"/>
      <c r="Q2203" s="14"/>
      <c r="R2203" s="218" t="e">
        <f>+VLOOKUP(F2203,'ESTADAR V3 2025'!$D$125:$G$236,4,FALSE)</f>
        <v>#N/A</v>
      </c>
    </row>
    <row r="2204" spans="1:18" x14ac:dyDescent="0.35">
      <c r="A2204" s="83" t="str">
        <f>IFERROR(VLOOKUP(LEFT(F2204,4),Tabla3[[COD]:[PROCESO]],5,0),"")</f>
        <v/>
      </c>
      <c r="B2204" s="15"/>
      <c r="C2204" s="85"/>
      <c r="D2204" s="84" t="e">
        <f>VLOOKUP(E2204,FINCAS!$A$2:$B$77,2,0)</f>
        <v>#N/A</v>
      </c>
      <c r="E2204" s="15"/>
      <c r="F2204" s="15"/>
      <c r="G2204" s="82" t="e">
        <f>VLOOKUP(F2204,'ESTADAR V3 2025'!$D$125:$E$240,2,0)</f>
        <v>#N/A</v>
      </c>
      <c r="H2204" s="86"/>
      <c r="I2204" s="86"/>
      <c r="J2204" s="15"/>
      <c r="K2204" s="92">
        <f t="shared" si="143"/>
        <v>0</v>
      </c>
      <c r="L2204" s="93">
        <f t="shared" si="144"/>
        <v>0</v>
      </c>
      <c r="M2204" s="94" t="str">
        <f>+IFERROR(VLOOKUP(LEFT(F2204,4),'ESTADAR V3 2025'!$C$4:$G$116,4,0),"")</f>
        <v/>
      </c>
      <c r="N2204" s="95" t="str">
        <f t="shared" si="145"/>
        <v/>
      </c>
      <c r="O2204" s="96" t="str">
        <f t="shared" si="146"/>
        <v/>
      </c>
      <c r="P2204" s="14"/>
      <c r="Q2204" s="14"/>
      <c r="R2204" s="218" t="e">
        <f>+VLOOKUP(F2204,'ESTADAR V3 2025'!$D$125:$G$236,4,FALSE)</f>
        <v>#N/A</v>
      </c>
    </row>
    <row r="2205" spans="1:18" x14ac:dyDescent="0.35">
      <c r="A2205" s="83" t="str">
        <f>IFERROR(VLOOKUP(LEFT(F2205,4),Tabla3[[COD]:[PROCESO]],5,0),"")</f>
        <v/>
      </c>
      <c r="B2205" s="15"/>
      <c r="C2205" s="85"/>
      <c r="D2205" s="84" t="e">
        <f>VLOOKUP(E2205,FINCAS!$A$2:$B$77,2,0)</f>
        <v>#N/A</v>
      </c>
      <c r="E2205" s="15"/>
      <c r="F2205" s="15"/>
      <c r="G2205" s="82" t="e">
        <f>VLOOKUP(F2205,'ESTADAR V3 2025'!$D$125:$E$240,2,0)</f>
        <v>#N/A</v>
      </c>
      <c r="H2205" s="86"/>
      <c r="I2205" s="86"/>
      <c r="J2205" s="15"/>
      <c r="K2205" s="92">
        <f t="shared" si="143"/>
        <v>0</v>
      </c>
      <c r="L2205" s="93">
        <f t="shared" si="144"/>
        <v>0</v>
      </c>
      <c r="M2205" s="94" t="str">
        <f>+IFERROR(VLOOKUP(LEFT(F2205,4),'ESTADAR V3 2025'!$C$4:$G$116,4,0),"")</f>
        <v/>
      </c>
      <c r="N2205" s="95" t="str">
        <f t="shared" si="145"/>
        <v/>
      </c>
      <c r="O2205" s="96" t="str">
        <f t="shared" si="146"/>
        <v/>
      </c>
      <c r="P2205" s="14"/>
      <c r="Q2205" s="14"/>
      <c r="R2205" s="218" t="e">
        <f>+VLOOKUP(F2205,'ESTADAR V3 2025'!$D$125:$G$236,4,FALSE)</f>
        <v>#N/A</v>
      </c>
    </row>
    <row r="2206" spans="1:18" x14ac:dyDescent="0.35">
      <c r="A2206" s="83" t="str">
        <f>IFERROR(VLOOKUP(LEFT(F2206,4),Tabla3[[COD]:[PROCESO]],5,0),"")</f>
        <v/>
      </c>
      <c r="B2206" s="15"/>
      <c r="C2206" s="85"/>
      <c r="D2206" s="84" t="e">
        <f>VLOOKUP(E2206,FINCAS!$A$2:$B$77,2,0)</f>
        <v>#N/A</v>
      </c>
      <c r="E2206" s="15"/>
      <c r="F2206" s="15"/>
      <c r="G2206" s="82" t="e">
        <f>VLOOKUP(F2206,'ESTADAR V3 2025'!$D$125:$E$240,2,0)</f>
        <v>#N/A</v>
      </c>
      <c r="H2206" s="86"/>
      <c r="I2206" s="86"/>
      <c r="J2206" s="15"/>
      <c r="K2206" s="92">
        <f t="shared" si="143"/>
        <v>0</v>
      </c>
      <c r="L2206" s="93">
        <f t="shared" si="144"/>
        <v>0</v>
      </c>
      <c r="M2206" s="94" t="str">
        <f>+IFERROR(VLOOKUP(LEFT(F2206,4),'ESTADAR V3 2025'!$C$4:$G$116,4,0),"")</f>
        <v/>
      </c>
      <c r="N2206" s="95" t="str">
        <f t="shared" si="145"/>
        <v/>
      </c>
      <c r="O2206" s="96" t="str">
        <f t="shared" si="146"/>
        <v/>
      </c>
      <c r="P2206" s="14"/>
      <c r="Q2206" s="14"/>
      <c r="R2206" s="218" t="e">
        <f>+VLOOKUP(F2206,'ESTADAR V3 2025'!$D$125:$G$236,4,FALSE)</f>
        <v>#N/A</v>
      </c>
    </row>
    <row r="2207" spans="1:18" x14ac:dyDescent="0.35">
      <c r="A2207" s="83" t="str">
        <f>IFERROR(VLOOKUP(LEFT(F2207,4),Tabla3[[COD]:[PROCESO]],5,0),"")</f>
        <v/>
      </c>
      <c r="B2207" s="15"/>
      <c r="C2207" s="85"/>
      <c r="D2207" s="84" t="e">
        <f>VLOOKUP(E2207,FINCAS!$A$2:$B$77,2,0)</f>
        <v>#N/A</v>
      </c>
      <c r="E2207" s="15"/>
      <c r="F2207" s="15"/>
      <c r="G2207" s="82" t="e">
        <f>VLOOKUP(F2207,'ESTADAR V3 2025'!$D$125:$E$240,2,0)</f>
        <v>#N/A</v>
      </c>
      <c r="H2207" s="86"/>
      <c r="I2207" s="86"/>
      <c r="J2207" s="15"/>
      <c r="K2207" s="92">
        <f t="shared" si="143"/>
        <v>0</v>
      </c>
      <c r="L2207" s="93">
        <f t="shared" si="144"/>
        <v>0</v>
      </c>
      <c r="M2207" s="94" t="str">
        <f>+IFERROR(VLOOKUP(LEFT(F2207,4),'ESTADAR V3 2025'!$C$4:$G$116,4,0),"")</f>
        <v/>
      </c>
      <c r="N2207" s="95" t="str">
        <f t="shared" si="145"/>
        <v/>
      </c>
      <c r="O2207" s="96" t="str">
        <f t="shared" si="146"/>
        <v/>
      </c>
      <c r="P2207" s="14"/>
      <c r="Q2207" s="14"/>
      <c r="R2207" s="218" t="e">
        <f>+VLOOKUP(F2207,'ESTADAR V3 2025'!$D$125:$G$236,4,FALSE)</f>
        <v>#N/A</v>
      </c>
    </row>
    <row r="2208" spans="1:18" x14ac:dyDescent="0.35">
      <c r="A2208" s="83" t="str">
        <f>IFERROR(VLOOKUP(LEFT(F2208,4),Tabla3[[COD]:[PROCESO]],5,0),"")</f>
        <v/>
      </c>
      <c r="B2208" s="15"/>
      <c r="C2208" s="85"/>
      <c r="D2208" s="84" t="e">
        <f>VLOOKUP(E2208,FINCAS!$A$2:$B$77,2,0)</f>
        <v>#N/A</v>
      </c>
      <c r="E2208" s="15"/>
      <c r="F2208" s="15"/>
      <c r="G2208" s="82" t="e">
        <f>VLOOKUP(F2208,'ESTADAR V3 2025'!$D$125:$E$240,2,0)</f>
        <v>#N/A</v>
      </c>
      <c r="H2208" s="86"/>
      <c r="I2208" s="86"/>
      <c r="J2208" s="15"/>
      <c r="K2208" s="92">
        <f t="shared" si="143"/>
        <v>0</v>
      </c>
      <c r="L2208" s="93">
        <f t="shared" si="144"/>
        <v>0</v>
      </c>
      <c r="M2208" s="94" t="str">
        <f>+IFERROR(VLOOKUP(LEFT(F2208,4),'ESTADAR V3 2025'!$C$4:$G$116,4,0),"")</f>
        <v/>
      </c>
      <c r="N2208" s="95" t="str">
        <f t="shared" si="145"/>
        <v/>
      </c>
      <c r="O2208" s="96" t="str">
        <f t="shared" si="146"/>
        <v/>
      </c>
      <c r="P2208" s="14"/>
      <c r="Q2208" s="14"/>
      <c r="R2208" s="218" t="e">
        <f>+VLOOKUP(F2208,'ESTADAR V3 2025'!$D$125:$G$236,4,FALSE)</f>
        <v>#N/A</v>
      </c>
    </row>
    <row r="2209" spans="1:18" x14ac:dyDescent="0.35">
      <c r="A2209" s="83" t="str">
        <f>IFERROR(VLOOKUP(LEFT(F2209,4),Tabla3[[COD]:[PROCESO]],5,0),"")</f>
        <v/>
      </c>
      <c r="B2209" s="15"/>
      <c r="C2209" s="85"/>
      <c r="D2209" s="84" t="e">
        <f>VLOOKUP(E2209,FINCAS!$A$2:$B$77,2,0)</f>
        <v>#N/A</v>
      </c>
      <c r="E2209" s="15"/>
      <c r="F2209" s="15"/>
      <c r="G2209" s="82" t="e">
        <f>VLOOKUP(F2209,'ESTADAR V3 2025'!$D$125:$E$240,2,0)</f>
        <v>#N/A</v>
      </c>
      <c r="H2209" s="86"/>
      <c r="I2209" s="86"/>
      <c r="J2209" s="15"/>
      <c r="K2209" s="92">
        <f t="shared" ref="K2209:K2272" si="147">+IFERROR(L2209,M2209)</f>
        <v>0</v>
      </c>
      <c r="L2209" s="93">
        <f t="shared" ref="L2209:L2272" si="148">+(I2209-H2209)*24</f>
        <v>0</v>
      </c>
      <c r="M2209" s="94" t="str">
        <f>+IFERROR(VLOOKUP(LEFT(F2209,4),'ESTADAR V3 2025'!$C$4:$G$116,4,0),"")</f>
        <v/>
      </c>
      <c r="N2209" s="95" t="str">
        <f t="shared" ref="N2209:N2272" si="149">IFERROR(J2209/L2209,"")</f>
        <v/>
      </c>
      <c r="O2209" s="96" t="str">
        <f t="shared" ref="O2209:O2272" si="150">IFERROR(N2209/M2209,"")</f>
        <v/>
      </c>
      <c r="P2209" s="14"/>
      <c r="Q2209" s="14"/>
      <c r="R2209" s="218" t="e">
        <f>+VLOOKUP(F2209,'ESTADAR V3 2025'!$D$125:$G$236,4,FALSE)</f>
        <v>#N/A</v>
      </c>
    </row>
    <row r="2210" spans="1:18" x14ac:dyDescent="0.35">
      <c r="A2210" s="83" t="str">
        <f>IFERROR(VLOOKUP(LEFT(F2210,4),Tabla3[[COD]:[PROCESO]],5,0),"")</f>
        <v/>
      </c>
      <c r="B2210" s="15"/>
      <c r="C2210" s="85"/>
      <c r="D2210" s="84" t="e">
        <f>VLOOKUP(E2210,FINCAS!$A$2:$B$77,2,0)</f>
        <v>#N/A</v>
      </c>
      <c r="E2210" s="15"/>
      <c r="F2210" s="15"/>
      <c r="G2210" s="82" t="e">
        <f>VLOOKUP(F2210,'ESTADAR V3 2025'!$D$125:$E$240,2,0)</f>
        <v>#N/A</v>
      </c>
      <c r="H2210" s="86"/>
      <c r="I2210" s="86"/>
      <c r="J2210" s="15"/>
      <c r="K2210" s="92">
        <f t="shared" si="147"/>
        <v>0</v>
      </c>
      <c r="L2210" s="93">
        <f t="shared" si="148"/>
        <v>0</v>
      </c>
      <c r="M2210" s="94" t="str">
        <f>+IFERROR(VLOOKUP(LEFT(F2210,4),'ESTADAR V3 2025'!$C$4:$G$116,4,0),"")</f>
        <v/>
      </c>
      <c r="N2210" s="95" t="str">
        <f t="shared" si="149"/>
        <v/>
      </c>
      <c r="O2210" s="96" t="str">
        <f t="shared" si="150"/>
        <v/>
      </c>
      <c r="P2210" s="14"/>
      <c r="Q2210" s="14"/>
      <c r="R2210" s="218" t="e">
        <f>+VLOOKUP(F2210,'ESTADAR V3 2025'!$D$125:$G$236,4,FALSE)</f>
        <v>#N/A</v>
      </c>
    </row>
    <row r="2211" spans="1:18" x14ac:dyDescent="0.35">
      <c r="A2211" s="83" t="str">
        <f>IFERROR(VLOOKUP(LEFT(F2211,4),Tabla3[[COD]:[PROCESO]],5,0),"")</f>
        <v/>
      </c>
      <c r="B2211" s="15"/>
      <c r="C2211" s="85"/>
      <c r="D2211" s="84" t="e">
        <f>VLOOKUP(E2211,FINCAS!$A$2:$B$77,2,0)</f>
        <v>#N/A</v>
      </c>
      <c r="E2211" s="15"/>
      <c r="F2211" s="15"/>
      <c r="G2211" s="82" t="e">
        <f>VLOOKUP(F2211,'ESTADAR V3 2025'!$D$125:$E$240,2,0)</f>
        <v>#N/A</v>
      </c>
      <c r="H2211" s="86"/>
      <c r="I2211" s="86"/>
      <c r="J2211" s="15"/>
      <c r="K2211" s="92">
        <f t="shared" si="147"/>
        <v>0</v>
      </c>
      <c r="L2211" s="93">
        <f t="shared" si="148"/>
        <v>0</v>
      </c>
      <c r="M2211" s="94" t="str">
        <f>+IFERROR(VLOOKUP(LEFT(F2211,4),'ESTADAR V3 2025'!$C$4:$G$116,4,0),"")</f>
        <v/>
      </c>
      <c r="N2211" s="95" t="str">
        <f t="shared" si="149"/>
        <v/>
      </c>
      <c r="O2211" s="96" t="str">
        <f t="shared" si="150"/>
        <v/>
      </c>
      <c r="P2211" s="14"/>
      <c r="Q2211" s="14"/>
      <c r="R2211" s="218" t="e">
        <f>+VLOOKUP(F2211,'ESTADAR V3 2025'!$D$125:$G$236,4,FALSE)</f>
        <v>#N/A</v>
      </c>
    </row>
    <row r="2212" spans="1:18" x14ac:dyDescent="0.35">
      <c r="A2212" s="83" t="str">
        <f>IFERROR(VLOOKUP(LEFT(F2212,4),Tabla3[[COD]:[PROCESO]],5,0),"")</f>
        <v/>
      </c>
      <c r="B2212" s="15"/>
      <c r="C2212" s="85"/>
      <c r="D2212" s="84" t="e">
        <f>VLOOKUP(E2212,FINCAS!$A$2:$B$77,2,0)</f>
        <v>#N/A</v>
      </c>
      <c r="E2212" s="15"/>
      <c r="F2212" s="15"/>
      <c r="G2212" s="82" t="e">
        <f>VLOOKUP(F2212,'ESTADAR V3 2025'!$D$125:$E$240,2,0)</f>
        <v>#N/A</v>
      </c>
      <c r="H2212" s="86"/>
      <c r="I2212" s="86"/>
      <c r="J2212" s="15"/>
      <c r="K2212" s="92">
        <f t="shared" si="147"/>
        <v>0</v>
      </c>
      <c r="L2212" s="93">
        <f t="shared" si="148"/>
        <v>0</v>
      </c>
      <c r="M2212" s="94" t="str">
        <f>+IFERROR(VLOOKUP(LEFT(F2212,4),'ESTADAR V3 2025'!$C$4:$G$116,4,0),"")</f>
        <v/>
      </c>
      <c r="N2212" s="95" t="str">
        <f t="shared" si="149"/>
        <v/>
      </c>
      <c r="O2212" s="96" t="str">
        <f t="shared" si="150"/>
        <v/>
      </c>
      <c r="P2212" s="14"/>
      <c r="Q2212" s="14"/>
      <c r="R2212" s="218" t="e">
        <f>+VLOOKUP(F2212,'ESTADAR V3 2025'!$D$125:$G$236,4,FALSE)</f>
        <v>#N/A</v>
      </c>
    </row>
    <row r="2213" spans="1:18" x14ac:dyDescent="0.35">
      <c r="A2213" s="83" t="str">
        <f>IFERROR(VLOOKUP(LEFT(F2213,4),Tabla3[[COD]:[PROCESO]],5,0),"")</f>
        <v/>
      </c>
      <c r="B2213" s="15"/>
      <c r="C2213" s="85"/>
      <c r="D2213" s="84" t="e">
        <f>VLOOKUP(E2213,FINCAS!$A$2:$B$77,2,0)</f>
        <v>#N/A</v>
      </c>
      <c r="E2213" s="15"/>
      <c r="F2213" s="15"/>
      <c r="G2213" s="82" t="e">
        <f>VLOOKUP(F2213,'ESTADAR V3 2025'!$D$125:$E$240,2,0)</f>
        <v>#N/A</v>
      </c>
      <c r="H2213" s="86"/>
      <c r="I2213" s="86"/>
      <c r="J2213" s="15"/>
      <c r="K2213" s="92">
        <f t="shared" si="147"/>
        <v>0</v>
      </c>
      <c r="L2213" s="93">
        <f t="shared" si="148"/>
        <v>0</v>
      </c>
      <c r="M2213" s="94" t="str">
        <f>+IFERROR(VLOOKUP(LEFT(F2213,4),'ESTADAR V3 2025'!$C$4:$G$116,4,0),"")</f>
        <v/>
      </c>
      <c r="N2213" s="95" t="str">
        <f t="shared" si="149"/>
        <v/>
      </c>
      <c r="O2213" s="96" t="str">
        <f t="shared" si="150"/>
        <v/>
      </c>
      <c r="P2213" s="14"/>
      <c r="Q2213" s="14"/>
      <c r="R2213" s="218" t="e">
        <f>+VLOOKUP(F2213,'ESTADAR V3 2025'!$D$125:$G$236,4,FALSE)</f>
        <v>#N/A</v>
      </c>
    </row>
    <row r="2214" spans="1:18" x14ac:dyDescent="0.35">
      <c r="A2214" s="83" t="str">
        <f>IFERROR(VLOOKUP(LEFT(F2214,4),Tabla3[[COD]:[PROCESO]],5,0),"")</f>
        <v/>
      </c>
      <c r="B2214" s="15"/>
      <c r="C2214" s="85"/>
      <c r="D2214" s="84" t="e">
        <f>VLOOKUP(E2214,FINCAS!$A$2:$B$77,2,0)</f>
        <v>#N/A</v>
      </c>
      <c r="E2214" s="15"/>
      <c r="F2214" s="15"/>
      <c r="G2214" s="82" t="e">
        <f>VLOOKUP(F2214,'ESTADAR V3 2025'!$D$125:$E$240,2,0)</f>
        <v>#N/A</v>
      </c>
      <c r="H2214" s="86"/>
      <c r="I2214" s="86"/>
      <c r="J2214" s="15"/>
      <c r="K2214" s="92">
        <f t="shared" si="147"/>
        <v>0</v>
      </c>
      <c r="L2214" s="93">
        <f t="shared" si="148"/>
        <v>0</v>
      </c>
      <c r="M2214" s="94" t="str">
        <f>+IFERROR(VLOOKUP(LEFT(F2214,4),'ESTADAR V3 2025'!$C$4:$G$116,4,0),"")</f>
        <v/>
      </c>
      <c r="N2214" s="95" t="str">
        <f t="shared" si="149"/>
        <v/>
      </c>
      <c r="O2214" s="96" t="str">
        <f t="shared" si="150"/>
        <v/>
      </c>
      <c r="P2214" s="14"/>
      <c r="Q2214" s="14"/>
      <c r="R2214" s="218" t="e">
        <f>+VLOOKUP(F2214,'ESTADAR V3 2025'!$D$125:$G$236,4,FALSE)</f>
        <v>#N/A</v>
      </c>
    </row>
    <row r="2215" spans="1:18" x14ac:dyDescent="0.35">
      <c r="A2215" s="83" t="str">
        <f>IFERROR(VLOOKUP(LEFT(F2215,4),Tabla3[[COD]:[PROCESO]],5,0),"")</f>
        <v/>
      </c>
      <c r="B2215" s="15"/>
      <c r="C2215" s="85"/>
      <c r="D2215" s="84" t="e">
        <f>VLOOKUP(E2215,FINCAS!$A$2:$B$77,2,0)</f>
        <v>#N/A</v>
      </c>
      <c r="E2215" s="15"/>
      <c r="F2215" s="15"/>
      <c r="G2215" s="82" t="e">
        <f>VLOOKUP(F2215,'ESTADAR V3 2025'!$D$125:$E$240,2,0)</f>
        <v>#N/A</v>
      </c>
      <c r="H2215" s="86"/>
      <c r="I2215" s="86"/>
      <c r="J2215" s="15"/>
      <c r="K2215" s="92">
        <f t="shared" si="147"/>
        <v>0</v>
      </c>
      <c r="L2215" s="93">
        <f t="shared" si="148"/>
        <v>0</v>
      </c>
      <c r="M2215" s="94" t="str">
        <f>+IFERROR(VLOOKUP(LEFT(F2215,4),'ESTADAR V3 2025'!$C$4:$G$116,4,0),"")</f>
        <v/>
      </c>
      <c r="N2215" s="95" t="str">
        <f t="shared" si="149"/>
        <v/>
      </c>
      <c r="O2215" s="96" t="str">
        <f t="shared" si="150"/>
        <v/>
      </c>
      <c r="P2215" s="14"/>
      <c r="Q2215" s="14"/>
      <c r="R2215" s="218" t="e">
        <f>+VLOOKUP(F2215,'ESTADAR V3 2025'!$D$125:$G$236,4,FALSE)</f>
        <v>#N/A</v>
      </c>
    </row>
    <row r="2216" spans="1:18" x14ac:dyDescent="0.35">
      <c r="A2216" s="83" t="str">
        <f>IFERROR(VLOOKUP(LEFT(F2216,4),Tabla3[[COD]:[PROCESO]],5,0),"")</f>
        <v/>
      </c>
      <c r="B2216" s="15"/>
      <c r="C2216" s="85"/>
      <c r="D2216" s="84" t="e">
        <f>VLOOKUP(E2216,FINCAS!$A$2:$B$77,2,0)</f>
        <v>#N/A</v>
      </c>
      <c r="E2216" s="15"/>
      <c r="F2216" s="15"/>
      <c r="G2216" s="82" t="e">
        <f>VLOOKUP(F2216,'ESTADAR V3 2025'!$D$125:$E$240,2,0)</f>
        <v>#N/A</v>
      </c>
      <c r="H2216" s="86"/>
      <c r="I2216" s="86"/>
      <c r="J2216" s="15"/>
      <c r="K2216" s="92">
        <f t="shared" si="147"/>
        <v>0</v>
      </c>
      <c r="L2216" s="93">
        <f t="shared" si="148"/>
        <v>0</v>
      </c>
      <c r="M2216" s="94" t="str">
        <f>+IFERROR(VLOOKUP(LEFT(F2216,4),'ESTADAR V3 2025'!$C$4:$G$116,4,0),"")</f>
        <v/>
      </c>
      <c r="N2216" s="95" t="str">
        <f t="shared" si="149"/>
        <v/>
      </c>
      <c r="O2216" s="96" t="str">
        <f t="shared" si="150"/>
        <v/>
      </c>
      <c r="P2216" s="14"/>
      <c r="Q2216" s="14"/>
      <c r="R2216" s="218" t="e">
        <f>+VLOOKUP(F2216,'ESTADAR V3 2025'!$D$125:$G$236,4,FALSE)</f>
        <v>#N/A</v>
      </c>
    </row>
    <row r="2217" spans="1:18" x14ac:dyDescent="0.35">
      <c r="A2217" s="83" t="str">
        <f>IFERROR(VLOOKUP(LEFT(F2217,4),Tabla3[[COD]:[PROCESO]],5,0),"")</f>
        <v/>
      </c>
      <c r="B2217" s="15"/>
      <c r="C2217" s="85"/>
      <c r="D2217" s="84" t="e">
        <f>VLOOKUP(E2217,FINCAS!$A$2:$B$77,2,0)</f>
        <v>#N/A</v>
      </c>
      <c r="E2217" s="15"/>
      <c r="F2217" s="15"/>
      <c r="G2217" s="82" t="e">
        <f>VLOOKUP(F2217,'ESTADAR V3 2025'!$D$125:$E$240,2,0)</f>
        <v>#N/A</v>
      </c>
      <c r="H2217" s="86"/>
      <c r="I2217" s="86"/>
      <c r="J2217" s="15"/>
      <c r="K2217" s="92">
        <f t="shared" si="147"/>
        <v>0</v>
      </c>
      <c r="L2217" s="93">
        <f t="shared" si="148"/>
        <v>0</v>
      </c>
      <c r="M2217" s="94" t="str">
        <f>+IFERROR(VLOOKUP(LEFT(F2217,4),'ESTADAR V3 2025'!$C$4:$G$116,4,0),"")</f>
        <v/>
      </c>
      <c r="N2217" s="95" t="str">
        <f t="shared" si="149"/>
        <v/>
      </c>
      <c r="O2217" s="96" t="str">
        <f t="shared" si="150"/>
        <v/>
      </c>
      <c r="P2217" s="14"/>
      <c r="Q2217" s="14"/>
      <c r="R2217" s="218" t="e">
        <f>+VLOOKUP(F2217,'ESTADAR V3 2025'!$D$125:$G$236,4,FALSE)</f>
        <v>#N/A</v>
      </c>
    </row>
    <row r="2218" spans="1:18" x14ac:dyDescent="0.35">
      <c r="A2218" s="83" t="str">
        <f>IFERROR(VLOOKUP(LEFT(F2218,4),Tabla3[[COD]:[PROCESO]],5,0),"")</f>
        <v/>
      </c>
      <c r="B2218" s="15"/>
      <c r="C2218" s="85"/>
      <c r="D2218" s="84" t="e">
        <f>VLOOKUP(E2218,FINCAS!$A$2:$B$77,2,0)</f>
        <v>#N/A</v>
      </c>
      <c r="E2218" s="15"/>
      <c r="F2218" s="15"/>
      <c r="G2218" s="82" t="e">
        <f>VLOOKUP(F2218,'ESTADAR V3 2025'!$D$125:$E$240,2,0)</f>
        <v>#N/A</v>
      </c>
      <c r="H2218" s="86"/>
      <c r="I2218" s="86"/>
      <c r="J2218" s="15"/>
      <c r="K2218" s="92">
        <f t="shared" si="147"/>
        <v>0</v>
      </c>
      <c r="L2218" s="93">
        <f t="shared" si="148"/>
        <v>0</v>
      </c>
      <c r="M2218" s="94" t="str">
        <f>+IFERROR(VLOOKUP(LEFT(F2218,4),'ESTADAR V3 2025'!$C$4:$G$116,4,0),"")</f>
        <v/>
      </c>
      <c r="N2218" s="95" t="str">
        <f t="shared" si="149"/>
        <v/>
      </c>
      <c r="O2218" s="96" t="str">
        <f t="shared" si="150"/>
        <v/>
      </c>
      <c r="P2218" s="14"/>
      <c r="Q2218" s="14"/>
      <c r="R2218" s="218" t="e">
        <f>+VLOOKUP(F2218,'ESTADAR V3 2025'!$D$125:$G$236,4,FALSE)</f>
        <v>#N/A</v>
      </c>
    </row>
    <row r="2219" spans="1:18" x14ac:dyDescent="0.35">
      <c r="A2219" s="83" t="str">
        <f>IFERROR(VLOOKUP(LEFT(F2219,4),Tabla3[[COD]:[PROCESO]],5,0),"")</f>
        <v/>
      </c>
      <c r="B2219" s="15"/>
      <c r="C2219" s="85"/>
      <c r="D2219" s="84" t="e">
        <f>VLOOKUP(E2219,FINCAS!$A$2:$B$77,2,0)</f>
        <v>#N/A</v>
      </c>
      <c r="E2219" s="15"/>
      <c r="F2219" s="15"/>
      <c r="G2219" s="82" t="e">
        <f>VLOOKUP(F2219,'ESTADAR V3 2025'!$D$125:$E$240,2,0)</f>
        <v>#N/A</v>
      </c>
      <c r="H2219" s="86"/>
      <c r="I2219" s="86"/>
      <c r="J2219" s="15"/>
      <c r="K2219" s="92">
        <f t="shared" si="147"/>
        <v>0</v>
      </c>
      <c r="L2219" s="93">
        <f t="shared" si="148"/>
        <v>0</v>
      </c>
      <c r="M2219" s="94" t="str">
        <f>+IFERROR(VLOOKUP(LEFT(F2219,4),'ESTADAR V3 2025'!$C$4:$G$116,4,0),"")</f>
        <v/>
      </c>
      <c r="N2219" s="95" t="str">
        <f t="shared" si="149"/>
        <v/>
      </c>
      <c r="O2219" s="96" t="str">
        <f t="shared" si="150"/>
        <v/>
      </c>
      <c r="P2219" s="14"/>
      <c r="Q2219" s="14"/>
      <c r="R2219" s="218" t="e">
        <f>+VLOOKUP(F2219,'ESTADAR V3 2025'!$D$125:$G$236,4,FALSE)</f>
        <v>#N/A</v>
      </c>
    </row>
    <row r="2220" spans="1:18" x14ac:dyDescent="0.35">
      <c r="A2220" s="83" t="str">
        <f>IFERROR(VLOOKUP(LEFT(F2220,4),Tabla3[[COD]:[PROCESO]],5,0),"")</f>
        <v/>
      </c>
      <c r="B2220" s="15"/>
      <c r="C2220" s="85"/>
      <c r="D2220" s="84" t="e">
        <f>VLOOKUP(E2220,FINCAS!$A$2:$B$77,2,0)</f>
        <v>#N/A</v>
      </c>
      <c r="E2220" s="15"/>
      <c r="F2220" s="15"/>
      <c r="G2220" s="82" t="e">
        <f>VLOOKUP(F2220,'ESTADAR V3 2025'!$D$125:$E$240,2,0)</f>
        <v>#N/A</v>
      </c>
      <c r="H2220" s="86"/>
      <c r="I2220" s="86"/>
      <c r="J2220" s="15"/>
      <c r="K2220" s="92">
        <f t="shared" si="147"/>
        <v>0</v>
      </c>
      <c r="L2220" s="93">
        <f t="shared" si="148"/>
        <v>0</v>
      </c>
      <c r="M2220" s="94" t="str">
        <f>+IFERROR(VLOOKUP(LEFT(F2220,4),'ESTADAR V3 2025'!$C$4:$G$116,4,0),"")</f>
        <v/>
      </c>
      <c r="N2220" s="95" t="str">
        <f t="shared" si="149"/>
        <v/>
      </c>
      <c r="O2220" s="96" t="str">
        <f t="shared" si="150"/>
        <v/>
      </c>
      <c r="P2220" s="14"/>
      <c r="Q2220" s="14"/>
      <c r="R2220" s="218" t="e">
        <f>+VLOOKUP(F2220,'ESTADAR V3 2025'!$D$125:$G$236,4,FALSE)</f>
        <v>#N/A</v>
      </c>
    </row>
    <row r="2221" spans="1:18" x14ac:dyDescent="0.35">
      <c r="A2221" s="83" t="str">
        <f>IFERROR(VLOOKUP(LEFT(F2221,4),Tabla3[[COD]:[PROCESO]],5,0),"")</f>
        <v/>
      </c>
      <c r="B2221" s="15"/>
      <c r="C2221" s="85"/>
      <c r="D2221" s="84" t="e">
        <f>VLOOKUP(E2221,FINCAS!$A$2:$B$77,2,0)</f>
        <v>#N/A</v>
      </c>
      <c r="E2221" s="15"/>
      <c r="F2221" s="15"/>
      <c r="G2221" s="82" t="e">
        <f>VLOOKUP(F2221,'ESTADAR V3 2025'!$D$125:$E$240,2,0)</f>
        <v>#N/A</v>
      </c>
      <c r="H2221" s="86"/>
      <c r="I2221" s="86"/>
      <c r="J2221" s="15"/>
      <c r="K2221" s="92">
        <f t="shared" si="147"/>
        <v>0</v>
      </c>
      <c r="L2221" s="93">
        <f t="shared" si="148"/>
        <v>0</v>
      </c>
      <c r="M2221" s="94" t="str">
        <f>+IFERROR(VLOOKUP(LEFT(F2221,4),'ESTADAR V3 2025'!$C$4:$G$116,4,0),"")</f>
        <v/>
      </c>
      <c r="N2221" s="95" t="str">
        <f t="shared" si="149"/>
        <v/>
      </c>
      <c r="O2221" s="96" t="str">
        <f t="shared" si="150"/>
        <v/>
      </c>
      <c r="P2221" s="14"/>
      <c r="Q2221" s="14"/>
      <c r="R2221" s="218" t="e">
        <f>+VLOOKUP(F2221,'ESTADAR V3 2025'!$D$125:$G$236,4,FALSE)</f>
        <v>#N/A</v>
      </c>
    </row>
    <row r="2222" spans="1:18" x14ac:dyDescent="0.35">
      <c r="A2222" s="83" t="str">
        <f>IFERROR(VLOOKUP(LEFT(F2222,4),Tabla3[[COD]:[PROCESO]],5,0),"")</f>
        <v/>
      </c>
      <c r="B2222" s="15"/>
      <c r="C2222" s="85"/>
      <c r="D2222" s="84" t="e">
        <f>VLOOKUP(E2222,FINCAS!$A$2:$B$77,2,0)</f>
        <v>#N/A</v>
      </c>
      <c r="E2222" s="15"/>
      <c r="F2222" s="15"/>
      <c r="G2222" s="82" t="e">
        <f>VLOOKUP(F2222,'ESTADAR V3 2025'!$D$125:$E$240,2,0)</f>
        <v>#N/A</v>
      </c>
      <c r="H2222" s="86"/>
      <c r="I2222" s="86"/>
      <c r="J2222" s="15"/>
      <c r="K2222" s="92">
        <f t="shared" si="147"/>
        <v>0</v>
      </c>
      <c r="L2222" s="93">
        <f t="shared" si="148"/>
        <v>0</v>
      </c>
      <c r="M2222" s="94" t="str">
        <f>+IFERROR(VLOOKUP(LEFT(F2222,4),'ESTADAR V3 2025'!$C$4:$G$116,4,0),"")</f>
        <v/>
      </c>
      <c r="N2222" s="95" t="str">
        <f t="shared" si="149"/>
        <v/>
      </c>
      <c r="O2222" s="96" t="str">
        <f t="shared" si="150"/>
        <v/>
      </c>
      <c r="P2222" s="14"/>
      <c r="Q2222" s="14"/>
      <c r="R2222" s="218" t="e">
        <f>+VLOOKUP(F2222,'ESTADAR V3 2025'!$D$125:$G$236,4,FALSE)</f>
        <v>#N/A</v>
      </c>
    </row>
    <row r="2223" spans="1:18" x14ac:dyDescent="0.35">
      <c r="A2223" s="83" t="str">
        <f>IFERROR(VLOOKUP(LEFT(F2223,4),Tabla3[[COD]:[PROCESO]],5,0),"")</f>
        <v/>
      </c>
      <c r="B2223" s="15"/>
      <c r="C2223" s="85"/>
      <c r="D2223" s="84" t="e">
        <f>VLOOKUP(E2223,FINCAS!$A$2:$B$77,2,0)</f>
        <v>#N/A</v>
      </c>
      <c r="E2223" s="15"/>
      <c r="F2223" s="15"/>
      <c r="G2223" s="82" t="e">
        <f>VLOOKUP(F2223,'ESTADAR V3 2025'!$D$125:$E$240,2,0)</f>
        <v>#N/A</v>
      </c>
      <c r="H2223" s="86"/>
      <c r="I2223" s="86"/>
      <c r="J2223" s="15"/>
      <c r="K2223" s="92">
        <f t="shared" si="147"/>
        <v>0</v>
      </c>
      <c r="L2223" s="93">
        <f t="shared" si="148"/>
        <v>0</v>
      </c>
      <c r="M2223" s="94" t="str">
        <f>+IFERROR(VLOOKUP(LEFT(F2223,4),'ESTADAR V3 2025'!$C$4:$G$116,4,0),"")</f>
        <v/>
      </c>
      <c r="N2223" s="95" t="str">
        <f t="shared" si="149"/>
        <v/>
      </c>
      <c r="O2223" s="96" t="str">
        <f t="shared" si="150"/>
        <v/>
      </c>
      <c r="P2223" s="14"/>
      <c r="Q2223" s="14"/>
      <c r="R2223" s="218" t="e">
        <f>+VLOOKUP(F2223,'ESTADAR V3 2025'!$D$125:$G$236,4,FALSE)</f>
        <v>#N/A</v>
      </c>
    </row>
    <row r="2224" spans="1:18" x14ac:dyDescent="0.35">
      <c r="A2224" s="83" t="str">
        <f>IFERROR(VLOOKUP(LEFT(F2224,4),Tabla3[[COD]:[PROCESO]],5,0),"")</f>
        <v/>
      </c>
      <c r="B2224" s="15"/>
      <c r="C2224" s="85"/>
      <c r="D2224" s="84" t="e">
        <f>VLOOKUP(E2224,FINCAS!$A$2:$B$77,2,0)</f>
        <v>#N/A</v>
      </c>
      <c r="E2224" s="15"/>
      <c r="F2224" s="15"/>
      <c r="G2224" s="82" t="e">
        <f>VLOOKUP(F2224,'ESTADAR V3 2025'!$D$125:$E$240,2,0)</f>
        <v>#N/A</v>
      </c>
      <c r="H2224" s="86"/>
      <c r="I2224" s="86"/>
      <c r="J2224" s="15"/>
      <c r="K2224" s="92">
        <f t="shared" si="147"/>
        <v>0</v>
      </c>
      <c r="L2224" s="93">
        <f t="shared" si="148"/>
        <v>0</v>
      </c>
      <c r="M2224" s="94" t="str">
        <f>+IFERROR(VLOOKUP(LEFT(F2224,4),'ESTADAR V3 2025'!$C$4:$G$116,4,0),"")</f>
        <v/>
      </c>
      <c r="N2224" s="95" t="str">
        <f t="shared" si="149"/>
        <v/>
      </c>
      <c r="O2224" s="96" t="str">
        <f t="shared" si="150"/>
        <v/>
      </c>
      <c r="P2224" s="14"/>
      <c r="Q2224" s="14"/>
      <c r="R2224" s="218" t="e">
        <f>+VLOOKUP(F2224,'ESTADAR V3 2025'!$D$125:$G$236,4,FALSE)</f>
        <v>#N/A</v>
      </c>
    </row>
    <row r="2225" spans="1:18" x14ac:dyDescent="0.35">
      <c r="A2225" s="83" t="str">
        <f>IFERROR(VLOOKUP(LEFT(F2225,4),Tabla3[[COD]:[PROCESO]],5,0),"")</f>
        <v/>
      </c>
      <c r="B2225" s="15"/>
      <c r="C2225" s="85"/>
      <c r="D2225" s="84" t="e">
        <f>VLOOKUP(E2225,FINCAS!$A$2:$B$77,2,0)</f>
        <v>#N/A</v>
      </c>
      <c r="E2225" s="15"/>
      <c r="F2225" s="15"/>
      <c r="G2225" s="82" t="e">
        <f>VLOOKUP(F2225,'ESTADAR V3 2025'!$D$125:$E$240,2,0)</f>
        <v>#N/A</v>
      </c>
      <c r="H2225" s="86"/>
      <c r="I2225" s="86"/>
      <c r="J2225" s="15"/>
      <c r="K2225" s="92">
        <f t="shared" si="147"/>
        <v>0</v>
      </c>
      <c r="L2225" s="93">
        <f t="shared" si="148"/>
        <v>0</v>
      </c>
      <c r="M2225" s="94" t="str">
        <f>+IFERROR(VLOOKUP(LEFT(F2225,4),'ESTADAR V3 2025'!$C$4:$G$116,4,0),"")</f>
        <v/>
      </c>
      <c r="N2225" s="95" t="str">
        <f t="shared" si="149"/>
        <v/>
      </c>
      <c r="O2225" s="96" t="str">
        <f t="shared" si="150"/>
        <v/>
      </c>
      <c r="P2225" s="14"/>
      <c r="Q2225" s="14"/>
      <c r="R2225" s="218" t="e">
        <f>+VLOOKUP(F2225,'ESTADAR V3 2025'!$D$125:$G$236,4,FALSE)</f>
        <v>#N/A</v>
      </c>
    </row>
    <row r="2226" spans="1:18" x14ac:dyDescent="0.35">
      <c r="A2226" s="83" t="str">
        <f>IFERROR(VLOOKUP(LEFT(F2226,4),Tabla3[[COD]:[PROCESO]],5,0),"")</f>
        <v/>
      </c>
      <c r="B2226" s="15"/>
      <c r="C2226" s="85"/>
      <c r="D2226" s="84" t="e">
        <f>VLOOKUP(E2226,FINCAS!$A$2:$B$77,2,0)</f>
        <v>#N/A</v>
      </c>
      <c r="E2226" s="15"/>
      <c r="F2226" s="15"/>
      <c r="G2226" s="82" t="e">
        <f>VLOOKUP(F2226,'ESTADAR V3 2025'!$D$125:$E$240,2,0)</f>
        <v>#N/A</v>
      </c>
      <c r="H2226" s="86"/>
      <c r="I2226" s="86"/>
      <c r="J2226" s="15"/>
      <c r="K2226" s="92">
        <f t="shared" si="147"/>
        <v>0</v>
      </c>
      <c r="L2226" s="93">
        <f t="shared" si="148"/>
        <v>0</v>
      </c>
      <c r="M2226" s="94" t="str">
        <f>+IFERROR(VLOOKUP(LEFT(F2226,4),'ESTADAR V3 2025'!$C$4:$G$116,4,0),"")</f>
        <v/>
      </c>
      <c r="N2226" s="95" t="str">
        <f t="shared" si="149"/>
        <v/>
      </c>
      <c r="O2226" s="96" t="str">
        <f t="shared" si="150"/>
        <v/>
      </c>
      <c r="P2226" s="14"/>
      <c r="Q2226" s="14"/>
      <c r="R2226" s="218" t="e">
        <f>+VLOOKUP(F2226,'ESTADAR V3 2025'!$D$125:$G$236,4,FALSE)</f>
        <v>#N/A</v>
      </c>
    </row>
    <row r="2227" spans="1:18" x14ac:dyDescent="0.35">
      <c r="A2227" s="83" t="str">
        <f>IFERROR(VLOOKUP(LEFT(F2227,4),Tabla3[[COD]:[PROCESO]],5,0),"")</f>
        <v/>
      </c>
      <c r="B2227" s="15"/>
      <c r="C2227" s="85"/>
      <c r="D2227" s="84" t="e">
        <f>VLOOKUP(E2227,FINCAS!$A$2:$B$77,2,0)</f>
        <v>#N/A</v>
      </c>
      <c r="E2227" s="15"/>
      <c r="F2227" s="15"/>
      <c r="G2227" s="82" t="e">
        <f>VLOOKUP(F2227,'ESTADAR V3 2025'!$D$125:$E$240,2,0)</f>
        <v>#N/A</v>
      </c>
      <c r="H2227" s="86"/>
      <c r="I2227" s="86"/>
      <c r="J2227" s="15"/>
      <c r="K2227" s="92">
        <f t="shared" si="147"/>
        <v>0</v>
      </c>
      <c r="L2227" s="93">
        <f t="shared" si="148"/>
        <v>0</v>
      </c>
      <c r="M2227" s="94" t="str">
        <f>+IFERROR(VLOOKUP(LEFT(F2227,4),'ESTADAR V3 2025'!$C$4:$G$116,4,0),"")</f>
        <v/>
      </c>
      <c r="N2227" s="95" t="str">
        <f t="shared" si="149"/>
        <v/>
      </c>
      <c r="O2227" s="96" t="str">
        <f t="shared" si="150"/>
        <v/>
      </c>
      <c r="P2227" s="14"/>
      <c r="Q2227" s="14"/>
      <c r="R2227" s="218" t="e">
        <f>+VLOOKUP(F2227,'ESTADAR V3 2025'!$D$125:$G$236,4,FALSE)</f>
        <v>#N/A</v>
      </c>
    </row>
    <row r="2228" spans="1:18" x14ac:dyDescent="0.35">
      <c r="A2228" s="83" t="str">
        <f>IFERROR(VLOOKUP(LEFT(F2228,4),Tabla3[[COD]:[PROCESO]],5,0),"")</f>
        <v/>
      </c>
      <c r="B2228" s="15"/>
      <c r="C2228" s="85"/>
      <c r="D2228" s="84" t="e">
        <f>VLOOKUP(E2228,FINCAS!$A$2:$B$77,2,0)</f>
        <v>#N/A</v>
      </c>
      <c r="E2228" s="15"/>
      <c r="F2228" s="15"/>
      <c r="G2228" s="82" t="e">
        <f>VLOOKUP(F2228,'ESTADAR V3 2025'!$D$125:$E$240,2,0)</f>
        <v>#N/A</v>
      </c>
      <c r="H2228" s="86"/>
      <c r="I2228" s="86"/>
      <c r="J2228" s="15"/>
      <c r="K2228" s="92">
        <f t="shared" si="147"/>
        <v>0</v>
      </c>
      <c r="L2228" s="93">
        <f t="shared" si="148"/>
        <v>0</v>
      </c>
      <c r="M2228" s="94" t="str">
        <f>+IFERROR(VLOOKUP(LEFT(F2228,4),'ESTADAR V3 2025'!$C$4:$G$116,4,0),"")</f>
        <v/>
      </c>
      <c r="N2228" s="95" t="str">
        <f t="shared" si="149"/>
        <v/>
      </c>
      <c r="O2228" s="96" t="str">
        <f t="shared" si="150"/>
        <v/>
      </c>
      <c r="P2228" s="14"/>
      <c r="Q2228" s="14"/>
      <c r="R2228" s="218" t="e">
        <f>+VLOOKUP(F2228,'ESTADAR V3 2025'!$D$125:$G$236,4,FALSE)</f>
        <v>#N/A</v>
      </c>
    </row>
    <row r="2229" spans="1:18" x14ac:dyDescent="0.35">
      <c r="A2229" s="83" t="str">
        <f>IFERROR(VLOOKUP(LEFT(F2229,4),Tabla3[[COD]:[PROCESO]],5,0),"")</f>
        <v/>
      </c>
      <c r="B2229" s="15"/>
      <c r="C2229" s="85"/>
      <c r="D2229" s="84" t="e">
        <f>VLOOKUP(E2229,FINCAS!$A$2:$B$77,2,0)</f>
        <v>#N/A</v>
      </c>
      <c r="E2229" s="15"/>
      <c r="F2229" s="15"/>
      <c r="G2229" s="82" t="e">
        <f>VLOOKUP(F2229,'ESTADAR V3 2025'!$D$125:$E$240,2,0)</f>
        <v>#N/A</v>
      </c>
      <c r="H2229" s="86"/>
      <c r="I2229" s="86"/>
      <c r="J2229" s="15"/>
      <c r="K2229" s="92">
        <f t="shared" si="147"/>
        <v>0</v>
      </c>
      <c r="L2229" s="93">
        <f t="shared" si="148"/>
        <v>0</v>
      </c>
      <c r="M2229" s="94" t="str">
        <f>+IFERROR(VLOOKUP(LEFT(F2229,4),'ESTADAR V3 2025'!$C$4:$G$116,4,0),"")</f>
        <v/>
      </c>
      <c r="N2229" s="95" t="str">
        <f t="shared" si="149"/>
        <v/>
      </c>
      <c r="O2229" s="96" t="str">
        <f t="shared" si="150"/>
        <v/>
      </c>
      <c r="P2229" s="14"/>
      <c r="Q2229" s="14"/>
      <c r="R2229" s="218" t="e">
        <f>+VLOOKUP(F2229,'ESTADAR V3 2025'!$D$125:$G$236,4,FALSE)</f>
        <v>#N/A</v>
      </c>
    </row>
    <row r="2230" spans="1:18" x14ac:dyDescent="0.35">
      <c r="A2230" s="83" t="str">
        <f>IFERROR(VLOOKUP(LEFT(F2230,4),Tabla3[[COD]:[PROCESO]],5,0),"")</f>
        <v/>
      </c>
      <c r="B2230" s="15"/>
      <c r="C2230" s="85"/>
      <c r="D2230" s="84" t="e">
        <f>VLOOKUP(E2230,FINCAS!$A$2:$B$77,2,0)</f>
        <v>#N/A</v>
      </c>
      <c r="E2230" s="15"/>
      <c r="F2230" s="15"/>
      <c r="G2230" s="82" t="e">
        <f>VLOOKUP(F2230,'ESTADAR V3 2025'!$D$125:$E$240,2,0)</f>
        <v>#N/A</v>
      </c>
      <c r="H2230" s="86"/>
      <c r="I2230" s="86"/>
      <c r="J2230" s="15"/>
      <c r="K2230" s="92">
        <f t="shared" si="147"/>
        <v>0</v>
      </c>
      <c r="L2230" s="93">
        <f t="shared" si="148"/>
        <v>0</v>
      </c>
      <c r="M2230" s="94" t="str">
        <f>+IFERROR(VLOOKUP(LEFT(F2230,4),'ESTADAR V3 2025'!$C$4:$G$116,4,0),"")</f>
        <v/>
      </c>
      <c r="N2230" s="95" t="str">
        <f t="shared" si="149"/>
        <v/>
      </c>
      <c r="O2230" s="96" t="str">
        <f t="shared" si="150"/>
        <v/>
      </c>
      <c r="P2230" s="14"/>
      <c r="Q2230" s="14"/>
      <c r="R2230" s="218" t="e">
        <f>+VLOOKUP(F2230,'ESTADAR V3 2025'!$D$125:$G$236,4,FALSE)</f>
        <v>#N/A</v>
      </c>
    </row>
    <row r="2231" spans="1:18" x14ac:dyDescent="0.35">
      <c r="A2231" s="83" t="str">
        <f>IFERROR(VLOOKUP(LEFT(F2231,4),Tabla3[[COD]:[PROCESO]],5,0),"")</f>
        <v/>
      </c>
      <c r="B2231" s="15"/>
      <c r="C2231" s="85"/>
      <c r="D2231" s="84" t="e">
        <f>VLOOKUP(E2231,FINCAS!$A$2:$B$77,2,0)</f>
        <v>#N/A</v>
      </c>
      <c r="E2231" s="15"/>
      <c r="F2231" s="15"/>
      <c r="G2231" s="82" t="e">
        <f>VLOOKUP(F2231,'ESTADAR V3 2025'!$D$125:$E$240,2,0)</f>
        <v>#N/A</v>
      </c>
      <c r="H2231" s="86"/>
      <c r="I2231" s="86"/>
      <c r="J2231" s="15"/>
      <c r="K2231" s="92">
        <f t="shared" si="147"/>
        <v>0</v>
      </c>
      <c r="L2231" s="93">
        <f t="shared" si="148"/>
        <v>0</v>
      </c>
      <c r="M2231" s="94" t="str">
        <f>+IFERROR(VLOOKUP(LEFT(F2231,4),'ESTADAR V3 2025'!$C$4:$G$116,4,0),"")</f>
        <v/>
      </c>
      <c r="N2231" s="95" t="str">
        <f t="shared" si="149"/>
        <v/>
      </c>
      <c r="O2231" s="96" t="str">
        <f t="shared" si="150"/>
        <v/>
      </c>
      <c r="P2231" s="14"/>
      <c r="Q2231" s="14"/>
      <c r="R2231" s="218" t="e">
        <f>+VLOOKUP(F2231,'ESTADAR V3 2025'!$D$125:$G$236,4,FALSE)</f>
        <v>#N/A</v>
      </c>
    </row>
    <row r="2232" spans="1:18" x14ac:dyDescent="0.35">
      <c r="A2232" s="83" t="str">
        <f>IFERROR(VLOOKUP(LEFT(F2232,4),Tabla3[[COD]:[PROCESO]],5,0),"")</f>
        <v/>
      </c>
      <c r="B2232" s="15"/>
      <c r="C2232" s="85"/>
      <c r="D2232" s="84" t="e">
        <f>VLOOKUP(E2232,FINCAS!$A$2:$B$77,2,0)</f>
        <v>#N/A</v>
      </c>
      <c r="E2232" s="15"/>
      <c r="F2232" s="15"/>
      <c r="G2232" s="82" t="e">
        <f>VLOOKUP(F2232,'ESTADAR V3 2025'!$D$125:$E$240,2,0)</f>
        <v>#N/A</v>
      </c>
      <c r="H2232" s="86"/>
      <c r="I2232" s="86"/>
      <c r="J2232" s="15"/>
      <c r="K2232" s="92">
        <f t="shared" si="147"/>
        <v>0</v>
      </c>
      <c r="L2232" s="93">
        <f t="shared" si="148"/>
        <v>0</v>
      </c>
      <c r="M2232" s="94" t="str">
        <f>+IFERROR(VLOOKUP(LEFT(F2232,4),'ESTADAR V3 2025'!$C$4:$G$116,4,0),"")</f>
        <v/>
      </c>
      <c r="N2232" s="95" t="str">
        <f t="shared" si="149"/>
        <v/>
      </c>
      <c r="O2232" s="96" t="str">
        <f t="shared" si="150"/>
        <v/>
      </c>
      <c r="P2232" s="14"/>
      <c r="Q2232" s="14"/>
      <c r="R2232" s="218" t="e">
        <f>+VLOOKUP(F2232,'ESTADAR V3 2025'!$D$125:$G$236,4,FALSE)</f>
        <v>#N/A</v>
      </c>
    </row>
    <row r="2233" spans="1:18" x14ac:dyDescent="0.35">
      <c r="A2233" s="83" t="str">
        <f>IFERROR(VLOOKUP(LEFT(F2233,4),Tabla3[[COD]:[PROCESO]],5,0),"")</f>
        <v/>
      </c>
      <c r="B2233" s="15"/>
      <c r="C2233" s="85"/>
      <c r="D2233" s="84" t="e">
        <f>VLOOKUP(E2233,FINCAS!$A$2:$B$77,2,0)</f>
        <v>#N/A</v>
      </c>
      <c r="E2233" s="15"/>
      <c r="F2233" s="15"/>
      <c r="G2233" s="82" t="e">
        <f>VLOOKUP(F2233,'ESTADAR V3 2025'!$D$125:$E$240,2,0)</f>
        <v>#N/A</v>
      </c>
      <c r="H2233" s="86"/>
      <c r="I2233" s="86"/>
      <c r="J2233" s="15"/>
      <c r="K2233" s="92">
        <f t="shared" si="147"/>
        <v>0</v>
      </c>
      <c r="L2233" s="93">
        <f t="shared" si="148"/>
        <v>0</v>
      </c>
      <c r="M2233" s="94" t="str">
        <f>+IFERROR(VLOOKUP(LEFT(F2233,4),'ESTADAR V3 2025'!$C$4:$G$116,4,0),"")</f>
        <v/>
      </c>
      <c r="N2233" s="95" t="str">
        <f t="shared" si="149"/>
        <v/>
      </c>
      <c r="O2233" s="96" t="str">
        <f t="shared" si="150"/>
        <v/>
      </c>
      <c r="P2233" s="14"/>
      <c r="Q2233" s="14"/>
      <c r="R2233" s="218" t="e">
        <f>+VLOOKUP(F2233,'ESTADAR V3 2025'!$D$125:$G$236,4,FALSE)</f>
        <v>#N/A</v>
      </c>
    </row>
    <row r="2234" spans="1:18" x14ac:dyDescent="0.35">
      <c r="A2234" s="83" t="str">
        <f>IFERROR(VLOOKUP(LEFT(F2234,4),Tabla3[[COD]:[PROCESO]],5,0),"")</f>
        <v/>
      </c>
      <c r="B2234" s="15"/>
      <c r="C2234" s="85"/>
      <c r="D2234" s="84" t="e">
        <f>VLOOKUP(E2234,FINCAS!$A$2:$B$77,2,0)</f>
        <v>#N/A</v>
      </c>
      <c r="E2234" s="15"/>
      <c r="F2234" s="15"/>
      <c r="G2234" s="82" t="e">
        <f>VLOOKUP(F2234,'ESTADAR V3 2025'!$D$125:$E$240,2,0)</f>
        <v>#N/A</v>
      </c>
      <c r="H2234" s="86"/>
      <c r="I2234" s="86"/>
      <c r="J2234" s="15"/>
      <c r="K2234" s="92">
        <f t="shared" si="147"/>
        <v>0</v>
      </c>
      <c r="L2234" s="93">
        <f t="shared" si="148"/>
        <v>0</v>
      </c>
      <c r="M2234" s="94" t="str">
        <f>+IFERROR(VLOOKUP(LEFT(F2234,4),'ESTADAR V3 2025'!$C$4:$G$116,4,0),"")</f>
        <v/>
      </c>
      <c r="N2234" s="95" t="str">
        <f t="shared" si="149"/>
        <v/>
      </c>
      <c r="O2234" s="96" t="str">
        <f t="shared" si="150"/>
        <v/>
      </c>
      <c r="P2234" s="14"/>
      <c r="Q2234" s="14"/>
      <c r="R2234" s="218" t="e">
        <f>+VLOOKUP(F2234,'ESTADAR V3 2025'!$D$125:$G$236,4,FALSE)</f>
        <v>#N/A</v>
      </c>
    </row>
    <row r="2235" spans="1:18" x14ac:dyDescent="0.35">
      <c r="A2235" s="83" t="str">
        <f>IFERROR(VLOOKUP(LEFT(F2235,4),Tabla3[[COD]:[PROCESO]],5,0),"")</f>
        <v/>
      </c>
      <c r="B2235" s="15"/>
      <c r="C2235" s="85"/>
      <c r="D2235" s="84" t="e">
        <f>VLOOKUP(E2235,FINCAS!$A$2:$B$77,2,0)</f>
        <v>#N/A</v>
      </c>
      <c r="E2235" s="15"/>
      <c r="F2235" s="15"/>
      <c r="G2235" s="82" t="e">
        <f>VLOOKUP(F2235,'ESTADAR V3 2025'!$D$125:$E$240,2,0)</f>
        <v>#N/A</v>
      </c>
      <c r="H2235" s="86"/>
      <c r="I2235" s="86"/>
      <c r="J2235" s="15"/>
      <c r="K2235" s="92">
        <f t="shared" si="147"/>
        <v>0</v>
      </c>
      <c r="L2235" s="93">
        <f t="shared" si="148"/>
        <v>0</v>
      </c>
      <c r="M2235" s="94" t="str">
        <f>+IFERROR(VLOOKUP(LEFT(F2235,4),'ESTADAR V3 2025'!$C$4:$G$116,4,0),"")</f>
        <v/>
      </c>
      <c r="N2235" s="95" t="str">
        <f t="shared" si="149"/>
        <v/>
      </c>
      <c r="O2235" s="96" t="str">
        <f t="shared" si="150"/>
        <v/>
      </c>
      <c r="P2235" s="14"/>
      <c r="Q2235" s="14"/>
      <c r="R2235" s="218" t="e">
        <f>+VLOOKUP(F2235,'ESTADAR V3 2025'!$D$125:$G$236,4,FALSE)</f>
        <v>#N/A</v>
      </c>
    </row>
    <row r="2236" spans="1:18" x14ac:dyDescent="0.35">
      <c r="A2236" s="83" t="str">
        <f>IFERROR(VLOOKUP(LEFT(F2236,4),Tabla3[[COD]:[PROCESO]],5,0),"")</f>
        <v/>
      </c>
      <c r="B2236" s="15"/>
      <c r="C2236" s="85"/>
      <c r="D2236" s="84" t="e">
        <f>VLOOKUP(E2236,FINCAS!$A$2:$B$77,2,0)</f>
        <v>#N/A</v>
      </c>
      <c r="E2236" s="15"/>
      <c r="F2236" s="15"/>
      <c r="G2236" s="82" t="e">
        <f>VLOOKUP(F2236,'ESTADAR V3 2025'!$D$125:$E$240,2,0)</f>
        <v>#N/A</v>
      </c>
      <c r="H2236" s="86"/>
      <c r="I2236" s="86"/>
      <c r="J2236" s="15"/>
      <c r="K2236" s="92">
        <f t="shared" si="147"/>
        <v>0</v>
      </c>
      <c r="L2236" s="93">
        <f t="shared" si="148"/>
        <v>0</v>
      </c>
      <c r="M2236" s="94" t="str">
        <f>+IFERROR(VLOOKUP(LEFT(F2236,4),'ESTADAR V3 2025'!$C$4:$G$116,4,0),"")</f>
        <v/>
      </c>
      <c r="N2236" s="95" t="str">
        <f t="shared" si="149"/>
        <v/>
      </c>
      <c r="O2236" s="96" t="str">
        <f t="shared" si="150"/>
        <v/>
      </c>
      <c r="P2236" s="14"/>
      <c r="Q2236" s="14"/>
      <c r="R2236" s="218" t="e">
        <f>+VLOOKUP(F2236,'ESTADAR V3 2025'!$D$125:$G$236,4,FALSE)</f>
        <v>#N/A</v>
      </c>
    </row>
    <row r="2237" spans="1:18" x14ac:dyDescent="0.35">
      <c r="A2237" s="83" t="str">
        <f>IFERROR(VLOOKUP(LEFT(F2237,4),Tabla3[[COD]:[PROCESO]],5,0),"")</f>
        <v/>
      </c>
      <c r="B2237" s="15"/>
      <c r="C2237" s="85"/>
      <c r="D2237" s="84" t="e">
        <f>VLOOKUP(E2237,FINCAS!$A$2:$B$77,2,0)</f>
        <v>#N/A</v>
      </c>
      <c r="E2237" s="15"/>
      <c r="F2237" s="15"/>
      <c r="G2237" s="82" t="e">
        <f>VLOOKUP(F2237,'ESTADAR V3 2025'!$D$125:$E$240,2,0)</f>
        <v>#N/A</v>
      </c>
      <c r="H2237" s="86"/>
      <c r="I2237" s="86"/>
      <c r="J2237" s="15"/>
      <c r="K2237" s="92">
        <f t="shared" si="147"/>
        <v>0</v>
      </c>
      <c r="L2237" s="93">
        <f t="shared" si="148"/>
        <v>0</v>
      </c>
      <c r="M2237" s="94" t="str">
        <f>+IFERROR(VLOOKUP(LEFT(F2237,4),'ESTADAR V3 2025'!$C$4:$G$116,4,0),"")</f>
        <v/>
      </c>
      <c r="N2237" s="95" t="str">
        <f t="shared" si="149"/>
        <v/>
      </c>
      <c r="O2237" s="96" t="str">
        <f t="shared" si="150"/>
        <v/>
      </c>
      <c r="P2237" s="14"/>
      <c r="Q2237" s="14"/>
      <c r="R2237" s="218" t="e">
        <f>+VLOOKUP(F2237,'ESTADAR V3 2025'!$D$125:$G$236,4,FALSE)</f>
        <v>#N/A</v>
      </c>
    </row>
    <row r="2238" spans="1:18" x14ac:dyDescent="0.35">
      <c r="A2238" s="83" t="str">
        <f>IFERROR(VLOOKUP(LEFT(F2238,4),Tabla3[[COD]:[PROCESO]],5,0),"")</f>
        <v/>
      </c>
      <c r="B2238" s="15"/>
      <c r="C2238" s="85"/>
      <c r="D2238" s="84" t="e">
        <f>VLOOKUP(E2238,FINCAS!$A$2:$B$77,2,0)</f>
        <v>#N/A</v>
      </c>
      <c r="E2238" s="15"/>
      <c r="F2238" s="15"/>
      <c r="G2238" s="82" t="e">
        <f>VLOOKUP(F2238,'ESTADAR V3 2025'!$D$125:$E$240,2,0)</f>
        <v>#N/A</v>
      </c>
      <c r="H2238" s="86"/>
      <c r="I2238" s="86"/>
      <c r="J2238" s="15"/>
      <c r="K2238" s="92">
        <f t="shared" si="147"/>
        <v>0</v>
      </c>
      <c r="L2238" s="93">
        <f t="shared" si="148"/>
        <v>0</v>
      </c>
      <c r="M2238" s="94" t="str">
        <f>+IFERROR(VLOOKUP(LEFT(F2238,4),'ESTADAR V3 2025'!$C$4:$G$116,4,0),"")</f>
        <v/>
      </c>
      <c r="N2238" s="95" t="str">
        <f t="shared" si="149"/>
        <v/>
      </c>
      <c r="O2238" s="96" t="str">
        <f t="shared" si="150"/>
        <v/>
      </c>
      <c r="P2238" s="14"/>
      <c r="Q2238" s="14"/>
      <c r="R2238" s="218" t="e">
        <f>+VLOOKUP(F2238,'ESTADAR V3 2025'!$D$125:$G$236,4,FALSE)</f>
        <v>#N/A</v>
      </c>
    </row>
    <row r="2239" spans="1:18" x14ac:dyDescent="0.35">
      <c r="A2239" s="83" t="str">
        <f>IFERROR(VLOOKUP(LEFT(F2239,4),Tabla3[[COD]:[PROCESO]],5,0),"")</f>
        <v/>
      </c>
      <c r="B2239" s="15"/>
      <c r="C2239" s="85"/>
      <c r="D2239" s="84" t="e">
        <f>VLOOKUP(E2239,FINCAS!$A$2:$B$77,2,0)</f>
        <v>#N/A</v>
      </c>
      <c r="E2239" s="15"/>
      <c r="F2239" s="15"/>
      <c r="G2239" s="82" t="e">
        <f>VLOOKUP(F2239,'ESTADAR V3 2025'!$D$125:$E$240,2,0)</f>
        <v>#N/A</v>
      </c>
      <c r="H2239" s="86"/>
      <c r="I2239" s="86"/>
      <c r="J2239" s="15"/>
      <c r="K2239" s="92">
        <f t="shared" si="147"/>
        <v>0</v>
      </c>
      <c r="L2239" s="93">
        <f t="shared" si="148"/>
        <v>0</v>
      </c>
      <c r="M2239" s="94" t="str">
        <f>+IFERROR(VLOOKUP(LEFT(F2239,4),'ESTADAR V3 2025'!$C$4:$G$116,4,0),"")</f>
        <v/>
      </c>
      <c r="N2239" s="95" t="str">
        <f t="shared" si="149"/>
        <v/>
      </c>
      <c r="O2239" s="96" t="str">
        <f t="shared" si="150"/>
        <v/>
      </c>
      <c r="P2239" s="14"/>
      <c r="Q2239" s="14"/>
      <c r="R2239" s="218" t="e">
        <f>+VLOOKUP(F2239,'ESTADAR V3 2025'!$D$125:$G$236,4,FALSE)</f>
        <v>#N/A</v>
      </c>
    </row>
    <row r="2240" spans="1:18" x14ac:dyDescent="0.35">
      <c r="A2240" s="83" t="str">
        <f>IFERROR(VLOOKUP(LEFT(F2240,4),Tabla3[[COD]:[PROCESO]],5,0),"")</f>
        <v/>
      </c>
      <c r="B2240" s="15"/>
      <c r="C2240" s="85"/>
      <c r="D2240" s="84" t="e">
        <f>VLOOKUP(E2240,FINCAS!$A$2:$B$77,2,0)</f>
        <v>#N/A</v>
      </c>
      <c r="E2240" s="15"/>
      <c r="F2240" s="15"/>
      <c r="G2240" s="82" t="e">
        <f>VLOOKUP(F2240,'ESTADAR V3 2025'!$D$125:$E$240,2,0)</f>
        <v>#N/A</v>
      </c>
      <c r="H2240" s="86"/>
      <c r="I2240" s="86"/>
      <c r="J2240" s="15"/>
      <c r="K2240" s="92">
        <f t="shared" si="147"/>
        <v>0</v>
      </c>
      <c r="L2240" s="93">
        <f t="shared" si="148"/>
        <v>0</v>
      </c>
      <c r="M2240" s="94" t="str">
        <f>+IFERROR(VLOOKUP(LEFT(F2240,4),'ESTADAR V3 2025'!$C$4:$G$116,4,0),"")</f>
        <v/>
      </c>
      <c r="N2240" s="95" t="str">
        <f t="shared" si="149"/>
        <v/>
      </c>
      <c r="O2240" s="96" t="str">
        <f t="shared" si="150"/>
        <v/>
      </c>
      <c r="P2240" s="14"/>
      <c r="Q2240" s="14"/>
      <c r="R2240" s="218" t="e">
        <f>+VLOOKUP(F2240,'ESTADAR V3 2025'!$D$125:$G$236,4,FALSE)</f>
        <v>#N/A</v>
      </c>
    </row>
    <row r="2241" spans="1:18" x14ac:dyDescent="0.35">
      <c r="A2241" s="83" t="str">
        <f>IFERROR(VLOOKUP(LEFT(F2241,4),Tabla3[[COD]:[PROCESO]],5,0),"")</f>
        <v/>
      </c>
      <c r="B2241" s="15"/>
      <c r="C2241" s="85"/>
      <c r="D2241" s="84" t="e">
        <f>VLOOKUP(E2241,FINCAS!$A$2:$B$77,2,0)</f>
        <v>#N/A</v>
      </c>
      <c r="E2241" s="15"/>
      <c r="F2241" s="15"/>
      <c r="G2241" s="82" t="e">
        <f>VLOOKUP(F2241,'ESTADAR V3 2025'!$D$125:$E$240,2,0)</f>
        <v>#N/A</v>
      </c>
      <c r="H2241" s="86"/>
      <c r="I2241" s="86"/>
      <c r="J2241" s="15"/>
      <c r="K2241" s="92">
        <f t="shared" si="147"/>
        <v>0</v>
      </c>
      <c r="L2241" s="93">
        <f t="shared" si="148"/>
        <v>0</v>
      </c>
      <c r="M2241" s="94" t="str">
        <f>+IFERROR(VLOOKUP(LEFT(F2241,4),'ESTADAR V3 2025'!$C$4:$G$116,4,0),"")</f>
        <v/>
      </c>
      <c r="N2241" s="95" t="str">
        <f t="shared" si="149"/>
        <v/>
      </c>
      <c r="O2241" s="96" t="str">
        <f t="shared" si="150"/>
        <v/>
      </c>
      <c r="P2241" s="14"/>
      <c r="Q2241" s="14"/>
      <c r="R2241" s="218" t="e">
        <f>+VLOOKUP(F2241,'ESTADAR V3 2025'!$D$125:$G$236,4,FALSE)</f>
        <v>#N/A</v>
      </c>
    </row>
    <row r="2242" spans="1:18" x14ac:dyDescent="0.35">
      <c r="A2242" s="83" t="str">
        <f>IFERROR(VLOOKUP(LEFT(F2242,4),Tabla3[[COD]:[PROCESO]],5,0),"")</f>
        <v/>
      </c>
      <c r="B2242" s="15"/>
      <c r="C2242" s="85"/>
      <c r="D2242" s="84" t="e">
        <f>VLOOKUP(E2242,FINCAS!$A$2:$B$77,2,0)</f>
        <v>#N/A</v>
      </c>
      <c r="E2242" s="15"/>
      <c r="F2242" s="15"/>
      <c r="G2242" s="82" t="e">
        <f>VLOOKUP(F2242,'ESTADAR V3 2025'!$D$125:$E$240,2,0)</f>
        <v>#N/A</v>
      </c>
      <c r="H2242" s="86"/>
      <c r="I2242" s="86"/>
      <c r="J2242" s="15"/>
      <c r="K2242" s="92">
        <f t="shared" si="147"/>
        <v>0</v>
      </c>
      <c r="L2242" s="93">
        <f t="shared" si="148"/>
        <v>0</v>
      </c>
      <c r="M2242" s="94" t="str">
        <f>+IFERROR(VLOOKUP(LEFT(F2242,4),'ESTADAR V3 2025'!$C$4:$G$116,4,0),"")</f>
        <v/>
      </c>
      <c r="N2242" s="95" t="str">
        <f t="shared" si="149"/>
        <v/>
      </c>
      <c r="O2242" s="96" t="str">
        <f t="shared" si="150"/>
        <v/>
      </c>
      <c r="P2242" s="14"/>
      <c r="Q2242" s="14"/>
      <c r="R2242" s="218" t="e">
        <f>+VLOOKUP(F2242,'ESTADAR V3 2025'!$D$125:$G$236,4,FALSE)</f>
        <v>#N/A</v>
      </c>
    </row>
    <row r="2243" spans="1:18" x14ac:dyDescent="0.35">
      <c r="A2243" s="83" t="str">
        <f>IFERROR(VLOOKUP(LEFT(F2243,4),Tabla3[[COD]:[PROCESO]],5,0),"")</f>
        <v/>
      </c>
      <c r="B2243" s="15"/>
      <c r="C2243" s="85"/>
      <c r="D2243" s="84" t="e">
        <f>VLOOKUP(E2243,FINCAS!$A$2:$B$77,2,0)</f>
        <v>#N/A</v>
      </c>
      <c r="E2243" s="15"/>
      <c r="F2243" s="15"/>
      <c r="G2243" s="82" t="e">
        <f>VLOOKUP(F2243,'ESTADAR V3 2025'!$D$125:$E$240,2,0)</f>
        <v>#N/A</v>
      </c>
      <c r="H2243" s="86"/>
      <c r="I2243" s="86"/>
      <c r="J2243" s="15"/>
      <c r="K2243" s="92">
        <f t="shared" si="147"/>
        <v>0</v>
      </c>
      <c r="L2243" s="93">
        <f t="shared" si="148"/>
        <v>0</v>
      </c>
      <c r="M2243" s="94" t="str">
        <f>+IFERROR(VLOOKUP(LEFT(F2243,4),'ESTADAR V3 2025'!$C$4:$G$116,4,0),"")</f>
        <v/>
      </c>
      <c r="N2243" s="95" t="str">
        <f t="shared" si="149"/>
        <v/>
      </c>
      <c r="O2243" s="96" t="str">
        <f t="shared" si="150"/>
        <v/>
      </c>
      <c r="P2243" s="14"/>
      <c r="Q2243" s="14"/>
      <c r="R2243" s="218" t="e">
        <f>+VLOOKUP(F2243,'ESTADAR V3 2025'!$D$125:$G$236,4,FALSE)</f>
        <v>#N/A</v>
      </c>
    </row>
    <row r="2244" spans="1:18" x14ac:dyDescent="0.35">
      <c r="A2244" s="83" t="str">
        <f>IFERROR(VLOOKUP(LEFT(F2244,4),Tabla3[[COD]:[PROCESO]],5,0),"")</f>
        <v/>
      </c>
      <c r="B2244" s="15"/>
      <c r="C2244" s="85"/>
      <c r="D2244" s="84" t="e">
        <f>VLOOKUP(E2244,FINCAS!$A$2:$B$77,2,0)</f>
        <v>#N/A</v>
      </c>
      <c r="E2244" s="15"/>
      <c r="F2244" s="15"/>
      <c r="G2244" s="82" t="e">
        <f>VLOOKUP(F2244,'ESTADAR V3 2025'!$D$125:$E$240,2,0)</f>
        <v>#N/A</v>
      </c>
      <c r="H2244" s="86"/>
      <c r="I2244" s="86"/>
      <c r="J2244" s="15"/>
      <c r="K2244" s="92">
        <f t="shared" si="147"/>
        <v>0</v>
      </c>
      <c r="L2244" s="93">
        <f t="shared" si="148"/>
        <v>0</v>
      </c>
      <c r="M2244" s="94" t="str">
        <f>+IFERROR(VLOOKUP(LEFT(F2244,4),'ESTADAR V3 2025'!$C$4:$G$116,4,0),"")</f>
        <v/>
      </c>
      <c r="N2244" s="95" t="str">
        <f t="shared" si="149"/>
        <v/>
      </c>
      <c r="O2244" s="96" t="str">
        <f t="shared" si="150"/>
        <v/>
      </c>
      <c r="P2244" s="14"/>
      <c r="Q2244" s="14"/>
      <c r="R2244" s="218" t="e">
        <f>+VLOOKUP(F2244,'ESTADAR V3 2025'!$D$125:$G$236,4,FALSE)</f>
        <v>#N/A</v>
      </c>
    </row>
    <row r="2245" spans="1:18" x14ac:dyDescent="0.35">
      <c r="A2245" s="83" t="str">
        <f>IFERROR(VLOOKUP(LEFT(F2245,4),Tabla3[[COD]:[PROCESO]],5,0),"")</f>
        <v/>
      </c>
      <c r="B2245" s="15"/>
      <c r="C2245" s="85"/>
      <c r="D2245" s="84" t="e">
        <f>VLOOKUP(E2245,FINCAS!$A$2:$B$77,2,0)</f>
        <v>#N/A</v>
      </c>
      <c r="E2245" s="15"/>
      <c r="F2245" s="15"/>
      <c r="G2245" s="82" t="e">
        <f>VLOOKUP(F2245,'ESTADAR V3 2025'!$D$125:$E$240,2,0)</f>
        <v>#N/A</v>
      </c>
      <c r="H2245" s="86"/>
      <c r="I2245" s="86"/>
      <c r="J2245" s="15"/>
      <c r="K2245" s="92">
        <f t="shared" si="147"/>
        <v>0</v>
      </c>
      <c r="L2245" s="93">
        <f t="shared" si="148"/>
        <v>0</v>
      </c>
      <c r="M2245" s="94" t="str">
        <f>+IFERROR(VLOOKUP(LEFT(F2245,4),'ESTADAR V3 2025'!$C$4:$G$116,4,0),"")</f>
        <v/>
      </c>
      <c r="N2245" s="95" t="str">
        <f t="shared" si="149"/>
        <v/>
      </c>
      <c r="O2245" s="96" t="str">
        <f t="shared" si="150"/>
        <v/>
      </c>
      <c r="P2245" s="14"/>
      <c r="Q2245" s="14"/>
      <c r="R2245" s="218" t="e">
        <f>+VLOOKUP(F2245,'ESTADAR V3 2025'!$D$125:$G$236,4,FALSE)</f>
        <v>#N/A</v>
      </c>
    </row>
    <row r="2246" spans="1:18" x14ac:dyDescent="0.35">
      <c r="A2246" s="83" t="str">
        <f>IFERROR(VLOOKUP(LEFT(F2246,4),Tabla3[[COD]:[PROCESO]],5,0),"")</f>
        <v/>
      </c>
      <c r="B2246" s="15"/>
      <c r="C2246" s="85"/>
      <c r="D2246" s="84" t="e">
        <f>VLOOKUP(E2246,FINCAS!$A$2:$B$77,2,0)</f>
        <v>#N/A</v>
      </c>
      <c r="E2246" s="15"/>
      <c r="F2246" s="15"/>
      <c r="G2246" s="82" t="e">
        <f>VLOOKUP(F2246,'ESTADAR V3 2025'!$D$125:$E$240,2,0)</f>
        <v>#N/A</v>
      </c>
      <c r="H2246" s="86"/>
      <c r="I2246" s="86"/>
      <c r="J2246" s="15"/>
      <c r="K2246" s="92">
        <f t="shared" si="147"/>
        <v>0</v>
      </c>
      <c r="L2246" s="93">
        <f t="shared" si="148"/>
        <v>0</v>
      </c>
      <c r="M2246" s="94" t="str">
        <f>+IFERROR(VLOOKUP(LEFT(F2246,4),'ESTADAR V3 2025'!$C$4:$G$116,4,0),"")</f>
        <v/>
      </c>
      <c r="N2246" s="95" t="str">
        <f t="shared" si="149"/>
        <v/>
      </c>
      <c r="O2246" s="96" t="str">
        <f t="shared" si="150"/>
        <v/>
      </c>
      <c r="P2246" s="14"/>
      <c r="Q2246" s="14"/>
      <c r="R2246" s="218" t="e">
        <f>+VLOOKUP(F2246,'ESTADAR V3 2025'!$D$125:$G$236,4,FALSE)</f>
        <v>#N/A</v>
      </c>
    </row>
    <row r="2247" spans="1:18" x14ac:dyDescent="0.35">
      <c r="A2247" s="83" t="str">
        <f>IFERROR(VLOOKUP(LEFT(F2247,4),Tabla3[[COD]:[PROCESO]],5,0),"")</f>
        <v/>
      </c>
      <c r="B2247" s="15"/>
      <c r="C2247" s="85"/>
      <c r="D2247" s="84" t="e">
        <f>VLOOKUP(E2247,FINCAS!$A$2:$B$77,2,0)</f>
        <v>#N/A</v>
      </c>
      <c r="E2247" s="15"/>
      <c r="F2247" s="15"/>
      <c r="G2247" s="82" t="e">
        <f>VLOOKUP(F2247,'ESTADAR V3 2025'!$D$125:$E$240,2,0)</f>
        <v>#N/A</v>
      </c>
      <c r="H2247" s="86"/>
      <c r="I2247" s="86"/>
      <c r="J2247" s="15"/>
      <c r="K2247" s="92">
        <f t="shared" si="147"/>
        <v>0</v>
      </c>
      <c r="L2247" s="93">
        <f t="shared" si="148"/>
        <v>0</v>
      </c>
      <c r="M2247" s="94" t="str">
        <f>+IFERROR(VLOOKUP(LEFT(F2247,4),'ESTADAR V3 2025'!$C$4:$G$116,4,0),"")</f>
        <v/>
      </c>
      <c r="N2247" s="95" t="str">
        <f t="shared" si="149"/>
        <v/>
      </c>
      <c r="O2247" s="96" t="str">
        <f t="shared" si="150"/>
        <v/>
      </c>
      <c r="P2247" s="14"/>
      <c r="Q2247" s="14"/>
      <c r="R2247" s="218" t="e">
        <f>+VLOOKUP(F2247,'ESTADAR V3 2025'!$D$125:$G$236,4,FALSE)</f>
        <v>#N/A</v>
      </c>
    </row>
    <row r="2248" spans="1:18" x14ac:dyDescent="0.35">
      <c r="A2248" s="83" t="str">
        <f>IFERROR(VLOOKUP(LEFT(F2248,4),Tabla3[[COD]:[PROCESO]],5,0),"")</f>
        <v/>
      </c>
      <c r="B2248" s="15"/>
      <c r="C2248" s="85"/>
      <c r="D2248" s="84" t="e">
        <f>VLOOKUP(E2248,FINCAS!$A$2:$B$77,2,0)</f>
        <v>#N/A</v>
      </c>
      <c r="E2248" s="15"/>
      <c r="F2248" s="15"/>
      <c r="G2248" s="82" t="e">
        <f>VLOOKUP(F2248,'ESTADAR V3 2025'!$D$125:$E$240,2,0)</f>
        <v>#N/A</v>
      </c>
      <c r="H2248" s="86"/>
      <c r="I2248" s="86"/>
      <c r="J2248" s="15"/>
      <c r="K2248" s="92">
        <f t="shared" si="147"/>
        <v>0</v>
      </c>
      <c r="L2248" s="93">
        <f t="shared" si="148"/>
        <v>0</v>
      </c>
      <c r="M2248" s="94" t="str">
        <f>+IFERROR(VLOOKUP(LEFT(F2248,4),'ESTADAR V3 2025'!$C$4:$G$116,4,0),"")</f>
        <v/>
      </c>
      <c r="N2248" s="95" t="str">
        <f t="shared" si="149"/>
        <v/>
      </c>
      <c r="O2248" s="96" t="str">
        <f t="shared" si="150"/>
        <v/>
      </c>
      <c r="P2248" s="14"/>
      <c r="Q2248" s="14"/>
      <c r="R2248" s="218" t="e">
        <f>+VLOOKUP(F2248,'ESTADAR V3 2025'!$D$125:$G$236,4,FALSE)</f>
        <v>#N/A</v>
      </c>
    </row>
    <row r="2249" spans="1:18" x14ac:dyDescent="0.35">
      <c r="A2249" s="83" t="str">
        <f>IFERROR(VLOOKUP(LEFT(F2249,4),Tabla3[[COD]:[PROCESO]],5,0),"")</f>
        <v/>
      </c>
      <c r="B2249" s="15"/>
      <c r="C2249" s="85"/>
      <c r="D2249" s="84" t="e">
        <f>VLOOKUP(E2249,FINCAS!$A$2:$B$77,2,0)</f>
        <v>#N/A</v>
      </c>
      <c r="E2249" s="15"/>
      <c r="F2249" s="15"/>
      <c r="G2249" s="82" t="e">
        <f>VLOOKUP(F2249,'ESTADAR V3 2025'!$D$125:$E$240,2,0)</f>
        <v>#N/A</v>
      </c>
      <c r="H2249" s="86"/>
      <c r="I2249" s="86"/>
      <c r="J2249" s="15"/>
      <c r="K2249" s="92">
        <f t="shared" si="147"/>
        <v>0</v>
      </c>
      <c r="L2249" s="93">
        <f t="shared" si="148"/>
        <v>0</v>
      </c>
      <c r="M2249" s="94" t="str">
        <f>+IFERROR(VLOOKUP(LEFT(F2249,4),'ESTADAR V3 2025'!$C$4:$G$116,4,0),"")</f>
        <v/>
      </c>
      <c r="N2249" s="95" t="str">
        <f t="shared" si="149"/>
        <v/>
      </c>
      <c r="O2249" s="96" t="str">
        <f t="shared" si="150"/>
        <v/>
      </c>
      <c r="P2249" s="14"/>
      <c r="Q2249" s="14"/>
      <c r="R2249" s="218" t="e">
        <f>+VLOOKUP(F2249,'ESTADAR V3 2025'!$D$125:$G$236,4,FALSE)</f>
        <v>#N/A</v>
      </c>
    </row>
    <row r="2250" spans="1:18" x14ac:dyDescent="0.35">
      <c r="A2250" s="83" t="str">
        <f>IFERROR(VLOOKUP(LEFT(F2250,4),Tabla3[[COD]:[PROCESO]],5,0),"")</f>
        <v/>
      </c>
      <c r="B2250" s="15"/>
      <c r="C2250" s="85"/>
      <c r="D2250" s="84" t="e">
        <f>VLOOKUP(E2250,FINCAS!$A$2:$B$77,2,0)</f>
        <v>#N/A</v>
      </c>
      <c r="E2250" s="15"/>
      <c r="F2250" s="15"/>
      <c r="G2250" s="82" t="e">
        <f>VLOOKUP(F2250,'ESTADAR V3 2025'!$D$125:$E$240,2,0)</f>
        <v>#N/A</v>
      </c>
      <c r="H2250" s="86"/>
      <c r="I2250" s="86"/>
      <c r="J2250" s="15"/>
      <c r="K2250" s="92">
        <f t="shared" si="147"/>
        <v>0</v>
      </c>
      <c r="L2250" s="93">
        <f t="shared" si="148"/>
        <v>0</v>
      </c>
      <c r="M2250" s="94" t="str">
        <f>+IFERROR(VLOOKUP(LEFT(F2250,4),'ESTADAR V3 2025'!$C$4:$G$116,4,0),"")</f>
        <v/>
      </c>
      <c r="N2250" s="95" t="str">
        <f t="shared" si="149"/>
        <v/>
      </c>
      <c r="O2250" s="96" t="str">
        <f t="shared" si="150"/>
        <v/>
      </c>
      <c r="P2250" s="14"/>
      <c r="Q2250" s="14"/>
      <c r="R2250" s="218" t="e">
        <f>+VLOOKUP(F2250,'ESTADAR V3 2025'!$D$125:$G$236,4,FALSE)</f>
        <v>#N/A</v>
      </c>
    </row>
    <row r="2251" spans="1:18" x14ac:dyDescent="0.35">
      <c r="A2251" s="83" t="str">
        <f>IFERROR(VLOOKUP(LEFT(F2251,4),Tabla3[[COD]:[PROCESO]],5,0),"")</f>
        <v/>
      </c>
      <c r="B2251" s="15"/>
      <c r="C2251" s="85"/>
      <c r="D2251" s="84" t="e">
        <f>VLOOKUP(E2251,FINCAS!$A$2:$B$77,2,0)</f>
        <v>#N/A</v>
      </c>
      <c r="E2251" s="15"/>
      <c r="F2251" s="15"/>
      <c r="G2251" s="82" t="e">
        <f>VLOOKUP(F2251,'ESTADAR V3 2025'!$D$125:$E$240,2,0)</f>
        <v>#N/A</v>
      </c>
      <c r="H2251" s="86"/>
      <c r="I2251" s="86"/>
      <c r="J2251" s="15"/>
      <c r="K2251" s="92">
        <f t="shared" si="147"/>
        <v>0</v>
      </c>
      <c r="L2251" s="93">
        <f t="shared" si="148"/>
        <v>0</v>
      </c>
      <c r="M2251" s="94" t="str">
        <f>+IFERROR(VLOOKUP(LEFT(F2251,4),'ESTADAR V3 2025'!$C$4:$G$116,4,0),"")</f>
        <v/>
      </c>
      <c r="N2251" s="95" t="str">
        <f t="shared" si="149"/>
        <v/>
      </c>
      <c r="O2251" s="96" t="str">
        <f t="shared" si="150"/>
        <v/>
      </c>
      <c r="P2251" s="14"/>
      <c r="Q2251" s="14"/>
      <c r="R2251" s="218" t="e">
        <f>+VLOOKUP(F2251,'ESTADAR V3 2025'!$D$125:$G$236,4,FALSE)</f>
        <v>#N/A</v>
      </c>
    </row>
    <row r="2252" spans="1:18" x14ac:dyDescent="0.35">
      <c r="A2252" s="83" t="str">
        <f>IFERROR(VLOOKUP(LEFT(F2252,4),Tabla3[[COD]:[PROCESO]],5,0),"")</f>
        <v/>
      </c>
      <c r="B2252" s="15"/>
      <c r="C2252" s="85"/>
      <c r="D2252" s="84" t="e">
        <f>VLOOKUP(E2252,FINCAS!$A$2:$B$77,2,0)</f>
        <v>#N/A</v>
      </c>
      <c r="E2252" s="15"/>
      <c r="F2252" s="15"/>
      <c r="G2252" s="82" t="e">
        <f>VLOOKUP(F2252,'ESTADAR V3 2025'!$D$125:$E$240,2,0)</f>
        <v>#N/A</v>
      </c>
      <c r="H2252" s="86"/>
      <c r="I2252" s="86"/>
      <c r="J2252" s="15"/>
      <c r="K2252" s="92">
        <f t="shared" si="147"/>
        <v>0</v>
      </c>
      <c r="L2252" s="93">
        <f t="shared" si="148"/>
        <v>0</v>
      </c>
      <c r="M2252" s="94" t="str">
        <f>+IFERROR(VLOOKUP(LEFT(F2252,4),'ESTADAR V3 2025'!$C$4:$G$116,4,0),"")</f>
        <v/>
      </c>
      <c r="N2252" s="95" t="str">
        <f t="shared" si="149"/>
        <v/>
      </c>
      <c r="O2252" s="96" t="str">
        <f t="shared" si="150"/>
        <v/>
      </c>
      <c r="P2252" s="14"/>
      <c r="Q2252" s="14"/>
      <c r="R2252" s="218" t="e">
        <f>+VLOOKUP(F2252,'ESTADAR V3 2025'!$D$125:$G$236,4,FALSE)</f>
        <v>#N/A</v>
      </c>
    </row>
    <row r="2253" spans="1:18" x14ac:dyDescent="0.35">
      <c r="A2253" s="83" t="str">
        <f>IFERROR(VLOOKUP(LEFT(F2253,4),Tabla3[[COD]:[PROCESO]],5,0),"")</f>
        <v/>
      </c>
      <c r="B2253" s="15"/>
      <c r="C2253" s="85"/>
      <c r="D2253" s="84" t="e">
        <f>VLOOKUP(E2253,FINCAS!$A$2:$B$77,2,0)</f>
        <v>#N/A</v>
      </c>
      <c r="E2253" s="15"/>
      <c r="F2253" s="15"/>
      <c r="G2253" s="82" t="e">
        <f>VLOOKUP(F2253,'ESTADAR V3 2025'!$D$125:$E$240,2,0)</f>
        <v>#N/A</v>
      </c>
      <c r="H2253" s="86"/>
      <c r="I2253" s="86"/>
      <c r="J2253" s="15"/>
      <c r="K2253" s="92">
        <f t="shared" si="147"/>
        <v>0</v>
      </c>
      <c r="L2253" s="93">
        <f t="shared" si="148"/>
        <v>0</v>
      </c>
      <c r="M2253" s="94" t="str">
        <f>+IFERROR(VLOOKUP(LEFT(F2253,4),'ESTADAR V3 2025'!$C$4:$G$116,4,0),"")</f>
        <v/>
      </c>
      <c r="N2253" s="95" t="str">
        <f t="shared" si="149"/>
        <v/>
      </c>
      <c r="O2253" s="96" t="str">
        <f t="shared" si="150"/>
        <v/>
      </c>
      <c r="P2253" s="14"/>
      <c r="Q2253" s="14"/>
      <c r="R2253" s="218" t="e">
        <f>+VLOOKUP(F2253,'ESTADAR V3 2025'!$D$125:$G$236,4,FALSE)</f>
        <v>#N/A</v>
      </c>
    </row>
    <row r="2254" spans="1:18" x14ac:dyDescent="0.35">
      <c r="A2254" s="83" t="str">
        <f>IFERROR(VLOOKUP(LEFT(F2254,4),Tabla3[[COD]:[PROCESO]],5,0),"")</f>
        <v/>
      </c>
      <c r="B2254" s="15"/>
      <c r="C2254" s="85"/>
      <c r="D2254" s="84" t="e">
        <f>VLOOKUP(E2254,FINCAS!$A$2:$B$77,2,0)</f>
        <v>#N/A</v>
      </c>
      <c r="E2254" s="15"/>
      <c r="F2254" s="15"/>
      <c r="G2254" s="82" t="e">
        <f>VLOOKUP(F2254,'ESTADAR V3 2025'!$D$125:$E$240,2,0)</f>
        <v>#N/A</v>
      </c>
      <c r="H2254" s="86"/>
      <c r="I2254" s="86"/>
      <c r="J2254" s="15"/>
      <c r="K2254" s="92">
        <f t="shared" si="147"/>
        <v>0</v>
      </c>
      <c r="L2254" s="93">
        <f t="shared" si="148"/>
        <v>0</v>
      </c>
      <c r="M2254" s="94" t="str">
        <f>+IFERROR(VLOOKUP(LEFT(F2254,4),'ESTADAR V3 2025'!$C$4:$G$116,4,0),"")</f>
        <v/>
      </c>
      <c r="N2254" s="95" t="str">
        <f t="shared" si="149"/>
        <v/>
      </c>
      <c r="O2254" s="96" t="str">
        <f t="shared" si="150"/>
        <v/>
      </c>
      <c r="P2254" s="14"/>
      <c r="Q2254" s="14"/>
      <c r="R2254" s="218" t="e">
        <f>+VLOOKUP(F2254,'ESTADAR V3 2025'!$D$125:$G$236,4,FALSE)</f>
        <v>#N/A</v>
      </c>
    </row>
    <row r="2255" spans="1:18" x14ac:dyDescent="0.35">
      <c r="A2255" s="83" t="str">
        <f>IFERROR(VLOOKUP(LEFT(F2255,4),Tabla3[[COD]:[PROCESO]],5,0),"")</f>
        <v/>
      </c>
      <c r="B2255" s="15"/>
      <c r="C2255" s="85"/>
      <c r="D2255" s="84" t="e">
        <f>VLOOKUP(E2255,FINCAS!$A$2:$B$77,2,0)</f>
        <v>#N/A</v>
      </c>
      <c r="E2255" s="15"/>
      <c r="F2255" s="15"/>
      <c r="G2255" s="82" t="e">
        <f>VLOOKUP(F2255,'ESTADAR V3 2025'!$D$125:$E$240,2,0)</f>
        <v>#N/A</v>
      </c>
      <c r="H2255" s="86"/>
      <c r="I2255" s="86"/>
      <c r="J2255" s="15"/>
      <c r="K2255" s="92">
        <f t="shared" si="147"/>
        <v>0</v>
      </c>
      <c r="L2255" s="93">
        <f t="shared" si="148"/>
        <v>0</v>
      </c>
      <c r="M2255" s="94" t="str">
        <f>+IFERROR(VLOOKUP(LEFT(F2255,4),'ESTADAR V3 2025'!$C$4:$G$116,4,0),"")</f>
        <v/>
      </c>
      <c r="N2255" s="95" t="str">
        <f t="shared" si="149"/>
        <v/>
      </c>
      <c r="O2255" s="96" t="str">
        <f t="shared" si="150"/>
        <v/>
      </c>
      <c r="P2255" s="14"/>
      <c r="Q2255" s="14"/>
      <c r="R2255" s="218" t="e">
        <f>+VLOOKUP(F2255,'ESTADAR V3 2025'!$D$125:$G$236,4,FALSE)</f>
        <v>#N/A</v>
      </c>
    </row>
    <row r="2256" spans="1:18" x14ac:dyDescent="0.35">
      <c r="A2256" s="83" t="str">
        <f>IFERROR(VLOOKUP(LEFT(F2256,4),Tabla3[[COD]:[PROCESO]],5,0),"")</f>
        <v/>
      </c>
      <c r="B2256" s="15"/>
      <c r="C2256" s="85"/>
      <c r="D2256" s="84" t="e">
        <f>VLOOKUP(E2256,FINCAS!$A$2:$B$77,2,0)</f>
        <v>#N/A</v>
      </c>
      <c r="E2256" s="15"/>
      <c r="F2256" s="15"/>
      <c r="G2256" s="82" t="e">
        <f>VLOOKUP(F2256,'ESTADAR V3 2025'!$D$125:$E$240,2,0)</f>
        <v>#N/A</v>
      </c>
      <c r="H2256" s="86"/>
      <c r="I2256" s="86"/>
      <c r="J2256" s="15"/>
      <c r="K2256" s="92">
        <f t="shared" si="147"/>
        <v>0</v>
      </c>
      <c r="L2256" s="93">
        <f t="shared" si="148"/>
        <v>0</v>
      </c>
      <c r="M2256" s="94" t="str">
        <f>+IFERROR(VLOOKUP(LEFT(F2256,4),'ESTADAR V3 2025'!$C$4:$G$116,4,0),"")</f>
        <v/>
      </c>
      <c r="N2256" s="95" t="str">
        <f t="shared" si="149"/>
        <v/>
      </c>
      <c r="O2256" s="96" t="str">
        <f t="shared" si="150"/>
        <v/>
      </c>
      <c r="P2256" s="14"/>
      <c r="Q2256" s="14"/>
      <c r="R2256" s="218" t="e">
        <f>+VLOOKUP(F2256,'ESTADAR V3 2025'!$D$125:$G$236,4,FALSE)</f>
        <v>#N/A</v>
      </c>
    </row>
    <row r="2257" spans="1:18" x14ac:dyDescent="0.35">
      <c r="A2257" s="83" t="str">
        <f>IFERROR(VLOOKUP(LEFT(F2257,4),Tabla3[[COD]:[PROCESO]],5,0),"")</f>
        <v/>
      </c>
      <c r="B2257" s="15"/>
      <c r="C2257" s="85"/>
      <c r="D2257" s="84" t="e">
        <f>VLOOKUP(E2257,FINCAS!$A$2:$B$77,2,0)</f>
        <v>#N/A</v>
      </c>
      <c r="E2257" s="15"/>
      <c r="F2257" s="15"/>
      <c r="G2257" s="82" t="e">
        <f>VLOOKUP(F2257,'ESTADAR V3 2025'!$D$125:$E$240,2,0)</f>
        <v>#N/A</v>
      </c>
      <c r="H2257" s="86"/>
      <c r="I2257" s="86"/>
      <c r="J2257" s="15"/>
      <c r="K2257" s="92">
        <f t="shared" si="147"/>
        <v>0</v>
      </c>
      <c r="L2257" s="93">
        <f t="shared" si="148"/>
        <v>0</v>
      </c>
      <c r="M2257" s="94" t="str">
        <f>+IFERROR(VLOOKUP(LEFT(F2257,4),'ESTADAR V3 2025'!$C$4:$G$116,4,0),"")</f>
        <v/>
      </c>
      <c r="N2257" s="95" t="str">
        <f t="shared" si="149"/>
        <v/>
      </c>
      <c r="O2257" s="96" t="str">
        <f t="shared" si="150"/>
        <v/>
      </c>
      <c r="P2257" s="14"/>
      <c r="Q2257" s="14"/>
      <c r="R2257" s="218" t="e">
        <f>+VLOOKUP(F2257,'ESTADAR V3 2025'!$D$125:$G$236,4,FALSE)</f>
        <v>#N/A</v>
      </c>
    </row>
    <row r="2258" spans="1:18" x14ac:dyDescent="0.35">
      <c r="A2258" s="83" t="str">
        <f>IFERROR(VLOOKUP(LEFT(F2258,4),Tabla3[[COD]:[PROCESO]],5,0),"")</f>
        <v/>
      </c>
      <c r="B2258" s="15"/>
      <c r="C2258" s="85"/>
      <c r="D2258" s="84" t="e">
        <f>VLOOKUP(E2258,FINCAS!$A$2:$B$77,2,0)</f>
        <v>#N/A</v>
      </c>
      <c r="E2258" s="15"/>
      <c r="F2258" s="15"/>
      <c r="G2258" s="82" t="e">
        <f>VLOOKUP(F2258,'ESTADAR V3 2025'!$D$125:$E$240,2,0)</f>
        <v>#N/A</v>
      </c>
      <c r="H2258" s="86"/>
      <c r="I2258" s="86"/>
      <c r="J2258" s="15"/>
      <c r="K2258" s="92">
        <f t="shared" si="147"/>
        <v>0</v>
      </c>
      <c r="L2258" s="93">
        <f t="shared" si="148"/>
        <v>0</v>
      </c>
      <c r="M2258" s="94" t="str">
        <f>+IFERROR(VLOOKUP(LEFT(F2258,4),'ESTADAR V3 2025'!$C$4:$G$116,4,0),"")</f>
        <v/>
      </c>
      <c r="N2258" s="95" t="str">
        <f t="shared" si="149"/>
        <v/>
      </c>
      <c r="O2258" s="96" t="str">
        <f t="shared" si="150"/>
        <v/>
      </c>
      <c r="P2258" s="14"/>
      <c r="Q2258" s="14"/>
      <c r="R2258" s="218" t="e">
        <f>+VLOOKUP(F2258,'ESTADAR V3 2025'!$D$125:$G$236,4,FALSE)</f>
        <v>#N/A</v>
      </c>
    </row>
    <row r="2259" spans="1:18" x14ac:dyDescent="0.35">
      <c r="A2259" s="83" t="str">
        <f>IFERROR(VLOOKUP(LEFT(F2259,4),Tabla3[[COD]:[PROCESO]],5,0),"")</f>
        <v/>
      </c>
      <c r="B2259" s="15"/>
      <c r="C2259" s="85"/>
      <c r="D2259" s="84" t="e">
        <f>VLOOKUP(E2259,FINCAS!$A$2:$B$77,2,0)</f>
        <v>#N/A</v>
      </c>
      <c r="E2259" s="15"/>
      <c r="F2259" s="15"/>
      <c r="G2259" s="82" t="e">
        <f>VLOOKUP(F2259,'ESTADAR V3 2025'!$D$125:$E$240,2,0)</f>
        <v>#N/A</v>
      </c>
      <c r="H2259" s="86"/>
      <c r="I2259" s="86"/>
      <c r="J2259" s="15"/>
      <c r="K2259" s="92">
        <f t="shared" si="147"/>
        <v>0</v>
      </c>
      <c r="L2259" s="93">
        <f t="shared" si="148"/>
        <v>0</v>
      </c>
      <c r="M2259" s="94" t="str">
        <f>+IFERROR(VLOOKUP(LEFT(F2259,4),'ESTADAR V3 2025'!$C$4:$G$116,4,0),"")</f>
        <v/>
      </c>
      <c r="N2259" s="95" t="str">
        <f t="shared" si="149"/>
        <v/>
      </c>
      <c r="O2259" s="96" t="str">
        <f t="shared" si="150"/>
        <v/>
      </c>
      <c r="P2259" s="14"/>
      <c r="Q2259" s="14"/>
      <c r="R2259" s="218" t="e">
        <f>+VLOOKUP(F2259,'ESTADAR V3 2025'!$D$125:$G$236,4,FALSE)</f>
        <v>#N/A</v>
      </c>
    </row>
    <row r="2260" spans="1:18" x14ac:dyDescent="0.35">
      <c r="A2260" s="83" t="str">
        <f>IFERROR(VLOOKUP(LEFT(F2260,4),Tabla3[[COD]:[PROCESO]],5,0),"")</f>
        <v/>
      </c>
      <c r="B2260" s="15"/>
      <c r="C2260" s="85"/>
      <c r="D2260" s="84" t="e">
        <f>VLOOKUP(E2260,FINCAS!$A$2:$B$77,2,0)</f>
        <v>#N/A</v>
      </c>
      <c r="E2260" s="15"/>
      <c r="F2260" s="15"/>
      <c r="G2260" s="82" t="e">
        <f>VLOOKUP(F2260,'ESTADAR V3 2025'!$D$125:$E$240,2,0)</f>
        <v>#N/A</v>
      </c>
      <c r="H2260" s="86"/>
      <c r="I2260" s="86"/>
      <c r="J2260" s="15"/>
      <c r="K2260" s="92">
        <f t="shared" si="147"/>
        <v>0</v>
      </c>
      <c r="L2260" s="93">
        <f t="shared" si="148"/>
        <v>0</v>
      </c>
      <c r="M2260" s="94" t="str">
        <f>+IFERROR(VLOOKUP(LEFT(F2260,4),'ESTADAR V3 2025'!$C$4:$G$116,4,0),"")</f>
        <v/>
      </c>
      <c r="N2260" s="95" t="str">
        <f t="shared" si="149"/>
        <v/>
      </c>
      <c r="O2260" s="96" t="str">
        <f t="shared" si="150"/>
        <v/>
      </c>
      <c r="P2260" s="14"/>
      <c r="Q2260" s="14"/>
      <c r="R2260" s="218" t="e">
        <f>+VLOOKUP(F2260,'ESTADAR V3 2025'!$D$125:$G$236,4,FALSE)</f>
        <v>#N/A</v>
      </c>
    </row>
    <row r="2261" spans="1:18" x14ac:dyDescent="0.35">
      <c r="A2261" s="83" t="str">
        <f>IFERROR(VLOOKUP(LEFT(F2261,4),Tabla3[[COD]:[PROCESO]],5,0),"")</f>
        <v/>
      </c>
      <c r="B2261" s="15"/>
      <c r="C2261" s="85"/>
      <c r="D2261" s="84" t="e">
        <f>VLOOKUP(E2261,FINCAS!$A$2:$B$77,2,0)</f>
        <v>#N/A</v>
      </c>
      <c r="E2261" s="15"/>
      <c r="F2261" s="15"/>
      <c r="G2261" s="82" t="e">
        <f>VLOOKUP(F2261,'ESTADAR V3 2025'!$D$125:$E$240,2,0)</f>
        <v>#N/A</v>
      </c>
      <c r="H2261" s="86"/>
      <c r="I2261" s="86"/>
      <c r="J2261" s="15"/>
      <c r="K2261" s="92">
        <f t="shared" si="147"/>
        <v>0</v>
      </c>
      <c r="L2261" s="93">
        <f t="shared" si="148"/>
        <v>0</v>
      </c>
      <c r="M2261" s="94" t="str">
        <f>+IFERROR(VLOOKUP(LEFT(F2261,4),'ESTADAR V3 2025'!$C$4:$G$116,4,0),"")</f>
        <v/>
      </c>
      <c r="N2261" s="95" t="str">
        <f t="shared" si="149"/>
        <v/>
      </c>
      <c r="O2261" s="96" t="str">
        <f t="shared" si="150"/>
        <v/>
      </c>
      <c r="P2261" s="14"/>
      <c r="Q2261" s="14"/>
      <c r="R2261" s="218" t="e">
        <f>+VLOOKUP(F2261,'ESTADAR V3 2025'!$D$125:$G$236,4,FALSE)</f>
        <v>#N/A</v>
      </c>
    </row>
    <row r="2262" spans="1:18" x14ac:dyDescent="0.35">
      <c r="A2262" s="83" t="str">
        <f>IFERROR(VLOOKUP(LEFT(F2262,4),Tabla3[[COD]:[PROCESO]],5,0),"")</f>
        <v/>
      </c>
      <c r="B2262" s="15"/>
      <c r="C2262" s="85"/>
      <c r="D2262" s="84" t="e">
        <f>VLOOKUP(E2262,FINCAS!$A$2:$B$77,2,0)</f>
        <v>#N/A</v>
      </c>
      <c r="E2262" s="15"/>
      <c r="F2262" s="15"/>
      <c r="G2262" s="82" t="e">
        <f>VLOOKUP(F2262,'ESTADAR V3 2025'!$D$125:$E$240,2,0)</f>
        <v>#N/A</v>
      </c>
      <c r="H2262" s="86"/>
      <c r="I2262" s="86"/>
      <c r="J2262" s="15"/>
      <c r="K2262" s="92">
        <f t="shared" si="147"/>
        <v>0</v>
      </c>
      <c r="L2262" s="93">
        <f t="shared" si="148"/>
        <v>0</v>
      </c>
      <c r="M2262" s="94" t="str">
        <f>+IFERROR(VLOOKUP(LEFT(F2262,4),'ESTADAR V3 2025'!$C$4:$G$116,4,0),"")</f>
        <v/>
      </c>
      <c r="N2262" s="95" t="str">
        <f t="shared" si="149"/>
        <v/>
      </c>
      <c r="O2262" s="96" t="str">
        <f t="shared" si="150"/>
        <v/>
      </c>
      <c r="P2262" s="14"/>
      <c r="Q2262" s="14"/>
      <c r="R2262" s="218" t="e">
        <f>+VLOOKUP(F2262,'ESTADAR V3 2025'!$D$125:$G$236,4,FALSE)</f>
        <v>#N/A</v>
      </c>
    </row>
    <row r="2263" spans="1:18" x14ac:dyDescent="0.35">
      <c r="A2263" s="83" t="str">
        <f>IFERROR(VLOOKUP(LEFT(F2263,4),Tabla3[[COD]:[PROCESO]],5,0),"")</f>
        <v/>
      </c>
      <c r="B2263" s="15"/>
      <c r="C2263" s="85"/>
      <c r="D2263" s="84" t="e">
        <f>VLOOKUP(E2263,FINCAS!$A$2:$B$77,2,0)</f>
        <v>#N/A</v>
      </c>
      <c r="E2263" s="15"/>
      <c r="F2263" s="15"/>
      <c r="G2263" s="82" t="e">
        <f>VLOOKUP(F2263,'ESTADAR V3 2025'!$D$125:$E$240,2,0)</f>
        <v>#N/A</v>
      </c>
      <c r="H2263" s="86"/>
      <c r="I2263" s="86"/>
      <c r="J2263" s="15"/>
      <c r="K2263" s="92">
        <f t="shared" si="147"/>
        <v>0</v>
      </c>
      <c r="L2263" s="93">
        <f t="shared" si="148"/>
        <v>0</v>
      </c>
      <c r="M2263" s="94" t="str">
        <f>+IFERROR(VLOOKUP(LEFT(F2263,4),'ESTADAR V3 2025'!$C$4:$G$116,4,0),"")</f>
        <v/>
      </c>
      <c r="N2263" s="95" t="str">
        <f t="shared" si="149"/>
        <v/>
      </c>
      <c r="O2263" s="96" t="str">
        <f t="shared" si="150"/>
        <v/>
      </c>
      <c r="P2263" s="14"/>
      <c r="Q2263" s="14"/>
      <c r="R2263" s="218" t="e">
        <f>+VLOOKUP(F2263,'ESTADAR V3 2025'!$D$125:$G$236,4,FALSE)</f>
        <v>#N/A</v>
      </c>
    </row>
    <row r="2264" spans="1:18" x14ac:dyDescent="0.35">
      <c r="A2264" s="83" t="str">
        <f>IFERROR(VLOOKUP(LEFT(F2264,4),Tabla3[[COD]:[PROCESO]],5,0),"")</f>
        <v/>
      </c>
      <c r="B2264" s="15"/>
      <c r="C2264" s="85"/>
      <c r="D2264" s="84" t="e">
        <f>VLOOKUP(E2264,FINCAS!$A$2:$B$77,2,0)</f>
        <v>#N/A</v>
      </c>
      <c r="E2264" s="15"/>
      <c r="F2264" s="15"/>
      <c r="G2264" s="82" t="e">
        <f>VLOOKUP(F2264,'ESTADAR V3 2025'!$D$125:$E$240,2,0)</f>
        <v>#N/A</v>
      </c>
      <c r="H2264" s="86"/>
      <c r="I2264" s="86"/>
      <c r="J2264" s="15"/>
      <c r="K2264" s="92">
        <f t="shared" si="147"/>
        <v>0</v>
      </c>
      <c r="L2264" s="93">
        <f t="shared" si="148"/>
        <v>0</v>
      </c>
      <c r="M2264" s="94" t="str">
        <f>+IFERROR(VLOOKUP(LEFT(F2264,4),'ESTADAR V3 2025'!$C$4:$G$116,4,0),"")</f>
        <v/>
      </c>
      <c r="N2264" s="95" t="str">
        <f t="shared" si="149"/>
        <v/>
      </c>
      <c r="O2264" s="96" t="str">
        <f t="shared" si="150"/>
        <v/>
      </c>
      <c r="P2264" s="14"/>
      <c r="Q2264" s="14"/>
      <c r="R2264" s="218" t="e">
        <f>+VLOOKUP(F2264,'ESTADAR V3 2025'!$D$125:$G$236,4,FALSE)</f>
        <v>#N/A</v>
      </c>
    </row>
    <row r="2265" spans="1:18" x14ac:dyDescent="0.35">
      <c r="A2265" s="83" t="str">
        <f>IFERROR(VLOOKUP(LEFT(F2265,4),Tabla3[[COD]:[PROCESO]],5,0),"")</f>
        <v/>
      </c>
      <c r="B2265" s="15"/>
      <c r="C2265" s="85"/>
      <c r="D2265" s="84" t="e">
        <f>VLOOKUP(E2265,FINCAS!$A$2:$B$77,2,0)</f>
        <v>#N/A</v>
      </c>
      <c r="E2265" s="15"/>
      <c r="F2265" s="15"/>
      <c r="G2265" s="82" t="e">
        <f>VLOOKUP(F2265,'ESTADAR V3 2025'!$D$125:$E$240,2,0)</f>
        <v>#N/A</v>
      </c>
      <c r="H2265" s="86"/>
      <c r="I2265" s="86"/>
      <c r="J2265" s="15"/>
      <c r="K2265" s="92">
        <f t="shared" si="147"/>
        <v>0</v>
      </c>
      <c r="L2265" s="93">
        <f t="shared" si="148"/>
        <v>0</v>
      </c>
      <c r="M2265" s="94" t="str">
        <f>+IFERROR(VLOOKUP(LEFT(F2265,4),'ESTADAR V3 2025'!$C$4:$G$116,4,0),"")</f>
        <v/>
      </c>
      <c r="N2265" s="95" t="str">
        <f t="shared" si="149"/>
        <v/>
      </c>
      <c r="O2265" s="96" t="str">
        <f t="shared" si="150"/>
        <v/>
      </c>
      <c r="P2265" s="14"/>
      <c r="Q2265" s="14"/>
      <c r="R2265" s="218" t="e">
        <f>+VLOOKUP(F2265,'ESTADAR V3 2025'!$D$125:$G$236,4,FALSE)</f>
        <v>#N/A</v>
      </c>
    </row>
    <row r="2266" spans="1:18" x14ac:dyDescent="0.35">
      <c r="A2266" s="83" t="str">
        <f>IFERROR(VLOOKUP(LEFT(F2266,4),Tabla3[[COD]:[PROCESO]],5,0),"")</f>
        <v/>
      </c>
      <c r="B2266" s="15"/>
      <c r="C2266" s="85"/>
      <c r="D2266" s="84" t="e">
        <f>VLOOKUP(E2266,FINCAS!$A$2:$B$77,2,0)</f>
        <v>#N/A</v>
      </c>
      <c r="E2266" s="15"/>
      <c r="F2266" s="15"/>
      <c r="G2266" s="82" t="e">
        <f>VLOOKUP(F2266,'ESTADAR V3 2025'!$D$125:$E$240,2,0)</f>
        <v>#N/A</v>
      </c>
      <c r="H2266" s="86"/>
      <c r="I2266" s="86"/>
      <c r="J2266" s="15"/>
      <c r="K2266" s="92">
        <f t="shared" si="147"/>
        <v>0</v>
      </c>
      <c r="L2266" s="93">
        <f t="shared" si="148"/>
        <v>0</v>
      </c>
      <c r="M2266" s="94" t="str">
        <f>+IFERROR(VLOOKUP(LEFT(F2266,4),'ESTADAR V3 2025'!$C$4:$G$116,4,0),"")</f>
        <v/>
      </c>
      <c r="N2266" s="95" t="str">
        <f t="shared" si="149"/>
        <v/>
      </c>
      <c r="O2266" s="96" t="str">
        <f t="shared" si="150"/>
        <v/>
      </c>
      <c r="P2266" s="14"/>
      <c r="Q2266" s="14"/>
      <c r="R2266" s="218" t="e">
        <f>+VLOOKUP(F2266,'ESTADAR V3 2025'!$D$125:$G$236,4,FALSE)</f>
        <v>#N/A</v>
      </c>
    </row>
    <row r="2267" spans="1:18" x14ac:dyDescent="0.35">
      <c r="A2267" s="83" t="str">
        <f>IFERROR(VLOOKUP(LEFT(F2267,4),Tabla3[[COD]:[PROCESO]],5,0),"")</f>
        <v/>
      </c>
      <c r="B2267" s="15"/>
      <c r="C2267" s="85"/>
      <c r="D2267" s="84" t="e">
        <f>VLOOKUP(E2267,FINCAS!$A$2:$B$77,2,0)</f>
        <v>#N/A</v>
      </c>
      <c r="E2267" s="15"/>
      <c r="F2267" s="15"/>
      <c r="G2267" s="82" t="e">
        <f>VLOOKUP(F2267,'ESTADAR V3 2025'!$D$125:$E$240,2,0)</f>
        <v>#N/A</v>
      </c>
      <c r="H2267" s="86"/>
      <c r="I2267" s="86"/>
      <c r="J2267" s="15"/>
      <c r="K2267" s="92">
        <f t="shared" si="147"/>
        <v>0</v>
      </c>
      <c r="L2267" s="93">
        <f t="shared" si="148"/>
        <v>0</v>
      </c>
      <c r="M2267" s="94" t="str">
        <f>+IFERROR(VLOOKUP(LEFT(F2267,4),'ESTADAR V3 2025'!$C$4:$G$116,4,0),"")</f>
        <v/>
      </c>
      <c r="N2267" s="95" t="str">
        <f t="shared" si="149"/>
        <v/>
      </c>
      <c r="O2267" s="96" t="str">
        <f t="shared" si="150"/>
        <v/>
      </c>
      <c r="P2267" s="14"/>
      <c r="Q2267" s="14"/>
      <c r="R2267" s="218" t="e">
        <f>+VLOOKUP(F2267,'ESTADAR V3 2025'!$D$125:$G$236,4,FALSE)</f>
        <v>#N/A</v>
      </c>
    </row>
    <row r="2268" spans="1:18" x14ac:dyDescent="0.35">
      <c r="A2268" s="83" t="str">
        <f>IFERROR(VLOOKUP(LEFT(F2268,4),Tabla3[[COD]:[PROCESO]],5,0),"")</f>
        <v/>
      </c>
      <c r="B2268" s="15"/>
      <c r="C2268" s="85"/>
      <c r="D2268" s="84" t="e">
        <f>VLOOKUP(E2268,FINCAS!$A$2:$B$77,2,0)</f>
        <v>#N/A</v>
      </c>
      <c r="E2268" s="15"/>
      <c r="F2268" s="15"/>
      <c r="G2268" s="82" t="e">
        <f>VLOOKUP(F2268,'ESTADAR V3 2025'!$D$125:$E$240,2,0)</f>
        <v>#N/A</v>
      </c>
      <c r="H2268" s="86"/>
      <c r="I2268" s="86"/>
      <c r="J2268" s="15"/>
      <c r="K2268" s="92">
        <f t="shared" si="147"/>
        <v>0</v>
      </c>
      <c r="L2268" s="93">
        <f t="shared" si="148"/>
        <v>0</v>
      </c>
      <c r="M2268" s="94" t="str">
        <f>+IFERROR(VLOOKUP(LEFT(F2268,4),'ESTADAR V3 2025'!$C$4:$G$116,4,0),"")</f>
        <v/>
      </c>
      <c r="N2268" s="95" t="str">
        <f t="shared" si="149"/>
        <v/>
      </c>
      <c r="O2268" s="96" t="str">
        <f t="shared" si="150"/>
        <v/>
      </c>
      <c r="P2268" s="14"/>
      <c r="Q2268" s="14"/>
      <c r="R2268" s="218" t="e">
        <f>+VLOOKUP(F2268,'ESTADAR V3 2025'!$D$125:$G$236,4,FALSE)</f>
        <v>#N/A</v>
      </c>
    </row>
    <row r="2269" spans="1:18" x14ac:dyDescent="0.35">
      <c r="A2269" s="83" t="str">
        <f>IFERROR(VLOOKUP(LEFT(F2269,4),Tabla3[[COD]:[PROCESO]],5,0),"")</f>
        <v/>
      </c>
      <c r="B2269" s="15"/>
      <c r="C2269" s="85"/>
      <c r="D2269" s="84" t="e">
        <f>VLOOKUP(E2269,FINCAS!$A$2:$B$77,2,0)</f>
        <v>#N/A</v>
      </c>
      <c r="E2269" s="15"/>
      <c r="F2269" s="15"/>
      <c r="G2269" s="82" t="e">
        <f>VLOOKUP(F2269,'ESTADAR V3 2025'!$D$125:$E$240,2,0)</f>
        <v>#N/A</v>
      </c>
      <c r="H2269" s="86"/>
      <c r="I2269" s="86"/>
      <c r="J2269" s="15"/>
      <c r="K2269" s="92">
        <f t="shared" si="147"/>
        <v>0</v>
      </c>
      <c r="L2269" s="93">
        <f t="shared" si="148"/>
        <v>0</v>
      </c>
      <c r="M2269" s="94" t="str">
        <f>+IFERROR(VLOOKUP(LEFT(F2269,4),'ESTADAR V3 2025'!$C$4:$G$116,4,0),"")</f>
        <v/>
      </c>
      <c r="N2269" s="95" t="str">
        <f t="shared" si="149"/>
        <v/>
      </c>
      <c r="O2269" s="96" t="str">
        <f t="shared" si="150"/>
        <v/>
      </c>
      <c r="P2269" s="14"/>
      <c r="Q2269" s="14"/>
      <c r="R2269" s="218" t="e">
        <f>+VLOOKUP(F2269,'ESTADAR V3 2025'!$D$125:$G$236,4,FALSE)</f>
        <v>#N/A</v>
      </c>
    </row>
    <row r="2270" spans="1:18" x14ac:dyDescent="0.35">
      <c r="A2270" s="83" t="str">
        <f>IFERROR(VLOOKUP(LEFT(F2270,4),Tabla3[[COD]:[PROCESO]],5,0),"")</f>
        <v/>
      </c>
      <c r="B2270" s="15"/>
      <c r="C2270" s="85"/>
      <c r="D2270" s="84" t="e">
        <f>VLOOKUP(E2270,FINCAS!$A$2:$B$77,2,0)</f>
        <v>#N/A</v>
      </c>
      <c r="E2270" s="15"/>
      <c r="F2270" s="15"/>
      <c r="G2270" s="82" t="e">
        <f>VLOOKUP(F2270,'ESTADAR V3 2025'!$D$125:$E$240,2,0)</f>
        <v>#N/A</v>
      </c>
      <c r="H2270" s="86"/>
      <c r="I2270" s="86"/>
      <c r="J2270" s="15"/>
      <c r="K2270" s="92">
        <f t="shared" si="147"/>
        <v>0</v>
      </c>
      <c r="L2270" s="93">
        <f t="shared" si="148"/>
        <v>0</v>
      </c>
      <c r="M2270" s="94" t="str">
        <f>+IFERROR(VLOOKUP(LEFT(F2270,4),'ESTADAR V3 2025'!$C$4:$G$116,4,0),"")</f>
        <v/>
      </c>
      <c r="N2270" s="95" t="str">
        <f t="shared" si="149"/>
        <v/>
      </c>
      <c r="O2270" s="96" t="str">
        <f t="shared" si="150"/>
        <v/>
      </c>
      <c r="P2270" s="14"/>
      <c r="Q2270" s="14"/>
      <c r="R2270" s="218" t="e">
        <f>+VLOOKUP(F2270,'ESTADAR V3 2025'!$D$125:$G$236,4,FALSE)</f>
        <v>#N/A</v>
      </c>
    </row>
    <row r="2271" spans="1:18" x14ac:dyDescent="0.35">
      <c r="A2271" s="83" t="str">
        <f>IFERROR(VLOOKUP(LEFT(F2271,4),Tabla3[[COD]:[PROCESO]],5,0),"")</f>
        <v/>
      </c>
      <c r="B2271" s="15"/>
      <c r="C2271" s="85"/>
      <c r="D2271" s="84" t="e">
        <f>VLOOKUP(E2271,FINCAS!$A$2:$B$77,2,0)</f>
        <v>#N/A</v>
      </c>
      <c r="E2271" s="15"/>
      <c r="F2271" s="15"/>
      <c r="G2271" s="82" t="e">
        <f>VLOOKUP(F2271,'ESTADAR V3 2025'!$D$125:$E$240,2,0)</f>
        <v>#N/A</v>
      </c>
      <c r="H2271" s="86"/>
      <c r="I2271" s="86"/>
      <c r="J2271" s="15"/>
      <c r="K2271" s="92">
        <f t="shared" si="147"/>
        <v>0</v>
      </c>
      <c r="L2271" s="93">
        <f t="shared" si="148"/>
        <v>0</v>
      </c>
      <c r="M2271" s="94" t="str">
        <f>+IFERROR(VLOOKUP(LEFT(F2271,4),'ESTADAR V3 2025'!$C$4:$G$116,4,0),"")</f>
        <v/>
      </c>
      <c r="N2271" s="95" t="str">
        <f t="shared" si="149"/>
        <v/>
      </c>
      <c r="O2271" s="96" t="str">
        <f t="shared" si="150"/>
        <v/>
      </c>
      <c r="P2271" s="14"/>
      <c r="Q2271" s="14"/>
      <c r="R2271" s="218" t="e">
        <f>+VLOOKUP(F2271,'ESTADAR V3 2025'!$D$125:$G$236,4,FALSE)</f>
        <v>#N/A</v>
      </c>
    </row>
    <row r="2272" spans="1:18" x14ac:dyDescent="0.35">
      <c r="A2272" s="83" t="str">
        <f>IFERROR(VLOOKUP(LEFT(F2272,4),Tabla3[[COD]:[PROCESO]],5,0),"")</f>
        <v/>
      </c>
      <c r="B2272" s="15"/>
      <c r="C2272" s="85"/>
      <c r="D2272" s="84" t="e">
        <f>VLOOKUP(E2272,FINCAS!$A$2:$B$77,2,0)</f>
        <v>#N/A</v>
      </c>
      <c r="E2272" s="15"/>
      <c r="F2272" s="15"/>
      <c r="G2272" s="82" t="e">
        <f>VLOOKUP(F2272,'ESTADAR V3 2025'!$D$125:$E$240,2,0)</f>
        <v>#N/A</v>
      </c>
      <c r="H2272" s="86"/>
      <c r="I2272" s="86"/>
      <c r="J2272" s="15"/>
      <c r="K2272" s="92">
        <f t="shared" si="147"/>
        <v>0</v>
      </c>
      <c r="L2272" s="93">
        <f t="shared" si="148"/>
        <v>0</v>
      </c>
      <c r="M2272" s="94" t="str">
        <f>+IFERROR(VLOOKUP(LEFT(F2272,4),'ESTADAR V3 2025'!$C$4:$G$116,4,0),"")</f>
        <v/>
      </c>
      <c r="N2272" s="95" t="str">
        <f t="shared" si="149"/>
        <v/>
      </c>
      <c r="O2272" s="96" t="str">
        <f t="shared" si="150"/>
        <v/>
      </c>
      <c r="P2272" s="14"/>
      <c r="Q2272" s="14"/>
      <c r="R2272" s="218" t="e">
        <f>+VLOOKUP(F2272,'ESTADAR V3 2025'!$D$125:$G$236,4,FALSE)</f>
        <v>#N/A</v>
      </c>
    </row>
    <row r="2273" spans="1:18" x14ac:dyDescent="0.35">
      <c r="A2273" s="83" t="str">
        <f>IFERROR(VLOOKUP(LEFT(F2273,4),Tabla3[[COD]:[PROCESO]],5,0),"")</f>
        <v/>
      </c>
      <c r="B2273" s="15"/>
      <c r="C2273" s="85"/>
      <c r="D2273" s="84" t="e">
        <f>VLOOKUP(E2273,FINCAS!$A$2:$B$77,2,0)</f>
        <v>#N/A</v>
      </c>
      <c r="E2273" s="15"/>
      <c r="F2273" s="15"/>
      <c r="G2273" s="82" t="e">
        <f>VLOOKUP(F2273,'ESTADAR V3 2025'!$D$125:$E$240,2,0)</f>
        <v>#N/A</v>
      </c>
      <c r="H2273" s="86"/>
      <c r="I2273" s="86"/>
      <c r="J2273" s="15"/>
      <c r="K2273" s="92">
        <f t="shared" ref="K2273:K2336" si="151">+IFERROR(L2273,M2273)</f>
        <v>0</v>
      </c>
      <c r="L2273" s="93">
        <f t="shared" ref="L2273:L2336" si="152">+(I2273-H2273)*24</f>
        <v>0</v>
      </c>
      <c r="M2273" s="94" t="str">
        <f>+IFERROR(VLOOKUP(LEFT(F2273,4),'ESTADAR V3 2025'!$C$4:$G$116,4,0),"")</f>
        <v/>
      </c>
      <c r="N2273" s="95" t="str">
        <f t="shared" ref="N2273:N2336" si="153">IFERROR(J2273/L2273,"")</f>
        <v/>
      </c>
      <c r="O2273" s="96" t="str">
        <f t="shared" ref="O2273:O2336" si="154">IFERROR(N2273/M2273,"")</f>
        <v/>
      </c>
      <c r="P2273" s="14"/>
      <c r="Q2273" s="14"/>
      <c r="R2273" s="218" t="e">
        <f>+VLOOKUP(F2273,'ESTADAR V3 2025'!$D$125:$G$236,4,FALSE)</f>
        <v>#N/A</v>
      </c>
    </row>
    <row r="2274" spans="1:18" x14ac:dyDescent="0.35">
      <c r="A2274" s="83" t="str">
        <f>IFERROR(VLOOKUP(LEFT(F2274,4),Tabla3[[COD]:[PROCESO]],5,0),"")</f>
        <v/>
      </c>
      <c r="B2274" s="15"/>
      <c r="C2274" s="85"/>
      <c r="D2274" s="84" t="e">
        <f>VLOOKUP(E2274,FINCAS!$A$2:$B$77,2,0)</f>
        <v>#N/A</v>
      </c>
      <c r="E2274" s="15"/>
      <c r="F2274" s="15"/>
      <c r="G2274" s="82" t="e">
        <f>VLOOKUP(F2274,'ESTADAR V3 2025'!$D$125:$E$240,2,0)</f>
        <v>#N/A</v>
      </c>
      <c r="H2274" s="86"/>
      <c r="I2274" s="86"/>
      <c r="J2274" s="15"/>
      <c r="K2274" s="92">
        <f t="shared" si="151"/>
        <v>0</v>
      </c>
      <c r="L2274" s="93">
        <f t="shared" si="152"/>
        <v>0</v>
      </c>
      <c r="M2274" s="94" t="str">
        <f>+IFERROR(VLOOKUP(LEFT(F2274,4),'ESTADAR V3 2025'!$C$4:$G$116,4,0),"")</f>
        <v/>
      </c>
      <c r="N2274" s="95" t="str">
        <f t="shared" si="153"/>
        <v/>
      </c>
      <c r="O2274" s="96" t="str">
        <f t="shared" si="154"/>
        <v/>
      </c>
      <c r="P2274" s="14"/>
      <c r="Q2274" s="14"/>
      <c r="R2274" s="218" t="e">
        <f>+VLOOKUP(F2274,'ESTADAR V3 2025'!$D$125:$G$236,4,FALSE)</f>
        <v>#N/A</v>
      </c>
    </row>
    <row r="2275" spans="1:18" x14ac:dyDescent="0.35">
      <c r="A2275" s="83" t="str">
        <f>IFERROR(VLOOKUP(LEFT(F2275,4),Tabla3[[COD]:[PROCESO]],5,0),"")</f>
        <v/>
      </c>
      <c r="B2275" s="15"/>
      <c r="C2275" s="85"/>
      <c r="D2275" s="84" t="e">
        <f>VLOOKUP(E2275,FINCAS!$A$2:$B$77,2,0)</f>
        <v>#N/A</v>
      </c>
      <c r="E2275" s="15"/>
      <c r="F2275" s="15"/>
      <c r="G2275" s="82" t="e">
        <f>VLOOKUP(F2275,'ESTADAR V3 2025'!$D$125:$E$240,2,0)</f>
        <v>#N/A</v>
      </c>
      <c r="H2275" s="86"/>
      <c r="I2275" s="86"/>
      <c r="J2275" s="15"/>
      <c r="K2275" s="92">
        <f t="shared" si="151"/>
        <v>0</v>
      </c>
      <c r="L2275" s="93">
        <f t="shared" si="152"/>
        <v>0</v>
      </c>
      <c r="M2275" s="94" t="str">
        <f>+IFERROR(VLOOKUP(LEFT(F2275,4),'ESTADAR V3 2025'!$C$4:$G$116,4,0),"")</f>
        <v/>
      </c>
      <c r="N2275" s="95" t="str">
        <f t="shared" si="153"/>
        <v/>
      </c>
      <c r="O2275" s="96" t="str">
        <f t="shared" si="154"/>
        <v/>
      </c>
      <c r="P2275" s="14"/>
      <c r="Q2275" s="14"/>
      <c r="R2275" s="218" t="e">
        <f>+VLOOKUP(F2275,'ESTADAR V3 2025'!$D$125:$G$236,4,FALSE)</f>
        <v>#N/A</v>
      </c>
    </row>
    <row r="2276" spans="1:18" x14ac:dyDescent="0.35">
      <c r="A2276" s="83" t="str">
        <f>IFERROR(VLOOKUP(LEFT(F2276,4),Tabla3[[COD]:[PROCESO]],5,0),"")</f>
        <v/>
      </c>
      <c r="B2276" s="15"/>
      <c r="C2276" s="85"/>
      <c r="D2276" s="84" t="e">
        <f>VLOOKUP(E2276,FINCAS!$A$2:$B$77,2,0)</f>
        <v>#N/A</v>
      </c>
      <c r="E2276" s="15"/>
      <c r="F2276" s="15"/>
      <c r="G2276" s="82" t="e">
        <f>VLOOKUP(F2276,'ESTADAR V3 2025'!$D$125:$E$240,2,0)</f>
        <v>#N/A</v>
      </c>
      <c r="H2276" s="86"/>
      <c r="I2276" s="86"/>
      <c r="J2276" s="15"/>
      <c r="K2276" s="92">
        <f t="shared" si="151"/>
        <v>0</v>
      </c>
      <c r="L2276" s="93">
        <f t="shared" si="152"/>
        <v>0</v>
      </c>
      <c r="M2276" s="94" t="str">
        <f>+IFERROR(VLOOKUP(LEFT(F2276,4),'ESTADAR V3 2025'!$C$4:$G$116,4,0),"")</f>
        <v/>
      </c>
      <c r="N2276" s="95" t="str">
        <f t="shared" si="153"/>
        <v/>
      </c>
      <c r="O2276" s="96" t="str">
        <f t="shared" si="154"/>
        <v/>
      </c>
      <c r="P2276" s="14"/>
      <c r="Q2276" s="14"/>
      <c r="R2276" s="218" t="e">
        <f>+VLOOKUP(F2276,'ESTADAR V3 2025'!$D$125:$G$236,4,FALSE)</f>
        <v>#N/A</v>
      </c>
    </row>
    <row r="2277" spans="1:18" x14ac:dyDescent="0.35">
      <c r="A2277" s="83" t="str">
        <f>IFERROR(VLOOKUP(LEFT(F2277,4),Tabla3[[COD]:[PROCESO]],5,0),"")</f>
        <v/>
      </c>
      <c r="B2277" s="15"/>
      <c r="C2277" s="85"/>
      <c r="D2277" s="84" t="e">
        <f>VLOOKUP(E2277,FINCAS!$A$2:$B$77,2,0)</f>
        <v>#N/A</v>
      </c>
      <c r="E2277" s="15"/>
      <c r="F2277" s="15"/>
      <c r="G2277" s="82" t="e">
        <f>VLOOKUP(F2277,'ESTADAR V3 2025'!$D$125:$E$240,2,0)</f>
        <v>#N/A</v>
      </c>
      <c r="H2277" s="86"/>
      <c r="I2277" s="86"/>
      <c r="J2277" s="15"/>
      <c r="K2277" s="92">
        <f t="shared" si="151"/>
        <v>0</v>
      </c>
      <c r="L2277" s="93">
        <f t="shared" si="152"/>
        <v>0</v>
      </c>
      <c r="M2277" s="94" t="str">
        <f>+IFERROR(VLOOKUP(LEFT(F2277,4),'ESTADAR V3 2025'!$C$4:$G$116,4,0),"")</f>
        <v/>
      </c>
      <c r="N2277" s="95" t="str">
        <f t="shared" si="153"/>
        <v/>
      </c>
      <c r="O2277" s="96" t="str">
        <f t="shared" si="154"/>
        <v/>
      </c>
      <c r="P2277" s="14"/>
      <c r="Q2277" s="14"/>
      <c r="R2277" s="218" t="e">
        <f>+VLOOKUP(F2277,'ESTADAR V3 2025'!$D$125:$G$236,4,FALSE)</f>
        <v>#N/A</v>
      </c>
    </row>
    <row r="2278" spans="1:18" x14ac:dyDescent="0.35">
      <c r="A2278" s="83" t="str">
        <f>IFERROR(VLOOKUP(LEFT(F2278,4),Tabla3[[COD]:[PROCESO]],5,0),"")</f>
        <v/>
      </c>
      <c r="B2278" s="15"/>
      <c r="C2278" s="85"/>
      <c r="D2278" s="84" t="e">
        <f>VLOOKUP(E2278,FINCAS!$A$2:$B$77,2,0)</f>
        <v>#N/A</v>
      </c>
      <c r="E2278" s="15"/>
      <c r="F2278" s="15"/>
      <c r="G2278" s="82" t="e">
        <f>VLOOKUP(F2278,'ESTADAR V3 2025'!$D$125:$E$240,2,0)</f>
        <v>#N/A</v>
      </c>
      <c r="H2278" s="86"/>
      <c r="I2278" s="86"/>
      <c r="J2278" s="15"/>
      <c r="K2278" s="92">
        <f t="shared" si="151"/>
        <v>0</v>
      </c>
      <c r="L2278" s="93">
        <f t="shared" si="152"/>
        <v>0</v>
      </c>
      <c r="M2278" s="94" t="str">
        <f>+IFERROR(VLOOKUP(LEFT(F2278,4),'ESTADAR V3 2025'!$C$4:$G$116,4,0),"")</f>
        <v/>
      </c>
      <c r="N2278" s="95" t="str">
        <f t="shared" si="153"/>
        <v/>
      </c>
      <c r="O2278" s="96" t="str">
        <f t="shared" si="154"/>
        <v/>
      </c>
      <c r="P2278" s="14"/>
      <c r="Q2278" s="14"/>
      <c r="R2278" s="218" t="e">
        <f>+VLOOKUP(F2278,'ESTADAR V3 2025'!$D$125:$G$236,4,FALSE)</f>
        <v>#N/A</v>
      </c>
    </row>
    <row r="2279" spans="1:18" x14ac:dyDescent="0.35">
      <c r="A2279" s="83" t="str">
        <f>IFERROR(VLOOKUP(LEFT(F2279,4),Tabla3[[COD]:[PROCESO]],5,0),"")</f>
        <v/>
      </c>
      <c r="B2279" s="15"/>
      <c r="C2279" s="85"/>
      <c r="D2279" s="84" t="e">
        <f>VLOOKUP(E2279,FINCAS!$A$2:$B$77,2,0)</f>
        <v>#N/A</v>
      </c>
      <c r="E2279" s="15"/>
      <c r="F2279" s="15"/>
      <c r="G2279" s="82" t="e">
        <f>VLOOKUP(F2279,'ESTADAR V3 2025'!$D$125:$E$240,2,0)</f>
        <v>#N/A</v>
      </c>
      <c r="H2279" s="86"/>
      <c r="I2279" s="86"/>
      <c r="J2279" s="15"/>
      <c r="K2279" s="92">
        <f t="shared" si="151"/>
        <v>0</v>
      </c>
      <c r="L2279" s="93">
        <f t="shared" si="152"/>
        <v>0</v>
      </c>
      <c r="M2279" s="94" t="str">
        <f>+IFERROR(VLOOKUP(LEFT(F2279,4),'ESTADAR V3 2025'!$C$4:$G$116,4,0),"")</f>
        <v/>
      </c>
      <c r="N2279" s="95" t="str">
        <f t="shared" si="153"/>
        <v/>
      </c>
      <c r="O2279" s="96" t="str">
        <f t="shared" si="154"/>
        <v/>
      </c>
      <c r="P2279" s="14"/>
      <c r="Q2279" s="14"/>
      <c r="R2279" s="218" t="e">
        <f>+VLOOKUP(F2279,'ESTADAR V3 2025'!$D$125:$G$236,4,FALSE)</f>
        <v>#N/A</v>
      </c>
    </row>
    <row r="2280" spans="1:18" x14ac:dyDescent="0.35">
      <c r="A2280" s="83" t="str">
        <f>IFERROR(VLOOKUP(LEFT(F2280,4),Tabla3[[COD]:[PROCESO]],5,0),"")</f>
        <v/>
      </c>
      <c r="B2280" s="15"/>
      <c r="C2280" s="85"/>
      <c r="D2280" s="84" t="e">
        <f>VLOOKUP(E2280,FINCAS!$A$2:$B$77,2,0)</f>
        <v>#N/A</v>
      </c>
      <c r="E2280" s="15"/>
      <c r="F2280" s="15"/>
      <c r="G2280" s="82" t="e">
        <f>VLOOKUP(F2280,'ESTADAR V3 2025'!$D$125:$E$240,2,0)</f>
        <v>#N/A</v>
      </c>
      <c r="H2280" s="86"/>
      <c r="I2280" s="86"/>
      <c r="J2280" s="15"/>
      <c r="K2280" s="92">
        <f t="shared" si="151"/>
        <v>0</v>
      </c>
      <c r="L2280" s="93">
        <f t="shared" si="152"/>
        <v>0</v>
      </c>
      <c r="M2280" s="94" t="str">
        <f>+IFERROR(VLOOKUP(LEFT(F2280,4),'ESTADAR V3 2025'!$C$4:$G$116,4,0),"")</f>
        <v/>
      </c>
      <c r="N2280" s="95" t="str">
        <f t="shared" si="153"/>
        <v/>
      </c>
      <c r="O2280" s="96" t="str">
        <f t="shared" si="154"/>
        <v/>
      </c>
      <c r="P2280" s="14"/>
      <c r="Q2280" s="14"/>
      <c r="R2280" s="218" t="e">
        <f>+VLOOKUP(F2280,'ESTADAR V3 2025'!$D$125:$G$236,4,FALSE)</f>
        <v>#N/A</v>
      </c>
    </row>
    <row r="2281" spans="1:18" x14ac:dyDescent="0.35">
      <c r="A2281" s="83" t="str">
        <f>IFERROR(VLOOKUP(LEFT(F2281,4),Tabla3[[COD]:[PROCESO]],5,0),"")</f>
        <v/>
      </c>
      <c r="B2281" s="15"/>
      <c r="C2281" s="85"/>
      <c r="D2281" s="84" t="e">
        <f>VLOOKUP(E2281,FINCAS!$A$2:$B$77,2,0)</f>
        <v>#N/A</v>
      </c>
      <c r="E2281" s="15"/>
      <c r="F2281" s="15"/>
      <c r="G2281" s="82" t="e">
        <f>VLOOKUP(F2281,'ESTADAR V3 2025'!$D$125:$E$240,2,0)</f>
        <v>#N/A</v>
      </c>
      <c r="H2281" s="86"/>
      <c r="I2281" s="86"/>
      <c r="J2281" s="15"/>
      <c r="K2281" s="92">
        <f t="shared" si="151"/>
        <v>0</v>
      </c>
      <c r="L2281" s="93">
        <f t="shared" si="152"/>
        <v>0</v>
      </c>
      <c r="M2281" s="94" t="str">
        <f>+IFERROR(VLOOKUP(LEFT(F2281,4),'ESTADAR V3 2025'!$C$4:$G$116,4,0),"")</f>
        <v/>
      </c>
      <c r="N2281" s="95" t="str">
        <f t="shared" si="153"/>
        <v/>
      </c>
      <c r="O2281" s="96" t="str">
        <f t="shared" si="154"/>
        <v/>
      </c>
      <c r="P2281" s="14"/>
      <c r="Q2281" s="14"/>
      <c r="R2281" s="218" t="e">
        <f>+VLOOKUP(F2281,'ESTADAR V3 2025'!$D$125:$G$236,4,FALSE)</f>
        <v>#N/A</v>
      </c>
    </row>
    <row r="2282" spans="1:18" x14ac:dyDescent="0.35">
      <c r="A2282" s="83" t="str">
        <f>IFERROR(VLOOKUP(LEFT(F2282,4),Tabla3[[COD]:[PROCESO]],5,0),"")</f>
        <v/>
      </c>
      <c r="B2282" s="15"/>
      <c r="C2282" s="85"/>
      <c r="D2282" s="84" t="e">
        <f>VLOOKUP(E2282,FINCAS!$A$2:$B$77,2,0)</f>
        <v>#N/A</v>
      </c>
      <c r="E2282" s="15"/>
      <c r="F2282" s="15"/>
      <c r="G2282" s="82" t="e">
        <f>VLOOKUP(F2282,'ESTADAR V3 2025'!$D$125:$E$240,2,0)</f>
        <v>#N/A</v>
      </c>
      <c r="H2282" s="86"/>
      <c r="I2282" s="86"/>
      <c r="J2282" s="15"/>
      <c r="K2282" s="92">
        <f t="shared" si="151"/>
        <v>0</v>
      </c>
      <c r="L2282" s="93">
        <f t="shared" si="152"/>
        <v>0</v>
      </c>
      <c r="M2282" s="94" t="str">
        <f>+IFERROR(VLOOKUP(LEFT(F2282,4),'ESTADAR V3 2025'!$C$4:$G$116,4,0),"")</f>
        <v/>
      </c>
      <c r="N2282" s="95" t="str">
        <f t="shared" si="153"/>
        <v/>
      </c>
      <c r="O2282" s="96" t="str">
        <f t="shared" si="154"/>
        <v/>
      </c>
      <c r="P2282" s="14"/>
      <c r="Q2282" s="14"/>
      <c r="R2282" s="218" t="e">
        <f>+VLOOKUP(F2282,'ESTADAR V3 2025'!$D$125:$G$236,4,FALSE)</f>
        <v>#N/A</v>
      </c>
    </row>
    <row r="2283" spans="1:18" x14ac:dyDescent="0.35">
      <c r="A2283" s="83" t="str">
        <f>IFERROR(VLOOKUP(LEFT(F2283,4),Tabla3[[COD]:[PROCESO]],5,0),"")</f>
        <v/>
      </c>
      <c r="B2283" s="15"/>
      <c r="C2283" s="85"/>
      <c r="D2283" s="84" t="e">
        <f>VLOOKUP(E2283,FINCAS!$A$2:$B$77,2,0)</f>
        <v>#N/A</v>
      </c>
      <c r="E2283" s="15"/>
      <c r="F2283" s="15"/>
      <c r="G2283" s="82" t="e">
        <f>VLOOKUP(F2283,'ESTADAR V3 2025'!$D$125:$E$240,2,0)</f>
        <v>#N/A</v>
      </c>
      <c r="H2283" s="86"/>
      <c r="I2283" s="86"/>
      <c r="J2283" s="15"/>
      <c r="K2283" s="92">
        <f t="shared" si="151"/>
        <v>0</v>
      </c>
      <c r="L2283" s="93">
        <f t="shared" si="152"/>
        <v>0</v>
      </c>
      <c r="M2283" s="94" t="str">
        <f>+IFERROR(VLOOKUP(LEFT(F2283,4),'ESTADAR V3 2025'!$C$4:$G$116,4,0),"")</f>
        <v/>
      </c>
      <c r="N2283" s="95" t="str">
        <f t="shared" si="153"/>
        <v/>
      </c>
      <c r="O2283" s="96" t="str">
        <f t="shared" si="154"/>
        <v/>
      </c>
      <c r="P2283" s="14"/>
      <c r="Q2283" s="14"/>
      <c r="R2283" s="218" t="e">
        <f>+VLOOKUP(F2283,'ESTADAR V3 2025'!$D$125:$G$236,4,FALSE)</f>
        <v>#N/A</v>
      </c>
    </row>
    <row r="2284" spans="1:18" x14ac:dyDescent="0.35">
      <c r="A2284" s="83" t="str">
        <f>IFERROR(VLOOKUP(LEFT(F2284,4),Tabla3[[COD]:[PROCESO]],5,0),"")</f>
        <v/>
      </c>
      <c r="B2284" s="15"/>
      <c r="C2284" s="85"/>
      <c r="D2284" s="84" t="e">
        <f>VLOOKUP(E2284,FINCAS!$A$2:$B$77,2,0)</f>
        <v>#N/A</v>
      </c>
      <c r="E2284" s="15"/>
      <c r="F2284" s="15"/>
      <c r="G2284" s="82" t="e">
        <f>VLOOKUP(F2284,'ESTADAR V3 2025'!$D$125:$E$240,2,0)</f>
        <v>#N/A</v>
      </c>
      <c r="H2284" s="86"/>
      <c r="I2284" s="86"/>
      <c r="J2284" s="15"/>
      <c r="K2284" s="92">
        <f t="shared" si="151"/>
        <v>0</v>
      </c>
      <c r="L2284" s="93">
        <f t="shared" si="152"/>
        <v>0</v>
      </c>
      <c r="M2284" s="94" t="str">
        <f>+IFERROR(VLOOKUP(LEFT(F2284,4),'ESTADAR V3 2025'!$C$4:$G$116,4,0),"")</f>
        <v/>
      </c>
      <c r="N2284" s="95" t="str">
        <f t="shared" si="153"/>
        <v/>
      </c>
      <c r="O2284" s="96" t="str">
        <f t="shared" si="154"/>
        <v/>
      </c>
      <c r="P2284" s="14"/>
      <c r="Q2284" s="14"/>
      <c r="R2284" s="218" t="e">
        <f>+VLOOKUP(F2284,'ESTADAR V3 2025'!$D$125:$G$236,4,FALSE)</f>
        <v>#N/A</v>
      </c>
    </row>
    <row r="2285" spans="1:18" x14ac:dyDescent="0.35">
      <c r="A2285" s="83" t="str">
        <f>IFERROR(VLOOKUP(LEFT(F2285,4),Tabla3[[COD]:[PROCESO]],5,0),"")</f>
        <v/>
      </c>
      <c r="B2285" s="15"/>
      <c r="C2285" s="85"/>
      <c r="D2285" s="84" t="e">
        <f>VLOOKUP(E2285,FINCAS!$A$2:$B$77,2,0)</f>
        <v>#N/A</v>
      </c>
      <c r="E2285" s="15"/>
      <c r="F2285" s="15"/>
      <c r="G2285" s="82" t="e">
        <f>VLOOKUP(F2285,'ESTADAR V3 2025'!$D$125:$E$240,2,0)</f>
        <v>#N/A</v>
      </c>
      <c r="H2285" s="86"/>
      <c r="I2285" s="86"/>
      <c r="J2285" s="15"/>
      <c r="K2285" s="92">
        <f t="shared" si="151"/>
        <v>0</v>
      </c>
      <c r="L2285" s="93">
        <f t="shared" si="152"/>
        <v>0</v>
      </c>
      <c r="M2285" s="94" t="str">
        <f>+IFERROR(VLOOKUP(LEFT(F2285,4),'ESTADAR V3 2025'!$C$4:$G$116,4,0),"")</f>
        <v/>
      </c>
      <c r="N2285" s="95" t="str">
        <f t="shared" si="153"/>
        <v/>
      </c>
      <c r="O2285" s="96" t="str">
        <f t="shared" si="154"/>
        <v/>
      </c>
      <c r="P2285" s="14"/>
      <c r="Q2285" s="14"/>
      <c r="R2285" s="218" t="e">
        <f>+VLOOKUP(F2285,'ESTADAR V3 2025'!$D$125:$G$236,4,FALSE)</f>
        <v>#N/A</v>
      </c>
    </row>
    <row r="2286" spans="1:18" x14ac:dyDescent="0.35">
      <c r="A2286" s="83" t="str">
        <f>IFERROR(VLOOKUP(LEFT(F2286,4),Tabla3[[COD]:[PROCESO]],5,0),"")</f>
        <v/>
      </c>
      <c r="B2286" s="15"/>
      <c r="C2286" s="85"/>
      <c r="D2286" s="84" t="e">
        <f>VLOOKUP(E2286,FINCAS!$A$2:$B$77,2,0)</f>
        <v>#N/A</v>
      </c>
      <c r="E2286" s="15"/>
      <c r="F2286" s="15"/>
      <c r="G2286" s="82" t="e">
        <f>VLOOKUP(F2286,'ESTADAR V3 2025'!$D$125:$E$240,2,0)</f>
        <v>#N/A</v>
      </c>
      <c r="H2286" s="86"/>
      <c r="I2286" s="86"/>
      <c r="J2286" s="15"/>
      <c r="K2286" s="92">
        <f t="shared" si="151"/>
        <v>0</v>
      </c>
      <c r="L2286" s="93">
        <f t="shared" si="152"/>
        <v>0</v>
      </c>
      <c r="M2286" s="94" t="str">
        <f>+IFERROR(VLOOKUP(LEFT(F2286,4),'ESTADAR V3 2025'!$C$4:$G$116,4,0),"")</f>
        <v/>
      </c>
      <c r="N2286" s="95" t="str">
        <f t="shared" si="153"/>
        <v/>
      </c>
      <c r="O2286" s="96" t="str">
        <f t="shared" si="154"/>
        <v/>
      </c>
      <c r="P2286" s="14"/>
      <c r="Q2286" s="14"/>
      <c r="R2286" s="218" t="e">
        <f>+VLOOKUP(F2286,'ESTADAR V3 2025'!$D$125:$G$236,4,FALSE)</f>
        <v>#N/A</v>
      </c>
    </row>
    <row r="2287" spans="1:18" x14ac:dyDescent="0.35">
      <c r="A2287" s="83" t="str">
        <f>IFERROR(VLOOKUP(LEFT(F2287,4),Tabla3[[COD]:[PROCESO]],5,0),"")</f>
        <v/>
      </c>
      <c r="B2287" s="15"/>
      <c r="C2287" s="85"/>
      <c r="D2287" s="84" t="e">
        <f>VLOOKUP(E2287,FINCAS!$A$2:$B$77,2,0)</f>
        <v>#N/A</v>
      </c>
      <c r="E2287" s="15"/>
      <c r="F2287" s="15"/>
      <c r="G2287" s="82" t="e">
        <f>VLOOKUP(F2287,'ESTADAR V3 2025'!$D$125:$E$240,2,0)</f>
        <v>#N/A</v>
      </c>
      <c r="H2287" s="86"/>
      <c r="I2287" s="86"/>
      <c r="J2287" s="15"/>
      <c r="K2287" s="92">
        <f t="shared" si="151"/>
        <v>0</v>
      </c>
      <c r="L2287" s="93">
        <f t="shared" si="152"/>
        <v>0</v>
      </c>
      <c r="M2287" s="94" t="str">
        <f>+IFERROR(VLOOKUP(LEFT(F2287,4),'ESTADAR V3 2025'!$C$4:$G$116,4,0),"")</f>
        <v/>
      </c>
      <c r="N2287" s="95" t="str">
        <f t="shared" si="153"/>
        <v/>
      </c>
      <c r="O2287" s="96" t="str">
        <f t="shared" si="154"/>
        <v/>
      </c>
      <c r="P2287" s="14"/>
      <c r="Q2287" s="14"/>
      <c r="R2287" s="218" t="e">
        <f>+VLOOKUP(F2287,'ESTADAR V3 2025'!$D$125:$G$236,4,FALSE)</f>
        <v>#N/A</v>
      </c>
    </row>
    <row r="2288" spans="1:18" x14ac:dyDescent="0.35">
      <c r="A2288" s="83" t="str">
        <f>IFERROR(VLOOKUP(LEFT(F2288,4),Tabla3[[COD]:[PROCESO]],5,0),"")</f>
        <v/>
      </c>
      <c r="B2288" s="15"/>
      <c r="C2288" s="85"/>
      <c r="D2288" s="84" t="e">
        <f>VLOOKUP(E2288,FINCAS!$A$2:$B$77,2,0)</f>
        <v>#N/A</v>
      </c>
      <c r="E2288" s="15"/>
      <c r="F2288" s="15"/>
      <c r="G2288" s="82" t="e">
        <f>VLOOKUP(F2288,'ESTADAR V3 2025'!$D$125:$E$240,2,0)</f>
        <v>#N/A</v>
      </c>
      <c r="H2288" s="86"/>
      <c r="I2288" s="86"/>
      <c r="J2288" s="15"/>
      <c r="K2288" s="92">
        <f t="shared" si="151"/>
        <v>0</v>
      </c>
      <c r="L2288" s="93">
        <f t="shared" si="152"/>
        <v>0</v>
      </c>
      <c r="M2288" s="94" t="str">
        <f>+IFERROR(VLOOKUP(LEFT(F2288,4),'ESTADAR V3 2025'!$C$4:$G$116,4,0),"")</f>
        <v/>
      </c>
      <c r="N2288" s="95" t="str">
        <f t="shared" si="153"/>
        <v/>
      </c>
      <c r="O2288" s="96" t="str">
        <f t="shared" si="154"/>
        <v/>
      </c>
      <c r="P2288" s="14"/>
      <c r="Q2288" s="14"/>
      <c r="R2288" s="218" t="e">
        <f>+VLOOKUP(F2288,'ESTADAR V3 2025'!$D$125:$G$236,4,FALSE)</f>
        <v>#N/A</v>
      </c>
    </row>
    <row r="2289" spans="1:18" x14ac:dyDescent="0.35">
      <c r="A2289" s="83" t="str">
        <f>IFERROR(VLOOKUP(LEFT(F2289,4),Tabla3[[COD]:[PROCESO]],5,0),"")</f>
        <v/>
      </c>
      <c r="B2289" s="15"/>
      <c r="C2289" s="85"/>
      <c r="D2289" s="84" t="e">
        <f>VLOOKUP(E2289,FINCAS!$A$2:$B$77,2,0)</f>
        <v>#N/A</v>
      </c>
      <c r="E2289" s="15"/>
      <c r="F2289" s="15"/>
      <c r="G2289" s="82" t="e">
        <f>VLOOKUP(F2289,'ESTADAR V3 2025'!$D$125:$E$240,2,0)</f>
        <v>#N/A</v>
      </c>
      <c r="H2289" s="86"/>
      <c r="I2289" s="86"/>
      <c r="J2289" s="15"/>
      <c r="K2289" s="92">
        <f t="shared" si="151"/>
        <v>0</v>
      </c>
      <c r="L2289" s="93">
        <f t="shared" si="152"/>
        <v>0</v>
      </c>
      <c r="M2289" s="94" t="str">
        <f>+IFERROR(VLOOKUP(LEFT(F2289,4),'ESTADAR V3 2025'!$C$4:$G$116,4,0),"")</f>
        <v/>
      </c>
      <c r="N2289" s="95" t="str">
        <f t="shared" si="153"/>
        <v/>
      </c>
      <c r="O2289" s="96" t="str">
        <f t="shared" si="154"/>
        <v/>
      </c>
      <c r="P2289" s="14"/>
      <c r="Q2289" s="14"/>
      <c r="R2289" s="218" t="e">
        <f>+VLOOKUP(F2289,'ESTADAR V3 2025'!$D$125:$G$236,4,FALSE)</f>
        <v>#N/A</v>
      </c>
    </row>
    <row r="2290" spans="1:18" x14ac:dyDescent="0.35">
      <c r="A2290" s="83" t="str">
        <f>IFERROR(VLOOKUP(LEFT(F2290,4),Tabla3[[COD]:[PROCESO]],5,0),"")</f>
        <v/>
      </c>
      <c r="B2290" s="15"/>
      <c r="C2290" s="85"/>
      <c r="D2290" s="84" t="e">
        <f>VLOOKUP(E2290,FINCAS!$A$2:$B$77,2,0)</f>
        <v>#N/A</v>
      </c>
      <c r="E2290" s="15"/>
      <c r="F2290" s="15"/>
      <c r="G2290" s="82" t="e">
        <f>VLOOKUP(F2290,'ESTADAR V3 2025'!$D$125:$E$240,2,0)</f>
        <v>#N/A</v>
      </c>
      <c r="H2290" s="86"/>
      <c r="I2290" s="86"/>
      <c r="J2290" s="15"/>
      <c r="K2290" s="92">
        <f t="shared" si="151"/>
        <v>0</v>
      </c>
      <c r="L2290" s="93">
        <f t="shared" si="152"/>
        <v>0</v>
      </c>
      <c r="M2290" s="94" t="str">
        <f>+IFERROR(VLOOKUP(LEFT(F2290,4),'ESTADAR V3 2025'!$C$4:$G$116,4,0),"")</f>
        <v/>
      </c>
      <c r="N2290" s="95" t="str">
        <f t="shared" si="153"/>
        <v/>
      </c>
      <c r="O2290" s="96" t="str">
        <f t="shared" si="154"/>
        <v/>
      </c>
      <c r="P2290" s="14"/>
      <c r="Q2290" s="14"/>
      <c r="R2290" s="218" t="e">
        <f>+VLOOKUP(F2290,'ESTADAR V3 2025'!$D$125:$G$236,4,FALSE)</f>
        <v>#N/A</v>
      </c>
    </row>
    <row r="2291" spans="1:18" x14ac:dyDescent="0.35">
      <c r="A2291" s="83" t="str">
        <f>IFERROR(VLOOKUP(LEFT(F2291,4),Tabla3[[COD]:[PROCESO]],5,0),"")</f>
        <v/>
      </c>
      <c r="B2291" s="15"/>
      <c r="C2291" s="85"/>
      <c r="D2291" s="84" t="e">
        <f>VLOOKUP(E2291,FINCAS!$A$2:$B$77,2,0)</f>
        <v>#N/A</v>
      </c>
      <c r="E2291" s="15"/>
      <c r="F2291" s="15"/>
      <c r="G2291" s="82" t="e">
        <f>VLOOKUP(F2291,'ESTADAR V3 2025'!$D$125:$E$240,2,0)</f>
        <v>#N/A</v>
      </c>
      <c r="H2291" s="86"/>
      <c r="I2291" s="86"/>
      <c r="J2291" s="15"/>
      <c r="K2291" s="92">
        <f t="shared" si="151"/>
        <v>0</v>
      </c>
      <c r="L2291" s="93">
        <f t="shared" si="152"/>
        <v>0</v>
      </c>
      <c r="M2291" s="94" t="str">
        <f>+IFERROR(VLOOKUP(LEFT(F2291,4),'ESTADAR V3 2025'!$C$4:$G$116,4,0),"")</f>
        <v/>
      </c>
      <c r="N2291" s="95" t="str">
        <f t="shared" si="153"/>
        <v/>
      </c>
      <c r="O2291" s="96" t="str">
        <f t="shared" si="154"/>
        <v/>
      </c>
      <c r="P2291" s="14"/>
      <c r="Q2291" s="14"/>
      <c r="R2291" s="218" t="e">
        <f>+VLOOKUP(F2291,'ESTADAR V3 2025'!$D$125:$G$236,4,FALSE)</f>
        <v>#N/A</v>
      </c>
    </row>
    <row r="2292" spans="1:18" x14ac:dyDescent="0.35">
      <c r="A2292" s="83" t="str">
        <f>IFERROR(VLOOKUP(LEFT(F2292,4),Tabla3[[COD]:[PROCESO]],5,0),"")</f>
        <v/>
      </c>
      <c r="B2292" s="15"/>
      <c r="C2292" s="85"/>
      <c r="D2292" s="84" t="e">
        <f>VLOOKUP(E2292,FINCAS!$A$2:$B$77,2,0)</f>
        <v>#N/A</v>
      </c>
      <c r="E2292" s="15"/>
      <c r="F2292" s="15"/>
      <c r="G2292" s="82" t="e">
        <f>VLOOKUP(F2292,'ESTADAR V3 2025'!$D$125:$E$240,2,0)</f>
        <v>#N/A</v>
      </c>
      <c r="H2292" s="86"/>
      <c r="I2292" s="86"/>
      <c r="J2292" s="15"/>
      <c r="K2292" s="92">
        <f t="shared" si="151"/>
        <v>0</v>
      </c>
      <c r="L2292" s="93">
        <f t="shared" si="152"/>
        <v>0</v>
      </c>
      <c r="M2292" s="94" t="str">
        <f>+IFERROR(VLOOKUP(LEFT(F2292,4),'ESTADAR V3 2025'!$C$4:$G$116,4,0),"")</f>
        <v/>
      </c>
      <c r="N2292" s="95" t="str">
        <f t="shared" si="153"/>
        <v/>
      </c>
      <c r="O2292" s="96" t="str">
        <f t="shared" si="154"/>
        <v/>
      </c>
      <c r="P2292" s="14"/>
      <c r="Q2292" s="14"/>
      <c r="R2292" s="218" t="e">
        <f>+VLOOKUP(F2292,'ESTADAR V3 2025'!$D$125:$G$236,4,FALSE)</f>
        <v>#N/A</v>
      </c>
    </row>
    <row r="2293" spans="1:18" x14ac:dyDescent="0.35">
      <c r="A2293" s="83" t="str">
        <f>IFERROR(VLOOKUP(LEFT(F2293,4),Tabla3[[COD]:[PROCESO]],5,0),"")</f>
        <v/>
      </c>
      <c r="B2293" s="15"/>
      <c r="C2293" s="85"/>
      <c r="D2293" s="84" t="e">
        <f>VLOOKUP(E2293,FINCAS!$A$2:$B$77,2,0)</f>
        <v>#N/A</v>
      </c>
      <c r="E2293" s="15"/>
      <c r="F2293" s="15"/>
      <c r="G2293" s="82" t="e">
        <f>VLOOKUP(F2293,'ESTADAR V3 2025'!$D$125:$E$240,2,0)</f>
        <v>#N/A</v>
      </c>
      <c r="H2293" s="86"/>
      <c r="I2293" s="86"/>
      <c r="J2293" s="15"/>
      <c r="K2293" s="92">
        <f t="shared" si="151"/>
        <v>0</v>
      </c>
      <c r="L2293" s="93">
        <f t="shared" si="152"/>
        <v>0</v>
      </c>
      <c r="M2293" s="94" t="str">
        <f>+IFERROR(VLOOKUP(LEFT(F2293,4),'ESTADAR V3 2025'!$C$4:$G$116,4,0),"")</f>
        <v/>
      </c>
      <c r="N2293" s="95" t="str">
        <f t="shared" si="153"/>
        <v/>
      </c>
      <c r="O2293" s="96" t="str">
        <f t="shared" si="154"/>
        <v/>
      </c>
      <c r="P2293" s="14"/>
      <c r="Q2293" s="14"/>
      <c r="R2293" s="218" t="e">
        <f>+VLOOKUP(F2293,'ESTADAR V3 2025'!$D$125:$G$236,4,FALSE)</f>
        <v>#N/A</v>
      </c>
    </row>
    <row r="2294" spans="1:18" x14ac:dyDescent="0.35">
      <c r="A2294" s="83" t="str">
        <f>IFERROR(VLOOKUP(LEFT(F2294,4),Tabla3[[COD]:[PROCESO]],5,0),"")</f>
        <v/>
      </c>
      <c r="B2294" s="15"/>
      <c r="C2294" s="85"/>
      <c r="D2294" s="84" t="e">
        <f>VLOOKUP(E2294,FINCAS!$A$2:$B$77,2,0)</f>
        <v>#N/A</v>
      </c>
      <c r="E2294" s="15"/>
      <c r="F2294" s="15"/>
      <c r="G2294" s="82" t="e">
        <f>VLOOKUP(F2294,'ESTADAR V3 2025'!$D$125:$E$240,2,0)</f>
        <v>#N/A</v>
      </c>
      <c r="H2294" s="86"/>
      <c r="I2294" s="86"/>
      <c r="J2294" s="15"/>
      <c r="K2294" s="92">
        <f t="shared" si="151"/>
        <v>0</v>
      </c>
      <c r="L2294" s="93">
        <f t="shared" si="152"/>
        <v>0</v>
      </c>
      <c r="M2294" s="94" t="str">
        <f>+IFERROR(VLOOKUP(LEFT(F2294,4),'ESTADAR V3 2025'!$C$4:$G$116,4,0),"")</f>
        <v/>
      </c>
      <c r="N2294" s="95" t="str">
        <f t="shared" si="153"/>
        <v/>
      </c>
      <c r="O2294" s="96" t="str">
        <f t="shared" si="154"/>
        <v/>
      </c>
      <c r="P2294" s="14"/>
      <c r="Q2294" s="14"/>
      <c r="R2294" s="218" t="e">
        <f>+VLOOKUP(F2294,'ESTADAR V3 2025'!$D$125:$G$236,4,FALSE)</f>
        <v>#N/A</v>
      </c>
    </row>
    <row r="2295" spans="1:18" x14ac:dyDescent="0.35">
      <c r="A2295" s="83" t="str">
        <f>IFERROR(VLOOKUP(LEFT(F2295,4),Tabla3[[COD]:[PROCESO]],5,0),"")</f>
        <v/>
      </c>
      <c r="B2295" s="15"/>
      <c r="C2295" s="85"/>
      <c r="D2295" s="84" t="e">
        <f>VLOOKUP(E2295,FINCAS!$A$2:$B$77,2,0)</f>
        <v>#N/A</v>
      </c>
      <c r="E2295" s="15"/>
      <c r="F2295" s="15"/>
      <c r="G2295" s="82" t="e">
        <f>VLOOKUP(F2295,'ESTADAR V3 2025'!$D$125:$E$240,2,0)</f>
        <v>#N/A</v>
      </c>
      <c r="H2295" s="86"/>
      <c r="I2295" s="86"/>
      <c r="J2295" s="15"/>
      <c r="K2295" s="92">
        <f t="shared" si="151"/>
        <v>0</v>
      </c>
      <c r="L2295" s="93">
        <f t="shared" si="152"/>
        <v>0</v>
      </c>
      <c r="M2295" s="94" t="str">
        <f>+IFERROR(VLOOKUP(LEFT(F2295,4),'ESTADAR V3 2025'!$C$4:$G$116,4,0),"")</f>
        <v/>
      </c>
      <c r="N2295" s="95" t="str">
        <f t="shared" si="153"/>
        <v/>
      </c>
      <c r="O2295" s="96" t="str">
        <f t="shared" si="154"/>
        <v/>
      </c>
      <c r="P2295" s="14"/>
      <c r="Q2295" s="14"/>
      <c r="R2295" s="218" t="e">
        <f>+VLOOKUP(F2295,'ESTADAR V3 2025'!$D$125:$G$236,4,FALSE)</f>
        <v>#N/A</v>
      </c>
    </row>
    <row r="2296" spans="1:18" x14ac:dyDescent="0.35">
      <c r="A2296" s="83" t="str">
        <f>IFERROR(VLOOKUP(LEFT(F2296,4),Tabla3[[COD]:[PROCESO]],5,0),"")</f>
        <v/>
      </c>
      <c r="B2296" s="15"/>
      <c r="C2296" s="85"/>
      <c r="D2296" s="84" t="e">
        <f>VLOOKUP(E2296,FINCAS!$A$2:$B$77,2,0)</f>
        <v>#N/A</v>
      </c>
      <c r="E2296" s="15"/>
      <c r="F2296" s="15"/>
      <c r="G2296" s="82" t="e">
        <f>VLOOKUP(F2296,'ESTADAR V3 2025'!$D$125:$E$240,2,0)</f>
        <v>#N/A</v>
      </c>
      <c r="H2296" s="86"/>
      <c r="I2296" s="86"/>
      <c r="J2296" s="15"/>
      <c r="K2296" s="92">
        <f t="shared" si="151"/>
        <v>0</v>
      </c>
      <c r="L2296" s="93">
        <f t="shared" si="152"/>
        <v>0</v>
      </c>
      <c r="M2296" s="94" t="str">
        <f>+IFERROR(VLOOKUP(LEFT(F2296,4),'ESTADAR V3 2025'!$C$4:$G$116,4,0),"")</f>
        <v/>
      </c>
      <c r="N2296" s="95" t="str">
        <f t="shared" si="153"/>
        <v/>
      </c>
      <c r="O2296" s="96" t="str">
        <f t="shared" si="154"/>
        <v/>
      </c>
      <c r="P2296" s="14"/>
      <c r="Q2296" s="14"/>
      <c r="R2296" s="218" t="e">
        <f>+VLOOKUP(F2296,'ESTADAR V3 2025'!$D$125:$G$236,4,FALSE)</f>
        <v>#N/A</v>
      </c>
    </row>
    <row r="2297" spans="1:18" x14ac:dyDescent="0.35">
      <c r="A2297" s="83" t="str">
        <f>IFERROR(VLOOKUP(LEFT(F2297,4),Tabla3[[COD]:[PROCESO]],5,0),"")</f>
        <v/>
      </c>
      <c r="B2297" s="15"/>
      <c r="C2297" s="85"/>
      <c r="D2297" s="84" t="e">
        <f>VLOOKUP(E2297,FINCAS!$A$2:$B$77,2,0)</f>
        <v>#N/A</v>
      </c>
      <c r="E2297" s="15"/>
      <c r="F2297" s="15"/>
      <c r="G2297" s="82" t="e">
        <f>VLOOKUP(F2297,'ESTADAR V3 2025'!$D$125:$E$240,2,0)</f>
        <v>#N/A</v>
      </c>
      <c r="H2297" s="86"/>
      <c r="I2297" s="86"/>
      <c r="J2297" s="15"/>
      <c r="K2297" s="92">
        <f t="shared" si="151"/>
        <v>0</v>
      </c>
      <c r="L2297" s="93">
        <f t="shared" si="152"/>
        <v>0</v>
      </c>
      <c r="M2297" s="94" t="str">
        <f>+IFERROR(VLOOKUP(LEFT(F2297,4),'ESTADAR V3 2025'!$C$4:$G$116,4,0),"")</f>
        <v/>
      </c>
      <c r="N2297" s="95" t="str">
        <f t="shared" si="153"/>
        <v/>
      </c>
      <c r="O2297" s="96" t="str">
        <f t="shared" si="154"/>
        <v/>
      </c>
      <c r="P2297" s="14"/>
      <c r="Q2297" s="14"/>
      <c r="R2297" s="218" t="e">
        <f>+VLOOKUP(F2297,'ESTADAR V3 2025'!$D$125:$G$236,4,FALSE)</f>
        <v>#N/A</v>
      </c>
    </row>
    <row r="2298" spans="1:18" x14ac:dyDescent="0.35">
      <c r="A2298" s="83" t="str">
        <f>IFERROR(VLOOKUP(LEFT(F2298,4),Tabla3[[COD]:[PROCESO]],5,0),"")</f>
        <v/>
      </c>
      <c r="B2298" s="15"/>
      <c r="C2298" s="85"/>
      <c r="D2298" s="84" t="e">
        <f>VLOOKUP(E2298,FINCAS!$A$2:$B$77,2,0)</f>
        <v>#N/A</v>
      </c>
      <c r="E2298" s="15"/>
      <c r="F2298" s="15"/>
      <c r="G2298" s="82" t="e">
        <f>VLOOKUP(F2298,'ESTADAR V3 2025'!$D$125:$E$240,2,0)</f>
        <v>#N/A</v>
      </c>
      <c r="H2298" s="86"/>
      <c r="I2298" s="86"/>
      <c r="J2298" s="15"/>
      <c r="K2298" s="92">
        <f t="shared" si="151"/>
        <v>0</v>
      </c>
      <c r="L2298" s="93">
        <f t="shared" si="152"/>
        <v>0</v>
      </c>
      <c r="M2298" s="94" t="str">
        <f>+IFERROR(VLOOKUP(LEFT(F2298,4),'ESTADAR V3 2025'!$C$4:$G$116,4,0),"")</f>
        <v/>
      </c>
      <c r="N2298" s="95" t="str">
        <f t="shared" si="153"/>
        <v/>
      </c>
      <c r="O2298" s="96" t="str">
        <f t="shared" si="154"/>
        <v/>
      </c>
      <c r="P2298" s="14"/>
      <c r="Q2298" s="14"/>
      <c r="R2298" s="218" t="e">
        <f>+VLOOKUP(F2298,'ESTADAR V3 2025'!$D$125:$G$236,4,FALSE)</f>
        <v>#N/A</v>
      </c>
    </row>
    <row r="2299" spans="1:18" x14ac:dyDescent="0.35">
      <c r="A2299" s="83" t="str">
        <f>IFERROR(VLOOKUP(LEFT(F2299,4),Tabla3[[COD]:[PROCESO]],5,0),"")</f>
        <v/>
      </c>
      <c r="B2299" s="15"/>
      <c r="C2299" s="85"/>
      <c r="D2299" s="84" t="e">
        <f>VLOOKUP(E2299,FINCAS!$A$2:$B$77,2,0)</f>
        <v>#N/A</v>
      </c>
      <c r="E2299" s="15"/>
      <c r="F2299" s="15"/>
      <c r="G2299" s="82" t="e">
        <f>VLOOKUP(F2299,'ESTADAR V3 2025'!$D$125:$E$240,2,0)</f>
        <v>#N/A</v>
      </c>
      <c r="H2299" s="86"/>
      <c r="I2299" s="86"/>
      <c r="J2299" s="15"/>
      <c r="K2299" s="92">
        <f t="shared" si="151"/>
        <v>0</v>
      </c>
      <c r="L2299" s="93">
        <f t="shared" si="152"/>
        <v>0</v>
      </c>
      <c r="M2299" s="94" t="str">
        <f>+IFERROR(VLOOKUP(LEFT(F2299,4),'ESTADAR V3 2025'!$C$4:$G$116,4,0),"")</f>
        <v/>
      </c>
      <c r="N2299" s="95" t="str">
        <f t="shared" si="153"/>
        <v/>
      </c>
      <c r="O2299" s="96" t="str">
        <f t="shared" si="154"/>
        <v/>
      </c>
      <c r="P2299" s="14"/>
      <c r="Q2299" s="14"/>
      <c r="R2299" s="218" t="e">
        <f>+VLOOKUP(F2299,'ESTADAR V3 2025'!$D$125:$G$236,4,FALSE)</f>
        <v>#N/A</v>
      </c>
    </row>
    <row r="2300" spans="1:18" x14ac:dyDescent="0.35">
      <c r="A2300" s="83" t="str">
        <f>IFERROR(VLOOKUP(LEFT(F2300,4),Tabla3[[COD]:[PROCESO]],5,0),"")</f>
        <v/>
      </c>
      <c r="B2300" s="15"/>
      <c r="C2300" s="85"/>
      <c r="D2300" s="84" t="e">
        <f>VLOOKUP(E2300,FINCAS!$A$2:$B$77,2,0)</f>
        <v>#N/A</v>
      </c>
      <c r="E2300" s="15"/>
      <c r="F2300" s="15"/>
      <c r="G2300" s="82" t="e">
        <f>VLOOKUP(F2300,'ESTADAR V3 2025'!$D$125:$E$240,2,0)</f>
        <v>#N/A</v>
      </c>
      <c r="H2300" s="86"/>
      <c r="I2300" s="86"/>
      <c r="J2300" s="15"/>
      <c r="K2300" s="92">
        <f t="shared" si="151"/>
        <v>0</v>
      </c>
      <c r="L2300" s="93">
        <f t="shared" si="152"/>
        <v>0</v>
      </c>
      <c r="M2300" s="94" t="str">
        <f>+IFERROR(VLOOKUP(LEFT(F2300,4),'ESTADAR V3 2025'!$C$4:$G$116,4,0),"")</f>
        <v/>
      </c>
      <c r="N2300" s="95" t="str">
        <f t="shared" si="153"/>
        <v/>
      </c>
      <c r="O2300" s="96" t="str">
        <f t="shared" si="154"/>
        <v/>
      </c>
      <c r="P2300" s="14"/>
      <c r="Q2300" s="14"/>
      <c r="R2300" s="218" t="e">
        <f>+VLOOKUP(F2300,'ESTADAR V3 2025'!$D$125:$G$236,4,FALSE)</f>
        <v>#N/A</v>
      </c>
    </row>
    <row r="2301" spans="1:18" x14ac:dyDescent="0.35">
      <c r="A2301" s="83" t="str">
        <f>IFERROR(VLOOKUP(LEFT(F2301,4),Tabla3[[COD]:[PROCESO]],5,0),"")</f>
        <v/>
      </c>
      <c r="B2301" s="15"/>
      <c r="C2301" s="85"/>
      <c r="D2301" s="84" t="e">
        <f>VLOOKUP(E2301,FINCAS!$A$2:$B$77,2,0)</f>
        <v>#N/A</v>
      </c>
      <c r="E2301" s="15"/>
      <c r="F2301" s="15"/>
      <c r="G2301" s="82" t="e">
        <f>VLOOKUP(F2301,'ESTADAR V3 2025'!$D$125:$E$240,2,0)</f>
        <v>#N/A</v>
      </c>
      <c r="H2301" s="86"/>
      <c r="I2301" s="86"/>
      <c r="J2301" s="15"/>
      <c r="K2301" s="92">
        <f t="shared" si="151"/>
        <v>0</v>
      </c>
      <c r="L2301" s="93">
        <f t="shared" si="152"/>
        <v>0</v>
      </c>
      <c r="M2301" s="94" t="str">
        <f>+IFERROR(VLOOKUP(LEFT(F2301,4),'ESTADAR V3 2025'!$C$4:$G$116,4,0),"")</f>
        <v/>
      </c>
      <c r="N2301" s="95" t="str">
        <f t="shared" si="153"/>
        <v/>
      </c>
      <c r="O2301" s="96" t="str">
        <f t="shared" si="154"/>
        <v/>
      </c>
      <c r="P2301" s="14"/>
      <c r="Q2301" s="14"/>
      <c r="R2301" s="218" t="e">
        <f>+VLOOKUP(F2301,'ESTADAR V3 2025'!$D$125:$G$236,4,FALSE)</f>
        <v>#N/A</v>
      </c>
    </row>
    <row r="2302" spans="1:18" x14ac:dyDescent="0.35">
      <c r="A2302" s="83" t="str">
        <f>IFERROR(VLOOKUP(LEFT(F2302,4),Tabla3[[COD]:[PROCESO]],5,0),"")</f>
        <v/>
      </c>
      <c r="B2302" s="15"/>
      <c r="C2302" s="85"/>
      <c r="D2302" s="84" t="e">
        <f>VLOOKUP(E2302,FINCAS!$A$2:$B$77,2,0)</f>
        <v>#N/A</v>
      </c>
      <c r="E2302" s="15"/>
      <c r="F2302" s="15"/>
      <c r="G2302" s="82" t="e">
        <f>VLOOKUP(F2302,'ESTADAR V3 2025'!$D$125:$E$240,2,0)</f>
        <v>#N/A</v>
      </c>
      <c r="H2302" s="86"/>
      <c r="I2302" s="86"/>
      <c r="J2302" s="15"/>
      <c r="K2302" s="92">
        <f t="shared" si="151"/>
        <v>0</v>
      </c>
      <c r="L2302" s="93">
        <f t="shared" si="152"/>
        <v>0</v>
      </c>
      <c r="M2302" s="94" t="str">
        <f>+IFERROR(VLOOKUP(LEFT(F2302,4),'ESTADAR V3 2025'!$C$4:$G$116,4,0),"")</f>
        <v/>
      </c>
      <c r="N2302" s="95" t="str">
        <f t="shared" si="153"/>
        <v/>
      </c>
      <c r="O2302" s="96" t="str">
        <f t="shared" si="154"/>
        <v/>
      </c>
      <c r="P2302" s="14"/>
      <c r="Q2302" s="14"/>
      <c r="R2302" s="218" t="e">
        <f>+VLOOKUP(F2302,'ESTADAR V3 2025'!$D$125:$G$236,4,FALSE)</f>
        <v>#N/A</v>
      </c>
    </row>
    <row r="2303" spans="1:18" x14ac:dyDescent="0.35">
      <c r="A2303" s="83" t="str">
        <f>IFERROR(VLOOKUP(LEFT(F2303,4),Tabla3[[COD]:[PROCESO]],5,0),"")</f>
        <v/>
      </c>
      <c r="B2303" s="15"/>
      <c r="C2303" s="85"/>
      <c r="D2303" s="84" t="e">
        <f>VLOOKUP(E2303,FINCAS!$A$2:$B$77,2,0)</f>
        <v>#N/A</v>
      </c>
      <c r="E2303" s="15"/>
      <c r="F2303" s="15"/>
      <c r="G2303" s="82" t="e">
        <f>VLOOKUP(F2303,'ESTADAR V3 2025'!$D$125:$E$240,2,0)</f>
        <v>#N/A</v>
      </c>
      <c r="H2303" s="86"/>
      <c r="I2303" s="86"/>
      <c r="J2303" s="15"/>
      <c r="K2303" s="92">
        <f t="shared" si="151"/>
        <v>0</v>
      </c>
      <c r="L2303" s="93">
        <f t="shared" si="152"/>
        <v>0</v>
      </c>
      <c r="M2303" s="94" t="str">
        <f>+IFERROR(VLOOKUP(LEFT(F2303,4),'ESTADAR V3 2025'!$C$4:$G$116,4,0),"")</f>
        <v/>
      </c>
      <c r="N2303" s="95" t="str">
        <f t="shared" si="153"/>
        <v/>
      </c>
      <c r="O2303" s="96" t="str">
        <f t="shared" si="154"/>
        <v/>
      </c>
      <c r="P2303" s="14"/>
      <c r="Q2303" s="14"/>
      <c r="R2303" s="218" t="e">
        <f>+VLOOKUP(F2303,'ESTADAR V3 2025'!$D$125:$G$236,4,FALSE)</f>
        <v>#N/A</v>
      </c>
    </row>
    <row r="2304" spans="1:18" x14ac:dyDescent="0.35">
      <c r="A2304" s="83" t="str">
        <f>IFERROR(VLOOKUP(LEFT(F2304,4),Tabla3[[COD]:[PROCESO]],5,0),"")</f>
        <v/>
      </c>
      <c r="B2304" s="15"/>
      <c r="C2304" s="85"/>
      <c r="D2304" s="84" t="e">
        <f>VLOOKUP(E2304,FINCAS!$A$2:$B$77,2,0)</f>
        <v>#N/A</v>
      </c>
      <c r="E2304" s="15"/>
      <c r="F2304" s="15"/>
      <c r="G2304" s="82" t="e">
        <f>VLOOKUP(F2304,'ESTADAR V3 2025'!$D$125:$E$240,2,0)</f>
        <v>#N/A</v>
      </c>
      <c r="H2304" s="86"/>
      <c r="I2304" s="86"/>
      <c r="J2304" s="15"/>
      <c r="K2304" s="92">
        <f t="shared" si="151"/>
        <v>0</v>
      </c>
      <c r="L2304" s="93">
        <f t="shared" si="152"/>
        <v>0</v>
      </c>
      <c r="M2304" s="94" t="str">
        <f>+IFERROR(VLOOKUP(LEFT(F2304,4),'ESTADAR V3 2025'!$C$4:$G$116,4,0),"")</f>
        <v/>
      </c>
      <c r="N2304" s="95" t="str">
        <f t="shared" si="153"/>
        <v/>
      </c>
      <c r="O2304" s="96" t="str">
        <f t="shared" si="154"/>
        <v/>
      </c>
      <c r="P2304" s="14"/>
      <c r="Q2304" s="14"/>
      <c r="R2304" s="218" t="e">
        <f>+VLOOKUP(F2304,'ESTADAR V3 2025'!$D$125:$G$236,4,FALSE)</f>
        <v>#N/A</v>
      </c>
    </row>
    <row r="2305" spans="1:18" x14ac:dyDescent="0.35">
      <c r="A2305" s="83" t="str">
        <f>IFERROR(VLOOKUP(LEFT(F2305,4),Tabla3[[COD]:[PROCESO]],5,0),"")</f>
        <v/>
      </c>
      <c r="B2305" s="15"/>
      <c r="C2305" s="85"/>
      <c r="D2305" s="84" t="e">
        <f>VLOOKUP(E2305,FINCAS!$A$2:$B$77,2,0)</f>
        <v>#N/A</v>
      </c>
      <c r="E2305" s="15"/>
      <c r="F2305" s="15"/>
      <c r="G2305" s="82" t="e">
        <f>VLOOKUP(F2305,'ESTADAR V3 2025'!$D$125:$E$240,2,0)</f>
        <v>#N/A</v>
      </c>
      <c r="H2305" s="86"/>
      <c r="I2305" s="86"/>
      <c r="J2305" s="15"/>
      <c r="K2305" s="92">
        <f t="shared" si="151"/>
        <v>0</v>
      </c>
      <c r="L2305" s="93">
        <f t="shared" si="152"/>
        <v>0</v>
      </c>
      <c r="M2305" s="94" t="str">
        <f>+IFERROR(VLOOKUP(LEFT(F2305,4),'ESTADAR V3 2025'!$C$4:$G$116,4,0),"")</f>
        <v/>
      </c>
      <c r="N2305" s="95" t="str">
        <f t="shared" si="153"/>
        <v/>
      </c>
      <c r="O2305" s="96" t="str">
        <f t="shared" si="154"/>
        <v/>
      </c>
      <c r="P2305" s="14"/>
      <c r="Q2305" s="14"/>
      <c r="R2305" s="218" t="e">
        <f>+VLOOKUP(F2305,'ESTADAR V3 2025'!$D$125:$G$236,4,FALSE)</f>
        <v>#N/A</v>
      </c>
    </row>
    <row r="2306" spans="1:18" x14ac:dyDescent="0.35">
      <c r="A2306" s="83" t="str">
        <f>IFERROR(VLOOKUP(LEFT(F2306,4),Tabla3[[COD]:[PROCESO]],5,0),"")</f>
        <v/>
      </c>
      <c r="B2306" s="15"/>
      <c r="C2306" s="85"/>
      <c r="D2306" s="84" t="e">
        <f>VLOOKUP(E2306,FINCAS!$A$2:$B$77,2,0)</f>
        <v>#N/A</v>
      </c>
      <c r="E2306" s="15"/>
      <c r="F2306" s="15"/>
      <c r="G2306" s="82" t="e">
        <f>VLOOKUP(F2306,'ESTADAR V3 2025'!$D$125:$E$240,2,0)</f>
        <v>#N/A</v>
      </c>
      <c r="H2306" s="86"/>
      <c r="I2306" s="86"/>
      <c r="J2306" s="15"/>
      <c r="K2306" s="92">
        <f t="shared" si="151"/>
        <v>0</v>
      </c>
      <c r="L2306" s="93">
        <f t="shared" si="152"/>
        <v>0</v>
      </c>
      <c r="M2306" s="94" t="str">
        <f>+IFERROR(VLOOKUP(LEFT(F2306,4),'ESTADAR V3 2025'!$C$4:$G$116,4,0),"")</f>
        <v/>
      </c>
      <c r="N2306" s="95" t="str">
        <f t="shared" si="153"/>
        <v/>
      </c>
      <c r="O2306" s="96" t="str">
        <f t="shared" si="154"/>
        <v/>
      </c>
      <c r="P2306" s="14"/>
      <c r="Q2306" s="14"/>
      <c r="R2306" s="218" t="e">
        <f>+VLOOKUP(F2306,'ESTADAR V3 2025'!$D$125:$G$236,4,FALSE)</f>
        <v>#N/A</v>
      </c>
    </row>
    <row r="2307" spans="1:18" x14ac:dyDescent="0.35">
      <c r="A2307" s="83" t="str">
        <f>IFERROR(VLOOKUP(LEFT(F2307,4),Tabla3[[COD]:[PROCESO]],5,0),"")</f>
        <v/>
      </c>
      <c r="B2307" s="15"/>
      <c r="C2307" s="85"/>
      <c r="D2307" s="84" t="e">
        <f>VLOOKUP(E2307,FINCAS!$A$2:$B$77,2,0)</f>
        <v>#N/A</v>
      </c>
      <c r="E2307" s="15"/>
      <c r="F2307" s="15"/>
      <c r="G2307" s="82" t="e">
        <f>VLOOKUP(F2307,'ESTADAR V3 2025'!$D$125:$E$240,2,0)</f>
        <v>#N/A</v>
      </c>
      <c r="H2307" s="86"/>
      <c r="I2307" s="86"/>
      <c r="J2307" s="15"/>
      <c r="K2307" s="92">
        <f t="shared" si="151"/>
        <v>0</v>
      </c>
      <c r="L2307" s="93">
        <f t="shared" si="152"/>
        <v>0</v>
      </c>
      <c r="M2307" s="94" t="str">
        <f>+IFERROR(VLOOKUP(LEFT(F2307,4),'ESTADAR V3 2025'!$C$4:$G$116,4,0),"")</f>
        <v/>
      </c>
      <c r="N2307" s="95" t="str">
        <f t="shared" si="153"/>
        <v/>
      </c>
      <c r="O2307" s="96" t="str">
        <f t="shared" si="154"/>
        <v/>
      </c>
      <c r="P2307" s="14"/>
      <c r="Q2307" s="14"/>
      <c r="R2307" s="218" t="e">
        <f>+VLOOKUP(F2307,'ESTADAR V3 2025'!$D$125:$G$236,4,FALSE)</f>
        <v>#N/A</v>
      </c>
    </row>
    <row r="2308" spans="1:18" x14ac:dyDescent="0.35">
      <c r="A2308" s="83" t="str">
        <f>IFERROR(VLOOKUP(LEFT(F2308,4),Tabla3[[COD]:[PROCESO]],5,0),"")</f>
        <v/>
      </c>
      <c r="B2308" s="15"/>
      <c r="C2308" s="85"/>
      <c r="D2308" s="84" t="e">
        <f>VLOOKUP(E2308,FINCAS!$A$2:$B$77,2,0)</f>
        <v>#N/A</v>
      </c>
      <c r="E2308" s="15"/>
      <c r="F2308" s="15"/>
      <c r="G2308" s="82" t="e">
        <f>VLOOKUP(F2308,'ESTADAR V3 2025'!$D$125:$E$240,2,0)</f>
        <v>#N/A</v>
      </c>
      <c r="H2308" s="86"/>
      <c r="I2308" s="86"/>
      <c r="J2308" s="15"/>
      <c r="K2308" s="92">
        <f t="shared" si="151"/>
        <v>0</v>
      </c>
      <c r="L2308" s="93">
        <f t="shared" si="152"/>
        <v>0</v>
      </c>
      <c r="M2308" s="94" t="str">
        <f>+IFERROR(VLOOKUP(LEFT(F2308,4),'ESTADAR V3 2025'!$C$4:$G$116,4,0),"")</f>
        <v/>
      </c>
      <c r="N2308" s="95" t="str">
        <f t="shared" si="153"/>
        <v/>
      </c>
      <c r="O2308" s="96" t="str">
        <f t="shared" si="154"/>
        <v/>
      </c>
      <c r="P2308" s="14"/>
      <c r="Q2308" s="14"/>
      <c r="R2308" s="218" t="e">
        <f>+VLOOKUP(F2308,'ESTADAR V3 2025'!$D$125:$G$236,4,FALSE)</f>
        <v>#N/A</v>
      </c>
    </row>
    <row r="2309" spans="1:18" x14ac:dyDescent="0.35">
      <c r="A2309" s="83" t="str">
        <f>IFERROR(VLOOKUP(LEFT(F2309,4),Tabla3[[COD]:[PROCESO]],5,0),"")</f>
        <v/>
      </c>
      <c r="B2309" s="15"/>
      <c r="C2309" s="85"/>
      <c r="D2309" s="84" t="e">
        <f>VLOOKUP(E2309,FINCAS!$A$2:$B$77,2,0)</f>
        <v>#N/A</v>
      </c>
      <c r="E2309" s="15"/>
      <c r="F2309" s="15"/>
      <c r="G2309" s="82" t="e">
        <f>VLOOKUP(F2309,'ESTADAR V3 2025'!$D$125:$E$240,2,0)</f>
        <v>#N/A</v>
      </c>
      <c r="H2309" s="86"/>
      <c r="I2309" s="86"/>
      <c r="J2309" s="15"/>
      <c r="K2309" s="92">
        <f t="shared" si="151"/>
        <v>0</v>
      </c>
      <c r="L2309" s="93">
        <f t="shared" si="152"/>
        <v>0</v>
      </c>
      <c r="M2309" s="94" t="str">
        <f>+IFERROR(VLOOKUP(LEFT(F2309,4),'ESTADAR V3 2025'!$C$4:$G$116,4,0),"")</f>
        <v/>
      </c>
      <c r="N2309" s="95" t="str">
        <f t="shared" si="153"/>
        <v/>
      </c>
      <c r="O2309" s="96" t="str">
        <f t="shared" si="154"/>
        <v/>
      </c>
      <c r="P2309" s="14"/>
      <c r="Q2309" s="14"/>
      <c r="R2309" s="218" t="e">
        <f>+VLOOKUP(F2309,'ESTADAR V3 2025'!$D$125:$G$236,4,FALSE)</f>
        <v>#N/A</v>
      </c>
    </row>
    <row r="2310" spans="1:18" x14ac:dyDescent="0.35">
      <c r="A2310" s="83" t="str">
        <f>IFERROR(VLOOKUP(LEFT(F2310,4),Tabla3[[COD]:[PROCESO]],5,0),"")</f>
        <v/>
      </c>
      <c r="B2310" s="15"/>
      <c r="C2310" s="85"/>
      <c r="D2310" s="84" t="e">
        <f>VLOOKUP(E2310,FINCAS!$A$2:$B$77,2,0)</f>
        <v>#N/A</v>
      </c>
      <c r="E2310" s="15"/>
      <c r="F2310" s="15"/>
      <c r="G2310" s="82" t="e">
        <f>VLOOKUP(F2310,'ESTADAR V3 2025'!$D$125:$E$240,2,0)</f>
        <v>#N/A</v>
      </c>
      <c r="H2310" s="86"/>
      <c r="I2310" s="86"/>
      <c r="J2310" s="15"/>
      <c r="K2310" s="92">
        <f t="shared" si="151"/>
        <v>0</v>
      </c>
      <c r="L2310" s="93">
        <f t="shared" si="152"/>
        <v>0</v>
      </c>
      <c r="M2310" s="94" t="str">
        <f>+IFERROR(VLOOKUP(LEFT(F2310,4),'ESTADAR V3 2025'!$C$4:$G$116,4,0),"")</f>
        <v/>
      </c>
      <c r="N2310" s="95" t="str">
        <f t="shared" si="153"/>
        <v/>
      </c>
      <c r="O2310" s="96" t="str">
        <f t="shared" si="154"/>
        <v/>
      </c>
      <c r="P2310" s="14"/>
      <c r="Q2310" s="14"/>
      <c r="R2310" s="218" t="e">
        <f>+VLOOKUP(F2310,'ESTADAR V3 2025'!$D$125:$G$236,4,FALSE)</f>
        <v>#N/A</v>
      </c>
    </row>
    <row r="2311" spans="1:18" x14ac:dyDescent="0.35">
      <c r="A2311" s="83" t="str">
        <f>IFERROR(VLOOKUP(LEFT(F2311,4),Tabla3[[COD]:[PROCESO]],5,0),"")</f>
        <v/>
      </c>
      <c r="B2311" s="15"/>
      <c r="C2311" s="85"/>
      <c r="D2311" s="84" t="e">
        <f>VLOOKUP(E2311,FINCAS!$A$2:$B$77,2,0)</f>
        <v>#N/A</v>
      </c>
      <c r="E2311" s="15"/>
      <c r="F2311" s="15"/>
      <c r="G2311" s="82" t="e">
        <f>VLOOKUP(F2311,'ESTADAR V3 2025'!$D$125:$E$240,2,0)</f>
        <v>#N/A</v>
      </c>
      <c r="H2311" s="86"/>
      <c r="I2311" s="86"/>
      <c r="J2311" s="15"/>
      <c r="K2311" s="92">
        <f t="shared" si="151"/>
        <v>0</v>
      </c>
      <c r="L2311" s="93">
        <f t="shared" si="152"/>
        <v>0</v>
      </c>
      <c r="M2311" s="94" t="str">
        <f>+IFERROR(VLOOKUP(LEFT(F2311,4),'ESTADAR V3 2025'!$C$4:$G$116,4,0),"")</f>
        <v/>
      </c>
      <c r="N2311" s="95" t="str">
        <f t="shared" si="153"/>
        <v/>
      </c>
      <c r="O2311" s="96" t="str">
        <f t="shared" si="154"/>
        <v/>
      </c>
      <c r="P2311" s="14"/>
      <c r="Q2311" s="14"/>
      <c r="R2311" s="218" t="e">
        <f>+VLOOKUP(F2311,'ESTADAR V3 2025'!$D$125:$G$236,4,FALSE)</f>
        <v>#N/A</v>
      </c>
    </row>
    <row r="2312" spans="1:18" x14ac:dyDescent="0.35">
      <c r="A2312" s="83" t="str">
        <f>IFERROR(VLOOKUP(LEFT(F2312,4),Tabla3[[COD]:[PROCESO]],5,0),"")</f>
        <v/>
      </c>
      <c r="B2312" s="15"/>
      <c r="C2312" s="85"/>
      <c r="D2312" s="84" t="e">
        <f>VLOOKUP(E2312,FINCAS!$A$2:$B$77,2,0)</f>
        <v>#N/A</v>
      </c>
      <c r="E2312" s="15"/>
      <c r="F2312" s="15"/>
      <c r="G2312" s="82" t="e">
        <f>VLOOKUP(F2312,'ESTADAR V3 2025'!$D$125:$E$240,2,0)</f>
        <v>#N/A</v>
      </c>
      <c r="H2312" s="86"/>
      <c r="I2312" s="86"/>
      <c r="J2312" s="15"/>
      <c r="K2312" s="92">
        <f t="shared" si="151"/>
        <v>0</v>
      </c>
      <c r="L2312" s="93">
        <f t="shared" si="152"/>
        <v>0</v>
      </c>
      <c r="M2312" s="94" t="str">
        <f>+IFERROR(VLOOKUP(LEFT(F2312,4),'ESTADAR V3 2025'!$C$4:$G$116,4,0),"")</f>
        <v/>
      </c>
      <c r="N2312" s="95" t="str">
        <f t="shared" si="153"/>
        <v/>
      </c>
      <c r="O2312" s="96" t="str">
        <f t="shared" si="154"/>
        <v/>
      </c>
      <c r="P2312" s="14"/>
      <c r="Q2312" s="14"/>
      <c r="R2312" s="218" t="e">
        <f>+VLOOKUP(F2312,'ESTADAR V3 2025'!$D$125:$G$236,4,FALSE)</f>
        <v>#N/A</v>
      </c>
    </row>
    <row r="2313" spans="1:18" x14ac:dyDescent="0.35">
      <c r="A2313" s="83" t="str">
        <f>IFERROR(VLOOKUP(LEFT(F2313,4),Tabla3[[COD]:[PROCESO]],5,0),"")</f>
        <v/>
      </c>
      <c r="B2313" s="15"/>
      <c r="C2313" s="85"/>
      <c r="D2313" s="84" t="e">
        <f>VLOOKUP(E2313,FINCAS!$A$2:$B$77,2,0)</f>
        <v>#N/A</v>
      </c>
      <c r="E2313" s="15"/>
      <c r="F2313" s="15"/>
      <c r="G2313" s="82" t="e">
        <f>VLOOKUP(F2313,'ESTADAR V3 2025'!$D$125:$E$240,2,0)</f>
        <v>#N/A</v>
      </c>
      <c r="H2313" s="86"/>
      <c r="I2313" s="86"/>
      <c r="J2313" s="15"/>
      <c r="K2313" s="92">
        <f t="shared" si="151"/>
        <v>0</v>
      </c>
      <c r="L2313" s="93">
        <f t="shared" si="152"/>
        <v>0</v>
      </c>
      <c r="M2313" s="94" t="str">
        <f>+IFERROR(VLOOKUP(LEFT(F2313,4),'ESTADAR V3 2025'!$C$4:$G$116,4,0),"")</f>
        <v/>
      </c>
      <c r="N2313" s="95" t="str">
        <f t="shared" si="153"/>
        <v/>
      </c>
      <c r="O2313" s="96" t="str">
        <f t="shared" si="154"/>
        <v/>
      </c>
      <c r="P2313" s="14"/>
      <c r="Q2313" s="14"/>
      <c r="R2313" s="218" t="e">
        <f>+VLOOKUP(F2313,'ESTADAR V3 2025'!$D$125:$G$236,4,FALSE)</f>
        <v>#N/A</v>
      </c>
    </row>
    <row r="2314" spans="1:18" x14ac:dyDescent="0.35">
      <c r="A2314" s="83" t="str">
        <f>IFERROR(VLOOKUP(LEFT(F2314,4),Tabla3[[COD]:[PROCESO]],5,0),"")</f>
        <v/>
      </c>
      <c r="B2314" s="15"/>
      <c r="C2314" s="85"/>
      <c r="D2314" s="84" t="e">
        <f>VLOOKUP(E2314,FINCAS!$A$2:$B$77,2,0)</f>
        <v>#N/A</v>
      </c>
      <c r="E2314" s="15"/>
      <c r="F2314" s="15"/>
      <c r="G2314" s="82" t="e">
        <f>VLOOKUP(F2314,'ESTADAR V3 2025'!$D$125:$E$240,2,0)</f>
        <v>#N/A</v>
      </c>
      <c r="H2314" s="86"/>
      <c r="I2314" s="86"/>
      <c r="J2314" s="15"/>
      <c r="K2314" s="92">
        <f t="shared" si="151"/>
        <v>0</v>
      </c>
      <c r="L2314" s="93">
        <f t="shared" si="152"/>
        <v>0</v>
      </c>
      <c r="M2314" s="94" t="str">
        <f>+IFERROR(VLOOKUP(LEFT(F2314,4),'ESTADAR V3 2025'!$C$4:$G$116,4,0),"")</f>
        <v/>
      </c>
      <c r="N2314" s="95" t="str">
        <f t="shared" si="153"/>
        <v/>
      </c>
      <c r="O2314" s="96" t="str">
        <f t="shared" si="154"/>
        <v/>
      </c>
      <c r="P2314" s="14"/>
      <c r="Q2314" s="14"/>
      <c r="R2314" s="218" t="e">
        <f>+VLOOKUP(F2314,'ESTADAR V3 2025'!$D$125:$G$236,4,FALSE)</f>
        <v>#N/A</v>
      </c>
    </row>
    <row r="2315" spans="1:18" x14ac:dyDescent="0.35">
      <c r="A2315" s="83" t="str">
        <f>IFERROR(VLOOKUP(LEFT(F2315,4),Tabla3[[COD]:[PROCESO]],5,0),"")</f>
        <v/>
      </c>
      <c r="B2315" s="15"/>
      <c r="C2315" s="85"/>
      <c r="D2315" s="84" t="e">
        <f>VLOOKUP(E2315,FINCAS!$A$2:$B$77,2,0)</f>
        <v>#N/A</v>
      </c>
      <c r="E2315" s="15"/>
      <c r="F2315" s="15"/>
      <c r="G2315" s="82" t="e">
        <f>VLOOKUP(F2315,'ESTADAR V3 2025'!$D$125:$E$240,2,0)</f>
        <v>#N/A</v>
      </c>
      <c r="H2315" s="86"/>
      <c r="I2315" s="86"/>
      <c r="J2315" s="15"/>
      <c r="K2315" s="92">
        <f t="shared" si="151"/>
        <v>0</v>
      </c>
      <c r="L2315" s="93">
        <f t="shared" si="152"/>
        <v>0</v>
      </c>
      <c r="M2315" s="94" t="str">
        <f>+IFERROR(VLOOKUP(LEFT(F2315,4),'ESTADAR V3 2025'!$C$4:$G$116,4,0),"")</f>
        <v/>
      </c>
      <c r="N2315" s="95" t="str">
        <f t="shared" si="153"/>
        <v/>
      </c>
      <c r="O2315" s="96" t="str">
        <f t="shared" si="154"/>
        <v/>
      </c>
      <c r="P2315" s="14"/>
      <c r="Q2315" s="14"/>
      <c r="R2315" s="218" t="e">
        <f>+VLOOKUP(F2315,'ESTADAR V3 2025'!$D$125:$G$236,4,FALSE)</f>
        <v>#N/A</v>
      </c>
    </row>
    <row r="2316" spans="1:18" x14ac:dyDescent="0.35">
      <c r="A2316" s="83" t="str">
        <f>IFERROR(VLOOKUP(LEFT(F2316,4),Tabla3[[COD]:[PROCESO]],5,0),"")</f>
        <v/>
      </c>
      <c r="B2316" s="15"/>
      <c r="C2316" s="85"/>
      <c r="D2316" s="84" t="e">
        <f>VLOOKUP(E2316,FINCAS!$A$2:$B$77,2,0)</f>
        <v>#N/A</v>
      </c>
      <c r="E2316" s="15"/>
      <c r="F2316" s="15"/>
      <c r="G2316" s="82" t="e">
        <f>VLOOKUP(F2316,'ESTADAR V3 2025'!$D$125:$E$240,2,0)</f>
        <v>#N/A</v>
      </c>
      <c r="H2316" s="86"/>
      <c r="I2316" s="86"/>
      <c r="J2316" s="15"/>
      <c r="K2316" s="92">
        <f t="shared" si="151"/>
        <v>0</v>
      </c>
      <c r="L2316" s="93">
        <f t="shared" si="152"/>
        <v>0</v>
      </c>
      <c r="M2316" s="94" t="str">
        <f>+IFERROR(VLOOKUP(LEFT(F2316,4),'ESTADAR V3 2025'!$C$4:$G$116,4,0),"")</f>
        <v/>
      </c>
      <c r="N2316" s="95" t="str">
        <f t="shared" si="153"/>
        <v/>
      </c>
      <c r="O2316" s="96" t="str">
        <f t="shared" si="154"/>
        <v/>
      </c>
      <c r="P2316" s="14"/>
      <c r="Q2316" s="14"/>
      <c r="R2316" s="218" t="e">
        <f>+VLOOKUP(F2316,'ESTADAR V3 2025'!$D$125:$G$236,4,FALSE)</f>
        <v>#N/A</v>
      </c>
    </row>
    <row r="2317" spans="1:18" x14ac:dyDescent="0.35">
      <c r="A2317" s="83" t="str">
        <f>IFERROR(VLOOKUP(LEFT(F2317,4),Tabla3[[COD]:[PROCESO]],5,0),"")</f>
        <v/>
      </c>
      <c r="B2317" s="15"/>
      <c r="C2317" s="85"/>
      <c r="D2317" s="84" t="e">
        <f>VLOOKUP(E2317,FINCAS!$A$2:$B$77,2,0)</f>
        <v>#N/A</v>
      </c>
      <c r="E2317" s="15"/>
      <c r="F2317" s="15"/>
      <c r="G2317" s="82" t="e">
        <f>VLOOKUP(F2317,'ESTADAR V3 2025'!$D$125:$E$240,2,0)</f>
        <v>#N/A</v>
      </c>
      <c r="H2317" s="86"/>
      <c r="I2317" s="86"/>
      <c r="J2317" s="15"/>
      <c r="K2317" s="92">
        <f t="shared" si="151"/>
        <v>0</v>
      </c>
      <c r="L2317" s="93">
        <f t="shared" si="152"/>
        <v>0</v>
      </c>
      <c r="M2317" s="94" t="str">
        <f>+IFERROR(VLOOKUP(LEFT(F2317,4),'ESTADAR V3 2025'!$C$4:$G$116,4,0),"")</f>
        <v/>
      </c>
      <c r="N2317" s="95" t="str">
        <f t="shared" si="153"/>
        <v/>
      </c>
      <c r="O2317" s="96" t="str">
        <f t="shared" si="154"/>
        <v/>
      </c>
      <c r="P2317" s="14"/>
      <c r="Q2317" s="14"/>
      <c r="R2317" s="218" t="e">
        <f>+VLOOKUP(F2317,'ESTADAR V3 2025'!$D$125:$G$236,4,FALSE)</f>
        <v>#N/A</v>
      </c>
    </row>
    <row r="2318" spans="1:18" x14ac:dyDescent="0.35">
      <c r="A2318" s="83" t="str">
        <f>IFERROR(VLOOKUP(LEFT(F2318,4),Tabla3[[COD]:[PROCESO]],5,0),"")</f>
        <v/>
      </c>
      <c r="B2318" s="15"/>
      <c r="C2318" s="85"/>
      <c r="D2318" s="84" t="e">
        <f>VLOOKUP(E2318,FINCAS!$A$2:$B$77,2,0)</f>
        <v>#N/A</v>
      </c>
      <c r="E2318" s="15"/>
      <c r="F2318" s="15"/>
      <c r="G2318" s="82" t="e">
        <f>VLOOKUP(F2318,'ESTADAR V3 2025'!$D$125:$E$240,2,0)</f>
        <v>#N/A</v>
      </c>
      <c r="H2318" s="86"/>
      <c r="I2318" s="86"/>
      <c r="J2318" s="15"/>
      <c r="K2318" s="92">
        <f t="shared" si="151"/>
        <v>0</v>
      </c>
      <c r="L2318" s="93">
        <f t="shared" si="152"/>
        <v>0</v>
      </c>
      <c r="M2318" s="94" t="str">
        <f>+IFERROR(VLOOKUP(LEFT(F2318,4),'ESTADAR V3 2025'!$C$4:$G$116,4,0),"")</f>
        <v/>
      </c>
      <c r="N2318" s="95" t="str">
        <f t="shared" si="153"/>
        <v/>
      </c>
      <c r="O2318" s="96" t="str">
        <f t="shared" si="154"/>
        <v/>
      </c>
      <c r="P2318" s="14"/>
      <c r="Q2318" s="14"/>
      <c r="R2318" s="218" t="e">
        <f>+VLOOKUP(F2318,'ESTADAR V3 2025'!$D$125:$G$236,4,FALSE)</f>
        <v>#N/A</v>
      </c>
    </row>
    <row r="2319" spans="1:18" x14ac:dyDescent="0.35">
      <c r="A2319" s="83" t="str">
        <f>IFERROR(VLOOKUP(LEFT(F2319,4),Tabla3[[COD]:[PROCESO]],5,0),"")</f>
        <v/>
      </c>
      <c r="B2319" s="15"/>
      <c r="C2319" s="85"/>
      <c r="D2319" s="84" t="e">
        <f>VLOOKUP(E2319,FINCAS!$A$2:$B$77,2,0)</f>
        <v>#N/A</v>
      </c>
      <c r="E2319" s="15"/>
      <c r="F2319" s="15"/>
      <c r="G2319" s="82" t="e">
        <f>VLOOKUP(F2319,'ESTADAR V3 2025'!$D$125:$E$240,2,0)</f>
        <v>#N/A</v>
      </c>
      <c r="H2319" s="86"/>
      <c r="I2319" s="86"/>
      <c r="J2319" s="15"/>
      <c r="K2319" s="92">
        <f t="shared" si="151"/>
        <v>0</v>
      </c>
      <c r="L2319" s="93">
        <f t="shared" si="152"/>
        <v>0</v>
      </c>
      <c r="M2319" s="94" t="str">
        <f>+IFERROR(VLOOKUP(LEFT(F2319,4),'ESTADAR V3 2025'!$C$4:$G$116,4,0),"")</f>
        <v/>
      </c>
      <c r="N2319" s="95" t="str">
        <f t="shared" si="153"/>
        <v/>
      </c>
      <c r="O2319" s="96" t="str">
        <f t="shared" si="154"/>
        <v/>
      </c>
      <c r="P2319" s="14"/>
      <c r="Q2319" s="14"/>
      <c r="R2319" s="218" t="e">
        <f>+VLOOKUP(F2319,'ESTADAR V3 2025'!$D$125:$G$236,4,FALSE)</f>
        <v>#N/A</v>
      </c>
    </row>
    <row r="2320" spans="1:18" x14ac:dyDescent="0.35">
      <c r="A2320" s="83" t="str">
        <f>IFERROR(VLOOKUP(LEFT(F2320,4),Tabla3[[COD]:[PROCESO]],5,0),"")</f>
        <v/>
      </c>
      <c r="B2320" s="15"/>
      <c r="C2320" s="85"/>
      <c r="D2320" s="84" t="e">
        <f>VLOOKUP(E2320,FINCAS!$A$2:$B$77,2,0)</f>
        <v>#N/A</v>
      </c>
      <c r="E2320" s="15"/>
      <c r="F2320" s="15"/>
      <c r="G2320" s="82" t="e">
        <f>VLOOKUP(F2320,'ESTADAR V3 2025'!$D$125:$E$240,2,0)</f>
        <v>#N/A</v>
      </c>
      <c r="H2320" s="86"/>
      <c r="I2320" s="86"/>
      <c r="J2320" s="15"/>
      <c r="K2320" s="92">
        <f t="shared" si="151"/>
        <v>0</v>
      </c>
      <c r="L2320" s="93">
        <f t="shared" si="152"/>
        <v>0</v>
      </c>
      <c r="M2320" s="94" t="str">
        <f>+IFERROR(VLOOKUP(LEFT(F2320,4),'ESTADAR V3 2025'!$C$4:$G$116,4,0),"")</f>
        <v/>
      </c>
      <c r="N2320" s="95" t="str">
        <f t="shared" si="153"/>
        <v/>
      </c>
      <c r="O2320" s="96" t="str">
        <f t="shared" si="154"/>
        <v/>
      </c>
      <c r="P2320" s="14"/>
      <c r="Q2320" s="14"/>
      <c r="R2320" s="218" t="e">
        <f>+VLOOKUP(F2320,'ESTADAR V3 2025'!$D$125:$G$236,4,FALSE)</f>
        <v>#N/A</v>
      </c>
    </row>
    <row r="2321" spans="1:18" x14ac:dyDescent="0.35">
      <c r="A2321" s="83" t="str">
        <f>IFERROR(VLOOKUP(LEFT(F2321,4),Tabla3[[COD]:[PROCESO]],5,0),"")</f>
        <v/>
      </c>
      <c r="B2321" s="15"/>
      <c r="C2321" s="85"/>
      <c r="D2321" s="84" t="e">
        <f>VLOOKUP(E2321,FINCAS!$A$2:$B$77,2,0)</f>
        <v>#N/A</v>
      </c>
      <c r="E2321" s="15"/>
      <c r="F2321" s="15"/>
      <c r="G2321" s="82" t="e">
        <f>VLOOKUP(F2321,'ESTADAR V3 2025'!$D$125:$E$240,2,0)</f>
        <v>#N/A</v>
      </c>
      <c r="H2321" s="86"/>
      <c r="I2321" s="86"/>
      <c r="J2321" s="15"/>
      <c r="K2321" s="92">
        <f t="shared" si="151"/>
        <v>0</v>
      </c>
      <c r="L2321" s="93">
        <f t="shared" si="152"/>
        <v>0</v>
      </c>
      <c r="M2321" s="94" t="str">
        <f>+IFERROR(VLOOKUP(LEFT(F2321,4),'ESTADAR V3 2025'!$C$4:$G$116,4,0),"")</f>
        <v/>
      </c>
      <c r="N2321" s="95" t="str">
        <f t="shared" si="153"/>
        <v/>
      </c>
      <c r="O2321" s="96" t="str">
        <f t="shared" si="154"/>
        <v/>
      </c>
      <c r="P2321" s="14"/>
      <c r="Q2321" s="14"/>
      <c r="R2321" s="218" t="e">
        <f>+VLOOKUP(F2321,'ESTADAR V3 2025'!$D$125:$G$236,4,FALSE)</f>
        <v>#N/A</v>
      </c>
    </row>
    <row r="2322" spans="1:18" x14ac:dyDescent="0.35">
      <c r="A2322" s="83" t="str">
        <f>IFERROR(VLOOKUP(LEFT(F2322,4),Tabla3[[COD]:[PROCESO]],5,0),"")</f>
        <v/>
      </c>
      <c r="B2322" s="15"/>
      <c r="C2322" s="85"/>
      <c r="D2322" s="84" t="e">
        <f>VLOOKUP(E2322,FINCAS!$A$2:$B$77,2,0)</f>
        <v>#N/A</v>
      </c>
      <c r="E2322" s="15"/>
      <c r="F2322" s="15"/>
      <c r="G2322" s="82" t="e">
        <f>VLOOKUP(F2322,'ESTADAR V3 2025'!$D$125:$E$240,2,0)</f>
        <v>#N/A</v>
      </c>
      <c r="H2322" s="86"/>
      <c r="I2322" s="86"/>
      <c r="J2322" s="15"/>
      <c r="K2322" s="92">
        <f t="shared" si="151"/>
        <v>0</v>
      </c>
      <c r="L2322" s="93">
        <f t="shared" si="152"/>
        <v>0</v>
      </c>
      <c r="M2322" s="94" t="str">
        <f>+IFERROR(VLOOKUP(LEFT(F2322,4),'ESTADAR V3 2025'!$C$4:$G$116,4,0),"")</f>
        <v/>
      </c>
      <c r="N2322" s="95" t="str">
        <f t="shared" si="153"/>
        <v/>
      </c>
      <c r="O2322" s="96" t="str">
        <f t="shared" si="154"/>
        <v/>
      </c>
      <c r="P2322" s="14"/>
      <c r="Q2322" s="14"/>
      <c r="R2322" s="218" t="e">
        <f>+VLOOKUP(F2322,'ESTADAR V3 2025'!$D$125:$G$236,4,FALSE)</f>
        <v>#N/A</v>
      </c>
    </row>
    <row r="2323" spans="1:18" x14ac:dyDescent="0.35">
      <c r="A2323" s="83" t="str">
        <f>IFERROR(VLOOKUP(LEFT(F2323,4),Tabla3[[COD]:[PROCESO]],5,0),"")</f>
        <v/>
      </c>
      <c r="B2323" s="15"/>
      <c r="C2323" s="85"/>
      <c r="D2323" s="84" t="e">
        <f>VLOOKUP(E2323,FINCAS!$A$2:$B$77,2,0)</f>
        <v>#N/A</v>
      </c>
      <c r="E2323" s="15"/>
      <c r="F2323" s="15"/>
      <c r="G2323" s="82" t="e">
        <f>VLOOKUP(F2323,'ESTADAR V3 2025'!$D$125:$E$240,2,0)</f>
        <v>#N/A</v>
      </c>
      <c r="H2323" s="86"/>
      <c r="I2323" s="86"/>
      <c r="J2323" s="15"/>
      <c r="K2323" s="92">
        <f t="shared" si="151"/>
        <v>0</v>
      </c>
      <c r="L2323" s="93">
        <f t="shared" si="152"/>
        <v>0</v>
      </c>
      <c r="M2323" s="94" t="str">
        <f>+IFERROR(VLOOKUP(LEFT(F2323,4),'ESTADAR V3 2025'!$C$4:$G$116,4,0),"")</f>
        <v/>
      </c>
      <c r="N2323" s="95" t="str">
        <f t="shared" si="153"/>
        <v/>
      </c>
      <c r="O2323" s="96" t="str">
        <f t="shared" si="154"/>
        <v/>
      </c>
      <c r="P2323" s="14"/>
      <c r="Q2323" s="14"/>
      <c r="R2323" s="218" t="e">
        <f>+VLOOKUP(F2323,'ESTADAR V3 2025'!$D$125:$G$236,4,FALSE)</f>
        <v>#N/A</v>
      </c>
    </row>
    <row r="2324" spans="1:18" x14ac:dyDescent="0.35">
      <c r="A2324" s="83" t="str">
        <f>IFERROR(VLOOKUP(LEFT(F2324,4),Tabla3[[COD]:[PROCESO]],5,0),"")</f>
        <v/>
      </c>
      <c r="B2324" s="15"/>
      <c r="C2324" s="85"/>
      <c r="D2324" s="84" t="e">
        <f>VLOOKUP(E2324,FINCAS!$A$2:$B$77,2,0)</f>
        <v>#N/A</v>
      </c>
      <c r="E2324" s="15"/>
      <c r="F2324" s="15"/>
      <c r="G2324" s="82" t="e">
        <f>VLOOKUP(F2324,'ESTADAR V3 2025'!$D$125:$E$240,2,0)</f>
        <v>#N/A</v>
      </c>
      <c r="H2324" s="86"/>
      <c r="I2324" s="86"/>
      <c r="J2324" s="15"/>
      <c r="K2324" s="92">
        <f t="shared" si="151"/>
        <v>0</v>
      </c>
      <c r="L2324" s="93">
        <f t="shared" si="152"/>
        <v>0</v>
      </c>
      <c r="M2324" s="94" t="str">
        <f>+IFERROR(VLOOKUP(LEFT(F2324,4),'ESTADAR V3 2025'!$C$4:$G$116,4,0),"")</f>
        <v/>
      </c>
      <c r="N2324" s="95" t="str">
        <f t="shared" si="153"/>
        <v/>
      </c>
      <c r="O2324" s="96" t="str">
        <f t="shared" si="154"/>
        <v/>
      </c>
      <c r="P2324" s="14"/>
      <c r="Q2324" s="14"/>
      <c r="R2324" s="218" t="e">
        <f>+VLOOKUP(F2324,'ESTADAR V3 2025'!$D$125:$G$236,4,FALSE)</f>
        <v>#N/A</v>
      </c>
    </row>
    <row r="2325" spans="1:18" x14ac:dyDescent="0.35">
      <c r="A2325" s="83" t="str">
        <f>IFERROR(VLOOKUP(LEFT(F2325,4),Tabla3[[COD]:[PROCESO]],5,0),"")</f>
        <v/>
      </c>
      <c r="B2325" s="15"/>
      <c r="C2325" s="85"/>
      <c r="D2325" s="84" t="e">
        <f>VLOOKUP(E2325,FINCAS!$A$2:$B$77,2,0)</f>
        <v>#N/A</v>
      </c>
      <c r="E2325" s="15"/>
      <c r="F2325" s="15"/>
      <c r="G2325" s="82" t="e">
        <f>VLOOKUP(F2325,'ESTADAR V3 2025'!$D$125:$E$240,2,0)</f>
        <v>#N/A</v>
      </c>
      <c r="H2325" s="86"/>
      <c r="I2325" s="86"/>
      <c r="J2325" s="15"/>
      <c r="K2325" s="92">
        <f t="shared" si="151"/>
        <v>0</v>
      </c>
      <c r="L2325" s="93">
        <f t="shared" si="152"/>
        <v>0</v>
      </c>
      <c r="M2325" s="94" t="str">
        <f>+IFERROR(VLOOKUP(LEFT(F2325,4),'ESTADAR V3 2025'!$C$4:$G$116,4,0),"")</f>
        <v/>
      </c>
      <c r="N2325" s="95" t="str">
        <f t="shared" si="153"/>
        <v/>
      </c>
      <c r="O2325" s="96" t="str">
        <f t="shared" si="154"/>
        <v/>
      </c>
      <c r="P2325" s="14"/>
      <c r="Q2325" s="14"/>
      <c r="R2325" s="218" t="e">
        <f>+VLOOKUP(F2325,'ESTADAR V3 2025'!$D$125:$G$236,4,FALSE)</f>
        <v>#N/A</v>
      </c>
    </row>
    <row r="2326" spans="1:18" x14ac:dyDescent="0.35">
      <c r="A2326" s="83" t="str">
        <f>IFERROR(VLOOKUP(LEFT(F2326,4),Tabla3[[COD]:[PROCESO]],5,0),"")</f>
        <v/>
      </c>
      <c r="B2326" s="15"/>
      <c r="C2326" s="85"/>
      <c r="D2326" s="84" t="e">
        <f>VLOOKUP(E2326,FINCAS!$A$2:$B$77,2,0)</f>
        <v>#N/A</v>
      </c>
      <c r="E2326" s="15"/>
      <c r="F2326" s="15"/>
      <c r="G2326" s="82" t="e">
        <f>VLOOKUP(F2326,'ESTADAR V3 2025'!$D$125:$E$240,2,0)</f>
        <v>#N/A</v>
      </c>
      <c r="H2326" s="86"/>
      <c r="I2326" s="86"/>
      <c r="J2326" s="15"/>
      <c r="K2326" s="92">
        <f t="shared" si="151"/>
        <v>0</v>
      </c>
      <c r="L2326" s="93">
        <f t="shared" si="152"/>
        <v>0</v>
      </c>
      <c r="M2326" s="94" t="str">
        <f>+IFERROR(VLOOKUP(LEFT(F2326,4),'ESTADAR V3 2025'!$C$4:$G$116,4,0),"")</f>
        <v/>
      </c>
      <c r="N2326" s="95" t="str">
        <f t="shared" si="153"/>
        <v/>
      </c>
      <c r="O2326" s="96" t="str">
        <f t="shared" si="154"/>
        <v/>
      </c>
      <c r="P2326" s="14"/>
      <c r="Q2326" s="14"/>
      <c r="R2326" s="218" t="e">
        <f>+VLOOKUP(F2326,'ESTADAR V3 2025'!$D$125:$G$236,4,FALSE)</f>
        <v>#N/A</v>
      </c>
    </row>
    <row r="2327" spans="1:18" x14ac:dyDescent="0.35">
      <c r="A2327" s="83" t="str">
        <f>IFERROR(VLOOKUP(LEFT(F2327,4),Tabla3[[COD]:[PROCESO]],5,0),"")</f>
        <v/>
      </c>
      <c r="B2327" s="15"/>
      <c r="C2327" s="85"/>
      <c r="D2327" s="84" t="e">
        <f>VLOOKUP(E2327,FINCAS!$A$2:$B$77,2,0)</f>
        <v>#N/A</v>
      </c>
      <c r="E2327" s="15"/>
      <c r="F2327" s="15"/>
      <c r="G2327" s="82" t="e">
        <f>VLOOKUP(F2327,'ESTADAR V3 2025'!$D$125:$E$240,2,0)</f>
        <v>#N/A</v>
      </c>
      <c r="H2327" s="86"/>
      <c r="I2327" s="86"/>
      <c r="J2327" s="15"/>
      <c r="K2327" s="92">
        <f t="shared" si="151"/>
        <v>0</v>
      </c>
      <c r="L2327" s="93">
        <f t="shared" si="152"/>
        <v>0</v>
      </c>
      <c r="M2327" s="94" t="str">
        <f>+IFERROR(VLOOKUP(LEFT(F2327,4),'ESTADAR V3 2025'!$C$4:$G$116,4,0),"")</f>
        <v/>
      </c>
      <c r="N2327" s="95" t="str">
        <f t="shared" si="153"/>
        <v/>
      </c>
      <c r="O2327" s="96" t="str">
        <f t="shared" si="154"/>
        <v/>
      </c>
      <c r="P2327" s="14"/>
      <c r="Q2327" s="14"/>
      <c r="R2327" s="218" t="e">
        <f>+VLOOKUP(F2327,'ESTADAR V3 2025'!$D$125:$G$236,4,FALSE)</f>
        <v>#N/A</v>
      </c>
    </row>
    <row r="2328" spans="1:18" x14ac:dyDescent="0.35">
      <c r="A2328" s="83" t="str">
        <f>IFERROR(VLOOKUP(LEFT(F2328,4),Tabla3[[COD]:[PROCESO]],5,0),"")</f>
        <v/>
      </c>
      <c r="B2328" s="15"/>
      <c r="C2328" s="85"/>
      <c r="D2328" s="84" t="e">
        <f>VLOOKUP(E2328,FINCAS!$A$2:$B$77,2,0)</f>
        <v>#N/A</v>
      </c>
      <c r="E2328" s="15"/>
      <c r="F2328" s="15"/>
      <c r="G2328" s="82" t="e">
        <f>VLOOKUP(F2328,'ESTADAR V3 2025'!$D$125:$E$240,2,0)</f>
        <v>#N/A</v>
      </c>
      <c r="H2328" s="86"/>
      <c r="I2328" s="86"/>
      <c r="J2328" s="15"/>
      <c r="K2328" s="92">
        <f t="shared" si="151"/>
        <v>0</v>
      </c>
      <c r="L2328" s="93">
        <f t="shared" si="152"/>
        <v>0</v>
      </c>
      <c r="M2328" s="94" t="str">
        <f>+IFERROR(VLOOKUP(LEFT(F2328,4),'ESTADAR V3 2025'!$C$4:$G$116,4,0),"")</f>
        <v/>
      </c>
      <c r="N2328" s="95" t="str">
        <f t="shared" si="153"/>
        <v/>
      </c>
      <c r="O2328" s="96" t="str">
        <f t="shared" si="154"/>
        <v/>
      </c>
      <c r="P2328" s="14"/>
      <c r="Q2328" s="14"/>
      <c r="R2328" s="218" t="e">
        <f>+VLOOKUP(F2328,'ESTADAR V3 2025'!$D$125:$G$236,4,FALSE)</f>
        <v>#N/A</v>
      </c>
    </row>
    <row r="2329" spans="1:18" x14ac:dyDescent="0.35">
      <c r="A2329" s="83" t="str">
        <f>IFERROR(VLOOKUP(LEFT(F2329,4),Tabla3[[COD]:[PROCESO]],5,0),"")</f>
        <v/>
      </c>
      <c r="B2329" s="15"/>
      <c r="C2329" s="85"/>
      <c r="D2329" s="84" t="e">
        <f>VLOOKUP(E2329,FINCAS!$A$2:$B$77,2,0)</f>
        <v>#N/A</v>
      </c>
      <c r="E2329" s="15"/>
      <c r="F2329" s="15"/>
      <c r="G2329" s="82" t="e">
        <f>VLOOKUP(F2329,'ESTADAR V3 2025'!$D$125:$E$240,2,0)</f>
        <v>#N/A</v>
      </c>
      <c r="H2329" s="86"/>
      <c r="I2329" s="86"/>
      <c r="J2329" s="15"/>
      <c r="K2329" s="92">
        <f t="shared" si="151"/>
        <v>0</v>
      </c>
      <c r="L2329" s="93">
        <f t="shared" si="152"/>
        <v>0</v>
      </c>
      <c r="M2329" s="94" t="str">
        <f>+IFERROR(VLOOKUP(LEFT(F2329,4),'ESTADAR V3 2025'!$C$4:$G$116,4,0),"")</f>
        <v/>
      </c>
      <c r="N2329" s="95" t="str">
        <f t="shared" si="153"/>
        <v/>
      </c>
      <c r="O2329" s="96" t="str">
        <f t="shared" si="154"/>
        <v/>
      </c>
      <c r="P2329" s="14"/>
      <c r="Q2329" s="14"/>
      <c r="R2329" s="218" t="e">
        <f>+VLOOKUP(F2329,'ESTADAR V3 2025'!$D$125:$G$236,4,FALSE)</f>
        <v>#N/A</v>
      </c>
    </row>
    <row r="2330" spans="1:18" x14ac:dyDescent="0.35">
      <c r="A2330" s="83" t="str">
        <f>IFERROR(VLOOKUP(LEFT(F2330,4),Tabla3[[COD]:[PROCESO]],5,0),"")</f>
        <v/>
      </c>
      <c r="B2330" s="15"/>
      <c r="C2330" s="85"/>
      <c r="D2330" s="84" t="e">
        <f>VLOOKUP(E2330,FINCAS!$A$2:$B$77,2,0)</f>
        <v>#N/A</v>
      </c>
      <c r="E2330" s="15"/>
      <c r="F2330" s="15"/>
      <c r="G2330" s="82" t="e">
        <f>VLOOKUP(F2330,'ESTADAR V3 2025'!$D$125:$E$240,2,0)</f>
        <v>#N/A</v>
      </c>
      <c r="H2330" s="86"/>
      <c r="I2330" s="86"/>
      <c r="J2330" s="15"/>
      <c r="K2330" s="92">
        <f t="shared" si="151"/>
        <v>0</v>
      </c>
      <c r="L2330" s="93">
        <f t="shared" si="152"/>
        <v>0</v>
      </c>
      <c r="M2330" s="94" t="str">
        <f>+IFERROR(VLOOKUP(LEFT(F2330,4),'ESTADAR V3 2025'!$C$4:$G$116,4,0),"")</f>
        <v/>
      </c>
      <c r="N2330" s="95" t="str">
        <f t="shared" si="153"/>
        <v/>
      </c>
      <c r="O2330" s="96" t="str">
        <f t="shared" si="154"/>
        <v/>
      </c>
      <c r="P2330" s="14"/>
      <c r="Q2330" s="14"/>
      <c r="R2330" s="218" t="e">
        <f>+VLOOKUP(F2330,'ESTADAR V3 2025'!$D$125:$G$236,4,FALSE)</f>
        <v>#N/A</v>
      </c>
    </row>
    <row r="2331" spans="1:18" x14ac:dyDescent="0.35">
      <c r="A2331" s="83" t="str">
        <f>IFERROR(VLOOKUP(LEFT(F2331,4),Tabla3[[COD]:[PROCESO]],5,0),"")</f>
        <v/>
      </c>
      <c r="B2331" s="15"/>
      <c r="C2331" s="85"/>
      <c r="D2331" s="84" t="e">
        <f>VLOOKUP(E2331,FINCAS!$A$2:$B$77,2,0)</f>
        <v>#N/A</v>
      </c>
      <c r="E2331" s="15"/>
      <c r="F2331" s="15"/>
      <c r="G2331" s="82" t="e">
        <f>VLOOKUP(F2331,'ESTADAR V3 2025'!$D$125:$E$240,2,0)</f>
        <v>#N/A</v>
      </c>
      <c r="H2331" s="86"/>
      <c r="I2331" s="86"/>
      <c r="J2331" s="15"/>
      <c r="K2331" s="92">
        <f t="shared" si="151"/>
        <v>0</v>
      </c>
      <c r="L2331" s="93">
        <f t="shared" si="152"/>
        <v>0</v>
      </c>
      <c r="M2331" s="94" t="str">
        <f>+IFERROR(VLOOKUP(LEFT(F2331,4),'ESTADAR V3 2025'!$C$4:$G$116,4,0),"")</f>
        <v/>
      </c>
      <c r="N2331" s="95" t="str">
        <f t="shared" si="153"/>
        <v/>
      </c>
      <c r="O2331" s="96" t="str">
        <f t="shared" si="154"/>
        <v/>
      </c>
      <c r="P2331" s="14"/>
      <c r="Q2331" s="14"/>
      <c r="R2331" s="218" t="e">
        <f>+VLOOKUP(F2331,'ESTADAR V3 2025'!$D$125:$G$236,4,FALSE)</f>
        <v>#N/A</v>
      </c>
    </row>
    <row r="2332" spans="1:18" x14ac:dyDescent="0.35">
      <c r="A2332" s="83" t="str">
        <f>IFERROR(VLOOKUP(LEFT(F2332,4),Tabla3[[COD]:[PROCESO]],5,0),"")</f>
        <v/>
      </c>
      <c r="B2332" s="15"/>
      <c r="C2332" s="85"/>
      <c r="D2332" s="84" t="e">
        <f>VLOOKUP(E2332,FINCAS!$A$2:$B$77,2,0)</f>
        <v>#N/A</v>
      </c>
      <c r="E2332" s="15"/>
      <c r="F2332" s="15"/>
      <c r="G2332" s="82" t="e">
        <f>VLOOKUP(F2332,'ESTADAR V3 2025'!$D$125:$E$240,2,0)</f>
        <v>#N/A</v>
      </c>
      <c r="H2332" s="86"/>
      <c r="I2332" s="86"/>
      <c r="J2332" s="15"/>
      <c r="K2332" s="92">
        <f t="shared" si="151"/>
        <v>0</v>
      </c>
      <c r="L2332" s="93">
        <f t="shared" si="152"/>
        <v>0</v>
      </c>
      <c r="M2332" s="94" t="str">
        <f>+IFERROR(VLOOKUP(LEFT(F2332,4),'ESTADAR V3 2025'!$C$4:$G$116,4,0),"")</f>
        <v/>
      </c>
      <c r="N2332" s="95" t="str">
        <f t="shared" si="153"/>
        <v/>
      </c>
      <c r="O2332" s="96" t="str">
        <f t="shared" si="154"/>
        <v/>
      </c>
      <c r="P2332" s="14"/>
      <c r="Q2332" s="14"/>
      <c r="R2332" s="218" t="e">
        <f>+VLOOKUP(F2332,'ESTADAR V3 2025'!$D$125:$G$236,4,FALSE)</f>
        <v>#N/A</v>
      </c>
    </row>
    <row r="2333" spans="1:18" x14ac:dyDescent="0.35">
      <c r="A2333" s="83" t="str">
        <f>IFERROR(VLOOKUP(LEFT(F2333,4),Tabla3[[COD]:[PROCESO]],5,0),"")</f>
        <v/>
      </c>
      <c r="B2333" s="15"/>
      <c r="C2333" s="85"/>
      <c r="D2333" s="84" t="e">
        <f>VLOOKUP(E2333,FINCAS!$A$2:$B$77,2,0)</f>
        <v>#N/A</v>
      </c>
      <c r="E2333" s="15"/>
      <c r="F2333" s="15"/>
      <c r="G2333" s="82" t="e">
        <f>VLOOKUP(F2333,'ESTADAR V3 2025'!$D$125:$E$240,2,0)</f>
        <v>#N/A</v>
      </c>
      <c r="H2333" s="86"/>
      <c r="I2333" s="86"/>
      <c r="J2333" s="15"/>
      <c r="K2333" s="92">
        <f t="shared" si="151"/>
        <v>0</v>
      </c>
      <c r="L2333" s="93">
        <f t="shared" si="152"/>
        <v>0</v>
      </c>
      <c r="M2333" s="94" t="str">
        <f>+IFERROR(VLOOKUP(LEFT(F2333,4),'ESTADAR V3 2025'!$C$4:$G$116,4,0),"")</f>
        <v/>
      </c>
      <c r="N2333" s="95" t="str">
        <f t="shared" si="153"/>
        <v/>
      </c>
      <c r="O2333" s="96" t="str">
        <f t="shared" si="154"/>
        <v/>
      </c>
      <c r="P2333" s="14"/>
      <c r="Q2333" s="14"/>
      <c r="R2333" s="218" t="e">
        <f>+VLOOKUP(F2333,'ESTADAR V3 2025'!$D$125:$G$236,4,FALSE)</f>
        <v>#N/A</v>
      </c>
    </row>
    <row r="2334" spans="1:18" x14ac:dyDescent="0.35">
      <c r="A2334" s="83" t="str">
        <f>IFERROR(VLOOKUP(LEFT(F2334,4),Tabla3[[COD]:[PROCESO]],5,0),"")</f>
        <v/>
      </c>
      <c r="B2334" s="15"/>
      <c r="C2334" s="85"/>
      <c r="D2334" s="84" t="e">
        <f>VLOOKUP(E2334,FINCAS!$A$2:$B$77,2,0)</f>
        <v>#N/A</v>
      </c>
      <c r="E2334" s="15"/>
      <c r="F2334" s="15"/>
      <c r="G2334" s="82" t="e">
        <f>VLOOKUP(F2334,'ESTADAR V3 2025'!$D$125:$E$240,2,0)</f>
        <v>#N/A</v>
      </c>
      <c r="H2334" s="86"/>
      <c r="I2334" s="86"/>
      <c r="J2334" s="15"/>
      <c r="K2334" s="92">
        <f t="shared" si="151"/>
        <v>0</v>
      </c>
      <c r="L2334" s="93">
        <f t="shared" si="152"/>
        <v>0</v>
      </c>
      <c r="M2334" s="94" t="str">
        <f>+IFERROR(VLOOKUP(LEFT(F2334,4),'ESTADAR V3 2025'!$C$4:$G$116,4,0),"")</f>
        <v/>
      </c>
      <c r="N2334" s="95" t="str">
        <f t="shared" si="153"/>
        <v/>
      </c>
      <c r="O2334" s="96" t="str">
        <f t="shared" si="154"/>
        <v/>
      </c>
      <c r="P2334" s="14"/>
      <c r="Q2334" s="14"/>
      <c r="R2334" s="218" t="e">
        <f>+VLOOKUP(F2334,'ESTADAR V3 2025'!$D$125:$G$236,4,FALSE)</f>
        <v>#N/A</v>
      </c>
    </row>
    <row r="2335" spans="1:18" x14ac:dyDescent="0.35">
      <c r="A2335" s="83" t="str">
        <f>IFERROR(VLOOKUP(LEFT(F2335,4),Tabla3[[COD]:[PROCESO]],5,0),"")</f>
        <v/>
      </c>
      <c r="B2335" s="15"/>
      <c r="C2335" s="85"/>
      <c r="D2335" s="84" t="e">
        <f>VLOOKUP(E2335,FINCAS!$A$2:$B$77,2,0)</f>
        <v>#N/A</v>
      </c>
      <c r="E2335" s="15"/>
      <c r="F2335" s="15"/>
      <c r="G2335" s="82" t="e">
        <f>VLOOKUP(F2335,'ESTADAR V3 2025'!$D$125:$E$240,2,0)</f>
        <v>#N/A</v>
      </c>
      <c r="H2335" s="86"/>
      <c r="I2335" s="86"/>
      <c r="J2335" s="15"/>
      <c r="K2335" s="92">
        <f t="shared" si="151"/>
        <v>0</v>
      </c>
      <c r="L2335" s="93">
        <f t="shared" si="152"/>
        <v>0</v>
      </c>
      <c r="M2335" s="94" t="str">
        <f>+IFERROR(VLOOKUP(LEFT(F2335,4),'ESTADAR V3 2025'!$C$4:$G$116,4,0),"")</f>
        <v/>
      </c>
      <c r="N2335" s="95" t="str">
        <f t="shared" si="153"/>
        <v/>
      </c>
      <c r="O2335" s="96" t="str">
        <f t="shared" si="154"/>
        <v/>
      </c>
      <c r="P2335" s="14"/>
      <c r="Q2335" s="14"/>
      <c r="R2335" s="218" t="e">
        <f>+VLOOKUP(F2335,'ESTADAR V3 2025'!$D$125:$G$236,4,FALSE)</f>
        <v>#N/A</v>
      </c>
    </row>
    <row r="2336" spans="1:18" x14ac:dyDescent="0.35">
      <c r="A2336" s="83" t="str">
        <f>IFERROR(VLOOKUP(LEFT(F2336,4),Tabla3[[COD]:[PROCESO]],5,0),"")</f>
        <v/>
      </c>
      <c r="B2336" s="15"/>
      <c r="C2336" s="85"/>
      <c r="D2336" s="84" t="e">
        <f>VLOOKUP(E2336,FINCAS!$A$2:$B$77,2,0)</f>
        <v>#N/A</v>
      </c>
      <c r="E2336" s="15"/>
      <c r="F2336" s="15"/>
      <c r="G2336" s="82" t="e">
        <f>VLOOKUP(F2336,'ESTADAR V3 2025'!$D$125:$E$240,2,0)</f>
        <v>#N/A</v>
      </c>
      <c r="H2336" s="86"/>
      <c r="I2336" s="86"/>
      <c r="J2336" s="15"/>
      <c r="K2336" s="92">
        <f t="shared" si="151"/>
        <v>0</v>
      </c>
      <c r="L2336" s="93">
        <f t="shared" si="152"/>
        <v>0</v>
      </c>
      <c r="M2336" s="94" t="str">
        <f>+IFERROR(VLOOKUP(LEFT(F2336,4),'ESTADAR V3 2025'!$C$4:$G$116,4,0),"")</f>
        <v/>
      </c>
      <c r="N2336" s="95" t="str">
        <f t="shared" si="153"/>
        <v/>
      </c>
      <c r="O2336" s="96" t="str">
        <f t="shared" si="154"/>
        <v/>
      </c>
      <c r="P2336" s="14"/>
      <c r="Q2336" s="14"/>
      <c r="R2336" s="218" t="e">
        <f>+VLOOKUP(F2336,'ESTADAR V3 2025'!$D$125:$G$236,4,FALSE)</f>
        <v>#N/A</v>
      </c>
    </row>
    <row r="2337" spans="1:18" x14ac:dyDescent="0.35">
      <c r="A2337" s="83" t="str">
        <f>IFERROR(VLOOKUP(LEFT(F2337,4),Tabla3[[COD]:[PROCESO]],5,0),"")</f>
        <v/>
      </c>
      <c r="B2337" s="15"/>
      <c r="C2337" s="85"/>
      <c r="D2337" s="84" t="e">
        <f>VLOOKUP(E2337,FINCAS!$A$2:$B$77,2,0)</f>
        <v>#N/A</v>
      </c>
      <c r="E2337" s="15"/>
      <c r="F2337" s="15"/>
      <c r="G2337" s="82" t="e">
        <f>VLOOKUP(F2337,'ESTADAR V3 2025'!$D$125:$E$240,2,0)</f>
        <v>#N/A</v>
      </c>
      <c r="H2337" s="86"/>
      <c r="I2337" s="86"/>
      <c r="J2337" s="15"/>
      <c r="K2337" s="92">
        <f t="shared" ref="K2337:K2400" si="155">+IFERROR(L2337,M2337)</f>
        <v>0</v>
      </c>
      <c r="L2337" s="93">
        <f t="shared" ref="L2337:L2400" si="156">+(I2337-H2337)*24</f>
        <v>0</v>
      </c>
      <c r="M2337" s="94" t="str">
        <f>+IFERROR(VLOOKUP(LEFT(F2337,4),'ESTADAR V3 2025'!$C$4:$G$116,4,0),"")</f>
        <v/>
      </c>
      <c r="N2337" s="95" t="str">
        <f t="shared" ref="N2337:N2400" si="157">IFERROR(J2337/L2337,"")</f>
        <v/>
      </c>
      <c r="O2337" s="96" t="str">
        <f t="shared" ref="O2337:O2400" si="158">IFERROR(N2337/M2337,"")</f>
        <v/>
      </c>
      <c r="P2337" s="14"/>
      <c r="Q2337" s="14"/>
      <c r="R2337" s="218" t="e">
        <f>+VLOOKUP(F2337,'ESTADAR V3 2025'!$D$125:$G$236,4,FALSE)</f>
        <v>#N/A</v>
      </c>
    </row>
    <row r="2338" spans="1:18" x14ac:dyDescent="0.35">
      <c r="A2338" s="83" t="str">
        <f>IFERROR(VLOOKUP(LEFT(F2338,4),Tabla3[[COD]:[PROCESO]],5,0),"")</f>
        <v/>
      </c>
      <c r="B2338" s="15"/>
      <c r="C2338" s="85"/>
      <c r="D2338" s="84" t="e">
        <f>VLOOKUP(E2338,FINCAS!$A$2:$B$77,2,0)</f>
        <v>#N/A</v>
      </c>
      <c r="E2338" s="15"/>
      <c r="F2338" s="15"/>
      <c r="G2338" s="82" t="e">
        <f>VLOOKUP(F2338,'ESTADAR V3 2025'!$D$125:$E$240,2,0)</f>
        <v>#N/A</v>
      </c>
      <c r="H2338" s="86"/>
      <c r="I2338" s="86"/>
      <c r="J2338" s="15"/>
      <c r="K2338" s="92">
        <f t="shared" si="155"/>
        <v>0</v>
      </c>
      <c r="L2338" s="93">
        <f t="shared" si="156"/>
        <v>0</v>
      </c>
      <c r="M2338" s="94" t="str">
        <f>+IFERROR(VLOOKUP(LEFT(F2338,4),'ESTADAR V3 2025'!$C$4:$G$116,4,0),"")</f>
        <v/>
      </c>
      <c r="N2338" s="95" t="str">
        <f t="shared" si="157"/>
        <v/>
      </c>
      <c r="O2338" s="96" t="str">
        <f t="shared" si="158"/>
        <v/>
      </c>
      <c r="P2338" s="14"/>
      <c r="Q2338" s="14"/>
      <c r="R2338" s="218" t="e">
        <f>+VLOOKUP(F2338,'ESTADAR V3 2025'!$D$125:$G$236,4,FALSE)</f>
        <v>#N/A</v>
      </c>
    </row>
    <row r="2339" spans="1:18" x14ac:dyDescent="0.35">
      <c r="A2339" s="83" t="str">
        <f>IFERROR(VLOOKUP(LEFT(F2339,4),Tabla3[[COD]:[PROCESO]],5,0),"")</f>
        <v/>
      </c>
      <c r="B2339" s="15"/>
      <c r="C2339" s="85"/>
      <c r="D2339" s="84" t="e">
        <f>VLOOKUP(E2339,FINCAS!$A$2:$B$77,2,0)</f>
        <v>#N/A</v>
      </c>
      <c r="E2339" s="15"/>
      <c r="F2339" s="15"/>
      <c r="G2339" s="82" t="e">
        <f>VLOOKUP(F2339,'ESTADAR V3 2025'!$D$125:$E$240,2,0)</f>
        <v>#N/A</v>
      </c>
      <c r="H2339" s="86"/>
      <c r="I2339" s="86"/>
      <c r="J2339" s="15"/>
      <c r="K2339" s="92">
        <f t="shared" si="155"/>
        <v>0</v>
      </c>
      <c r="L2339" s="93">
        <f t="shared" si="156"/>
        <v>0</v>
      </c>
      <c r="M2339" s="94" t="str">
        <f>+IFERROR(VLOOKUP(LEFT(F2339,4),'ESTADAR V3 2025'!$C$4:$G$116,4,0),"")</f>
        <v/>
      </c>
      <c r="N2339" s="95" t="str">
        <f t="shared" si="157"/>
        <v/>
      </c>
      <c r="O2339" s="96" t="str">
        <f t="shared" si="158"/>
        <v/>
      </c>
      <c r="P2339" s="14"/>
      <c r="Q2339" s="14"/>
      <c r="R2339" s="218" t="e">
        <f>+VLOOKUP(F2339,'ESTADAR V3 2025'!$D$125:$G$236,4,FALSE)</f>
        <v>#N/A</v>
      </c>
    </row>
    <row r="2340" spans="1:18" x14ac:dyDescent="0.35">
      <c r="A2340" s="83" t="str">
        <f>IFERROR(VLOOKUP(LEFT(F2340,4),Tabla3[[COD]:[PROCESO]],5,0),"")</f>
        <v/>
      </c>
      <c r="B2340" s="15"/>
      <c r="C2340" s="85"/>
      <c r="D2340" s="84" t="e">
        <f>VLOOKUP(E2340,FINCAS!$A$2:$B$77,2,0)</f>
        <v>#N/A</v>
      </c>
      <c r="E2340" s="15"/>
      <c r="F2340" s="15"/>
      <c r="G2340" s="82" t="e">
        <f>VLOOKUP(F2340,'ESTADAR V3 2025'!$D$125:$E$240,2,0)</f>
        <v>#N/A</v>
      </c>
      <c r="H2340" s="86"/>
      <c r="I2340" s="86"/>
      <c r="J2340" s="15"/>
      <c r="K2340" s="92">
        <f t="shared" si="155"/>
        <v>0</v>
      </c>
      <c r="L2340" s="93">
        <f t="shared" si="156"/>
        <v>0</v>
      </c>
      <c r="M2340" s="94" t="str">
        <f>+IFERROR(VLOOKUP(LEFT(F2340,4),'ESTADAR V3 2025'!$C$4:$G$116,4,0),"")</f>
        <v/>
      </c>
      <c r="N2340" s="95" t="str">
        <f t="shared" si="157"/>
        <v/>
      </c>
      <c r="O2340" s="96" t="str">
        <f t="shared" si="158"/>
        <v/>
      </c>
      <c r="P2340" s="14"/>
      <c r="Q2340" s="14"/>
      <c r="R2340" s="218" t="e">
        <f>+VLOOKUP(F2340,'ESTADAR V3 2025'!$D$125:$G$236,4,FALSE)</f>
        <v>#N/A</v>
      </c>
    </row>
    <row r="2341" spans="1:18" x14ac:dyDescent="0.35">
      <c r="A2341" s="83" t="str">
        <f>IFERROR(VLOOKUP(LEFT(F2341,4),Tabla3[[COD]:[PROCESO]],5,0),"")</f>
        <v/>
      </c>
      <c r="B2341" s="15"/>
      <c r="C2341" s="85"/>
      <c r="D2341" s="84" t="e">
        <f>VLOOKUP(E2341,FINCAS!$A$2:$B$77,2,0)</f>
        <v>#N/A</v>
      </c>
      <c r="E2341" s="15"/>
      <c r="F2341" s="15"/>
      <c r="G2341" s="82" t="e">
        <f>VLOOKUP(F2341,'ESTADAR V3 2025'!$D$125:$E$240,2,0)</f>
        <v>#N/A</v>
      </c>
      <c r="H2341" s="86"/>
      <c r="I2341" s="86"/>
      <c r="J2341" s="15"/>
      <c r="K2341" s="92">
        <f t="shared" si="155"/>
        <v>0</v>
      </c>
      <c r="L2341" s="93">
        <f t="shared" si="156"/>
        <v>0</v>
      </c>
      <c r="M2341" s="94" t="str">
        <f>+IFERROR(VLOOKUP(LEFT(F2341,4),'ESTADAR V3 2025'!$C$4:$G$116,4,0),"")</f>
        <v/>
      </c>
      <c r="N2341" s="95" t="str">
        <f t="shared" si="157"/>
        <v/>
      </c>
      <c r="O2341" s="96" t="str">
        <f t="shared" si="158"/>
        <v/>
      </c>
      <c r="P2341" s="14"/>
      <c r="Q2341" s="14"/>
      <c r="R2341" s="218" t="e">
        <f>+VLOOKUP(F2341,'ESTADAR V3 2025'!$D$125:$G$236,4,FALSE)</f>
        <v>#N/A</v>
      </c>
    </row>
    <row r="2342" spans="1:18" x14ac:dyDescent="0.35">
      <c r="A2342" s="83" t="str">
        <f>IFERROR(VLOOKUP(LEFT(F2342,4),Tabla3[[COD]:[PROCESO]],5,0),"")</f>
        <v/>
      </c>
      <c r="B2342" s="15"/>
      <c r="C2342" s="85"/>
      <c r="D2342" s="84" t="e">
        <f>VLOOKUP(E2342,FINCAS!$A$2:$B$77,2,0)</f>
        <v>#N/A</v>
      </c>
      <c r="E2342" s="15"/>
      <c r="F2342" s="15"/>
      <c r="G2342" s="82" t="e">
        <f>VLOOKUP(F2342,'ESTADAR V3 2025'!$D$125:$E$240,2,0)</f>
        <v>#N/A</v>
      </c>
      <c r="H2342" s="86"/>
      <c r="I2342" s="86"/>
      <c r="J2342" s="15"/>
      <c r="K2342" s="92">
        <f t="shared" si="155"/>
        <v>0</v>
      </c>
      <c r="L2342" s="93">
        <f t="shared" si="156"/>
        <v>0</v>
      </c>
      <c r="M2342" s="94" t="str">
        <f>+IFERROR(VLOOKUP(LEFT(F2342,4),'ESTADAR V3 2025'!$C$4:$G$116,4,0),"")</f>
        <v/>
      </c>
      <c r="N2342" s="95" t="str">
        <f t="shared" si="157"/>
        <v/>
      </c>
      <c r="O2342" s="96" t="str">
        <f t="shared" si="158"/>
        <v/>
      </c>
      <c r="P2342" s="14"/>
      <c r="Q2342" s="14"/>
      <c r="R2342" s="218" t="e">
        <f>+VLOOKUP(F2342,'ESTADAR V3 2025'!$D$125:$G$236,4,FALSE)</f>
        <v>#N/A</v>
      </c>
    </row>
    <row r="2343" spans="1:18" x14ac:dyDescent="0.35">
      <c r="A2343" s="83" t="str">
        <f>IFERROR(VLOOKUP(LEFT(F2343,4),Tabla3[[COD]:[PROCESO]],5,0),"")</f>
        <v/>
      </c>
      <c r="B2343" s="15"/>
      <c r="C2343" s="85"/>
      <c r="D2343" s="84" t="e">
        <f>VLOOKUP(E2343,FINCAS!$A$2:$B$77,2,0)</f>
        <v>#N/A</v>
      </c>
      <c r="E2343" s="15"/>
      <c r="F2343" s="15"/>
      <c r="G2343" s="82" t="e">
        <f>VLOOKUP(F2343,'ESTADAR V3 2025'!$D$125:$E$240,2,0)</f>
        <v>#N/A</v>
      </c>
      <c r="H2343" s="86"/>
      <c r="I2343" s="86"/>
      <c r="J2343" s="15"/>
      <c r="K2343" s="92">
        <f t="shared" si="155"/>
        <v>0</v>
      </c>
      <c r="L2343" s="93">
        <f t="shared" si="156"/>
        <v>0</v>
      </c>
      <c r="M2343" s="94" t="str">
        <f>+IFERROR(VLOOKUP(LEFT(F2343,4),'ESTADAR V3 2025'!$C$4:$G$116,4,0),"")</f>
        <v/>
      </c>
      <c r="N2343" s="95" t="str">
        <f t="shared" si="157"/>
        <v/>
      </c>
      <c r="O2343" s="96" t="str">
        <f t="shared" si="158"/>
        <v/>
      </c>
      <c r="P2343" s="14"/>
      <c r="Q2343" s="14"/>
      <c r="R2343" s="218" t="e">
        <f>+VLOOKUP(F2343,'ESTADAR V3 2025'!$D$125:$G$236,4,FALSE)</f>
        <v>#N/A</v>
      </c>
    </row>
    <row r="2344" spans="1:18" x14ac:dyDescent="0.35">
      <c r="A2344" s="83" t="str">
        <f>IFERROR(VLOOKUP(LEFT(F2344,4),Tabla3[[COD]:[PROCESO]],5,0),"")</f>
        <v/>
      </c>
      <c r="B2344" s="15"/>
      <c r="C2344" s="85"/>
      <c r="D2344" s="84" t="e">
        <f>VLOOKUP(E2344,FINCAS!$A$2:$B$77,2,0)</f>
        <v>#N/A</v>
      </c>
      <c r="E2344" s="15"/>
      <c r="F2344" s="15"/>
      <c r="G2344" s="82" t="e">
        <f>VLOOKUP(F2344,'ESTADAR V3 2025'!$D$125:$E$240,2,0)</f>
        <v>#N/A</v>
      </c>
      <c r="H2344" s="86"/>
      <c r="I2344" s="86"/>
      <c r="J2344" s="15"/>
      <c r="K2344" s="92">
        <f t="shared" si="155"/>
        <v>0</v>
      </c>
      <c r="L2344" s="93">
        <f t="shared" si="156"/>
        <v>0</v>
      </c>
      <c r="M2344" s="94" t="str">
        <f>+IFERROR(VLOOKUP(LEFT(F2344,4),'ESTADAR V3 2025'!$C$4:$G$116,4,0),"")</f>
        <v/>
      </c>
      <c r="N2344" s="95" t="str">
        <f t="shared" si="157"/>
        <v/>
      </c>
      <c r="O2344" s="96" t="str">
        <f t="shared" si="158"/>
        <v/>
      </c>
      <c r="P2344" s="14"/>
      <c r="Q2344" s="14"/>
      <c r="R2344" s="218" t="e">
        <f>+VLOOKUP(F2344,'ESTADAR V3 2025'!$D$125:$G$236,4,FALSE)</f>
        <v>#N/A</v>
      </c>
    </row>
    <row r="2345" spans="1:18" x14ac:dyDescent="0.35">
      <c r="A2345" s="83" t="str">
        <f>IFERROR(VLOOKUP(LEFT(F2345,4),Tabla3[[COD]:[PROCESO]],5,0),"")</f>
        <v/>
      </c>
      <c r="B2345" s="15"/>
      <c r="C2345" s="85"/>
      <c r="D2345" s="84" t="e">
        <f>VLOOKUP(E2345,FINCAS!$A$2:$B$77,2,0)</f>
        <v>#N/A</v>
      </c>
      <c r="E2345" s="15"/>
      <c r="F2345" s="15"/>
      <c r="G2345" s="82" t="e">
        <f>VLOOKUP(F2345,'ESTADAR V3 2025'!$D$125:$E$240,2,0)</f>
        <v>#N/A</v>
      </c>
      <c r="H2345" s="86"/>
      <c r="I2345" s="86"/>
      <c r="J2345" s="15"/>
      <c r="K2345" s="92">
        <f t="shared" si="155"/>
        <v>0</v>
      </c>
      <c r="L2345" s="93">
        <f t="shared" si="156"/>
        <v>0</v>
      </c>
      <c r="M2345" s="94" t="str">
        <f>+IFERROR(VLOOKUP(LEFT(F2345,4),'ESTADAR V3 2025'!$C$4:$G$116,4,0),"")</f>
        <v/>
      </c>
      <c r="N2345" s="95" t="str">
        <f t="shared" si="157"/>
        <v/>
      </c>
      <c r="O2345" s="96" t="str">
        <f t="shared" si="158"/>
        <v/>
      </c>
      <c r="P2345" s="14"/>
      <c r="Q2345" s="14"/>
      <c r="R2345" s="218" t="e">
        <f>+VLOOKUP(F2345,'ESTADAR V3 2025'!$D$125:$G$236,4,FALSE)</f>
        <v>#N/A</v>
      </c>
    </row>
    <row r="2346" spans="1:18" x14ac:dyDescent="0.35">
      <c r="A2346" s="83" t="str">
        <f>IFERROR(VLOOKUP(LEFT(F2346,4),Tabla3[[COD]:[PROCESO]],5,0),"")</f>
        <v/>
      </c>
      <c r="B2346" s="15"/>
      <c r="C2346" s="85"/>
      <c r="D2346" s="84" t="e">
        <f>VLOOKUP(E2346,FINCAS!$A$2:$B$77,2,0)</f>
        <v>#N/A</v>
      </c>
      <c r="E2346" s="15"/>
      <c r="F2346" s="15"/>
      <c r="G2346" s="82" t="e">
        <f>VLOOKUP(F2346,'ESTADAR V3 2025'!$D$125:$E$240,2,0)</f>
        <v>#N/A</v>
      </c>
      <c r="H2346" s="86"/>
      <c r="I2346" s="86"/>
      <c r="J2346" s="15"/>
      <c r="K2346" s="92">
        <f t="shared" si="155"/>
        <v>0</v>
      </c>
      <c r="L2346" s="93">
        <f t="shared" si="156"/>
        <v>0</v>
      </c>
      <c r="M2346" s="94" t="str">
        <f>+IFERROR(VLOOKUP(LEFT(F2346,4),'ESTADAR V3 2025'!$C$4:$G$116,4,0),"")</f>
        <v/>
      </c>
      <c r="N2346" s="95" t="str">
        <f t="shared" si="157"/>
        <v/>
      </c>
      <c r="O2346" s="96" t="str">
        <f t="shared" si="158"/>
        <v/>
      </c>
      <c r="P2346" s="14"/>
      <c r="Q2346" s="14"/>
      <c r="R2346" s="218" t="e">
        <f>+VLOOKUP(F2346,'ESTADAR V3 2025'!$D$125:$G$236,4,FALSE)</f>
        <v>#N/A</v>
      </c>
    </row>
    <row r="2347" spans="1:18" x14ac:dyDescent="0.35">
      <c r="A2347" s="83" t="str">
        <f>IFERROR(VLOOKUP(LEFT(F2347,4),Tabla3[[COD]:[PROCESO]],5,0),"")</f>
        <v/>
      </c>
      <c r="B2347" s="15"/>
      <c r="C2347" s="85"/>
      <c r="D2347" s="84" t="e">
        <f>VLOOKUP(E2347,FINCAS!$A$2:$B$77,2,0)</f>
        <v>#N/A</v>
      </c>
      <c r="E2347" s="15"/>
      <c r="F2347" s="15"/>
      <c r="G2347" s="82" t="e">
        <f>VLOOKUP(F2347,'ESTADAR V3 2025'!$D$125:$E$240,2,0)</f>
        <v>#N/A</v>
      </c>
      <c r="H2347" s="86"/>
      <c r="I2347" s="86"/>
      <c r="J2347" s="15"/>
      <c r="K2347" s="92">
        <f t="shared" si="155"/>
        <v>0</v>
      </c>
      <c r="L2347" s="93">
        <f t="shared" si="156"/>
        <v>0</v>
      </c>
      <c r="M2347" s="94" t="str">
        <f>+IFERROR(VLOOKUP(LEFT(F2347,4),'ESTADAR V3 2025'!$C$4:$G$116,4,0),"")</f>
        <v/>
      </c>
      <c r="N2347" s="95" t="str">
        <f t="shared" si="157"/>
        <v/>
      </c>
      <c r="O2347" s="96" t="str">
        <f t="shared" si="158"/>
        <v/>
      </c>
      <c r="P2347" s="14"/>
      <c r="Q2347" s="14"/>
      <c r="R2347" s="218" t="e">
        <f>+VLOOKUP(F2347,'ESTADAR V3 2025'!$D$125:$G$236,4,FALSE)</f>
        <v>#N/A</v>
      </c>
    </row>
    <row r="2348" spans="1:18" x14ac:dyDescent="0.35">
      <c r="A2348" s="83" t="str">
        <f>IFERROR(VLOOKUP(LEFT(F2348,4),Tabla3[[COD]:[PROCESO]],5,0),"")</f>
        <v/>
      </c>
      <c r="B2348" s="15"/>
      <c r="C2348" s="85"/>
      <c r="D2348" s="84" t="e">
        <f>VLOOKUP(E2348,FINCAS!$A$2:$B$77,2,0)</f>
        <v>#N/A</v>
      </c>
      <c r="E2348" s="15"/>
      <c r="F2348" s="15"/>
      <c r="G2348" s="82" t="e">
        <f>VLOOKUP(F2348,'ESTADAR V3 2025'!$D$125:$E$240,2,0)</f>
        <v>#N/A</v>
      </c>
      <c r="H2348" s="86"/>
      <c r="I2348" s="86"/>
      <c r="J2348" s="15"/>
      <c r="K2348" s="92">
        <f t="shared" si="155"/>
        <v>0</v>
      </c>
      <c r="L2348" s="93">
        <f t="shared" si="156"/>
        <v>0</v>
      </c>
      <c r="M2348" s="94" t="str">
        <f>+IFERROR(VLOOKUP(LEFT(F2348,4),'ESTADAR V3 2025'!$C$4:$G$116,4,0),"")</f>
        <v/>
      </c>
      <c r="N2348" s="95" t="str">
        <f t="shared" si="157"/>
        <v/>
      </c>
      <c r="O2348" s="96" t="str">
        <f t="shared" si="158"/>
        <v/>
      </c>
      <c r="P2348" s="14"/>
      <c r="Q2348" s="14"/>
      <c r="R2348" s="218" t="e">
        <f>+VLOOKUP(F2348,'ESTADAR V3 2025'!$D$125:$G$236,4,FALSE)</f>
        <v>#N/A</v>
      </c>
    </row>
    <row r="2349" spans="1:18" x14ac:dyDescent="0.35">
      <c r="A2349" s="83" t="str">
        <f>IFERROR(VLOOKUP(LEFT(F2349,4),Tabla3[[COD]:[PROCESO]],5,0),"")</f>
        <v/>
      </c>
      <c r="B2349" s="15"/>
      <c r="C2349" s="85"/>
      <c r="D2349" s="84" t="e">
        <f>VLOOKUP(E2349,FINCAS!$A$2:$B$77,2,0)</f>
        <v>#N/A</v>
      </c>
      <c r="E2349" s="15"/>
      <c r="F2349" s="15"/>
      <c r="G2349" s="82" t="e">
        <f>VLOOKUP(F2349,'ESTADAR V3 2025'!$D$125:$E$240,2,0)</f>
        <v>#N/A</v>
      </c>
      <c r="H2349" s="86"/>
      <c r="I2349" s="86"/>
      <c r="J2349" s="15"/>
      <c r="K2349" s="92">
        <f t="shared" si="155"/>
        <v>0</v>
      </c>
      <c r="L2349" s="93">
        <f t="shared" si="156"/>
        <v>0</v>
      </c>
      <c r="M2349" s="94" t="str">
        <f>+IFERROR(VLOOKUP(LEFT(F2349,4),'ESTADAR V3 2025'!$C$4:$G$116,4,0),"")</f>
        <v/>
      </c>
      <c r="N2349" s="95" t="str">
        <f t="shared" si="157"/>
        <v/>
      </c>
      <c r="O2349" s="96" t="str">
        <f t="shared" si="158"/>
        <v/>
      </c>
      <c r="P2349" s="14"/>
      <c r="Q2349" s="14"/>
      <c r="R2349" s="218" t="e">
        <f>+VLOOKUP(F2349,'ESTADAR V3 2025'!$D$125:$G$236,4,FALSE)</f>
        <v>#N/A</v>
      </c>
    </row>
    <row r="2350" spans="1:18" x14ac:dyDescent="0.35">
      <c r="A2350" s="83" t="str">
        <f>IFERROR(VLOOKUP(LEFT(F2350,4),Tabla3[[COD]:[PROCESO]],5,0),"")</f>
        <v/>
      </c>
      <c r="B2350" s="15"/>
      <c r="C2350" s="85"/>
      <c r="D2350" s="84" t="e">
        <f>VLOOKUP(E2350,FINCAS!$A$2:$B$77,2,0)</f>
        <v>#N/A</v>
      </c>
      <c r="E2350" s="15"/>
      <c r="F2350" s="15"/>
      <c r="G2350" s="82" t="e">
        <f>VLOOKUP(F2350,'ESTADAR V3 2025'!$D$125:$E$240,2,0)</f>
        <v>#N/A</v>
      </c>
      <c r="H2350" s="86"/>
      <c r="I2350" s="86"/>
      <c r="J2350" s="15"/>
      <c r="K2350" s="92">
        <f t="shared" si="155"/>
        <v>0</v>
      </c>
      <c r="L2350" s="93">
        <f t="shared" si="156"/>
        <v>0</v>
      </c>
      <c r="M2350" s="94" t="str">
        <f>+IFERROR(VLOOKUP(LEFT(F2350,4),'ESTADAR V3 2025'!$C$4:$G$116,4,0),"")</f>
        <v/>
      </c>
      <c r="N2350" s="95" t="str">
        <f t="shared" si="157"/>
        <v/>
      </c>
      <c r="O2350" s="96" t="str">
        <f t="shared" si="158"/>
        <v/>
      </c>
      <c r="P2350" s="14"/>
      <c r="Q2350" s="14"/>
      <c r="R2350" s="218" t="e">
        <f>+VLOOKUP(F2350,'ESTADAR V3 2025'!$D$125:$G$236,4,FALSE)</f>
        <v>#N/A</v>
      </c>
    </row>
    <row r="2351" spans="1:18" x14ac:dyDescent="0.35">
      <c r="A2351" s="83" t="str">
        <f>IFERROR(VLOOKUP(LEFT(F2351,4),Tabla3[[COD]:[PROCESO]],5,0),"")</f>
        <v/>
      </c>
      <c r="B2351" s="15"/>
      <c r="C2351" s="85"/>
      <c r="D2351" s="84" t="e">
        <f>VLOOKUP(E2351,FINCAS!$A$2:$B$77,2,0)</f>
        <v>#N/A</v>
      </c>
      <c r="E2351" s="15"/>
      <c r="F2351" s="15"/>
      <c r="G2351" s="82" t="e">
        <f>VLOOKUP(F2351,'ESTADAR V3 2025'!$D$125:$E$240,2,0)</f>
        <v>#N/A</v>
      </c>
      <c r="H2351" s="86"/>
      <c r="I2351" s="86"/>
      <c r="J2351" s="15"/>
      <c r="K2351" s="92">
        <f t="shared" si="155"/>
        <v>0</v>
      </c>
      <c r="L2351" s="93">
        <f t="shared" si="156"/>
        <v>0</v>
      </c>
      <c r="M2351" s="94" t="str">
        <f>+IFERROR(VLOOKUP(LEFT(F2351,4),'ESTADAR V3 2025'!$C$4:$G$116,4,0),"")</f>
        <v/>
      </c>
      <c r="N2351" s="95" t="str">
        <f t="shared" si="157"/>
        <v/>
      </c>
      <c r="O2351" s="96" t="str">
        <f t="shared" si="158"/>
        <v/>
      </c>
      <c r="P2351" s="14"/>
      <c r="Q2351" s="14"/>
      <c r="R2351" s="218" t="e">
        <f>+VLOOKUP(F2351,'ESTADAR V3 2025'!$D$125:$G$236,4,FALSE)</f>
        <v>#N/A</v>
      </c>
    </row>
    <row r="2352" spans="1:18" x14ac:dyDescent="0.35">
      <c r="A2352" s="83" t="str">
        <f>IFERROR(VLOOKUP(LEFT(F2352,4),Tabla3[[COD]:[PROCESO]],5,0),"")</f>
        <v/>
      </c>
      <c r="B2352" s="15"/>
      <c r="C2352" s="85"/>
      <c r="D2352" s="84" t="e">
        <f>VLOOKUP(E2352,FINCAS!$A$2:$B$77,2,0)</f>
        <v>#N/A</v>
      </c>
      <c r="E2352" s="15"/>
      <c r="F2352" s="15"/>
      <c r="G2352" s="82" t="e">
        <f>VLOOKUP(F2352,'ESTADAR V3 2025'!$D$125:$E$240,2,0)</f>
        <v>#N/A</v>
      </c>
      <c r="H2352" s="86"/>
      <c r="I2352" s="86"/>
      <c r="J2352" s="15"/>
      <c r="K2352" s="92">
        <f t="shared" si="155"/>
        <v>0</v>
      </c>
      <c r="L2352" s="93">
        <f t="shared" si="156"/>
        <v>0</v>
      </c>
      <c r="M2352" s="94" t="str">
        <f>+IFERROR(VLOOKUP(LEFT(F2352,4),'ESTADAR V3 2025'!$C$4:$G$116,4,0),"")</f>
        <v/>
      </c>
      <c r="N2352" s="95" t="str">
        <f t="shared" si="157"/>
        <v/>
      </c>
      <c r="O2352" s="96" t="str">
        <f t="shared" si="158"/>
        <v/>
      </c>
      <c r="P2352" s="14"/>
      <c r="Q2352" s="14"/>
      <c r="R2352" s="218" t="e">
        <f>+VLOOKUP(F2352,'ESTADAR V3 2025'!$D$125:$G$236,4,FALSE)</f>
        <v>#N/A</v>
      </c>
    </row>
    <row r="2353" spans="1:18" x14ac:dyDescent="0.35">
      <c r="A2353" s="83" t="str">
        <f>IFERROR(VLOOKUP(LEFT(F2353,4),Tabla3[[COD]:[PROCESO]],5,0),"")</f>
        <v/>
      </c>
      <c r="B2353" s="15"/>
      <c r="C2353" s="85"/>
      <c r="D2353" s="84" t="e">
        <f>VLOOKUP(E2353,FINCAS!$A$2:$B$77,2,0)</f>
        <v>#N/A</v>
      </c>
      <c r="E2353" s="15"/>
      <c r="F2353" s="15"/>
      <c r="G2353" s="82" t="e">
        <f>VLOOKUP(F2353,'ESTADAR V3 2025'!$D$125:$E$240,2,0)</f>
        <v>#N/A</v>
      </c>
      <c r="H2353" s="86"/>
      <c r="I2353" s="86"/>
      <c r="J2353" s="15"/>
      <c r="K2353" s="92">
        <f t="shared" si="155"/>
        <v>0</v>
      </c>
      <c r="L2353" s="93">
        <f t="shared" si="156"/>
        <v>0</v>
      </c>
      <c r="M2353" s="94" t="str">
        <f>+IFERROR(VLOOKUP(LEFT(F2353,4),'ESTADAR V3 2025'!$C$4:$G$116,4,0),"")</f>
        <v/>
      </c>
      <c r="N2353" s="95" t="str">
        <f t="shared" si="157"/>
        <v/>
      </c>
      <c r="O2353" s="96" t="str">
        <f t="shared" si="158"/>
        <v/>
      </c>
      <c r="P2353" s="14"/>
      <c r="Q2353" s="14"/>
      <c r="R2353" s="218" t="e">
        <f>+VLOOKUP(F2353,'ESTADAR V3 2025'!$D$125:$G$236,4,FALSE)</f>
        <v>#N/A</v>
      </c>
    </row>
    <row r="2354" spans="1:18" x14ac:dyDescent="0.35">
      <c r="A2354" s="83" t="str">
        <f>IFERROR(VLOOKUP(LEFT(F2354,4),Tabla3[[COD]:[PROCESO]],5,0),"")</f>
        <v/>
      </c>
      <c r="B2354" s="15"/>
      <c r="C2354" s="85"/>
      <c r="D2354" s="84" t="e">
        <f>VLOOKUP(E2354,FINCAS!$A$2:$B$77,2,0)</f>
        <v>#N/A</v>
      </c>
      <c r="E2354" s="15"/>
      <c r="F2354" s="15"/>
      <c r="G2354" s="82" t="e">
        <f>VLOOKUP(F2354,'ESTADAR V3 2025'!$D$125:$E$240,2,0)</f>
        <v>#N/A</v>
      </c>
      <c r="H2354" s="86"/>
      <c r="I2354" s="86"/>
      <c r="J2354" s="15"/>
      <c r="K2354" s="92">
        <f t="shared" si="155"/>
        <v>0</v>
      </c>
      <c r="L2354" s="93">
        <f t="shared" si="156"/>
        <v>0</v>
      </c>
      <c r="M2354" s="94" t="str">
        <f>+IFERROR(VLOOKUP(LEFT(F2354,4),'ESTADAR V3 2025'!$C$4:$G$116,4,0),"")</f>
        <v/>
      </c>
      <c r="N2354" s="95" t="str">
        <f t="shared" si="157"/>
        <v/>
      </c>
      <c r="O2354" s="96" t="str">
        <f t="shared" si="158"/>
        <v/>
      </c>
      <c r="P2354" s="14"/>
      <c r="Q2354" s="14"/>
      <c r="R2354" s="218" t="e">
        <f>+VLOOKUP(F2354,'ESTADAR V3 2025'!$D$125:$G$236,4,FALSE)</f>
        <v>#N/A</v>
      </c>
    </row>
    <row r="2355" spans="1:18" x14ac:dyDescent="0.35">
      <c r="A2355" s="83" t="str">
        <f>IFERROR(VLOOKUP(LEFT(F2355,4),Tabla3[[COD]:[PROCESO]],5,0),"")</f>
        <v/>
      </c>
      <c r="B2355" s="15"/>
      <c r="C2355" s="85"/>
      <c r="D2355" s="84" t="e">
        <f>VLOOKUP(E2355,FINCAS!$A$2:$B$77,2,0)</f>
        <v>#N/A</v>
      </c>
      <c r="E2355" s="15"/>
      <c r="F2355" s="15"/>
      <c r="G2355" s="82" t="e">
        <f>VLOOKUP(F2355,'ESTADAR V3 2025'!$D$125:$E$240,2,0)</f>
        <v>#N/A</v>
      </c>
      <c r="H2355" s="86"/>
      <c r="I2355" s="86"/>
      <c r="J2355" s="15"/>
      <c r="K2355" s="92">
        <f t="shared" si="155"/>
        <v>0</v>
      </c>
      <c r="L2355" s="93">
        <f t="shared" si="156"/>
        <v>0</v>
      </c>
      <c r="M2355" s="94" t="str">
        <f>+IFERROR(VLOOKUP(LEFT(F2355,4),'ESTADAR V3 2025'!$C$4:$G$116,4,0),"")</f>
        <v/>
      </c>
      <c r="N2355" s="95" t="str">
        <f t="shared" si="157"/>
        <v/>
      </c>
      <c r="O2355" s="96" t="str">
        <f t="shared" si="158"/>
        <v/>
      </c>
      <c r="P2355" s="14"/>
      <c r="Q2355" s="14"/>
      <c r="R2355" s="218" t="e">
        <f>+VLOOKUP(F2355,'ESTADAR V3 2025'!$D$125:$G$236,4,FALSE)</f>
        <v>#N/A</v>
      </c>
    </row>
    <row r="2356" spans="1:18" x14ac:dyDescent="0.35">
      <c r="A2356" s="83" t="str">
        <f>IFERROR(VLOOKUP(LEFT(F2356,4),Tabla3[[COD]:[PROCESO]],5,0),"")</f>
        <v/>
      </c>
      <c r="B2356" s="15"/>
      <c r="C2356" s="85"/>
      <c r="D2356" s="84" t="e">
        <f>VLOOKUP(E2356,FINCAS!$A$2:$B$77,2,0)</f>
        <v>#N/A</v>
      </c>
      <c r="E2356" s="15"/>
      <c r="F2356" s="15"/>
      <c r="G2356" s="82" t="e">
        <f>VLOOKUP(F2356,'ESTADAR V3 2025'!$D$125:$E$240,2,0)</f>
        <v>#N/A</v>
      </c>
      <c r="H2356" s="86"/>
      <c r="I2356" s="86"/>
      <c r="J2356" s="15"/>
      <c r="K2356" s="92">
        <f t="shared" si="155"/>
        <v>0</v>
      </c>
      <c r="L2356" s="93">
        <f t="shared" si="156"/>
        <v>0</v>
      </c>
      <c r="M2356" s="94" t="str">
        <f>+IFERROR(VLOOKUP(LEFT(F2356,4),'ESTADAR V3 2025'!$C$4:$G$116,4,0),"")</f>
        <v/>
      </c>
      <c r="N2356" s="95" t="str">
        <f t="shared" si="157"/>
        <v/>
      </c>
      <c r="O2356" s="96" t="str">
        <f t="shared" si="158"/>
        <v/>
      </c>
      <c r="P2356" s="14"/>
      <c r="Q2356" s="14"/>
      <c r="R2356" s="218" t="e">
        <f>+VLOOKUP(F2356,'ESTADAR V3 2025'!$D$125:$G$236,4,FALSE)</f>
        <v>#N/A</v>
      </c>
    </row>
    <row r="2357" spans="1:18" x14ac:dyDescent="0.35">
      <c r="A2357" s="83" t="str">
        <f>IFERROR(VLOOKUP(LEFT(F2357,4),Tabla3[[COD]:[PROCESO]],5,0),"")</f>
        <v/>
      </c>
      <c r="B2357" s="15"/>
      <c r="C2357" s="85"/>
      <c r="D2357" s="84" t="e">
        <f>VLOOKUP(E2357,FINCAS!$A$2:$B$77,2,0)</f>
        <v>#N/A</v>
      </c>
      <c r="E2357" s="15"/>
      <c r="F2357" s="15"/>
      <c r="G2357" s="82" t="e">
        <f>VLOOKUP(F2357,'ESTADAR V3 2025'!$D$125:$E$240,2,0)</f>
        <v>#N/A</v>
      </c>
      <c r="H2357" s="86"/>
      <c r="I2357" s="86"/>
      <c r="J2357" s="15"/>
      <c r="K2357" s="92">
        <f t="shared" si="155"/>
        <v>0</v>
      </c>
      <c r="L2357" s="93">
        <f t="shared" si="156"/>
        <v>0</v>
      </c>
      <c r="M2357" s="94" t="str">
        <f>+IFERROR(VLOOKUP(LEFT(F2357,4),'ESTADAR V3 2025'!$C$4:$G$116,4,0),"")</f>
        <v/>
      </c>
      <c r="N2357" s="95" t="str">
        <f t="shared" si="157"/>
        <v/>
      </c>
      <c r="O2357" s="96" t="str">
        <f t="shared" si="158"/>
        <v/>
      </c>
      <c r="P2357" s="14"/>
      <c r="Q2357" s="14"/>
      <c r="R2357" s="218" t="e">
        <f>+VLOOKUP(F2357,'ESTADAR V3 2025'!$D$125:$G$236,4,FALSE)</f>
        <v>#N/A</v>
      </c>
    </row>
    <row r="2358" spans="1:18" x14ac:dyDescent="0.35">
      <c r="A2358" s="83" t="str">
        <f>IFERROR(VLOOKUP(LEFT(F2358,4),Tabla3[[COD]:[PROCESO]],5,0),"")</f>
        <v/>
      </c>
      <c r="B2358" s="15"/>
      <c r="C2358" s="85"/>
      <c r="D2358" s="84" t="e">
        <f>VLOOKUP(E2358,FINCAS!$A$2:$B$77,2,0)</f>
        <v>#N/A</v>
      </c>
      <c r="E2358" s="15"/>
      <c r="F2358" s="15"/>
      <c r="G2358" s="82" t="e">
        <f>VLOOKUP(F2358,'ESTADAR V3 2025'!$D$125:$E$240,2,0)</f>
        <v>#N/A</v>
      </c>
      <c r="H2358" s="86"/>
      <c r="I2358" s="86"/>
      <c r="J2358" s="15"/>
      <c r="K2358" s="92">
        <f t="shared" si="155"/>
        <v>0</v>
      </c>
      <c r="L2358" s="93">
        <f t="shared" si="156"/>
        <v>0</v>
      </c>
      <c r="M2358" s="94" t="str">
        <f>+IFERROR(VLOOKUP(LEFT(F2358,4),'ESTADAR V3 2025'!$C$4:$G$116,4,0),"")</f>
        <v/>
      </c>
      <c r="N2358" s="95" t="str">
        <f t="shared" si="157"/>
        <v/>
      </c>
      <c r="O2358" s="96" t="str">
        <f t="shared" si="158"/>
        <v/>
      </c>
      <c r="P2358" s="14"/>
      <c r="Q2358" s="14"/>
      <c r="R2358" s="218" t="e">
        <f>+VLOOKUP(F2358,'ESTADAR V3 2025'!$D$125:$G$236,4,FALSE)</f>
        <v>#N/A</v>
      </c>
    </row>
    <row r="2359" spans="1:18" x14ac:dyDescent="0.35">
      <c r="A2359" s="83" t="str">
        <f>IFERROR(VLOOKUP(LEFT(F2359,4),Tabla3[[COD]:[PROCESO]],5,0),"")</f>
        <v/>
      </c>
      <c r="B2359" s="15"/>
      <c r="C2359" s="85"/>
      <c r="D2359" s="84" t="e">
        <f>VLOOKUP(E2359,FINCAS!$A$2:$B$77,2,0)</f>
        <v>#N/A</v>
      </c>
      <c r="E2359" s="15"/>
      <c r="F2359" s="15"/>
      <c r="G2359" s="82" t="e">
        <f>VLOOKUP(F2359,'ESTADAR V3 2025'!$D$125:$E$240,2,0)</f>
        <v>#N/A</v>
      </c>
      <c r="H2359" s="86"/>
      <c r="I2359" s="86"/>
      <c r="J2359" s="15"/>
      <c r="K2359" s="92">
        <f t="shared" si="155"/>
        <v>0</v>
      </c>
      <c r="L2359" s="93">
        <f t="shared" si="156"/>
        <v>0</v>
      </c>
      <c r="M2359" s="94" t="str">
        <f>+IFERROR(VLOOKUP(LEFT(F2359,4),'ESTADAR V3 2025'!$C$4:$G$116,4,0),"")</f>
        <v/>
      </c>
      <c r="N2359" s="95" t="str">
        <f t="shared" si="157"/>
        <v/>
      </c>
      <c r="O2359" s="96" t="str">
        <f t="shared" si="158"/>
        <v/>
      </c>
      <c r="P2359" s="14"/>
      <c r="Q2359" s="14"/>
      <c r="R2359" s="218" t="e">
        <f>+VLOOKUP(F2359,'ESTADAR V3 2025'!$D$125:$G$236,4,FALSE)</f>
        <v>#N/A</v>
      </c>
    </row>
    <row r="2360" spans="1:18" x14ac:dyDescent="0.35">
      <c r="A2360" s="83" t="str">
        <f>IFERROR(VLOOKUP(LEFT(F2360,4),Tabla3[[COD]:[PROCESO]],5,0),"")</f>
        <v/>
      </c>
      <c r="B2360" s="15"/>
      <c r="C2360" s="85"/>
      <c r="D2360" s="84" t="e">
        <f>VLOOKUP(E2360,FINCAS!$A$2:$B$77,2,0)</f>
        <v>#N/A</v>
      </c>
      <c r="E2360" s="15"/>
      <c r="F2360" s="15"/>
      <c r="G2360" s="82" t="e">
        <f>VLOOKUP(F2360,'ESTADAR V3 2025'!$D$125:$E$240,2,0)</f>
        <v>#N/A</v>
      </c>
      <c r="H2360" s="86"/>
      <c r="I2360" s="86"/>
      <c r="J2360" s="15"/>
      <c r="K2360" s="92">
        <f t="shared" si="155"/>
        <v>0</v>
      </c>
      <c r="L2360" s="93">
        <f t="shared" si="156"/>
        <v>0</v>
      </c>
      <c r="M2360" s="94" t="str">
        <f>+IFERROR(VLOOKUP(LEFT(F2360,4),'ESTADAR V3 2025'!$C$4:$G$116,4,0),"")</f>
        <v/>
      </c>
      <c r="N2360" s="95" t="str">
        <f t="shared" si="157"/>
        <v/>
      </c>
      <c r="O2360" s="96" t="str">
        <f t="shared" si="158"/>
        <v/>
      </c>
      <c r="P2360" s="14"/>
      <c r="Q2360" s="14"/>
      <c r="R2360" s="218" t="e">
        <f>+VLOOKUP(F2360,'ESTADAR V3 2025'!$D$125:$G$236,4,FALSE)</f>
        <v>#N/A</v>
      </c>
    </row>
    <row r="2361" spans="1:18" x14ac:dyDescent="0.35">
      <c r="A2361" s="83" t="str">
        <f>IFERROR(VLOOKUP(LEFT(F2361,4),Tabla3[[COD]:[PROCESO]],5,0),"")</f>
        <v/>
      </c>
      <c r="B2361" s="15"/>
      <c r="C2361" s="85"/>
      <c r="D2361" s="84" t="e">
        <f>VLOOKUP(E2361,FINCAS!$A$2:$B$77,2,0)</f>
        <v>#N/A</v>
      </c>
      <c r="E2361" s="15"/>
      <c r="F2361" s="15"/>
      <c r="G2361" s="82" t="e">
        <f>VLOOKUP(F2361,'ESTADAR V3 2025'!$D$125:$E$240,2,0)</f>
        <v>#N/A</v>
      </c>
      <c r="H2361" s="86"/>
      <c r="I2361" s="86"/>
      <c r="J2361" s="15"/>
      <c r="K2361" s="92">
        <f t="shared" si="155"/>
        <v>0</v>
      </c>
      <c r="L2361" s="93">
        <f t="shared" si="156"/>
        <v>0</v>
      </c>
      <c r="M2361" s="94" t="str">
        <f>+IFERROR(VLOOKUP(LEFT(F2361,4),'ESTADAR V3 2025'!$C$4:$G$116,4,0),"")</f>
        <v/>
      </c>
      <c r="N2361" s="95" t="str">
        <f t="shared" si="157"/>
        <v/>
      </c>
      <c r="O2361" s="96" t="str">
        <f t="shared" si="158"/>
        <v/>
      </c>
      <c r="P2361" s="14"/>
      <c r="Q2361" s="14"/>
      <c r="R2361" s="218" t="e">
        <f>+VLOOKUP(F2361,'ESTADAR V3 2025'!$D$125:$G$236,4,FALSE)</f>
        <v>#N/A</v>
      </c>
    </row>
    <row r="2362" spans="1:18" x14ac:dyDescent="0.35">
      <c r="A2362" s="83" t="str">
        <f>IFERROR(VLOOKUP(LEFT(F2362,4),Tabla3[[COD]:[PROCESO]],5,0),"")</f>
        <v/>
      </c>
      <c r="B2362" s="15"/>
      <c r="C2362" s="85"/>
      <c r="D2362" s="84" t="e">
        <f>VLOOKUP(E2362,FINCAS!$A$2:$B$77,2,0)</f>
        <v>#N/A</v>
      </c>
      <c r="E2362" s="15"/>
      <c r="F2362" s="15"/>
      <c r="G2362" s="82" t="e">
        <f>VLOOKUP(F2362,'ESTADAR V3 2025'!$D$125:$E$240,2,0)</f>
        <v>#N/A</v>
      </c>
      <c r="H2362" s="86"/>
      <c r="I2362" s="86"/>
      <c r="J2362" s="15"/>
      <c r="K2362" s="92">
        <f t="shared" si="155"/>
        <v>0</v>
      </c>
      <c r="L2362" s="93">
        <f t="shared" si="156"/>
        <v>0</v>
      </c>
      <c r="M2362" s="94" t="str">
        <f>+IFERROR(VLOOKUP(LEFT(F2362,4),'ESTADAR V3 2025'!$C$4:$G$116,4,0),"")</f>
        <v/>
      </c>
      <c r="N2362" s="95" t="str">
        <f t="shared" si="157"/>
        <v/>
      </c>
      <c r="O2362" s="96" t="str">
        <f t="shared" si="158"/>
        <v/>
      </c>
      <c r="P2362" s="14"/>
      <c r="Q2362" s="14"/>
      <c r="R2362" s="218" t="e">
        <f>+VLOOKUP(F2362,'ESTADAR V3 2025'!$D$125:$G$236,4,FALSE)</f>
        <v>#N/A</v>
      </c>
    </row>
    <row r="2363" spans="1:18" x14ac:dyDescent="0.35">
      <c r="A2363" s="83" t="str">
        <f>IFERROR(VLOOKUP(LEFT(F2363,4),Tabla3[[COD]:[PROCESO]],5,0),"")</f>
        <v/>
      </c>
      <c r="B2363" s="15"/>
      <c r="C2363" s="85"/>
      <c r="D2363" s="84" t="e">
        <f>VLOOKUP(E2363,FINCAS!$A$2:$B$77,2,0)</f>
        <v>#N/A</v>
      </c>
      <c r="E2363" s="15"/>
      <c r="F2363" s="15"/>
      <c r="G2363" s="82" t="e">
        <f>VLOOKUP(F2363,'ESTADAR V3 2025'!$D$125:$E$240,2,0)</f>
        <v>#N/A</v>
      </c>
      <c r="H2363" s="86"/>
      <c r="I2363" s="86"/>
      <c r="J2363" s="15"/>
      <c r="K2363" s="92">
        <f t="shared" si="155"/>
        <v>0</v>
      </c>
      <c r="L2363" s="93">
        <f t="shared" si="156"/>
        <v>0</v>
      </c>
      <c r="M2363" s="94" t="str">
        <f>+IFERROR(VLOOKUP(LEFT(F2363,4),'ESTADAR V3 2025'!$C$4:$G$116,4,0),"")</f>
        <v/>
      </c>
      <c r="N2363" s="95" t="str">
        <f t="shared" si="157"/>
        <v/>
      </c>
      <c r="O2363" s="96" t="str">
        <f t="shared" si="158"/>
        <v/>
      </c>
      <c r="P2363" s="14"/>
      <c r="Q2363" s="14"/>
      <c r="R2363" s="218" t="e">
        <f>+VLOOKUP(F2363,'ESTADAR V3 2025'!$D$125:$G$236,4,FALSE)</f>
        <v>#N/A</v>
      </c>
    </row>
    <row r="2364" spans="1:18" x14ac:dyDescent="0.35">
      <c r="A2364" s="83" t="str">
        <f>IFERROR(VLOOKUP(LEFT(F2364,4),Tabla3[[COD]:[PROCESO]],5,0),"")</f>
        <v/>
      </c>
      <c r="B2364" s="15"/>
      <c r="C2364" s="85"/>
      <c r="D2364" s="84" t="e">
        <f>VLOOKUP(E2364,FINCAS!$A$2:$B$77,2,0)</f>
        <v>#N/A</v>
      </c>
      <c r="E2364" s="15"/>
      <c r="F2364" s="15"/>
      <c r="G2364" s="82" t="e">
        <f>VLOOKUP(F2364,'ESTADAR V3 2025'!$D$125:$E$240,2,0)</f>
        <v>#N/A</v>
      </c>
      <c r="H2364" s="86"/>
      <c r="I2364" s="86"/>
      <c r="J2364" s="15"/>
      <c r="K2364" s="92">
        <f t="shared" si="155"/>
        <v>0</v>
      </c>
      <c r="L2364" s="93">
        <f t="shared" si="156"/>
        <v>0</v>
      </c>
      <c r="M2364" s="94" t="str">
        <f>+IFERROR(VLOOKUP(LEFT(F2364,4),'ESTADAR V3 2025'!$C$4:$G$116,4,0),"")</f>
        <v/>
      </c>
      <c r="N2364" s="95" t="str">
        <f t="shared" si="157"/>
        <v/>
      </c>
      <c r="O2364" s="96" t="str">
        <f t="shared" si="158"/>
        <v/>
      </c>
      <c r="P2364" s="14"/>
      <c r="Q2364" s="14"/>
      <c r="R2364" s="218" t="e">
        <f>+VLOOKUP(F2364,'ESTADAR V3 2025'!$D$125:$G$236,4,FALSE)</f>
        <v>#N/A</v>
      </c>
    </row>
    <row r="2365" spans="1:18" x14ac:dyDescent="0.35">
      <c r="A2365" s="83" t="str">
        <f>IFERROR(VLOOKUP(LEFT(F2365,4),Tabla3[[COD]:[PROCESO]],5,0),"")</f>
        <v/>
      </c>
      <c r="B2365" s="15"/>
      <c r="C2365" s="85"/>
      <c r="D2365" s="84" t="e">
        <f>VLOOKUP(E2365,FINCAS!$A$2:$B$77,2,0)</f>
        <v>#N/A</v>
      </c>
      <c r="E2365" s="15"/>
      <c r="F2365" s="15"/>
      <c r="G2365" s="82" t="e">
        <f>VLOOKUP(F2365,'ESTADAR V3 2025'!$D$125:$E$240,2,0)</f>
        <v>#N/A</v>
      </c>
      <c r="H2365" s="86"/>
      <c r="I2365" s="86"/>
      <c r="J2365" s="15"/>
      <c r="K2365" s="92">
        <f t="shared" si="155"/>
        <v>0</v>
      </c>
      <c r="L2365" s="93">
        <f t="shared" si="156"/>
        <v>0</v>
      </c>
      <c r="M2365" s="94" t="str">
        <f>+IFERROR(VLOOKUP(LEFT(F2365,4),'ESTADAR V3 2025'!$C$4:$G$116,4,0),"")</f>
        <v/>
      </c>
      <c r="N2365" s="95" t="str">
        <f t="shared" si="157"/>
        <v/>
      </c>
      <c r="O2365" s="96" t="str">
        <f t="shared" si="158"/>
        <v/>
      </c>
      <c r="P2365" s="14"/>
      <c r="Q2365" s="14"/>
      <c r="R2365" s="218" t="e">
        <f>+VLOOKUP(F2365,'ESTADAR V3 2025'!$D$125:$G$236,4,FALSE)</f>
        <v>#N/A</v>
      </c>
    </row>
    <row r="2366" spans="1:18" x14ac:dyDescent="0.35">
      <c r="A2366" s="83" t="str">
        <f>IFERROR(VLOOKUP(LEFT(F2366,4),Tabla3[[COD]:[PROCESO]],5,0),"")</f>
        <v/>
      </c>
      <c r="B2366" s="15"/>
      <c r="C2366" s="85"/>
      <c r="D2366" s="84" t="e">
        <f>VLOOKUP(E2366,FINCAS!$A$2:$B$77,2,0)</f>
        <v>#N/A</v>
      </c>
      <c r="E2366" s="15"/>
      <c r="F2366" s="15"/>
      <c r="G2366" s="82" t="e">
        <f>VLOOKUP(F2366,'ESTADAR V3 2025'!$D$125:$E$240,2,0)</f>
        <v>#N/A</v>
      </c>
      <c r="H2366" s="86"/>
      <c r="I2366" s="86"/>
      <c r="J2366" s="15"/>
      <c r="K2366" s="92">
        <f t="shared" si="155"/>
        <v>0</v>
      </c>
      <c r="L2366" s="93">
        <f t="shared" si="156"/>
        <v>0</v>
      </c>
      <c r="M2366" s="94" t="str">
        <f>+IFERROR(VLOOKUP(LEFT(F2366,4),'ESTADAR V3 2025'!$C$4:$G$116,4,0),"")</f>
        <v/>
      </c>
      <c r="N2366" s="95" t="str">
        <f t="shared" si="157"/>
        <v/>
      </c>
      <c r="O2366" s="96" t="str">
        <f t="shared" si="158"/>
        <v/>
      </c>
      <c r="P2366" s="14"/>
      <c r="Q2366" s="14"/>
      <c r="R2366" s="218" t="e">
        <f>+VLOOKUP(F2366,'ESTADAR V3 2025'!$D$125:$G$236,4,FALSE)</f>
        <v>#N/A</v>
      </c>
    </row>
    <row r="2367" spans="1:18" x14ac:dyDescent="0.35">
      <c r="A2367" s="83" t="str">
        <f>IFERROR(VLOOKUP(LEFT(F2367,4),Tabla3[[COD]:[PROCESO]],5,0),"")</f>
        <v/>
      </c>
      <c r="B2367" s="15"/>
      <c r="C2367" s="85"/>
      <c r="D2367" s="84" t="e">
        <f>VLOOKUP(E2367,FINCAS!$A$2:$B$77,2,0)</f>
        <v>#N/A</v>
      </c>
      <c r="E2367" s="15"/>
      <c r="F2367" s="15"/>
      <c r="G2367" s="82" t="e">
        <f>VLOOKUP(F2367,'ESTADAR V3 2025'!$D$125:$E$240,2,0)</f>
        <v>#N/A</v>
      </c>
      <c r="H2367" s="86"/>
      <c r="I2367" s="86"/>
      <c r="J2367" s="15"/>
      <c r="K2367" s="92">
        <f t="shared" si="155"/>
        <v>0</v>
      </c>
      <c r="L2367" s="93">
        <f t="shared" si="156"/>
        <v>0</v>
      </c>
      <c r="M2367" s="94" t="str">
        <f>+IFERROR(VLOOKUP(LEFT(F2367,4),'ESTADAR V3 2025'!$C$4:$G$116,4,0),"")</f>
        <v/>
      </c>
      <c r="N2367" s="95" t="str">
        <f t="shared" si="157"/>
        <v/>
      </c>
      <c r="O2367" s="96" t="str">
        <f t="shared" si="158"/>
        <v/>
      </c>
      <c r="P2367" s="14"/>
      <c r="Q2367" s="14"/>
      <c r="R2367" s="218" t="e">
        <f>+VLOOKUP(F2367,'ESTADAR V3 2025'!$D$125:$G$236,4,FALSE)</f>
        <v>#N/A</v>
      </c>
    </row>
    <row r="2368" spans="1:18" x14ac:dyDescent="0.35">
      <c r="A2368" s="83" t="str">
        <f>IFERROR(VLOOKUP(LEFT(F2368,4),Tabla3[[COD]:[PROCESO]],5,0),"")</f>
        <v/>
      </c>
      <c r="B2368" s="15"/>
      <c r="C2368" s="85"/>
      <c r="D2368" s="84" t="e">
        <f>VLOOKUP(E2368,FINCAS!$A$2:$B$77,2,0)</f>
        <v>#N/A</v>
      </c>
      <c r="E2368" s="15"/>
      <c r="F2368" s="15"/>
      <c r="G2368" s="82" t="e">
        <f>VLOOKUP(F2368,'ESTADAR V3 2025'!$D$125:$E$240,2,0)</f>
        <v>#N/A</v>
      </c>
      <c r="H2368" s="86"/>
      <c r="I2368" s="86"/>
      <c r="J2368" s="15"/>
      <c r="K2368" s="92">
        <f t="shared" si="155"/>
        <v>0</v>
      </c>
      <c r="L2368" s="93">
        <f t="shared" si="156"/>
        <v>0</v>
      </c>
      <c r="M2368" s="94" t="str">
        <f>+IFERROR(VLOOKUP(LEFT(F2368,4),'ESTADAR V3 2025'!$C$4:$G$116,4,0),"")</f>
        <v/>
      </c>
      <c r="N2368" s="95" t="str">
        <f t="shared" si="157"/>
        <v/>
      </c>
      <c r="O2368" s="96" t="str">
        <f t="shared" si="158"/>
        <v/>
      </c>
      <c r="P2368" s="14"/>
      <c r="Q2368" s="14"/>
      <c r="R2368" s="218" t="e">
        <f>+VLOOKUP(F2368,'ESTADAR V3 2025'!$D$125:$G$236,4,FALSE)</f>
        <v>#N/A</v>
      </c>
    </row>
    <row r="2369" spans="1:18" x14ac:dyDescent="0.35">
      <c r="A2369" s="83" t="str">
        <f>IFERROR(VLOOKUP(LEFT(F2369,4),Tabla3[[COD]:[PROCESO]],5,0),"")</f>
        <v/>
      </c>
      <c r="B2369" s="15"/>
      <c r="C2369" s="85"/>
      <c r="D2369" s="84" t="e">
        <f>VLOOKUP(E2369,FINCAS!$A$2:$B$77,2,0)</f>
        <v>#N/A</v>
      </c>
      <c r="E2369" s="15"/>
      <c r="F2369" s="15"/>
      <c r="G2369" s="82" t="e">
        <f>VLOOKUP(F2369,'ESTADAR V3 2025'!$D$125:$E$240,2,0)</f>
        <v>#N/A</v>
      </c>
      <c r="H2369" s="86"/>
      <c r="I2369" s="86"/>
      <c r="J2369" s="15"/>
      <c r="K2369" s="92">
        <f t="shared" si="155"/>
        <v>0</v>
      </c>
      <c r="L2369" s="93">
        <f t="shared" si="156"/>
        <v>0</v>
      </c>
      <c r="M2369" s="94" t="str">
        <f>+IFERROR(VLOOKUP(LEFT(F2369,4),'ESTADAR V3 2025'!$C$4:$G$116,4,0),"")</f>
        <v/>
      </c>
      <c r="N2369" s="95" t="str">
        <f t="shared" si="157"/>
        <v/>
      </c>
      <c r="O2369" s="96" t="str">
        <f t="shared" si="158"/>
        <v/>
      </c>
      <c r="P2369" s="14"/>
      <c r="Q2369" s="14"/>
      <c r="R2369" s="218" t="e">
        <f>+VLOOKUP(F2369,'ESTADAR V3 2025'!$D$125:$G$236,4,FALSE)</f>
        <v>#N/A</v>
      </c>
    </row>
    <row r="2370" spans="1:18" x14ac:dyDescent="0.35">
      <c r="A2370" s="83" t="str">
        <f>IFERROR(VLOOKUP(LEFT(F2370,4),Tabla3[[COD]:[PROCESO]],5,0),"")</f>
        <v/>
      </c>
      <c r="B2370" s="15"/>
      <c r="C2370" s="85"/>
      <c r="D2370" s="84" t="e">
        <f>VLOOKUP(E2370,FINCAS!$A$2:$B$77,2,0)</f>
        <v>#N/A</v>
      </c>
      <c r="E2370" s="15"/>
      <c r="F2370" s="15"/>
      <c r="G2370" s="82" t="e">
        <f>VLOOKUP(F2370,'ESTADAR V3 2025'!$D$125:$E$240,2,0)</f>
        <v>#N/A</v>
      </c>
      <c r="H2370" s="86"/>
      <c r="I2370" s="86"/>
      <c r="J2370" s="15"/>
      <c r="K2370" s="92">
        <f t="shared" si="155"/>
        <v>0</v>
      </c>
      <c r="L2370" s="93">
        <f t="shared" si="156"/>
        <v>0</v>
      </c>
      <c r="M2370" s="94" t="str">
        <f>+IFERROR(VLOOKUP(LEFT(F2370,4),'ESTADAR V3 2025'!$C$4:$G$116,4,0),"")</f>
        <v/>
      </c>
      <c r="N2370" s="95" t="str">
        <f t="shared" si="157"/>
        <v/>
      </c>
      <c r="O2370" s="96" t="str">
        <f t="shared" si="158"/>
        <v/>
      </c>
      <c r="P2370" s="14"/>
      <c r="Q2370" s="14"/>
      <c r="R2370" s="218" t="e">
        <f>+VLOOKUP(F2370,'ESTADAR V3 2025'!$D$125:$G$236,4,FALSE)</f>
        <v>#N/A</v>
      </c>
    </row>
    <row r="2371" spans="1:18" x14ac:dyDescent="0.35">
      <c r="A2371" s="83" t="str">
        <f>IFERROR(VLOOKUP(LEFT(F2371,4),Tabla3[[COD]:[PROCESO]],5,0),"")</f>
        <v/>
      </c>
      <c r="B2371" s="15"/>
      <c r="C2371" s="85"/>
      <c r="D2371" s="84" t="e">
        <f>VLOOKUP(E2371,FINCAS!$A$2:$B$77,2,0)</f>
        <v>#N/A</v>
      </c>
      <c r="E2371" s="15"/>
      <c r="F2371" s="15"/>
      <c r="G2371" s="82" t="e">
        <f>VLOOKUP(F2371,'ESTADAR V3 2025'!$D$125:$E$240,2,0)</f>
        <v>#N/A</v>
      </c>
      <c r="H2371" s="86"/>
      <c r="I2371" s="86"/>
      <c r="J2371" s="15"/>
      <c r="K2371" s="92">
        <f t="shared" si="155"/>
        <v>0</v>
      </c>
      <c r="L2371" s="93">
        <f t="shared" si="156"/>
        <v>0</v>
      </c>
      <c r="M2371" s="94" t="str">
        <f>+IFERROR(VLOOKUP(LEFT(F2371,4),'ESTADAR V3 2025'!$C$4:$G$116,4,0),"")</f>
        <v/>
      </c>
      <c r="N2371" s="95" t="str">
        <f t="shared" si="157"/>
        <v/>
      </c>
      <c r="O2371" s="96" t="str">
        <f t="shared" si="158"/>
        <v/>
      </c>
      <c r="P2371" s="14"/>
      <c r="Q2371" s="14"/>
      <c r="R2371" s="218" t="e">
        <f>+VLOOKUP(F2371,'ESTADAR V3 2025'!$D$125:$G$236,4,FALSE)</f>
        <v>#N/A</v>
      </c>
    </row>
    <row r="2372" spans="1:18" x14ac:dyDescent="0.35">
      <c r="A2372" s="83" t="str">
        <f>IFERROR(VLOOKUP(LEFT(F2372,4),Tabla3[[COD]:[PROCESO]],5,0),"")</f>
        <v/>
      </c>
      <c r="B2372" s="15"/>
      <c r="C2372" s="85"/>
      <c r="D2372" s="84" t="e">
        <f>VLOOKUP(E2372,FINCAS!$A$2:$B$77,2,0)</f>
        <v>#N/A</v>
      </c>
      <c r="E2372" s="15"/>
      <c r="F2372" s="15"/>
      <c r="G2372" s="82" t="e">
        <f>VLOOKUP(F2372,'ESTADAR V3 2025'!$D$125:$E$240,2,0)</f>
        <v>#N/A</v>
      </c>
      <c r="H2372" s="86"/>
      <c r="I2372" s="86"/>
      <c r="J2372" s="15"/>
      <c r="K2372" s="92">
        <f t="shared" si="155"/>
        <v>0</v>
      </c>
      <c r="L2372" s="93">
        <f t="shared" si="156"/>
        <v>0</v>
      </c>
      <c r="M2372" s="94" t="str">
        <f>+IFERROR(VLOOKUP(LEFT(F2372,4),'ESTADAR V3 2025'!$C$4:$G$116,4,0),"")</f>
        <v/>
      </c>
      <c r="N2372" s="95" t="str">
        <f t="shared" si="157"/>
        <v/>
      </c>
      <c r="O2372" s="96" t="str">
        <f t="shared" si="158"/>
        <v/>
      </c>
      <c r="P2372" s="14"/>
      <c r="Q2372" s="14"/>
      <c r="R2372" s="218" t="e">
        <f>+VLOOKUP(F2372,'ESTADAR V3 2025'!$D$125:$G$236,4,FALSE)</f>
        <v>#N/A</v>
      </c>
    </row>
    <row r="2373" spans="1:18" x14ac:dyDescent="0.35">
      <c r="A2373" s="83" t="str">
        <f>IFERROR(VLOOKUP(LEFT(F2373,4),Tabla3[[COD]:[PROCESO]],5,0),"")</f>
        <v/>
      </c>
      <c r="B2373" s="15"/>
      <c r="C2373" s="85"/>
      <c r="D2373" s="84" t="e">
        <f>VLOOKUP(E2373,FINCAS!$A$2:$B$77,2,0)</f>
        <v>#N/A</v>
      </c>
      <c r="E2373" s="15"/>
      <c r="F2373" s="15"/>
      <c r="G2373" s="82" t="e">
        <f>VLOOKUP(F2373,'ESTADAR V3 2025'!$D$125:$E$240,2,0)</f>
        <v>#N/A</v>
      </c>
      <c r="H2373" s="86"/>
      <c r="I2373" s="86"/>
      <c r="J2373" s="15"/>
      <c r="K2373" s="92">
        <f t="shared" si="155"/>
        <v>0</v>
      </c>
      <c r="L2373" s="93">
        <f t="shared" si="156"/>
        <v>0</v>
      </c>
      <c r="M2373" s="94" t="str">
        <f>+IFERROR(VLOOKUP(LEFT(F2373,4),'ESTADAR V3 2025'!$C$4:$G$116,4,0),"")</f>
        <v/>
      </c>
      <c r="N2373" s="95" t="str">
        <f t="shared" si="157"/>
        <v/>
      </c>
      <c r="O2373" s="96" t="str">
        <f t="shared" si="158"/>
        <v/>
      </c>
      <c r="P2373" s="14"/>
      <c r="Q2373" s="14"/>
      <c r="R2373" s="218" t="e">
        <f>+VLOOKUP(F2373,'ESTADAR V3 2025'!$D$125:$G$236,4,FALSE)</f>
        <v>#N/A</v>
      </c>
    </row>
    <row r="2374" spans="1:18" x14ac:dyDescent="0.35">
      <c r="A2374" s="83" t="str">
        <f>IFERROR(VLOOKUP(LEFT(F2374,4),Tabla3[[COD]:[PROCESO]],5,0),"")</f>
        <v/>
      </c>
      <c r="B2374" s="15"/>
      <c r="C2374" s="85"/>
      <c r="D2374" s="84" t="e">
        <f>VLOOKUP(E2374,FINCAS!$A$2:$B$77,2,0)</f>
        <v>#N/A</v>
      </c>
      <c r="E2374" s="15"/>
      <c r="F2374" s="15"/>
      <c r="G2374" s="82" t="e">
        <f>VLOOKUP(F2374,'ESTADAR V3 2025'!$D$125:$E$240,2,0)</f>
        <v>#N/A</v>
      </c>
      <c r="H2374" s="86"/>
      <c r="I2374" s="86"/>
      <c r="J2374" s="15"/>
      <c r="K2374" s="92">
        <f t="shared" si="155"/>
        <v>0</v>
      </c>
      <c r="L2374" s="93">
        <f t="shared" si="156"/>
        <v>0</v>
      </c>
      <c r="M2374" s="94" t="str">
        <f>+IFERROR(VLOOKUP(LEFT(F2374,4),'ESTADAR V3 2025'!$C$4:$G$116,4,0),"")</f>
        <v/>
      </c>
      <c r="N2374" s="95" t="str">
        <f t="shared" si="157"/>
        <v/>
      </c>
      <c r="O2374" s="96" t="str">
        <f t="shared" si="158"/>
        <v/>
      </c>
      <c r="P2374" s="14"/>
      <c r="Q2374" s="14"/>
      <c r="R2374" s="218" t="e">
        <f>+VLOOKUP(F2374,'ESTADAR V3 2025'!$D$125:$G$236,4,FALSE)</f>
        <v>#N/A</v>
      </c>
    </row>
    <row r="2375" spans="1:18" x14ac:dyDescent="0.35">
      <c r="A2375" s="83" t="str">
        <f>IFERROR(VLOOKUP(LEFT(F2375,4),Tabla3[[COD]:[PROCESO]],5,0),"")</f>
        <v/>
      </c>
      <c r="B2375" s="15"/>
      <c r="C2375" s="85"/>
      <c r="D2375" s="84" t="e">
        <f>VLOOKUP(E2375,FINCAS!$A$2:$B$77,2,0)</f>
        <v>#N/A</v>
      </c>
      <c r="E2375" s="15"/>
      <c r="F2375" s="15"/>
      <c r="G2375" s="82" t="e">
        <f>VLOOKUP(F2375,'ESTADAR V3 2025'!$D$125:$E$240,2,0)</f>
        <v>#N/A</v>
      </c>
      <c r="H2375" s="86"/>
      <c r="I2375" s="86"/>
      <c r="J2375" s="15"/>
      <c r="K2375" s="92">
        <f t="shared" si="155"/>
        <v>0</v>
      </c>
      <c r="L2375" s="93">
        <f t="shared" si="156"/>
        <v>0</v>
      </c>
      <c r="M2375" s="94" t="str">
        <f>+IFERROR(VLOOKUP(LEFT(F2375,4),'ESTADAR V3 2025'!$C$4:$G$116,4,0),"")</f>
        <v/>
      </c>
      <c r="N2375" s="95" t="str">
        <f t="shared" si="157"/>
        <v/>
      </c>
      <c r="O2375" s="96" t="str">
        <f t="shared" si="158"/>
        <v/>
      </c>
      <c r="P2375" s="14"/>
      <c r="Q2375" s="14"/>
      <c r="R2375" s="218" t="e">
        <f>+VLOOKUP(F2375,'ESTADAR V3 2025'!$D$125:$G$236,4,FALSE)</f>
        <v>#N/A</v>
      </c>
    </row>
    <row r="2376" spans="1:18" x14ac:dyDescent="0.35">
      <c r="A2376" s="83" t="str">
        <f>IFERROR(VLOOKUP(LEFT(F2376,4),Tabla3[[COD]:[PROCESO]],5,0),"")</f>
        <v/>
      </c>
      <c r="B2376" s="15"/>
      <c r="C2376" s="85"/>
      <c r="D2376" s="84" t="e">
        <f>VLOOKUP(E2376,FINCAS!$A$2:$B$77,2,0)</f>
        <v>#N/A</v>
      </c>
      <c r="E2376" s="15"/>
      <c r="F2376" s="15"/>
      <c r="G2376" s="82" t="e">
        <f>VLOOKUP(F2376,'ESTADAR V3 2025'!$D$125:$E$240,2,0)</f>
        <v>#N/A</v>
      </c>
      <c r="H2376" s="86"/>
      <c r="I2376" s="86"/>
      <c r="J2376" s="15"/>
      <c r="K2376" s="92">
        <f t="shared" si="155"/>
        <v>0</v>
      </c>
      <c r="L2376" s="93">
        <f t="shared" si="156"/>
        <v>0</v>
      </c>
      <c r="M2376" s="94" t="str">
        <f>+IFERROR(VLOOKUP(LEFT(F2376,4),'ESTADAR V3 2025'!$C$4:$G$116,4,0),"")</f>
        <v/>
      </c>
      <c r="N2376" s="95" t="str">
        <f t="shared" si="157"/>
        <v/>
      </c>
      <c r="O2376" s="96" t="str">
        <f t="shared" si="158"/>
        <v/>
      </c>
      <c r="P2376" s="14"/>
      <c r="Q2376" s="14"/>
      <c r="R2376" s="218" t="e">
        <f>+VLOOKUP(F2376,'ESTADAR V3 2025'!$D$125:$G$236,4,FALSE)</f>
        <v>#N/A</v>
      </c>
    </row>
    <row r="2377" spans="1:18" x14ac:dyDescent="0.35">
      <c r="A2377" s="83" t="str">
        <f>IFERROR(VLOOKUP(LEFT(F2377,4),Tabla3[[COD]:[PROCESO]],5,0),"")</f>
        <v/>
      </c>
      <c r="B2377" s="15"/>
      <c r="C2377" s="85"/>
      <c r="D2377" s="84" t="e">
        <f>VLOOKUP(E2377,FINCAS!$A$2:$B$77,2,0)</f>
        <v>#N/A</v>
      </c>
      <c r="E2377" s="15"/>
      <c r="F2377" s="15"/>
      <c r="G2377" s="82" t="e">
        <f>VLOOKUP(F2377,'ESTADAR V3 2025'!$D$125:$E$240,2,0)</f>
        <v>#N/A</v>
      </c>
      <c r="H2377" s="86"/>
      <c r="I2377" s="86"/>
      <c r="J2377" s="15"/>
      <c r="K2377" s="92">
        <f t="shared" si="155"/>
        <v>0</v>
      </c>
      <c r="L2377" s="93">
        <f t="shared" si="156"/>
        <v>0</v>
      </c>
      <c r="M2377" s="94" t="str">
        <f>+IFERROR(VLOOKUP(LEFT(F2377,4),'ESTADAR V3 2025'!$C$4:$G$116,4,0),"")</f>
        <v/>
      </c>
      <c r="N2377" s="95" t="str">
        <f t="shared" si="157"/>
        <v/>
      </c>
      <c r="O2377" s="96" t="str">
        <f t="shared" si="158"/>
        <v/>
      </c>
      <c r="P2377" s="14"/>
      <c r="Q2377" s="14"/>
      <c r="R2377" s="218" t="e">
        <f>+VLOOKUP(F2377,'ESTADAR V3 2025'!$D$125:$G$236,4,FALSE)</f>
        <v>#N/A</v>
      </c>
    </row>
    <row r="2378" spans="1:18" x14ac:dyDescent="0.35">
      <c r="A2378" s="83" t="str">
        <f>IFERROR(VLOOKUP(LEFT(F2378,4),Tabla3[[COD]:[PROCESO]],5,0),"")</f>
        <v/>
      </c>
      <c r="B2378" s="15"/>
      <c r="C2378" s="85"/>
      <c r="D2378" s="84" t="e">
        <f>VLOOKUP(E2378,FINCAS!$A$2:$B$77,2,0)</f>
        <v>#N/A</v>
      </c>
      <c r="E2378" s="15"/>
      <c r="F2378" s="15"/>
      <c r="G2378" s="82" t="e">
        <f>VLOOKUP(F2378,'ESTADAR V3 2025'!$D$125:$E$240,2,0)</f>
        <v>#N/A</v>
      </c>
      <c r="H2378" s="86"/>
      <c r="I2378" s="86"/>
      <c r="J2378" s="15"/>
      <c r="K2378" s="92">
        <f t="shared" si="155"/>
        <v>0</v>
      </c>
      <c r="L2378" s="93">
        <f t="shared" si="156"/>
        <v>0</v>
      </c>
      <c r="M2378" s="94" t="str">
        <f>+IFERROR(VLOOKUP(LEFT(F2378,4),'ESTADAR V3 2025'!$C$4:$G$116,4,0),"")</f>
        <v/>
      </c>
      <c r="N2378" s="95" t="str">
        <f t="shared" si="157"/>
        <v/>
      </c>
      <c r="O2378" s="96" t="str">
        <f t="shared" si="158"/>
        <v/>
      </c>
      <c r="P2378" s="14"/>
      <c r="Q2378" s="14"/>
      <c r="R2378" s="218" t="e">
        <f>+VLOOKUP(F2378,'ESTADAR V3 2025'!$D$125:$G$236,4,FALSE)</f>
        <v>#N/A</v>
      </c>
    </row>
    <row r="2379" spans="1:18" x14ac:dyDescent="0.35">
      <c r="A2379" s="83" t="str">
        <f>IFERROR(VLOOKUP(LEFT(F2379,4),Tabla3[[COD]:[PROCESO]],5,0),"")</f>
        <v/>
      </c>
      <c r="B2379" s="15"/>
      <c r="C2379" s="85"/>
      <c r="D2379" s="84" t="e">
        <f>VLOOKUP(E2379,FINCAS!$A$2:$B$77,2,0)</f>
        <v>#N/A</v>
      </c>
      <c r="E2379" s="15"/>
      <c r="F2379" s="15"/>
      <c r="G2379" s="82" t="e">
        <f>VLOOKUP(F2379,'ESTADAR V3 2025'!$D$125:$E$240,2,0)</f>
        <v>#N/A</v>
      </c>
      <c r="H2379" s="86"/>
      <c r="I2379" s="86"/>
      <c r="J2379" s="15"/>
      <c r="K2379" s="92">
        <f t="shared" si="155"/>
        <v>0</v>
      </c>
      <c r="L2379" s="93">
        <f t="shared" si="156"/>
        <v>0</v>
      </c>
      <c r="M2379" s="94" t="str">
        <f>+IFERROR(VLOOKUP(LEFT(F2379,4),'ESTADAR V3 2025'!$C$4:$G$116,4,0),"")</f>
        <v/>
      </c>
      <c r="N2379" s="95" t="str">
        <f t="shared" si="157"/>
        <v/>
      </c>
      <c r="O2379" s="96" t="str">
        <f t="shared" si="158"/>
        <v/>
      </c>
      <c r="P2379" s="14"/>
      <c r="Q2379" s="14"/>
      <c r="R2379" s="218" t="e">
        <f>+VLOOKUP(F2379,'ESTADAR V3 2025'!$D$125:$G$236,4,FALSE)</f>
        <v>#N/A</v>
      </c>
    </row>
    <row r="2380" spans="1:18" x14ac:dyDescent="0.35">
      <c r="A2380" s="83" t="str">
        <f>IFERROR(VLOOKUP(LEFT(F2380,4),Tabla3[[COD]:[PROCESO]],5,0),"")</f>
        <v/>
      </c>
      <c r="B2380" s="15"/>
      <c r="C2380" s="85"/>
      <c r="D2380" s="84" t="e">
        <f>VLOOKUP(E2380,FINCAS!$A$2:$B$77,2,0)</f>
        <v>#N/A</v>
      </c>
      <c r="E2380" s="15"/>
      <c r="F2380" s="15"/>
      <c r="G2380" s="82" t="e">
        <f>VLOOKUP(F2380,'ESTADAR V3 2025'!$D$125:$E$240,2,0)</f>
        <v>#N/A</v>
      </c>
      <c r="H2380" s="86"/>
      <c r="I2380" s="86"/>
      <c r="J2380" s="15"/>
      <c r="K2380" s="92">
        <f t="shared" si="155"/>
        <v>0</v>
      </c>
      <c r="L2380" s="93">
        <f t="shared" si="156"/>
        <v>0</v>
      </c>
      <c r="M2380" s="94" t="str">
        <f>+IFERROR(VLOOKUP(LEFT(F2380,4),'ESTADAR V3 2025'!$C$4:$G$116,4,0),"")</f>
        <v/>
      </c>
      <c r="N2380" s="95" t="str">
        <f t="shared" si="157"/>
        <v/>
      </c>
      <c r="O2380" s="96" t="str">
        <f t="shared" si="158"/>
        <v/>
      </c>
      <c r="P2380" s="14"/>
      <c r="Q2380" s="14"/>
      <c r="R2380" s="218" t="e">
        <f>+VLOOKUP(F2380,'ESTADAR V3 2025'!$D$125:$G$236,4,FALSE)</f>
        <v>#N/A</v>
      </c>
    </row>
    <row r="2381" spans="1:18" x14ac:dyDescent="0.35">
      <c r="A2381" s="83" t="str">
        <f>IFERROR(VLOOKUP(LEFT(F2381,4),Tabla3[[COD]:[PROCESO]],5,0),"")</f>
        <v/>
      </c>
      <c r="B2381" s="15"/>
      <c r="C2381" s="85"/>
      <c r="D2381" s="84" t="e">
        <f>VLOOKUP(E2381,FINCAS!$A$2:$B$77,2,0)</f>
        <v>#N/A</v>
      </c>
      <c r="E2381" s="15"/>
      <c r="F2381" s="15"/>
      <c r="G2381" s="82" t="e">
        <f>VLOOKUP(F2381,'ESTADAR V3 2025'!$D$125:$E$240,2,0)</f>
        <v>#N/A</v>
      </c>
      <c r="H2381" s="86"/>
      <c r="I2381" s="86"/>
      <c r="J2381" s="15"/>
      <c r="K2381" s="92">
        <f t="shared" si="155"/>
        <v>0</v>
      </c>
      <c r="L2381" s="93">
        <f t="shared" si="156"/>
        <v>0</v>
      </c>
      <c r="M2381" s="94" t="str">
        <f>+IFERROR(VLOOKUP(LEFT(F2381,4),'ESTADAR V3 2025'!$C$4:$G$116,4,0),"")</f>
        <v/>
      </c>
      <c r="N2381" s="95" t="str">
        <f t="shared" si="157"/>
        <v/>
      </c>
      <c r="O2381" s="96" t="str">
        <f t="shared" si="158"/>
        <v/>
      </c>
      <c r="P2381" s="14"/>
      <c r="Q2381" s="14"/>
      <c r="R2381" s="218" t="e">
        <f>+VLOOKUP(F2381,'ESTADAR V3 2025'!$D$125:$G$236,4,FALSE)</f>
        <v>#N/A</v>
      </c>
    </row>
    <row r="2382" spans="1:18" x14ac:dyDescent="0.35">
      <c r="A2382" s="83" t="str">
        <f>IFERROR(VLOOKUP(LEFT(F2382,4),Tabla3[[COD]:[PROCESO]],5,0),"")</f>
        <v/>
      </c>
      <c r="B2382" s="15"/>
      <c r="C2382" s="85"/>
      <c r="D2382" s="84" t="e">
        <f>VLOOKUP(E2382,FINCAS!$A$2:$B$77,2,0)</f>
        <v>#N/A</v>
      </c>
      <c r="E2382" s="15"/>
      <c r="F2382" s="15"/>
      <c r="G2382" s="82" t="e">
        <f>VLOOKUP(F2382,'ESTADAR V3 2025'!$D$125:$E$240,2,0)</f>
        <v>#N/A</v>
      </c>
      <c r="H2382" s="86"/>
      <c r="I2382" s="86"/>
      <c r="J2382" s="15"/>
      <c r="K2382" s="92">
        <f t="shared" si="155"/>
        <v>0</v>
      </c>
      <c r="L2382" s="93">
        <f t="shared" si="156"/>
        <v>0</v>
      </c>
      <c r="M2382" s="94" t="str">
        <f>+IFERROR(VLOOKUP(LEFT(F2382,4),'ESTADAR V3 2025'!$C$4:$G$116,4,0),"")</f>
        <v/>
      </c>
      <c r="N2382" s="95" t="str">
        <f t="shared" si="157"/>
        <v/>
      </c>
      <c r="O2382" s="96" t="str">
        <f t="shared" si="158"/>
        <v/>
      </c>
      <c r="P2382" s="14"/>
      <c r="Q2382" s="14"/>
      <c r="R2382" s="218" t="e">
        <f>+VLOOKUP(F2382,'ESTADAR V3 2025'!$D$125:$G$236,4,FALSE)</f>
        <v>#N/A</v>
      </c>
    </row>
    <row r="2383" spans="1:18" x14ac:dyDescent="0.35">
      <c r="A2383" s="83" t="str">
        <f>IFERROR(VLOOKUP(LEFT(F2383,4),Tabla3[[COD]:[PROCESO]],5,0),"")</f>
        <v/>
      </c>
      <c r="B2383" s="15"/>
      <c r="C2383" s="85"/>
      <c r="D2383" s="84" t="e">
        <f>VLOOKUP(E2383,FINCAS!$A$2:$B$77,2,0)</f>
        <v>#N/A</v>
      </c>
      <c r="E2383" s="15"/>
      <c r="F2383" s="15"/>
      <c r="G2383" s="82" t="e">
        <f>VLOOKUP(F2383,'ESTADAR V3 2025'!$D$125:$E$240,2,0)</f>
        <v>#N/A</v>
      </c>
      <c r="H2383" s="86"/>
      <c r="I2383" s="86"/>
      <c r="J2383" s="15"/>
      <c r="K2383" s="92">
        <f t="shared" si="155"/>
        <v>0</v>
      </c>
      <c r="L2383" s="93">
        <f t="shared" si="156"/>
        <v>0</v>
      </c>
      <c r="M2383" s="94" t="str">
        <f>+IFERROR(VLOOKUP(LEFT(F2383,4),'ESTADAR V3 2025'!$C$4:$G$116,4,0),"")</f>
        <v/>
      </c>
      <c r="N2383" s="95" t="str">
        <f t="shared" si="157"/>
        <v/>
      </c>
      <c r="O2383" s="96" t="str">
        <f t="shared" si="158"/>
        <v/>
      </c>
      <c r="P2383" s="14"/>
      <c r="Q2383" s="14"/>
      <c r="R2383" s="218" t="e">
        <f>+VLOOKUP(F2383,'ESTADAR V3 2025'!$D$125:$G$236,4,FALSE)</f>
        <v>#N/A</v>
      </c>
    </row>
    <row r="2384" spans="1:18" x14ac:dyDescent="0.35">
      <c r="A2384" s="83" t="str">
        <f>IFERROR(VLOOKUP(LEFT(F2384,4),Tabla3[[COD]:[PROCESO]],5,0),"")</f>
        <v/>
      </c>
      <c r="B2384" s="15"/>
      <c r="C2384" s="85"/>
      <c r="D2384" s="84" t="e">
        <f>VLOOKUP(E2384,FINCAS!$A$2:$B$77,2,0)</f>
        <v>#N/A</v>
      </c>
      <c r="E2384" s="15"/>
      <c r="F2384" s="15"/>
      <c r="G2384" s="82" t="e">
        <f>VLOOKUP(F2384,'ESTADAR V3 2025'!$D$125:$E$240,2,0)</f>
        <v>#N/A</v>
      </c>
      <c r="H2384" s="86"/>
      <c r="I2384" s="86"/>
      <c r="J2384" s="15"/>
      <c r="K2384" s="92">
        <f t="shared" si="155"/>
        <v>0</v>
      </c>
      <c r="L2384" s="93">
        <f t="shared" si="156"/>
        <v>0</v>
      </c>
      <c r="M2384" s="94" t="str">
        <f>+IFERROR(VLOOKUP(LEFT(F2384,4),'ESTADAR V3 2025'!$C$4:$G$116,4,0),"")</f>
        <v/>
      </c>
      <c r="N2384" s="95" t="str">
        <f t="shared" si="157"/>
        <v/>
      </c>
      <c r="O2384" s="96" t="str">
        <f t="shared" si="158"/>
        <v/>
      </c>
      <c r="P2384" s="14"/>
      <c r="Q2384" s="14"/>
      <c r="R2384" s="218" t="e">
        <f>+VLOOKUP(F2384,'ESTADAR V3 2025'!$D$125:$G$236,4,FALSE)</f>
        <v>#N/A</v>
      </c>
    </row>
    <row r="2385" spans="1:18" x14ac:dyDescent="0.35">
      <c r="A2385" s="83" t="str">
        <f>IFERROR(VLOOKUP(LEFT(F2385,4),Tabla3[[COD]:[PROCESO]],5,0),"")</f>
        <v/>
      </c>
      <c r="B2385" s="15"/>
      <c r="C2385" s="85"/>
      <c r="D2385" s="84" t="e">
        <f>VLOOKUP(E2385,FINCAS!$A$2:$B$77,2,0)</f>
        <v>#N/A</v>
      </c>
      <c r="E2385" s="15"/>
      <c r="F2385" s="15"/>
      <c r="G2385" s="82" t="e">
        <f>VLOOKUP(F2385,'ESTADAR V3 2025'!$D$125:$E$240,2,0)</f>
        <v>#N/A</v>
      </c>
      <c r="H2385" s="86"/>
      <c r="I2385" s="86"/>
      <c r="J2385" s="15"/>
      <c r="K2385" s="92">
        <f t="shared" si="155"/>
        <v>0</v>
      </c>
      <c r="L2385" s="93">
        <f t="shared" si="156"/>
        <v>0</v>
      </c>
      <c r="M2385" s="94" t="str">
        <f>+IFERROR(VLOOKUP(LEFT(F2385,4),'ESTADAR V3 2025'!$C$4:$G$116,4,0),"")</f>
        <v/>
      </c>
      <c r="N2385" s="95" t="str">
        <f t="shared" si="157"/>
        <v/>
      </c>
      <c r="O2385" s="96" t="str">
        <f t="shared" si="158"/>
        <v/>
      </c>
      <c r="P2385" s="14"/>
      <c r="Q2385" s="14"/>
      <c r="R2385" s="218" t="e">
        <f>+VLOOKUP(F2385,'ESTADAR V3 2025'!$D$125:$G$236,4,FALSE)</f>
        <v>#N/A</v>
      </c>
    </row>
    <row r="2386" spans="1:18" x14ac:dyDescent="0.35">
      <c r="A2386" s="83" t="str">
        <f>IFERROR(VLOOKUP(LEFT(F2386,4),Tabla3[[COD]:[PROCESO]],5,0),"")</f>
        <v/>
      </c>
      <c r="B2386" s="15"/>
      <c r="C2386" s="85"/>
      <c r="D2386" s="84" t="e">
        <f>VLOOKUP(E2386,FINCAS!$A$2:$B$77,2,0)</f>
        <v>#N/A</v>
      </c>
      <c r="E2386" s="15"/>
      <c r="F2386" s="15"/>
      <c r="G2386" s="82" t="e">
        <f>VLOOKUP(F2386,'ESTADAR V3 2025'!$D$125:$E$240,2,0)</f>
        <v>#N/A</v>
      </c>
      <c r="H2386" s="86"/>
      <c r="I2386" s="86"/>
      <c r="J2386" s="15"/>
      <c r="K2386" s="92">
        <f t="shared" si="155"/>
        <v>0</v>
      </c>
      <c r="L2386" s="93">
        <f t="shared" si="156"/>
        <v>0</v>
      </c>
      <c r="M2386" s="94" t="str">
        <f>+IFERROR(VLOOKUP(LEFT(F2386,4),'ESTADAR V3 2025'!$C$4:$G$116,4,0),"")</f>
        <v/>
      </c>
      <c r="N2386" s="95" t="str">
        <f t="shared" si="157"/>
        <v/>
      </c>
      <c r="O2386" s="96" t="str">
        <f t="shared" si="158"/>
        <v/>
      </c>
      <c r="P2386" s="14"/>
      <c r="Q2386" s="14"/>
      <c r="R2386" s="218" t="e">
        <f>+VLOOKUP(F2386,'ESTADAR V3 2025'!$D$125:$G$236,4,FALSE)</f>
        <v>#N/A</v>
      </c>
    </row>
    <row r="2387" spans="1:18" x14ac:dyDescent="0.35">
      <c r="A2387" s="83" t="str">
        <f>IFERROR(VLOOKUP(LEFT(F2387,4),Tabla3[[COD]:[PROCESO]],5,0),"")</f>
        <v/>
      </c>
      <c r="B2387" s="15"/>
      <c r="C2387" s="85"/>
      <c r="D2387" s="84" t="e">
        <f>VLOOKUP(E2387,FINCAS!$A$2:$B$77,2,0)</f>
        <v>#N/A</v>
      </c>
      <c r="E2387" s="15"/>
      <c r="F2387" s="15"/>
      <c r="G2387" s="82" t="e">
        <f>VLOOKUP(F2387,'ESTADAR V3 2025'!$D$125:$E$240,2,0)</f>
        <v>#N/A</v>
      </c>
      <c r="H2387" s="86"/>
      <c r="I2387" s="86"/>
      <c r="J2387" s="15"/>
      <c r="K2387" s="92">
        <f t="shared" si="155"/>
        <v>0</v>
      </c>
      <c r="L2387" s="93">
        <f t="shared" si="156"/>
        <v>0</v>
      </c>
      <c r="M2387" s="94" t="str">
        <f>+IFERROR(VLOOKUP(LEFT(F2387,4),'ESTADAR V3 2025'!$C$4:$G$116,4,0),"")</f>
        <v/>
      </c>
      <c r="N2387" s="95" t="str">
        <f t="shared" si="157"/>
        <v/>
      </c>
      <c r="O2387" s="96" t="str">
        <f t="shared" si="158"/>
        <v/>
      </c>
      <c r="P2387" s="14"/>
      <c r="Q2387" s="14"/>
      <c r="R2387" s="218" t="e">
        <f>+VLOOKUP(F2387,'ESTADAR V3 2025'!$D$125:$G$236,4,FALSE)</f>
        <v>#N/A</v>
      </c>
    </row>
    <row r="2388" spans="1:18" x14ac:dyDescent="0.35">
      <c r="A2388" s="83" t="str">
        <f>IFERROR(VLOOKUP(LEFT(F2388,4),Tabla3[[COD]:[PROCESO]],5,0),"")</f>
        <v/>
      </c>
      <c r="B2388" s="15"/>
      <c r="C2388" s="85"/>
      <c r="D2388" s="84" t="e">
        <f>VLOOKUP(E2388,FINCAS!$A$2:$B$77,2,0)</f>
        <v>#N/A</v>
      </c>
      <c r="E2388" s="15"/>
      <c r="F2388" s="15"/>
      <c r="G2388" s="82" t="e">
        <f>VLOOKUP(F2388,'ESTADAR V3 2025'!$D$125:$E$240,2,0)</f>
        <v>#N/A</v>
      </c>
      <c r="H2388" s="86"/>
      <c r="I2388" s="86"/>
      <c r="J2388" s="15"/>
      <c r="K2388" s="92">
        <f t="shared" si="155"/>
        <v>0</v>
      </c>
      <c r="L2388" s="93">
        <f t="shared" si="156"/>
        <v>0</v>
      </c>
      <c r="M2388" s="94" t="str">
        <f>+IFERROR(VLOOKUP(LEFT(F2388,4),'ESTADAR V3 2025'!$C$4:$G$116,4,0),"")</f>
        <v/>
      </c>
      <c r="N2388" s="95" t="str">
        <f t="shared" si="157"/>
        <v/>
      </c>
      <c r="O2388" s="96" t="str">
        <f t="shared" si="158"/>
        <v/>
      </c>
      <c r="P2388" s="14"/>
      <c r="Q2388" s="14"/>
      <c r="R2388" s="218" t="e">
        <f>+VLOOKUP(F2388,'ESTADAR V3 2025'!$D$125:$G$236,4,FALSE)</f>
        <v>#N/A</v>
      </c>
    </row>
    <row r="2389" spans="1:18" x14ac:dyDescent="0.35">
      <c r="A2389" s="83" t="str">
        <f>IFERROR(VLOOKUP(LEFT(F2389,4),Tabla3[[COD]:[PROCESO]],5,0),"")</f>
        <v/>
      </c>
      <c r="B2389" s="15"/>
      <c r="C2389" s="85"/>
      <c r="D2389" s="84" t="e">
        <f>VLOOKUP(E2389,FINCAS!$A$2:$B$77,2,0)</f>
        <v>#N/A</v>
      </c>
      <c r="E2389" s="15"/>
      <c r="F2389" s="15"/>
      <c r="G2389" s="82" t="e">
        <f>VLOOKUP(F2389,'ESTADAR V3 2025'!$D$125:$E$240,2,0)</f>
        <v>#N/A</v>
      </c>
      <c r="H2389" s="86"/>
      <c r="I2389" s="86"/>
      <c r="J2389" s="15"/>
      <c r="K2389" s="92">
        <f t="shared" si="155"/>
        <v>0</v>
      </c>
      <c r="L2389" s="93">
        <f t="shared" si="156"/>
        <v>0</v>
      </c>
      <c r="M2389" s="94" t="str">
        <f>+IFERROR(VLOOKUP(LEFT(F2389,4),'ESTADAR V3 2025'!$C$4:$G$116,4,0),"")</f>
        <v/>
      </c>
      <c r="N2389" s="95" t="str">
        <f t="shared" si="157"/>
        <v/>
      </c>
      <c r="O2389" s="96" t="str">
        <f t="shared" si="158"/>
        <v/>
      </c>
      <c r="P2389" s="14"/>
      <c r="Q2389" s="14"/>
      <c r="R2389" s="218" t="e">
        <f>+VLOOKUP(F2389,'ESTADAR V3 2025'!$D$125:$G$236,4,FALSE)</f>
        <v>#N/A</v>
      </c>
    </row>
    <row r="2390" spans="1:18" x14ac:dyDescent="0.35">
      <c r="A2390" s="83" t="str">
        <f>IFERROR(VLOOKUP(LEFT(F2390,4),Tabla3[[COD]:[PROCESO]],5,0),"")</f>
        <v/>
      </c>
      <c r="B2390" s="15"/>
      <c r="C2390" s="85"/>
      <c r="D2390" s="84" t="e">
        <f>VLOOKUP(E2390,FINCAS!$A$2:$B$77,2,0)</f>
        <v>#N/A</v>
      </c>
      <c r="E2390" s="15"/>
      <c r="F2390" s="15"/>
      <c r="G2390" s="82" t="e">
        <f>VLOOKUP(F2390,'ESTADAR V3 2025'!$D$125:$E$240,2,0)</f>
        <v>#N/A</v>
      </c>
      <c r="H2390" s="86"/>
      <c r="I2390" s="86"/>
      <c r="J2390" s="15"/>
      <c r="K2390" s="92">
        <f t="shared" si="155"/>
        <v>0</v>
      </c>
      <c r="L2390" s="93">
        <f t="shared" si="156"/>
        <v>0</v>
      </c>
      <c r="M2390" s="94" t="str">
        <f>+IFERROR(VLOOKUP(LEFT(F2390,4),'ESTADAR V3 2025'!$C$4:$G$116,4,0),"")</f>
        <v/>
      </c>
      <c r="N2390" s="95" t="str">
        <f t="shared" si="157"/>
        <v/>
      </c>
      <c r="O2390" s="96" t="str">
        <f t="shared" si="158"/>
        <v/>
      </c>
      <c r="P2390" s="14"/>
      <c r="Q2390" s="14"/>
      <c r="R2390" s="218" t="e">
        <f>+VLOOKUP(F2390,'ESTADAR V3 2025'!$D$125:$G$236,4,FALSE)</f>
        <v>#N/A</v>
      </c>
    </row>
    <row r="2391" spans="1:18" x14ac:dyDescent="0.35">
      <c r="A2391" s="83" t="str">
        <f>IFERROR(VLOOKUP(LEFT(F2391,4),Tabla3[[COD]:[PROCESO]],5,0),"")</f>
        <v/>
      </c>
      <c r="B2391" s="15"/>
      <c r="C2391" s="85"/>
      <c r="D2391" s="84" t="e">
        <f>VLOOKUP(E2391,FINCAS!$A$2:$B$77,2,0)</f>
        <v>#N/A</v>
      </c>
      <c r="E2391" s="15"/>
      <c r="F2391" s="15"/>
      <c r="G2391" s="82" t="e">
        <f>VLOOKUP(F2391,'ESTADAR V3 2025'!$D$125:$E$240,2,0)</f>
        <v>#N/A</v>
      </c>
      <c r="H2391" s="86"/>
      <c r="I2391" s="86"/>
      <c r="J2391" s="15"/>
      <c r="K2391" s="92">
        <f t="shared" si="155"/>
        <v>0</v>
      </c>
      <c r="L2391" s="93">
        <f t="shared" si="156"/>
        <v>0</v>
      </c>
      <c r="M2391" s="94" t="str">
        <f>+IFERROR(VLOOKUP(LEFT(F2391,4),'ESTADAR V3 2025'!$C$4:$G$116,4,0),"")</f>
        <v/>
      </c>
      <c r="N2391" s="95" t="str">
        <f t="shared" si="157"/>
        <v/>
      </c>
      <c r="O2391" s="96" t="str">
        <f t="shared" si="158"/>
        <v/>
      </c>
      <c r="P2391" s="14"/>
      <c r="Q2391" s="14"/>
      <c r="R2391" s="218" t="e">
        <f>+VLOOKUP(F2391,'ESTADAR V3 2025'!$D$125:$G$236,4,FALSE)</f>
        <v>#N/A</v>
      </c>
    </row>
    <row r="2392" spans="1:18" x14ac:dyDescent="0.35">
      <c r="A2392" s="83" t="str">
        <f>IFERROR(VLOOKUP(LEFT(F2392,4),Tabla3[[COD]:[PROCESO]],5,0),"")</f>
        <v/>
      </c>
      <c r="B2392" s="15"/>
      <c r="C2392" s="85"/>
      <c r="D2392" s="84" t="e">
        <f>VLOOKUP(E2392,FINCAS!$A$2:$B$77,2,0)</f>
        <v>#N/A</v>
      </c>
      <c r="E2392" s="15"/>
      <c r="F2392" s="15"/>
      <c r="G2392" s="82" t="e">
        <f>VLOOKUP(F2392,'ESTADAR V3 2025'!$D$125:$E$240,2,0)</f>
        <v>#N/A</v>
      </c>
      <c r="H2392" s="86"/>
      <c r="I2392" s="86"/>
      <c r="J2392" s="15"/>
      <c r="K2392" s="92">
        <f t="shared" si="155"/>
        <v>0</v>
      </c>
      <c r="L2392" s="93">
        <f t="shared" si="156"/>
        <v>0</v>
      </c>
      <c r="M2392" s="94" t="str">
        <f>+IFERROR(VLOOKUP(LEFT(F2392,4),'ESTADAR V3 2025'!$C$4:$G$116,4,0),"")</f>
        <v/>
      </c>
      <c r="N2392" s="95" t="str">
        <f t="shared" si="157"/>
        <v/>
      </c>
      <c r="O2392" s="96" t="str">
        <f t="shared" si="158"/>
        <v/>
      </c>
      <c r="P2392" s="14"/>
      <c r="Q2392" s="14"/>
      <c r="R2392" s="218" t="e">
        <f>+VLOOKUP(F2392,'ESTADAR V3 2025'!$D$125:$G$236,4,FALSE)</f>
        <v>#N/A</v>
      </c>
    </row>
    <row r="2393" spans="1:18" x14ac:dyDescent="0.35">
      <c r="A2393" s="83" t="str">
        <f>IFERROR(VLOOKUP(LEFT(F2393,4),Tabla3[[COD]:[PROCESO]],5,0),"")</f>
        <v/>
      </c>
      <c r="B2393" s="15"/>
      <c r="C2393" s="85"/>
      <c r="D2393" s="84" t="e">
        <f>VLOOKUP(E2393,FINCAS!$A$2:$B$77,2,0)</f>
        <v>#N/A</v>
      </c>
      <c r="E2393" s="15"/>
      <c r="F2393" s="15"/>
      <c r="G2393" s="82" t="e">
        <f>VLOOKUP(F2393,'ESTADAR V3 2025'!$D$125:$E$240,2,0)</f>
        <v>#N/A</v>
      </c>
      <c r="H2393" s="86"/>
      <c r="I2393" s="86"/>
      <c r="J2393" s="15"/>
      <c r="K2393" s="92">
        <f t="shared" si="155"/>
        <v>0</v>
      </c>
      <c r="L2393" s="93">
        <f t="shared" si="156"/>
        <v>0</v>
      </c>
      <c r="M2393" s="94" t="str">
        <f>+IFERROR(VLOOKUP(LEFT(F2393,4),'ESTADAR V3 2025'!$C$4:$G$116,4,0),"")</f>
        <v/>
      </c>
      <c r="N2393" s="95" t="str">
        <f t="shared" si="157"/>
        <v/>
      </c>
      <c r="O2393" s="96" t="str">
        <f t="shared" si="158"/>
        <v/>
      </c>
      <c r="P2393" s="14"/>
      <c r="Q2393" s="14"/>
      <c r="R2393" s="218" t="e">
        <f>+VLOOKUP(F2393,'ESTADAR V3 2025'!$D$125:$G$236,4,FALSE)</f>
        <v>#N/A</v>
      </c>
    </row>
    <row r="2394" spans="1:18" x14ac:dyDescent="0.35">
      <c r="A2394" s="83" t="str">
        <f>IFERROR(VLOOKUP(LEFT(F2394,4),Tabla3[[COD]:[PROCESO]],5,0),"")</f>
        <v/>
      </c>
      <c r="B2394" s="15"/>
      <c r="C2394" s="85"/>
      <c r="D2394" s="84" t="e">
        <f>VLOOKUP(E2394,FINCAS!$A$2:$B$77,2,0)</f>
        <v>#N/A</v>
      </c>
      <c r="E2394" s="15"/>
      <c r="F2394" s="15"/>
      <c r="G2394" s="82" t="e">
        <f>VLOOKUP(F2394,'ESTADAR V3 2025'!$D$125:$E$240,2,0)</f>
        <v>#N/A</v>
      </c>
      <c r="H2394" s="86"/>
      <c r="I2394" s="86"/>
      <c r="J2394" s="15"/>
      <c r="K2394" s="92">
        <f t="shared" si="155"/>
        <v>0</v>
      </c>
      <c r="L2394" s="93">
        <f t="shared" si="156"/>
        <v>0</v>
      </c>
      <c r="M2394" s="94" t="str">
        <f>+IFERROR(VLOOKUP(LEFT(F2394,4),'ESTADAR V3 2025'!$C$4:$G$116,4,0),"")</f>
        <v/>
      </c>
      <c r="N2394" s="95" t="str">
        <f t="shared" si="157"/>
        <v/>
      </c>
      <c r="O2394" s="96" t="str">
        <f t="shared" si="158"/>
        <v/>
      </c>
      <c r="P2394" s="14"/>
      <c r="Q2394" s="14"/>
      <c r="R2394" s="218" t="e">
        <f>+VLOOKUP(F2394,'ESTADAR V3 2025'!$D$125:$G$236,4,FALSE)</f>
        <v>#N/A</v>
      </c>
    </row>
    <row r="2395" spans="1:18" x14ac:dyDescent="0.35">
      <c r="A2395" s="83" t="str">
        <f>IFERROR(VLOOKUP(LEFT(F2395,4),Tabla3[[COD]:[PROCESO]],5,0),"")</f>
        <v/>
      </c>
      <c r="B2395" s="15"/>
      <c r="C2395" s="85"/>
      <c r="D2395" s="84" t="e">
        <f>VLOOKUP(E2395,FINCAS!$A$2:$B$77,2,0)</f>
        <v>#N/A</v>
      </c>
      <c r="E2395" s="15"/>
      <c r="F2395" s="15"/>
      <c r="G2395" s="82" t="e">
        <f>VLOOKUP(F2395,'ESTADAR V3 2025'!$D$125:$E$240,2,0)</f>
        <v>#N/A</v>
      </c>
      <c r="H2395" s="86"/>
      <c r="I2395" s="86"/>
      <c r="J2395" s="15"/>
      <c r="K2395" s="92">
        <f t="shared" si="155"/>
        <v>0</v>
      </c>
      <c r="L2395" s="93">
        <f t="shared" si="156"/>
        <v>0</v>
      </c>
      <c r="M2395" s="94" t="str">
        <f>+IFERROR(VLOOKUP(LEFT(F2395,4),'ESTADAR V3 2025'!$C$4:$G$116,4,0),"")</f>
        <v/>
      </c>
      <c r="N2395" s="95" t="str">
        <f t="shared" si="157"/>
        <v/>
      </c>
      <c r="O2395" s="96" t="str">
        <f t="shared" si="158"/>
        <v/>
      </c>
      <c r="P2395" s="14"/>
      <c r="Q2395" s="14"/>
      <c r="R2395" s="218" t="e">
        <f>+VLOOKUP(F2395,'ESTADAR V3 2025'!$D$125:$G$236,4,FALSE)</f>
        <v>#N/A</v>
      </c>
    </row>
    <row r="2396" spans="1:18" x14ac:dyDescent="0.35">
      <c r="A2396" s="83" t="str">
        <f>IFERROR(VLOOKUP(LEFT(F2396,4),Tabla3[[COD]:[PROCESO]],5,0),"")</f>
        <v/>
      </c>
      <c r="B2396" s="15"/>
      <c r="C2396" s="85"/>
      <c r="D2396" s="84" t="e">
        <f>VLOOKUP(E2396,FINCAS!$A$2:$B$77,2,0)</f>
        <v>#N/A</v>
      </c>
      <c r="E2396" s="15"/>
      <c r="F2396" s="15"/>
      <c r="G2396" s="82" t="e">
        <f>VLOOKUP(F2396,'ESTADAR V3 2025'!$D$125:$E$240,2,0)</f>
        <v>#N/A</v>
      </c>
      <c r="H2396" s="86"/>
      <c r="I2396" s="86"/>
      <c r="J2396" s="15"/>
      <c r="K2396" s="92">
        <f t="shared" si="155"/>
        <v>0</v>
      </c>
      <c r="L2396" s="93">
        <f t="shared" si="156"/>
        <v>0</v>
      </c>
      <c r="M2396" s="94" t="str">
        <f>+IFERROR(VLOOKUP(LEFT(F2396,4),'ESTADAR V3 2025'!$C$4:$G$116,4,0),"")</f>
        <v/>
      </c>
      <c r="N2396" s="95" t="str">
        <f t="shared" si="157"/>
        <v/>
      </c>
      <c r="O2396" s="96" t="str">
        <f t="shared" si="158"/>
        <v/>
      </c>
      <c r="P2396" s="14"/>
      <c r="Q2396" s="14"/>
      <c r="R2396" s="218" t="e">
        <f>+VLOOKUP(F2396,'ESTADAR V3 2025'!$D$125:$G$236,4,FALSE)</f>
        <v>#N/A</v>
      </c>
    </row>
    <row r="2397" spans="1:18" x14ac:dyDescent="0.35">
      <c r="A2397" s="83" t="str">
        <f>IFERROR(VLOOKUP(LEFT(F2397,4),Tabla3[[COD]:[PROCESO]],5,0),"")</f>
        <v/>
      </c>
      <c r="B2397" s="15"/>
      <c r="C2397" s="85"/>
      <c r="D2397" s="84" t="e">
        <f>VLOOKUP(E2397,FINCAS!$A$2:$B$77,2,0)</f>
        <v>#N/A</v>
      </c>
      <c r="E2397" s="15"/>
      <c r="F2397" s="15"/>
      <c r="G2397" s="82" t="e">
        <f>VLOOKUP(F2397,'ESTADAR V3 2025'!$D$125:$E$240,2,0)</f>
        <v>#N/A</v>
      </c>
      <c r="H2397" s="86"/>
      <c r="I2397" s="86"/>
      <c r="J2397" s="15"/>
      <c r="K2397" s="92">
        <f t="shared" si="155"/>
        <v>0</v>
      </c>
      <c r="L2397" s="93">
        <f t="shared" si="156"/>
        <v>0</v>
      </c>
      <c r="M2397" s="94" t="str">
        <f>+IFERROR(VLOOKUP(LEFT(F2397,4),'ESTADAR V3 2025'!$C$4:$G$116,4,0),"")</f>
        <v/>
      </c>
      <c r="N2397" s="95" t="str">
        <f t="shared" si="157"/>
        <v/>
      </c>
      <c r="O2397" s="96" t="str">
        <f t="shared" si="158"/>
        <v/>
      </c>
      <c r="P2397" s="14"/>
      <c r="Q2397" s="14"/>
      <c r="R2397" s="218" t="e">
        <f>+VLOOKUP(F2397,'ESTADAR V3 2025'!$D$125:$G$236,4,FALSE)</f>
        <v>#N/A</v>
      </c>
    </row>
    <row r="2398" spans="1:18" x14ac:dyDescent="0.35">
      <c r="A2398" s="83" t="str">
        <f>IFERROR(VLOOKUP(LEFT(F2398,4),Tabla3[[COD]:[PROCESO]],5,0),"")</f>
        <v/>
      </c>
      <c r="B2398" s="15"/>
      <c r="C2398" s="85"/>
      <c r="D2398" s="84" t="e">
        <f>VLOOKUP(E2398,FINCAS!$A$2:$B$77,2,0)</f>
        <v>#N/A</v>
      </c>
      <c r="E2398" s="15"/>
      <c r="F2398" s="15"/>
      <c r="G2398" s="82" t="e">
        <f>VLOOKUP(F2398,'ESTADAR V3 2025'!$D$125:$E$240,2,0)</f>
        <v>#N/A</v>
      </c>
      <c r="H2398" s="86"/>
      <c r="I2398" s="86"/>
      <c r="J2398" s="15"/>
      <c r="K2398" s="92">
        <f t="shared" si="155"/>
        <v>0</v>
      </c>
      <c r="L2398" s="93">
        <f t="shared" si="156"/>
        <v>0</v>
      </c>
      <c r="M2398" s="94" t="str">
        <f>+IFERROR(VLOOKUP(LEFT(F2398,4),'ESTADAR V3 2025'!$C$4:$G$116,4,0),"")</f>
        <v/>
      </c>
      <c r="N2398" s="95" t="str">
        <f t="shared" si="157"/>
        <v/>
      </c>
      <c r="O2398" s="96" t="str">
        <f t="shared" si="158"/>
        <v/>
      </c>
      <c r="P2398" s="14"/>
      <c r="Q2398" s="14"/>
      <c r="R2398" s="218" t="e">
        <f>+VLOOKUP(F2398,'ESTADAR V3 2025'!$D$125:$G$236,4,FALSE)</f>
        <v>#N/A</v>
      </c>
    </row>
    <row r="2399" spans="1:18" x14ac:dyDescent="0.35">
      <c r="A2399" s="83" t="str">
        <f>IFERROR(VLOOKUP(LEFT(F2399,4),Tabla3[[COD]:[PROCESO]],5,0),"")</f>
        <v/>
      </c>
      <c r="B2399" s="15"/>
      <c r="C2399" s="85"/>
      <c r="D2399" s="84" t="e">
        <f>VLOOKUP(E2399,FINCAS!$A$2:$B$77,2,0)</f>
        <v>#N/A</v>
      </c>
      <c r="E2399" s="15"/>
      <c r="F2399" s="15"/>
      <c r="G2399" s="82" t="e">
        <f>VLOOKUP(F2399,'ESTADAR V3 2025'!$D$125:$E$240,2,0)</f>
        <v>#N/A</v>
      </c>
      <c r="H2399" s="86"/>
      <c r="I2399" s="86"/>
      <c r="J2399" s="15"/>
      <c r="K2399" s="92">
        <f t="shared" si="155"/>
        <v>0</v>
      </c>
      <c r="L2399" s="93">
        <f t="shared" si="156"/>
        <v>0</v>
      </c>
      <c r="M2399" s="94" t="str">
        <f>+IFERROR(VLOOKUP(LEFT(F2399,4),'ESTADAR V3 2025'!$C$4:$G$116,4,0),"")</f>
        <v/>
      </c>
      <c r="N2399" s="95" t="str">
        <f t="shared" si="157"/>
        <v/>
      </c>
      <c r="O2399" s="96" t="str">
        <f t="shared" si="158"/>
        <v/>
      </c>
      <c r="P2399" s="14"/>
      <c r="Q2399" s="14"/>
      <c r="R2399" s="218" t="e">
        <f>+VLOOKUP(F2399,'ESTADAR V3 2025'!$D$125:$G$236,4,FALSE)</f>
        <v>#N/A</v>
      </c>
    </row>
    <row r="2400" spans="1:18" x14ac:dyDescent="0.35">
      <c r="A2400" s="83" t="str">
        <f>IFERROR(VLOOKUP(LEFT(F2400,4),Tabla3[[COD]:[PROCESO]],5,0),"")</f>
        <v/>
      </c>
      <c r="B2400" s="15"/>
      <c r="C2400" s="85"/>
      <c r="D2400" s="84" t="e">
        <f>VLOOKUP(E2400,FINCAS!$A$2:$B$77,2,0)</f>
        <v>#N/A</v>
      </c>
      <c r="E2400" s="15"/>
      <c r="F2400" s="15"/>
      <c r="G2400" s="82" t="e">
        <f>VLOOKUP(F2400,'ESTADAR V3 2025'!$D$125:$E$240,2,0)</f>
        <v>#N/A</v>
      </c>
      <c r="H2400" s="86"/>
      <c r="I2400" s="86"/>
      <c r="J2400" s="15"/>
      <c r="K2400" s="92">
        <f t="shared" si="155"/>
        <v>0</v>
      </c>
      <c r="L2400" s="93">
        <f t="shared" si="156"/>
        <v>0</v>
      </c>
      <c r="M2400" s="94" t="str">
        <f>+IFERROR(VLOOKUP(LEFT(F2400,4),'ESTADAR V3 2025'!$C$4:$G$116,4,0),"")</f>
        <v/>
      </c>
      <c r="N2400" s="95" t="str">
        <f t="shared" si="157"/>
        <v/>
      </c>
      <c r="O2400" s="96" t="str">
        <f t="shared" si="158"/>
        <v/>
      </c>
      <c r="P2400" s="14"/>
      <c r="Q2400" s="14"/>
      <c r="R2400" s="218" t="e">
        <f>+VLOOKUP(F2400,'ESTADAR V3 2025'!$D$125:$G$236,4,FALSE)</f>
        <v>#N/A</v>
      </c>
    </row>
    <row r="2401" spans="1:18" x14ac:dyDescent="0.35">
      <c r="A2401" s="83" t="str">
        <f>IFERROR(VLOOKUP(LEFT(F2401,4),Tabla3[[COD]:[PROCESO]],5,0),"")</f>
        <v/>
      </c>
      <c r="B2401" s="15"/>
      <c r="C2401" s="85"/>
      <c r="D2401" s="84" t="e">
        <f>VLOOKUP(E2401,FINCAS!$A$2:$B$77,2,0)</f>
        <v>#N/A</v>
      </c>
      <c r="E2401" s="15"/>
      <c r="F2401" s="15"/>
      <c r="G2401" s="82" t="e">
        <f>VLOOKUP(F2401,'ESTADAR V3 2025'!$D$125:$E$240,2,0)</f>
        <v>#N/A</v>
      </c>
      <c r="H2401" s="86"/>
      <c r="I2401" s="86"/>
      <c r="J2401" s="15"/>
      <c r="K2401" s="92">
        <f t="shared" ref="K2401:K2464" si="159">+IFERROR(L2401,M2401)</f>
        <v>0</v>
      </c>
      <c r="L2401" s="93">
        <f t="shared" ref="L2401:L2464" si="160">+(I2401-H2401)*24</f>
        <v>0</v>
      </c>
      <c r="M2401" s="94" t="str">
        <f>+IFERROR(VLOOKUP(LEFT(F2401,4),'ESTADAR V3 2025'!$C$4:$G$116,4,0),"")</f>
        <v/>
      </c>
      <c r="N2401" s="95" t="str">
        <f t="shared" ref="N2401:N2464" si="161">IFERROR(J2401/L2401,"")</f>
        <v/>
      </c>
      <c r="O2401" s="96" t="str">
        <f t="shared" ref="O2401:O2464" si="162">IFERROR(N2401/M2401,"")</f>
        <v/>
      </c>
      <c r="P2401" s="14"/>
      <c r="Q2401" s="14"/>
      <c r="R2401" s="218" t="e">
        <f>+VLOOKUP(F2401,'ESTADAR V3 2025'!$D$125:$G$236,4,FALSE)</f>
        <v>#N/A</v>
      </c>
    </row>
    <row r="2402" spans="1:18" x14ac:dyDescent="0.35">
      <c r="A2402" s="83" t="str">
        <f>IFERROR(VLOOKUP(LEFT(F2402,4),Tabla3[[COD]:[PROCESO]],5,0),"")</f>
        <v/>
      </c>
      <c r="B2402" s="15"/>
      <c r="C2402" s="85"/>
      <c r="D2402" s="84" t="e">
        <f>VLOOKUP(E2402,FINCAS!$A$2:$B$77,2,0)</f>
        <v>#N/A</v>
      </c>
      <c r="E2402" s="15"/>
      <c r="F2402" s="15"/>
      <c r="G2402" s="82" t="e">
        <f>VLOOKUP(F2402,'ESTADAR V3 2025'!$D$125:$E$240,2,0)</f>
        <v>#N/A</v>
      </c>
      <c r="H2402" s="86"/>
      <c r="I2402" s="86"/>
      <c r="J2402" s="15"/>
      <c r="K2402" s="92">
        <f t="shared" si="159"/>
        <v>0</v>
      </c>
      <c r="L2402" s="93">
        <f t="shared" si="160"/>
        <v>0</v>
      </c>
      <c r="M2402" s="94" t="str">
        <f>+IFERROR(VLOOKUP(LEFT(F2402,4),'ESTADAR V3 2025'!$C$4:$G$116,4,0),"")</f>
        <v/>
      </c>
      <c r="N2402" s="95" t="str">
        <f t="shared" si="161"/>
        <v/>
      </c>
      <c r="O2402" s="96" t="str">
        <f t="shared" si="162"/>
        <v/>
      </c>
      <c r="P2402" s="14"/>
      <c r="Q2402" s="14"/>
      <c r="R2402" s="218" t="e">
        <f>+VLOOKUP(F2402,'ESTADAR V3 2025'!$D$125:$G$236,4,FALSE)</f>
        <v>#N/A</v>
      </c>
    </row>
    <row r="2403" spans="1:18" x14ac:dyDescent="0.35">
      <c r="A2403" s="83" t="str">
        <f>IFERROR(VLOOKUP(LEFT(F2403,4),Tabla3[[COD]:[PROCESO]],5,0),"")</f>
        <v/>
      </c>
      <c r="B2403" s="15"/>
      <c r="C2403" s="85"/>
      <c r="D2403" s="84" t="e">
        <f>VLOOKUP(E2403,FINCAS!$A$2:$B$77,2,0)</f>
        <v>#N/A</v>
      </c>
      <c r="E2403" s="15"/>
      <c r="F2403" s="15"/>
      <c r="G2403" s="82" t="e">
        <f>VLOOKUP(F2403,'ESTADAR V3 2025'!$D$125:$E$240,2,0)</f>
        <v>#N/A</v>
      </c>
      <c r="H2403" s="86"/>
      <c r="I2403" s="86"/>
      <c r="J2403" s="15"/>
      <c r="K2403" s="92">
        <f t="shared" si="159"/>
        <v>0</v>
      </c>
      <c r="L2403" s="93">
        <f t="shared" si="160"/>
        <v>0</v>
      </c>
      <c r="M2403" s="94" t="str">
        <f>+IFERROR(VLOOKUP(LEFT(F2403,4),'ESTADAR V3 2025'!$C$4:$G$116,4,0),"")</f>
        <v/>
      </c>
      <c r="N2403" s="95" t="str">
        <f t="shared" si="161"/>
        <v/>
      </c>
      <c r="O2403" s="96" t="str">
        <f t="shared" si="162"/>
        <v/>
      </c>
      <c r="P2403" s="14"/>
      <c r="Q2403" s="14"/>
      <c r="R2403" s="218" t="e">
        <f>+VLOOKUP(F2403,'ESTADAR V3 2025'!$D$125:$G$236,4,FALSE)</f>
        <v>#N/A</v>
      </c>
    </row>
    <row r="2404" spans="1:18" x14ac:dyDescent="0.35">
      <c r="A2404" s="83" t="str">
        <f>IFERROR(VLOOKUP(LEFT(F2404,4),Tabla3[[COD]:[PROCESO]],5,0),"")</f>
        <v/>
      </c>
      <c r="B2404" s="15"/>
      <c r="C2404" s="85"/>
      <c r="D2404" s="84" t="e">
        <f>VLOOKUP(E2404,FINCAS!$A$2:$B$77,2,0)</f>
        <v>#N/A</v>
      </c>
      <c r="E2404" s="15"/>
      <c r="F2404" s="15"/>
      <c r="G2404" s="82" t="e">
        <f>VLOOKUP(F2404,'ESTADAR V3 2025'!$D$125:$E$240,2,0)</f>
        <v>#N/A</v>
      </c>
      <c r="H2404" s="86"/>
      <c r="I2404" s="86"/>
      <c r="J2404" s="15"/>
      <c r="K2404" s="92">
        <f t="shared" si="159"/>
        <v>0</v>
      </c>
      <c r="L2404" s="93">
        <f t="shared" si="160"/>
        <v>0</v>
      </c>
      <c r="M2404" s="94" t="str">
        <f>+IFERROR(VLOOKUP(LEFT(F2404,4),'ESTADAR V3 2025'!$C$4:$G$116,4,0),"")</f>
        <v/>
      </c>
      <c r="N2404" s="95" t="str">
        <f t="shared" si="161"/>
        <v/>
      </c>
      <c r="O2404" s="96" t="str">
        <f t="shared" si="162"/>
        <v/>
      </c>
      <c r="P2404" s="14"/>
      <c r="Q2404" s="14"/>
      <c r="R2404" s="218" t="e">
        <f>+VLOOKUP(F2404,'ESTADAR V3 2025'!$D$125:$G$236,4,FALSE)</f>
        <v>#N/A</v>
      </c>
    </row>
    <row r="2405" spans="1:18" x14ac:dyDescent="0.35">
      <c r="A2405" s="83" t="str">
        <f>IFERROR(VLOOKUP(LEFT(F2405,4),Tabla3[[COD]:[PROCESO]],5,0),"")</f>
        <v/>
      </c>
      <c r="B2405" s="15"/>
      <c r="C2405" s="85"/>
      <c r="D2405" s="84" t="e">
        <f>VLOOKUP(E2405,FINCAS!$A$2:$B$77,2,0)</f>
        <v>#N/A</v>
      </c>
      <c r="E2405" s="15"/>
      <c r="F2405" s="15"/>
      <c r="G2405" s="82" t="e">
        <f>VLOOKUP(F2405,'ESTADAR V3 2025'!$D$125:$E$240,2,0)</f>
        <v>#N/A</v>
      </c>
      <c r="H2405" s="86"/>
      <c r="I2405" s="86"/>
      <c r="J2405" s="15"/>
      <c r="K2405" s="92">
        <f t="shared" si="159"/>
        <v>0</v>
      </c>
      <c r="L2405" s="93">
        <f t="shared" si="160"/>
        <v>0</v>
      </c>
      <c r="M2405" s="94" t="str">
        <f>+IFERROR(VLOOKUP(LEFT(F2405,4),'ESTADAR V3 2025'!$C$4:$G$116,4,0),"")</f>
        <v/>
      </c>
      <c r="N2405" s="95" t="str">
        <f t="shared" si="161"/>
        <v/>
      </c>
      <c r="O2405" s="96" t="str">
        <f t="shared" si="162"/>
        <v/>
      </c>
      <c r="P2405" s="14"/>
      <c r="Q2405" s="14"/>
      <c r="R2405" s="218" t="e">
        <f>+VLOOKUP(F2405,'ESTADAR V3 2025'!$D$125:$G$236,4,FALSE)</f>
        <v>#N/A</v>
      </c>
    </row>
    <row r="2406" spans="1:18" x14ac:dyDescent="0.35">
      <c r="A2406" s="83" t="str">
        <f>IFERROR(VLOOKUP(LEFT(F2406,4),Tabla3[[COD]:[PROCESO]],5,0),"")</f>
        <v/>
      </c>
      <c r="B2406" s="15"/>
      <c r="C2406" s="85"/>
      <c r="D2406" s="84" t="e">
        <f>VLOOKUP(E2406,FINCAS!$A$2:$B$77,2,0)</f>
        <v>#N/A</v>
      </c>
      <c r="E2406" s="15"/>
      <c r="F2406" s="15"/>
      <c r="G2406" s="82" t="e">
        <f>VLOOKUP(F2406,'ESTADAR V3 2025'!$D$125:$E$240,2,0)</f>
        <v>#N/A</v>
      </c>
      <c r="H2406" s="86"/>
      <c r="I2406" s="86"/>
      <c r="J2406" s="15"/>
      <c r="K2406" s="92">
        <f t="shared" si="159"/>
        <v>0</v>
      </c>
      <c r="L2406" s="93">
        <f t="shared" si="160"/>
        <v>0</v>
      </c>
      <c r="M2406" s="94" t="str">
        <f>+IFERROR(VLOOKUP(LEFT(F2406,4),'ESTADAR V3 2025'!$C$4:$G$116,4,0),"")</f>
        <v/>
      </c>
      <c r="N2406" s="95" t="str">
        <f t="shared" si="161"/>
        <v/>
      </c>
      <c r="O2406" s="96" t="str">
        <f t="shared" si="162"/>
        <v/>
      </c>
      <c r="P2406" s="14"/>
      <c r="Q2406" s="14"/>
      <c r="R2406" s="218" t="e">
        <f>+VLOOKUP(F2406,'ESTADAR V3 2025'!$D$125:$G$236,4,FALSE)</f>
        <v>#N/A</v>
      </c>
    </row>
    <row r="2407" spans="1:18" x14ac:dyDescent="0.35">
      <c r="A2407" s="83" t="str">
        <f>IFERROR(VLOOKUP(LEFT(F2407,4),Tabla3[[COD]:[PROCESO]],5,0),"")</f>
        <v/>
      </c>
      <c r="B2407" s="15"/>
      <c r="C2407" s="85"/>
      <c r="D2407" s="84" t="e">
        <f>VLOOKUP(E2407,FINCAS!$A$2:$B$77,2,0)</f>
        <v>#N/A</v>
      </c>
      <c r="E2407" s="15"/>
      <c r="F2407" s="15"/>
      <c r="G2407" s="82" t="e">
        <f>VLOOKUP(F2407,'ESTADAR V3 2025'!$D$125:$E$240,2,0)</f>
        <v>#N/A</v>
      </c>
      <c r="H2407" s="86"/>
      <c r="I2407" s="86"/>
      <c r="J2407" s="15"/>
      <c r="K2407" s="92">
        <f t="shared" si="159"/>
        <v>0</v>
      </c>
      <c r="L2407" s="93">
        <f t="shared" si="160"/>
        <v>0</v>
      </c>
      <c r="M2407" s="94" t="str">
        <f>+IFERROR(VLOOKUP(LEFT(F2407,4),'ESTADAR V3 2025'!$C$4:$G$116,4,0),"")</f>
        <v/>
      </c>
      <c r="N2407" s="95" t="str">
        <f t="shared" si="161"/>
        <v/>
      </c>
      <c r="O2407" s="96" t="str">
        <f t="shared" si="162"/>
        <v/>
      </c>
      <c r="P2407" s="14"/>
      <c r="Q2407" s="14"/>
      <c r="R2407" s="218" t="e">
        <f>+VLOOKUP(F2407,'ESTADAR V3 2025'!$D$125:$G$236,4,FALSE)</f>
        <v>#N/A</v>
      </c>
    </row>
    <row r="2408" spans="1:18" x14ac:dyDescent="0.35">
      <c r="A2408" s="83" t="str">
        <f>IFERROR(VLOOKUP(LEFT(F2408,4),Tabla3[[COD]:[PROCESO]],5,0),"")</f>
        <v/>
      </c>
      <c r="B2408" s="15"/>
      <c r="C2408" s="85"/>
      <c r="D2408" s="84" t="e">
        <f>VLOOKUP(E2408,FINCAS!$A$2:$B$77,2,0)</f>
        <v>#N/A</v>
      </c>
      <c r="E2408" s="15"/>
      <c r="F2408" s="15"/>
      <c r="G2408" s="82" t="e">
        <f>VLOOKUP(F2408,'ESTADAR V3 2025'!$D$125:$E$240,2,0)</f>
        <v>#N/A</v>
      </c>
      <c r="H2408" s="86"/>
      <c r="I2408" s="86"/>
      <c r="J2408" s="15"/>
      <c r="K2408" s="92">
        <f t="shared" si="159"/>
        <v>0</v>
      </c>
      <c r="L2408" s="93">
        <f t="shared" si="160"/>
        <v>0</v>
      </c>
      <c r="M2408" s="94" t="str">
        <f>+IFERROR(VLOOKUP(LEFT(F2408,4),'ESTADAR V3 2025'!$C$4:$G$116,4,0),"")</f>
        <v/>
      </c>
      <c r="N2408" s="95" t="str">
        <f t="shared" si="161"/>
        <v/>
      </c>
      <c r="O2408" s="96" t="str">
        <f t="shared" si="162"/>
        <v/>
      </c>
      <c r="P2408" s="14"/>
      <c r="Q2408" s="14"/>
      <c r="R2408" s="218" t="e">
        <f>+VLOOKUP(F2408,'ESTADAR V3 2025'!$D$125:$G$236,4,FALSE)</f>
        <v>#N/A</v>
      </c>
    </row>
    <row r="2409" spans="1:18" x14ac:dyDescent="0.35">
      <c r="A2409" s="83" t="str">
        <f>IFERROR(VLOOKUP(LEFT(F2409,4),Tabla3[[COD]:[PROCESO]],5,0),"")</f>
        <v/>
      </c>
      <c r="B2409" s="15"/>
      <c r="C2409" s="85"/>
      <c r="D2409" s="84" t="e">
        <f>VLOOKUP(E2409,FINCAS!$A$2:$B$77,2,0)</f>
        <v>#N/A</v>
      </c>
      <c r="E2409" s="15"/>
      <c r="F2409" s="15"/>
      <c r="G2409" s="82" t="e">
        <f>VLOOKUP(F2409,'ESTADAR V3 2025'!$D$125:$E$240,2,0)</f>
        <v>#N/A</v>
      </c>
      <c r="H2409" s="86"/>
      <c r="I2409" s="86"/>
      <c r="J2409" s="15"/>
      <c r="K2409" s="92">
        <f t="shared" si="159"/>
        <v>0</v>
      </c>
      <c r="L2409" s="93">
        <f t="shared" si="160"/>
        <v>0</v>
      </c>
      <c r="M2409" s="94" t="str">
        <f>+IFERROR(VLOOKUP(LEFT(F2409,4),'ESTADAR V3 2025'!$C$4:$G$116,4,0),"")</f>
        <v/>
      </c>
      <c r="N2409" s="95" t="str">
        <f t="shared" si="161"/>
        <v/>
      </c>
      <c r="O2409" s="96" t="str">
        <f t="shared" si="162"/>
        <v/>
      </c>
      <c r="P2409" s="14"/>
      <c r="Q2409" s="14"/>
      <c r="R2409" s="218" t="e">
        <f>+VLOOKUP(F2409,'ESTADAR V3 2025'!$D$125:$G$236,4,FALSE)</f>
        <v>#N/A</v>
      </c>
    </row>
    <row r="2410" spans="1:18" x14ac:dyDescent="0.35">
      <c r="A2410" s="83" t="str">
        <f>IFERROR(VLOOKUP(LEFT(F2410,4),Tabla3[[COD]:[PROCESO]],5,0),"")</f>
        <v/>
      </c>
      <c r="B2410" s="15"/>
      <c r="C2410" s="85"/>
      <c r="D2410" s="84" t="e">
        <f>VLOOKUP(E2410,FINCAS!$A$2:$B$77,2,0)</f>
        <v>#N/A</v>
      </c>
      <c r="E2410" s="15"/>
      <c r="F2410" s="15"/>
      <c r="G2410" s="82" t="e">
        <f>VLOOKUP(F2410,'ESTADAR V3 2025'!$D$125:$E$240,2,0)</f>
        <v>#N/A</v>
      </c>
      <c r="H2410" s="86"/>
      <c r="I2410" s="86"/>
      <c r="J2410" s="15"/>
      <c r="K2410" s="92">
        <f t="shared" si="159"/>
        <v>0</v>
      </c>
      <c r="L2410" s="93">
        <f t="shared" si="160"/>
        <v>0</v>
      </c>
      <c r="M2410" s="94" t="str">
        <f>+IFERROR(VLOOKUP(LEFT(F2410,4),'ESTADAR V3 2025'!$C$4:$G$116,4,0),"")</f>
        <v/>
      </c>
      <c r="N2410" s="95" t="str">
        <f t="shared" si="161"/>
        <v/>
      </c>
      <c r="O2410" s="96" t="str">
        <f t="shared" si="162"/>
        <v/>
      </c>
      <c r="P2410" s="14"/>
      <c r="Q2410" s="14"/>
      <c r="R2410" s="218" t="e">
        <f>+VLOOKUP(F2410,'ESTADAR V3 2025'!$D$125:$G$236,4,FALSE)</f>
        <v>#N/A</v>
      </c>
    </row>
    <row r="2411" spans="1:18" x14ac:dyDescent="0.35">
      <c r="A2411" s="83" t="str">
        <f>IFERROR(VLOOKUP(LEFT(F2411,4),Tabla3[[COD]:[PROCESO]],5,0),"")</f>
        <v/>
      </c>
      <c r="B2411" s="15"/>
      <c r="C2411" s="85"/>
      <c r="D2411" s="84" t="e">
        <f>VLOOKUP(E2411,FINCAS!$A$2:$B$77,2,0)</f>
        <v>#N/A</v>
      </c>
      <c r="E2411" s="15"/>
      <c r="F2411" s="15"/>
      <c r="G2411" s="82" t="e">
        <f>VLOOKUP(F2411,'ESTADAR V3 2025'!$D$125:$E$240,2,0)</f>
        <v>#N/A</v>
      </c>
      <c r="H2411" s="86"/>
      <c r="I2411" s="86"/>
      <c r="J2411" s="15"/>
      <c r="K2411" s="92">
        <f t="shared" si="159"/>
        <v>0</v>
      </c>
      <c r="L2411" s="93">
        <f t="shared" si="160"/>
        <v>0</v>
      </c>
      <c r="M2411" s="94" t="str">
        <f>+IFERROR(VLOOKUP(LEFT(F2411,4),'ESTADAR V3 2025'!$C$4:$G$116,4,0),"")</f>
        <v/>
      </c>
      <c r="N2411" s="95" t="str">
        <f t="shared" si="161"/>
        <v/>
      </c>
      <c r="O2411" s="96" t="str">
        <f t="shared" si="162"/>
        <v/>
      </c>
      <c r="P2411" s="14"/>
      <c r="Q2411" s="14"/>
      <c r="R2411" s="218" t="e">
        <f>+VLOOKUP(F2411,'ESTADAR V3 2025'!$D$125:$G$236,4,FALSE)</f>
        <v>#N/A</v>
      </c>
    </row>
    <row r="2412" spans="1:18" x14ac:dyDescent="0.35">
      <c r="A2412" s="83" t="str">
        <f>IFERROR(VLOOKUP(LEFT(F2412,4),Tabla3[[COD]:[PROCESO]],5,0),"")</f>
        <v/>
      </c>
      <c r="B2412" s="15"/>
      <c r="C2412" s="85"/>
      <c r="D2412" s="84" t="e">
        <f>VLOOKUP(E2412,FINCAS!$A$2:$B$77,2,0)</f>
        <v>#N/A</v>
      </c>
      <c r="E2412" s="15"/>
      <c r="F2412" s="15"/>
      <c r="G2412" s="82" t="e">
        <f>VLOOKUP(F2412,'ESTADAR V3 2025'!$D$125:$E$240,2,0)</f>
        <v>#N/A</v>
      </c>
      <c r="H2412" s="86"/>
      <c r="I2412" s="86"/>
      <c r="J2412" s="15"/>
      <c r="K2412" s="92">
        <f t="shared" si="159"/>
        <v>0</v>
      </c>
      <c r="L2412" s="93">
        <f t="shared" si="160"/>
        <v>0</v>
      </c>
      <c r="M2412" s="94" t="str">
        <f>+IFERROR(VLOOKUP(LEFT(F2412,4),'ESTADAR V3 2025'!$C$4:$G$116,4,0),"")</f>
        <v/>
      </c>
      <c r="N2412" s="95" t="str">
        <f t="shared" si="161"/>
        <v/>
      </c>
      <c r="O2412" s="96" t="str">
        <f t="shared" si="162"/>
        <v/>
      </c>
      <c r="P2412" s="14"/>
      <c r="Q2412" s="14"/>
      <c r="R2412" s="218" t="e">
        <f>+VLOOKUP(F2412,'ESTADAR V3 2025'!$D$125:$G$236,4,FALSE)</f>
        <v>#N/A</v>
      </c>
    </row>
    <row r="2413" spans="1:18" x14ac:dyDescent="0.35">
      <c r="A2413" s="83" t="str">
        <f>IFERROR(VLOOKUP(LEFT(F2413,4),Tabla3[[COD]:[PROCESO]],5,0),"")</f>
        <v/>
      </c>
      <c r="B2413" s="15"/>
      <c r="C2413" s="85"/>
      <c r="D2413" s="84" t="e">
        <f>VLOOKUP(E2413,FINCAS!$A$2:$B$77,2,0)</f>
        <v>#N/A</v>
      </c>
      <c r="E2413" s="15"/>
      <c r="F2413" s="15"/>
      <c r="G2413" s="82" t="e">
        <f>VLOOKUP(F2413,'ESTADAR V3 2025'!$D$125:$E$240,2,0)</f>
        <v>#N/A</v>
      </c>
      <c r="H2413" s="86"/>
      <c r="I2413" s="86"/>
      <c r="J2413" s="15"/>
      <c r="K2413" s="92">
        <f t="shared" si="159"/>
        <v>0</v>
      </c>
      <c r="L2413" s="93">
        <f t="shared" si="160"/>
        <v>0</v>
      </c>
      <c r="M2413" s="94" t="str">
        <f>+IFERROR(VLOOKUP(LEFT(F2413,4),'ESTADAR V3 2025'!$C$4:$G$116,4,0),"")</f>
        <v/>
      </c>
      <c r="N2413" s="95" t="str">
        <f t="shared" si="161"/>
        <v/>
      </c>
      <c r="O2413" s="96" t="str">
        <f t="shared" si="162"/>
        <v/>
      </c>
      <c r="P2413" s="14"/>
      <c r="Q2413" s="14"/>
      <c r="R2413" s="218" t="e">
        <f>+VLOOKUP(F2413,'ESTADAR V3 2025'!$D$125:$G$236,4,FALSE)</f>
        <v>#N/A</v>
      </c>
    </row>
    <row r="2414" spans="1:18" x14ac:dyDescent="0.35">
      <c r="A2414" s="83" t="str">
        <f>IFERROR(VLOOKUP(LEFT(F2414,4),Tabla3[[COD]:[PROCESO]],5,0),"")</f>
        <v/>
      </c>
      <c r="B2414" s="15"/>
      <c r="C2414" s="85"/>
      <c r="D2414" s="84" t="e">
        <f>VLOOKUP(E2414,FINCAS!$A$2:$B$77,2,0)</f>
        <v>#N/A</v>
      </c>
      <c r="E2414" s="15"/>
      <c r="F2414" s="15"/>
      <c r="G2414" s="82" t="e">
        <f>VLOOKUP(F2414,'ESTADAR V3 2025'!$D$125:$E$240,2,0)</f>
        <v>#N/A</v>
      </c>
      <c r="H2414" s="86"/>
      <c r="I2414" s="86"/>
      <c r="J2414" s="15"/>
      <c r="K2414" s="92">
        <f t="shared" si="159"/>
        <v>0</v>
      </c>
      <c r="L2414" s="93">
        <f t="shared" si="160"/>
        <v>0</v>
      </c>
      <c r="M2414" s="94" t="str">
        <f>+IFERROR(VLOOKUP(LEFT(F2414,4),'ESTADAR V3 2025'!$C$4:$G$116,4,0),"")</f>
        <v/>
      </c>
      <c r="N2414" s="95" t="str">
        <f t="shared" si="161"/>
        <v/>
      </c>
      <c r="O2414" s="96" t="str">
        <f t="shared" si="162"/>
        <v/>
      </c>
      <c r="P2414" s="14"/>
      <c r="Q2414" s="14"/>
      <c r="R2414" s="218" t="e">
        <f>+VLOOKUP(F2414,'ESTADAR V3 2025'!$D$125:$G$236,4,FALSE)</f>
        <v>#N/A</v>
      </c>
    </row>
    <row r="2415" spans="1:18" x14ac:dyDescent="0.35">
      <c r="A2415" s="83" t="str">
        <f>IFERROR(VLOOKUP(LEFT(F2415,4),Tabla3[[COD]:[PROCESO]],5,0),"")</f>
        <v/>
      </c>
      <c r="B2415" s="15"/>
      <c r="C2415" s="85"/>
      <c r="D2415" s="84" t="e">
        <f>VLOOKUP(E2415,FINCAS!$A$2:$B$77,2,0)</f>
        <v>#N/A</v>
      </c>
      <c r="E2415" s="15"/>
      <c r="F2415" s="15"/>
      <c r="G2415" s="82" t="e">
        <f>VLOOKUP(F2415,'ESTADAR V3 2025'!$D$125:$E$240,2,0)</f>
        <v>#N/A</v>
      </c>
      <c r="H2415" s="86"/>
      <c r="I2415" s="86"/>
      <c r="J2415" s="15"/>
      <c r="K2415" s="92">
        <f t="shared" si="159"/>
        <v>0</v>
      </c>
      <c r="L2415" s="93">
        <f t="shared" si="160"/>
        <v>0</v>
      </c>
      <c r="M2415" s="94" t="str">
        <f>+IFERROR(VLOOKUP(LEFT(F2415,4),'ESTADAR V3 2025'!$C$4:$G$116,4,0),"")</f>
        <v/>
      </c>
      <c r="N2415" s="95" t="str">
        <f t="shared" si="161"/>
        <v/>
      </c>
      <c r="O2415" s="96" t="str">
        <f t="shared" si="162"/>
        <v/>
      </c>
      <c r="P2415" s="14"/>
      <c r="Q2415" s="14"/>
      <c r="R2415" s="218" t="e">
        <f>+VLOOKUP(F2415,'ESTADAR V3 2025'!$D$125:$G$236,4,FALSE)</f>
        <v>#N/A</v>
      </c>
    </row>
    <row r="2416" spans="1:18" x14ac:dyDescent="0.35">
      <c r="A2416" s="83" t="str">
        <f>IFERROR(VLOOKUP(LEFT(F2416,4),Tabla3[[COD]:[PROCESO]],5,0),"")</f>
        <v/>
      </c>
      <c r="B2416" s="15"/>
      <c r="C2416" s="85"/>
      <c r="D2416" s="84" t="e">
        <f>VLOOKUP(E2416,FINCAS!$A$2:$B$77,2,0)</f>
        <v>#N/A</v>
      </c>
      <c r="E2416" s="15"/>
      <c r="F2416" s="15"/>
      <c r="G2416" s="82" t="e">
        <f>VLOOKUP(F2416,'ESTADAR V3 2025'!$D$125:$E$240,2,0)</f>
        <v>#N/A</v>
      </c>
      <c r="H2416" s="86"/>
      <c r="I2416" s="86"/>
      <c r="J2416" s="15"/>
      <c r="K2416" s="92">
        <f t="shared" si="159"/>
        <v>0</v>
      </c>
      <c r="L2416" s="93">
        <f t="shared" si="160"/>
        <v>0</v>
      </c>
      <c r="M2416" s="94" t="str">
        <f>+IFERROR(VLOOKUP(LEFT(F2416,4),'ESTADAR V3 2025'!$C$4:$G$116,4,0),"")</f>
        <v/>
      </c>
      <c r="N2416" s="95" t="str">
        <f t="shared" si="161"/>
        <v/>
      </c>
      <c r="O2416" s="96" t="str">
        <f t="shared" si="162"/>
        <v/>
      </c>
      <c r="P2416" s="14"/>
      <c r="Q2416" s="14"/>
      <c r="R2416" s="218" t="e">
        <f>+VLOOKUP(F2416,'ESTADAR V3 2025'!$D$125:$G$236,4,FALSE)</f>
        <v>#N/A</v>
      </c>
    </row>
    <row r="2417" spans="1:18" x14ac:dyDescent="0.35">
      <c r="A2417" s="83" t="str">
        <f>IFERROR(VLOOKUP(LEFT(F2417,4),Tabla3[[COD]:[PROCESO]],5,0),"")</f>
        <v/>
      </c>
      <c r="B2417" s="15"/>
      <c r="C2417" s="85"/>
      <c r="D2417" s="84" t="e">
        <f>VLOOKUP(E2417,FINCAS!$A$2:$B$77,2,0)</f>
        <v>#N/A</v>
      </c>
      <c r="E2417" s="15"/>
      <c r="F2417" s="15"/>
      <c r="G2417" s="82" t="e">
        <f>VLOOKUP(F2417,'ESTADAR V3 2025'!$D$125:$E$240,2,0)</f>
        <v>#N/A</v>
      </c>
      <c r="H2417" s="86"/>
      <c r="I2417" s="86"/>
      <c r="J2417" s="15"/>
      <c r="K2417" s="92">
        <f t="shared" si="159"/>
        <v>0</v>
      </c>
      <c r="L2417" s="93">
        <f t="shared" si="160"/>
        <v>0</v>
      </c>
      <c r="M2417" s="94" t="str">
        <f>+IFERROR(VLOOKUP(LEFT(F2417,4),'ESTADAR V3 2025'!$C$4:$G$116,4,0),"")</f>
        <v/>
      </c>
      <c r="N2417" s="95" t="str">
        <f t="shared" si="161"/>
        <v/>
      </c>
      <c r="O2417" s="96" t="str">
        <f t="shared" si="162"/>
        <v/>
      </c>
      <c r="P2417" s="14"/>
      <c r="Q2417" s="14"/>
      <c r="R2417" s="218" t="e">
        <f>+VLOOKUP(F2417,'ESTADAR V3 2025'!$D$125:$G$236,4,FALSE)</f>
        <v>#N/A</v>
      </c>
    </row>
    <row r="2418" spans="1:18" x14ac:dyDescent="0.35">
      <c r="A2418" s="83" t="str">
        <f>IFERROR(VLOOKUP(LEFT(F2418,4),Tabla3[[COD]:[PROCESO]],5,0),"")</f>
        <v/>
      </c>
      <c r="B2418" s="15"/>
      <c r="C2418" s="85"/>
      <c r="D2418" s="84" t="e">
        <f>VLOOKUP(E2418,FINCAS!$A$2:$B$77,2,0)</f>
        <v>#N/A</v>
      </c>
      <c r="E2418" s="15"/>
      <c r="F2418" s="15"/>
      <c r="G2418" s="82" t="e">
        <f>VLOOKUP(F2418,'ESTADAR V3 2025'!$D$125:$E$240,2,0)</f>
        <v>#N/A</v>
      </c>
      <c r="H2418" s="86"/>
      <c r="I2418" s="86"/>
      <c r="J2418" s="15"/>
      <c r="K2418" s="92">
        <f t="shared" si="159"/>
        <v>0</v>
      </c>
      <c r="L2418" s="93">
        <f t="shared" si="160"/>
        <v>0</v>
      </c>
      <c r="M2418" s="94" t="str">
        <f>+IFERROR(VLOOKUP(LEFT(F2418,4),'ESTADAR V3 2025'!$C$4:$G$116,4,0),"")</f>
        <v/>
      </c>
      <c r="N2418" s="95" t="str">
        <f t="shared" si="161"/>
        <v/>
      </c>
      <c r="O2418" s="96" t="str">
        <f t="shared" si="162"/>
        <v/>
      </c>
      <c r="P2418" s="14"/>
      <c r="Q2418" s="14"/>
      <c r="R2418" s="218" t="e">
        <f>+VLOOKUP(F2418,'ESTADAR V3 2025'!$D$125:$G$236,4,FALSE)</f>
        <v>#N/A</v>
      </c>
    </row>
    <row r="2419" spans="1:18" x14ac:dyDescent="0.35">
      <c r="A2419" s="83" t="str">
        <f>IFERROR(VLOOKUP(LEFT(F2419,4),Tabla3[[COD]:[PROCESO]],5,0),"")</f>
        <v/>
      </c>
      <c r="B2419" s="15"/>
      <c r="C2419" s="85"/>
      <c r="D2419" s="84" t="e">
        <f>VLOOKUP(E2419,FINCAS!$A$2:$B$77,2,0)</f>
        <v>#N/A</v>
      </c>
      <c r="E2419" s="15"/>
      <c r="F2419" s="15"/>
      <c r="G2419" s="82" t="e">
        <f>VLOOKUP(F2419,'ESTADAR V3 2025'!$D$125:$E$240,2,0)</f>
        <v>#N/A</v>
      </c>
      <c r="H2419" s="86"/>
      <c r="I2419" s="86"/>
      <c r="J2419" s="15"/>
      <c r="K2419" s="92">
        <f t="shared" si="159"/>
        <v>0</v>
      </c>
      <c r="L2419" s="93">
        <f t="shared" si="160"/>
        <v>0</v>
      </c>
      <c r="M2419" s="94" t="str">
        <f>+IFERROR(VLOOKUP(LEFT(F2419,4),'ESTADAR V3 2025'!$C$4:$G$116,4,0),"")</f>
        <v/>
      </c>
      <c r="N2419" s="95" t="str">
        <f t="shared" si="161"/>
        <v/>
      </c>
      <c r="O2419" s="96" t="str">
        <f t="shared" si="162"/>
        <v/>
      </c>
      <c r="P2419" s="14"/>
      <c r="Q2419" s="14"/>
      <c r="R2419" s="218" t="e">
        <f>+VLOOKUP(F2419,'ESTADAR V3 2025'!$D$125:$G$236,4,FALSE)</f>
        <v>#N/A</v>
      </c>
    </row>
    <row r="2420" spans="1:18" x14ac:dyDescent="0.35">
      <c r="A2420" s="83" t="str">
        <f>IFERROR(VLOOKUP(LEFT(F2420,4),Tabla3[[COD]:[PROCESO]],5,0),"")</f>
        <v/>
      </c>
      <c r="B2420" s="15"/>
      <c r="C2420" s="85"/>
      <c r="D2420" s="84" t="e">
        <f>VLOOKUP(E2420,FINCAS!$A$2:$B$77,2,0)</f>
        <v>#N/A</v>
      </c>
      <c r="E2420" s="15"/>
      <c r="F2420" s="15"/>
      <c r="G2420" s="82" t="e">
        <f>VLOOKUP(F2420,'ESTADAR V3 2025'!$D$125:$E$240,2,0)</f>
        <v>#N/A</v>
      </c>
      <c r="H2420" s="86"/>
      <c r="I2420" s="86"/>
      <c r="J2420" s="15"/>
      <c r="K2420" s="92">
        <f t="shared" si="159"/>
        <v>0</v>
      </c>
      <c r="L2420" s="93">
        <f t="shared" si="160"/>
        <v>0</v>
      </c>
      <c r="M2420" s="94" t="str">
        <f>+IFERROR(VLOOKUP(LEFT(F2420,4),'ESTADAR V3 2025'!$C$4:$G$116,4,0),"")</f>
        <v/>
      </c>
      <c r="N2420" s="95" t="str">
        <f t="shared" si="161"/>
        <v/>
      </c>
      <c r="O2420" s="96" t="str">
        <f t="shared" si="162"/>
        <v/>
      </c>
      <c r="P2420" s="14"/>
      <c r="Q2420" s="14"/>
      <c r="R2420" s="218" t="e">
        <f>+VLOOKUP(F2420,'ESTADAR V3 2025'!$D$125:$G$236,4,FALSE)</f>
        <v>#N/A</v>
      </c>
    </row>
    <row r="2421" spans="1:18" x14ac:dyDescent="0.35">
      <c r="A2421" s="83" t="str">
        <f>IFERROR(VLOOKUP(LEFT(F2421,4),Tabla3[[COD]:[PROCESO]],5,0),"")</f>
        <v/>
      </c>
      <c r="B2421" s="15"/>
      <c r="C2421" s="85"/>
      <c r="D2421" s="84" t="e">
        <f>VLOOKUP(E2421,FINCAS!$A$2:$B$77,2,0)</f>
        <v>#N/A</v>
      </c>
      <c r="E2421" s="15"/>
      <c r="F2421" s="15"/>
      <c r="G2421" s="82" t="e">
        <f>VLOOKUP(F2421,'ESTADAR V3 2025'!$D$125:$E$240,2,0)</f>
        <v>#N/A</v>
      </c>
      <c r="H2421" s="86"/>
      <c r="I2421" s="86"/>
      <c r="J2421" s="15"/>
      <c r="K2421" s="92">
        <f t="shared" si="159"/>
        <v>0</v>
      </c>
      <c r="L2421" s="93">
        <f t="shared" si="160"/>
        <v>0</v>
      </c>
      <c r="M2421" s="94" t="str">
        <f>+IFERROR(VLOOKUP(LEFT(F2421,4),'ESTADAR V3 2025'!$C$4:$G$116,4,0),"")</f>
        <v/>
      </c>
      <c r="N2421" s="95" t="str">
        <f t="shared" si="161"/>
        <v/>
      </c>
      <c r="O2421" s="96" t="str">
        <f t="shared" si="162"/>
        <v/>
      </c>
      <c r="P2421" s="14"/>
      <c r="Q2421" s="14"/>
      <c r="R2421" s="218" t="e">
        <f>+VLOOKUP(F2421,'ESTADAR V3 2025'!$D$125:$G$236,4,FALSE)</f>
        <v>#N/A</v>
      </c>
    </row>
    <row r="2422" spans="1:18" x14ac:dyDescent="0.35">
      <c r="A2422" s="83" t="str">
        <f>IFERROR(VLOOKUP(LEFT(F2422,4),Tabla3[[COD]:[PROCESO]],5,0),"")</f>
        <v/>
      </c>
      <c r="B2422" s="15"/>
      <c r="C2422" s="85"/>
      <c r="D2422" s="84" t="e">
        <f>VLOOKUP(E2422,FINCAS!$A$2:$B$77,2,0)</f>
        <v>#N/A</v>
      </c>
      <c r="E2422" s="15"/>
      <c r="F2422" s="15"/>
      <c r="G2422" s="82" t="e">
        <f>VLOOKUP(F2422,'ESTADAR V3 2025'!$D$125:$E$240,2,0)</f>
        <v>#N/A</v>
      </c>
      <c r="H2422" s="86"/>
      <c r="I2422" s="86"/>
      <c r="J2422" s="15"/>
      <c r="K2422" s="92">
        <f t="shared" si="159"/>
        <v>0</v>
      </c>
      <c r="L2422" s="93">
        <f t="shared" si="160"/>
        <v>0</v>
      </c>
      <c r="M2422" s="94" t="str">
        <f>+IFERROR(VLOOKUP(LEFT(F2422,4),'ESTADAR V3 2025'!$C$4:$G$116,4,0),"")</f>
        <v/>
      </c>
      <c r="N2422" s="95" t="str">
        <f t="shared" si="161"/>
        <v/>
      </c>
      <c r="O2422" s="96" t="str">
        <f t="shared" si="162"/>
        <v/>
      </c>
      <c r="P2422" s="14"/>
      <c r="Q2422" s="14"/>
      <c r="R2422" s="218" t="e">
        <f>+VLOOKUP(F2422,'ESTADAR V3 2025'!$D$125:$G$236,4,FALSE)</f>
        <v>#N/A</v>
      </c>
    </row>
    <row r="2423" spans="1:18" x14ac:dyDescent="0.35">
      <c r="A2423" s="83" t="str">
        <f>IFERROR(VLOOKUP(LEFT(F2423,4),Tabla3[[COD]:[PROCESO]],5,0),"")</f>
        <v/>
      </c>
      <c r="B2423" s="15"/>
      <c r="C2423" s="85"/>
      <c r="D2423" s="84" t="e">
        <f>VLOOKUP(E2423,FINCAS!$A$2:$B$77,2,0)</f>
        <v>#N/A</v>
      </c>
      <c r="E2423" s="15"/>
      <c r="F2423" s="15"/>
      <c r="G2423" s="82" t="e">
        <f>VLOOKUP(F2423,'ESTADAR V3 2025'!$D$125:$E$240,2,0)</f>
        <v>#N/A</v>
      </c>
      <c r="H2423" s="86"/>
      <c r="I2423" s="86"/>
      <c r="J2423" s="15"/>
      <c r="K2423" s="92">
        <f t="shared" si="159"/>
        <v>0</v>
      </c>
      <c r="L2423" s="93">
        <f t="shared" si="160"/>
        <v>0</v>
      </c>
      <c r="M2423" s="94" t="str">
        <f>+IFERROR(VLOOKUP(LEFT(F2423,4),'ESTADAR V3 2025'!$C$4:$G$116,4,0),"")</f>
        <v/>
      </c>
      <c r="N2423" s="95" t="str">
        <f t="shared" si="161"/>
        <v/>
      </c>
      <c r="O2423" s="96" t="str">
        <f t="shared" si="162"/>
        <v/>
      </c>
      <c r="P2423" s="14"/>
      <c r="Q2423" s="14"/>
      <c r="R2423" s="218" t="e">
        <f>+VLOOKUP(F2423,'ESTADAR V3 2025'!$D$125:$G$236,4,FALSE)</f>
        <v>#N/A</v>
      </c>
    </row>
    <row r="2424" spans="1:18" x14ac:dyDescent="0.35">
      <c r="A2424" s="83" t="str">
        <f>IFERROR(VLOOKUP(LEFT(F2424,4),Tabla3[[COD]:[PROCESO]],5,0),"")</f>
        <v/>
      </c>
      <c r="B2424" s="15"/>
      <c r="C2424" s="85"/>
      <c r="D2424" s="84" t="e">
        <f>VLOOKUP(E2424,FINCAS!$A$2:$B$77,2,0)</f>
        <v>#N/A</v>
      </c>
      <c r="E2424" s="15"/>
      <c r="F2424" s="15"/>
      <c r="G2424" s="82" t="e">
        <f>VLOOKUP(F2424,'ESTADAR V3 2025'!$D$125:$E$240,2,0)</f>
        <v>#N/A</v>
      </c>
      <c r="H2424" s="86"/>
      <c r="I2424" s="86"/>
      <c r="J2424" s="15"/>
      <c r="K2424" s="92">
        <f t="shared" si="159"/>
        <v>0</v>
      </c>
      <c r="L2424" s="93">
        <f t="shared" si="160"/>
        <v>0</v>
      </c>
      <c r="M2424" s="94" t="str">
        <f>+IFERROR(VLOOKUP(LEFT(F2424,4),'ESTADAR V3 2025'!$C$4:$G$116,4,0),"")</f>
        <v/>
      </c>
      <c r="N2424" s="95" t="str">
        <f t="shared" si="161"/>
        <v/>
      </c>
      <c r="O2424" s="96" t="str">
        <f t="shared" si="162"/>
        <v/>
      </c>
      <c r="P2424" s="14"/>
      <c r="Q2424" s="14"/>
      <c r="R2424" s="218" t="e">
        <f>+VLOOKUP(F2424,'ESTADAR V3 2025'!$D$125:$G$236,4,FALSE)</f>
        <v>#N/A</v>
      </c>
    </row>
    <row r="2425" spans="1:18" x14ac:dyDescent="0.35">
      <c r="A2425" s="83" t="str">
        <f>IFERROR(VLOOKUP(LEFT(F2425,4),Tabla3[[COD]:[PROCESO]],5,0),"")</f>
        <v/>
      </c>
      <c r="B2425" s="15"/>
      <c r="C2425" s="85"/>
      <c r="D2425" s="84" t="e">
        <f>VLOOKUP(E2425,FINCAS!$A$2:$B$77,2,0)</f>
        <v>#N/A</v>
      </c>
      <c r="E2425" s="15"/>
      <c r="F2425" s="15"/>
      <c r="G2425" s="82" t="e">
        <f>VLOOKUP(F2425,'ESTADAR V3 2025'!$D$125:$E$240,2,0)</f>
        <v>#N/A</v>
      </c>
      <c r="H2425" s="86"/>
      <c r="I2425" s="86"/>
      <c r="J2425" s="15"/>
      <c r="K2425" s="92">
        <f t="shared" si="159"/>
        <v>0</v>
      </c>
      <c r="L2425" s="93">
        <f t="shared" si="160"/>
        <v>0</v>
      </c>
      <c r="M2425" s="94" t="str">
        <f>+IFERROR(VLOOKUP(LEFT(F2425,4),'ESTADAR V3 2025'!$C$4:$G$116,4,0),"")</f>
        <v/>
      </c>
      <c r="N2425" s="95" t="str">
        <f t="shared" si="161"/>
        <v/>
      </c>
      <c r="O2425" s="96" t="str">
        <f t="shared" si="162"/>
        <v/>
      </c>
      <c r="P2425" s="14"/>
      <c r="Q2425" s="14"/>
      <c r="R2425" s="218" t="e">
        <f>+VLOOKUP(F2425,'ESTADAR V3 2025'!$D$125:$G$236,4,FALSE)</f>
        <v>#N/A</v>
      </c>
    </row>
    <row r="2426" spans="1:18" x14ac:dyDescent="0.35">
      <c r="A2426" s="83" t="str">
        <f>IFERROR(VLOOKUP(LEFT(F2426,4),Tabla3[[COD]:[PROCESO]],5,0),"")</f>
        <v/>
      </c>
      <c r="B2426" s="15"/>
      <c r="C2426" s="85"/>
      <c r="D2426" s="84" t="e">
        <f>VLOOKUP(E2426,FINCAS!$A$2:$B$77,2,0)</f>
        <v>#N/A</v>
      </c>
      <c r="E2426" s="15"/>
      <c r="F2426" s="15"/>
      <c r="G2426" s="82" t="e">
        <f>VLOOKUP(F2426,'ESTADAR V3 2025'!$D$125:$E$240,2,0)</f>
        <v>#N/A</v>
      </c>
      <c r="H2426" s="86"/>
      <c r="I2426" s="86"/>
      <c r="J2426" s="15"/>
      <c r="K2426" s="92">
        <f t="shared" si="159"/>
        <v>0</v>
      </c>
      <c r="L2426" s="93">
        <f t="shared" si="160"/>
        <v>0</v>
      </c>
      <c r="M2426" s="94" t="str">
        <f>+IFERROR(VLOOKUP(LEFT(F2426,4),'ESTADAR V3 2025'!$C$4:$G$116,4,0),"")</f>
        <v/>
      </c>
      <c r="N2426" s="95" t="str">
        <f t="shared" si="161"/>
        <v/>
      </c>
      <c r="O2426" s="96" t="str">
        <f t="shared" si="162"/>
        <v/>
      </c>
      <c r="P2426" s="14"/>
      <c r="Q2426" s="14"/>
      <c r="R2426" s="218" t="e">
        <f>+VLOOKUP(F2426,'ESTADAR V3 2025'!$D$125:$G$236,4,FALSE)</f>
        <v>#N/A</v>
      </c>
    </row>
    <row r="2427" spans="1:18" x14ac:dyDescent="0.35">
      <c r="A2427" s="83" t="str">
        <f>IFERROR(VLOOKUP(LEFT(F2427,4),Tabla3[[COD]:[PROCESO]],5,0),"")</f>
        <v/>
      </c>
      <c r="B2427" s="15"/>
      <c r="C2427" s="85"/>
      <c r="D2427" s="84" t="e">
        <f>VLOOKUP(E2427,FINCAS!$A$2:$B$77,2,0)</f>
        <v>#N/A</v>
      </c>
      <c r="E2427" s="15"/>
      <c r="F2427" s="15"/>
      <c r="G2427" s="82" t="e">
        <f>VLOOKUP(F2427,'ESTADAR V3 2025'!$D$125:$E$240,2,0)</f>
        <v>#N/A</v>
      </c>
      <c r="H2427" s="86"/>
      <c r="I2427" s="86"/>
      <c r="J2427" s="15"/>
      <c r="K2427" s="92">
        <f t="shared" si="159"/>
        <v>0</v>
      </c>
      <c r="L2427" s="93">
        <f t="shared" si="160"/>
        <v>0</v>
      </c>
      <c r="M2427" s="94" t="str">
        <f>+IFERROR(VLOOKUP(LEFT(F2427,4),'ESTADAR V3 2025'!$C$4:$G$116,4,0),"")</f>
        <v/>
      </c>
      <c r="N2427" s="95" t="str">
        <f t="shared" si="161"/>
        <v/>
      </c>
      <c r="O2427" s="96" t="str">
        <f t="shared" si="162"/>
        <v/>
      </c>
      <c r="P2427" s="14"/>
      <c r="Q2427" s="14"/>
      <c r="R2427" s="218" t="e">
        <f>+VLOOKUP(F2427,'ESTADAR V3 2025'!$D$125:$G$236,4,FALSE)</f>
        <v>#N/A</v>
      </c>
    </row>
    <row r="2428" spans="1:18" x14ac:dyDescent="0.35">
      <c r="A2428" s="83" t="str">
        <f>IFERROR(VLOOKUP(LEFT(F2428,4),Tabla3[[COD]:[PROCESO]],5,0),"")</f>
        <v/>
      </c>
      <c r="B2428" s="15"/>
      <c r="C2428" s="85"/>
      <c r="D2428" s="84" t="e">
        <f>VLOOKUP(E2428,FINCAS!$A$2:$B$77,2,0)</f>
        <v>#N/A</v>
      </c>
      <c r="E2428" s="15"/>
      <c r="F2428" s="15"/>
      <c r="G2428" s="82" t="e">
        <f>VLOOKUP(F2428,'ESTADAR V3 2025'!$D$125:$E$240,2,0)</f>
        <v>#N/A</v>
      </c>
      <c r="H2428" s="86"/>
      <c r="I2428" s="86"/>
      <c r="J2428" s="15"/>
      <c r="K2428" s="92">
        <f t="shared" si="159"/>
        <v>0</v>
      </c>
      <c r="L2428" s="93">
        <f t="shared" si="160"/>
        <v>0</v>
      </c>
      <c r="M2428" s="94" t="str">
        <f>+IFERROR(VLOOKUP(LEFT(F2428,4),'ESTADAR V3 2025'!$C$4:$G$116,4,0),"")</f>
        <v/>
      </c>
      <c r="N2428" s="95" t="str">
        <f t="shared" si="161"/>
        <v/>
      </c>
      <c r="O2428" s="96" t="str">
        <f t="shared" si="162"/>
        <v/>
      </c>
      <c r="P2428" s="14"/>
      <c r="Q2428" s="14"/>
      <c r="R2428" s="218" t="e">
        <f>+VLOOKUP(F2428,'ESTADAR V3 2025'!$D$125:$G$236,4,FALSE)</f>
        <v>#N/A</v>
      </c>
    </row>
    <row r="2429" spans="1:18" x14ac:dyDescent="0.35">
      <c r="A2429" s="83" t="str">
        <f>IFERROR(VLOOKUP(LEFT(F2429,4),Tabla3[[COD]:[PROCESO]],5,0),"")</f>
        <v/>
      </c>
      <c r="B2429" s="15"/>
      <c r="C2429" s="85"/>
      <c r="D2429" s="84" t="e">
        <f>VLOOKUP(E2429,FINCAS!$A$2:$B$77,2,0)</f>
        <v>#N/A</v>
      </c>
      <c r="E2429" s="15"/>
      <c r="F2429" s="15"/>
      <c r="G2429" s="82" t="e">
        <f>VLOOKUP(F2429,'ESTADAR V3 2025'!$D$125:$E$240,2,0)</f>
        <v>#N/A</v>
      </c>
      <c r="H2429" s="86"/>
      <c r="I2429" s="86"/>
      <c r="J2429" s="15"/>
      <c r="K2429" s="92">
        <f t="shared" si="159"/>
        <v>0</v>
      </c>
      <c r="L2429" s="93">
        <f t="shared" si="160"/>
        <v>0</v>
      </c>
      <c r="M2429" s="94" t="str">
        <f>+IFERROR(VLOOKUP(LEFT(F2429,4),'ESTADAR V3 2025'!$C$4:$G$116,4,0),"")</f>
        <v/>
      </c>
      <c r="N2429" s="95" t="str">
        <f t="shared" si="161"/>
        <v/>
      </c>
      <c r="O2429" s="96" t="str">
        <f t="shared" si="162"/>
        <v/>
      </c>
      <c r="P2429" s="14"/>
      <c r="Q2429" s="14"/>
      <c r="R2429" s="218" t="e">
        <f>+VLOOKUP(F2429,'ESTADAR V3 2025'!$D$125:$G$236,4,FALSE)</f>
        <v>#N/A</v>
      </c>
    </row>
    <row r="2430" spans="1:18" x14ac:dyDescent="0.35">
      <c r="A2430" s="83" t="str">
        <f>IFERROR(VLOOKUP(LEFT(F2430,4),Tabla3[[COD]:[PROCESO]],5,0),"")</f>
        <v/>
      </c>
      <c r="B2430" s="15"/>
      <c r="C2430" s="85"/>
      <c r="D2430" s="84" t="e">
        <f>VLOOKUP(E2430,FINCAS!$A$2:$B$77,2,0)</f>
        <v>#N/A</v>
      </c>
      <c r="E2430" s="15"/>
      <c r="F2430" s="15"/>
      <c r="G2430" s="82" t="e">
        <f>VLOOKUP(F2430,'ESTADAR V3 2025'!$D$125:$E$240,2,0)</f>
        <v>#N/A</v>
      </c>
      <c r="H2430" s="86"/>
      <c r="I2430" s="86"/>
      <c r="J2430" s="15"/>
      <c r="K2430" s="92">
        <f t="shared" si="159"/>
        <v>0</v>
      </c>
      <c r="L2430" s="93">
        <f t="shared" si="160"/>
        <v>0</v>
      </c>
      <c r="M2430" s="94" t="str">
        <f>+IFERROR(VLOOKUP(LEFT(F2430,4),'ESTADAR V3 2025'!$C$4:$G$116,4,0),"")</f>
        <v/>
      </c>
      <c r="N2430" s="95" t="str">
        <f t="shared" si="161"/>
        <v/>
      </c>
      <c r="O2430" s="96" t="str">
        <f t="shared" si="162"/>
        <v/>
      </c>
      <c r="P2430" s="14"/>
      <c r="Q2430" s="14"/>
      <c r="R2430" s="218" t="e">
        <f>+VLOOKUP(F2430,'ESTADAR V3 2025'!$D$125:$G$236,4,FALSE)</f>
        <v>#N/A</v>
      </c>
    </row>
    <row r="2431" spans="1:18" x14ac:dyDescent="0.35">
      <c r="A2431" s="83" t="str">
        <f>IFERROR(VLOOKUP(LEFT(F2431,4),Tabla3[[COD]:[PROCESO]],5,0),"")</f>
        <v/>
      </c>
      <c r="B2431" s="15"/>
      <c r="C2431" s="85"/>
      <c r="D2431" s="84" t="e">
        <f>VLOOKUP(E2431,FINCAS!$A$2:$B$77,2,0)</f>
        <v>#N/A</v>
      </c>
      <c r="E2431" s="15"/>
      <c r="F2431" s="15"/>
      <c r="G2431" s="82" t="e">
        <f>VLOOKUP(F2431,'ESTADAR V3 2025'!$D$125:$E$240,2,0)</f>
        <v>#N/A</v>
      </c>
      <c r="H2431" s="86"/>
      <c r="I2431" s="86"/>
      <c r="J2431" s="15"/>
      <c r="K2431" s="92">
        <f t="shared" si="159"/>
        <v>0</v>
      </c>
      <c r="L2431" s="93">
        <f t="shared" si="160"/>
        <v>0</v>
      </c>
      <c r="M2431" s="94" t="str">
        <f>+IFERROR(VLOOKUP(LEFT(F2431,4),'ESTADAR V3 2025'!$C$4:$G$116,4,0),"")</f>
        <v/>
      </c>
      <c r="N2431" s="95" t="str">
        <f t="shared" si="161"/>
        <v/>
      </c>
      <c r="O2431" s="96" t="str">
        <f t="shared" si="162"/>
        <v/>
      </c>
      <c r="P2431" s="14"/>
      <c r="Q2431" s="14"/>
      <c r="R2431" s="218" t="e">
        <f>+VLOOKUP(F2431,'ESTADAR V3 2025'!$D$125:$G$236,4,FALSE)</f>
        <v>#N/A</v>
      </c>
    </row>
    <row r="2432" spans="1:18" x14ac:dyDescent="0.35">
      <c r="A2432" s="83" t="str">
        <f>IFERROR(VLOOKUP(LEFT(F2432,4),Tabla3[[COD]:[PROCESO]],5,0),"")</f>
        <v/>
      </c>
      <c r="B2432" s="15"/>
      <c r="C2432" s="85"/>
      <c r="D2432" s="84" t="e">
        <f>VLOOKUP(E2432,FINCAS!$A$2:$B$77,2,0)</f>
        <v>#N/A</v>
      </c>
      <c r="E2432" s="15"/>
      <c r="F2432" s="15"/>
      <c r="G2432" s="82" t="e">
        <f>VLOOKUP(F2432,'ESTADAR V3 2025'!$D$125:$E$240,2,0)</f>
        <v>#N/A</v>
      </c>
      <c r="H2432" s="86"/>
      <c r="I2432" s="86"/>
      <c r="J2432" s="15"/>
      <c r="K2432" s="92">
        <f t="shared" si="159"/>
        <v>0</v>
      </c>
      <c r="L2432" s="93">
        <f t="shared" si="160"/>
        <v>0</v>
      </c>
      <c r="M2432" s="94" t="str">
        <f>+IFERROR(VLOOKUP(LEFT(F2432,4),'ESTADAR V3 2025'!$C$4:$G$116,4,0),"")</f>
        <v/>
      </c>
      <c r="N2432" s="95" t="str">
        <f t="shared" si="161"/>
        <v/>
      </c>
      <c r="O2432" s="96" t="str">
        <f t="shared" si="162"/>
        <v/>
      </c>
      <c r="P2432" s="14"/>
      <c r="Q2432" s="14"/>
      <c r="R2432" s="218" t="e">
        <f>+VLOOKUP(F2432,'ESTADAR V3 2025'!$D$125:$G$236,4,FALSE)</f>
        <v>#N/A</v>
      </c>
    </row>
    <row r="2433" spans="1:18" x14ac:dyDescent="0.35">
      <c r="A2433" s="83" t="str">
        <f>IFERROR(VLOOKUP(LEFT(F2433,4),Tabla3[[COD]:[PROCESO]],5,0),"")</f>
        <v/>
      </c>
      <c r="B2433" s="15"/>
      <c r="C2433" s="85"/>
      <c r="D2433" s="84" t="e">
        <f>VLOOKUP(E2433,FINCAS!$A$2:$B$77,2,0)</f>
        <v>#N/A</v>
      </c>
      <c r="E2433" s="15"/>
      <c r="F2433" s="15"/>
      <c r="G2433" s="82" t="e">
        <f>VLOOKUP(F2433,'ESTADAR V3 2025'!$D$125:$E$240,2,0)</f>
        <v>#N/A</v>
      </c>
      <c r="H2433" s="86"/>
      <c r="I2433" s="86"/>
      <c r="J2433" s="15"/>
      <c r="K2433" s="92">
        <f t="shared" si="159"/>
        <v>0</v>
      </c>
      <c r="L2433" s="93">
        <f t="shared" si="160"/>
        <v>0</v>
      </c>
      <c r="M2433" s="94" t="str">
        <f>+IFERROR(VLOOKUP(LEFT(F2433,4),'ESTADAR V3 2025'!$C$4:$G$116,4,0),"")</f>
        <v/>
      </c>
      <c r="N2433" s="95" t="str">
        <f t="shared" si="161"/>
        <v/>
      </c>
      <c r="O2433" s="96" t="str">
        <f t="shared" si="162"/>
        <v/>
      </c>
      <c r="P2433" s="14"/>
      <c r="Q2433" s="14"/>
      <c r="R2433" s="218" t="e">
        <f>+VLOOKUP(F2433,'ESTADAR V3 2025'!$D$125:$G$236,4,FALSE)</f>
        <v>#N/A</v>
      </c>
    </row>
    <row r="2434" spans="1:18" x14ac:dyDescent="0.35">
      <c r="A2434" s="83" t="str">
        <f>IFERROR(VLOOKUP(LEFT(F2434,4),Tabla3[[COD]:[PROCESO]],5,0),"")</f>
        <v/>
      </c>
      <c r="B2434" s="15"/>
      <c r="C2434" s="85"/>
      <c r="D2434" s="84" t="e">
        <f>VLOOKUP(E2434,FINCAS!$A$2:$B$77,2,0)</f>
        <v>#N/A</v>
      </c>
      <c r="E2434" s="15"/>
      <c r="F2434" s="15"/>
      <c r="G2434" s="82" t="e">
        <f>VLOOKUP(F2434,'ESTADAR V3 2025'!$D$125:$E$240,2,0)</f>
        <v>#N/A</v>
      </c>
      <c r="H2434" s="86"/>
      <c r="I2434" s="86"/>
      <c r="J2434" s="15"/>
      <c r="K2434" s="92">
        <f t="shared" si="159"/>
        <v>0</v>
      </c>
      <c r="L2434" s="93">
        <f t="shared" si="160"/>
        <v>0</v>
      </c>
      <c r="M2434" s="94" t="str">
        <f>+IFERROR(VLOOKUP(LEFT(F2434,4),'ESTADAR V3 2025'!$C$4:$G$116,4,0),"")</f>
        <v/>
      </c>
      <c r="N2434" s="95" t="str">
        <f t="shared" si="161"/>
        <v/>
      </c>
      <c r="O2434" s="96" t="str">
        <f t="shared" si="162"/>
        <v/>
      </c>
      <c r="P2434" s="14"/>
      <c r="Q2434" s="14"/>
      <c r="R2434" s="218" t="e">
        <f>+VLOOKUP(F2434,'ESTADAR V3 2025'!$D$125:$G$236,4,FALSE)</f>
        <v>#N/A</v>
      </c>
    </row>
    <row r="2435" spans="1:18" x14ac:dyDescent="0.35">
      <c r="A2435" s="83" t="str">
        <f>IFERROR(VLOOKUP(LEFT(F2435,4),Tabla3[[COD]:[PROCESO]],5,0),"")</f>
        <v/>
      </c>
      <c r="B2435" s="15"/>
      <c r="C2435" s="85"/>
      <c r="D2435" s="84" t="e">
        <f>VLOOKUP(E2435,FINCAS!$A$2:$B$77,2,0)</f>
        <v>#N/A</v>
      </c>
      <c r="E2435" s="15"/>
      <c r="F2435" s="15"/>
      <c r="G2435" s="82" t="e">
        <f>VLOOKUP(F2435,'ESTADAR V3 2025'!$D$125:$E$240,2,0)</f>
        <v>#N/A</v>
      </c>
      <c r="H2435" s="86"/>
      <c r="I2435" s="86"/>
      <c r="J2435" s="15"/>
      <c r="K2435" s="92">
        <f t="shared" si="159"/>
        <v>0</v>
      </c>
      <c r="L2435" s="93">
        <f t="shared" si="160"/>
        <v>0</v>
      </c>
      <c r="M2435" s="94" t="str">
        <f>+IFERROR(VLOOKUP(LEFT(F2435,4),'ESTADAR V3 2025'!$C$4:$G$116,4,0),"")</f>
        <v/>
      </c>
      <c r="N2435" s="95" t="str">
        <f t="shared" si="161"/>
        <v/>
      </c>
      <c r="O2435" s="96" t="str">
        <f t="shared" si="162"/>
        <v/>
      </c>
      <c r="P2435" s="14"/>
      <c r="Q2435" s="14"/>
      <c r="R2435" s="218" t="e">
        <f>+VLOOKUP(F2435,'ESTADAR V3 2025'!$D$125:$G$236,4,FALSE)</f>
        <v>#N/A</v>
      </c>
    </row>
    <row r="2436" spans="1:18" x14ac:dyDescent="0.35">
      <c r="A2436" s="83" t="str">
        <f>IFERROR(VLOOKUP(LEFT(F2436,4),Tabla3[[COD]:[PROCESO]],5,0),"")</f>
        <v/>
      </c>
      <c r="B2436" s="15"/>
      <c r="C2436" s="85"/>
      <c r="D2436" s="84" t="e">
        <f>VLOOKUP(E2436,FINCAS!$A$2:$B$77,2,0)</f>
        <v>#N/A</v>
      </c>
      <c r="E2436" s="15"/>
      <c r="F2436" s="15"/>
      <c r="G2436" s="82" t="e">
        <f>VLOOKUP(F2436,'ESTADAR V3 2025'!$D$125:$E$240,2,0)</f>
        <v>#N/A</v>
      </c>
      <c r="H2436" s="86"/>
      <c r="I2436" s="86"/>
      <c r="J2436" s="15"/>
      <c r="K2436" s="92">
        <f t="shared" si="159"/>
        <v>0</v>
      </c>
      <c r="L2436" s="93">
        <f t="shared" si="160"/>
        <v>0</v>
      </c>
      <c r="M2436" s="94" t="str">
        <f>+IFERROR(VLOOKUP(LEFT(F2436,4),'ESTADAR V3 2025'!$C$4:$G$116,4,0),"")</f>
        <v/>
      </c>
      <c r="N2436" s="95" t="str">
        <f t="shared" si="161"/>
        <v/>
      </c>
      <c r="O2436" s="96" t="str">
        <f t="shared" si="162"/>
        <v/>
      </c>
      <c r="P2436" s="14"/>
      <c r="Q2436" s="14"/>
      <c r="R2436" s="218" t="e">
        <f>+VLOOKUP(F2436,'ESTADAR V3 2025'!$D$125:$G$236,4,FALSE)</f>
        <v>#N/A</v>
      </c>
    </row>
    <row r="2437" spans="1:18" x14ac:dyDescent="0.35">
      <c r="A2437" s="83" t="str">
        <f>IFERROR(VLOOKUP(LEFT(F2437,4),Tabla3[[COD]:[PROCESO]],5,0),"")</f>
        <v/>
      </c>
      <c r="B2437" s="15"/>
      <c r="C2437" s="85"/>
      <c r="D2437" s="84" t="e">
        <f>VLOOKUP(E2437,FINCAS!$A$2:$B$77,2,0)</f>
        <v>#N/A</v>
      </c>
      <c r="E2437" s="15"/>
      <c r="F2437" s="15"/>
      <c r="G2437" s="82" t="e">
        <f>VLOOKUP(F2437,'ESTADAR V3 2025'!$D$125:$E$240,2,0)</f>
        <v>#N/A</v>
      </c>
      <c r="H2437" s="86"/>
      <c r="I2437" s="86"/>
      <c r="J2437" s="15"/>
      <c r="K2437" s="92">
        <f t="shared" si="159"/>
        <v>0</v>
      </c>
      <c r="L2437" s="93">
        <f t="shared" si="160"/>
        <v>0</v>
      </c>
      <c r="M2437" s="94" t="str">
        <f>+IFERROR(VLOOKUP(LEFT(F2437,4),'ESTADAR V3 2025'!$C$4:$G$116,4,0),"")</f>
        <v/>
      </c>
      <c r="N2437" s="95" t="str">
        <f t="shared" si="161"/>
        <v/>
      </c>
      <c r="O2437" s="96" t="str">
        <f t="shared" si="162"/>
        <v/>
      </c>
      <c r="P2437" s="14"/>
      <c r="Q2437" s="14"/>
      <c r="R2437" s="218" t="e">
        <f>+VLOOKUP(F2437,'ESTADAR V3 2025'!$D$125:$G$236,4,FALSE)</f>
        <v>#N/A</v>
      </c>
    </row>
    <row r="2438" spans="1:18" x14ac:dyDescent="0.35">
      <c r="A2438" s="83" t="str">
        <f>IFERROR(VLOOKUP(LEFT(F2438,4),Tabla3[[COD]:[PROCESO]],5,0),"")</f>
        <v/>
      </c>
      <c r="B2438" s="15"/>
      <c r="C2438" s="85"/>
      <c r="D2438" s="84" t="e">
        <f>VLOOKUP(E2438,FINCAS!$A$2:$B$77,2,0)</f>
        <v>#N/A</v>
      </c>
      <c r="E2438" s="15"/>
      <c r="F2438" s="15"/>
      <c r="G2438" s="82" t="e">
        <f>VLOOKUP(F2438,'ESTADAR V3 2025'!$D$125:$E$240,2,0)</f>
        <v>#N/A</v>
      </c>
      <c r="H2438" s="86"/>
      <c r="I2438" s="86"/>
      <c r="J2438" s="15"/>
      <c r="K2438" s="92">
        <f t="shared" si="159"/>
        <v>0</v>
      </c>
      <c r="L2438" s="93">
        <f t="shared" si="160"/>
        <v>0</v>
      </c>
      <c r="M2438" s="94" t="str">
        <f>+IFERROR(VLOOKUP(LEFT(F2438,4),'ESTADAR V3 2025'!$C$4:$G$116,4,0),"")</f>
        <v/>
      </c>
      <c r="N2438" s="95" t="str">
        <f t="shared" si="161"/>
        <v/>
      </c>
      <c r="O2438" s="96" t="str">
        <f t="shared" si="162"/>
        <v/>
      </c>
      <c r="P2438" s="14"/>
      <c r="Q2438" s="14"/>
      <c r="R2438" s="218" t="e">
        <f>+VLOOKUP(F2438,'ESTADAR V3 2025'!$D$125:$G$236,4,FALSE)</f>
        <v>#N/A</v>
      </c>
    </row>
    <row r="2439" spans="1:18" x14ac:dyDescent="0.35">
      <c r="A2439" s="83" t="str">
        <f>IFERROR(VLOOKUP(LEFT(F2439,4),Tabla3[[COD]:[PROCESO]],5,0),"")</f>
        <v/>
      </c>
      <c r="B2439" s="15"/>
      <c r="C2439" s="85"/>
      <c r="D2439" s="84" t="e">
        <f>VLOOKUP(E2439,FINCAS!$A$2:$B$77,2,0)</f>
        <v>#N/A</v>
      </c>
      <c r="E2439" s="15"/>
      <c r="F2439" s="15"/>
      <c r="G2439" s="82" t="e">
        <f>VLOOKUP(F2439,'ESTADAR V3 2025'!$D$125:$E$240,2,0)</f>
        <v>#N/A</v>
      </c>
      <c r="H2439" s="86"/>
      <c r="I2439" s="86"/>
      <c r="J2439" s="15"/>
      <c r="K2439" s="92">
        <f t="shared" si="159"/>
        <v>0</v>
      </c>
      <c r="L2439" s="93">
        <f t="shared" si="160"/>
        <v>0</v>
      </c>
      <c r="M2439" s="94" t="str">
        <f>+IFERROR(VLOOKUP(LEFT(F2439,4),'ESTADAR V3 2025'!$C$4:$G$116,4,0),"")</f>
        <v/>
      </c>
      <c r="N2439" s="95" t="str">
        <f t="shared" si="161"/>
        <v/>
      </c>
      <c r="O2439" s="96" t="str">
        <f t="shared" si="162"/>
        <v/>
      </c>
      <c r="P2439" s="14"/>
      <c r="Q2439" s="14"/>
      <c r="R2439" s="218" t="e">
        <f>+VLOOKUP(F2439,'ESTADAR V3 2025'!$D$125:$G$236,4,FALSE)</f>
        <v>#N/A</v>
      </c>
    </row>
    <row r="2440" spans="1:18" x14ac:dyDescent="0.35">
      <c r="A2440" s="83" t="str">
        <f>IFERROR(VLOOKUP(LEFT(F2440,4),Tabla3[[COD]:[PROCESO]],5,0),"")</f>
        <v/>
      </c>
      <c r="B2440" s="15"/>
      <c r="C2440" s="85"/>
      <c r="D2440" s="84" t="e">
        <f>VLOOKUP(E2440,FINCAS!$A$2:$B$77,2,0)</f>
        <v>#N/A</v>
      </c>
      <c r="E2440" s="15"/>
      <c r="F2440" s="15"/>
      <c r="G2440" s="82" t="e">
        <f>VLOOKUP(F2440,'ESTADAR V3 2025'!$D$125:$E$240,2,0)</f>
        <v>#N/A</v>
      </c>
      <c r="H2440" s="86"/>
      <c r="I2440" s="86"/>
      <c r="J2440" s="15"/>
      <c r="K2440" s="92">
        <f t="shared" si="159"/>
        <v>0</v>
      </c>
      <c r="L2440" s="93">
        <f t="shared" si="160"/>
        <v>0</v>
      </c>
      <c r="M2440" s="94" t="str">
        <f>+IFERROR(VLOOKUP(LEFT(F2440,4),'ESTADAR V3 2025'!$C$4:$G$116,4,0),"")</f>
        <v/>
      </c>
      <c r="N2440" s="95" t="str">
        <f t="shared" si="161"/>
        <v/>
      </c>
      <c r="O2440" s="96" t="str">
        <f t="shared" si="162"/>
        <v/>
      </c>
      <c r="P2440" s="14"/>
      <c r="Q2440" s="14"/>
      <c r="R2440" s="218" t="e">
        <f>+VLOOKUP(F2440,'ESTADAR V3 2025'!$D$125:$G$236,4,FALSE)</f>
        <v>#N/A</v>
      </c>
    </row>
    <row r="2441" spans="1:18" x14ac:dyDescent="0.35">
      <c r="A2441" s="83" t="str">
        <f>IFERROR(VLOOKUP(LEFT(F2441,4),Tabla3[[COD]:[PROCESO]],5,0),"")</f>
        <v/>
      </c>
      <c r="B2441" s="15"/>
      <c r="C2441" s="85"/>
      <c r="D2441" s="84" t="e">
        <f>VLOOKUP(E2441,FINCAS!$A$2:$B$77,2,0)</f>
        <v>#N/A</v>
      </c>
      <c r="E2441" s="15"/>
      <c r="F2441" s="15"/>
      <c r="G2441" s="82" t="e">
        <f>VLOOKUP(F2441,'ESTADAR V3 2025'!$D$125:$E$240,2,0)</f>
        <v>#N/A</v>
      </c>
      <c r="H2441" s="86"/>
      <c r="I2441" s="86"/>
      <c r="J2441" s="15"/>
      <c r="K2441" s="92">
        <f t="shared" si="159"/>
        <v>0</v>
      </c>
      <c r="L2441" s="93">
        <f t="shared" si="160"/>
        <v>0</v>
      </c>
      <c r="M2441" s="94" t="str">
        <f>+IFERROR(VLOOKUP(LEFT(F2441,4),'ESTADAR V3 2025'!$C$4:$G$116,4,0),"")</f>
        <v/>
      </c>
      <c r="N2441" s="95" t="str">
        <f t="shared" si="161"/>
        <v/>
      </c>
      <c r="O2441" s="96" t="str">
        <f t="shared" si="162"/>
        <v/>
      </c>
      <c r="P2441" s="14"/>
      <c r="Q2441" s="14"/>
      <c r="R2441" s="218" t="e">
        <f>+VLOOKUP(F2441,'ESTADAR V3 2025'!$D$125:$G$236,4,FALSE)</f>
        <v>#N/A</v>
      </c>
    </row>
    <row r="2442" spans="1:18" x14ac:dyDescent="0.35">
      <c r="A2442" s="83" t="str">
        <f>IFERROR(VLOOKUP(LEFT(F2442,4),Tabla3[[COD]:[PROCESO]],5,0),"")</f>
        <v/>
      </c>
      <c r="B2442" s="15"/>
      <c r="C2442" s="85"/>
      <c r="D2442" s="84" t="e">
        <f>VLOOKUP(E2442,FINCAS!$A$2:$B$77,2,0)</f>
        <v>#N/A</v>
      </c>
      <c r="E2442" s="15"/>
      <c r="F2442" s="15"/>
      <c r="G2442" s="82" t="e">
        <f>VLOOKUP(F2442,'ESTADAR V3 2025'!$D$125:$E$240,2,0)</f>
        <v>#N/A</v>
      </c>
      <c r="H2442" s="86"/>
      <c r="I2442" s="86"/>
      <c r="J2442" s="15"/>
      <c r="K2442" s="92">
        <f t="shared" si="159"/>
        <v>0</v>
      </c>
      <c r="L2442" s="93">
        <f t="shared" si="160"/>
        <v>0</v>
      </c>
      <c r="M2442" s="94" t="str">
        <f>+IFERROR(VLOOKUP(LEFT(F2442,4),'ESTADAR V3 2025'!$C$4:$G$116,4,0),"")</f>
        <v/>
      </c>
      <c r="N2442" s="95" t="str">
        <f t="shared" si="161"/>
        <v/>
      </c>
      <c r="O2442" s="96" t="str">
        <f t="shared" si="162"/>
        <v/>
      </c>
      <c r="P2442" s="14"/>
      <c r="Q2442" s="14"/>
      <c r="R2442" s="218" t="e">
        <f>+VLOOKUP(F2442,'ESTADAR V3 2025'!$D$125:$G$236,4,FALSE)</f>
        <v>#N/A</v>
      </c>
    </row>
    <row r="2443" spans="1:18" x14ac:dyDescent="0.35">
      <c r="A2443" s="83" t="str">
        <f>IFERROR(VLOOKUP(LEFT(F2443,4),Tabla3[[COD]:[PROCESO]],5,0),"")</f>
        <v/>
      </c>
      <c r="B2443" s="15"/>
      <c r="C2443" s="85"/>
      <c r="D2443" s="84" t="e">
        <f>VLOOKUP(E2443,FINCAS!$A$2:$B$77,2,0)</f>
        <v>#N/A</v>
      </c>
      <c r="E2443" s="15"/>
      <c r="F2443" s="15"/>
      <c r="G2443" s="82" t="e">
        <f>VLOOKUP(F2443,'ESTADAR V3 2025'!$D$125:$E$240,2,0)</f>
        <v>#N/A</v>
      </c>
      <c r="H2443" s="86"/>
      <c r="I2443" s="86"/>
      <c r="J2443" s="15"/>
      <c r="K2443" s="92">
        <f t="shared" si="159"/>
        <v>0</v>
      </c>
      <c r="L2443" s="93">
        <f t="shared" si="160"/>
        <v>0</v>
      </c>
      <c r="M2443" s="94" t="str">
        <f>+IFERROR(VLOOKUP(LEFT(F2443,4),'ESTADAR V3 2025'!$C$4:$G$116,4,0),"")</f>
        <v/>
      </c>
      <c r="N2443" s="95" t="str">
        <f t="shared" si="161"/>
        <v/>
      </c>
      <c r="O2443" s="96" t="str">
        <f t="shared" si="162"/>
        <v/>
      </c>
      <c r="P2443" s="14"/>
      <c r="Q2443" s="14"/>
      <c r="R2443" s="218" t="e">
        <f>+VLOOKUP(F2443,'ESTADAR V3 2025'!$D$125:$G$236,4,FALSE)</f>
        <v>#N/A</v>
      </c>
    </row>
    <row r="2444" spans="1:18" x14ac:dyDescent="0.35">
      <c r="A2444" s="83" t="str">
        <f>IFERROR(VLOOKUP(LEFT(F2444,4),Tabla3[[COD]:[PROCESO]],5,0),"")</f>
        <v/>
      </c>
      <c r="B2444" s="15"/>
      <c r="C2444" s="85"/>
      <c r="D2444" s="84" t="e">
        <f>VLOOKUP(E2444,FINCAS!$A$2:$B$77,2,0)</f>
        <v>#N/A</v>
      </c>
      <c r="E2444" s="15"/>
      <c r="F2444" s="15"/>
      <c r="G2444" s="82" t="e">
        <f>VLOOKUP(F2444,'ESTADAR V3 2025'!$D$125:$E$240,2,0)</f>
        <v>#N/A</v>
      </c>
      <c r="H2444" s="86"/>
      <c r="I2444" s="86"/>
      <c r="J2444" s="15"/>
      <c r="K2444" s="92">
        <f t="shared" si="159"/>
        <v>0</v>
      </c>
      <c r="L2444" s="93">
        <f t="shared" si="160"/>
        <v>0</v>
      </c>
      <c r="M2444" s="94" t="str">
        <f>+IFERROR(VLOOKUP(LEFT(F2444,4),'ESTADAR V3 2025'!$C$4:$G$116,4,0),"")</f>
        <v/>
      </c>
      <c r="N2444" s="95" t="str">
        <f t="shared" si="161"/>
        <v/>
      </c>
      <c r="O2444" s="96" t="str">
        <f t="shared" si="162"/>
        <v/>
      </c>
      <c r="P2444" s="14"/>
      <c r="Q2444" s="14"/>
      <c r="R2444" s="218" t="e">
        <f>+VLOOKUP(F2444,'ESTADAR V3 2025'!$D$125:$G$236,4,FALSE)</f>
        <v>#N/A</v>
      </c>
    </row>
    <row r="2445" spans="1:18" x14ac:dyDescent="0.35">
      <c r="A2445" s="83" t="str">
        <f>IFERROR(VLOOKUP(LEFT(F2445,4),Tabla3[[COD]:[PROCESO]],5,0),"")</f>
        <v/>
      </c>
      <c r="B2445" s="15"/>
      <c r="C2445" s="85"/>
      <c r="D2445" s="84" t="e">
        <f>VLOOKUP(E2445,FINCAS!$A$2:$B$77,2,0)</f>
        <v>#N/A</v>
      </c>
      <c r="E2445" s="15"/>
      <c r="F2445" s="15"/>
      <c r="G2445" s="82" t="e">
        <f>VLOOKUP(F2445,'ESTADAR V3 2025'!$D$125:$E$240,2,0)</f>
        <v>#N/A</v>
      </c>
      <c r="H2445" s="86"/>
      <c r="I2445" s="86"/>
      <c r="J2445" s="15"/>
      <c r="K2445" s="92">
        <f t="shared" si="159"/>
        <v>0</v>
      </c>
      <c r="L2445" s="93">
        <f t="shared" si="160"/>
        <v>0</v>
      </c>
      <c r="M2445" s="94" t="str">
        <f>+IFERROR(VLOOKUP(LEFT(F2445,4),'ESTADAR V3 2025'!$C$4:$G$116,4,0),"")</f>
        <v/>
      </c>
      <c r="N2445" s="95" t="str">
        <f t="shared" si="161"/>
        <v/>
      </c>
      <c r="O2445" s="96" t="str">
        <f t="shared" si="162"/>
        <v/>
      </c>
      <c r="P2445" s="14"/>
      <c r="Q2445" s="14"/>
      <c r="R2445" s="218" t="e">
        <f>+VLOOKUP(F2445,'ESTADAR V3 2025'!$D$125:$G$236,4,FALSE)</f>
        <v>#N/A</v>
      </c>
    </row>
    <row r="2446" spans="1:18" x14ac:dyDescent="0.35">
      <c r="A2446" s="83" t="str">
        <f>IFERROR(VLOOKUP(LEFT(F2446,4),Tabla3[[COD]:[PROCESO]],5,0),"")</f>
        <v/>
      </c>
      <c r="B2446" s="15"/>
      <c r="C2446" s="85"/>
      <c r="D2446" s="84" t="e">
        <f>VLOOKUP(E2446,FINCAS!$A$2:$B$77,2,0)</f>
        <v>#N/A</v>
      </c>
      <c r="E2446" s="15"/>
      <c r="F2446" s="15"/>
      <c r="G2446" s="82" t="e">
        <f>VLOOKUP(F2446,'ESTADAR V3 2025'!$D$125:$E$240,2,0)</f>
        <v>#N/A</v>
      </c>
      <c r="H2446" s="86"/>
      <c r="I2446" s="86"/>
      <c r="J2446" s="15"/>
      <c r="K2446" s="92">
        <f t="shared" si="159"/>
        <v>0</v>
      </c>
      <c r="L2446" s="93">
        <f t="shared" si="160"/>
        <v>0</v>
      </c>
      <c r="M2446" s="94" t="str">
        <f>+IFERROR(VLOOKUP(LEFT(F2446,4),'ESTADAR V3 2025'!$C$4:$G$116,4,0),"")</f>
        <v/>
      </c>
      <c r="N2446" s="95" t="str">
        <f t="shared" si="161"/>
        <v/>
      </c>
      <c r="O2446" s="96" t="str">
        <f t="shared" si="162"/>
        <v/>
      </c>
      <c r="P2446" s="14"/>
      <c r="Q2446" s="14"/>
      <c r="R2446" s="218" t="e">
        <f>+VLOOKUP(F2446,'ESTADAR V3 2025'!$D$125:$G$236,4,FALSE)</f>
        <v>#N/A</v>
      </c>
    </row>
    <row r="2447" spans="1:18" x14ac:dyDescent="0.35">
      <c r="A2447" s="83" t="str">
        <f>IFERROR(VLOOKUP(LEFT(F2447,4),Tabla3[[COD]:[PROCESO]],5,0),"")</f>
        <v/>
      </c>
      <c r="B2447" s="15"/>
      <c r="C2447" s="85"/>
      <c r="D2447" s="84" t="e">
        <f>VLOOKUP(E2447,FINCAS!$A$2:$B$77,2,0)</f>
        <v>#N/A</v>
      </c>
      <c r="E2447" s="15"/>
      <c r="F2447" s="15"/>
      <c r="G2447" s="82" t="e">
        <f>VLOOKUP(F2447,'ESTADAR V3 2025'!$D$125:$E$240,2,0)</f>
        <v>#N/A</v>
      </c>
      <c r="H2447" s="86"/>
      <c r="I2447" s="86"/>
      <c r="J2447" s="15"/>
      <c r="K2447" s="92">
        <f t="shared" si="159"/>
        <v>0</v>
      </c>
      <c r="L2447" s="93">
        <f t="shared" si="160"/>
        <v>0</v>
      </c>
      <c r="M2447" s="94" t="str">
        <f>+IFERROR(VLOOKUP(LEFT(F2447,4),'ESTADAR V3 2025'!$C$4:$G$116,4,0),"")</f>
        <v/>
      </c>
      <c r="N2447" s="95" t="str">
        <f t="shared" si="161"/>
        <v/>
      </c>
      <c r="O2447" s="96" t="str">
        <f t="shared" si="162"/>
        <v/>
      </c>
      <c r="P2447" s="14"/>
      <c r="Q2447" s="14"/>
      <c r="R2447" s="218" t="e">
        <f>+VLOOKUP(F2447,'ESTADAR V3 2025'!$D$125:$G$236,4,FALSE)</f>
        <v>#N/A</v>
      </c>
    </row>
    <row r="2448" spans="1:18" x14ac:dyDescent="0.35">
      <c r="A2448" s="83" t="str">
        <f>IFERROR(VLOOKUP(LEFT(F2448,4),Tabla3[[COD]:[PROCESO]],5,0),"")</f>
        <v/>
      </c>
      <c r="B2448" s="15"/>
      <c r="C2448" s="85"/>
      <c r="D2448" s="84" t="e">
        <f>VLOOKUP(E2448,FINCAS!$A$2:$B$77,2,0)</f>
        <v>#N/A</v>
      </c>
      <c r="E2448" s="15"/>
      <c r="F2448" s="15"/>
      <c r="G2448" s="82" t="e">
        <f>VLOOKUP(F2448,'ESTADAR V3 2025'!$D$125:$E$240,2,0)</f>
        <v>#N/A</v>
      </c>
      <c r="H2448" s="86"/>
      <c r="I2448" s="86"/>
      <c r="J2448" s="15"/>
      <c r="K2448" s="92">
        <f t="shared" si="159"/>
        <v>0</v>
      </c>
      <c r="L2448" s="93">
        <f t="shared" si="160"/>
        <v>0</v>
      </c>
      <c r="M2448" s="94" t="str">
        <f>+IFERROR(VLOOKUP(LEFT(F2448,4),'ESTADAR V3 2025'!$C$4:$G$116,4,0),"")</f>
        <v/>
      </c>
      <c r="N2448" s="95" t="str">
        <f t="shared" si="161"/>
        <v/>
      </c>
      <c r="O2448" s="96" t="str">
        <f t="shared" si="162"/>
        <v/>
      </c>
      <c r="P2448" s="14"/>
      <c r="Q2448" s="14"/>
      <c r="R2448" s="218" t="e">
        <f>+VLOOKUP(F2448,'ESTADAR V3 2025'!$D$125:$G$236,4,FALSE)</f>
        <v>#N/A</v>
      </c>
    </row>
    <row r="2449" spans="1:18" x14ac:dyDescent="0.35">
      <c r="A2449" s="83" t="str">
        <f>IFERROR(VLOOKUP(LEFT(F2449,4),Tabla3[[COD]:[PROCESO]],5,0),"")</f>
        <v/>
      </c>
      <c r="B2449" s="15"/>
      <c r="C2449" s="85"/>
      <c r="D2449" s="84" t="e">
        <f>VLOOKUP(E2449,FINCAS!$A$2:$B$77,2,0)</f>
        <v>#N/A</v>
      </c>
      <c r="E2449" s="15"/>
      <c r="F2449" s="15"/>
      <c r="G2449" s="82" t="e">
        <f>VLOOKUP(F2449,'ESTADAR V3 2025'!$D$125:$E$240,2,0)</f>
        <v>#N/A</v>
      </c>
      <c r="H2449" s="86"/>
      <c r="I2449" s="86"/>
      <c r="J2449" s="15"/>
      <c r="K2449" s="92">
        <f t="shared" si="159"/>
        <v>0</v>
      </c>
      <c r="L2449" s="93">
        <f t="shared" si="160"/>
        <v>0</v>
      </c>
      <c r="M2449" s="94" t="str">
        <f>+IFERROR(VLOOKUP(LEFT(F2449,4),'ESTADAR V3 2025'!$C$4:$G$116,4,0),"")</f>
        <v/>
      </c>
      <c r="N2449" s="95" t="str">
        <f t="shared" si="161"/>
        <v/>
      </c>
      <c r="O2449" s="96" t="str">
        <f t="shared" si="162"/>
        <v/>
      </c>
      <c r="P2449" s="14"/>
      <c r="Q2449" s="14"/>
      <c r="R2449" s="218" t="e">
        <f>+VLOOKUP(F2449,'ESTADAR V3 2025'!$D$125:$G$236,4,FALSE)</f>
        <v>#N/A</v>
      </c>
    </row>
    <row r="2450" spans="1:18" x14ac:dyDescent="0.35">
      <c r="A2450" s="83" t="str">
        <f>IFERROR(VLOOKUP(LEFT(F2450,4),Tabla3[[COD]:[PROCESO]],5,0),"")</f>
        <v/>
      </c>
      <c r="B2450" s="15"/>
      <c r="C2450" s="85"/>
      <c r="D2450" s="84" t="e">
        <f>VLOOKUP(E2450,FINCAS!$A$2:$B$77,2,0)</f>
        <v>#N/A</v>
      </c>
      <c r="E2450" s="15"/>
      <c r="F2450" s="15"/>
      <c r="G2450" s="82" t="e">
        <f>VLOOKUP(F2450,'ESTADAR V3 2025'!$D$125:$E$240,2,0)</f>
        <v>#N/A</v>
      </c>
      <c r="H2450" s="86"/>
      <c r="I2450" s="86"/>
      <c r="J2450" s="15"/>
      <c r="K2450" s="92">
        <f t="shared" si="159"/>
        <v>0</v>
      </c>
      <c r="L2450" s="93">
        <f t="shared" si="160"/>
        <v>0</v>
      </c>
      <c r="M2450" s="94" t="str">
        <f>+IFERROR(VLOOKUP(LEFT(F2450,4),'ESTADAR V3 2025'!$C$4:$G$116,4,0),"")</f>
        <v/>
      </c>
      <c r="N2450" s="95" t="str">
        <f t="shared" si="161"/>
        <v/>
      </c>
      <c r="O2450" s="96" t="str">
        <f t="shared" si="162"/>
        <v/>
      </c>
      <c r="P2450" s="14"/>
      <c r="Q2450" s="14"/>
      <c r="R2450" s="218" t="e">
        <f>+VLOOKUP(F2450,'ESTADAR V3 2025'!$D$125:$G$236,4,FALSE)</f>
        <v>#N/A</v>
      </c>
    </row>
    <row r="2451" spans="1:18" x14ac:dyDescent="0.35">
      <c r="A2451" s="83" t="str">
        <f>IFERROR(VLOOKUP(LEFT(F2451,4),Tabla3[[COD]:[PROCESO]],5,0),"")</f>
        <v/>
      </c>
      <c r="B2451" s="15"/>
      <c r="C2451" s="85"/>
      <c r="D2451" s="84" t="e">
        <f>VLOOKUP(E2451,FINCAS!$A$2:$B$77,2,0)</f>
        <v>#N/A</v>
      </c>
      <c r="E2451" s="15"/>
      <c r="F2451" s="15"/>
      <c r="G2451" s="82" t="e">
        <f>VLOOKUP(F2451,'ESTADAR V3 2025'!$D$125:$E$240,2,0)</f>
        <v>#N/A</v>
      </c>
      <c r="H2451" s="86"/>
      <c r="I2451" s="86"/>
      <c r="J2451" s="15"/>
      <c r="K2451" s="92">
        <f t="shared" si="159"/>
        <v>0</v>
      </c>
      <c r="L2451" s="93">
        <f t="shared" si="160"/>
        <v>0</v>
      </c>
      <c r="M2451" s="94" t="str">
        <f>+IFERROR(VLOOKUP(LEFT(F2451,4),'ESTADAR V3 2025'!$C$4:$G$116,4,0),"")</f>
        <v/>
      </c>
      <c r="N2451" s="95" t="str">
        <f t="shared" si="161"/>
        <v/>
      </c>
      <c r="O2451" s="96" t="str">
        <f t="shared" si="162"/>
        <v/>
      </c>
      <c r="P2451" s="14"/>
      <c r="Q2451" s="14"/>
      <c r="R2451" s="218" t="e">
        <f>+VLOOKUP(F2451,'ESTADAR V3 2025'!$D$125:$G$236,4,FALSE)</f>
        <v>#N/A</v>
      </c>
    </row>
    <row r="2452" spans="1:18" x14ac:dyDescent="0.35">
      <c r="A2452" s="83" t="str">
        <f>IFERROR(VLOOKUP(LEFT(F2452,4),Tabla3[[COD]:[PROCESO]],5,0),"")</f>
        <v/>
      </c>
      <c r="B2452" s="15"/>
      <c r="C2452" s="85"/>
      <c r="D2452" s="84" t="e">
        <f>VLOOKUP(E2452,FINCAS!$A$2:$B$77,2,0)</f>
        <v>#N/A</v>
      </c>
      <c r="E2452" s="15"/>
      <c r="F2452" s="15"/>
      <c r="G2452" s="82" t="e">
        <f>VLOOKUP(F2452,'ESTADAR V3 2025'!$D$125:$E$240,2,0)</f>
        <v>#N/A</v>
      </c>
      <c r="H2452" s="86"/>
      <c r="I2452" s="86"/>
      <c r="J2452" s="15"/>
      <c r="K2452" s="92">
        <f t="shared" si="159"/>
        <v>0</v>
      </c>
      <c r="L2452" s="93">
        <f t="shared" si="160"/>
        <v>0</v>
      </c>
      <c r="M2452" s="94" t="str">
        <f>+IFERROR(VLOOKUP(LEFT(F2452,4),'ESTADAR V3 2025'!$C$4:$G$116,4,0),"")</f>
        <v/>
      </c>
      <c r="N2452" s="95" t="str">
        <f t="shared" si="161"/>
        <v/>
      </c>
      <c r="O2452" s="96" t="str">
        <f t="shared" si="162"/>
        <v/>
      </c>
      <c r="P2452" s="14"/>
      <c r="Q2452" s="14"/>
      <c r="R2452" s="218" t="e">
        <f>+VLOOKUP(F2452,'ESTADAR V3 2025'!$D$125:$G$236,4,FALSE)</f>
        <v>#N/A</v>
      </c>
    </row>
    <row r="2453" spans="1:18" x14ac:dyDescent="0.35">
      <c r="A2453" s="83" t="str">
        <f>IFERROR(VLOOKUP(LEFT(F2453,4),Tabla3[[COD]:[PROCESO]],5,0),"")</f>
        <v/>
      </c>
      <c r="B2453" s="15"/>
      <c r="C2453" s="85"/>
      <c r="D2453" s="84" t="e">
        <f>VLOOKUP(E2453,FINCAS!$A$2:$B$77,2,0)</f>
        <v>#N/A</v>
      </c>
      <c r="E2453" s="15"/>
      <c r="F2453" s="15"/>
      <c r="G2453" s="82" t="e">
        <f>VLOOKUP(F2453,'ESTADAR V3 2025'!$D$125:$E$240,2,0)</f>
        <v>#N/A</v>
      </c>
      <c r="H2453" s="86"/>
      <c r="I2453" s="86"/>
      <c r="J2453" s="15"/>
      <c r="K2453" s="92">
        <f t="shared" si="159"/>
        <v>0</v>
      </c>
      <c r="L2453" s="93">
        <f t="shared" si="160"/>
        <v>0</v>
      </c>
      <c r="M2453" s="94" t="str">
        <f>+IFERROR(VLOOKUP(LEFT(F2453,4),'ESTADAR V3 2025'!$C$4:$G$116,4,0),"")</f>
        <v/>
      </c>
      <c r="N2453" s="95" t="str">
        <f t="shared" si="161"/>
        <v/>
      </c>
      <c r="O2453" s="96" t="str">
        <f t="shared" si="162"/>
        <v/>
      </c>
      <c r="P2453" s="14"/>
      <c r="Q2453" s="14"/>
      <c r="R2453" s="218" t="e">
        <f>+VLOOKUP(F2453,'ESTADAR V3 2025'!$D$125:$G$236,4,FALSE)</f>
        <v>#N/A</v>
      </c>
    </row>
    <row r="2454" spans="1:18" x14ac:dyDescent="0.35">
      <c r="A2454" s="83" t="str">
        <f>IFERROR(VLOOKUP(LEFT(F2454,4),Tabla3[[COD]:[PROCESO]],5,0),"")</f>
        <v/>
      </c>
      <c r="B2454" s="15"/>
      <c r="C2454" s="85"/>
      <c r="D2454" s="84" t="e">
        <f>VLOOKUP(E2454,FINCAS!$A$2:$B$77,2,0)</f>
        <v>#N/A</v>
      </c>
      <c r="E2454" s="15"/>
      <c r="F2454" s="15"/>
      <c r="G2454" s="82" t="e">
        <f>VLOOKUP(F2454,'ESTADAR V3 2025'!$D$125:$E$240,2,0)</f>
        <v>#N/A</v>
      </c>
      <c r="H2454" s="86"/>
      <c r="I2454" s="86"/>
      <c r="J2454" s="15"/>
      <c r="K2454" s="92">
        <f t="shared" si="159"/>
        <v>0</v>
      </c>
      <c r="L2454" s="93">
        <f t="shared" si="160"/>
        <v>0</v>
      </c>
      <c r="M2454" s="94" t="str">
        <f>+IFERROR(VLOOKUP(LEFT(F2454,4),'ESTADAR V3 2025'!$C$4:$G$116,4,0),"")</f>
        <v/>
      </c>
      <c r="N2454" s="95" t="str">
        <f t="shared" si="161"/>
        <v/>
      </c>
      <c r="O2454" s="96" t="str">
        <f t="shared" si="162"/>
        <v/>
      </c>
      <c r="P2454" s="14"/>
      <c r="Q2454" s="14"/>
      <c r="R2454" s="218" t="e">
        <f>+VLOOKUP(F2454,'ESTADAR V3 2025'!$D$125:$G$236,4,FALSE)</f>
        <v>#N/A</v>
      </c>
    </row>
    <row r="2455" spans="1:18" x14ac:dyDescent="0.35">
      <c r="A2455" s="83" t="str">
        <f>IFERROR(VLOOKUP(LEFT(F2455,4),Tabla3[[COD]:[PROCESO]],5,0),"")</f>
        <v/>
      </c>
      <c r="B2455" s="15"/>
      <c r="C2455" s="85"/>
      <c r="D2455" s="84" t="e">
        <f>VLOOKUP(E2455,FINCAS!$A$2:$B$77,2,0)</f>
        <v>#N/A</v>
      </c>
      <c r="E2455" s="15"/>
      <c r="F2455" s="15"/>
      <c r="G2455" s="82" t="e">
        <f>VLOOKUP(F2455,'ESTADAR V3 2025'!$D$125:$E$240,2,0)</f>
        <v>#N/A</v>
      </c>
      <c r="H2455" s="86"/>
      <c r="I2455" s="86"/>
      <c r="J2455" s="15"/>
      <c r="K2455" s="92">
        <f t="shared" si="159"/>
        <v>0</v>
      </c>
      <c r="L2455" s="93">
        <f t="shared" si="160"/>
        <v>0</v>
      </c>
      <c r="M2455" s="94" t="str">
        <f>+IFERROR(VLOOKUP(LEFT(F2455,4),'ESTADAR V3 2025'!$C$4:$G$116,4,0),"")</f>
        <v/>
      </c>
      <c r="N2455" s="95" t="str">
        <f t="shared" si="161"/>
        <v/>
      </c>
      <c r="O2455" s="96" t="str">
        <f t="shared" si="162"/>
        <v/>
      </c>
      <c r="P2455" s="14"/>
      <c r="Q2455" s="14"/>
      <c r="R2455" s="218" t="e">
        <f>+VLOOKUP(F2455,'ESTADAR V3 2025'!$D$125:$G$236,4,FALSE)</f>
        <v>#N/A</v>
      </c>
    </row>
    <row r="2456" spans="1:18" x14ac:dyDescent="0.35">
      <c r="A2456" s="83" t="str">
        <f>IFERROR(VLOOKUP(LEFT(F2456,4),Tabla3[[COD]:[PROCESO]],5,0),"")</f>
        <v/>
      </c>
      <c r="B2456" s="15"/>
      <c r="C2456" s="85"/>
      <c r="D2456" s="84" t="e">
        <f>VLOOKUP(E2456,FINCAS!$A$2:$B$77,2,0)</f>
        <v>#N/A</v>
      </c>
      <c r="E2456" s="15"/>
      <c r="F2456" s="15"/>
      <c r="G2456" s="82" t="e">
        <f>VLOOKUP(F2456,'ESTADAR V3 2025'!$D$125:$E$240,2,0)</f>
        <v>#N/A</v>
      </c>
      <c r="H2456" s="86"/>
      <c r="I2456" s="86"/>
      <c r="J2456" s="15"/>
      <c r="K2456" s="92">
        <f t="shared" si="159"/>
        <v>0</v>
      </c>
      <c r="L2456" s="93">
        <f t="shared" si="160"/>
        <v>0</v>
      </c>
      <c r="M2456" s="94" t="str">
        <f>+IFERROR(VLOOKUP(LEFT(F2456,4),'ESTADAR V3 2025'!$C$4:$G$116,4,0),"")</f>
        <v/>
      </c>
      <c r="N2456" s="95" t="str">
        <f t="shared" si="161"/>
        <v/>
      </c>
      <c r="O2456" s="96" t="str">
        <f t="shared" si="162"/>
        <v/>
      </c>
      <c r="P2456" s="14"/>
      <c r="Q2456" s="14"/>
      <c r="R2456" s="218" t="e">
        <f>+VLOOKUP(F2456,'ESTADAR V3 2025'!$D$125:$G$236,4,FALSE)</f>
        <v>#N/A</v>
      </c>
    </row>
    <row r="2457" spans="1:18" x14ac:dyDescent="0.35">
      <c r="A2457" s="83" t="str">
        <f>IFERROR(VLOOKUP(LEFT(F2457,4),Tabla3[[COD]:[PROCESO]],5,0),"")</f>
        <v/>
      </c>
      <c r="B2457" s="15"/>
      <c r="C2457" s="85"/>
      <c r="D2457" s="84" t="e">
        <f>VLOOKUP(E2457,FINCAS!$A$2:$B$77,2,0)</f>
        <v>#N/A</v>
      </c>
      <c r="E2457" s="15"/>
      <c r="F2457" s="15"/>
      <c r="G2457" s="82" t="e">
        <f>VLOOKUP(F2457,'ESTADAR V3 2025'!$D$125:$E$240,2,0)</f>
        <v>#N/A</v>
      </c>
      <c r="H2457" s="86"/>
      <c r="I2457" s="86"/>
      <c r="J2457" s="15"/>
      <c r="K2457" s="92">
        <f t="shared" si="159"/>
        <v>0</v>
      </c>
      <c r="L2457" s="93">
        <f t="shared" si="160"/>
        <v>0</v>
      </c>
      <c r="M2457" s="94" t="str">
        <f>+IFERROR(VLOOKUP(LEFT(F2457,4),'ESTADAR V3 2025'!$C$4:$G$116,4,0),"")</f>
        <v/>
      </c>
      <c r="N2457" s="95" t="str">
        <f t="shared" si="161"/>
        <v/>
      </c>
      <c r="O2457" s="96" t="str">
        <f t="shared" si="162"/>
        <v/>
      </c>
      <c r="P2457" s="14"/>
      <c r="Q2457" s="14"/>
      <c r="R2457" s="218" t="e">
        <f>+VLOOKUP(F2457,'ESTADAR V3 2025'!$D$125:$G$236,4,FALSE)</f>
        <v>#N/A</v>
      </c>
    </row>
    <row r="2458" spans="1:18" x14ac:dyDescent="0.35">
      <c r="A2458" s="83" t="str">
        <f>IFERROR(VLOOKUP(LEFT(F2458,4),Tabla3[[COD]:[PROCESO]],5,0),"")</f>
        <v/>
      </c>
      <c r="B2458" s="15"/>
      <c r="C2458" s="85"/>
      <c r="D2458" s="84" t="e">
        <f>VLOOKUP(E2458,FINCAS!$A$2:$B$77,2,0)</f>
        <v>#N/A</v>
      </c>
      <c r="E2458" s="15"/>
      <c r="F2458" s="15"/>
      <c r="G2458" s="82" t="e">
        <f>VLOOKUP(F2458,'ESTADAR V3 2025'!$D$125:$E$240,2,0)</f>
        <v>#N/A</v>
      </c>
      <c r="H2458" s="86"/>
      <c r="I2458" s="86"/>
      <c r="J2458" s="15"/>
      <c r="K2458" s="92">
        <f t="shared" si="159"/>
        <v>0</v>
      </c>
      <c r="L2458" s="93">
        <f t="shared" si="160"/>
        <v>0</v>
      </c>
      <c r="M2458" s="94" t="str">
        <f>+IFERROR(VLOOKUP(LEFT(F2458,4),'ESTADAR V3 2025'!$C$4:$G$116,4,0),"")</f>
        <v/>
      </c>
      <c r="N2458" s="95" t="str">
        <f t="shared" si="161"/>
        <v/>
      </c>
      <c r="O2458" s="96" t="str">
        <f t="shared" si="162"/>
        <v/>
      </c>
      <c r="P2458" s="14"/>
      <c r="Q2458" s="14"/>
      <c r="R2458" s="218" t="e">
        <f>+VLOOKUP(F2458,'ESTADAR V3 2025'!$D$125:$G$236,4,FALSE)</f>
        <v>#N/A</v>
      </c>
    </row>
    <row r="2459" spans="1:18" x14ac:dyDescent="0.35">
      <c r="A2459" s="83" t="str">
        <f>IFERROR(VLOOKUP(LEFT(F2459,4),Tabla3[[COD]:[PROCESO]],5,0),"")</f>
        <v/>
      </c>
      <c r="B2459" s="15"/>
      <c r="C2459" s="85"/>
      <c r="D2459" s="84" t="e">
        <f>VLOOKUP(E2459,FINCAS!$A$2:$B$77,2,0)</f>
        <v>#N/A</v>
      </c>
      <c r="E2459" s="15"/>
      <c r="F2459" s="15"/>
      <c r="G2459" s="82" t="e">
        <f>VLOOKUP(F2459,'ESTADAR V3 2025'!$D$125:$E$240,2,0)</f>
        <v>#N/A</v>
      </c>
      <c r="H2459" s="86"/>
      <c r="I2459" s="86"/>
      <c r="J2459" s="15"/>
      <c r="K2459" s="92">
        <f t="shared" si="159"/>
        <v>0</v>
      </c>
      <c r="L2459" s="93">
        <f t="shared" si="160"/>
        <v>0</v>
      </c>
      <c r="M2459" s="94" t="str">
        <f>+IFERROR(VLOOKUP(LEFT(F2459,4),'ESTADAR V3 2025'!$C$4:$G$116,4,0),"")</f>
        <v/>
      </c>
      <c r="N2459" s="95" t="str">
        <f t="shared" si="161"/>
        <v/>
      </c>
      <c r="O2459" s="96" t="str">
        <f t="shared" si="162"/>
        <v/>
      </c>
      <c r="P2459" s="14"/>
      <c r="Q2459" s="14"/>
      <c r="R2459" s="218" t="e">
        <f>+VLOOKUP(F2459,'ESTADAR V3 2025'!$D$125:$G$236,4,FALSE)</f>
        <v>#N/A</v>
      </c>
    </row>
    <row r="2460" spans="1:18" x14ac:dyDescent="0.35">
      <c r="A2460" s="83" t="str">
        <f>IFERROR(VLOOKUP(LEFT(F2460,4),Tabla3[[COD]:[PROCESO]],5,0),"")</f>
        <v/>
      </c>
      <c r="B2460" s="15"/>
      <c r="C2460" s="85"/>
      <c r="D2460" s="84" t="e">
        <f>VLOOKUP(E2460,FINCAS!$A$2:$B$77,2,0)</f>
        <v>#N/A</v>
      </c>
      <c r="E2460" s="15"/>
      <c r="F2460" s="15"/>
      <c r="G2460" s="82" t="e">
        <f>VLOOKUP(F2460,'ESTADAR V3 2025'!$D$125:$E$240,2,0)</f>
        <v>#N/A</v>
      </c>
      <c r="H2460" s="86"/>
      <c r="I2460" s="86"/>
      <c r="J2460" s="15"/>
      <c r="K2460" s="92">
        <f t="shared" si="159"/>
        <v>0</v>
      </c>
      <c r="L2460" s="93">
        <f t="shared" si="160"/>
        <v>0</v>
      </c>
      <c r="M2460" s="94" t="str">
        <f>+IFERROR(VLOOKUP(LEFT(F2460,4),'ESTADAR V3 2025'!$C$4:$G$116,4,0),"")</f>
        <v/>
      </c>
      <c r="N2460" s="95" t="str">
        <f t="shared" si="161"/>
        <v/>
      </c>
      <c r="O2460" s="96" t="str">
        <f t="shared" si="162"/>
        <v/>
      </c>
      <c r="P2460" s="14"/>
      <c r="Q2460" s="14"/>
      <c r="R2460" s="218" t="e">
        <f>+VLOOKUP(F2460,'ESTADAR V3 2025'!$D$125:$G$236,4,FALSE)</f>
        <v>#N/A</v>
      </c>
    </row>
    <row r="2461" spans="1:18" x14ac:dyDescent="0.35">
      <c r="A2461" s="83" t="str">
        <f>IFERROR(VLOOKUP(LEFT(F2461,4),Tabla3[[COD]:[PROCESO]],5,0),"")</f>
        <v/>
      </c>
      <c r="B2461" s="15"/>
      <c r="C2461" s="85"/>
      <c r="D2461" s="84" t="e">
        <f>VLOOKUP(E2461,FINCAS!$A$2:$B$77,2,0)</f>
        <v>#N/A</v>
      </c>
      <c r="E2461" s="15"/>
      <c r="F2461" s="15"/>
      <c r="G2461" s="82" t="e">
        <f>VLOOKUP(F2461,'ESTADAR V3 2025'!$D$125:$E$240,2,0)</f>
        <v>#N/A</v>
      </c>
      <c r="H2461" s="86"/>
      <c r="I2461" s="86"/>
      <c r="J2461" s="15"/>
      <c r="K2461" s="92">
        <f t="shared" si="159"/>
        <v>0</v>
      </c>
      <c r="L2461" s="93">
        <f t="shared" si="160"/>
        <v>0</v>
      </c>
      <c r="M2461" s="94" t="str">
        <f>+IFERROR(VLOOKUP(LEFT(F2461,4),'ESTADAR V3 2025'!$C$4:$G$116,4,0),"")</f>
        <v/>
      </c>
      <c r="N2461" s="95" t="str">
        <f t="shared" si="161"/>
        <v/>
      </c>
      <c r="O2461" s="96" t="str">
        <f t="shared" si="162"/>
        <v/>
      </c>
      <c r="P2461" s="14"/>
      <c r="Q2461" s="14"/>
      <c r="R2461" s="218" t="e">
        <f>+VLOOKUP(F2461,'ESTADAR V3 2025'!$D$125:$G$236,4,FALSE)</f>
        <v>#N/A</v>
      </c>
    </row>
    <row r="2462" spans="1:18" x14ac:dyDescent="0.35">
      <c r="A2462" s="83" t="str">
        <f>IFERROR(VLOOKUP(LEFT(F2462,4),Tabla3[[COD]:[PROCESO]],5,0),"")</f>
        <v/>
      </c>
      <c r="B2462" s="15"/>
      <c r="C2462" s="85"/>
      <c r="D2462" s="84" t="e">
        <f>VLOOKUP(E2462,FINCAS!$A$2:$B$77,2,0)</f>
        <v>#N/A</v>
      </c>
      <c r="E2462" s="15"/>
      <c r="F2462" s="15"/>
      <c r="G2462" s="82" t="e">
        <f>VLOOKUP(F2462,'ESTADAR V3 2025'!$D$125:$E$240,2,0)</f>
        <v>#N/A</v>
      </c>
      <c r="H2462" s="86"/>
      <c r="I2462" s="86"/>
      <c r="J2462" s="15"/>
      <c r="K2462" s="92">
        <f t="shared" si="159"/>
        <v>0</v>
      </c>
      <c r="L2462" s="93">
        <f t="shared" si="160"/>
        <v>0</v>
      </c>
      <c r="M2462" s="94" t="str">
        <f>+IFERROR(VLOOKUP(LEFT(F2462,4),'ESTADAR V3 2025'!$C$4:$G$116,4,0),"")</f>
        <v/>
      </c>
      <c r="N2462" s="95" t="str">
        <f t="shared" si="161"/>
        <v/>
      </c>
      <c r="O2462" s="96" t="str">
        <f t="shared" si="162"/>
        <v/>
      </c>
      <c r="P2462" s="14"/>
      <c r="Q2462" s="14"/>
      <c r="R2462" s="218" t="e">
        <f>+VLOOKUP(F2462,'ESTADAR V3 2025'!$D$125:$G$236,4,FALSE)</f>
        <v>#N/A</v>
      </c>
    </row>
    <row r="2463" spans="1:18" x14ac:dyDescent="0.35">
      <c r="A2463" s="83" t="str">
        <f>IFERROR(VLOOKUP(LEFT(F2463,4),Tabla3[[COD]:[PROCESO]],5,0),"")</f>
        <v/>
      </c>
      <c r="B2463" s="15"/>
      <c r="C2463" s="85"/>
      <c r="D2463" s="84" t="e">
        <f>VLOOKUP(E2463,FINCAS!$A$2:$B$77,2,0)</f>
        <v>#N/A</v>
      </c>
      <c r="E2463" s="15"/>
      <c r="F2463" s="15"/>
      <c r="G2463" s="82" t="e">
        <f>VLOOKUP(F2463,'ESTADAR V3 2025'!$D$125:$E$240,2,0)</f>
        <v>#N/A</v>
      </c>
      <c r="H2463" s="86"/>
      <c r="I2463" s="86"/>
      <c r="J2463" s="15"/>
      <c r="K2463" s="92">
        <f t="shared" si="159"/>
        <v>0</v>
      </c>
      <c r="L2463" s="93">
        <f t="shared" si="160"/>
        <v>0</v>
      </c>
      <c r="M2463" s="94" t="str">
        <f>+IFERROR(VLOOKUP(LEFT(F2463,4),'ESTADAR V3 2025'!$C$4:$G$116,4,0),"")</f>
        <v/>
      </c>
      <c r="N2463" s="95" t="str">
        <f t="shared" si="161"/>
        <v/>
      </c>
      <c r="O2463" s="96" t="str">
        <f t="shared" si="162"/>
        <v/>
      </c>
      <c r="P2463" s="14"/>
      <c r="Q2463" s="14"/>
      <c r="R2463" s="218" t="e">
        <f>+VLOOKUP(F2463,'ESTADAR V3 2025'!$D$125:$G$236,4,FALSE)</f>
        <v>#N/A</v>
      </c>
    </row>
    <row r="2464" spans="1:18" x14ac:dyDescent="0.35">
      <c r="A2464" s="83" t="str">
        <f>IFERROR(VLOOKUP(LEFT(F2464,4),Tabla3[[COD]:[PROCESO]],5,0),"")</f>
        <v/>
      </c>
      <c r="B2464" s="15"/>
      <c r="C2464" s="85"/>
      <c r="D2464" s="84" t="e">
        <f>VLOOKUP(E2464,FINCAS!$A$2:$B$77,2,0)</f>
        <v>#N/A</v>
      </c>
      <c r="E2464" s="15"/>
      <c r="F2464" s="15"/>
      <c r="G2464" s="82" t="e">
        <f>VLOOKUP(F2464,'ESTADAR V3 2025'!$D$125:$E$240,2,0)</f>
        <v>#N/A</v>
      </c>
      <c r="H2464" s="86"/>
      <c r="I2464" s="86"/>
      <c r="J2464" s="15"/>
      <c r="K2464" s="92">
        <f t="shared" si="159"/>
        <v>0</v>
      </c>
      <c r="L2464" s="93">
        <f t="shared" si="160"/>
        <v>0</v>
      </c>
      <c r="M2464" s="94" t="str">
        <f>+IFERROR(VLOOKUP(LEFT(F2464,4),'ESTADAR V3 2025'!$C$4:$G$116,4,0),"")</f>
        <v/>
      </c>
      <c r="N2464" s="95" t="str">
        <f t="shared" si="161"/>
        <v/>
      </c>
      <c r="O2464" s="96" t="str">
        <f t="shared" si="162"/>
        <v/>
      </c>
      <c r="P2464" s="14"/>
      <c r="Q2464" s="14"/>
      <c r="R2464" s="218" t="e">
        <f>+VLOOKUP(F2464,'ESTADAR V3 2025'!$D$125:$G$236,4,FALSE)</f>
        <v>#N/A</v>
      </c>
    </row>
    <row r="2465" spans="1:18" x14ac:dyDescent="0.35">
      <c r="A2465" s="83" t="str">
        <f>IFERROR(VLOOKUP(LEFT(F2465,4),Tabla3[[COD]:[PROCESO]],5,0),"")</f>
        <v/>
      </c>
      <c r="B2465" s="15"/>
      <c r="C2465" s="85"/>
      <c r="D2465" s="84" t="e">
        <f>VLOOKUP(E2465,FINCAS!$A$2:$B$77,2,0)</f>
        <v>#N/A</v>
      </c>
      <c r="E2465" s="15"/>
      <c r="F2465" s="15"/>
      <c r="G2465" s="82" t="e">
        <f>VLOOKUP(F2465,'ESTADAR V3 2025'!$D$125:$E$240,2,0)</f>
        <v>#N/A</v>
      </c>
      <c r="H2465" s="86"/>
      <c r="I2465" s="86"/>
      <c r="J2465" s="15"/>
      <c r="K2465" s="92">
        <f t="shared" ref="K2465:K2528" si="163">+IFERROR(L2465,M2465)</f>
        <v>0</v>
      </c>
      <c r="L2465" s="93">
        <f t="shared" ref="L2465:L2528" si="164">+(I2465-H2465)*24</f>
        <v>0</v>
      </c>
      <c r="M2465" s="94" t="str">
        <f>+IFERROR(VLOOKUP(LEFT(F2465,4),'ESTADAR V3 2025'!$C$4:$G$116,4,0),"")</f>
        <v/>
      </c>
      <c r="N2465" s="95" t="str">
        <f t="shared" ref="N2465:N2528" si="165">IFERROR(J2465/L2465,"")</f>
        <v/>
      </c>
      <c r="O2465" s="96" t="str">
        <f t="shared" ref="O2465:O2528" si="166">IFERROR(N2465/M2465,"")</f>
        <v/>
      </c>
      <c r="P2465" s="14"/>
      <c r="Q2465" s="14"/>
      <c r="R2465" s="218" t="e">
        <f>+VLOOKUP(F2465,'ESTADAR V3 2025'!$D$125:$G$236,4,FALSE)</f>
        <v>#N/A</v>
      </c>
    </row>
    <row r="2466" spans="1:18" x14ac:dyDescent="0.35">
      <c r="A2466" s="83" t="str">
        <f>IFERROR(VLOOKUP(LEFT(F2466,4),Tabla3[[COD]:[PROCESO]],5,0),"")</f>
        <v/>
      </c>
      <c r="B2466" s="15"/>
      <c r="C2466" s="85"/>
      <c r="D2466" s="84" t="e">
        <f>VLOOKUP(E2466,FINCAS!$A$2:$B$77,2,0)</f>
        <v>#N/A</v>
      </c>
      <c r="E2466" s="15"/>
      <c r="F2466" s="15"/>
      <c r="G2466" s="82" t="e">
        <f>VLOOKUP(F2466,'ESTADAR V3 2025'!$D$125:$E$240,2,0)</f>
        <v>#N/A</v>
      </c>
      <c r="H2466" s="86"/>
      <c r="I2466" s="86"/>
      <c r="J2466" s="15"/>
      <c r="K2466" s="92">
        <f t="shared" si="163"/>
        <v>0</v>
      </c>
      <c r="L2466" s="93">
        <f t="shared" si="164"/>
        <v>0</v>
      </c>
      <c r="M2466" s="94" t="str">
        <f>+IFERROR(VLOOKUP(LEFT(F2466,4),'ESTADAR V3 2025'!$C$4:$G$116,4,0),"")</f>
        <v/>
      </c>
      <c r="N2466" s="95" t="str">
        <f t="shared" si="165"/>
        <v/>
      </c>
      <c r="O2466" s="96" t="str">
        <f t="shared" si="166"/>
        <v/>
      </c>
      <c r="P2466" s="14"/>
      <c r="Q2466" s="14"/>
      <c r="R2466" s="218" t="e">
        <f>+VLOOKUP(F2466,'ESTADAR V3 2025'!$D$125:$G$236,4,FALSE)</f>
        <v>#N/A</v>
      </c>
    </row>
    <row r="2467" spans="1:18" x14ac:dyDescent="0.35">
      <c r="A2467" s="83" t="str">
        <f>IFERROR(VLOOKUP(LEFT(F2467,4),Tabla3[[COD]:[PROCESO]],5,0),"")</f>
        <v/>
      </c>
      <c r="B2467" s="15"/>
      <c r="C2467" s="85"/>
      <c r="D2467" s="84" t="e">
        <f>VLOOKUP(E2467,FINCAS!$A$2:$B$77,2,0)</f>
        <v>#N/A</v>
      </c>
      <c r="E2467" s="15"/>
      <c r="F2467" s="15"/>
      <c r="G2467" s="82" t="e">
        <f>VLOOKUP(F2467,'ESTADAR V3 2025'!$D$125:$E$240,2,0)</f>
        <v>#N/A</v>
      </c>
      <c r="H2467" s="86"/>
      <c r="I2467" s="86"/>
      <c r="J2467" s="15"/>
      <c r="K2467" s="92">
        <f t="shared" si="163"/>
        <v>0</v>
      </c>
      <c r="L2467" s="93">
        <f t="shared" si="164"/>
        <v>0</v>
      </c>
      <c r="M2467" s="94" t="str">
        <f>+IFERROR(VLOOKUP(LEFT(F2467,4),'ESTADAR V3 2025'!$C$4:$G$116,4,0),"")</f>
        <v/>
      </c>
      <c r="N2467" s="95" t="str">
        <f t="shared" si="165"/>
        <v/>
      </c>
      <c r="O2467" s="96" t="str">
        <f t="shared" si="166"/>
        <v/>
      </c>
      <c r="P2467" s="14"/>
      <c r="Q2467" s="14"/>
      <c r="R2467" s="218" t="e">
        <f>+VLOOKUP(F2467,'ESTADAR V3 2025'!$D$125:$G$236,4,FALSE)</f>
        <v>#N/A</v>
      </c>
    </row>
    <row r="2468" spans="1:18" x14ac:dyDescent="0.35">
      <c r="A2468" s="83" t="str">
        <f>IFERROR(VLOOKUP(LEFT(F2468,4),Tabla3[[COD]:[PROCESO]],5,0),"")</f>
        <v/>
      </c>
      <c r="B2468" s="15"/>
      <c r="C2468" s="85"/>
      <c r="D2468" s="84" t="e">
        <f>VLOOKUP(E2468,FINCAS!$A$2:$B$77,2,0)</f>
        <v>#N/A</v>
      </c>
      <c r="E2468" s="15"/>
      <c r="F2468" s="15"/>
      <c r="G2468" s="82" t="e">
        <f>VLOOKUP(F2468,'ESTADAR V3 2025'!$D$125:$E$240,2,0)</f>
        <v>#N/A</v>
      </c>
      <c r="H2468" s="86"/>
      <c r="I2468" s="86"/>
      <c r="J2468" s="15"/>
      <c r="K2468" s="92">
        <f t="shared" si="163"/>
        <v>0</v>
      </c>
      <c r="L2468" s="93">
        <f t="shared" si="164"/>
        <v>0</v>
      </c>
      <c r="M2468" s="94" t="str">
        <f>+IFERROR(VLOOKUP(LEFT(F2468,4),'ESTADAR V3 2025'!$C$4:$G$116,4,0),"")</f>
        <v/>
      </c>
      <c r="N2468" s="95" t="str">
        <f t="shared" si="165"/>
        <v/>
      </c>
      <c r="O2468" s="96" t="str">
        <f t="shared" si="166"/>
        <v/>
      </c>
      <c r="P2468" s="14"/>
      <c r="Q2468" s="14"/>
      <c r="R2468" s="218" t="e">
        <f>+VLOOKUP(F2468,'ESTADAR V3 2025'!$D$125:$G$236,4,FALSE)</f>
        <v>#N/A</v>
      </c>
    </row>
    <row r="2469" spans="1:18" x14ac:dyDescent="0.35">
      <c r="A2469" s="83" t="str">
        <f>IFERROR(VLOOKUP(LEFT(F2469,4),Tabla3[[COD]:[PROCESO]],5,0),"")</f>
        <v/>
      </c>
      <c r="B2469" s="15"/>
      <c r="C2469" s="85"/>
      <c r="D2469" s="84" t="e">
        <f>VLOOKUP(E2469,FINCAS!$A$2:$B$77,2,0)</f>
        <v>#N/A</v>
      </c>
      <c r="E2469" s="15"/>
      <c r="F2469" s="15"/>
      <c r="G2469" s="82" t="e">
        <f>VLOOKUP(F2469,'ESTADAR V3 2025'!$D$125:$E$240,2,0)</f>
        <v>#N/A</v>
      </c>
      <c r="H2469" s="86"/>
      <c r="I2469" s="86"/>
      <c r="J2469" s="15"/>
      <c r="K2469" s="92">
        <f t="shared" si="163"/>
        <v>0</v>
      </c>
      <c r="L2469" s="93">
        <f t="shared" si="164"/>
        <v>0</v>
      </c>
      <c r="M2469" s="94" t="str">
        <f>+IFERROR(VLOOKUP(LEFT(F2469,4),'ESTADAR V3 2025'!$C$4:$G$116,4,0),"")</f>
        <v/>
      </c>
      <c r="N2469" s="95" t="str">
        <f t="shared" si="165"/>
        <v/>
      </c>
      <c r="O2469" s="96" t="str">
        <f t="shared" si="166"/>
        <v/>
      </c>
      <c r="P2469" s="14"/>
      <c r="Q2469" s="14"/>
      <c r="R2469" s="218" t="e">
        <f>+VLOOKUP(F2469,'ESTADAR V3 2025'!$D$125:$G$236,4,FALSE)</f>
        <v>#N/A</v>
      </c>
    </row>
    <row r="2470" spans="1:18" x14ac:dyDescent="0.35">
      <c r="A2470" s="83" t="str">
        <f>IFERROR(VLOOKUP(LEFT(F2470,4),Tabla3[[COD]:[PROCESO]],5,0),"")</f>
        <v/>
      </c>
      <c r="B2470" s="15"/>
      <c r="C2470" s="85"/>
      <c r="D2470" s="84" t="e">
        <f>VLOOKUP(E2470,FINCAS!$A$2:$B$77,2,0)</f>
        <v>#N/A</v>
      </c>
      <c r="E2470" s="15"/>
      <c r="F2470" s="15"/>
      <c r="G2470" s="82" t="e">
        <f>VLOOKUP(F2470,'ESTADAR V3 2025'!$D$125:$E$240,2,0)</f>
        <v>#N/A</v>
      </c>
      <c r="H2470" s="86"/>
      <c r="I2470" s="86"/>
      <c r="J2470" s="15"/>
      <c r="K2470" s="92">
        <f t="shared" si="163"/>
        <v>0</v>
      </c>
      <c r="L2470" s="93">
        <f t="shared" si="164"/>
        <v>0</v>
      </c>
      <c r="M2470" s="94" t="str">
        <f>+IFERROR(VLOOKUP(LEFT(F2470,4),'ESTADAR V3 2025'!$C$4:$G$116,4,0),"")</f>
        <v/>
      </c>
      <c r="N2470" s="95" t="str">
        <f t="shared" si="165"/>
        <v/>
      </c>
      <c r="O2470" s="96" t="str">
        <f t="shared" si="166"/>
        <v/>
      </c>
      <c r="P2470" s="14"/>
      <c r="Q2470" s="14"/>
      <c r="R2470" s="218" t="e">
        <f>+VLOOKUP(F2470,'ESTADAR V3 2025'!$D$125:$G$236,4,FALSE)</f>
        <v>#N/A</v>
      </c>
    </row>
    <row r="2471" spans="1:18" x14ac:dyDescent="0.35">
      <c r="A2471" s="83" t="str">
        <f>IFERROR(VLOOKUP(LEFT(F2471,4),Tabla3[[COD]:[PROCESO]],5,0),"")</f>
        <v/>
      </c>
      <c r="B2471" s="15"/>
      <c r="C2471" s="85"/>
      <c r="D2471" s="84" t="e">
        <f>VLOOKUP(E2471,FINCAS!$A$2:$B$77,2,0)</f>
        <v>#N/A</v>
      </c>
      <c r="E2471" s="15"/>
      <c r="F2471" s="15"/>
      <c r="G2471" s="82" t="e">
        <f>VLOOKUP(F2471,'ESTADAR V3 2025'!$D$125:$E$240,2,0)</f>
        <v>#N/A</v>
      </c>
      <c r="H2471" s="86"/>
      <c r="I2471" s="86"/>
      <c r="J2471" s="15"/>
      <c r="K2471" s="92">
        <f t="shared" si="163"/>
        <v>0</v>
      </c>
      <c r="L2471" s="93">
        <f t="shared" si="164"/>
        <v>0</v>
      </c>
      <c r="M2471" s="94" t="str">
        <f>+IFERROR(VLOOKUP(LEFT(F2471,4),'ESTADAR V3 2025'!$C$4:$G$116,4,0),"")</f>
        <v/>
      </c>
      <c r="N2471" s="95" t="str">
        <f t="shared" si="165"/>
        <v/>
      </c>
      <c r="O2471" s="96" t="str">
        <f t="shared" si="166"/>
        <v/>
      </c>
      <c r="P2471" s="14"/>
      <c r="Q2471" s="14"/>
      <c r="R2471" s="218" t="e">
        <f>+VLOOKUP(F2471,'ESTADAR V3 2025'!$D$125:$G$236,4,FALSE)</f>
        <v>#N/A</v>
      </c>
    </row>
    <row r="2472" spans="1:18" x14ac:dyDescent="0.35">
      <c r="A2472" s="83" t="str">
        <f>IFERROR(VLOOKUP(LEFT(F2472,4),Tabla3[[COD]:[PROCESO]],5,0),"")</f>
        <v/>
      </c>
      <c r="B2472" s="15"/>
      <c r="C2472" s="85"/>
      <c r="D2472" s="84" t="e">
        <f>VLOOKUP(E2472,FINCAS!$A$2:$B$77,2,0)</f>
        <v>#N/A</v>
      </c>
      <c r="E2472" s="15"/>
      <c r="F2472" s="15"/>
      <c r="G2472" s="82" t="e">
        <f>VLOOKUP(F2472,'ESTADAR V3 2025'!$D$125:$E$240,2,0)</f>
        <v>#N/A</v>
      </c>
      <c r="H2472" s="86"/>
      <c r="I2472" s="86"/>
      <c r="J2472" s="15"/>
      <c r="K2472" s="92">
        <f t="shared" si="163"/>
        <v>0</v>
      </c>
      <c r="L2472" s="93">
        <f t="shared" si="164"/>
        <v>0</v>
      </c>
      <c r="M2472" s="94" t="str">
        <f>+IFERROR(VLOOKUP(LEFT(F2472,4),'ESTADAR V3 2025'!$C$4:$G$116,4,0),"")</f>
        <v/>
      </c>
      <c r="N2472" s="95" t="str">
        <f t="shared" si="165"/>
        <v/>
      </c>
      <c r="O2472" s="96" t="str">
        <f t="shared" si="166"/>
        <v/>
      </c>
      <c r="P2472" s="14"/>
      <c r="Q2472" s="14"/>
      <c r="R2472" s="218" t="e">
        <f>+VLOOKUP(F2472,'ESTADAR V3 2025'!$D$125:$G$236,4,FALSE)</f>
        <v>#N/A</v>
      </c>
    </row>
    <row r="2473" spans="1:18" x14ac:dyDescent="0.35">
      <c r="A2473" s="83" t="str">
        <f>IFERROR(VLOOKUP(LEFT(F2473,4),Tabla3[[COD]:[PROCESO]],5,0),"")</f>
        <v/>
      </c>
      <c r="B2473" s="15"/>
      <c r="C2473" s="85"/>
      <c r="D2473" s="84" t="e">
        <f>VLOOKUP(E2473,FINCAS!$A$2:$B$77,2,0)</f>
        <v>#N/A</v>
      </c>
      <c r="E2473" s="15"/>
      <c r="F2473" s="15"/>
      <c r="G2473" s="82" t="e">
        <f>VLOOKUP(F2473,'ESTADAR V3 2025'!$D$125:$E$240,2,0)</f>
        <v>#N/A</v>
      </c>
      <c r="H2473" s="86"/>
      <c r="I2473" s="86"/>
      <c r="J2473" s="15"/>
      <c r="K2473" s="92">
        <f t="shared" si="163"/>
        <v>0</v>
      </c>
      <c r="L2473" s="93">
        <f t="shared" si="164"/>
        <v>0</v>
      </c>
      <c r="M2473" s="94" t="str">
        <f>+IFERROR(VLOOKUP(LEFT(F2473,4),'ESTADAR V3 2025'!$C$4:$G$116,4,0),"")</f>
        <v/>
      </c>
      <c r="N2473" s="95" t="str">
        <f t="shared" si="165"/>
        <v/>
      </c>
      <c r="O2473" s="96" t="str">
        <f t="shared" si="166"/>
        <v/>
      </c>
      <c r="P2473" s="14"/>
      <c r="Q2473" s="14"/>
      <c r="R2473" s="218" t="e">
        <f>+VLOOKUP(F2473,'ESTADAR V3 2025'!$D$125:$G$236,4,FALSE)</f>
        <v>#N/A</v>
      </c>
    </row>
    <row r="2474" spans="1:18" x14ac:dyDescent="0.35">
      <c r="A2474" s="83" t="str">
        <f>IFERROR(VLOOKUP(LEFT(F2474,4),Tabla3[[COD]:[PROCESO]],5,0),"")</f>
        <v/>
      </c>
      <c r="B2474" s="15"/>
      <c r="C2474" s="85"/>
      <c r="D2474" s="84" t="e">
        <f>VLOOKUP(E2474,FINCAS!$A$2:$B$77,2,0)</f>
        <v>#N/A</v>
      </c>
      <c r="E2474" s="15"/>
      <c r="F2474" s="15"/>
      <c r="G2474" s="82" t="e">
        <f>VLOOKUP(F2474,'ESTADAR V3 2025'!$D$125:$E$240,2,0)</f>
        <v>#N/A</v>
      </c>
      <c r="H2474" s="86"/>
      <c r="I2474" s="86"/>
      <c r="J2474" s="15"/>
      <c r="K2474" s="92">
        <f t="shared" si="163"/>
        <v>0</v>
      </c>
      <c r="L2474" s="93">
        <f t="shared" si="164"/>
        <v>0</v>
      </c>
      <c r="M2474" s="94" t="str">
        <f>+IFERROR(VLOOKUP(LEFT(F2474,4),'ESTADAR V3 2025'!$C$4:$G$116,4,0),"")</f>
        <v/>
      </c>
      <c r="N2474" s="95" t="str">
        <f t="shared" si="165"/>
        <v/>
      </c>
      <c r="O2474" s="96" t="str">
        <f t="shared" si="166"/>
        <v/>
      </c>
      <c r="P2474" s="14"/>
      <c r="Q2474" s="14"/>
      <c r="R2474" s="218" t="e">
        <f>+VLOOKUP(F2474,'ESTADAR V3 2025'!$D$125:$G$236,4,FALSE)</f>
        <v>#N/A</v>
      </c>
    </row>
    <row r="2475" spans="1:18" x14ac:dyDescent="0.35">
      <c r="A2475" s="83" t="str">
        <f>IFERROR(VLOOKUP(LEFT(F2475,4),Tabla3[[COD]:[PROCESO]],5,0),"")</f>
        <v/>
      </c>
      <c r="B2475" s="15"/>
      <c r="C2475" s="85"/>
      <c r="D2475" s="84" t="e">
        <f>VLOOKUP(E2475,FINCAS!$A$2:$B$77,2,0)</f>
        <v>#N/A</v>
      </c>
      <c r="E2475" s="15"/>
      <c r="F2475" s="15"/>
      <c r="G2475" s="82" t="e">
        <f>VLOOKUP(F2475,'ESTADAR V3 2025'!$D$125:$E$240,2,0)</f>
        <v>#N/A</v>
      </c>
      <c r="H2475" s="86"/>
      <c r="I2475" s="86"/>
      <c r="J2475" s="15"/>
      <c r="K2475" s="92">
        <f t="shared" si="163"/>
        <v>0</v>
      </c>
      <c r="L2475" s="93">
        <f t="shared" si="164"/>
        <v>0</v>
      </c>
      <c r="M2475" s="94" t="str">
        <f>+IFERROR(VLOOKUP(LEFT(F2475,4),'ESTADAR V3 2025'!$C$4:$G$116,4,0),"")</f>
        <v/>
      </c>
      <c r="N2475" s="95" t="str">
        <f t="shared" si="165"/>
        <v/>
      </c>
      <c r="O2475" s="96" t="str">
        <f t="shared" si="166"/>
        <v/>
      </c>
      <c r="P2475" s="14"/>
      <c r="Q2475" s="14"/>
      <c r="R2475" s="218" t="e">
        <f>+VLOOKUP(F2475,'ESTADAR V3 2025'!$D$125:$G$236,4,FALSE)</f>
        <v>#N/A</v>
      </c>
    </row>
    <row r="2476" spans="1:18" x14ac:dyDescent="0.35">
      <c r="A2476" s="83" t="str">
        <f>IFERROR(VLOOKUP(LEFT(F2476,4),Tabla3[[COD]:[PROCESO]],5,0),"")</f>
        <v/>
      </c>
      <c r="B2476" s="15"/>
      <c r="C2476" s="85"/>
      <c r="D2476" s="84" t="e">
        <f>VLOOKUP(E2476,FINCAS!$A$2:$B$77,2,0)</f>
        <v>#N/A</v>
      </c>
      <c r="E2476" s="15"/>
      <c r="F2476" s="15"/>
      <c r="G2476" s="82" t="e">
        <f>VLOOKUP(F2476,'ESTADAR V3 2025'!$D$125:$E$240,2,0)</f>
        <v>#N/A</v>
      </c>
      <c r="H2476" s="86"/>
      <c r="I2476" s="86"/>
      <c r="J2476" s="15"/>
      <c r="K2476" s="92">
        <f t="shared" si="163"/>
        <v>0</v>
      </c>
      <c r="L2476" s="93">
        <f t="shared" si="164"/>
        <v>0</v>
      </c>
      <c r="M2476" s="94" t="str">
        <f>+IFERROR(VLOOKUP(LEFT(F2476,4),'ESTADAR V3 2025'!$C$4:$G$116,4,0),"")</f>
        <v/>
      </c>
      <c r="N2476" s="95" t="str">
        <f t="shared" si="165"/>
        <v/>
      </c>
      <c r="O2476" s="96" t="str">
        <f t="shared" si="166"/>
        <v/>
      </c>
      <c r="P2476" s="14"/>
      <c r="Q2476" s="14"/>
      <c r="R2476" s="218" t="e">
        <f>+VLOOKUP(F2476,'ESTADAR V3 2025'!$D$125:$G$236,4,FALSE)</f>
        <v>#N/A</v>
      </c>
    </row>
    <row r="2477" spans="1:18" x14ac:dyDescent="0.35">
      <c r="A2477" s="83" t="str">
        <f>IFERROR(VLOOKUP(LEFT(F2477,4),Tabla3[[COD]:[PROCESO]],5,0),"")</f>
        <v/>
      </c>
      <c r="B2477" s="15"/>
      <c r="C2477" s="85"/>
      <c r="D2477" s="84" t="e">
        <f>VLOOKUP(E2477,FINCAS!$A$2:$B$77,2,0)</f>
        <v>#N/A</v>
      </c>
      <c r="E2477" s="15"/>
      <c r="F2477" s="15"/>
      <c r="G2477" s="82" t="e">
        <f>VLOOKUP(F2477,'ESTADAR V3 2025'!$D$125:$E$240,2,0)</f>
        <v>#N/A</v>
      </c>
      <c r="H2477" s="86"/>
      <c r="I2477" s="86"/>
      <c r="J2477" s="15"/>
      <c r="K2477" s="92">
        <f t="shared" si="163"/>
        <v>0</v>
      </c>
      <c r="L2477" s="93">
        <f t="shared" si="164"/>
        <v>0</v>
      </c>
      <c r="M2477" s="94" t="str">
        <f>+IFERROR(VLOOKUP(LEFT(F2477,4),'ESTADAR V3 2025'!$C$4:$G$116,4,0),"")</f>
        <v/>
      </c>
      <c r="N2477" s="95" t="str">
        <f t="shared" si="165"/>
        <v/>
      </c>
      <c r="O2477" s="96" t="str">
        <f t="shared" si="166"/>
        <v/>
      </c>
      <c r="P2477" s="14"/>
      <c r="Q2477" s="14"/>
      <c r="R2477" s="218" t="e">
        <f>+VLOOKUP(F2477,'ESTADAR V3 2025'!$D$125:$G$236,4,FALSE)</f>
        <v>#N/A</v>
      </c>
    </row>
    <row r="2478" spans="1:18" x14ac:dyDescent="0.35">
      <c r="A2478" s="83" t="str">
        <f>IFERROR(VLOOKUP(LEFT(F2478,4),Tabla3[[COD]:[PROCESO]],5,0),"")</f>
        <v/>
      </c>
      <c r="B2478" s="15"/>
      <c r="C2478" s="85"/>
      <c r="D2478" s="84" t="e">
        <f>VLOOKUP(E2478,FINCAS!$A$2:$B$77,2,0)</f>
        <v>#N/A</v>
      </c>
      <c r="E2478" s="15"/>
      <c r="F2478" s="15"/>
      <c r="G2478" s="82" t="e">
        <f>VLOOKUP(F2478,'ESTADAR V3 2025'!$D$125:$E$240,2,0)</f>
        <v>#N/A</v>
      </c>
      <c r="H2478" s="86"/>
      <c r="I2478" s="86"/>
      <c r="J2478" s="15"/>
      <c r="K2478" s="92">
        <f t="shared" si="163"/>
        <v>0</v>
      </c>
      <c r="L2478" s="93">
        <f t="shared" si="164"/>
        <v>0</v>
      </c>
      <c r="M2478" s="94" t="str">
        <f>+IFERROR(VLOOKUP(LEFT(F2478,4),'ESTADAR V3 2025'!$C$4:$G$116,4,0),"")</f>
        <v/>
      </c>
      <c r="N2478" s="95" t="str">
        <f t="shared" si="165"/>
        <v/>
      </c>
      <c r="O2478" s="96" t="str">
        <f t="shared" si="166"/>
        <v/>
      </c>
      <c r="P2478" s="14"/>
      <c r="Q2478" s="14"/>
      <c r="R2478" s="218" t="e">
        <f>+VLOOKUP(F2478,'ESTADAR V3 2025'!$D$125:$G$236,4,FALSE)</f>
        <v>#N/A</v>
      </c>
    </row>
    <row r="2479" spans="1:18" x14ac:dyDescent="0.35">
      <c r="A2479" s="83" t="str">
        <f>IFERROR(VLOOKUP(LEFT(F2479,4),Tabla3[[COD]:[PROCESO]],5,0),"")</f>
        <v/>
      </c>
      <c r="B2479" s="15"/>
      <c r="C2479" s="85"/>
      <c r="D2479" s="84" t="e">
        <f>VLOOKUP(E2479,FINCAS!$A$2:$B$77,2,0)</f>
        <v>#N/A</v>
      </c>
      <c r="E2479" s="15"/>
      <c r="F2479" s="15"/>
      <c r="G2479" s="82" t="e">
        <f>VLOOKUP(F2479,'ESTADAR V3 2025'!$D$125:$E$240,2,0)</f>
        <v>#N/A</v>
      </c>
      <c r="H2479" s="86"/>
      <c r="I2479" s="86"/>
      <c r="J2479" s="15"/>
      <c r="K2479" s="92">
        <f t="shared" si="163"/>
        <v>0</v>
      </c>
      <c r="L2479" s="93">
        <f t="shared" si="164"/>
        <v>0</v>
      </c>
      <c r="M2479" s="94" t="str">
        <f>+IFERROR(VLOOKUP(LEFT(F2479,4),'ESTADAR V3 2025'!$C$4:$G$116,4,0),"")</f>
        <v/>
      </c>
      <c r="N2479" s="95" t="str">
        <f t="shared" si="165"/>
        <v/>
      </c>
      <c r="O2479" s="96" t="str">
        <f t="shared" si="166"/>
        <v/>
      </c>
      <c r="P2479" s="14"/>
      <c r="Q2479" s="14"/>
      <c r="R2479" s="218" t="e">
        <f>+VLOOKUP(F2479,'ESTADAR V3 2025'!$D$125:$G$236,4,FALSE)</f>
        <v>#N/A</v>
      </c>
    </row>
    <row r="2480" spans="1:18" x14ac:dyDescent="0.35">
      <c r="A2480" s="83" t="str">
        <f>IFERROR(VLOOKUP(LEFT(F2480,4),Tabla3[[COD]:[PROCESO]],5,0),"")</f>
        <v/>
      </c>
      <c r="B2480" s="15"/>
      <c r="C2480" s="85"/>
      <c r="D2480" s="84" t="e">
        <f>VLOOKUP(E2480,FINCAS!$A$2:$B$77,2,0)</f>
        <v>#N/A</v>
      </c>
      <c r="E2480" s="15"/>
      <c r="F2480" s="15"/>
      <c r="G2480" s="82" t="e">
        <f>VLOOKUP(F2480,'ESTADAR V3 2025'!$D$125:$E$240,2,0)</f>
        <v>#N/A</v>
      </c>
      <c r="H2480" s="86"/>
      <c r="I2480" s="86"/>
      <c r="J2480" s="15"/>
      <c r="K2480" s="92">
        <f t="shared" si="163"/>
        <v>0</v>
      </c>
      <c r="L2480" s="93">
        <f t="shared" si="164"/>
        <v>0</v>
      </c>
      <c r="M2480" s="94" t="str">
        <f>+IFERROR(VLOOKUP(LEFT(F2480,4),'ESTADAR V3 2025'!$C$4:$G$116,4,0),"")</f>
        <v/>
      </c>
      <c r="N2480" s="95" t="str">
        <f t="shared" si="165"/>
        <v/>
      </c>
      <c r="O2480" s="96" t="str">
        <f t="shared" si="166"/>
        <v/>
      </c>
      <c r="P2480" s="14"/>
      <c r="Q2480" s="14"/>
      <c r="R2480" s="218" t="e">
        <f>+VLOOKUP(F2480,'ESTADAR V3 2025'!$D$125:$G$236,4,FALSE)</f>
        <v>#N/A</v>
      </c>
    </row>
    <row r="2481" spans="1:18" x14ac:dyDescent="0.35">
      <c r="A2481" s="83" t="str">
        <f>IFERROR(VLOOKUP(LEFT(F2481,4),Tabla3[[COD]:[PROCESO]],5,0),"")</f>
        <v/>
      </c>
      <c r="B2481" s="15"/>
      <c r="C2481" s="85"/>
      <c r="D2481" s="84" t="e">
        <f>VLOOKUP(E2481,FINCAS!$A$2:$B$77,2,0)</f>
        <v>#N/A</v>
      </c>
      <c r="E2481" s="15"/>
      <c r="F2481" s="15"/>
      <c r="G2481" s="82" t="e">
        <f>VLOOKUP(F2481,'ESTADAR V3 2025'!$D$125:$E$240,2,0)</f>
        <v>#N/A</v>
      </c>
      <c r="H2481" s="86"/>
      <c r="I2481" s="86"/>
      <c r="J2481" s="15"/>
      <c r="K2481" s="92">
        <f t="shared" si="163"/>
        <v>0</v>
      </c>
      <c r="L2481" s="93">
        <f t="shared" si="164"/>
        <v>0</v>
      </c>
      <c r="M2481" s="94" t="str">
        <f>+IFERROR(VLOOKUP(LEFT(F2481,4),'ESTADAR V3 2025'!$C$4:$G$116,4,0),"")</f>
        <v/>
      </c>
      <c r="N2481" s="95" t="str">
        <f t="shared" si="165"/>
        <v/>
      </c>
      <c r="O2481" s="96" t="str">
        <f t="shared" si="166"/>
        <v/>
      </c>
      <c r="P2481" s="14"/>
      <c r="Q2481" s="14"/>
      <c r="R2481" s="218" t="e">
        <f>+VLOOKUP(F2481,'ESTADAR V3 2025'!$D$125:$G$236,4,FALSE)</f>
        <v>#N/A</v>
      </c>
    </row>
    <row r="2482" spans="1:18" x14ac:dyDescent="0.35">
      <c r="A2482" s="83" t="str">
        <f>IFERROR(VLOOKUP(LEFT(F2482,4),Tabla3[[COD]:[PROCESO]],5,0),"")</f>
        <v/>
      </c>
      <c r="B2482" s="15"/>
      <c r="C2482" s="85"/>
      <c r="D2482" s="84" t="e">
        <f>VLOOKUP(E2482,FINCAS!$A$2:$B$77,2,0)</f>
        <v>#N/A</v>
      </c>
      <c r="E2482" s="15"/>
      <c r="F2482" s="15"/>
      <c r="G2482" s="82" t="e">
        <f>VLOOKUP(F2482,'ESTADAR V3 2025'!$D$125:$E$240,2,0)</f>
        <v>#N/A</v>
      </c>
      <c r="H2482" s="86"/>
      <c r="I2482" s="86"/>
      <c r="J2482" s="15"/>
      <c r="K2482" s="92">
        <f t="shared" si="163"/>
        <v>0</v>
      </c>
      <c r="L2482" s="93">
        <f t="shared" si="164"/>
        <v>0</v>
      </c>
      <c r="M2482" s="94" t="str">
        <f>+IFERROR(VLOOKUP(LEFT(F2482,4),'ESTADAR V3 2025'!$C$4:$G$116,4,0),"")</f>
        <v/>
      </c>
      <c r="N2482" s="95" t="str">
        <f t="shared" si="165"/>
        <v/>
      </c>
      <c r="O2482" s="96" t="str">
        <f t="shared" si="166"/>
        <v/>
      </c>
      <c r="P2482" s="14"/>
      <c r="Q2482" s="14"/>
      <c r="R2482" s="218" t="e">
        <f>+VLOOKUP(F2482,'ESTADAR V3 2025'!$D$125:$G$236,4,FALSE)</f>
        <v>#N/A</v>
      </c>
    </row>
    <row r="2483" spans="1:18" x14ac:dyDescent="0.35">
      <c r="A2483" s="83" t="str">
        <f>IFERROR(VLOOKUP(LEFT(F2483,4),Tabla3[[COD]:[PROCESO]],5,0),"")</f>
        <v/>
      </c>
      <c r="B2483" s="15"/>
      <c r="C2483" s="85"/>
      <c r="D2483" s="84" t="e">
        <f>VLOOKUP(E2483,FINCAS!$A$2:$B$77,2,0)</f>
        <v>#N/A</v>
      </c>
      <c r="E2483" s="15"/>
      <c r="F2483" s="15"/>
      <c r="G2483" s="82" t="e">
        <f>VLOOKUP(F2483,'ESTADAR V3 2025'!$D$125:$E$240,2,0)</f>
        <v>#N/A</v>
      </c>
      <c r="H2483" s="86"/>
      <c r="I2483" s="86"/>
      <c r="J2483" s="15"/>
      <c r="K2483" s="92">
        <f t="shared" si="163"/>
        <v>0</v>
      </c>
      <c r="L2483" s="93">
        <f t="shared" si="164"/>
        <v>0</v>
      </c>
      <c r="M2483" s="94" t="str">
        <f>+IFERROR(VLOOKUP(LEFT(F2483,4),'ESTADAR V3 2025'!$C$4:$G$116,4,0),"")</f>
        <v/>
      </c>
      <c r="N2483" s="95" t="str">
        <f t="shared" si="165"/>
        <v/>
      </c>
      <c r="O2483" s="96" t="str">
        <f t="shared" si="166"/>
        <v/>
      </c>
      <c r="P2483" s="14"/>
      <c r="Q2483" s="14"/>
      <c r="R2483" s="218" t="e">
        <f>+VLOOKUP(F2483,'ESTADAR V3 2025'!$D$125:$G$236,4,FALSE)</f>
        <v>#N/A</v>
      </c>
    </row>
    <row r="2484" spans="1:18" x14ac:dyDescent="0.35">
      <c r="A2484" s="83" t="str">
        <f>IFERROR(VLOOKUP(LEFT(F2484,4),Tabla3[[COD]:[PROCESO]],5,0),"")</f>
        <v/>
      </c>
      <c r="B2484" s="15"/>
      <c r="C2484" s="85"/>
      <c r="D2484" s="84" t="e">
        <f>VLOOKUP(E2484,FINCAS!$A$2:$B$77,2,0)</f>
        <v>#N/A</v>
      </c>
      <c r="E2484" s="15"/>
      <c r="F2484" s="15"/>
      <c r="G2484" s="82" t="e">
        <f>VLOOKUP(F2484,'ESTADAR V3 2025'!$D$125:$E$240,2,0)</f>
        <v>#N/A</v>
      </c>
      <c r="H2484" s="86"/>
      <c r="I2484" s="86"/>
      <c r="J2484" s="15"/>
      <c r="K2484" s="92">
        <f t="shared" si="163"/>
        <v>0</v>
      </c>
      <c r="L2484" s="93">
        <f t="shared" si="164"/>
        <v>0</v>
      </c>
      <c r="M2484" s="94" t="str">
        <f>+IFERROR(VLOOKUP(LEFT(F2484,4),'ESTADAR V3 2025'!$C$4:$G$116,4,0),"")</f>
        <v/>
      </c>
      <c r="N2484" s="95" t="str">
        <f t="shared" si="165"/>
        <v/>
      </c>
      <c r="O2484" s="96" t="str">
        <f t="shared" si="166"/>
        <v/>
      </c>
      <c r="P2484" s="14"/>
      <c r="Q2484" s="14"/>
      <c r="R2484" s="218" t="e">
        <f>+VLOOKUP(F2484,'ESTADAR V3 2025'!$D$125:$G$236,4,FALSE)</f>
        <v>#N/A</v>
      </c>
    </row>
    <row r="2485" spans="1:18" x14ac:dyDescent="0.35">
      <c r="A2485" s="83" t="str">
        <f>IFERROR(VLOOKUP(LEFT(F2485,4),Tabla3[[COD]:[PROCESO]],5,0),"")</f>
        <v/>
      </c>
      <c r="B2485" s="15"/>
      <c r="C2485" s="85"/>
      <c r="D2485" s="84" t="e">
        <f>VLOOKUP(E2485,FINCAS!$A$2:$B$77,2,0)</f>
        <v>#N/A</v>
      </c>
      <c r="E2485" s="15"/>
      <c r="F2485" s="15"/>
      <c r="G2485" s="82" t="e">
        <f>VLOOKUP(F2485,'ESTADAR V3 2025'!$D$125:$E$240,2,0)</f>
        <v>#N/A</v>
      </c>
      <c r="H2485" s="86"/>
      <c r="I2485" s="86"/>
      <c r="J2485" s="15"/>
      <c r="K2485" s="92">
        <f t="shared" si="163"/>
        <v>0</v>
      </c>
      <c r="L2485" s="93">
        <f t="shared" si="164"/>
        <v>0</v>
      </c>
      <c r="M2485" s="94" t="str">
        <f>+IFERROR(VLOOKUP(LEFT(F2485,4),'ESTADAR V3 2025'!$C$4:$G$116,4,0),"")</f>
        <v/>
      </c>
      <c r="N2485" s="95" t="str">
        <f t="shared" si="165"/>
        <v/>
      </c>
      <c r="O2485" s="96" t="str">
        <f t="shared" si="166"/>
        <v/>
      </c>
      <c r="P2485" s="14"/>
      <c r="Q2485" s="14"/>
      <c r="R2485" s="218" t="e">
        <f>+VLOOKUP(F2485,'ESTADAR V3 2025'!$D$125:$G$236,4,FALSE)</f>
        <v>#N/A</v>
      </c>
    </row>
    <row r="2486" spans="1:18" x14ac:dyDescent="0.35">
      <c r="A2486" s="83" t="str">
        <f>IFERROR(VLOOKUP(LEFT(F2486,4),Tabla3[[COD]:[PROCESO]],5,0),"")</f>
        <v/>
      </c>
      <c r="B2486" s="15"/>
      <c r="C2486" s="85"/>
      <c r="D2486" s="84" t="e">
        <f>VLOOKUP(E2486,FINCAS!$A$2:$B$77,2,0)</f>
        <v>#N/A</v>
      </c>
      <c r="E2486" s="15"/>
      <c r="F2486" s="15"/>
      <c r="G2486" s="82" t="e">
        <f>VLOOKUP(F2486,'ESTADAR V3 2025'!$D$125:$E$240,2,0)</f>
        <v>#N/A</v>
      </c>
      <c r="H2486" s="86"/>
      <c r="I2486" s="86"/>
      <c r="J2486" s="15"/>
      <c r="K2486" s="92">
        <f t="shared" si="163"/>
        <v>0</v>
      </c>
      <c r="L2486" s="93">
        <f t="shared" si="164"/>
        <v>0</v>
      </c>
      <c r="M2486" s="94" t="str">
        <f>+IFERROR(VLOOKUP(LEFT(F2486,4),'ESTADAR V3 2025'!$C$4:$G$116,4,0),"")</f>
        <v/>
      </c>
      <c r="N2486" s="95" t="str">
        <f t="shared" si="165"/>
        <v/>
      </c>
      <c r="O2486" s="96" t="str">
        <f t="shared" si="166"/>
        <v/>
      </c>
      <c r="P2486" s="14"/>
      <c r="Q2486" s="14"/>
      <c r="R2486" s="218" t="e">
        <f>+VLOOKUP(F2486,'ESTADAR V3 2025'!$D$125:$G$236,4,FALSE)</f>
        <v>#N/A</v>
      </c>
    </row>
    <row r="2487" spans="1:18" x14ac:dyDescent="0.35">
      <c r="A2487" s="83" t="str">
        <f>IFERROR(VLOOKUP(LEFT(F2487,4),Tabla3[[COD]:[PROCESO]],5,0),"")</f>
        <v/>
      </c>
      <c r="B2487" s="15"/>
      <c r="C2487" s="85"/>
      <c r="D2487" s="84" t="e">
        <f>VLOOKUP(E2487,FINCAS!$A$2:$B$77,2,0)</f>
        <v>#N/A</v>
      </c>
      <c r="E2487" s="15"/>
      <c r="F2487" s="15"/>
      <c r="G2487" s="82" t="e">
        <f>VLOOKUP(F2487,'ESTADAR V3 2025'!$D$125:$E$240,2,0)</f>
        <v>#N/A</v>
      </c>
      <c r="H2487" s="86"/>
      <c r="I2487" s="86"/>
      <c r="J2487" s="15"/>
      <c r="K2487" s="92">
        <f t="shared" si="163"/>
        <v>0</v>
      </c>
      <c r="L2487" s="93">
        <f t="shared" si="164"/>
        <v>0</v>
      </c>
      <c r="M2487" s="94" t="str">
        <f>+IFERROR(VLOOKUP(LEFT(F2487,4),'ESTADAR V3 2025'!$C$4:$G$116,4,0),"")</f>
        <v/>
      </c>
      <c r="N2487" s="95" t="str">
        <f t="shared" si="165"/>
        <v/>
      </c>
      <c r="O2487" s="96" t="str">
        <f t="shared" si="166"/>
        <v/>
      </c>
      <c r="P2487" s="14"/>
      <c r="Q2487" s="14"/>
      <c r="R2487" s="218" t="e">
        <f>+VLOOKUP(F2487,'ESTADAR V3 2025'!$D$125:$G$236,4,FALSE)</f>
        <v>#N/A</v>
      </c>
    </row>
    <row r="2488" spans="1:18" x14ac:dyDescent="0.35">
      <c r="A2488" s="83" t="str">
        <f>IFERROR(VLOOKUP(LEFT(F2488,4),Tabla3[[COD]:[PROCESO]],5,0),"")</f>
        <v/>
      </c>
      <c r="B2488" s="15"/>
      <c r="C2488" s="85"/>
      <c r="D2488" s="84" t="e">
        <f>VLOOKUP(E2488,FINCAS!$A$2:$B$77,2,0)</f>
        <v>#N/A</v>
      </c>
      <c r="E2488" s="15"/>
      <c r="F2488" s="15"/>
      <c r="G2488" s="82" t="e">
        <f>VLOOKUP(F2488,'ESTADAR V3 2025'!$D$125:$E$240,2,0)</f>
        <v>#N/A</v>
      </c>
      <c r="H2488" s="86"/>
      <c r="I2488" s="86"/>
      <c r="J2488" s="15"/>
      <c r="K2488" s="92">
        <f t="shared" si="163"/>
        <v>0</v>
      </c>
      <c r="L2488" s="93">
        <f t="shared" si="164"/>
        <v>0</v>
      </c>
      <c r="M2488" s="94" t="str">
        <f>+IFERROR(VLOOKUP(LEFT(F2488,4),'ESTADAR V3 2025'!$C$4:$G$116,4,0),"")</f>
        <v/>
      </c>
      <c r="N2488" s="95" t="str">
        <f t="shared" si="165"/>
        <v/>
      </c>
      <c r="O2488" s="96" t="str">
        <f t="shared" si="166"/>
        <v/>
      </c>
      <c r="P2488" s="14"/>
      <c r="Q2488" s="14"/>
      <c r="R2488" s="218" t="e">
        <f>+VLOOKUP(F2488,'ESTADAR V3 2025'!$D$125:$G$236,4,FALSE)</f>
        <v>#N/A</v>
      </c>
    </row>
    <row r="2489" spans="1:18" x14ac:dyDescent="0.35">
      <c r="A2489" s="83" t="str">
        <f>IFERROR(VLOOKUP(LEFT(F2489,4),Tabla3[[COD]:[PROCESO]],5,0),"")</f>
        <v/>
      </c>
      <c r="B2489" s="15"/>
      <c r="C2489" s="85"/>
      <c r="D2489" s="84" t="e">
        <f>VLOOKUP(E2489,FINCAS!$A$2:$B$77,2,0)</f>
        <v>#N/A</v>
      </c>
      <c r="E2489" s="15"/>
      <c r="F2489" s="15"/>
      <c r="G2489" s="82" t="e">
        <f>VLOOKUP(F2489,'ESTADAR V3 2025'!$D$125:$E$240,2,0)</f>
        <v>#N/A</v>
      </c>
      <c r="H2489" s="86"/>
      <c r="I2489" s="86"/>
      <c r="J2489" s="15"/>
      <c r="K2489" s="92">
        <f t="shared" si="163"/>
        <v>0</v>
      </c>
      <c r="L2489" s="93">
        <f t="shared" si="164"/>
        <v>0</v>
      </c>
      <c r="M2489" s="94" t="str">
        <f>+IFERROR(VLOOKUP(LEFT(F2489,4),'ESTADAR V3 2025'!$C$4:$G$116,4,0),"")</f>
        <v/>
      </c>
      <c r="N2489" s="95" t="str">
        <f t="shared" si="165"/>
        <v/>
      </c>
      <c r="O2489" s="96" t="str">
        <f t="shared" si="166"/>
        <v/>
      </c>
      <c r="P2489" s="14"/>
      <c r="Q2489" s="14"/>
      <c r="R2489" s="218" t="e">
        <f>+VLOOKUP(F2489,'ESTADAR V3 2025'!$D$125:$G$236,4,FALSE)</f>
        <v>#N/A</v>
      </c>
    </row>
    <row r="2490" spans="1:18" x14ac:dyDescent="0.35">
      <c r="A2490" s="83" t="str">
        <f>IFERROR(VLOOKUP(LEFT(F2490,4),Tabla3[[COD]:[PROCESO]],5,0),"")</f>
        <v/>
      </c>
      <c r="B2490" s="15"/>
      <c r="C2490" s="85"/>
      <c r="D2490" s="84" t="e">
        <f>VLOOKUP(E2490,FINCAS!$A$2:$B$77,2,0)</f>
        <v>#N/A</v>
      </c>
      <c r="E2490" s="15"/>
      <c r="F2490" s="15"/>
      <c r="G2490" s="82" t="e">
        <f>VLOOKUP(F2490,'ESTADAR V3 2025'!$D$125:$E$240,2,0)</f>
        <v>#N/A</v>
      </c>
      <c r="H2490" s="86"/>
      <c r="I2490" s="86"/>
      <c r="J2490" s="15"/>
      <c r="K2490" s="92">
        <f t="shared" si="163"/>
        <v>0</v>
      </c>
      <c r="L2490" s="93">
        <f t="shared" si="164"/>
        <v>0</v>
      </c>
      <c r="M2490" s="94" t="str">
        <f>+IFERROR(VLOOKUP(LEFT(F2490,4),'ESTADAR V3 2025'!$C$4:$G$116,4,0),"")</f>
        <v/>
      </c>
      <c r="N2490" s="95" t="str">
        <f t="shared" si="165"/>
        <v/>
      </c>
      <c r="O2490" s="96" t="str">
        <f t="shared" si="166"/>
        <v/>
      </c>
      <c r="P2490" s="14"/>
      <c r="Q2490" s="14"/>
      <c r="R2490" s="218" t="e">
        <f>+VLOOKUP(F2490,'ESTADAR V3 2025'!$D$125:$G$236,4,FALSE)</f>
        <v>#N/A</v>
      </c>
    </row>
    <row r="2491" spans="1:18" x14ac:dyDescent="0.35">
      <c r="A2491" s="83" t="str">
        <f>IFERROR(VLOOKUP(LEFT(F2491,4),Tabla3[[COD]:[PROCESO]],5,0),"")</f>
        <v/>
      </c>
      <c r="B2491" s="15"/>
      <c r="C2491" s="85"/>
      <c r="D2491" s="84" t="e">
        <f>VLOOKUP(E2491,FINCAS!$A$2:$B$77,2,0)</f>
        <v>#N/A</v>
      </c>
      <c r="E2491" s="15"/>
      <c r="F2491" s="15"/>
      <c r="G2491" s="82" t="e">
        <f>VLOOKUP(F2491,'ESTADAR V3 2025'!$D$125:$E$240,2,0)</f>
        <v>#N/A</v>
      </c>
      <c r="H2491" s="86"/>
      <c r="I2491" s="86"/>
      <c r="J2491" s="15"/>
      <c r="K2491" s="92">
        <f t="shared" si="163"/>
        <v>0</v>
      </c>
      <c r="L2491" s="93">
        <f t="shared" si="164"/>
        <v>0</v>
      </c>
      <c r="M2491" s="94" t="str">
        <f>+IFERROR(VLOOKUP(LEFT(F2491,4),'ESTADAR V3 2025'!$C$4:$G$116,4,0),"")</f>
        <v/>
      </c>
      <c r="N2491" s="95" t="str">
        <f t="shared" si="165"/>
        <v/>
      </c>
      <c r="O2491" s="96" t="str">
        <f t="shared" si="166"/>
        <v/>
      </c>
      <c r="P2491" s="14"/>
      <c r="Q2491" s="14"/>
      <c r="R2491" s="218" t="e">
        <f>+VLOOKUP(F2491,'ESTADAR V3 2025'!$D$125:$G$236,4,FALSE)</f>
        <v>#N/A</v>
      </c>
    </row>
    <row r="2492" spans="1:18" x14ac:dyDescent="0.35">
      <c r="A2492" s="83" t="str">
        <f>IFERROR(VLOOKUP(LEFT(F2492,4),Tabla3[[COD]:[PROCESO]],5,0),"")</f>
        <v/>
      </c>
      <c r="B2492" s="15"/>
      <c r="C2492" s="85"/>
      <c r="D2492" s="84" t="e">
        <f>VLOOKUP(E2492,FINCAS!$A$2:$B$77,2,0)</f>
        <v>#N/A</v>
      </c>
      <c r="E2492" s="15"/>
      <c r="F2492" s="15"/>
      <c r="G2492" s="82" t="e">
        <f>VLOOKUP(F2492,'ESTADAR V3 2025'!$D$125:$E$240,2,0)</f>
        <v>#N/A</v>
      </c>
      <c r="H2492" s="86"/>
      <c r="I2492" s="86"/>
      <c r="J2492" s="15"/>
      <c r="K2492" s="92">
        <f t="shared" si="163"/>
        <v>0</v>
      </c>
      <c r="L2492" s="93">
        <f t="shared" si="164"/>
        <v>0</v>
      </c>
      <c r="M2492" s="94" t="str">
        <f>+IFERROR(VLOOKUP(LEFT(F2492,4),'ESTADAR V3 2025'!$C$4:$G$116,4,0),"")</f>
        <v/>
      </c>
      <c r="N2492" s="95" t="str">
        <f t="shared" si="165"/>
        <v/>
      </c>
      <c r="O2492" s="96" t="str">
        <f t="shared" si="166"/>
        <v/>
      </c>
      <c r="P2492" s="14"/>
      <c r="Q2492" s="14"/>
      <c r="R2492" s="218" t="e">
        <f>+VLOOKUP(F2492,'ESTADAR V3 2025'!$D$125:$G$236,4,FALSE)</f>
        <v>#N/A</v>
      </c>
    </row>
    <row r="2493" spans="1:18" x14ac:dyDescent="0.35">
      <c r="A2493" s="83" t="str">
        <f>IFERROR(VLOOKUP(LEFT(F2493,4),Tabla3[[COD]:[PROCESO]],5,0),"")</f>
        <v/>
      </c>
      <c r="B2493" s="15"/>
      <c r="C2493" s="85"/>
      <c r="D2493" s="84" t="e">
        <f>VLOOKUP(E2493,FINCAS!$A$2:$B$77,2,0)</f>
        <v>#N/A</v>
      </c>
      <c r="E2493" s="15"/>
      <c r="F2493" s="15"/>
      <c r="G2493" s="82" t="e">
        <f>VLOOKUP(F2493,'ESTADAR V3 2025'!$D$125:$E$240,2,0)</f>
        <v>#N/A</v>
      </c>
      <c r="H2493" s="86"/>
      <c r="I2493" s="86"/>
      <c r="J2493" s="15"/>
      <c r="K2493" s="92">
        <f t="shared" si="163"/>
        <v>0</v>
      </c>
      <c r="L2493" s="93">
        <f t="shared" si="164"/>
        <v>0</v>
      </c>
      <c r="M2493" s="94" t="str">
        <f>+IFERROR(VLOOKUP(LEFT(F2493,4),'ESTADAR V3 2025'!$C$4:$G$116,4,0),"")</f>
        <v/>
      </c>
      <c r="N2493" s="95" t="str">
        <f t="shared" si="165"/>
        <v/>
      </c>
      <c r="O2493" s="96" t="str">
        <f t="shared" si="166"/>
        <v/>
      </c>
      <c r="P2493" s="14"/>
      <c r="Q2493" s="14"/>
      <c r="R2493" s="218" t="e">
        <f>+VLOOKUP(F2493,'ESTADAR V3 2025'!$D$125:$G$236,4,FALSE)</f>
        <v>#N/A</v>
      </c>
    </row>
    <row r="2494" spans="1:18" x14ac:dyDescent="0.35">
      <c r="A2494" s="83" t="str">
        <f>IFERROR(VLOOKUP(LEFT(F2494,4),Tabla3[[COD]:[PROCESO]],5,0),"")</f>
        <v/>
      </c>
      <c r="B2494" s="15"/>
      <c r="C2494" s="85"/>
      <c r="D2494" s="84" t="e">
        <f>VLOOKUP(E2494,FINCAS!$A$2:$B$77,2,0)</f>
        <v>#N/A</v>
      </c>
      <c r="E2494" s="15"/>
      <c r="F2494" s="15"/>
      <c r="G2494" s="82" t="e">
        <f>VLOOKUP(F2494,'ESTADAR V3 2025'!$D$125:$E$240,2,0)</f>
        <v>#N/A</v>
      </c>
      <c r="H2494" s="86"/>
      <c r="I2494" s="86"/>
      <c r="J2494" s="15"/>
      <c r="K2494" s="92">
        <f t="shared" si="163"/>
        <v>0</v>
      </c>
      <c r="L2494" s="93">
        <f t="shared" si="164"/>
        <v>0</v>
      </c>
      <c r="M2494" s="94" t="str">
        <f>+IFERROR(VLOOKUP(LEFT(F2494,4),'ESTADAR V3 2025'!$C$4:$G$116,4,0),"")</f>
        <v/>
      </c>
      <c r="N2494" s="95" t="str">
        <f t="shared" si="165"/>
        <v/>
      </c>
      <c r="O2494" s="96" t="str">
        <f t="shared" si="166"/>
        <v/>
      </c>
      <c r="P2494" s="14"/>
      <c r="Q2494" s="14"/>
      <c r="R2494" s="218" t="e">
        <f>+VLOOKUP(F2494,'ESTADAR V3 2025'!$D$125:$G$236,4,FALSE)</f>
        <v>#N/A</v>
      </c>
    </row>
    <row r="2495" spans="1:18" x14ac:dyDescent="0.35">
      <c r="A2495" s="83" t="str">
        <f>IFERROR(VLOOKUP(LEFT(F2495,4),Tabla3[[COD]:[PROCESO]],5,0),"")</f>
        <v/>
      </c>
      <c r="B2495" s="15"/>
      <c r="C2495" s="85"/>
      <c r="D2495" s="84" t="e">
        <f>VLOOKUP(E2495,FINCAS!$A$2:$B$77,2,0)</f>
        <v>#N/A</v>
      </c>
      <c r="E2495" s="15"/>
      <c r="F2495" s="15"/>
      <c r="G2495" s="82" t="e">
        <f>VLOOKUP(F2495,'ESTADAR V3 2025'!$D$125:$E$240,2,0)</f>
        <v>#N/A</v>
      </c>
      <c r="H2495" s="86"/>
      <c r="I2495" s="86"/>
      <c r="J2495" s="15"/>
      <c r="K2495" s="92">
        <f t="shared" si="163"/>
        <v>0</v>
      </c>
      <c r="L2495" s="93">
        <f t="shared" si="164"/>
        <v>0</v>
      </c>
      <c r="M2495" s="94" t="str">
        <f>+IFERROR(VLOOKUP(LEFT(F2495,4),'ESTADAR V3 2025'!$C$4:$G$116,4,0),"")</f>
        <v/>
      </c>
      <c r="N2495" s="95" t="str">
        <f t="shared" si="165"/>
        <v/>
      </c>
      <c r="O2495" s="96" t="str">
        <f t="shared" si="166"/>
        <v/>
      </c>
      <c r="P2495" s="14"/>
      <c r="Q2495" s="14"/>
      <c r="R2495" s="218" t="e">
        <f>+VLOOKUP(F2495,'ESTADAR V3 2025'!$D$125:$G$236,4,FALSE)</f>
        <v>#N/A</v>
      </c>
    </row>
    <row r="2496" spans="1:18" x14ac:dyDescent="0.35">
      <c r="A2496" s="83" t="str">
        <f>IFERROR(VLOOKUP(LEFT(F2496,4),Tabla3[[COD]:[PROCESO]],5,0),"")</f>
        <v/>
      </c>
      <c r="B2496" s="15"/>
      <c r="C2496" s="85"/>
      <c r="D2496" s="84" t="e">
        <f>VLOOKUP(E2496,FINCAS!$A$2:$B$77,2,0)</f>
        <v>#N/A</v>
      </c>
      <c r="E2496" s="15"/>
      <c r="F2496" s="15"/>
      <c r="G2496" s="82" t="e">
        <f>VLOOKUP(F2496,'ESTADAR V3 2025'!$D$125:$E$240,2,0)</f>
        <v>#N/A</v>
      </c>
      <c r="H2496" s="86"/>
      <c r="I2496" s="86"/>
      <c r="J2496" s="15"/>
      <c r="K2496" s="92">
        <f t="shared" si="163"/>
        <v>0</v>
      </c>
      <c r="L2496" s="93">
        <f t="shared" si="164"/>
        <v>0</v>
      </c>
      <c r="M2496" s="94" t="str">
        <f>+IFERROR(VLOOKUP(LEFT(F2496,4),'ESTADAR V3 2025'!$C$4:$G$116,4,0),"")</f>
        <v/>
      </c>
      <c r="N2496" s="95" t="str">
        <f t="shared" si="165"/>
        <v/>
      </c>
      <c r="O2496" s="96" t="str">
        <f t="shared" si="166"/>
        <v/>
      </c>
      <c r="P2496" s="14"/>
      <c r="Q2496" s="14"/>
      <c r="R2496" s="218" t="e">
        <f>+VLOOKUP(F2496,'ESTADAR V3 2025'!$D$125:$G$236,4,FALSE)</f>
        <v>#N/A</v>
      </c>
    </row>
    <row r="2497" spans="1:18" x14ac:dyDescent="0.35">
      <c r="A2497" s="83" t="str">
        <f>IFERROR(VLOOKUP(LEFT(F2497,4),Tabla3[[COD]:[PROCESO]],5,0),"")</f>
        <v/>
      </c>
      <c r="B2497" s="15"/>
      <c r="C2497" s="85"/>
      <c r="D2497" s="84" t="e">
        <f>VLOOKUP(E2497,FINCAS!$A$2:$B$77,2,0)</f>
        <v>#N/A</v>
      </c>
      <c r="E2497" s="15"/>
      <c r="F2497" s="15"/>
      <c r="G2497" s="82" t="e">
        <f>VLOOKUP(F2497,'ESTADAR V3 2025'!$D$125:$E$240,2,0)</f>
        <v>#N/A</v>
      </c>
      <c r="H2497" s="86"/>
      <c r="I2497" s="86"/>
      <c r="J2497" s="15"/>
      <c r="K2497" s="92">
        <f t="shared" si="163"/>
        <v>0</v>
      </c>
      <c r="L2497" s="93">
        <f t="shared" si="164"/>
        <v>0</v>
      </c>
      <c r="M2497" s="94" t="str">
        <f>+IFERROR(VLOOKUP(LEFT(F2497,4),'ESTADAR V3 2025'!$C$4:$G$116,4,0),"")</f>
        <v/>
      </c>
      <c r="N2497" s="95" t="str">
        <f t="shared" si="165"/>
        <v/>
      </c>
      <c r="O2497" s="96" t="str">
        <f t="shared" si="166"/>
        <v/>
      </c>
      <c r="P2497" s="14"/>
      <c r="Q2497" s="14"/>
      <c r="R2497" s="218" t="e">
        <f>+VLOOKUP(F2497,'ESTADAR V3 2025'!$D$125:$G$236,4,FALSE)</f>
        <v>#N/A</v>
      </c>
    </row>
    <row r="2498" spans="1:18" x14ac:dyDescent="0.35">
      <c r="A2498" s="83" t="str">
        <f>IFERROR(VLOOKUP(LEFT(F2498,4),Tabla3[[COD]:[PROCESO]],5,0),"")</f>
        <v/>
      </c>
      <c r="B2498" s="15"/>
      <c r="C2498" s="85"/>
      <c r="D2498" s="84" t="e">
        <f>VLOOKUP(E2498,FINCAS!$A$2:$B$77,2,0)</f>
        <v>#N/A</v>
      </c>
      <c r="E2498" s="15"/>
      <c r="F2498" s="15"/>
      <c r="G2498" s="82" t="e">
        <f>VLOOKUP(F2498,'ESTADAR V3 2025'!$D$125:$E$240,2,0)</f>
        <v>#N/A</v>
      </c>
      <c r="H2498" s="86"/>
      <c r="I2498" s="86"/>
      <c r="J2498" s="15"/>
      <c r="K2498" s="92">
        <f t="shared" si="163"/>
        <v>0</v>
      </c>
      <c r="L2498" s="93">
        <f t="shared" si="164"/>
        <v>0</v>
      </c>
      <c r="M2498" s="94" t="str">
        <f>+IFERROR(VLOOKUP(LEFT(F2498,4),'ESTADAR V3 2025'!$C$4:$G$116,4,0),"")</f>
        <v/>
      </c>
      <c r="N2498" s="95" t="str">
        <f t="shared" si="165"/>
        <v/>
      </c>
      <c r="O2498" s="96" t="str">
        <f t="shared" si="166"/>
        <v/>
      </c>
      <c r="P2498" s="14"/>
      <c r="Q2498" s="14"/>
      <c r="R2498" s="218" t="e">
        <f>+VLOOKUP(F2498,'ESTADAR V3 2025'!$D$125:$G$236,4,FALSE)</f>
        <v>#N/A</v>
      </c>
    </row>
    <row r="2499" spans="1:18" x14ac:dyDescent="0.35">
      <c r="A2499" s="83" t="str">
        <f>IFERROR(VLOOKUP(LEFT(F2499,4),Tabla3[[COD]:[PROCESO]],5,0),"")</f>
        <v/>
      </c>
      <c r="B2499" s="15"/>
      <c r="C2499" s="85"/>
      <c r="D2499" s="84" t="e">
        <f>VLOOKUP(E2499,FINCAS!$A$2:$B$77,2,0)</f>
        <v>#N/A</v>
      </c>
      <c r="E2499" s="15"/>
      <c r="F2499" s="15"/>
      <c r="G2499" s="82" t="e">
        <f>VLOOKUP(F2499,'ESTADAR V3 2025'!$D$125:$E$240,2,0)</f>
        <v>#N/A</v>
      </c>
      <c r="H2499" s="86"/>
      <c r="I2499" s="86"/>
      <c r="J2499" s="15"/>
      <c r="K2499" s="92">
        <f t="shared" si="163"/>
        <v>0</v>
      </c>
      <c r="L2499" s="93">
        <f t="shared" si="164"/>
        <v>0</v>
      </c>
      <c r="M2499" s="94" t="str">
        <f>+IFERROR(VLOOKUP(LEFT(F2499,4),'ESTADAR V3 2025'!$C$4:$G$116,4,0),"")</f>
        <v/>
      </c>
      <c r="N2499" s="95" t="str">
        <f t="shared" si="165"/>
        <v/>
      </c>
      <c r="O2499" s="96" t="str">
        <f t="shared" si="166"/>
        <v/>
      </c>
      <c r="P2499" s="14"/>
      <c r="Q2499" s="14"/>
      <c r="R2499" s="218" t="e">
        <f>+VLOOKUP(F2499,'ESTADAR V3 2025'!$D$125:$G$236,4,FALSE)</f>
        <v>#N/A</v>
      </c>
    </row>
    <row r="2500" spans="1:18" x14ac:dyDescent="0.35">
      <c r="A2500" s="83" t="str">
        <f>IFERROR(VLOOKUP(LEFT(F2500,4),Tabla3[[COD]:[PROCESO]],5,0),"")</f>
        <v/>
      </c>
      <c r="B2500" s="15"/>
      <c r="C2500" s="85"/>
      <c r="D2500" s="84" t="e">
        <f>VLOOKUP(E2500,FINCAS!$A$2:$B$77,2,0)</f>
        <v>#N/A</v>
      </c>
      <c r="E2500" s="15"/>
      <c r="F2500" s="15"/>
      <c r="G2500" s="82" t="e">
        <f>VLOOKUP(F2500,'ESTADAR V3 2025'!$D$125:$E$240,2,0)</f>
        <v>#N/A</v>
      </c>
      <c r="H2500" s="86"/>
      <c r="I2500" s="86"/>
      <c r="J2500" s="15"/>
      <c r="K2500" s="92">
        <f t="shared" si="163"/>
        <v>0</v>
      </c>
      <c r="L2500" s="93">
        <f t="shared" si="164"/>
        <v>0</v>
      </c>
      <c r="M2500" s="94" t="str">
        <f>+IFERROR(VLOOKUP(LEFT(F2500,4),'ESTADAR V3 2025'!$C$4:$G$116,4,0),"")</f>
        <v/>
      </c>
      <c r="N2500" s="95" t="str">
        <f t="shared" si="165"/>
        <v/>
      </c>
      <c r="O2500" s="96" t="str">
        <f t="shared" si="166"/>
        <v/>
      </c>
      <c r="P2500" s="14"/>
      <c r="Q2500" s="14"/>
      <c r="R2500" s="218" t="e">
        <f>+VLOOKUP(F2500,'ESTADAR V3 2025'!$D$125:$G$236,4,FALSE)</f>
        <v>#N/A</v>
      </c>
    </row>
    <row r="2501" spans="1:18" x14ac:dyDescent="0.35">
      <c r="A2501" s="83" t="str">
        <f>IFERROR(VLOOKUP(LEFT(F2501,4),Tabla3[[COD]:[PROCESO]],5,0),"")</f>
        <v/>
      </c>
      <c r="B2501" s="15"/>
      <c r="C2501" s="85"/>
      <c r="D2501" s="84" t="e">
        <f>VLOOKUP(E2501,FINCAS!$A$2:$B$77,2,0)</f>
        <v>#N/A</v>
      </c>
      <c r="E2501" s="15"/>
      <c r="F2501" s="15"/>
      <c r="G2501" s="82" t="e">
        <f>VLOOKUP(F2501,'ESTADAR V3 2025'!$D$125:$E$240,2,0)</f>
        <v>#N/A</v>
      </c>
      <c r="H2501" s="86"/>
      <c r="I2501" s="86"/>
      <c r="J2501" s="15"/>
      <c r="K2501" s="92">
        <f t="shared" si="163"/>
        <v>0</v>
      </c>
      <c r="L2501" s="93">
        <f t="shared" si="164"/>
        <v>0</v>
      </c>
      <c r="M2501" s="94" t="str">
        <f>+IFERROR(VLOOKUP(LEFT(F2501,4),'ESTADAR V3 2025'!$C$4:$G$116,4,0),"")</f>
        <v/>
      </c>
      <c r="N2501" s="95" t="str">
        <f t="shared" si="165"/>
        <v/>
      </c>
      <c r="O2501" s="96" t="str">
        <f t="shared" si="166"/>
        <v/>
      </c>
      <c r="P2501" s="14"/>
      <c r="Q2501" s="14"/>
      <c r="R2501" s="218" t="e">
        <f>+VLOOKUP(F2501,'ESTADAR V3 2025'!$D$125:$G$236,4,FALSE)</f>
        <v>#N/A</v>
      </c>
    </row>
    <row r="2502" spans="1:18" x14ac:dyDescent="0.35">
      <c r="A2502" s="83" t="str">
        <f>IFERROR(VLOOKUP(LEFT(F2502,4),Tabla3[[COD]:[PROCESO]],5,0),"")</f>
        <v/>
      </c>
      <c r="B2502" s="15"/>
      <c r="C2502" s="85"/>
      <c r="D2502" s="84" t="e">
        <f>VLOOKUP(E2502,FINCAS!$A$2:$B$77,2,0)</f>
        <v>#N/A</v>
      </c>
      <c r="E2502" s="15"/>
      <c r="F2502" s="15"/>
      <c r="G2502" s="82" t="e">
        <f>VLOOKUP(F2502,'ESTADAR V3 2025'!$D$125:$E$240,2,0)</f>
        <v>#N/A</v>
      </c>
      <c r="H2502" s="86"/>
      <c r="I2502" s="86"/>
      <c r="J2502" s="15"/>
      <c r="K2502" s="92">
        <f t="shared" si="163"/>
        <v>0</v>
      </c>
      <c r="L2502" s="93">
        <f t="shared" si="164"/>
        <v>0</v>
      </c>
      <c r="M2502" s="94" t="str">
        <f>+IFERROR(VLOOKUP(LEFT(F2502,4),'ESTADAR V3 2025'!$C$4:$G$116,4,0),"")</f>
        <v/>
      </c>
      <c r="N2502" s="95" t="str">
        <f t="shared" si="165"/>
        <v/>
      </c>
      <c r="O2502" s="96" t="str">
        <f t="shared" si="166"/>
        <v/>
      </c>
      <c r="P2502" s="14"/>
      <c r="Q2502" s="14"/>
      <c r="R2502" s="218" t="e">
        <f>+VLOOKUP(F2502,'ESTADAR V3 2025'!$D$125:$G$236,4,FALSE)</f>
        <v>#N/A</v>
      </c>
    </row>
    <row r="2503" spans="1:18" x14ac:dyDescent="0.35">
      <c r="A2503" s="83" t="str">
        <f>IFERROR(VLOOKUP(LEFT(F2503,4),Tabla3[[COD]:[PROCESO]],5,0),"")</f>
        <v/>
      </c>
      <c r="B2503" s="15"/>
      <c r="C2503" s="85"/>
      <c r="D2503" s="84" t="e">
        <f>VLOOKUP(E2503,FINCAS!$A$2:$B$77,2,0)</f>
        <v>#N/A</v>
      </c>
      <c r="E2503" s="15"/>
      <c r="F2503" s="15"/>
      <c r="G2503" s="82" t="e">
        <f>VLOOKUP(F2503,'ESTADAR V3 2025'!$D$125:$E$240,2,0)</f>
        <v>#N/A</v>
      </c>
      <c r="H2503" s="86"/>
      <c r="I2503" s="86"/>
      <c r="J2503" s="15"/>
      <c r="K2503" s="92">
        <f t="shared" si="163"/>
        <v>0</v>
      </c>
      <c r="L2503" s="93">
        <f t="shared" si="164"/>
        <v>0</v>
      </c>
      <c r="M2503" s="94" t="str">
        <f>+IFERROR(VLOOKUP(LEFT(F2503,4),'ESTADAR V3 2025'!$C$4:$G$116,4,0),"")</f>
        <v/>
      </c>
      <c r="N2503" s="95" t="str">
        <f t="shared" si="165"/>
        <v/>
      </c>
      <c r="O2503" s="96" t="str">
        <f t="shared" si="166"/>
        <v/>
      </c>
      <c r="P2503" s="14"/>
      <c r="Q2503" s="14"/>
      <c r="R2503" s="218" t="e">
        <f>+VLOOKUP(F2503,'ESTADAR V3 2025'!$D$125:$G$236,4,FALSE)</f>
        <v>#N/A</v>
      </c>
    </row>
    <row r="2504" spans="1:18" x14ac:dyDescent="0.35">
      <c r="A2504" s="83" t="str">
        <f>IFERROR(VLOOKUP(LEFT(F2504,4),Tabla3[[COD]:[PROCESO]],5,0),"")</f>
        <v/>
      </c>
      <c r="B2504" s="15"/>
      <c r="C2504" s="85"/>
      <c r="D2504" s="84" t="e">
        <f>VLOOKUP(E2504,FINCAS!$A$2:$B$77,2,0)</f>
        <v>#N/A</v>
      </c>
      <c r="E2504" s="15"/>
      <c r="F2504" s="15"/>
      <c r="G2504" s="82" t="e">
        <f>VLOOKUP(F2504,'ESTADAR V3 2025'!$D$125:$E$240,2,0)</f>
        <v>#N/A</v>
      </c>
      <c r="H2504" s="86"/>
      <c r="I2504" s="86"/>
      <c r="J2504" s="15"/>
      <c r="K2504" s="92">
        <f t="shared" si="163"/>
        <v>0</v>
      </c>
      <c r="L2504" s="93">
        <f t="shared" si="164"/>
        <v>0</v>
      </c>
      <c r="M2504" s="94" t="str">
        <f>+IFERROR(VLOOKUP(LEFT(F2504,4),'ESTADAR V3 2025'!$C$4:$G$116,4,0),"")</f>
        <v/>
      </c>
      <c r="N2504" s="95" t="str">
        <f t="shared" si="165"/>
        <v/>
      </c>
      <c r="O2504" s="96" t="str">
        <f t="shared" si="166"/>
        <v/>
      </c>
      <c r="P2504" s="14"/>
      <c r="Q2504" s="14"/>
      <c r="R2504" s="218" t="e">
        <f>+VLOOKUP(F2504,'ESTADAR V3 2025'!$D$125:$G$236,4,FALSE)</f>
        <v>#N/A</v>
      </c>
    </row>
    <row r="2505" spans="1:18" x14ac:dyDescent="0.35">
      <c r="A2505" s="83" t="str">
        <f>IFERROR(VLOOKUP(LEFT(F2505,4),Tabla3[[COD]:[PROCESO]],5,0),"")</f>
        <v/>
      </c>
      <c r="B2505" s="15"/>
      <c r="C2505" s="85"/>
      <c r="D2505" s="84" t="e">
        <f>VLOOKUP(E2505,FINCAS!$A$2:$B$77,2,0)</f>
        <v>#N/A</v>
      </c>
      <c r="E2505" s="15"/>
      <c r="F2505" s="15"/>
      <c r="G2505" s="82" t="e">
        <f>VLOOKUP(F2505,'ESTADAR V3 2025'!$D$125:$E$240,2,0)</f>
        <v>#N/A</v>
      </c>
      <c r="H2505" s="86"/>
      <c r="I2505" s="86"/>
      <c r="J2505" s="15"/>
      <c r="K2505" s="92">
        <f t="shared" si="163"/>
        <v>0</v>
      </c>
      <c r="L2505" s="93">
        <f t="shared" si="164"/>
        <v>0</v>
      </c>
      <c r="M2505" s="94" t="str">
        <f>+IFERROR(VLOOKUP(LEFT(F2505,4),'ESTADAR V3 2025'!$C$4:$G$116,4,0),"")</f>
        <v/>
      </c>
      <c r="N2505" s="95" t="str">
        <f t="shared" si="165"/>
        <v/>
      </c>
      <c r="O2505" s="96" t="str">
        <f t="shared" si="166"/>
        <v/>
      </c>
      <c r="P2505" s="14"/>
      <c r="Q2505" s="14"/>
      <c r="R2505" s="218" t="e">
        <f>+VLOOKUP(F2505,'ESTADAR V3 2025'!$D$125:$G$236,4,FALSE)</f>
        <v>#N/A</v>
      </c>
    </row>
    <row r="2506" spans="1:18" x14ac:dyDescent="0.35">
      <c r="A2506" s="83" t="str">
        <f>IFERROR(VLOOKUP(LEFT(F2506,4),Tabla3[[COD]:[PROCESO]],5,0),"")</f>
        <v/>
      </c>
      <c r="B2506" s="15"/>
      <c r="C2506" s="85"/>
      <c r="D2506" s="84" t="e">
        <f>VLOOKUP(E2506,FINCAS!$A$2:$B$77,2,0)</f>
        <v>#N/A</v>
      </c>
      <c r="E2506" s="15"/>
      <c r="F2506" s="15"/>
      <c r="G2506" s="82" t="e">
        <f>VLOOKUP(F2506,'ESTADAR V3 2025'!$D$125:$E$240,2,0)</f>
        <v>#N/A</v>
      </c>
      <c r="H2506" s="86"/>
      <c r="I2506" s="86"/>
      <c r="J2506" s="15"/>
      <c r="K2506" s="92">
        <f t="shared" si="163"/>
        <v>0</v>
      </c>
      <c r="L2506" s="93">
        <f t="shared" si="164"/>
        <v>0</v>
      </c>
      <c r="M2506" s="94" t="str">
        <f>+IFERROR(VLOOKUP(LEFT(F2506,4),'ESTADAR V3 2025'!$C$4:$G$116,4,0),"")</f>
        <v/>
      </c>
      <c r="N2506" s="95" t="str">
        <f t="shared" si="165"/>
        <v/>
      </c>
      <c r="O2506" s="96" t="str">
        <f t="shared" si="166"/>
        <v/>
      </c>
      <c r="P2506" s="14"/>
      <c r="Q2506" s="14"/>
      <c r="R2506" s="218" t="e">
        <f>+VLOOKUP(F2506,'ESTADAR V3 2025'!$D$125:$G$236,4,FALSE)</f>
        <v>#N/A</v>
      </c>
    </row>
    <row r="2507" spans="1:18" x14ac:dyDescent="0.35">
      <c r="A2507" s="83" t="str">
        <f>IFERROR(VLOOKUP(LEFT(F2507,4),Tabla3[[COD]:[PROCESO]],5,0),"")</f>
        <v/>
      </c>
      <c r="B2507" s="15"/>
      <c r="C2507" s="85"/>
      <c r="D2507" s="84" t="e">
        <f>VLOOKUP(E2507,FINCAS!$A$2:$B$77,2,0)</f>
        <v>#N/A</v>
      </c>
      <c r="E2507" s="15"/>
      <c r="F2507" s="15"/>
      <c r="G2507" s="82" t="e">
        <f>VLOOKUP(F2507,'ESTADAR V3 2025'!$D$125:$E$240,2,0)</f>
        <v>#N/A</v>
      </c>
      <c r="H2507" s="86"/>
      <c r="I2507" s="86"/>
      <c r="J2507" s="15"/>
      <c r="K2507" s="92">
        <f t="shared" si="163"/>
        <v>0</v>
      </c>
      <c r="L2507" s="93">
        <f t="shared" si="164"/>
        <v>0</v>
      </c>
      <c r="M2507" s="94" t="str">
        <f>+IFERROR(VLOOKUP(LEFT(F2507,4),'ESTADAR V3 2025'!$C$4:$G$116,4,0),"")</f>
        <v/>
      </c>
      <c r="N2507" s="95" t="str">
        <f t="shared" si="165"/>
        <v/>
      </c>
      <c r="O2507" s="96" t="str">
        <f t="shared" si="166"/>
        <v/>
      </c>
      <c r="P2507" s="14"/>
      <c r="Q2507" s="14"/>
      <c r="R2507" s="218" t="e">
        <f>+VLOOKUP(F2507,'ESTADAR V3 2025'!$D$125:$G$236,4,FALSE)</f>
        <v>#N/A</v>
      </c>
    </row>
    <row r="2508" spans="1:18" x14ac:dyDescent="0.35">
      <c r="A2508" s="83" t="str">
        <f>IFERROR(VLOOKUP(LEFT(F2508,4),Tabla3[[COD]:[PROCESO]],5,0),"")</f>
        <v/>
      </c>
      <c r="B2508" s="15"/>
      <c r="C2508" s="85"/>
      <c r="D2508" s="84" t="e">
        <f>VLOOKUP(E2508,FINCAS!$A$2:$B$77,2,0)</f>
        <v>#N/A</v>
      </c>
      <c r="E2508" s="15"/>
      <c r="F2508" s="15"/>
      <c r="G2508" s="82" t="e">
        <f>VLOOKUP(F2508,'ESTADAR V3 2025'!$D$125:$E$240,2,0)</f>
        <v>#N/A</v>
      </c>
      <c r="H2508" s="86"/>
      <c r="I2508" s="86"/>
      <c r="J2508" s="15"/>
      <c r="K2508" s="92">
        <f t="shared" si="163"/>
        <v>0</v>
      </c>
      <c r="L2508" s="93">
        <f t="shared" si="164"/>
        <v>0</v>
      </c>
      <c r="M2508" s="94" t="str">
        <f>+IFERROR(VLOOKUP(LEFT(F2508,4),'ESTADAR V3 2025'!$C$4:$G$116,4,0),"")</f>
        <v/>
      </c>
      <c r="N2508" s="95" t="str">
        <f t="shared" si="165"/>
        <v/>
      </c>
      <c r="O2508" s="96" t="str">
        <f t="shared" si="166"/>
        <v/>
      </c>
      <c r="P2508" s="14"/>
      <c r="Q2508" s="14"/>
      <c r="R2508" s="218" t="e">
        <f>+VLOOKUP(F2508,'ESTADAR V3 2025'!$D$125:$G$236,4,FALSE)</f>
        <v>#N/A</v>
      </c>
    </row>
    <row r="2509" spans="1:18" x14ac:dyDescent="0.35">
      <c r="A2509" s="83" t="str">
        <f>IFERROR(VLOOKUP(LEFT(F2509,4),Tabla3[[COD]:[PROCESO]],5,0),"")</f>
        <v/>
      </c>
      <c r="B2509" s="15"/>
      <c r="C2509" s="85"/>
      <c r="D2509" s="84" t="e">
        <f>VLOOKUP(E2509,FINCAS!$A$2:$B$77,2,0)</f>
        <v>#N/A</v>
      </c>
      <c r="E2509" s="15"/>
      <c r="F2509" s="15"/>
      <c r="G2509" s="82" t="e">
        <f>VLOOKUP(F2509,'ESTADAR V3 2025'!$D$125:$E$240,2,0)</f>
        <v>#N/A</v>
      </c>
      <c r="H2509" s="86"/>
      <c r="I2509" s="86"/>
      <c r="J2509" s="15"/>
      <c r="K2509" s="92">
        <f t="shared" si="163"/>
        <v>0</v>
      </c>
      <c r="L2509" s="93">
        <f t="shared" si="164"/>
        <v>0</v>
      </c>
      <c r="M2509" s="94" t="str">
        <f>+IFERROR(VLOOKUP(LEFT(F2509,4),'ESTADAR V3 2025'!$C$4:$G$116,4,0),"")</f>
        <v/>
      </c>
      <c r="N2509" s="95" t="str">
        <f t="shared" si="165"/>
        <v/>
      </c>
      <c r="O2509" s="96" t="str">
        <f t="shared" si="166"/>
        <v/>
      </c>
      <c r="P2509" s="14"/>
      <c r="Q2509" s="14"/>
      <c r="R2509" s="218" t="e">
        <f>+VLOOKUP(F2509,'ESTADAR V3 2025'!$D$125:$G$236,4,FALSE)</f>
        <v>#N/A</v>
      </c>
    </row>
    <row r="2510" spans="1:18" x14ac:dyDescent="0.35">
      <c r="A2510" s="83" t="str">
        <f>IFERROR(VLOOKUP(LEFT(F2510,4),Tabla3[[COD]:[PROCESO]],5,0),"")</f>
        <v/>
      </c>
      <c r="B2510" s="15"/>
      <c r="C2510" s="85"/>
      <c r="D2510" s="84" t="e">
        <f>VLOOKUP(E2510,FINCAS!$A$2:$B$77,2,0)</f>
        <v>#N/A</v>
      </c>
      <c r="E2510" s="15"/>
      <c r="F2510" s="15"/>
      <c r="G2510" s="82" t="e">
        <f>VLOOKUP(F2510,'ESTADAR V3 2025'!$D$125:$E$240,2,0)</f>
        <v>#N/A</v>
      </c>
      <c r="H2510" s="86"/>
      <c r="I2510" s="86"/>
      <c r="J2510" s="15"/>
      <c r="K2510" s="92">
        <f t="shared" si="163"/>
        <v>0</v>
      </c>
      <c r="L2510" s="93">
        <f t="shared" si="164"/>
        <v>0</v>
      </c>
      <c r="M2510" s="94" t="str">
        <f>+IFERROR(VLOOKUP(LEFT(F2510,4),'ESTADAR V3 2025'!$C$4:$G$116,4,0),"")</f>
        <v/>
      </c>
      <c r="N2510" s="95" t="str">
        <f t="shared" si="165"/>
        <v/>
      </c>
      <c r="O2510" s="96" t="str">
        <f t="shared" si="166"/>
        <v/>
      </c>
      <c r="P2510" s="14"/>
      <c r="Q2510" s="14"/>
      <c r="R2510" s="218" t="e">
        <f>+VLOOKUP(F2510,'ESTADAR V3 2025'!$D$125:$G$236,4,FALSE)</f>
        <v>#N/A</v>
      </c>
    </row>
    <row r="2511" spans="1:18" x14ac:dyDescent="0.35">
      <c r="A2511" s="83" t="str">
        <f>IFERROR(VLOOKUP(LEFT(F2511,4),Tabla3[[COD]:[PROCESO]],5,0),"")</f>
        <v/>
      </c>
      <c r="B2511" s="15"/>
      <c r="C2511" s="85"/>
      <c r="D2511" s="84" t="e">
        <f>VLOOKUP(E2511,FINCAS!$A$2:$B$77,2,0)</f>
        <v>#N/A</v>
      </c>
      <c r="E2511" s="15"/>
      <c r="F2511" s="15"/>
      <c r="G2511" s="82" t="e">
        <f>VLOOKUP(F2511,'ESTADAR V3 2025'!$D$125:$E$240,2,0)</f>
        <v>#N/A</v>
      </c>
      <c r="H2511" s="86"/>
      <c r="I2511" s="86"/>
      <c r="J2511" s="15"/>
      <c r="K2511" s="92">
        <f t="shared" si="163"/>
        <v>0</v>
      </c>
      <c r="L2511" s="93">
        <f t="shared" si="164"/>
        <v>0</v>
      </c>
      <c r="M2511" s="94" t="str">
        <f>+IFERROR(VLOOKUP(LEFT(F2511,4),'ESTADAR V3 2025'!$C$4:$G$116,4,0),"")</f>
        <v/>
      </c>
      <c r="N2511" s="95" t="str">
        <f t="shared" si="165"/>
        <v/>
      </c>
      <c r="O2511" s="96" t="str">
        <f t="shared" si="166"/>
        <v/>
      </c>
      <c r="P2511" s="14"/>
      <c r="Q2511" s="14"/>
      <c r="R2511" s="218" t="e">
        <f>+VLOOKUP(F2511,'ESTADAR V3 2025'!$D$125:$G$236,4,FALSE)</f>
        <v>#N/A</v>
      </c>
    </row>
    <row r="2512" spans="1:18" x14ac:dyDescent="0.35">
      <c r="A2512" s="83" t="str">
        <f>IFERROR(VLOOKUP(LEFT(F2512,4),Tabla3[[COD]:[PROCESO]],5,0),"")</f>
        <v/>
      </c>
      <c r="B2512" s="15"/>
      <c r="C2512" s="85"/>
      <c r="D2512" s="84" t="e">
        <f>VLOOKUP(E2512,FINCAS!$A$2:$B$77,2,0)</f>
        <v>#N/A</v>
      </c>
      <c r="E2512" s="15"/>
      <c r="F2512" s="15"/>
      <c r="G2512" s="82" t="e">
        <f>VLOOKUP(F2512,'ESTADAR V3 2025'!$D$125:$E$240,2,0)</f>
        <v>#N/A</v>
      </c>
      <c r="H2512" s="86"/>
      <c r="I2512" s="86"/>
      <c r="J2512" s="15"/>
      <c r="K2512" s="92">
        <f t="shared" si="163"/>
        <v>0</v>
      </c>
      <c r="L2512" s="93">
        <f t="shared" si="164"/>
        <v>0</v>
      </c>
      <c r="M2512" s="94" t="str">
        <f>+IFERROR(VLOOKUP(LEFT(F2512,4),'ESTADAR V3 2025'!$C$4:$G$116,4,0),"")</f>
        <v/>
      </c>
      <c r="N2512" s="95" t="str">
        <f t="shared" si="165"/>
        <v/>
      </c>
      <c r="O2512" s="96" t="str">
        <f t="shared" si="166"/>
        <v/>
      </c>
      <c r="P2512" s="14"/>
      <c r="Q2512" s="14"/>
      <c r="R2512" s="218" t="e">
        <f>+VLOOKUP(F2512,'ESTADAR V3 2025'!$D$125:$G$236,4,FALSE)</f>
        <v>#N/A</v>
      </c>
    </row>
    <row r="2513" spans="1:18" x14ac:dyDescent="0.35">
      <c r="A2513" s="83" t="str">
        <f>IFERROR(VLOOKUP(LEFT(F2513,4),Tabla3[[COD]:[PROCESO]],5,0),"")</f>
        <v/>
      </c>
      <c r="B2513" s="15"/>
      <c r="C2513" s="85"/>
      <c r="D2513" s="84" t="e">
        <f>VLOOKUP(E2513,FINCAS!$A$2:$B$77,2,0)</f>
        <v>#N/A</v>
      </c>
      <c r="E2513" s="15"/>
      <c r="F2513" s="15"/>
      <c r="G2513" s="82" t="e">
        <f>VLOOKUP(F2513,'ESTADAR V3 2025'!$D$125:$E$240,2,0)</f>
        <v>#N/A</v>
      </c>
      <c r="H2513" s="86"/>
      <c r="I2513" s="86"/>
      <c r="J2513" s="15"/>
      <c r="K2513" s="92">
        <f t="shared" si="163"/>
        <v>0</v>
      </c>
      <c r="L2513" s="93">
        <f t="shared" si="164"/>
        <v>0</v>
      </c>
      <c r="M2513" s="94" t="str">
        <f>+IFERROR(VLOOKUP(LEFT(F2513,4),'ESTADAR V3 2025'!$C$4:$G$116,4,0),"")</f>
        <v/>
      </c>
      <c r="N2513" s="95" t="str">
        <f t="shared" si="165"/>
        <v/>
      </c>
      <c r="O2513" s="96" t="str">
        <f t="shared" si="166"/>
        <v/>
      </c>
      <c r="P2513" s="14"/>
      <c r="Q2513" s="14"/>
      <c r="R2513" s="218" t="e">
        <f>+VLOOKUP(F2513,'ESTADAR V3 2025'!$D$125:$G$236,4,FALSE)</f>
        <v>#N/A</v>
      </c>
    </row>
    <row r="2514" spans="1:18" x14ac:dyDescent="0.35">
      <c r="A2514" s="83" t="str">
        <f>IFERROR(VLOOKUP(LEFT(F2514,4),Tabla3[[COD]:[PROCESO]],5,0),"")</f>
        <v/>
      </c>
      <c r="B2514" s="15"/>
      <c r="C2514" s="85"/>
      <c r="D2514" s="84" t="e">
        <f>VLOOKUP(E2514,FINCAS!$A$2:$B$77,2,0)</f>
        <v>#N/A</v>
      </c>
      <c r="E2514" s="15"/>
      <c r="F2514" s="15"/>
      <c r="G2514" s="82" t="e">
        <f>VLOOKUP(F2514,'ESTADAR V3 2025'!$D$125:$E$240,2,0)</f>
        <v>#N/A</v>
      </c>
      <c r="H2514" s="86"/>
      <c r="I2514" s="86"/>
      <c r="J2514" s="15"/>
      <c r="K2514" s="92">
        <f t="shared" si="163"/>
        <v>0</v>
      </c>
      <c r="L2514" s="93">
        <f t="shared" si="164"/>
        <v>0</v>
      </c>
      <c r="M2514" s="94" t="str">
        <f>+IFERROR(VLOOKUP(LEFT(F2514,4),'ESTADAR V3 2025'!$C$4:$G$116,4,0),"")</f>
        <v/>
      </c>
      <c r="N2514" s="95" t="str">
        <f t="shared" si="165"/>
        <v/>
      </c>
      <c r="O2514" s="96" t="str">
        <f t="shared" si="166"/>
        <v/>
      </c>
      <c r="P2514" s="14"/>
      <c r="Q2514" s="14"/>
      <c r="R2514" s="218" t="e">
        <f>+VLOOKUP(F2514,'ESTADAR V3 2025'!$D$125:$G$236,4,FALSE)</f>
        <v>#N/A</v>
      </c>
    </row>
    <row r="2515" spans="1:18" x14ac:dyDescent="0.35">
      <c r="A2515" s="83" t="str">
        <f>IFERROR(VLOOKUP(LEFT(F2515,4),Tabla3[[COD]:[PROCESO]],5,0),"")</f>
        <v/>
      </c>
      <c r="B2515" s="15"/>
      <c r="C2515" s="85"/>
      <c r="D2515" s="84" t="e">
        <f>VLOOKUP(E2515,FINCAS!$A$2:$B$77,2,0)</f>
        <v>#N/A</v>
      </c>
      <c r="E2515" s="15"/>
      <c r="F2515" s="15"/>
      <c r="G2515" s="82" t="e">
        <f>VLOOKUP(F2515,'ESTADAR V3 2025'!$D$125:$E$240,2,0)</f>
        <v>#N/A</v>
      </c>
      <c r="H2515" s="86"/>
      <c r="I2515" s="86"/>
      <c r="J2515" s="15"/>
      <c r="K2515" s="92">
        <f t="shared" si="163"/>
        <v>0</v>
      </c>
      <c r="L2515" s="93">
        <f t="shared" si="164"/>
        <v>0</v>
      </c>
      <c r="M2515" s="94" t="str">
        <f>+IFERROR(VLOOKUP(LEFT(F2515,4),'ESTADAR V3 2025'!$C$4:$G$116,4,0),"")</f>
        <v/>
      </c>
      <c r="N2515" s="95" t="str">
        <f t="shared" si="165"/>
        <v/>
      </c>
      <c r="O2515" s="96" t="str">
        <f t="shared" si="166"/>
        <v/>
      </c>
      <c r="P2515" s="14"/>
      <c r="Q2515" s="14"/>
      <c r="R2515" s="218" t="e">
        <f>+VLOOKUP(F2515,'ESTADAR V3 2025'!$D$125:$G$236,4,FALSE)</f>
        <v>#N/A</v>
      </c>
    </row>
    <row r="2516" spans="1:18" x14ac:dyDescent="0.35">
      <c r="A2516" s="83" t="str">
        <f>IFERROR(VLOOKUP(LEFT(F2516,4),Tabla3[[COD]:[PROCESO]],5,0),"")</f>
        <v/>
      </c>
      <c r="B2516" s="15"/>
      <c r="C2516" s="85"/>
      <c r="D2516" s="84" t="e">
        <f>VLOOKUP(E2516,FINCAS!$A$2:$B$77,2,0)</f>
        <v>#N/A</v>
      </c>
      <c r="E2516" s="15"/>
      <c r="F2516" s="15"/>
      <c r="G2516" s="82" t="e">
        <f>VLOOKUP(F2516,'ESTADAR V3 2025'!$D$125:$E$240,2,0)</f>
        <v>#N/A</v>
      </c>
      <c r="H2516" s="86"/>
      <c r="I2516" s="86"/>
      <c r="J2516" s="15"/>
      <c r="K2516" s="92">
        <f t="shared" si="163"/>
        <v>0</v>
      </c>
      <c r="L2516" s="93">
        <f t="shared" si="164"/>
        <v>0</v>
      </c>
      <c r="M2516" s="94" t="str">
        <f>+IFERROR(VLOOKUP(LEFT(F2516,4),'ESTADAR V3 2025'!$C$4:$G$116,4,0),"")</f>
        <v/>
      </c>
      <c r="N2516" s="95" t="str">
        <f t="shared" si="165"/>
        <v/>
      </c>
      <c r="O2516" s="96" t="str">
        <f t="shared" si="166"/>
        <v/>
      </c>
      <c r="P2516" s="14"/>
      <c r="Q2516" s="14"/>
      <c r="R2516" s="218" t="e">
        <f>+VLOOKUP(F2516,'ESTADAR V3 2025'!$D$125:$G$236,4,FALSE)</f>
        <v>#N/A</v>
      </c>
    </row>
    <row r="2517" spans="1:18" x14ac:dyDescent="0.35">
      <c r="A2517" s="83" t="str">
        <f>IFERROR(VLOOKUP(LEFT(F2517,4),Tabla3[[COD]:[PROCESO]],5,0),"")</f>
        <v/>
      </c>
      <c r="B2517" s="15"/>
      <c r="C2517" s="85"/>
      <c r="D2517" s="84" t="e">
        <f>VLOOKUP(E2517,FINCAS!$A$2:$B$77,2,0)</f>
        <v>#N/A</v>
      </c>
      <c r="E2517" s="15"/>
      <c r="F2517" s="15"/>
      <c r="G2517" s="82" t="e">
        <f>VLOOKUP(F2517,'ESTADAR V3 2025'!$D$125:$E$240,2,0)</f>
        <v>#N/A</v>
      </c>
      <c r="H2517" s="86"/>
      <c r="I2517" s="86"/>
      <c r="J2517" s="15"/>
      <c r="K2517" s="92">
        <f t="shared" si="163"/>
        <v>0</v>
      </c>
      <c r="L2517" s="93">
        <f t="shared" si="164"/>
        <v>0</v>
      </c>
      <c r="M2517" s="94" t="str">
        <f>+IFERROR(VLOOKUP(LEFT(F2517,4),'ESTADAR V3 2025'!$C$4:$G$116,4,0),"")</f>
        <v/>
      </c>
      <c r="N2517" s="95" t="str">
        <f t="shared" si="165"/>
        <v/>
      </c>
      <c r="O2517" s="96" t="str">
        <f t="shared" si="166"/>
        <v/>
      </c>
      <c r="P2517" s="14"/>
      <c r="Q2517" s="14"/>
      <c r="R2517" s="218" t="e">
        <f>+VLOOKUP(F2517,'ESTADAR V3 2025'!$D$125:$G$236,4,FALSE)</f>
        <v>#N/A</v>
      </c>
    </row>
    <row r="2518" spans="1:18" x14ac:dyDescent="0.35">
      <c r="A2518" s="83" t="str">
        <f>IFERROR(VLOOKUP(LEFT(F2518,4),Tabla3[[COD]:[PROCESO]],5,0),"")</f>
        <v/>
      </c>
      <c r="B2518" s="15"/>
      <c r="C2518" s="85"/>
      <c r="D2518" s="84" t="e">
        <f>VLOOKUP(E2518,FINCAS!$A$2:$B$77,2,0)</f>
        <v>#N/A</v>
      </c>
      <c r="E2518" s="15"/>
      <c r="F2518" s="15"/>
      <c r="G2518" s="82" t="e">
        <f>VLOOKUP(F2518,'ESTADAR V3 2025'!$D$125:$E$240,2,0)</f>
        <v>#N/A</v>
      </c>
      <c r="H2518" s="86"/>
      <c r="I2518" s="86"/>
      <c r="J2518" s="15"/>
      <c r="K2518" s="92">
        <f t="shared" si="163"/>
        <v>0</v>
      </c>
      <c r="L2518" s="93">
        <f t="shared" si="164"/>
        <v>0</v>
      </c>
      <c r="M2518" s="94" t="str">
        <f>+IFERROR(VLOOKUP(LEFT(F2518,4),'ESTADAR V3 2025'!$C$4:$G$116,4,0),"")</f>
        <v/>
      </c>
      <c r="N2518" s="95" t="str">
        <f t="shared" si="165"/>
        <v/>
      </c>
      <c r="O2518" s="96" t="str">
        <f t="shared" si="166"/>
        <v/>
      </c>
      <c r="P2518" s="14"/>
      <c r="Q2518" s="14"/>
      <c r="R2518" s="218" t="e">
        <f>+VLOOKUP(F2518,'ESTADAR V3 2025'!$D$125:$G$236,4,FALSE)</f>
        <v>#N/A</v>
      </c>
    </row>
    <row r="2519" spans="1:18" x14ac:dyDescent="0.35">
      <c r="A2519" s="83" t="str">
        <f>IFERROR(VLOOKUP(LEFT(F2519,4),Tabla3[[COD]:[PROCESO]],5,0),"")</f>
        <v/>
      </c>
      <c r="B2519" s="15"/>
      <c r="C2519" s="85"/>
      <c r="D2519" s="84" t="e">
        <f>VLOOKUP(E2519,FINCAS!$A$2:$B$77,2,0)</f>
        <v>#N/A</v>
      </c>
      <c r="E2519" s="15"/>
      <c r="F2519" s="15"/>
      <c r="G2519" s="82" t="e">
        <f>VLOOKUP(F2519,'ESTADAR V3 2025'!$D$125:$E$240,2,0)</f>
        <v>#N/A</v>
      </c>
      <c r="H2519" s="86"/>
      <c r="I2519" s="86"/>
      <c r="J2519" s="15"/>
      <c r="K2519" s="92">
        <f t="shared" si="163"/>
        <v>0</v>
      </c>
      <c r="L2519" s="93">
        <f t="shared" si="164"/>
        <v>0</v>
      </c>
      <c r="M2519" s="94" t="str">
        <f>+IFERROR(VLOOKUP(LEFT(F2519,4),'ESTADAR V3 2025'!$C$4:$G$116,4,0),"")</f>
        <v/>
      </c>
      <c r="N2519" s="95" t="str">
        <f t="shared" si="165"/>
        <v/>
      </c>
      <c r="O2519" s="96" t="str">
        <f t="shared" si="166"/>
        <v/>
      </c>
      <c r="P2519" s="14"/>
      <c r="Q2519" s="14"/>
      <c r="R2519" s="218" t="e">
        <f>+VLOOKUP(F2519,'ESTADAR V3 2025'!$D$125:$G$236,4,FALSE)</f>
        <v>#N/A</v>
      </c>
    </row>
    <row r="2520" spans="1:18" x14ac:dyDescent="0.35">
      <c r="A2520" s="83" t="str">
        <f>IFERROR(VLOOKUP(LEFT(F2520,4),Tabla3[[COD]:[PROCESO]],5,0),"")</f>
        <v/>
      </c>
      <c r="B2520" s="15"/>
      <c r="C2520" s="85"/>
      <c r="D2520" s="84" t="e">
        <f>VLOOKUP(E2520,FINCAS!$A$2:$B$77,2,0)</f>
        <v>#N/A</v>
      </c>
      <c r="E2520" s="15"/>
      <c r="F2520" s="15"/>
      <c r="G2520" s="82" t="e">
        <f>VLOOKUP(F2520,'ESTADAR V3 2025'!$D$125:$E$240,2,0)</f>
        <v>#N/A</v>
      </c>
      <c r="H2520" s="86"/>
      <c r="I2520" s="86"/>
      <c r="J2520" s="15"/>
      <c r="K2520" s="92">
        <f t="shared" si="163"/>
        <v>0</v>
      </c>
      <c r="L2520" s="93">
        <f t="shared" si="164"/>
        <v>0</v>
      </c>
      <c r="M2520" s="94" t="str">
        <f>+IFERROR(VLOOKUP(LEFT(F2520,4),'ESTADAR V3 2025'!$C$4:$G$116,4,0),"")</f>
        <v/>
      </c>
      <c r="N2520" s="95" t="str">
        <f t="shared" si="165"/>
        <v/>
      </c>
      <c r="O2520" s="96" t="str">
        <f t="shared" si="166"/>
        <v/>
      </c>
      <c r="P2520" s="14"/>
      <c r="Q2520" s="14"/>
      <c r="R2520" s="218" t="e">
        <f>+VLOOKUP(F2520,'ESTADAR V3 2025'!$D$125:$G$236,4,FALSE)</f>
        <v>#N/A</v>
      </c>
    </row>
    <row r="2521" spans="1:18" x14ac:dyDescent="0.35">
      <c r="A2521" s="83" t="str">
        <f>IFERROR(VLOOKUP(LEFT(F2521,4),Tabla3[[COD]:[PROCESO]],5,0),"")</f>
        <v/>
      </c>
      <c r="B2521" s="15"/>
      <c r="C2521" s="85"/>
      <c r="D2521" s="84" t="e">
        <f>VLOOKUP(E2521,FINCAS!$A$2:$B$77,2,0)</f>
        <v>#N/A</v>
      </c>
      <c r="E2521" s="15"/>
      <c r="F2521" s="15"/>
      <c r="G2521" s="82" t="e">
        <f>VLOOKUP(F2521,'ESTADAR V3 2025'!$D$125:$E$240,2,0)</f>
        <v>#N/A</v>
      </c>
      <c r="H2521" s="86"/>
      <c r="I2521" s="86"/>
      <c r="J2521" s="15"/>
      <c r="K2521" s="92">
        <f t="shared" si="163"/>
        <v>0</v>
      </c>
      <c r="L2521" s="93">
        <f t="shared" si="164"/>
        <v>0</v>
      </c>
      <c r="M2521" s="94" t="str">
        <f>+IFERROR(VLOOKUP(LEFT(F2521,4),'ESTADAR V3 2025'!$C$4:$G$116,4,0),"")</f>
        <v/>
      </c>
      <c r="N2521" s="95" t="str">
        <f t="shared" si="165"/>
        <v/>
      </c>
      <c r="O2521" s="96" t="str">
        <f t="shared" si="166"/>
        <v/>
      </c>
      <c r="P2521" s="14"/>
      <c r="Q2521" s="14"/>
      <c r="R2521" s="218" t="e">
        <f>+VLOOKUP(F2521,'ESTADAR V3 2025'!$D$125:$G$236,4,FALSE)</f>
        <v>#N/A</v>
      </c>
    </row>
    <row r="2522" spans="1:18" x14ac:dyDescent="0.35">
      <c r="A2522" s="83" t="str">
        <f>IFERROR(VLOOKUP(LEFT(F2522,4),Tabla3[[COD]:[PROCESO]],5,0),"")</f>
        <v/>
      </c>
      <c r="B2522" s="15"/>
      <c r="C2522" s="85"/>
      <c r="D2522" s="84" t="e">
        <f>VLOOKUP(E2522,FINCAS!$A$2:$B$77,2,0)</f>
        <v>#N/A</v>
      </c>
      <c r="E2522" s="15"/>
      <c r="F2522" s="15"/>
      <c r="G2522" s="82" t="e">
        <f>VLOOKUP(F2522,'ESTADAR V3 2025'!$D$125:$E$240,2,0)</f>
        <v>#N/A</v>
      </c>
      <c r="H2522" s="86"/>
      <c r="I2522" s="86"/>
      <c r="J2522" s="15"/>
      <c r="K2522" s="92">
        <f t="shared" si="163"/>
        <v>0</v>
      </c>
      <c r="L2522" s="93">
        <f t="shared" si="164"/>
        <v>0</v>
      </c>
      <c r="M2522" s="94" t="str">
        <f>+IFERROR(VLOOKUP(LEFT(F2522,4),'ESTADAR V3 2025'!$C$4:$G$116,4,0),"")</f>
        <v/>
      </c>
      <c r="N2522" s="95" t="str">
        <f t="shared" si="165"/>
        <v/>
      </c>
      <c r="O2522" s="96" t="str">
        <f t="shared" si="166"/>
        <v/>
      </c>
      <c r="P2522" s="14"/>
      <c r="Q2522" s="14"/>
      <c r="R2522" s="218" t="e">
        <f>+VLOOKUP(F2522,'ESTADAR V3 2025'!$D$125:$G$236,4,FALSE)</f>
        <v>#N/A</v>
      </c>
    </row>
    <row r="2523" spans="1:18" x14ac:dyDescent="0.35">
      <c r="A2523" s="83" t="str">
        <f>IFERROR(VLOOKUP(LEFT(F2523,4),Tabla3[[COD]:[PROCESO]],5,0),"")</f>
        <v/>
      </c>
      <c r="B2523" s="15"/>
      <c r="C2523" s="85"/>
      <c r="D2523" s="84" t="e">
        <f>VLOOKUP(E2523,FINCAS!$A$2:$B$77,2,0)</f>
        <v>#N/A</v>
      </c>
      <c r="E2523" s="15"/>
      <c r="F2523" s="15"/>
      <c r="G2523" s="82" t="e">
        <f>VLOOKUP(F2523,'ESTADAR V3 2025'!$D$125:$E$240,2,0)</f>
        <v>#N/A</v>
      </c>
      <c r="H2523" s="86"/>
      <c r="I2523" s="86"/>
      <c r="J2523" s="15"/>
      <c r="K2523" s="92">
        <f t="shared" si="163"/>
        <v>0</v>
      </c>
      <c r="L2523" s="93">
        <f t="shared" si="164"/>
        <v>0</v>
      </c>
      <c r="M2523" s="94" t="str">
        <f>+IFERROR(VLOOKUP(LEFT(F2523,4),'ESTADAR V3 2025'!$C$4:$G$116,4,0),"")</f>
        <v/>
      </c>
      <c r="N2523" s="95" t="str">
        <f t="shared" si="165"/>
        <v/>
      </c>
      <c r="O2523" s="96" t="str">
        <f t="shared" si="166"/>
        <v/>
      </c>
      <c r="P2523" s="14"/>
      <c r="Q2523" s="14"/>
      <c r="R2523" s="218" t="e">
        <f>+VLOOKUP(F2523,'ESTADAR V3 2025'!$D$125:$G$236,4,FALSE)</f>
        <v>#N/A</v>
      </c>
    </row>
    <row r="2524" spans="1:18" x14ac:dyDescent="0.35">
      <c r="A2524" s="83" t="str">
        <f>IFERROR(VLOOKUP(LEFT(F2524,4),Tabla3[[COD]:[PROCESO]],5,0),"")</f>
        <v/>
      </c>
      <c r="B2524" s="15"/>
      <c r="C2524" s="85"/>
      <c r="D2524" s="84" t="e">
        <f>VLOOKUP(E2524,FINCAS!$A$2:$B$77,2,0)</f>
        <v>#N/A</v>
      </c>
      <c r="E2524" s="15"/>
      <c r="F2524" s="15"/>
      <c r="G2524" s="82" t="e">
        <f>VLOOKUP(F2524,'ESTADAR V3 2025'!$D$125:$E$240,2,0)</f>
        <v>#N/A</v>
      </c>
      <c r="H2524" s="86"/>
      <c r="I2524" s="86"/>
      <c r="J2524" s="15"/>
      <c r="K2524" s="92">
        <f t="shared" si="163"/>
        <v>0</v>
      </c>
      <c r="L2524" s="93">
        <f t="shared" si="164"/>
        <v>0</v>
      </c>
      <c r="M2524" s="94" t="str">
        <f>+IFERROR(VLOOKUP(LEFT(F2524,4),'ESTADAR V3 2025'!$C$4:$G$116,4,0),"")</f>
        <v/>
      </c>
      <c r="N2524" s="95" t="str">
        <f t="shared" si="165"/>
        <v/>
      </c>
      <c r="O2524" s="96" t="str">
        <f t="shared" si="166"/>
        <v/>
      </c>
      <c r="P2524" s="14"/>
      <c r="Q2524" s="14"/>
      <c r="R2524" s="218" t="e">
        <f>+VLOOKUP(F2524,'ESTADAR V3 2025'!$D$125:$G$236,4,FALSE)</f>
        <v>#N/A</v>
      </c>
    </row>
    <row r="2525" spans="1:18" x14ac:dyDescent="0.35">
      <c r="A2525" s="83" t="str">
        <f>IFERROR(VLOOKUP(LEFT(F2525,4),Tabla3[[COD]:[PROCESO]],5,0),"")</f>
        <v/>
      </c>
      <c r="B2525" s="15"/>
      <c r="C2525" s="85"/>
      <c r="D2525" s="84" t="e">
        <f>VLOOKUP(E2525,FINCAS!$A$2:$B$77,2,0)</f>
        <v>#N/A</v>
      </c>
      <c r="E2525" s="15"/>
      <c r="F2525" s="15"/>
      <c r="G2525" s="82" t="e">
        <f>VLOOKUP(F2525,'ESTADAR V3 2025'!$D$125:$E$240,2,0)</f>
        <v>#N/A</v>
      </c>
      <c r="H2525" s="86"/>
      <c r="I2525" s="86"/>
      <c r="J2525" s="15"/>
      <c r="K2525" s="92">
        <f t="shared" si="163"/>
        <v>0</v>
      </c>
      <c r="L2525" s="93">
        <f t="shared" si="164"/>
        <v>0</v>
      </c>
      <c r="M2525" s="94" t="str">
        <f>+IFERROR(VLOOKUP(LEFT(F2525,4),'ESTADAR V3 2025'!$C$4:$G$116,4,0),"")</f>
        <v/>
      </c>
      <c r="N2525" s="95" t="str">
        <f t="shared" si="165"/>
        <v/>
      </c>
      <c r="O2525" s="96" t="str">
        <f t="shared" si="166"/>
        <v/>
      </c>
      <c r="P2525" s="14"/>
      <c r="Q2525" s="14"/>
      <c r="R2525" s="218" t="e">
        <f>+VLOOKUP(F2525,'ESTADAR V3 2025'!$D$125:$G$236,4,FALSE)</f>
        <v>#N/A</v>
      </c>
    </row>
    <row r="2526" spans="1:18" x14ac:dyDescent="0.35">
      <c r="A2526" s="83" t="str">
        <f>IFERROR(VLOOKUP(LEFT(F2526,4),Tabla3[[COD]:[PROCESO]],5,0),"")</f>
        <v/>
      </c>
      <c r="B2526" s="15"/>
      <c r="C2526" s="85"/>
      <c r="D2526" s="84" t="e">
        <f>VLOOKUP(E2526,FINCAS!$A$2:$B$77,2,0)</f>
        <v>#N/A</v>
      </c>
      <c r="E2526" s="15"/>
      <c r="F2526" s="15"/>
      <c r="G2526" s="82" t="e">
        <f>VLOOKUP(F2526,'ESTADAR V3 2025'!$D$125:$E$240,2,0)</f>
        <v>#N/A</v>
      </c>
      <c r="H2526" s="86"/>
      <c r="I2526" s="86"/>
      <c r="J2526" s="15"/>
      <c r="K2526" s="92">
        <f t="shared" si="163"/>
        <v>0</v>
      </c>
      <c r="L2526" s="93">
        <f t="shared" si="164"/>
        <v>0</v>
      </c>
      <c r="M2526" s="94" t="str">
        <f>+IFERROR(VLOOKUP(LEFT(F2526,4),'ESTADAR V3 2025'!$C$4:$G$116,4,0),"")</f>
        <v/>
      </c>
      <c r="N2526" s="95" t="str">
        <f t="shared" si="165"/>
        <v/>
      </c>
      <c r="O2526" s="96" t="str">
        <f t="shared" si="166"/>
        <v/>
      </c>
      <c r="P2526" s="14"/>
      <c r="Q2526" s="14"/>
      <c r="R2526" s="218" t="e">
        <f>+VLOOKUP(F2526,'ESTADAR V3 2025'!$D$125:$G$236,4,FALSE)</f>
        <v>#N/A</v>
      </c>
    </row>
    <row r="2527" spans="1:18" x14ac:dyDescent="0.35">
      <c r="A2527" s="83" t="str">
        <f>IFERROR(VLOOKUP(LEFT(F2527,4),Tabla3[[COD]:[PROCESO]],5,0),"")</f>
        <v/>
      </c>
      <c r="B2527" s="15"/>
      <c r="C2527" s="85"/>
      <c r="D2527" s="84" t="e">
        <f>VLOOKUP(E2527,FINCAS!$A$2:$B$77,2,0)</f>
        <v>#N/A</v>
      </c>
      <c r="E2527" s="15"/>
      <c r="F2527" s="15"/>
      <c r="G2527" s="82" t="e">
        <f>VLOOKUP(F2527,'ESTADAR V3 2025'!$D$125:$E$240,2,0)</f>
        <v>#N/A</v>
      </c>
      <c r="H2527" s="86"/>
      <c r="I2527" s="86"/>
      <c r="J2527" s="15"/>
      <c r="K2527" s="92">
        <f t="shared" si="163"/>
        <v>0</v>
      </c>
      <c r="L2527" s="93">
        <f t="shared" si="164"/>
        <v>0</v>
      </c>
      <c r="M2527" s="94" t="str">
        <f>+IFERROR(VLOOKUP(LEFT(F2527,4),'ESTADAR V3 2025'!$C$4:$G$116,4,0),"")</f>
        <v/>
      </c>
      <c r="N2527" s="95" t="str">
        <f t="shared" si="165"/>
        <v/>
      </c>
      <c r="O2527" s="96" t="str">
        <f t="shared" si="166"/>
        <v/>
      </c>
      <c r="P2527" s="14"/>
      <c r="Q2527" s="14"/>
      <c r="R2527" s="218" t="e">
        <f>+VLOOKUP(F2527,'ESTADAR V3 2025'!$D$125:$G$236,4,FALSE)</f>
        <v>#N/A</v>
      </c>
    </row>
    <row r="2528" spans="1:18" x14ac:dyDescent="0.35">
      <c r="A2528" s="83" t="str">
        <f>IFERROR(VLOOKUP(LEFT(F2528,4),Tabla3[[COD]:[PROCESO]],5,0),"")</f>
        <v/>
      </c>
      <c r="B2528" s="15"/>
      <c r="C2528" s="85"/>
      <c r="D2528" s="84" t="e">
        <f>VLOOKUP(E2528,FINCAS!$A$2:$B$77,2,0)</f>
        <v>#N/A</v>
      </c>
      <c r="E2528" s="15"/>
      <c r="F2528" s="15"/>
      <c r="G2528" s="82" t="e">
        <f>VLOOKUP(F2528,'ESTADAR V3 2025'!$D$125:$E$240,2,0)</f>
        <v>#N/A</v>
      </c>
      <c r="H2528" s="86"/>
      <c r="I2528" s="86"/>
      <c r="J2528" s="15"/>
      <c r="K2528" s="92">
        <f t="shared" si="163"/>
        <v>0</v>
      </c>
      <c r="L2528" s="93">
        <f t="shared" si="164"/>
        <v>0</v>
      </c>
      <c r="M2528" s="94" t="str">
        <f>+IFERROR(VLOOKUP(LEFT(F2528,4),'ESTADAR V3 2025'!$C$4:$G$116,4,0),"")</f>
        <v/>
      </c>
      <c r="N2528" s="95" t="str">
        <f t="shared" si="165"/>
        <v/>
      </c>
      <c r="O2528" s="96" t="str">
        <f t="shared" si="166"/>
        <v/>
      </c>
      <c r="P2528" s="14"/>
      <c r="Q2528" s="14"/>
      <c r="R2528" s="218" t="e">
        <f>+VLOOKUP(F2528,'ESTADAR V3 2025'!$D$125:$G$236,4,FALSE)</f>
        <v>#N/A</v>
      </c>
    </row>
    <row r="2529" spans="1:18" x14ac:dyDescent="0.35">
      <c r="A2529" s="83" t="str">
        <f>IFERROR(VLOOKUP(LEFT(F2529,4),Tabla3[[COD]:[PROCESO]],5,0),"")</f>
        <v/>
      </c>
      <c r="B2529" s="15"/>
      <c r="C2529" s="85"/>
      <c r="D2529" s="84" t="e">
        <f>VLOOKUP(E2529,FINCAS!$A$2:$B$77,2,0)</f>
        <v>#N/A</v>
      </c>
      <c r="E2529" s="15"/>
      <c r="F2529" s="15"/>
      <c r="G2529" s="82" t="e">
        <f>VLOOKUP(F2529,'ESTADAR V3 2025'!$D$125:$E$240,2,0)</f>
        <v>#N/A</v>
      </c>
      <c r="H2529" s="86"/>
      <c r="I2529" s="86"/>
      <c r="J2529" s="15"/>
      <c r="K2529" s="92">
        <f t="shared" ref="K2529:K2592" si="167">+IFERROR(L2529,M2529)</f>
        <v>0</v>
      </c>
      <c r="L2529" s="93">
        <f t="shared" ref="L2529:L2592" si="168">+(I2529-H2529)*24</f>
        <v>0</v>
      </c>
      <c r="M2529" s="94" t="str">
        <f>+IFERROR(VLOOKUP(LEFT(F2529,4),'ESTADAR V3 2025'!$C$4:$G$116,4,0),"")</f>
        <v/>
      </c>
      <c r="N2529" s="95" t="str">
        <f t="shared" ref="N2529:N2592" si="169">IFERROR(J2529/L2529,"")</f>
        <v/>
      </c>
      <c r="O2529" s="96" t="str">
        <f t="shared" ref="O2529:O2592" si="170">IFERROR(N2529/M2529,"")</f>
        <v/>
      </c>
      <c r="P2529" s="14"/>
      <c r="Q2529" s="14"/>
      <c r="R2529" s="218" t="e">
        <f>+VLOOKUP(F2529,'ESTADAR V3 2025'!$D$125:$G$236,4,FALSE)</f>
        <v>#N/A</v>
      </c>
    </row>
    <row r="2530" spans="1:18" x14ac:dyDescent="0.35">
      <c r="A2530" s="83" t="str">
        <f>IFERROR(VLOOKUP(LEFT(F2530,4),Tabla3[[COD]:[PROCESO]],5,0),"")</f>
        <v/>
      </c>
      <c r="B2530" s="15"/>
      <c r="C2530" s="85"/>
      <c r="D2530" s="84" t="e">
        <f>VLOOKUP(E2530,FINCAS!$A$2:$B$77,2,0)</f>
        <v>#N/A</v>
      </c>
      <c r="E2530" s="15"/>
      <c r="F2530" s="15"/>
      <c r="G2530" s="82" t="e">
        <f>VLOOKUP(F2530,'ESTADAR V3 2025'!$D$125:$E$240,2,0)</f>
        <v>#N/A</v>
      </c>
      <c r="H2530" s="86"/>
      <c r="I2530" s="86"/>
      <c r="J2530" s="15"/>
      <c r="K2530" s="92">
        <f t="shared" si="167"/>
        <v>0</v>
      </c>
      <c r="L2530" s="93">
        <f t="shared" si="168"/>
        <v>0</v>
      </c>
      <c r="M2530" s="94" t="str">
        <f>+IFERROR(VLOOKUP(LEFT(F2530,4),'ESTADAR V3 2025'!$C$4:$G$116,4,0),"")</f>
        <v/>
      </c>
      <c r="N2530" s="95" t="str">
        <f t="shared" si="169"/>
        <v/>
      </c>
      <c r="O2530" s="96" t="str">
        <f t="shared" si="170"/>
        <v/>
      </c>
      <c r="P2530" s="14"/>
      <c r="Q2530" s="14"/>
      <c r="R2530" s="218" t="e">
        <f>+VLOOKUP(F2530,'ESTADAR V3 2025'!$D$125:$G$236,4,FALSE)</f>
        <v>#N/A</v>
      </c>
    </row>
    <row r="2531" spans="1:18" x14ac:dyDescent="0.35">
      <c r="A2531" s="83" t="str">
        <f>IFERROR(VLOOKUP(LEFT(F2531,4),Tabla3[[COD]:[PROCESO]],5,0),"")</f>
        <v/>
      </c>
      <c r="B2531" s="15"/>
      <c r="C2531" s="85"/>
      <c r="D2531" s="84" t="e">
        <f>VLOOKUP(E2531,FINCAS!$A$2:$B$77,2,0)</f>
        <v>#N/A</v>
      </c>
      <c r="E2531" s="15"/>
      <c r="F2531" s="15"/>
      <c r="G2531" s="82" t="e">
        <f>VLOOKUP(F2531,'ESTADAR V3 2025'!$D$125:$E$240,2,0)</f>
        <v>#N/A</v>
      </c>
      <c r="H2531" s="86"/>
      <c r="I2531" s="86"/>
      <c r="J2531" s="15"/>
      <c r="K2531" s="92">
        <f t="shared" si="167"/>
        <v>0</v>
      </c>
      <c r="L2531" s="93">
        <f t="shared" si="168"/>
        <v>0</v>
      </c>
      <c r="M2531" s="94" t="str">
        <f>+IFERROR(VLOOKUP(LEFT(F2531,4),'ESTADAR V3 2025'!$C$4:$G$116,4,0),"")</f>
        <v/>
      </c>
      <c r="N2531" s="95" t="str">
        <f t="shared" si="169"/>
        <v/>
      </c>
      <c r="O2531" s="96" t="str">
        <f t="shared" si="170"/>
        <v/>
      </c>
      <c r="P2531" s="14"/>
      <c r="Q2531" s="14"/>
      <c r="R2531" s="218" t="e">
        <f>+VLOOKUP(F2531,'ESTADAR V3 2025'!$D$125:$G$236,4,FALSE)</f>
        <v>#N/A</v>
      </c>
    </row>
    <row r="2532" spans="1:18" x14ac:dyDescent="0.35">
      <c r="A2532" s="83" t="str">
        <f>IFERROR(VLOOKUP(LEFT(F2532,4),Tabla3[[COD]:[PROCESO]],5,0),"")</f>
        <v/>
      </c>
      <c r="B2532" s="15"/>
      <c r="C2532" s="85"/>
      <c r="D2532" s="84" t="e">
        <f>VLOOKUP(E2532,FINCAS!$A$2:$B$77,2,0)</f>
        <v>#N/A</v>
      </c>
      <c r="E2532" s="15"/>
      <c r="F2532" s="15"/>
      <c r="G2532" s="82" t="e">
        <f>VLOOKUP(F2532,'ESTADAR V3 2025'!$D$125:$E$240,2,0)</f>
        <v>#N/A</v>
      </c>
      <c r="H2532" s="86"/>
      <c r="I2532" s="86"/>
      <c r="J2532" s="15"/>
      <c r="K2532" s="92">
        <f t="shared" si="167"/>
        <v>0</v>
      </c>
      <c r="L2532" s="93">
        <f t="shared" si="168"/>
        <v>0</v>
      </c>
      <c r="M2532" s="94" t="str">
        <f>+IFERROR(VLOOKUP(LEFT(F2532,4),'ESTADAR V3 2025'!$C$4:$G$116,4,0),"")</f>
        <v/>
      </c>
      <c r="N2532" s="95" t="str">
        <f t="shared" si="169"/>
        <v/>
      </c>
      <c r="O2532" s="96" t="str">
        <f t="shared" si="170"/>
        <v/>
      </c>
      <c r="P2532" s="14"/>
      <c r="Q2532" s="14"/>
      <c r="R2532" s="218" t="e">
        <f>+VLOOKUP(F2532,'ESTADAR V3 2025'!$D$125:$G$236,4,FALSE)</f>
        <v>#N/A</v>
      </c>
    </row>
    <row r="2533" spans="1:18" x14ac:dyDescent="0.35">
      <c r="A2533" s="83" t="str">
        <f>IFERROR(VLOOKUP(LEFT(F2533,4),Tabla3[[COD]:[PROCESO]],5,0),"")</f>
        <v/>
      </c>
      <c r="B2533" s="15"/>
      <c r="C2533" s="85"/>
      <c r="D2533" s="84" t="e">
        <f>VLOOKUP(E2533,FINCAS!$A$2:$B$77,2,0)</f>
        <v>#N/A</v>
      </c>
      <c r="E2533" s="15"/>
      <c r="F2533" s="15"/>
      <c r="G2533" s="82" t="e">
        <f>VLOOKUP(F2533,'ESTADAR V3 2025'!$D$125:$E$240,2,0)</f>
        <v>#N/A</v>
      </c>
      <c r="H2533" s="86"/>
      <c r="I2533" s="86"/>
      <c r="J2533" s="15"/>
      <c r="K2533" s="92">
        <f t="shared" si="167"/>
        <v>0</v>
      </c>
      <c r="L2533" s="93">
        <f t="shared" si="168"/>
        <v>0</v>
      </c>
      <c r="M2533" s="94" t="str">
        <f>+IFERROR(VLOOKUP(LEFT(F2533,4),'ESTADAR V3 2025'!$C$4:$G$116,4,0),"")</f>
        <v/>
      </c>
      <c r="N2533" s="95" t="str">
        <f t="shared" si="169"/>
        <v/>
      </c>
      <c r="O2533" s="96" t="str">
        <f t="shared" si="170"/>
        <v/>
      </c>
      <c r="P2533" s="14"/>
      <c r="Q2533" s="14"/>
      <c r="R2533" s="218" t="e">
        <f>+VLOOKUP(F2533,'ESTADAR V3 2025'!$D$125:$G$236,4,FALSE)</f>
        <v>#N/A</v>
      </c>
    </row>
    <row r="2534" spans="1:18" x14ac:dyDescent="0.35">
      <c r="A2534" s="83" t="str">
        <f>IFERROR(VLOOKUP(LEFT(F2534,4),Tabla3[[COD]:[PROCESO]],5,0),"")</f>
        <v/>
      </c>
      <c r="B2534" s="15"/>
      <c r="C2534" s="85"/>
      <c r="D2534" s="84" t="e">
        <f>VLOOKUP(E2534,FINCAS!$A$2:$B$77,2,0)</f>
        <v>#N/A</v>
      </c>
      <c r="E2534" s="15"/>
      <c r="F2534" s="15"/>
      <c r="G2534" s="82" t="e">
        <f>VLOOKUP(F2534,'ESTADAR V3 2025'!$D$125:$E$240,2,0)</f>
        <v>#N/A</v>
      </c>
      <c r="H2534" s="86"/>
      <c r="I2534" s="86"/>
      <c r="J2534" s="15"/>
      <c r="K2534" s="92">
        <f t="shared" si="167"/>
        <v>0</v>
      </c>
      <c r="L2534" s="93">
        <f t="shared" si="168"/>
        <v>0</v>
      </c>
      <c r="M2534" s="94" t="str">
        <f>+IFERROR(VLOOKUP(LEFT(F2534,4),'ESTADAR V3 2025'!$C$4:$G$116,4,0),"")</f>
        <v/>
      </c>
      <c r="N2534" s="95" t="str">
        <f t="shared" si="169"/>
        <v/>
      </c>
      <c r="O2534" s="96" t="str">
        <f t="shared" si="170"/>
        <v/>
      </c>
      <c r="P2534" s="14"/>
      <c r="Q2534" s="14"/>
      <c r="R2534" s="218" t="e">
        <f>+VLOOKUP(F2534,'ESTADAR V3 2025'!$D$125:$G$236,4,FALSE)</f>
        <v>#N/A</v>
      </c>
    </row>
    <row r="2535" spans="1:18" x14ac:dyDescent="0.35">
      <c r="A2535" s="83" t="str">
        <f>IFERROR(VLOOKUP(LEFT(F2535,4),Tabla3[[COD]:[PROCESO]],5,0),"")</f>
        <v/>
      </c>
      <c r="B2535" s="15"/>
      <c r="C2535" s="85"/>
      <c r="D2535" s="84" t="e">
        <f>VLOOKUP(E2535,FINCAS!$A$2:$B$77,2,0)</f>
        <v>#N/A</v>
      </c>
      <c r="E2535" s="15"/>
      <c r="F2535" s="15"/>
      <c r="G2535" s="82" t="e">
        <f>VLOOKUP(F2535,'ESTADAR V3 2025'!$D$125:$E$240,2,0)</f>
        <v>#N/A</v>
      </c>
      <c r="H2535" s="86"/>
      <c r="I2535" s="86"/>
      <c r="J2535" s="15"/>
      <c r="K2535" s="92">
        <f t="shared" si="167"/>
        <v>0</v>
      </c>
      <c r="L2535" s="93">
        <f t="shared" si="168"/>
        <v>0</v>
      </c>
      <c r="M2535" s="94" t="str">
        <f>+IFERROR(VLOOKUP(LEFT(F2535,4),'ESTADAR V3 2025'!$C$4:$G$116,4,0),"")</f>
        <v/>
      </c>
      <c r="N2535" s="95" t="str">
        <f t="shared" si="169"/>
        <v/>
      </c>
      <c r="O2535" s="96" t="str">
        <f t="shared" si="170"/>
        <v/>
      </c>
      <c r="P2535" s="14"/>
      <c r="Q2535" s="14"/>
      <c r="R2535" s="218" t="e">
        <f>+VLOOKUP(F2535,'ESTADAR V3 2025'!$D$125:$G$236,4,FALSE)</f>
        <v>#N/A</v>
      </c>
    </row>
    <row r="2536" spans="1:18" x14ac:dyDescent="0.35">
      <c r="A2536" s="83" t="str">
        <f>IFERROR(VLOOKUP(LEFT(F2536,4),Tabla3[[COD]:[PROCESO]],5,0),"")</f>
        <v/>
      </c>
      <c r="B2536" s="15"/>
      <c r="C2536" s="85"/>
      <c r="D2536" s="84" t="e">
        <f>VLOOKUP(E2536,FINCAS!$A$2:$B$77,2,0)</f>
        <v>#N/A</v>
      </c>
      <c r="E2536" s="15"/>
      <c r="F2536" s="15"/>
      <c r="G2536" s="82" t="e">
        <f>VLOOKUP(F2536,'ESTADAR V3 2025'!$D$125:$E$240,2,0)</f>
        <v>#N/A</v>
      </c>
      <c r="H2536" s="86"/>
      <c r="I2536" s="86"/>
      <c r="J2536" s="15"/>
      <c r="K2536" s="92">
        <f t="shared" si="167"/>
        <v>0</v>
      </c>
      <c r="L2536" s="93">
        <f t="shared" si="168"/>
        <v>0</v>
      </c>
      <c r="M2536" s="94" t="str">
        <f>+IFERROR(VLOOKUP(LEFT(F2536,4),'ESTADAR V3 2025'!$C$4:$G$116,4,0),"")</f>
        <v/>
      </c>
      <c r="N2536" s="95" t="str">
        <f t="shared" si="169"/>
        <v/>
      </c>
      <c r="O2536" s="96" t="str">
        <f t="shared" si="170"/>
        <v/>
      </c>
      <c r="P2536" s="14"/>
      <c r="Q2536" s="14"/>
      <c r="R2536" s="218" t="e">
        <f>+VLOOKUP(F2536,'ESTADAR V3 2025'!$D$125:$G$236,4,FALSE)</f>
        <v>#N/A</v>
      </c>
    </row>
    <row r="2537" spans="1:18" x14ac:dyDescent="0.35">
      <c r="A2537" s="83" t="str">
        <f>IFERROR(VLOOKUP(LEFT(F2537,4),Tabla3[[COD]:[PROCESO]],5,0),"")</f>
        <v/>
      </c>
      <c r="B2537" s="15"/>
      <c r="C2537" s="85"/>
      <c r="D2537" s="84" t="e">
        <f>VLOOKUP(E2537,FINCAS!$A$2:$B$77,2,0)</f>
        <v>#N/A</v>
      </c>
      <c r="E2537" s="15"/>
      <c r="F2537" s="15"/>
      <c r="G2537" s="82" t="e">
        <f>VLOOKUP(F2537,'ESTADAR V3 2025'!$D$125:$E$240,2,0)</f>
        <v>#N/A</v>
      </c>
      <c r="H2537" s="86"/>
      <c r="I2537" s="86"/>
      <c r="J2537" s="15"/>
      <c r="K2537" s="92">
        <f t="shared" si="167"/>
        <v>0</v>
      </c>
      <c r="L2537" s="93">
        <f t="shared" si="168"/>
        <v>0</v>
      </c>
      <c r="M2537" s="94" t="str">
        <f>+IFERROR(VLOOKUP(LEFT(F2537,4),'ESTADAR V3 2025'!$C$4:$G$116,4,0),"")</f>
        <v/>
      </c>
      <c r="N2537" s="95" t="str">
        <f t="shared" si="169"/>
        <v/>
      </c>
      <c r="O2537" s="96" t="str">
        <f t="shared" si="170"/>
        <v/>
      </c>
      <c r="P2537" s="14"/>
      <c r="Q2537" s="14"/>
      <c r="R2537" s="218" t="e">
        <f>+VLOOKUP(F2537,'ESTADAR V3 2025'!$D$125:$G$236,4,FALSE)</f>
        <v>#N/A</v>
      </c>
    </row>
    <row r="2538" spans="1:18" x14ac:dyDescent="0.35">
      <c r="A2538" s="83" t="str">
        <f>IFERROR(VLOOKUP(LEFT(F2538,4),Tabla3[[COD]:[PROCESO]],5,0),"")</f>
        <v/>
      </c>
      <c r="B2538" s="15"/>
      <c r="C2538" s="85"/>
      <c r="D2538" s="84" t="e">
        <f>VLOOKUP(E2538,FINCAS!$A$2:$B$77,2,0)</f>
        <v>#N/A</v>
      </c>
      <c r="E2538" s="15"/>
      <c r="F2538" s="15"/>
      <c r="G2538" s="82" t="e">
        <f>VLOOKUP(F2538,'ESTADAR V3 2025'!$D$125:$E$240,2,0)</f>
        <v>#N/A</v>
      </c>
      <c r="H2538" s="86"/>
      <c r="I2538" s="86"/>
      <c r="J2538" s="15"/>
      <c r="K2538" s="92">
        <f t="shared" si="167"/>
        <v>0</v>
      </c>
      <c r="L2538" s="93">
        <f t="shared" si="168"/>
        <v>0</v>
      </c>
      <c r="M2538" s="94" t="str">
        <f>+IFERROR(VLOOKUP(LEFT(F2538,4),'ESTADAR V3 2025'!$C$4:$G$116,4,0),"")</f>
        <v/>
      </c>
      <c r="N2538" s="95" t="str">
        <f t="shared" si="169"/>
        <v/>
      </c>
      <c r="O2538" s="96" t="str">
        <f t="shared" si="170"/>
        <v/>
      </c>
      <c r="P2538" s="14"/>
      <c r="Q2538" s="14"/>
      <c r="R2538" s="218" t="e">
        <f>+VLOOKUP(F2538,'ESTADAR V3 2025'!$D$125:$G$236,4,FALSE)</f>
        <v>#N/A</v>
      </c>
    </row>
    <row r="2539" spans="1:18" x14ac:dyDescent="0.35">
      <c r="A2539" s="83" t="str">
        <f>IFERROR(VLOOKUP(LEFT(F2539,4),Tabla3[[COD]:[PROCESO]],5,0),"")</f>
        <v/>
      </c>
      <c r="B2539" s="15"/>
      <c r="C2539" s="85"/>
      <c r="D2539" s="84" t="e">
        <f>VLOOKUP(E2539,FINCAS!$A$2:$B$77,2,0)</f>
        <v>#N/A</v>
      </c>
      <c r="E2539" s="15"/>
      <c r="F2539" s="15"/>
      <c r="G2539" s="82" t="e">
        <f>VLOOKUP(F2539,'ESTADAR V3 2025'!$D$125:$E$240,2,0)</f>
        <v>#N/A</v>
      </c>
      <c r="H2539" s="86"/>
      <c r="I2539" s="86"/>
      <c r="J2539" s="15"/>
      <c r="K2539" s="92">
        <f t="shared" si="167"/>
        <v>0</v>
      </c>
      <c r="L2539" s="93">
        <f t="shared" si="168"/>
        <v>0</v>
      </c>
      <c r="M2539" s="94" t="str">
        <f>+IFERROR(VLOOKUP(LEFT(F2539,4),'ESTADAR V3 2025'!$C$4:$G$116,4,0),"")</f>
        <v/>
      </c>
      <c r="N2539" s="95" t="str">
        <f t="shared" si="169"/>
        <v/>
      </c>
      <c r="O2539" s="96" t="str">
        <f t="shared" si="170"/>
        <v/>
      </c>
      <c r="P2539" s="14"/>
      <c r="Q2539" s="14"/>
      <c r="R2539" s="218" t="e">
        <f>+VLOOKUP(F2539,'ESTADAR V3 2025'!$D$125:$G$236,4,FALSE)</f>
        <v>#N/A</v>
      </c>
    </row>
    <row r="2540" spans="1:18" x14ac:dyDescent="0.35">
      <c r="A2540" s="83" t="str">
        <f>IFERROR(VLOOKUP(LEFT(F2540,4),Tabla3[[COD]:[PROCESO]],5,0),"")</f>
        <v/>
      </c>
      <c r="B2540" s="15"/>
      <c r="C2540" s="85"/>
      <c r="D2540" s="84" t="e">
        <f>VLOOKUP(E2540,FINCAS!$A$2:$B$77,2,0)</f>
        <v>#N/A</v>
      </c>
      <c r="E2540" s="15"/>
      <c r="F2540" s="15"/>
      <c r="G2540" s="82" t="e">
        <f>VLOOKUP(F2540,'ESTADAR V3 2025'!$D$125:$E$240,2,0)</f>
        <v>#N/A</v>
      </c>
      <c r="H2540" s="86"/>
      <c r="I2540" s="86"/>
      <c r="J2540" s="15"/>
      <c r="K2540" s="92">
        <f t="shared" si="167"/>
        <v>0</v>
      </c>
      <c r="L2540" s="93">
        <f t="shared" si="168"/>
        <v>0</v>
      </c>
      <c r="M2540" s="94" t="str">
        <f>+IFERROR(VLOOKUP(LEFT(F2540,4),'ESTADAR V3 2025'!$C$4:$G$116,4,0),"")</f>
        <v/>
      </c>
      <c r="N2540" s="95" t="str">
        <f t="shared" si="169"/>
        <v/>
      </c>
      <c r="O2540" s="96" t="str">
        <f t="shared" si="170"/>
        <v/>
      </c>
      <c r="P2540" s="14"/>
      <c r="Q2540" s="14"/>
      <c r="R2540" s="218" t="e">
        <f>+VLOOKUP(F2540,'ESTADAR V3 2025'!$D$125:$G$236,4,FALSE)</f>
        <v>#N/A</v>
      </c>
    </row>
    <row r="2541" spans="1:18" x14ac:dyDescent="0.35">
      <c r="A2541" s="83" t="str">
        <f>IFERROR(VLOOKUP(LEFT(F2541,4),Tabla3[[COD]:[PROCESO]],5,0),"")</f>
        <v/>
      </c>
      <c r="B2541" s="15"/>
      <c r="C2541" s="85"/>
      <c r="D2541" s="84" t="e">
        <f>VLOOKUP(E2541,FINCAS!$A$2:$B$77,2,0)</f>
        <v>#N/A</v>
      </c>
      <c r="E2541" s="15"/>
      <c r="F2541" s="15"/>
      <c r="G2541" s="82" t="e">
        <f>VLOOKUP(F2541,'ESTADAR V3 2025'!$D$125:$E$240,2,0)</f>
        <v>#N/A</v>
      </c>
      <c r="H2541" s="86"/>
      <c r="I2541" s="86"/>
      <c r="J2541" s="15"/>
      <c r="K2541" s="92">
        <f t="shared" si="167"/>
        <v>0</v>
      </c>
      <c r="L2541" s="93">
        <f t="shared" si="168"/>
        <v>0</v>
      </c>
      <c r="M2541" s="94" t="str">
        <f>+IFERROR(VLOOKUP(LEFT(F2541,4),'ESTADAR V3 2025'!$C$4:$G$116,4,0),"")</f>
        <v/>
      </c>
      <c r="N2541" s="95" t="str">
        <f t="shared" si="169"/>
        <v/>
      </c>
      <c r="O2541" s="96" t="str">
        <f t="shared" si="170"/>
        <v/>
      </c>
      <c r="P2541" s="14"/>
      <c r="Q2541" s="14"/>
      <c r="R2541" s="218" t="e">
        <f>+VLOOKUP(F2541,'ESTADAR V3 2025'!$D$125:$G$236,4,FALSE)</f>
        <v>#N/A</v>
      </c>
    </row>
    <row r="2542" spans="1:18" x14ac:dyDescent="0.35">
      <c r="A2542" s="83" t="str">
        <f>IFERROR(VLOOKUP(LEFT(F2542,4),Tabla3[[COD]:[PROCESO]],5,0),"")</f>
        <v/>
      </c>
      <c r="B2542" s="15"/>
      <c r="C2542" s="85"/>
      <c r="D2542" s="84" t="e">
        <f>VLOOKUP(E2542,FINCAS!$A$2:$B$77,2,0)</f>
        <v>#N/A</v>
      </c>
      <c r="E2542" s="15"/>
      <c r="F2542" s="15"/>
      <c r="G2542" s="82" t="e">
        <f>VLOOKUP(F2542,'ESTADAR V3 2025'!$D$125:$E$240,2,0)</f>
        <v>#N/A</v>
      </c>
      <c r="H2542" s="86"/>
      <c r="I2542" s="86"/>
      <c r="J2542" s="15"/>
      <c r="K2542" s="92">
        <f t="shared" si="167"/>
        <v>0</v>
      </c>
      <c r="L2542" s="93">
        <f t="shared" si="168"/>
        <v>0</v>
      </c>
      <c r="M2542" s="94" t="str">
        <f>+IFERROR(VLOOKUP(LEFT(F2542,4),'ESTADAR V3 2025'!$C$4:$G$116,4,0),"")</f>
        <v/>
      </c>
      <c r="N2542" s="95" t="str">
        <f t="shared" si="169"/>
        <v/>
      </c>
      <c r="O2542" s="96" t="str">
        <f t="shared" si="170"/>
        <v/>
      </c>
      <c r="P2542" s="14"/>
      <c r="Q2542" s="14"/>
      <c r="R2542" s="218" t="e">
        <f>+VLOOKUP(F2542,'ESTADAR V3 2025'!$D$125:$G$236,4,FALSE)</f>
        <v>#N/A</v>
      </c>
    </row>
    <row r="2543" spans="1:18" x14ac:dyDescent="0.35">
      <c r="A2543" s="83" t="str">
        <f>IFERROR(VLOOKUP(LEFT(F2543,4),Tabla3[[COD]:[PROCESO]],5,0),"")</f>
        <v/>
      </c>
      <c r="B2543" s="15"/>
      <c r="C2543" s="85"/>
      <c r="D2543" s="84" t="e">
        <f>VLOOKUP(E2543,FINCAS!$A$2:$B$77,2,0)</f>
        <v>#N/A</v>
      </c>
      <c r="E2543" s="15"/>
      <c r="F2543" s="15"/>
      <c r="G2543" s="82" t="e">
        <f>VLOOKUP(F2543,'ESTADAR V3 2025'!$D$125:$E$240,2,0)</f>
        <v>#N/A</v>
      </c>
      <c r="H2543" s="86"/>
      <c r="I2543" s="86"/>
      <c r="J2543" s="15"/>
      <c r="K2543" s="92">
        <f t="shared" si="167"/>
        <v>0</v>
      </c>
      <c r="L2543" s="93">
        <f t="shared" si="168"/>
        <v>0</v>
      </c>
      <c r="M2543" s="94" t="str">
        <f>+IFERROR(VLOOKUP(LEFT(F2543,4),'ESTADAR V3 2025'!$C$4:$G$116,4,0),"")</f>
        <v/>
      </c>
      <c r="N2543" s="95" t="str">
        <f t="shared" si="169"/>
        <v/>
      </c>
      <c r="O2543" s="96" t="str">
        <f t="shared" si="170"/>
        <v/>
      </c>
      <c r="P2543" s="14"/>
      <c r="Q2543" s="14"/>
      <c r="R2543" s="218" t="e">
        <f>+VLOOKUP(F2543,'ESTADAR V3 2025'!$D$125:$G$236,4,FALSE)</f>
        <v>#N/A</v>
      </c>
    </row>
    <row r="2544" spans="1:18" x14ac:dyDescent="0.35">
      <c r="A2544" s="83" t="str">
        <f>IFERROR(VLOOKUP(LEFT(F2544,4),Tabla3[[COD]:[PROCESO]],5,0),"")</f>
        <v/>
      </c>
      <c r="B2544" s="15"/>
      <c r="C2544" s="85"/>
      <c r="D2544" s="84" t="e">
        <f>VLOOKUP(E2544,FINCAS!$A$2:$B$77,2,0)</f>
        <v>#N/A</v>
      </c>
      <c r="E2544" s="15"/>
      <c r="F2544" s="15"/>
      <c r="G2544" s="82" t="e">
        <f>VLOOKUP(F2544,'ESTADAR V3 2025'!$D$125:$E$240,2,0)</f>
        <v>#N/A</v>
      </c>
      <c r="H2544" s="86"/>
      <c r="I2544" s="86"/>
      <c r="J2544" s="15"/>
      <c r="K2544" s="92">
        <f t="shared" si="167"/>
        <v>0</v>
      </c>
      <c r="L2544" s="93">
        <f t="shared" si="168"/>
        <v>0</v>
      </c>
      <c r="M2544" s="94" t="str">
        <f>+IFERROR(VLOOKUP(LEFT(F2544,4),'ESTADAR V3 2025'!$C$4:$G$116,4,0),"")</f>
        <v/>
      </c>
      <c r="N2544" s="95" t="str">
        <f t="shared" si="169"/>
        <v/>
      </c>
      <c r="O2544" s="96" t="str">
        <f t="shared" si="170"/>
        <v/>
      </c>
      <c r="P2544" s="14"/>
      <c r="Q2544" s="14"/>
      <c r="R2544" s="218" t="e">
        <f>+VLOOKUP(F2544,'ESTADAR V3 2025'!$D$125:$G$236,4,FALSE)</f>
        <v>#N/A</v>
      </c>
    </row>
    <row r="2545" spans="1:18" x14ac:dyDescent="0.35">
      <c r="A2545" s="83" t="str">
        <f>IFERROR(VLOOKUP(LEFT(F2545,4),Tabla3[[COD]:[PROCESO]],5,0),"")</f>
        <v/>
      </c>
      <c r="B2545" s="15"/>
      <c r="C2545" s="85"/>
      <c r="D2545" s="84" t="e">
        <f>VLOOKUP(E2545,FINCAS!$A$2:$B$77,2,0)</f>
        <v>#N/A</v>
      </c>
      <c r="E2545" s="15"/>
      <c r="F2545" s="15"/>
      <c r="G2545" s="82" t="e">
        <f>VLOOKUP(F2545,'ESTADAR V3 2025'!$D$125:$E$240,2,0)</f>
        <v>#N/A</v>
      </c>
      <c r="H2545" s="86"/>
      <c r="I2545" s="86"/>
      <c r="J2545" s="15"/>
      <c r="K2545" s="92">
        <f t="shared" si="167"/>
        <v>0</v>
      </c>
      <c r="L2545" s="93">
        <f t="shared" si="168"/>
        <v>0</v>
      </c>
      <c r="M2545" s="94" t="str">
        <f>+IFERROR(VLOOKUP(LEFT(F2545,4),'ESTADAR V3 2025'!$C$4:$G$116,4,0),"")</f>
        <v/>
      </c>
      <c r="N2545" s="95" t="str">
        <f t="shared" si="169"/>
        <v/>
      </c>
      <c r="O2545" s="96" t="str">
        <f t="shared" si="170"/>
        <v/>
      </c>
      <c r="P2545" s="14"/>
      <c r="Q2545" s="14"/>
      <c r="R2545" s="218" t="e">
        <f>+VLOOKUP(F2545,'ESTADAR V3 2025'!$D$125:$G$236,4,FALSE)</f>
        <v>#N/A</v>
      </c>
    </row>
    <row r="2546" spans="1:18" x14ac:dyDescent="0.35">
      <c r="A2546" s="83" t="str">
        <f>IFERROR(VLOOKUP(LEFT(F2546,4),Tabla3[[COD]:[PROCESO]],5,0),"")</f>
        <v/>
      </c>
      <c r="B2546" s="15"/>
      <c r="C2546" s="85"/>
      <c r="D2546" s="84" t="e">
        <f>VLOOKUP(E2546,FINCAS!$A$2:$B$77,2,0)</f>
        <v>#N/A</v>
      </c>
      <c r="E2546" s="15"/>
      <c r="F2546" s="15"/>
      <c r="G2546" s="82" t="e">
        <f>VLOOKUP(F2546,'ESTADAR V3 2025'!$D$125:$E$240,2,0)</f>
        <v>#N/A</v>
      </c>
      <c r="H2546" s="86"/>
      <c r="I2546" s="86"/>
      <c r="J2546" s="15"/>
      <c r="K2546" s="92">
        <f t="shared" si="167"/>
        <v>0</v>
      </c>
      <c r="L2546" s="93">
        <f t="shared" si="168"/>
        <v>0</v>
      </c>
      <c r="M2546" s="94" t="str">
        <f>+IFERROR(VLOOKUP(LEFT(F2546,4),'ESTADAR V3 2025'!$C$4:$G$116,4,0),"")</f>
        <v/>
      </c>
      <c r="N2546" s="95" t="str">
        <f t="shared" si="169"/>
        <v/>
      </c>
      <c r="O2546" s="96" t="str">
        <f t="shared" si="170"/>
        <v/>
      </c>
      <c r="P2546" s="14"/>
      <c r="Q2546" s="14"/>
      <c r="R2546" s="218" t="e">
        <f>+VLOOKUP(F2546,'ESTADAR V3 2025'!$D$125:$G$236,4,FALSE)</f>
        <v>#N/A</v>
      </c>
    </row>
    <row r="2547" spans="1:18" x14ac:dyDescent="0.35">
      <c r="A2547" s="83" t="str">
        <f>IFERROR(VLOOKUP(LEFT(F2547,4),Tabla3[[COD]:[PROCESO]],5,0),"")</f>
        <v/>
      </c>
      <c r="B2547" s="15"/>
      <c r="C2547" s="85"/>
      <c r="D2547" s="84" t="e">
        <f>VLOOKUP(E2547,FINCAS!$A$2:$B$77,2,0)</f>
        <v>#N/A</v>
      </c>
      <c r="E2547" s="15"/>
      <c r="F2547" s="15"/>
      <c r="G2547" s="82" t="e">
        <f>VLOOKUP(F2547,'ESTADAR V3 2025'!$D$125:$E$240,2,0)</f>
        <v>#N/A</v>
      </c>
      <c r="H2547" s="86"/>
      <c r="I2547" s="86"/>
      <c r="J2547" s="15"/>
      <c r="K2547" s="92">
        <f t="shared" si="167"/>
        <v>0</v>
      </c>
      <c r="L2547" s="93">
        <f t="shared" si="168"/>
        <v>0</v>
      </c>
      <c r="M2547" s="94" t="str">
        <f>+IFERROR(VLOOKUP(LEFT(F2547,4),'ESTADAR V3 2025'!$C$4:$G$116,4,0),"")</f>
        <v/>
      </c>
      <c r="N2547" s="95" t="str">
        <f t="shared" si="169"/>
        <v/>
      </c>
      <c r="O2547" s="96" t="str">
        <f t="shared" si="170"/>
        <v/>
      </c>
      <c r="P2547" s="14"/>
      <c r="Q2547" s="14"/>
      <c r="R2547" s="218" t="e">
        <f>+VLOOKUP(F2547,'ESTADAR V3 2025'!$D$125:$G$236,4,FALSE)</f>
        <v>#N/A</v>
      </c>
    </row>
    <row r="2548" spans="1:18" x14ac:dyDescent="0.35">
      <c r="A2548" s="83" t="str">
        <f>IFERROR(VLOOKUP(LEFT(F2548,4),Tabla3[[COD]:[PROCESO]],5,0),"")</f>
        <v/>
      </c>
      <c r="B2548" s="15"/>
      <c r="C2548" s="85"/>
      <c r="D2548" s="84" t="e">
        <f>VLOOKUP(E2548,FINCAS!$A$2:$B$77,2,0)</f>
        <v>#N/A</v>
      </c>
      <c r="E2548" s="15"/>
      <c r="F2548" s="15"/>
      <c r="G2548" s="82" t="e">
        <f>VLOOKUP(F2548,'ESTADAR V3 2025'!$D$125:$E$240,2,0)</f>
        <v>#N/A</v>
      </c>
      <c r="H2548" s="86"/>
      <c r="I2548" s="86"/>
      <c r="J2548" s="15"/>
      <c r="K2548" s="92">
        <f t="shared" si="167"/>
        <v>0</v>
      </c>
      <c r="L2548" s="93">
        <f t="shared" si="168"/>
        <v>0</v>
      </c>
      <c r="M2548" s="94" t="str">
        <f>+IFERROR(VLOOKUP(LEFT(F2548,4),'ESTADAR V3 2025'!$C$4:$G$116,4,0),"")</f>
        <v/>
      </c>
      <c r="N2548" s="95" t="str">
        <f t="shared" si="169"/>
        <v/>
      </c>
      <c r="O2548" s="96" t="str">
        <f t="shared" si="170"/>
        <v/>
      </c>
      <c r="P2548" s="14"/>
      <c r="Q2548" s="14"/>
      <c r="R2548" s="218" t="e">
        <f>+VLOOKUP(F2548,'ESTADAR V3 2025'!$D$125:$G$236,4,FALSE)</f>
        <v>#N/A</v>
      </c>
    </row>
    <row r="2549" spans="1:18" x14ac:dyDescent="0.35">
      <c r="A2549" s="83" t="str">
        <f>IFERROR(VLOOKUP(LEFT(F2549,4),Tabla3[[COD]:[PROCESO]],5,0),"")</f>
        <v/>
      </c>
      <c r="B2549" s="15"/>
      <c r="C2549" s="85"/>
      <c r="D2549" s="84" t="e">
        <f>VLOOKUP(E2549,FINCAS!$A$2:$B$77,2,0)</f>
        <v>#N/A</v>
      </c>
      <c r="E2549" s="15"/>
      <c r="F2549" s="15"/>
      <c r="G2549" s="82" t="e">
        <f>VLOOKUP(F2549,'ESTADAR V3 2025'!$D$125:$E$240,2,0)</f>
        <v>#N/A</v>
      </c>
      <c r="H2549" s="86"/>
      <c r="I2549" s="86"/>
      <c r="J2549" s="15"/>
      <c r="K2549" s="92">
        <f t="shared" si="167"/>
        <v>0</v>
      </c>
      <c r="L2549" s="93">
        <f t="shared" si="168"/>
        <v>0</v>
      </c>
      <c r="M2549" s="94" t="str">
        <f>+IFERROR(VLOOKUP(LEFT(F2549,4),'ESTADAR V3 2025'!$C$4:$G$116,4,0),"")</f>
        <v/>
      </c>
      <c r="N2549" s="95" t="str">
        <f t="shared" si="169"/>
        <v/>
      </c>
      <c r="O2549" s="96" t="str">
        <f t="shared" si="170"/>
        <v/>
      </c>
      <c r="P2549" s="14"/>
      <c r="Q2549" s="14"/>
      <c r="R2549" s="218" t="e">
        <f>+VLOOKUP(F2549,'ESTADAR V3 2025'!$D$125:$G$236,4,FALSE)</f>
        <v>#N/A</v>
      </c>
    </row>
    <row r="2550" spans="1:18" x14ac:dyDescent="0.35">
      <c r="A2550" s="83" t="str">
        <f>IFERROR(VLOOKUP(LEFT(F2550,4),Tabla3[[COD]:[PROCESO]],5,0),"")</f>
        <v/>
      </c>
      <c r="B2550" s="15"/>
      <c r="C2550" s="85"/>
      <c r="D2550" s="84" t="e">
        <f>VLOOKUP(E2550,FINCAS!$A$2:$B$77,2,0)</f>
        <v>#N/A</v>
      </c>
      <c r="E2550" s="15"/>
      <c r="F2550" s="15"/>
      <c r="G2550" s="82" t="e">
        <f>VLOOKUP(F2550,'ESTADAR V3 2025'!$D$125:$E$240,2,0)</f>
        <v>#N/A</v>
      </c>
      <c r="H2550" s="86"/>
      <c r="I2550" s="86"/>
      <c r="J2550" s="15"/>
      <c r="K2550" s="92">
        <f t="shared" si="167"/>
        <v>0</v>
      </c>
      <c r="L2550" s="93">
        <f t="shared" si="168"/>
        <v>0</v>
      </c>
      <c r="M2550" s="94" t="str">
        <f>+IFERROR(VLOOKUP(LEFT(F2550,4),'ESTADAR V3 2025'!$C$4:$G$116,4,0),"")</f>
        <v/>
      </c>
      <c r="N2550" s="95" t="str">
        <f t="shared" si="169"/>
        <v/>
      </c>
      <c r="O2550" s="96" t="str">
        <f t="shared" si="170"/>
        <v/>
      </c>
      <c r="P2550" s="14"/>
      <c r="Q2550" s="14"/>
      <c r="R2550" s="218" t="e">
        <f>+VLOOKUP(F2550,'ESTADAR V3 2025'!$D$125:$G$236,4,FALSE)</f>
        <v>#N/A</v>
      </c>
    </row>
    <row r="2551" spans="1:18" x14ac:dyDescent="0.35">
      <c r="A2551" s="83" t="str">
        <f>IFERROR(VLOOKUP(LEFT(F2551,4),Tabla3[[COD]:[PROCESO]],5,0),"")</f>
        <v/>
      </c>
      <c r="B2551" s="15"/>
      <c r="C2551" s="85"/>
      <c r="D2551" s="84" t="e">
        <f>VLOOKUP(E2551,FINCAS!$A$2:$B$77,2,0)</f>
        <v>#N/A</v>
      </c>
      <c r="E2551" s="15"/>
      <c r="F2551" s="15"/>
      <c r="G2551" s="82" t="e">
        <f>VLOOKUP(F2551,'ESTADAR V3 2025'!$D$125:$E$240,2,0)</f>
        <v>#N/A</v>
      </c>
      <c r="H2551" s="86"/>
      <c r="I2551" s="86"/>
      <c r="J2551" s="15"/>
      <c r="K2551" s="92">
        <f t="shared" si="167"/>
        <v>0</v>
      </c>
      <c r="L2551" s="93">
        <f t="shared" si="168"/>
        <v>0</v>
      </c>
      <c r="M2551" s="94" t="str">
        <f>+IFERROR(VLOOKUP(LEFT(F2551,4),'ESTADAR V3 2025'!$C$4:$G$116,4,0),"")</f>
        <v/>
      </c>
      <c r="N2551" s="95" t="str">
        <f t="shared" si="169"/>
        <v/>
      </c>
      <c r="O2551" s="96" t="str">
        <f t="shared" si="170"/>
        <v/>
      </c>
      <c r="P2551" s="14"/>
      <c r="Q2551" s="14"/>
      <c r="R2551" s="218" t="e">
        <f>+VLOOKUP(F2551,'ESTADAR V3 2025'!$D$125:$G$236,4,FALSE)</f>
        <v>#N/A</v>
      </c>
    </row>
    <row r="2552" spans="1:18" x14ac:dyDescent="0.35">
      <c r="A2552" s="83" t="str">
        <f>IFERROR(VLOOKUP(LEFT(F2552,4),Tabla3[[COD]:[PROCESO]],5,0),"")</f>
        <v/>
      </c>
      <c r="B2552" s="15"/>
      <c r="C2552" s="85"/>
      <c r="D2552" s="84" t="e">
        <f>VLOOKUP(E2552,FINCAS!$A$2:$B$77,2,0)</f>
        <v>#N/A</v>
      </c>
      <c r="E2552" s="15"/>
      <c r="F2552" s="15"/>
      <c r="G2552" s="82" t="e">
        <f>VLOOKUP(F2552,'ESTADAR V3 2025'!$D$125:$E$240,2,0)</f>
        <v>#N/A</v>
      </c>
      <c r="H2552" s="86"/>
      <c r="I2552" s="86"/>
      <c r="J2552" s="15"/>
      <c r="K2552" s="92">
        <f t="shared" si="167"/>
        <v>0</v>
      </c>
      <c r="L2552" s="93">
        <f t="shared" si="168"/>
        <v>0</v>
      </c>
      <c r="M2552" s="94" t="str">
        <f>+IFERROR(VLOOKUP(LEFT(F2552,4),'ESTADAR V3 2025'!$C$4:$G$116,4,0),"")</f>
        <v/>
      </c>
      <c r="N2552" s="95" t="str">
        <f t="shared" si="169"/>
        <v/>
      </c>
      <c r="O2552" s="96" t="str">
        <f t="shared" si="170"/>
        <v/>
      </c>
      <c r="P2552" s="14"/>
      <c r="Q2552" s="14"/>
      <c r="R2552" s="218" t="e">
        <f>+VLOOKUP(F2552,'ESTADAR V3 2025'!$D$125:$G$236,4,FALSE)</f>
        <v>#N/A</v>
      </c>
    </row>
    <row r="2553" spans="1:18" x14ac:dyDescent="0.35">
      <c r="A2553" s="83" t="str">
        <f>IFERROR(VLOOKUP(LEFT(F2553,4),Tabla3[[COD]:[PROCESO]],5,0),"")</f>
        <v/>
      </c>
      <c r="B2553" s="15"/>
      <c r="C2553" s="85"/>
      <c r="D2553" s="84" t="e">
        <f>VLOOKUP(E2553,FINCAS!$A$2:$B$77,2,0)</f>
        <v>#N/A</v>
      </c>
      <c r="E2553" s="15"/>
      <c r="F2553" s="15"/>
      <c r="G2553" s="82" t="e">
        <f>VLOOKUP(F2553,'ESTADAR V3 2025'!$D$125:$E$240,2,0)</f>
        <v>#N/A</v>
      </c>
      <c r="H2553" s="86"/>
      <c r="I2553" s="86"/>
      <c r="J2553" s="15"/>
      <c r="K2553" s="92">
        <f t="shared" si="167"/>
        <v>0</v>
      </c>
      <c r="L2553" s="93">
        <f t="shared" si="168"/>
        <v>0</v>
      </c>
      <c r="M2553" s="94" t="str">
        <f>+IFERROR(VLOOKUP(LEFT(F2553,4),'ESTADAR V3 2025'!$C$4:$G$116,4,0),"")</f>
        <v/>
      </c>
      <c r="N2553" s="95" t="str">
        <f t="shared" si="169"/>
        <v/>
      </c>
      <c r="O2553" s="96" t="str">
        <f t="shared" si="170"/>
        <v/>
      </c>
      <c r="P2553" s="14"/>
      <c r="Q2553" s="14"/>
      <c r="R2553" s="218" t="e">
        <f>+VLOOKUP(F2553,'ESTADAR V3 2025'!$D$125:$G$236,4,FALSE)</f>
        <v>#N/A</v>
      </c>
    </row>
    <row r="2554" spans="1:18" x14ac:dyDescent="0.35">
      <c r="A2554" s="83" t="str">
        <f>IFERROR(VLOOKUP(LEFT(F2554,4),Tabla3[[COD]:[PROCESO]],5,0),"")</f>
        <v/>
      </c>
      <c r="B2554" s="15"/>
      <c r="C2554" s="85"/>
      <c r="D2554" s="84" t="e">
        <f>VLOOKUP(E2554,FINCAS!$A$2:$B$77,2,0)</f>
        <v>#N/A</v>
      </c>
      <c r="E2554" s="15"/>
      <c r="F2554" s="15"/>
      <c r="G2554" s="82" t="e">
        <f>VLOOKUP(F2554,'ESTADAR V3 2025'!$D$125:$E$240,2,0)</f>
        <v>#N/A</v>
      </c>
      <c r="H2554" s="86"/>
      <c r="I2554" s="86"/>
      <c r="J2554" s="15"/>
      <c r="K2554" s="92">
        <f t="shared" si="167"/>
        <v>0</v>
      </c>
      <c r="L2554" s="93">
        <f t="shared" si="168"/>
        <v>0</v>
      </c>
      <c r="M2554" s="94" t="str">
        <f>+IFERROR(VLOOKUP(LEFT(F2554,4),'ESTADAR V3 2025'!$C$4:$G$116,4,0),"")</f>
        <v/>
      </c>
      <c r="N2554" s="95" t="str">
        <f t="shared" si="169"/>
        <v/>
      </c>
      <c r="O2554" s="96" t="str">
        <f t="shared" si="170"/>
        <v/>
      </c>
      <c r="P2554" s="14"/>
      <c r="Q2554" s="14"/>
      <c r="R2554" s="218" t="e">
        <f>+VLOOKUP(F2554,'ESTADAR V3 2025'!$D$125:$G$236,4,FALSE)</f>
        <v>#N/A</v>
      </c>
    </row>
    <row r="2555" spans="1:18" x14ac:dyDescent="0.35">
      <c r="A2555" s="83" t="str">
        <f>IFERROR(VLOOKUP(LEFT(F2555,4),Tabla3[[COD]:[PROCESO]],5,0),"")</f>
        <v/>
      </c>
      <c r="B2555" s="15"/>
      <c r="C2555" s="85"/>
      <c r="D2555" s="84" t="e">
        <f>VLOOKUP(E2555,FINCAS!$A$2:$B$77,2,0)</f>
        <v>#N/A</v>
      </c>
      <c r="E2555" s="15"/>
      <c r="F2555" s="15"/>
      <c r="G2555" s="82" t="e">
        <f>VLOOKUP(F2555,'ESTADAR V3 2025'!$D$125:$E$240,2,0)</f>
        <v>#N/A</v>
      </c>
      <c r="H2555" s="86"/>
      <c r="I2555" s="86"/>
      <c r="J2555" s="15"/>
      <c r="K2555" s="92">
        <f t="shared" si="167"/>
        <v>0</v>
      </c>
      <c r="L2555" s="93">
        <f t="shared" si="168"/>
        <v>0</v>
      </c>
      <c r="M2555" s="94" t="str">
        <f>+IFERROR(VLOOKUP(LEFT(F2555,4),'ESTADAR V3 2025'!$C$4:$G$116,4,0),"")</f>
        <v/>
      </c>
      <c r="N2555" s="95" t="str">
        <f t="shared" si="169"/>
        <v/>
      </c>
      <c r="O2555" s="96" t="str">
        <f t="shared" si="170"/>
        <v/>
      </c>
      <c r="P2555" s="14"/>
      <c r="Q2555" s="14"/>
      <c r="R2555" s="218" t="e">
        <f>+VLOOKUP(F2555,'ESTADAR V3 2025'!$D$125:$G$236,4,FALSE)</f>
        <v>#N/A</v>
      </c>
    </row>
    <row r="2556" spans="1:18" x14ac:dyDescent="0.35">
      <c r="A2556" s="83" t="str">
        <f>IFERROR(VLOOKUP(LEFT(F2556,4),Tabla3[[COD]:[PROCESO]],5,0),"")</f>
        <v/>
      </c>
      <c r="B2556" s="15"/>
      <c r="C2556" s="85"/>
      <c r="D2556" s="84" t="e">
        <f>VLOOKUP(E2556,FINCAS!$A$2:$B$77,2,0)</f>
        <v>#N/A</v>
      </c>
      <c r="E2556" s="15"/>
      <c r="F2556" s="15"/>
      <c r="G2556" s="82" t="e">
        <f>VLOOKUP(F2556,'ESTADAR V3 2025'!$D$125:$E$240,2,0)</f>
        <v>#N/A</v>
      </c>
      <c r="H2556" s="86"/>
      <c r="I2556" s="86"/>
      <c r="J2556" s="15"/>
      <c r="K2556" s="92">
        <f t="shared" si="167"/>
        <v>0</v>
      </c>
      <c r="L2556" s="93">
        <f t="shared" si="168"/>
        <v>0</v>
      </c>
      <c r="M2556" s="94" t="str">
        <f>+IFERROR(VLOOKUP(LEFT(F2556,4),'ESTADAR V3 2025'!$C$4:$G$116,4,0),"")</f>
        <v/>
      </c>
      <c r="N2556" s="95" t="str">
        <f t="shared" si="169"/>
        <v/>
      </c>
      <c r="O2556" s="96" t="str">
        <f t="shared" si="170"/>
        <v/>
      </c>
      <c r="P2556" s="14"/>
      <c r="Q2556" s="14"/>
      <c r="R2556" s="218" t="e">
        <f>+VLOOKUP(F2556,'ESTADAR V3 2025'!$D$125:$G$236,4,FALSE)</f>
        <v>#N/A</v>
      </c>
    </row>
    <row r="2557" spans="1:18" x14ac:dyDescent="0.35">
      <c r="A2557" s="83" t="str">
        <f>IFERROR(VLOOKUP(LEFT(F2557,4),Tabla3[[COD]:[PROCESO]],5,0),"")</f>
        <v/>
      </c>
      <c r="B2557" s="15"/>
      <c r="C2557" s="85"/>
      <c r="D2557" s="84" t="e">
        <f>VLOOKUP(E2557,FINCAS!$A$2:$B$77,2,0)</f>
        <v>#N/A</v>
      </c>
      <c r="E2557" s="15"/>
      <c r="F2557" s="15"/>
      <c r="G2557" s="82" t="e">
        <f>VLOOKUP(F2557,'ESTADAR V3 2025'!$D$125:$E$240,2,0)</f>
        <v>#N/A</v>
      </c>
      <c r="H2557" s="86"/>
      <c r="I2557" s="86"/>
      <c r="J2557" s="15"/>
      <c r="K2557" s="92">
        <f t="shared" si="167"/>
        <v>0</v>
      </c>
      <c r="L2557" s="93">
        <f t="shared" si="168"/>
        <v>0</v>
      </c>
      <c r="M2557" s="94" t="str">
        <f>+IFERROR(VLOOKUP(LEFT(F2557,4),'ESTADAR V3 2025'!$C$4:$G$116,4,0),"")</f>
        <v/>
      </c>
      <c r="N2557" s="95" t="str">
        <f t="shared" si="169"/>
        <v/>
      </c>
      <c r="O2557" s="96" t="str">
        <f t="shared" si="170"/>
        <v/>
      </c>
      <c r="P2557" s="14"/>
      <c r="Q2557" s="14"/>
      <c r="R2557" s="218" t="e">
        <f>+VLOOKUP(F2557,'ESTADAR V3 2025'!$D$125:$G$236,4,FALSE)</f>
        <v>#N/A</v>
      </c>
    </row>
    <row r="2558" spans="1:18" x14ac:dyDescent="0.35">
      <c r="A2558" s="83" t="str">
        <f>IFERROR(VLOOKUP(LEFT(F2558,4),Tabla3[[COD]:[PROCESO]],5,0),"")</f>
        <v/>
      </c>
      <c r="B2558" s="15"/>
      <c r="C2558" s="85"/>
      <c r="D2558" s="84" t="e">
        <f>VLOOKUP(E2558,FINCAS!$A$2:$B$77,2,0)</f>
        <v>#N/A</v>
      </c>
      <c r="E2558" s="15"/>
      <c r="F2558" s="15"/>
      <c r="G2558" s="82" t="e">
        <f>VLOOKUP(F2558,'ESTADAR V3 2025'!$D$125:$E$240,2,0)</f>
        <v>#N/A</v>
      </c>
      <c r="H2558" s="86"/>
      <c r="I2558" s="86"/>
      <c r="J2558" s="15"/>
      <c r="K2558" s="92">
        <f t="shared" si="167"/>
        <v>0</v>
      </c>
      <c r="L2558" s="93">
        <f t="shared" si="168"/>
        <v>0</v>
      </c>
      <c r="M2558" s="94" t="str">
        <f>+IFERROR(VLOOKUP(LEFT(F2558,4),'ESTADAR V3 2025'!$C$4:$G$116,4,0),"")</f>
        <v/>
      </c>
      <c r="N2558" s="95" t="str">
        <f t="shared" si="169"/>
        <v/>
      </c>
      <c r="O2558" s="96" t="str">
        <f t="shared" si="170"/>
        <v/>
      </c>
      <c r="P2558" s="14"/>
      <c r="Q2558" s="14"/>
      <c r="R2558" s="218" t="e">
        <f>+VLOOKUP(F2558,'ESTADAR V3 2025'!$D$125:$G$236,4,FALSE)</f>
        <v>#N/A</v>
      </c>
    </row>
    <row r="2559" spans="1:18" x14ac:dyDescent="0.35">
      <c r="A2559" s="83" t="str">
        <f>IFERROR(VLOOKUP(LEFT(F2559,4),Tabla3[[COD]:[PROCESO]],5,0),"")</f>
        <v/>
      </c>
      <c r="B2559" s="15"/>
      <c r="C2559" s="85"/>
      <c r="D2559" s="84" t="e">
        <f>VLOOKUP(E2559,FINCAS!$A$2:$B$77,2,0)</f>
        <v>#N/A</v>
      </c>
      <c r="E2559" s="15"/>
      <c r="F2559" s="15"/>
      <c r="G2559" s="82" t="e">
        <f>VLOOKUP(F2559,'ESTADAR V3 2025'!$D$125:$E$240,2,0)</f>
        <v>#N/A</v>
      </c>
      <c r="H2559" s="86"/>
      <c r="I2559" s="86"/>
      <c r="J2559" s="15"/>
      <c r="K2559" s="92">
        <f t="shared" si="167"/>
        <v>0</v>
      </c>
      <c r="L2559" s="93">
        <f t="shared" si="168"/>
        <v>0</v>
      </c>
      <c r="M2559" s="94" t="str">
        <f>+IFERROR(VLOOKUP(LEFT(F2559,4),'ESTADAR V3 2025'!$C$4:$G$116,4,0),"")</f>
        <v/>
      </c>
      <c r="N2559" s="95" t="str">
        <f t="shared" si="169"/>
        <v/>
      </c>
      <c r="O2559" s="96" t="str">
        <f t="shared" si="170"/>
        <v/>
      </c>
      <c r="P2559" s="14"/>
      <c r="Q2559" s="14"/>
      <c r="R2559" s="218" t="e">
        <f>+VLOOKUP(F2559,'ESTADAR V3 2025'!$D$125:$G$236,4,FALSE)</f>
        <v>#N/A</v>
      </c>
    </row>
    <row r="2560" spans="1:18" x14ac:dyDescent="0.35">
      <c r="A2560" s="83" t="str">
        <f>IFERROR(VLOOKUP(LEFT(F2560,4),Tabla3[[COD]:[PROCESO]],5,0),"")</f>
        <v/>
      </c>
      <c r="B2560" s="15"/>
      <c r="C2560" s="85"/>
      <c r="D2560" s="84" t="e">
        <f>VLOOKUP(E2560,FINCAS!$A$2:$B$77,2,0)</f>
        <v>#N/A</v>
      </c>
      <c r="E2560" s="15"/>
      <c r="F2560" s="15"/>
      <c r="G2560" s="82" t="e">
        <f>VLOOKUP(F2560,'ESTADAR V3 2025'!$D$125:$E$240,2,0)</f>
        <v>#N/A</v>
      </c>
      <c r="H2560" s="86"/>
      <c r="I2560" s="86"/>
      <c r="J2560" s="15"/>
      <c r="K2560" s="92">
        <f t="shared" si="167"/>
        <v>0</v>
      </c>
      <c r="L2560" s="93">
        <f t="shared" si="168"/>
        <v>0</v>
      </c>
      <c r="M2560" s="94" t="str">
        <f>+IFERROR(VLOOKUP(LEFT(F2560,4),'ESTADAR V3 2025'!$C$4:$G$116,4,0),"")</f>
        <v/>
      </c>
      <c r="N2560" s="95" t="str">
        <f t="shared" si="169"/>
        <v/>
      </c>
      <c r="O2560" s="96" t="str">
        <f t="shared" si="170"/>
        <v/>
      </c>
      <c r="P2560" s="14"/>
      <c r="Q2560" s="14"/>
      <c r="R2560" s="218" t="e">
        <f>+VLOOKUP(F2560,'ESTADAR V3 2025'!$D$125:$G$236,4,FALSE)</f>
        <v>#N/A</v>
      </c>
    </row>
    <row r="2561" spans="1:18" x14ac:dyDescent="0.35">
      <c r="A2561" s="83" t="str">
        <f>IFERROR(VLOOKUP(LEFT(F2561,4),Tabla3[[COD]:[PROCESO]],5,0),"")</f>
        <v/>
      </c>
      <c r="B2561" s="15"/>
      <c r="C2561" s="85"/>
      <c r="D2561" s="84" t="e">
        <f>VLOOKUP(E2561,FINCAS!$A$2:$B$77,2,0)</f>
        <v>#N/A</v>
      </c>
      <c r="E2561" s="15"/>
      <c r="F2561" s="15"/>
      <c r="G2561" s="82" t="e">
        <f>VLOOKUP(F2561,'ESTADAR V3 2025'!$D$125:$E$240,2,0)</f>
        <v>#N/A</v>
      </c>
      <c r="H2561" s="86"/>
      <c r="I2561" s="86"/>
      <c r="J2561" s="15"/>
      <c r="K2561" s="92">
        <f t="shared" si="167"/>
        <v>0</v>
      </c>
      <c r="L2561" s="93">
        <f t="shared" si="168"/>
        <v>0</v>
      </c>
      <c r="M2561" s="94" t="str">
        <f>+IFERROR(VLOOKUP(LEFT(F2561,4),'ESTADAR V3 2025'!$C$4:$G$116,4,0),"")</f>
        <v/>
      </c>
      <c r="N2561" s="95" t="str">
        <f t="shared" si="169"/>
        <v/>
      </c>
      <c r="O2561" s="96" t="str">
        <f t="shared" si="170"/>
        <v/>
      </c>
      <c r="P2561" s="14"/>
      <c r="Q2561" s="14"/>
      <c r="R2561" s="218" t="e">
        <f>+VLOOKUP(F2561,'ESTADAR V3 2025'!$D$125:$G$236,4,FALSE)</f>
        <v>#N/A</v>
      </c>
    </row>
    <row r="2562" spans="1:18" x14ac:dyDescent="0.35">
      <c r="A2562" s="83" t="str">
        <f>IFERROR(VLOOKUP(LEFT(F2562,4),Tabla3[[COD]:[PROCESO]],5,0),"")</f>
        <v/>
      </c>
      <c r="B2562" s="15"/>
      <c r="C2562" s="85"/>
      <c r="D2562" s="84" t="e">
        <f>VLOOKUP(E2562,FINCAS!$A$2:$B$77,2,0)</f>
        <v>#N/A</v>
      </c>
      <c r="E2562" s="15"/>
      <c r="F2562" s="15"/>
      <c r="G2562" s="82" t="e">
        <f>VLOOKUP(F2562,'ESTADAR V3 2025'!$D$125:$E$240,2,0)</f>
        <v>#N/A</v>
      </c>
      <c r="H2562" s="86"/>
      <c r="I2562" s="86"/>
      <c r="J2562" s="15"/>
      <c r="K2562" s="92">
        <f t="shared" si="167"/>
        <v>0</v>
      </c>
      <c r="L2562" s="93">
        <f t="shared" si="168"/>
        <v>0</v>
      </c>
      <c r="M2562" s="94" t="str">
        <f>+IFERROR(VLOOKUP(LEFT(F2562,4),'ESTADAR V3 2025'!$C$4:$G$116,4,0),"")</f>
        <v/>
      </c>
      <c r="N2562" s="95" t="str">
        <f t="shared" si="169"/>
        <v/>
      </c>
      <c r="O2562" s="96" t="str">
        <f t="shared" si="170"/>
        <v/>
      </c>
      <c r="P2562" s="14"/>
      <c r="Q2562" s="14"/>
      <c r="R2562" s="218" t="e">
        <f>+VLOOKUP(F2562,'ESTADAR V3 2025'!$D$125:$G$236,4,FALSE)</f>
        <v>#N/A</v>
      </c>
    </row>
    <row r="2563" spans="1:18" x14ac:dyDescent="0.35">
      <c r="A2563" s="83" t="str">
        <f>IFERROR(VLOOKUP(LEFT(F2563,4),Tabla3[[COD]:[PROCESO]],5,0),"")</f>
        <v/>
      </c>
      <c r="B2563" s="15"/>
      <c r="C2563" s="85"/>
      <c r="D2563" s="84" t="e">
        <f>VLOOKUP(E2563,FINCAS!$A$2:$B$77,2,0)</f>
        <v>#N/A</v>
      </c>
      <c r="E2563" s="15"/>
      <c r="F2563" s="15"/>
      <c r="G2563" s="82" t="e">
        <f>VLOOKUP(F2563,'ESTADAR V3 2025'!$D$125:$E$240,2,0)</f>
        <v>#N/A</v>
      </c>
      <c r="H2563" s="86"/>
      <c r="I2563" s="86"/>
      <c r="J2563" s="15"/>
      <c r="K2563" s="92">
        <f t="shared" si="167"/>
        <v>0</v>
      </c>
      <c r="L2563" s="93">
        <f t="shared" si="168"/>
        <v>0</v>
      </c>
      <c r="M2563" s="94" t="str">
        <f>+IFERROR(VLOOKUP(LEFT(F2563,4),'ESTADAR V3 2025'!$C$4:$G$116,4,0),"")</f>
        <v/>
      </c>
      <c r="N2563" s="95" t="str">
        <f t="shared" si="169"/>
        <v/>
      </c>
      <c r="O2563" s="96" t="str">
        <f t="shared" si="170"/>
        <v/>
      </c>
      <c r="P2563" s="14"/>
      <c r="Q2563" s="14"/>
      <c r="R2563" s="218" t="e">
        <f>+VLOOKUP(F2563,'ESTADAR V3 2025'!$D$125:$G$236,4,FALSE)</f>
        <v>#N/A</v>
      </c>
    </row>
    <row r="2564" spans="1:18" x14ac:dyDescent="0.35">
      <c r="A2564" s="83" t="str">
        <f>IFERROR(VLOOKUP(LEFT(F2564,4),Tabla3[[COD]:[PROCESO]],5,0),"")</f>
        <v/>
      </c>
      <c r="B2564" s="15"/>
      <c r="C2564" s="85"/>
      <c r="D2564" s="84" t="e">
        <f>VLOOKUP(E2564,FINCAS!$A$2:$B$77,2,0)</f>
        <v>#N/A</v>
      </c>
      <c r="E2564" s="15"/>
      <c r="F2564" s="15"/>
      <c r="G2564" s="82" t="e">
        <f>VLOOKUP(F2564,'ESTADAR V3 2025'!$D$125:$E$240,2,0)</f>
        <v>#N/A</v>
      </c>
      <c r="H2564" s="86"/>
      <c r="I2564" s="86"/>
      <c r="J2564" s="15"/>
      <c r="K2564" s="92">
        <f t="shared" si="167"/>
        <v>0</v>
      </c>
      <c r="L2564" s="93">
        <f t="shared" si="168"/>
        <v>0</v>
      </c>
      <c r="M2564" s="94" t="str">
        <f>+IFERROR(VLOOKUP(LEFT(F2564,4),'ESTADAR V3 2025'!$C$4:$G$116,4,0),"")</f>
        <v/>
      </c>
      <c r="N2564" s="95" t="str">
        <f t="shared" si="169"/>
        <v/>
      </c>
      <c r="O2564" s="96" t="str">
        <f t="shared" si="170"/>
        <v/>
      </c>
      <c r="P2564" s="14"/>
      <c r="Q2564" s="14"/>
      <c r="R2564" s="218" t="e">
        <f>+VLOOKUP(F2564,'ESTADAR V3 2025'!$D$125:$G$236,4,FALSE)</f>
        <v>#N/A</v>
      </c>
    </row>
    <row r="2565" spans="1:18" x14ac:dyDescent="0.35">
      <c r="A2565" s="83" t="str">
        <f>IFERROR(VLOOKUP(LEFT(F2565,4),Tabla3[[COD]:[PROCESO]],5,0),"")</f>
        <v/>
      </c>
      <c r="B2565" s="15"/>
      <c r="C2565" s="85"/>
      <c r="D2565" s="84" t="e">
        <f>VLOOKUP(E2565,FINCAS!$A$2:$B$77,2,0)</f>
        <v>#N/A</v>
      </c>
      <c r="E2565" s="15"/>
      <c r="F2565" s="15"/>
      <c r="G2565" s="82" t="e">
        <f>VLOOKUP(F2565,'ESTADAR V3 2025'!$D$125:$E$240,2,0)</f>
        <v>#N/A</v>
      </c>
      <c r="H2565" s="86"/>
      <c r="I2565" s="86"/>
      <c r="J2565" s="15"/>
      <c r="K2565" s="92">
        <f t="shared" si="167"/>
        <v>0</v>
      </c>
      <c r="L2565" s="93">
        <f t="shared" si="168"/>
        <v>0</v>
      </c>
      <c r="M2565" s="94" t="str">
        <f>+IFERROR(VLOOKUP(LEFT(F2565,4),'ESTADAR V3 2025'!$C$4:$G$116,4,0),"")</f>
        <v/>
      </c>
      <c r="N2565" s="95" t="str">
        <f t="shared" si="169"/>
        <v/>
      </c>
      <c r="O2565" s="96" t="str">
        <f t="shared" si="170"/>
        <v/>
      </c>
      <c r="P2565" s="14"/>
      <c r="Q2565" s="14"/>
      <c r="R2565" s="218" t="e">
        <f>+VLOOKUP(F2565,'ESTADAR V3 2025'!$D$125:$G$236,4,FALSE)</f>
        <v>#N/A</v>
      </c>
    </row>
    <row r="2566" spans="1:18" x14ac:dyDescent="0.35">
      <c r="A2566" s="83" t="str">
        <f>IFERROR(VLOOKUP(LEFT(F2566,4),Tabla3[[COD]:[PROCESO]],5,0),"")</f>
        <v/>
      </c>
      <c r="B2566" s="15"/>
      <c r="C2566" s="85"/>
      <c r="D2566" s="84" t="e">
        <f>VLOOKUP(E2566,FINCAS!$A$2:$B$77,2,0)</f>
        <v>#N/A</v>
      </c>
      <c r="E2566" s="15"/>
      <c r="F2566" s="15"/>
      <c r="G2566" s="82" t="e">
        <f>VLOOKUP(F2566,'ESTADAR V3 2025'!$D$125:$E$240,2,0)</f>
        <v>#N/A</v>
      </c>
      <c r="H2566" s="86"/>
      <c r="I2566" s="86"/>
      <c r="J2566" s="15"/>
      <c r="K2566" s="92">
        <f t="shared" si="167"/>
        <v>0</v>
      </c>
      <c r="L2566" s="93">
        <f t="shared" si="168"/>
        <v>0</v>
      </c>
      <c r="M2566" s="94" t="str">
        <f>+IFERROR(VLOOKUP(LEFT(F2566,4),'ESTADAR V3 2025'!$C$4:$G$116,4,0),"")</f>
        <v/>
      </c>
      <c r="N2566" s="95" t="str">
        <f t="shared" si="169"/>
        <v/>
      </c>
      <c r="O2566" s="96" t="str">
        <f t="shared" si="170"/>
        <v/>
      </c>
      <c r="P2566" s="14"/>
      <c r="Q2566" s="14"/>
      <c r="R2566" s="218" t="e">
        <f>+VLOOKUP(F2566,'ESTADAR V3 2025'!$D$125:$G$236,4,FALSE)</f>
        <v>#N/A</v>
      </c>
    </row>
    <row r="2567" spans="1:18" x14ac:dyDescent="0.35">
      <c r="A2567" s="83" t="str">
        <f>IFERROR(VLOOKUP(LEFT(F2567,4),Tabla3[[COD]:[PROCESO]],5,0),"")</f>
        <v/>
      </c>
      <c r="B2567" s="15"/>
      <c r="C2567" s="85"/>
      <c r="D2567" s="84" t="e">
        <f>VLOOKUP(E2567,FINCAS!$A$2:$B$77,2,0)</f>
        <v>#N/A</v>
      </c>
      <c r="E2567" s="15"/>
      <c r="F2567" s="15"/>
      <c r="G2567" s="82" t="e">
        <f>VLOOKUP(F2567,'ESTADAR V3 2025'!$D$125:$E$240,2,0)</f>
        <v>#N/A</v>
      </c>
      <c r="H2567" s="86"/>
      <c r="I2567" s="86"/>
      <c r="J2567" s="15"/>
      <c r="K2567" s="92">
        <f t="shared" si="167"/>
        <v>0</v>
      </c>
      <c r="L2567" s="93">
        <f t="shared" si="168"/>
        <v>0</v>
      </c>
      <c r="M2567" s="94" t="str">
        <f>+IFERROR(VLOOKUP(LEFT(F2567,4),'ESTADAR V3 2025'!$C$4:$G$116,4,0),"")</f>
        <v/>
      </c>
      <c r="N2567" s="95" t="str">
        <f t="shared" si="169"/>
        <v/>
      </c>
      <c r="O2567" s="96" t="str">
        <f t="shared" si="170"/>
        <v/>
      </c>
      <c r="P2567" s="14"/>
      <c r="Q2567" s="14"/>
      <c r="R2567" s="218" t="e">
        <f>+VLOOKUP(F2567,'ESTADAR V3 2025'!$D$125:$G$236,4,FALSE)</f>
        <v>#N/A</v>
      </c>
    </row>
    <row r="2568" spans="1:18" x14ac:dyDescent="0.35">
      <c r="A2568" s="83" t="str">
        <f>IFERROR(VLOOKUP(LEFT(F2568,4),Tabla3[[COD]:[PROCESO]],5,0),"")</f>
        <v/>
      </c>
      <c r="B2568" s="15"/>
      <c r="C2568" s="85"/>
      <c r="D2568" s="84" t="e">
        <f>VLOOKUP(E2568,FINCAS!$A$2:$B$77,2,0)</f>
        <v>#N/A</v>
      </c>
      <c r="E2568" s="15"/>
      <c r="F2568" s="15"/>
      <c r="G2568" s="82" t="e">
        <f>VLOOKUP(F2568,'ESTADAR V3 2025'!$D$125:$E$240,2,0)</f>
        <v>#N/A</v>
      </c>
      <c r="H2568" s="86"/>
      <c r="I2568" s="86"/>
      <c r="J2568" s="15"/>
      <c r="K2568" s="92">
        <f t="shared" si="167"/>
        <v>0</v>
      </c>
      <c r="L2568" s="93">
        <f t="shared" si="168"/>
        <v>0</v>
      </c>
      <c r="M2568" s="94" t="str">
        <f>+IFERROR(VLOOKUP(LEFT(F2568,4),'ESTADAR V3 2025'!$C$4:$G$116,4,0),"")</f>
        <v/>
      </c>
      <c r="N2568" s="95" t="str">
        <f t="shared" si="169"/>
        <v/>
      </c>
      <c r="O2568" s="96" t="str">
        <f t="shared" si="170"/>
        <v/>
      </c>
      <c r="P2568" s="14"/>
      <c r="Q2568" s="14"/>
      <c r="R2568" s="218" t="e">
        <f>+VLOOKUP(F2568,'ESTADAR V3 2025'!$D$125:$G$236,4,FALSE)</f>
        <v>#N/A</v>
      </c>
    </row>
    <row r="2569" spans="1:18" x14ac:dyDescent="0.35">
      <c r="A2569" s="83" t="str">
        <f>IFERROR(VLOOKUP(LEFT(F2569,4),Tabla3[[COD]:[PROCESO]],5,0),"")</f>
        <v/>
      </c>
      <c r="B2569" s="15"/>
      <c r="C2569" s="85"/>
      <c r="D2569" s="84" t="e">
        <f>VLOOKUP(E2569,FINCAS!$A$2:$B$77,2,0)</f>
        <v>#N/A</v>
      </c>
      <c r="E2569" s="15"/>
      <c r="F2569" s="15"/>
      <c r="G2569" s="82" t="e">
        <f>VLOOKUP(F2569,'ESTADAR V3 2025'!$D$125:$E$240,2,0)</f>
        <v>#N/A</v>
      </c>
      <c r="H2569" s="86"/>
      <c r="I2569" s="86"/>
      <c r="J2569" s="15"/>
      <c r="K2569" s="92">
        <f t="shared" si="167"/>
        <v>0</v>
      </c>
      <c r="L2569" s="93">
        <f t="shared" si="168"/>
        <v>0</v>
      </c>
      <c r="M2569" s="94" t="str">
        <f>+IFERROR(VLOOKUP(LEFT(F2569,4),'ESTADAR V3 2025'!$C$4:$G$116,4,0),"")</f>
        <v/>
      </c>
      <c r="N2569" s="95" t="str">
        <f t="shared" si="169"/>
        <v/>
      </c>
      <c r="O2569" s="96" t="str">
        <f t="shared" si="170"/>
        <v/>
      </c>
      <c r="P2569" s="14"/>
      <c r="Q2569" s="14"/>
      <c r="R2569" s="218" t="e">
        <f>+VLOOKUP(F2569,'ESTADAR V3 2025'!$D$125:$G$236,4,FALSE)</f>
        <v>#N/A</v>
      </c>
    </row>
    <row r="2570" spans="1:18" x14ac:dyDescent="0.35">
      <c r="A2570" s="83" t="str">
        <f>IFERROR(VLOOKUP(LEFT(F2570,4),Tabla3[[COD]:[PROCESO]],5,0),"")</f>
        <v/>
      </c>
      <c r="B2570" s="15"/>
      <c r="C2570" s="85"/>
      <c r="D2570" s="84" t="e">
        <f>VLOOKUP(E2570,FINCAS!$A$2:$B$77,2,0)</f>
        <v>#N/A</v>
      </c>
      <c r="E2570" s="15"/>
      <c r="F2570" s="15"/>
      <c r="G2570" s="82" t="e">
        <f>VLOOKUP(F2570,'ESTADAR V3 2025'!$D$125:$E$240,2,0)</f>
        <v>#N/A</v>
      </c>
      <c r="H2570" s="86"/>
      <c r="I2570" s="86"/>
      <c r="J2570" s="15"/>
      <c r="K2570" s="92">
        <f t="shared" si="167"/>
        <v>0</v>
      </c>
      <c r="L2570" s="93">
        <f t="shared" si="168"/>
        <v>0</v>
      </c>
      <c r="M2570" s="94" t="str">
        <f>+IFERROR(VLOOKUP(LEFT(F2570,4),'ESTADAR V3 2025'!$C$4:$G$116,4,0),"")</f>
        <v/>
      </c>
      <c r="N2570" s="95" t="str">
        <f t="shared" si="169"/>
        <v/>
      </c>
      <c r="O2570" s="96" t="str">
        <f t="shared" si="170"/>
        <v/>
      </c>
      <c r="P2570" s="14"/>
      <c r="Q2570" s="14"/>
      <c r="R2570" s="218" t="e">
        <f>+VLOOKUP(F2570,'ESTADAR V3 2025'!$D$125:$G$236,4,FALSE)</f>
        <v>#N/A</v>
      </c>
    </row>
    <row r="2571" spans="1:18" x14ac:dyDescent="0.35">
      <c r="A2571" s="83" t="str">
        <f>IFERROR(VLOOKUP(LEFT(F2571,4),Tabla3[[COD]:[PROCESO]],5,0),"")</f>
        <v/>
      </c>
      <c r="B2571" s="15"/>
      <c r="C2571" s="85"/>
      <c r="D2571" s="84" t="e">
        <f>VLOOKUP(E2571,FINCAS!$A$2:$B$77,2,0)</f>
        <v>#N/A</v>
      </c>
      <c r="E2571" s="15"/>
      <c r="F2571" s="15"/>
      <c r="G2571" s="82" t="e">
        <f>VLOOKUP(F2571,'ESTADAR V3 2025'!$D$125:$E$240,2,0)</f>
        <v>#N/A</v>
      </c>
      <c r="H2571" s="86"/>
      <c r="I2571" s="86"/>
      <c r="J2571" s="15"/>
      <c r="K2571" s="92">
        <f t="shared" si="167"/>
        <v>0</v>
      </c>
      <c r="L2571" s="93">
        <f t="shared" si="168"/>
        <v>0</v>
      </c>
      <c r="M2571" s="94" t="str">
        <f>+IFERROR(VLOOKUP(LEFT(F2571,4),'ESTADAR V3 2025'!$C$4:$G$116,4,0),"")</f>
        <v/>
      </c>
      <c r="N2571" s="95" t="str">
        <f t="shared" si="169"/>
        <v/>
      </c>
      <c r="O2571" s="96" t="str">
        <f t="shared" si="170"/>
        <v/>
      </c>
      <c r="P2571" s="14"/>
      <c r="Q2571" s="14"/>
      <c r="R2571" s="218" t="e">
        <f>+VLOOKUP(F2571,'ESTADAR V3 2025'!$D$125:$G$236,4,FALSE)</f>
        <v>#N/A</v>
      </c>
    </row>
    <row r="2572" spans="1:18" x14ac:dyDescent="0.35">
      <c r="A2572" s="83" t="str">
        <f>IFERROR(VLOOKUP(LEFT(F2572,4),Tabla3[[COD]:[PROCESO]],5,0),"")</f>
        <v/>
      </c>
      <c r="B2572" s="15"/>
      <c r="C2572" s="85"/>
      <c r="D2572" s="84" t="e">
        <f>VLOOKUP(E2572,FINCAS!$A$2:$B$77,2,0)</f>
        <v>#N/A</v>
      </c>
      <c r="E2572" s="15"/>
      <c r="F2572" s="15"/>
      <c r="G2572" s="82" t="e">
        <f>VLOOKUP(F2572,'ESTADAR V3 2025'!$D$125:$E$240,2,0)</f>
        <v>#N/A</v>
      </c>
      <c r="H2572" s="86"/>
      <c r="I2572" s="86"/>
      <c r="J2572" s="15"/>
      <c r="K2572" s="92">
        <f t="shared" si="167"/>
        <v>0</v>
      </c>
      <c r="L2572" s="93">
        <f t="shared" si="168"/>
        <v>0</v>
      </c>
      <c r="M2572" s="94" t="str">
        <f>+IFERROR(VLOOKUP(LEFT(F2572,4),'ESTADAR V3 2025'!$C$4:$G$116,4,0),"")</f>
        <v/>
      </c>
      <c r="N2572" s="95" t="str">
        <f t="shared" si="169"/>
        <v/>
      </c>
      <c r="O2572" s="96" t="str">
        <f t="shared" si="170"/>
        <v/>
      </c>
      <c r="P2572" s="14"/>
      <c r="Q2572" s="14"/>
      <c r="R2572" s="218" t="e">
        <f>+VLOOKUP(F2572,'ESTADAR V3 2025'!$D$125:$G$236,4,FALSE)</f>
        <v>#N/A</v>
      </c>
    </row>
    <row r="2573" spans="1:18" x14ac:dyDescent="0.35">
      <c r="A2573" s="83" t="str">
        <f>IFERROR(VLOOKUP(LEFT(F2573,4),Tabla3[[COD]:[PROCESO]],5,0),"")</f>
        <v/>
      </c>
      <c r="B2573" s="15"/>
      <c r="C2573" s="85"/>
      <c r="D2573" s="84" t="e">
        <f>VLOOKUP(E2573,FINCAS!$A$2:$B$77,2,0)</f>
        <v>#N/A</v>
      </c>
      <c r="E2573" s="15"/>
      <c r="F2573" s="15"/>
      <c r="G2573" s="82" t="e">
        <f>VLOOKUP(F2573,'ESTADAR V3 2025'!$D$125:$E$240,2,0)</f>
        <v>#N/A</v>
      </c>
      <c r="H2573" s="86"/>
      <c r="I2573" s="86"/>
      <c r="J2573" s="15"/>
      <c r="K2573" s="92">
        <f t="shared" si="167"/>
        <v>0</v>
      </c>
      <c r="L2573" s="93">
        <f t="shared" si="168"/>
        <v>0</v>
      </c>
      <c r="M2573" s="94" t="str">
        <f>+IFERROR(VLOOKUP(LEFT(F2573,4),'ESTADAR V3 2025'!$C$4:$G$116,4,0),"")</f>
        <v/>
      </c>
      <c r="N2573" s="95" t="str">
        <f t="shared" si="169"/>
        <v/>
      </c>
      <c r="O2573" s="96" t="str">
        <f t="shared" si="170"/>
        <v/>
      </c>
      <c r="P2573" s="14"/>
      <c r="Q2573" s="14"/>
      <c r="R2573" s="218" t="e">
        <f>+VLOOKUP(F2573,'ESTADAR V3 2025'!$D$125:$G$236,4,FALSE)</f>
        <v>#N/A</v>
      </c>
    </row>
    <row r="2574" spans="1:18" x14ac:dyDescent="0.35">
      <c r="A2574" s="83" t="str">
        <f>IFERROR(VLOOKUP(LEFT(F2574,4),Tabla3[[COD]:[PROCESO]],5,0),"")</f>
        <v/>
      </c>
      <c r="B2574" s="15"/>
      <c r="C2574" s="85"/>
      <c r="D2574" s="84" t="e">
        <f>VLOOKUP(E2574,FINCAS!$A$2:$B$77,2,0)</f>
        <v>#N/A</v>
      </c>
      <c r="E2574" s="15"/>
      <c r="F2574" s="15"/>
      <c r="G2574" s="82" t="e">
        <f>VLOOKUP(F2574,'ESTADAR V3 2025'!$D$125:$E$240,2,0)</f>
        <v>#N/A</v>
      </c>
      <c r="H2574" s="86"/>
      <c r="I2574" s="86"/>
      <c r="J2574" s="15"/>
      <c r="K2574" s="92">
        <f t="shared" si="167"/>
        <v>0</v>
      </c>
      <c r="L2574" s="93">
        <f t="shared" si="168"/>
        <v>0</v>
      </c>
      <c r="M2574" s="94" t="str">
        <f>+IFERROR(VLOOKUP(LEFT(F2574,4),'ESTADAR V3 2025'!$C$4:$G$116,4,0),"")</f>
        <v/>
      </c>
      <c r="N2574" s="95" t="str">
        <f t="shared" si="169"/>
        <v/>
      </c>
      <c r="O2574" s="96" t="str">
        <f t="shared" si="170"/>
        <v/>
      </c>
      <c r="P2574" s="14"/>
      <c r="Q2574" s="14"/>
      <c r="R2574" s="218" t="e">
        <f>+VLOOKUP(F2574,'ESTADAR V3 2025'!$D$125:$G$236,4,FALSE)</f>
        <v>#N/A</v>
      </c>
    </row>
    <row r="2575" spans="1:18" x14ac:dyDescent="0.35">
      <c r="A2575" s="83" t="str">
        <f>IFERROR(VLOOKUP(LEFT(F2575,4),Tabla3[[COD]:[PROCESO]],5,0),"")</f>
        <v/>
      </c>
      <c r="B2575" s="15"/>
      <c r="C2575" s="85"/>
      <c r="D2575" s="84" t="e">
        <f>VLOOKUP(E2575,FINCAS!$A$2:$B$77,2,0)</f>
        <v>#N/A</v>
      </c>
      <c r="E2575" s="15"/>
      <c r="F2575" s="15"/>
      <c r="G2575" s="82" t="e">
        <f>VLOOKUP(F2575,'ESTADAR V3 2025'!$D$125:$E$240,2,0)</f>
        <v>#N/A</v>
      </c>
      <c r="H2575" s="86"/>
      <c r="I2575" s="86"/>
      <c r="J2575" s="15"/>
      <c r="K2575" s="92">
        <f t="shared" si="167"/>
        <v>0</v>
      </c>
      <c r="L2575" s="93">
        <f t="shared" si="168"/>
        <v>0</v>
      </c>
      <c r="M2575" s="94" t="str">
        <f>+IFERROR(VLOOKUP(LEFT(F2575,4),'ESTADAR V3 2025'!$C$4:$G$116,4,0),"")</f>
        <v/>
      </c>
      <c r="N2575" s="95" t="str">
        <f t="shared" si="169"/>
        <v/>
      </c>
      <c r="O2575" s="96" t="str">
        <f t="shared" si="170"/>
        <v/>
      </c>
      <c r="P2575" s="14"/>
      <c r="Q2575" s="14"/>
      <c r="R2575" s="218" t="e">
        <f>+VLOOKUP(F2575,'ESTADAR V3 2025'!$D$125:$G$236,4,FALSE)</f>
        <v>#N/A</v>
      </c>
    </row>
    <row r="2576" spans="1:18" x14ac:dyDescent="0.35">
      <c r="A2576" s="83" t="str">
        <f>IFERROR(VLOOKUP(LEFT(F2576,4),Tabla3[[COD]:[PROCESO]],5,0),"")</f>
        <v/>
      </c>
      <c r="B2576" s="15"/>
      <c r="C2576" s="85"/>
      <c r="D2576" s="84" t="e">
        <f>VLOOKUP(E2576,FINCAS!$A$2:$B$77,2,0)</f>
        <v>#N/A</v>
      </c>
      <c r="E2576" s="15"/>
      <c r="F2576" s="15"/>
      <c r="G2576" s="82" t="e">
        <f>VLOOKUP(F2576,'ESTADAR V3 2025'!$D$125:$E$240,2,0)</f>
        <v>#N/A</v>
      </c>
      <c r="H2576" s="86"/>
      <c r="I2576" s="86"/>
      <c r="J2576" s="15"/>
      <c r="K2576" s="92">
        <f t="shared" si="167"/>
        <v>0</v>
      </c>
      <c r="L2576" s="93">
        <f t="shared" si="168"/>
        <v>0</v>
      </c>
      <c r="M2576" s="94" t="str">
        <f>+IFERROR(VLOOKUP(LEFT(F2576,4),'ESTADAR V3 2025'!$C$4:$G$116,4,0),"")</f>
        <v/>
      </c>
      <c r="N2576" s="95" t="str">
        <f t="shared" si="169"/>
        <v/>
      </c>
      <c r="O2576" s="96" t="str">
        <f t="shared" si="170"/>
        <v/>
      </c>
      <c r="P2576" s="14"/>
      <c r="Q2576" s="14"/>
      <c r="R2576" s="218" t="e">
        <f>+VLOOKUP(F2576,'ESTADAR V3 2025'!$D$125:$G$236,4,FALSE)</f>
        <v>#N/A</v>
      </c>
    </row>
    <row r="2577" spans="1:18" x14ac:dyDescent="0.35">
      <c r="A2577" s="83" t="str">
        <f>IFERROR(VLOOKUP(LEFT(F2577,4),Tabla3[[COD]:[PROCESO]],5,0),"")</f>
        <v/>
      </c>
      <c r="B2577" s="15"/>
      <c r="C2577" s="85"/>
      <c r="D2577" s="84" t="e">
        <f>VLOOKUP(E2577,FINCAS!$A$2:$B$77,2,0)</f>
        <v>#N/A</v>
      </c>
      <c r="E2577" s="15"/>
      <c r="F2577" s="15"/>
      <c r="G2577" s="82" t="e">
        <f>VLOOKUP(F2577,'ESTADAR V3 2025'!$D$125:$E$240,2,0)</f>
        <v>#N/A</v>
      </c>
      <c r="H2577" s="86"/>
      <c r="I2577" s="86"/>
      <c r="J2577" s="15"/>
      <c r="K2577" s="92">
        <f t="shared" si="167"/>
        <v>0</v>
      </c>
      <c r="L2577" s="93">
        <f t="shared" si="168"/>
        <v>0</v>
      </c>
      <c r="M2577" s="94" t="str">
        <f>+IFERROR(VLOOKUP(LEFT(F2577,4),'ESTADAR V3 2025'!$C$4:$G$116,4,0),"")</f>
        <v/>
      </c>
      <c r="N2577" s="95" t="str">
        <f t="shared" si="169"/>
        <v/>
      </c>
      <c r="O2577" s="96" t="str">
        <f t="shared" si="170"/>
        <v/>
      </c>
      <c r="P2577" s="14"/>
      <c r="Q2577" s="14"/>
      <c r="R2577" s="218" t="e">
        <f>+VLOOKUP(F2577,'ESTADAR V3 2025'!$D$125:$G$236,4,FALSE)</f>
        <v>#N/A</v>
      </c>
    </row>
    <row r="2578" spans="1:18" x14ac:dyDescent="0.35">
      <c r="A2578" s="83" t="str">
        <f>IFERROR(VLOOKUP(LEFT(F2578,4),Tabla3[[COD]:[PROCESO]],5,0),"")</f>
        <v/>
      </c>
      <c r="B2578" s="15"/>
      <c r="C2578" s="85"/>
      <c r="D2578" s="84" t="e">
        <f>VLOOKUP(E2578,FINCAS!$A$2:$B$77,2,0)</f>
        <v>#N/A</v>
      </c>
      <c r="E2578" s="15"/>
      <c r="F2578" s="15"/>
      <c r="G2578" s="82" t="e">
        <f>VLOOKUP(F2578,'ESTADAR V3 2025'!$D$125:$E$240,2,0)</f>
        <v>#N/A</v>
      </c>
      <c r="H2578" s="86"/>
      <c r="I2578" s="86"/>
      <c r="J2578" s="15"/>
      <c r="K2578" s="92">
        <f t="shared" si="167"/>
        <v>0</v>
      </c>
      <c r="L2578" s="93">
        <f t="shared" si="168"/>
        <v>0</v>
      </c>
      <c r="M2578" s="94" t="str">
        <f>+IFERROR(VLOOKUP(LEFT(F2578,4),'ESTADAR V3 2025'!$C$4:$G$116,4,0),"")</f>
        <v/>
      </c>
      <c r="N2578" s="95" t="str">
        <f t="shared" si="169"/>
        <v/>
      </c>
      <c r="O2578" s="96" t="str">
        <f t="shared" si="170"/>
        <v/>
      </c>
      <c r="P2578" s="14"/>
      <c r="Q2578" s="14"/>
      <c r="R2578" s="218" t="e">
        <f>+VLOOKUP(F2578,'ESTADAR V3 2025'!$D$125:$G$236,4,FALSE)</f>
        <v>#N/A</v>
      </c>
    </row>
    <row r="2579" spans="1:18" x14ac:dyDescent="0.35">
      <c r="A2579" s="83" t="str">
        <f>IFERROR(VLOOKUP(LEFT(F2579,4),Tabla3[[COD]:[PROCESO]],5,0),"")</f>
        <v/>
      </c>
      <c r="B2579" s="15"/>
      <c r="C2579" s="85"/>
      <c r="D2579" s="84" t="e">
        <f>VLOOKUP(E2579,FINCAS!$A$2:$B$77,2,0)</f>
        <v>#N/A</v>
      </c>
      <c r="E2579" s="15"/>
      <c r="F2579" s="15"/>
      <c r="G2579" s="82" t="e">
        <f>VLOOKUP(F2579,'ESTADAR V3 2025'!$D$125:$E$240,2,0)</f>
        <v>#N/A</v>
      </c>
      <c r="H2579" s="86"/>
      <c r="I2579" s="86"/>
      <c r="J2579" s="15"/>
      <c r="K2579" s="92">
        <f t="shared" si="167"/>
        <v>0</v>
      </c>
      <c r="L2579" s="93">
        <f t="shared" si="168"/>
        <v>0</v>
      </c>
      <c r="M2579" s="94" t="str">
        <f>+IFERROR(VLOOKUP(LEFT(F2579,4),'ESTADAR V3 2025'!$C$4:$G$116,4,0),"")</f>
        <v/>
      </c>
      <c r="N2579" s="95" t="str">
        <f t="shared" si="169"/>
        <v/>
      </c>
      <c r="O2579" s="96" t="str">
        <f t="shared" si="170"/>
        <v/>
      </c>
      <c r="P2579" s="14"/>
      <c r="Q2579" s="14"/>
      <c r="R2579" s="218" t="e">
        <f>+VLOOKUP(F2579,'ESTADAR V3 2025'!$D$125:$G$236,4,FALSE)</f>
        <v>#N/A</v>
      </c>
    </row>
    <row r="2580" spans="1:18" x14ac:dyDescent="0.35">
      <c r="A2580" s="83" t="str">
        <f>IFERROR(VLOOKUP(LEFT(F2580,4),Tabla3[[COD]:[PROCESO]],5,0),"")</f>
        <v/>
      </c>
      <c r="B2580" s="15"/>
      <c r="C2580" s="85"/>
      <c r="D2580" s="84" t="e">
        <f>VLOOKUP(E2580,FINCAS!$A$2:$B$77,2,0)</f>
        <v>#N/A</v>
      </c>
      <c r="E2580" s="15"/>
      <c r="F2580" s="15"/>
      <c r="G2580" s="82" t="e">
        <f>VLOOKUP(F2580,'ESTADAR V3 2025'!$D$125:$E$240,2,0)</f>
        <v>#N/A</v>
      </c>
      <c r="H2580" s="86"/>
      <c r="I2580" s="86"/>
      <c r="J2580" s="15"/>
      <c r="K2580" s="92">
        <f t="shared" si="167"/>
        <v>0</v>
      </c>
      <c r="L2580" s="93">
        <f t="shared" si="168"/>
        <v>0</v>
      </c>
      <c r="M2580" s="94" t="str">
        <f>+IFERROR(VLOOKUP(LEFT(F2580,4),'ESTADAR V3 2025'!$C$4:$G$116,4,0),"")</f>
        <v/>
      </c>
      <c r="N2580" s="95" t="str">
        <f t="shared" si="169"/>
        <v/>
      </c>
      <c r="O2580" s="96" t="str">
        <f t="shared" si="170"/>
        <v/>
      </c>
      <c r="P2580" s="14"/>
      <c r="Q2580" s="14"/>
      <c r="R2580" s="218" t="e">
        <f>+VLOOKUP(F2580,'ESTADAR V3 2025'!$D$125:$G$236,4,FALSE)</f>
        <v>#N/A</v>
      </c>
    </row>
    <row r="2581" spans="1:18" x14ac:dyDescent="0.35">
      <c r="A2581" s="83" t="str">
        <f>IFERROR(VLOOKUP(LEFT(F2581,4),Tabla3[[COD]:[PROCESO]],5,0),"")</f>
        <v/>
      </c>
      <c r="B2581" s="15"/>
      <c r="C2581" s="85"/>
      <c r="D2581" s="84" t="e">
        <f>VLOOKUP(E2581,FINCAS!$A$2:$B$77,2,0)</f>
        <v>#N/A</v>
      </c>
      <c r="E2581" s="15"/>
      <c r="F2581" s="15"/>
      <c r="G2581" s="82" t="e">
        <f>VLOOKUP(F2581,'ESTADAR V3 2025'!$D$125:$E$240,2,0)</f>
        <v>#N/A</v>
      </c>
      <c r="H2581" s="86"/>
      <c r="I2581" s="86"/>
      <c r="J2581" s="15"/>
      <c r="K2581" s="92">
        <f t="shared" si="167"/>
        <v>0</v>
      </c>
      <c r="L2581" s="93">
        <f t="shared" si="168"/>
        <v>0</v>
      </c>
      <c r="M2581" s="94" t="str">
        <f>+IFERROR(VLOOKUP(LEFT(F2581,4),'ESTADAR V3 2025'!$C$4:$G$116,4,0),"")</f>
        <v/>
      </c>
      <c r="N2581" s="95" t="str">
        <f t="shared" si="169"/>
        <v/>
      </c>
      <c r="O2581" s="96" t="str">
        <f t="shared" si="170"/>
        <v/>
      </c>
      <c r="P2581" s="14"/>
      <c r="Q2581" s="14"/>
      <c r="R2581" s="218" t="e">
        <f>+VLOOKUP(F2581,'ESTADAR V3 2025'!$D$125:$G$236,4,FALSE)</f>
        <v>#N/A</v>
      </c>
    </row>
    <row r="2582" spans="1:18" x14ac:dyDescent="0.35">
      <c r="A2582" s="83" t="str">
        <f>IFERROR(VLOOKUP(LEFT(F2582,4),Tabla3[[COD]:[PROCESO]],5,0),"")</f>
        <v/>
      </c>
      <c r="B2582" s="15"/>
      <c r="C2582" s="85"/>
      <c r="D2582" s="84" t="e">
        <f>VLOOKUP(E2582,FINCAS!$A$2:$B$77,2,0)</f>
        <v>#N/A</v>
      </c>
      <c r="E2582" s="15"/>
      <c r="F2582" s="15"/>
      <c r="G2582" s="82" t="e">
        <f>VLOOKUP(F2582,'ESTADAR V3 2025'!$D$125:$E$240,2,0)</f>
        <v>#N/A</v>
      </c>
      <c r="H2582" s="86"/>
      <c r="I2582" s="86"/>
      <c r="J2582" s="15"/>
      <c r="K2582" s="92">
        <f t="shared" si="167"/>
        <v>0</v>
      </c>
      <c r="L2582" s="93">
        <f t="shared" si="168"/>
        <v>0</v>
      </c>
      <c r="M2582" s="94" t="str">
        <f>+IFERROR(VLOOKUP(LEFT(F2582,4),'ESTADAR V3 2025'!$C$4:$G$116,4,0),"")</f>
        <v/>
      </c>
      <c r="N2582" s="95" t="str">
        <f t="shared" si="169"/>
        <v/>
      </c>
      <c r="O2582" s="96" t="str">
        <f t="shared" si="170"/>
        <v/>
      </c>
      <c r="P2582" s="14"/>
      <c r="Q2582" s="14"/>
      <c r="R2582" s="218" t="e">
        <f>+VLOOKUP(F2582,'ESTADAR V3 2025'!$D$125:$G$236,4,FALSE)</f>
        <v>#N/A</v>
      </c>
    </row>
    <row r="2583" spans="1:18" x14ac:dyDescent="0.35">
      <c r="A2583" s="83" t="str">
        <f>IFERROR(VLOOKUP(LEFT(F2583,4),Tabla3[[COD]:[PROCESO]],5,0),"")</f>
        <v/>
      </c>
      <c r="B2583" s="15"/>
      <c r="C2583" s="85"/>
      <c r="D2583" s="84" t="e">
        <f>VLOOKUP(E2583,FINCAS!$A$2:$B$77,2,0)</f>
        <v>#N/A</v>
      </c>
      <c r="E2583" s="15"/>
      <c r="F2583" s="15"/>
      <c r="G2583" s="82" t="e">
        <f>VLOOKUP(F2583,'ESTADAR V3 2025'!$D$125:$E$240,2,0)</f>
        <v>#N/A</v>
      </c>
      <c r="H2583" s="86"/>
      <c r="I2583" s="86"/>
      <c r="J2583" s="15"/>
      <c r="K2583" s="92">
        <f t="shared" si="167"/>
        <v>0</v>
      </c>
      <c r="L2583" s="93">
        <f t="shared" si="168"/>
        <v>0</v>
      </c>
      <c r="M2583" s="94" t="str">
        <f>+IFERROR(VLOOKUP(LEFT(F2583,4),'ESTADAR V3 2025'!$C$4:$G$116,4,0),"")</f>
        <v/>
      </c>
      <c r="N2583" s="95" t="str">
        <f t="shared" si="169"/>
        <v/>
      </c>
      <c r="O2583" s="96" t="str">
        <f t="shared" si="170"/>
        <v/>
      </c>
      <c r="P2583" s="14"/>
      <c r="Q2583" s="14"/>
      <c r="R2583" s="218" t="e">
        <f>+VLOOKUP(F2583,'ESTADAR V3 2025'!$D$125:$G$236,4,FALSE)</f>
        <v>#N/A</v>
      </c>
    </row>
    <row r="2584" spans="1:18" x14ac:dyDescent="0.35">
      <c r="A2584" s="83" t="str">
        <f>IFERROR(VLOOKUP(LEFT(F2584,4),Tabla3[[COD]:[PROCESO]],5,0),"")</f>
        <v/>
      </c>
      <c r="B2584" s="15"/>
      <c r="C2584" s="85"/>
      <c r="D2584" s="84" t="e">
        <f>VLOOKUP(E2584,FINCAS!$A$2:$B$77,2,0)</f>
        <v>#N/A</v>
      </c>
      <c r="E2584" s="15"/>
      <c r="F2584" s="15"/>
      <c r="G2584" s="82" t="e">
        <f>VLOOKUP(F2584,'ESTADAR V3 2025'!$D$125:$E$240,2,0)</f>
        <v>#N/A</v>
      </c>
      <c r="H2584" s="86"/>
      <c r="I2584" s="86"/>
      <c r="J2584" s="15"/>
      <c r="K2584" s="92">
        <f t="shared" si="167"/>
        <v>0</v>
      </c>
      <c r="L2584" s="93">
        <f t="shared" si="168"/>
        <v>0</v>
      </c>
      <c r="M2584" s="94" t="str">
        <f>+IFERROR(VLOOKUP(LEFT(F2584,4),'ESTADAR V3 2025'!$C$4:$G$116,4,0),"")</f>
        <v/>
      </c>
      <c r="N2584" s="95" t="str">
        <f t="shared" si="169"/>
        <v/>
      </c>
      <c r="O2584" s="96" t="str">
        <f t="shared" si="170"/>
        <v/>
      </c>
      <c r="P2584" s="14"/>
      <c r="Q2584" s="14"/>
      <c r="R2584" s="218" t="e">
        <f>+VLOOKUP(F2584,'ESTADAR V3 2025'!$D$125:$G$236,4,FALSE)</f>
        <v>#N/A</v>
      </c>
    </row>
    <row r="2585" spans="1:18" x14ac:dyDescent="0.35">
      <c r="A2585" s="83" t="str">
        <f>IFERROR(VLOOKUP(LEFT(F2585,4),Tabla3[[COD]:[PROCESO]],5,0),"")</f>
        <v/>
      </c>
      <c r="B2585" s="15"/>
      <c r="C2585" s="85"/>
      <c r="D2585" s="84" t="e">
        <f>VLOOKUP(E2585,FINCAS!$A$2:$B$77,2,0)</f>
        <v>#N/A</v>
      </c>
      <c r="E2585" s="15"/>
      <c r="F2585" s="15"/>
      <c r="G2585" s="82" t="e">
        <f>VLOOKUP(F2585,'ESTADAR V3 2025'!$D$125:$E$240,2,0)</f>
        <v>#N/A</v>
      </c>
      <c r="H2585" s="86"/>
      <c r="I2585" s="86"/>
      <c r="J2585" s="15"/>
      <c r="K2585" s="92">
        <f t="shared" si="167"/>
        <v>0</v>
      </c>
      <c r="L2585" s="93">
        <f t="shared" si="168"/>
        <v>0</v>
      </c>
      <c r="M2585" s="94" t="str">
        <f>+IFERROR(VLOOKUP(LEFT(F2585,4),'ESTADAR V3 2025'!$C$4:$G$116,4,0),"")</f>
        <v/>
      </c>
      <c r="N2585" s="95" t="str">
        <f t="shared" si="169"/>
        <v/>
      </c>
      <c r="O2585" s="96" t="str">
        <f t="shared" si="170"/>
        <v/>
      </c>
      <c r="P2585" s="14"/>
      <c r="Q2585" s="14"/>
      <c r="R2585" s="218" t="e">
        <f>+VLOOKUP(F2585,'ESTADAR V3 2025'!$D$125:$G$236,4,FALSE)</f>
        <v>#N/A</v>
      </c>
    </row>
    <row r="2586" spans="1:18" x14ac:dyDescent="0.35">
      <c r="A2586" s="83" t="str">
        <f>IFERROR(VLOOKUP(LEFT(F2586,4),Tabla3[[COD]:[PROCESO]],5,0),"")</f>
        <v/>
      </c>
      <c r="B2586" s="15"/>
      <c r="C2586" s="85"/>
      <c r="D2586" s="84" t="e">
        <f>VLOOKUP(E2586,FINCAS!$A$2:$B$77,2,0)</f>
        <v>#N/A</v>
      </c>
      <c r="E2586" s="15"/>
      <c r="F2586" s="15"/>
      <c r="G2586" s="82" t="e">
        <f>VLOOKUP(F2586,'ESTADAR V3 2025'!$D$125:$E$240,2,0)</f>
        <v>#N/A</v>
      </c>
      <c r="H2586" s="86"/>
      <c r="I2586" s="86"/>
      <c r="J2586" s="15"/>
      <c r="K2586" s="92">
        <f t="shared" si="167"/>
        <v>0</v>
      </c>
      <c r="L2586" s="93">
        <f t="shared" si="168"/>
        <v>0</v>
      </c>
      <c r="M2586" s="94" t="str">
        <f>+IFERROR(VLOOKUP(LEFT(F2586,4),'ESTADAR V3 2025'!$C$4:$G$116,4,0),"")</f>
        <v/>
      </c>
      <c r="N2586" s="95" t="str">
        <f t="shared" si="169"/>
        <v/>
      </c>
      <c r="O2586" s="96" t="str">
        <f t="shared" si="170"/>
        <v/>
      </c>
      <c r="P2586" s="14"/>
      <c r="Q2586" s="14"/>
      <c r="R2586" s="218" t="e">
        <f>+VLOOKUP(F2586,'ESTADAR V3 2025'!$D$125:$G$236,4,FALSE)</f>
        <v>#N/A</v>
      </c>
    </row>
    <row r="2587" spans="1:18" x14ac:dyDescent="0.35">
      <c r="A2587" s="83" t="str">
        <f>IFERROR(VLOOKUP(LEFT(F2587,4),Tabla3[[COD]:[PROCESO]],5,0),"")</f>
        <v/>
      </c>
      <c r="B2587" s="15"/>
      <c r="C2587" s="85"/>
      <c r="D2587" s="84" t="e">
        <f>VLOOKUP(E2587,FINCAS!$A$2:$B$77,2,0)</f>
        <v>#N/A</v>
      </c>
      <c r="E2587" s="15"/>
      <c r="F2587" s="15"/>
      <c r="G2587" s="82" t="e">
        <f>VLOOKUP(F2587,'ESTADAR V3 2025'!$D$125:$E$240,2,0)</f>
        <v>#N/A</v>
      </c>
      <c r="H2587" s="86"/>
      <c r="I2587" s="86"/>
      <c r="J2587" s="15"/>
      <c r="K2587" s="92">
        <f t="shared" si="167"/>
        <v>0</v>
      </c>
      <c r="L2587" s="93">
        <f t="shared" si="168"/>
        <v>0</v>
      </c>
      <c r="M2587" s="94" t="str">
        <f>+IFERROR(VLOOKUP(LEFT(F2587,4),'ESTADAR V3 2025'!$C$4:$G$116,4,0),"")</f>
        <v/>
      </c>
      <c r="N2587" s="95" t="str">
        <f t="shared" si="169"/>
        <v/>
      </c>
      <c r="O2587" s="96" t="str">
        <f t="shared" si="170"/>
        <v/>
      </c>
      <c r="P2587" s="14"/>
      <c r="Q2587" s="14"/>
      <c r="R2587" s="218" t="e">
        <f>+VLOOKUP(F2587,'ESTADAR V3 2025'!$D$125:$G$236,4,FALSE)</f>
        <v>#N/A</v>
      </c>
    </row>
    <row r="2588" spans="1:18" x14ac:dyDescent="0.35">
      <c r="A2588" s="83" t="str">
        <f>IFERROR(VLOOKUP(LEFT(F2588,4),Tabla3[[COD]:[PROCESO]],5,0),"")</f>
        <v/>
      </c>
      <c r="B2588" s="15"/>
      <c r="C2588" s="85"/>
      <c r="D2588" s="84" t="e">
        <f>VLOOKUP(E2588,FINCAS!$A$2:$B$77,2,0)</f>
        <v>#N/A</v>
      </c>
      <c r="E2588" s="15"/>
      <c r="F2588" s="15"/>
      <c r="G2588" s="82" t="e">
        <f>VLOOKUP(F2588,'ESTADAR V3 2025'!$D$125:$E$240,2,0)</f>
        <v>#N/A</v>
      </c>
      <c r="H2588" s="86"/>
      <c r="I2588" s="86"/>
      <c r="J2588" s="15"/>
      <c r="K2588" s="92">
        <f t="shared" si="167"/>
        <v>0</v>
      </c>
      <c r="L2588" s="93">
        <f t="shared" si="168"/>
        <v>0</v>
      </c>
      <c r="M2588" s="94" t="str">
        <f>+IFERROR(VLOOKUP(LEFT(F2588,4),'ESTADAR V3 2025'!$C$4:$G$116,4,0),"")</f>
        <v/>
      </c>
      <c r="N2588" s="95" t="str">
        <f t="shared" si="169"/>
        <v/>
      </c>
      <c r="O2588" s="96" t="str">
        <f t="shared" si="170"/>
        <v/>
      </c>
      <c r="P2588" s="14"/>
      <c r="Q2588" s="14"/>
      <c r="R2588" s="218" t="e">
        <f>+VLOOKUP(F2588,'ESTADAR V3 2025'!$D$125:$G$236,4,FALSE)</f>
        <v>#N/A</v>
      </c>
    </row>
    <row r="2589" spans="1:18" x14ac:dyDescent="0.35">
      <c r="A2589" s="83" t="str">
        <f>IFERROR(VLOOKUP(LEFT(F2589,4),Tabla3[[COD]:[PROCESO]],5,0),"")</f>
        <v/>
      </c>
      <c r="B2589" s="15"/>
      <c r="C2589" s="85"/>
      <c r="D2589" s="84" t="e">
        <f>VLOOKUP(E2589,FINCAS!$A$2:$B$77,2,0)</f>
        <v>#N/A</v>
      </c>
      <c r="E2589" s="15"/>
      <c r="F2589" s="15"/>
      <c r="G2589" s="82" t="e">
        <f>VLOOKUP(F2589,'ESTADAR V3 2025'!$D$125:$E$240,2,0)</f>
        <v>#N/A</v>
      </c>
      <c r="H2589" s="86"/>
      <c r="I2589" s="86"/>
      <c r="J2589" s="15"/>
      <c r="K2589" s="92">
        <f t="shared" si="167"/>
        <v>0</v>
      </c>
      <c r="L2589" s="93">
        <f t="shared" si="168"/>
        <v>0</v>
      </c>
      <c r="M2589" s="94" t="str">
        <f>+IFERROR(VLOOKUP(LEFT(F2589,4),'ESTADAR V3 2025'!$C$4:$G$116,4,0),"")</f>
        <v/>
      </c>
      <c r="N2589" s="95" t="str">
        <f t="shared" si="169"/>
        <v/>
      </c>
      <c r="O2589" s="96" t="str">
        <f t="shared" si="170"/>
        <v/>
      </c>
      <c r="P2589" s="14"/>
      <c r="Q2589" s="14"/>
      <c r="R2589" s="218" t="e">
        <f>+VLOOKUP(F2589,'ESTADAR V3 2025'!$D$125:$G$236,4,FALSE)</f>
        <v>#N/A</v>
      </c>
    </row>
    <row r="2590" spans="1:18" x14ac:dyDescent="0.35">
      <c r="A2590" s="83" t="str">
        <f>IFERROR(VLOOKUP(LEFT(F2590,4),Tabla3[[COD]:[PROCESO]],5,0),"")</f>
        <v/>
      </c>
      <c r="B2590" s="15"/>
      <c r="C2590" s="85"/>
      <c r="D2590" s="84" t="e">
        <f>VLOOKUP(E2590,FINCAS!$A$2:$B$77,2,0)</f>
        <v>#N/A</v>
      </c>
      <c r="E2590" s="15"/>
      <c r="F2590" s="15"/>
      <c r="G2590" s="82" t="e">
        <f>VLOOKUP(F2590,'ESTADAR V3 2025'!$D$125:$E$240,2,0)</f>
        <v>#N/A</v>
      </c>
      <c r="H2590" s="86"/>
      <c r="I2590" s="86"/>
      <c r="J2590" s="15"/>
      <c r="K2590" s="92">
        <f t="shared" si="167"/>
        <v>0</v>
      </c>
      <c r="L2590" s="93">
        <f t="shared" si="168"/>
        <v>0</v>
      </c>
      <c r="M2590" s="94" t="str">
        <f>+IFERROR(VLOOKUP(LEFT(F2590,4),'ESTADAR V3 2025'!$C$4:$G$116,4,0),"")</f>
        <v/>
      </c>
      <c r="N2590" s="95" t="str">
        <f t="shared" si="169"/>
        <v/>
      </c>
      <c r="O2590" s="96" t="str">
        <f t="shared" si="170"/>
        <v/>
      </c>
      <c r="P2590" s="14"/>
      <c r="Q2590" s="14"/>
      <c r="R2590" s="218" t="e">
        <f>+VLOOKUP(F2590,'ESTADAR V3 2025'!$D$125:$G$236,4,FALSE)</f>
        <v>#N/A</v>
      </c>
    </row>
    <row r="2591" spans="1:18" x14ac:dyDescent="0.35">
      <c r="A2591" s="83" t="str">
        <f>IFERROR(VLOOKUP(LEFT(F2591,4),Tabla3[[COD]:[PROCESO]],5,0),"")</f>
        <v/>
      </c>
      <c r="B2591" s="15"/>
      <c r="C2591" s="85"/>
      <c r="D2591" s="84" t="e">
        <f>VLOOKUP(E2591,FINCAS!$A$2:$B$77,2,0)</f>
        <v>#N/A</v>
      </c>
      <c r="E2591" s="15"/>
      <c r="F2591" s="15"/>
      <c r="G2591" s="82" t="e">
        <f>VLOOKUP(F2591,'ESTADAR V3 2025'!$D$125:$E$240,2,0)</f>
        <v>#N/A</v>
      </c>
      <c r="H2591" s="86"/>
      <c r="I2591" s="86"/>
      <c r="J2591" s="15"/>
      <c r="K2591" s="92">
        <f t="shared" si="167"/>
        <v>0</v>
      </c>
      <c r="L2591" s="93">
        <f t="shared" si="168"/>
        <v>0</v>
      </c>
      <c r="M2591" s="94" t="str">
        <f>+IFERROR(VLOOKUP(LEFT(F2591,4),'ESTADAR V3 2025'!$C$4:$G$116,4,0),"")</f>
        <v/>
      </c>
      <c r="N2591" s="95" t="str">
        <f t="shared" si="169"/>
        <v/>
      </c>
      <c r="O2591" s="96" t="str">
        <f t="shared" si="170"/>
        <v/>
      </c>
      <c r="P2591" s="14"/>
      <c r="Q2591" s="14"/>
      <c r="R2591" s="218" t="e">
        <f>+VLOOKUP(F2591,'ESTADAR V3 2025'!$D$125:$G$236,4,FALSE)</f>
        <v>#N/A</v>
      </c>
    </row>
    <row r="2592" spans="1:18" x14ac:dyDescent="0.35">
      <c r="A2592" s="83" t="str">
        <f>IFERROR(VLOOKUP(LEFT(F2592,4),Tabla3[[COD]:[PROCESO]],5,0),"")</f>
        <v/>
      </c>
      <c r="B2592" s="15"/>
      <c r="C2592" s="85"/>
      <c r="D2592" s="84" t="e">
        <f>VLOOKUP(E2592,FINCAS!$A$2:$B$77,2,0)</f>
        <v>#N/A</v>
      </c>
      <c r="E2592" s="15"/>
      <c r="F2592" s="15"/>
      <c r="G2592" s="82" t="e">
        <f>VLOOKUP(F2592,'ESTADAR V3 2025'!$D$125:$E$240,2,0)</f>
        <v>#N/A</v>
      </c>
      <c r="H2592" s="86"/>
      <c r="I2592" s="86"/>
      <c r="J2592" s="15"/>
      <c r="K2592" s="92">
        <f t="shared" si="167"/>
        <v>0</v>
      </c>
      <c r="L2592" s="93">
        <f t="shared" si="168"/>
        <v>0</v>
      </c>
      <c r="M2592" s="94" t="str">
        <f>+IFERROR(VLOOKUP(LEFT(F2592,4),'ESTADAR V3 2025'!$C$4:$G$116,4,0),"")</f>
        <v/>
      </c>
      <c r="N2592" s="95" t="str">
        <f t="shared" si="169"/>
        <v/>
      </c>
      <c r="O2592" s="96" t="str">
        <f t="shared" si="170"/>
        <v/>
      </c>
      <c r="P2592" s="14"/>
      <c r="Q2592" s="14"/>
      <c r="R2592" s="218" t="e">
        <f>+VLOOKUP(F2592,'ESTADAR V3 2025'!$D$125:$G$236,4,FALSE)</f>
        <v>#N/A</v>
      </c>
    </row>
    <row r="2593" spans="1:18" x14ac:dyDescent="0.35">
      <c r="A2593" s="83" t="str">
        <f>IFERROR(VLOOKUP(LEFT(F2593,4),Tabla3[[COD]:[PROCESO]],5,0),"")</f>
        <v/>
      </c>
      <c r="B2593" s="15"/>
      <c r="C2593" s="85"/>
      <c r="D2593" s="84" t="e">
        <f>VLOOKUP(E2593,FINCAS!$A$2:$B$77,2,0)</f>
        <v>#N/A</v>
      </c>
      <c r="E2593" s="15"/>
      <c r="F2593" s="15"/>
      <c r="G2593" s="82" t="e">
        <f>VLOOKUP(F2593,'ESTADAR V3 2025'!$D$125:$E$240,2,0)</f>
        <v>#N/A</v>
      </c>
      <c r="H2593" s="86"/>
      <c r="I2593" s="86"/>
      <c r="J2593" s="15"/>
      <c r="K2593" s="92">
        <f t="shared" ref="K2593:K2656" si="171">+IFERROR(L2593,M2593)</f>
        <v>0</v>
      </c>
      <c r="L2593" s="93">
        <f t="shared" ref="L2593:L2656" si="172">+(I2593-H2593)*24</f>
        <v>0</v>
      </c>
      <c r="M2593" s="94" t="str">
        <f>+IFERROR(VLOOKUP(LEFT(F2593,4),'ESTADAR V3 2025'!$C$4:$G$116,4,0),"")</f>
        <v/>
      </c>
      <c r="N2593" s="95" t="str">
        <f t="shared" ref="N2593:N2656" si="173">IFERROR(J2593/L2593,"")</f>
        <v/>
      </c>
      <c r="O2593" s="96" t="str">
        <f t="shared" ref="O2593:O2656" si="174">IFERROR(N2593/M2593,"")</f>
        <v/>
      </c>
      <c r="P2593" s="14"/>
      <c r="Q2593" s="14"/>
      <c r="R2593" s="218" t="e">
        <f>+VLOOKUP(F2593,'ESTADAR V3 2025'!$D$125:$G$236,4,FALSE)</f>
        <v>#N/A</v>
      </c>
    </row>
    <row r="2594" spans="1:18" x14ac:dyDescent="0.35">
      <c r="A2594" s="83" t="str">
        <f>IFERROR(VLOOKUP(LEFT(F2594,4),Tabla3[[COD]:[PROCESO]],5,0),"")</f>
        <v/>
      </c>
      <c r="B2594" s="15"/>
      <c r="C2594" s="85"/>
      <c r="D2594" s="84" t="e">
        <f>VLOOKUP(E2594,FINCAS!$A$2:$B$77,2,0)</f>
        <v>#N/A</v>
      </c>
      <c r="E2594" s="15"/>
      <c r="F2594" s="15"/>
      <c r="G2594" s="82" t="e">
        <f>VLOOKUP(F2594,'ESTADAR V3 2025'!$D$125:$E$240,2,0)</f>
        <v>#N/A</v>
      </c>
      <c r="H2594" s="86"/>
      <c r="I2594" s="86"/>
      <c r="J2594" s="15"/>
      <c r="K2594" s="92">
        <f t="shared" si="171"/>
        <v>0</v>
      </c>
      <c r="L2594" s="93">
        <f t="shared" si="172"/>
        <v>0</v>
      </c>
      <c r="M2594" s="94" t="str">
        <f>+IFERROR(VLOOKUP(LEFT(F2594,4),'ESTADAR V3 2025'!$C$4:$G$116,4,0),"")</f>
        <v/>
      </c>
      <c r="N2594" s="95" t="str">
        <f t="shared" si="173"/>
        <v/>
      </c>
      <c r="O2594" s="96" t="str">
        <f t="shared" si="174"/>
        <v/>
      </c>
      <c r="P2594" s="14"/>
      <c r="Q2594" s="14"/>
      <c r="R2594" s="218" t="e">
        <f>+VLOOKUP(F2594,'ESTADAR V3 2025'!$D$125:$G$236,4,FALSE)</f>
        <v>#N/A</v>
      </c>
    </row>
    <row r="2595" spans="1:18" x14ac:dyDescent="0.35">
      <c r="A2595" s="83" t="str">
        <f>IFERROR(VLOOKUP(LEFT(F2595,4),Tabla3[[COD]:[PROCESO]],5,0),"")</f>
        <v/>
      </c>
      <c r="B2595" s="15"/>
      <c r="C2595" s="85"/>
      <c r="D2595" s="84" t="e">
        <f>VLOOKUP(E2595,FINCAS!$A$2:$B$77,2,0)</f>
        <v>#N/A</v>
      </c>
      <c r="E2595" s="15"/>
      <c r="F2595" s="15"/>
      <c r="G2595" s="82" t="e">
        <f>VLOOKUP(F2595,'ESTADAR V3 2025'!$D$125:$E$240,2,0)</f>
        <v>#N/A</v>
      </c>
      <c r="H2595" s="86"/>
      <c r="I2595" s="86"/>
      <c r="J2595" s="15"/>
      <c r="K2595" s="92">
        <f t="shared" si="171"/>
        <v>0</v>
      </c>
      <c r="L2595" s="93">
        <f t="shared" si="172"/>
        <v>0</v>
      </c>
      <c r="M2595" s="94" t="str">
        <f>+IFERROR(VLOOKUP(LEFT(F2595,4),'ESTADAR V3 2025'!$C$4:$G$116,4,0),"")</f>
        <v/>
      </c>
      <c r="N2595" s="95" t="str">
        <f t="shared" si="173"/>
        <v/>
      </c>
      <c r="O2595" s="96" t="str">
        <f t="shared" si="174"/>
        <v/>
      </c>
      <c r="P2595" s="14"/>
      <c r="Q2595" s="14"/>
      <c r="R2595" s="218" t="e">
        <f>+VLOOKUP(F2595,'ESTADAR V3 2025'!$D$125:$G$236,4,FALSE)</f>
        <v>#N/A</v>
      </c>
    </row>
    <row r="2596" spans="1:18" x14ac:dyDescent="0.35">
      <c r="A2596" s="83" t="str">
        <f>IFERROR(VLOOKUP(LEFT(F2596,4),Tabla3[[COD]:[PROCESO]],5,0),"")</f>
        <v/>
      </c>
      <c r="B2596" s="15"/>
      <c r="C2596" s="85"/>
      <c r="D2596" s="84" t="e">
        <f>VLOOKUP(E2596,FINCAS!$A$2:$B$77,2,0)</f>
        <v>#N/A</v>
      </c>
      <c r="E2596" s="15"/>
      <c r="F2596" s="15"/>
      <c r="G2596" s="82" t="e">
        <f>VLOOKUP(F2596,'ESTADAR V3 2025'!$D$125:$E$240,2,0)</f>
        <v>#N/A</v>
      </c>
      <c r="H2596" s="86"/>
      <c r="I2596" s="86"/>
      <c r="J2596" s="15"/>
      <c r="K2596" s="92">
        <f t="shared" si="171"/>
        <v>0</v>
      </c>
      <c r="L2596" s="93">
        <f t="shared" si="172"/>
        <v>0</v>
      </c>
      <c r="M2596" s="94" t="str">
        <f>+IFERROR(VLOOKUP(LEFT(F2596,4),'ESTADAR V3 2025'!$C$4:$G$116,4,0),"")</f>
        <v/>
      </c>
      <c r="N2596" s="95" t="str">
        <f t="shared" si="173"/>
        <v/>
      </c>
      <c r="O2596" s="96" t="str">
        <f t="shared" si="174"/>
        <v/>
      </c>
      <c r="P2596" s="14"/>
      <c r="Q2596" s="14"/>
      <c r="R2596" s="218" t="e">
        <f>+VLOOKUP(F2596,'ESTADAR V3 2025'!$D$125:$G$236,4,FALSE)</f>
        <v>#N/A</v>
      </c>
    </row>
    <row r="2597" spans="1:18" x14ac:dyDescent="0.35">
      <c r="A2597" s="83" t="str">
        <f>IFERROR(VLOOKUP(LEFT(F2597,4),Tabla3[[COD]:[PROCESO]],5,0),"")</f>
        <v/>
      </c>
      <c r="B2597" s="15"/>
      <c r="C2597" s="85"/>
      <c r="D2597" s="84" t="e">
        <f>VLOOKUP(E2597,FINCAS!$A$2:$B$77,2,0)</f>
        <v>#N/A</v>
      </c>
      <c r="E2597" s="15"/>
      <c r="F2597" s="15"/>
      <c r="G2597" s="82" t="e">
        <f>VLOOKUP(F2597,'ESTADAR V3 2025'!$D$125:$E$240,2,0)</f>
        <v>#N/A</v>
      </c>
      <c r="H2597" s="86"/>
      <c r="I2597" s="86"/>
      <c r="J2597" s="15"/>
      <c r="K2597" s="92">
        <f t="shared" si="171"/>
        <v>0</v>
      </c>
      <c r="L2597" s="93">
        <f t="shared" si="172"/>
        <v>0</v>
      </c>
      <c r="M2597" s="94" t="str">
        <f>+IFERROR(VLOOKUP(LEFT(F2597,4),'ESTADAR V3 2025'!$C$4:$G$116,4,0),"")</f>
        <v/>
      </c>
      <c r="N2597" s="95" t="str">
        <f t="shared" si="173"/>
        <v/>
      </c>
      <c r="O2597" s="96" t="str">
        <f t="shared" si="174"/>
        <v/>
      </c>
      <c r="P2597" s="14"/>
      <c r="Q2597" s="14"/>
      <c r="R2597" s="218" t="e">
        <f>+VLOOKUP(F2597,'ESTADAR V3 2025'!$D$125:$G$236,4,FALSE)</f>
        <v>#N/A</v>
      </c>
    </row>
    <row r="2598" spans="1:18" x14ac:dyDescent="0.35">
      <c r="A2598" s="83" t="str">
        <f>IFERROR(VLOOKUP(LEFT(F2598,4),Tabla3[[COD]:[PROCESO]],5,0),"")</f>
        <v/>
      </c>
      <c r="B2598" s="15"/>
      <c r="C2598" s="85"/>
      <c r="D2598" s="84" t="e">
        <f>VLOOKUP(E2598,FINCAS!$A$2:$B$77,2,0)</f>
        <v>#N/A</v>
      </c>
      <c r="E2598" s="15"/>
      <c r="F2598" s="15"/>
      <c r="G2598" s="82" t="e">
        <f>VLOOKUP(F2598,'ESTADAR V3 2025'!$D$125:$E$240,2,0)</f>
        <v>#N/A</v>
      </c>
      <c r="H2598" s="86"/>
      <c r="I2598" s="86"/>
      <c r="J2598" s="15"/>
      <c r="K2598" s="92">
        <f t="shared" si="171"/>
        <v>0</v>
      </c>
      <c r="L2598" s="93">
        <f t="shared" si="172"/>
        <v>0</v>
      </c>
      <c r="M2598" s="94" t="str">
        <f>+IFERROR(VLOOKUP(LEFT(F2598,4),'ESTADAR V3 2025'!$C$4:$G$116,4,0),"")</f>
        <v/>
      </c>
      <c r="N2598" s="95" t="str">
        <f t="shared" si="173"/>
        <v/>
      </c>
      <c r="O2598" s="96" t="str">
        <f t="shared" si="174"/>
        <v/>
      </c>
      <c r="P2598" s="14"/>
      <c r="Q2598" s="14"/>
      <c r="R2598" s="218" t="e">
        <f>+VLOOKUP(F2598,'ESTADAR V3 2025'!$D$125:$G$236,4,FALSE)</f>
        <v>#N/A</v>
      </c>
    </row>
    <row r="2599" spans="1:18" x14ac:dyDescent="0.35">
      <c r="A2599" s="83" t="str">
        <f>IFERROR(VLOOKUP(LEFT(F2599,4),Tabla3[[COD]:[PROCESO]],5,0),"")</f>
        <v/>
      </c>
      <c r="B2599" s="15"/>
      <c r="C2599" s="85"/>
      <c r="D2599" s="84" t="e">
        <f>VLOOKUP(E2599,FINCAS!$A$2:$B$77,2,0)</f>
        <v>#N/A</v>
      </c>
      <c r="E2599" s="15"/>
      <c r="F2599" s="15"/>
      <c r="G2599" s="82" t="e">
        <f>VLOOKUP(F2599,'ESTADAR V3 2025'!$D$125:$E$240,2,0)</f>
        <v>#N/A</v>
      </c>
      <c r="H2599" s="86"/>
      <c r="I2599" s="86"/>
      <c r="J2599" s="15"/>
      <c r="K2599" s="92">
        <f t="shared" si="171"/>
        <v>0</v>
      </c>
      <c r="L2599" s="93">
        <f t="shared" si="172"/>
        <v>0</v>
      </c>
      <c r="M2599" s="94" t="str">
        <f>+IFERROR(VLOOKUP(LEFT(F2599,4),'ESTADAR V3 2025'!$C$4:$G$116,4,0),"")</f>
        <v/>
      </c>
      <c r="N2599" s="95" t="str">
        <f t="shared" si="173"/>
        <v/>
      </c>
      <c r="O2599" s="96" t="str">
        <f t="shared" si="174"/>
        <v/>
      </c>
      <c r="P2599" s="14"/>
      <c r="Q2599" s="14"/>
      <c r="R2599" s="218" t="e">
        <f>+VLOOKUP(F2599,'ESTADAR V3 2025'!$D$125:$G$236,4,FALSE)</f>
        <v>#N/A</v>
      </c>
    </row>
    <row r="2600" spans="1:18" x14ac:dyDescent="0.35">
      <c r="A2600" s="83" t="str">
        <f>IFERROR(VLOOKUP(LEFT(F2600,4),Tabla3[[COD]:[PROCESO]],5,0),"")</f>
        <v/>
      </c>
      <c r="B2600" s="15"/>
      <c r="C2600" s="85"/>
      <c r="D2600" s="84" t="e">
        <f>VLOOKUP(E2600,FINCAS!$A$2:$B$77,2,0)</f>
        <v>#N/A</v>
      </c>
      <c r="E2600" s="15"/>
      <c r="F2600" s="15"/>
      <c r="G2600" s="82" t="e">
        <f>VLOOKUP(F2600,'ESTADAR V3 2025'!$D$125:$E$240,2,0)</f>
        <v>#N/A</v>
      </c>
      <c r="H2600" s="86"/>
      <c r="I2600" s="86"/>
      <c r="J2600" s="15"/>
      <c r="K2600" s="92">
        <f t="shared" si="171"/>
        <v>0</v>
      </c>
      <c r="L2600" s="93">
        <f t="shared" si="172"/>
        <v>0</v>
      </c>
      <c r="M2600" s="94" t="str">
        <f>+IFERROR(VLOOKUP(LEFT(F2600,4),'ESTADAR V3 2025'!$C$4:$G$116,4,0),"")</f>
        <v/>
      </c>
      <c r="N2600" s="95" t="str">
        <f t="shared" si="173"/>
        <v/>
      </c>
      <c r="O2600" s="96" t="str">
        <f t="shared" si="174"/>
        <v/>
      </c>
      <c r="P2600" s="14"/>
      <c r="Q2600" s="14"/>
      <c r="R2600" s="218" t="e">
        <f>+VLOOKUP(F2600,'ESTADAR V3 2025'!$D$125:$G$236,4,FALSE)</f>
        <v>#N/A</v>
      </c>
    </row>
    <row r="2601" spans="1:18" x14ac:dyDescent="0.35">
      <c r="A2601" s="83" t="str">
        <f>IFERROR(VLOOKUP(LEFT(F2601,4),Tabla3[[COD]:[PROCESO]],5,0),"")</f>
        <v/>
      </c>
      <c r="B2601" s="15"/>
      <c r="C2601" s="85"/>
      <c r="D2601" s="84" t="e">
        <f>VLOOKUP(E2601,FINCAS!$A$2:$B$77,2,0)</f>
        <v>#N/A</v>
      </c>
      <c r="E2601" s="15"/>
      <c r="F2601" s="15"/>
      <c r="G2601" s="82" t="e">
        <f>VLOOKUP(F2601,'ESTADAR V3 2025'!$D$125:$E$240,2,0)</f>
        <v>#N/A</v>
      </c>
      <c r="H2601" s="86"/>
      <c r="I2601" s="86"/>
      <c r="J2601" s="15"/>
      <c r="K2601" s="92">
        <f t="shared" si="171"/>
        <v>0</v>
      </c>
      <c r="L2601" s="93">
        <f t="shared" si="172"/>
        <v>0</v>
      </c>
      <c r="M2601" s="94" t="str">
        <f>+IFERROR(VLOOKUP(LEFT(F2601,4),'ESTADAR V3 2025'!$C$4:$G$116,4,0),"")</f>
        <v/>
      </c>
      <c r="N2601" s="95" t="str">
        <f t="shared" si="173"/>
        <v/>
      </c>
      <c r="O2601" s="96" t="str">
        <f t="shared" si="174"/>
        <v/>
      </c>
      <c r="P2601" s="14"/>
      <c r="Q2601" s="14"/>
      <c r="R2601" s="218" t="e">
        <f>+VLOOKUP(F2601,'ESTADAR V3 2025'!$D$125:$G$236,4,FALSE)</f>
        <v>#N/A</v>
      </c>
    </row>
    <row r="2602" spans="1:18" x14ac:dyDescent="0.35">
      <c r="A2602" s="83" t="str">
        <f>IFERROR(VLOOKUP(LEFT(F2602,4),Tabla3[[COD]:[PROCESO]],5,0),"")</f>
        <v/>
      </c>
      <c r="B2602" s="15"/>
      <c r="C2602" s="85"/>
      <c r="D2602" s="84" t="e">
        <f>VLOOKUP(E2602,FINCAS!$A$2:$B$77,2,0)</f>
        <v>#N/A</v>
      </c>
      <c r="E2602" s="15"/>
      <c r="F2602" s="15"/>
      <c r="G2602" s="82" t="e">
        <f>VLOOKUP(F2602,'ESTADAR V3 2025'!$D$125:$E$240,2,0)</f>
        <v>#N/A</v>
      </c>
      <c r="H2602" s="86"/>
      <c r="I2602" s="86"/>
      <c r="J2602" s="15"/>
      <c r="K2602" s="92">
        <f t="shared" si="171"/>
        <v>0</v>
      </c>
      <c r="L2602" s="93">
        <f t="shared" si="172"/>
        <v>0</v>
      </c>
      <c r="M2602" s="94" t="str">
        <f>+IFERROR(VLOOKUP(LEFT(F2602,4),'ESTADAR V3 2025'!$C$4:$G$116,4,0),"")</f>
        <v/>
      </c>
      <c r="N2602" s="95" t="str">
        <f t="shared" si="173"/>
        <v/>
      </c>
      <c r="O2602" s="96" t="str">
        <f t="shared" si="174"/>
        <v/>
      </c>
      <c r="P2602" s="14"/>
      <c r="Q2602" s="14"/>
      <c r="R2602" s="218" t="e">
        <f>+VLOOKUP(F2602,'ESTADAR V3 2025'!$D$125:$G$236,4,FALSE)</f>
        <v>#N/A</v>
      </c>
    </row>
    <row r="2603" spans="1:18" x14ac:dyDescent="0.35">
      <c r="A2603" s="83" t="str">
        <f>IFERROR(VLOOKUP(LEFT(F2603,4),Tabla3[[COD]:[PROCESO]],5,0),"")</f>
        <v/>
      </c>
      <c r="B2603" s="15"/>
      <c r="C2603" s="85"/>
      <c r="D2603" s="84" t="e">
        <f>VLOOKUP(E2603,FINCAS!$A$2:$B$77,2,0)</f>
        <v>#N/A</v>
      </c>
      <c r="E2603" s="15"/>
      <c r="F2603" s="15"/>
      <c r="G2603" s="82" t="e">
        <f>VLOOKUP(F2603,'ESTADAR V3 2025'!$D$125:$E$240,2,0)</f>
        <v>#N/A</v>
      </c>
      <c r="H2603" s="86"/>
      <c r="I2603" s="86"/>
      <c r="J2603" s="15"/>
      <c r="K2603" s="92">
        <f t="shared" si="171"/>
        <v>0</v>
      </c>
      <c r="L2603" s="93">
        <f t="shared" si="172"/>
        <v>0</v>
      </c>
      <c r="M2603" s="94" t="str">
        <f>+IFERROR(VLOOKUP(LEFT(F2603,4),'ESTADAR V3 2025'!$C$4:$G$116,4,0),"")</f>
        <v/>
      </c>
      <c r="N2603" s="95" t="str">
        <f t="shared" si="173"/>
        <v/>
      </c>
      <c r="O2603" s="96" t="str">
        <f t="shared" si="174"/>
        <v/>
      </c>
      <c r="P2603" s="14"/>
      <c r="Q2603" s="14"/>
      <c r="R2603" s="218" t="e">
        <f>+VLOOKUP(F2603,'ESTADAR V3 2025'!$D$125:$G$236,4,FALSE)</f>
        <v>#N/A</v>
      </c>
    </row>
    <row r="2604" spans="1:18" x14ac:dyDescent="0.35">
      <c r="A2604" s="83" t="str">
        <f>IFERROR(VLOOKUP(LEFT(F2604,4),Tabla3[[COD]:[PROCESO]],5,0),"")</f>
        <v/>
      </c>
      <c r="B2604" s="15"/>
      <c r="C2604" s="85"/>
      <c r="D2604" s="84" t="e">
        <f>VLOOKUP(E2604,FINCAS!$A$2:$B$77,2,0)</f>
        <v>#N/A</v>
      </c>
      <c r="E2604" s="15"/>
      <c r="F2604" s="15"/>
      <c r="G2604" s="82" t="e">
        <f>VLOOKUP(F2604,'ESTADAR V3 2025'!$D$125:$E$240,2,0)</f>
        <v>#N/A</v>
      </c>
      <c r="H2604" s="86"/>
      <c r="I2604" s="86"/>
      <c r="J2604" s="15"/>
      <c r="K2604" s="92">
        <f t="shared" si="171"/>
        <v>0</v>
      </c>
      <c r="L2604" s="93">
        <f t="shared" si="172"/>
        <v>0</v>
      </c>
      <c r="M2604" s="94" t="str">
        <f>+IFERROR(VLOOKUP(LEFT(F2604,4),'ESTADAR V3 2025'!$C$4:$G$116,4,0),"")</f>
        <v/>
      </c>
      <c r="N2604" s="95" t="str">
        <f t="shared" si="173"/>
        <v/>
      </c>
      <c r="O2604" s="96" t="str">
        <f t="shared" si="174"/>
        <v/>
      </c>
      <c r="P2604" s="14"/>
      <c r="Q2604" s="14"/>
      <c r="R2604" s="218" t="e">
        <f>+VLOOKUP(F2604,'ESTADAR V3 2025'!$D$125:$G$236,4,FALSE)</f>
        <v>#N/A</v>
      </c>
    </row>
    <row r="2605" spans="1:18" x14ac:dyDescent="0.35">
      <c r="A2605" s="83" t="str">
        <f>IFERROR(VLOOKUP(LEFT(F2605,4),Tabla3[[COD]:[PROCESO]],5,0),"")</f>
        <v/>
      </c>
      <c r="B2605" s="15"/>
      <c r="C2605" s="85"/>
      <c r="D2605" s="84" t="e">
        <f>VLOOKUP(E2605,FINCAS!$A$2:$B$77,2,0)</f>
        <v>#N/A</v>
      </c>
      <c r="E2605" s="15"/>
      <c r="F2605" s="15"/>
      <c r="G2605" s="82" t="e">
        <f>VLOOKUP(F2605,'ESTADAR V3 2025'!$D$125:$E$240,2,0)</f>
        <v>#N/A</v>
      </c>
      <c r="H2605" s="86"/>
      <c r="I2605" s="86"/>
      <c r="J2605" s="15"/>
      <c r="K2605" s="92">
        <f t="shared" si="171"/>
        <v>0</v>
      </c>
      <c r="L2605" s="93">
        <f t="shared" si="172"/>
        <v>0</v>
      </c>
      <c r="M2605" s="94" t="str">
        <f>+IFERROR(VLOOKUP(LEFT(F2605,4),'ESTADAR V3 2025'!$C$4:$G$116,4,0),"")</f>
        <v/>
      </c>
      <c r="N2605" s="95" t="str">
        <f t="shared" si="173"/>
        <v/>
      </c>
      <c r="O2605" s="96" t="str">
        <f t="shared" si="174"/>
        <v/>
      </c>
      <c r="P2605" s="14"/>
      <c r="Q2605" s="14"/>
      <c r="R2605" s="218" t="e">
        <f>+VLOOKUP(F2605,'ESTADAR V3 2025'!$D$125:$G$236,4,FALSE)</f>
        <v>#N/A</v>
      </c>
    </row>
    <row r="2606" spans="1:18" x14ac:dyDescent="0.35">
      <c r="A2606" s="83" t="str">
        <f>IFERROR(VLOOKUP(LEFT(F2606,4),Tabla3[[COD]:[PROCESO]],5,0),"")</f>
        <v/>
      </c>
      <c r="B2606" s="15"/>
      <c r="C2606" s="85"/>
      <c r="D2606" s="84" t="e">
        <f>VLOOKUP(E2606,FINCAS!$A$2:$B$77,2,0)</f>
        <v>#N/A</v>
      </c>
      <c r="E2606" s="15"/>
      <c r="F2606" s="15"/>
      <c r="G2606" s="82" t="e">
        <f>VLOOKUP(F2606,'ESTADAR V3 2025'!$D$125:$E$240,2,0)</f>
        <v>#N/A</v>
      </c>
      <c r="H2606" s="86"/>
      <c r="I2606" s="86"/>
      <c r="J2606" s="15"/>
      <c r="K2606" s="92">
        <f t="shared" si="171"/>
        <v>0</v>
      </c>
      <c r="L2606" s="93">
        <f t="shared" si="172"/>
        <v>0</v>
      </c>
      <c r="M2606" s="94" t="str">
        <f>+IFERROR(VLOOKUP(LEFT(F2606,4),'ESTADAR V3 2025'!$C$4:$G$116,4,0),"")</f>
        <v/>
      </c>
      <c r="N2606" s="95" t="str">
        <f t="shared" si="173"/>
        <v/>
      </c>
      <c r="O2606" s="96" t="str">
        <f t="shared" si="174"/>
        <v/>
      </c>
      <c r="P2606" s="14"/>
      <c r="Q2606" s="14"/>
      <c r="R2606" s="218" t="e">
        <f>+VLOOKUP(F2606,'ESTADAR V3 2025'!$D$125:$G$236,4,FALSE)</f>
        <v>#N/A</v>
      </c>
    </row>
    <row r="2607" spans="1:18" x14ac:dyDescent="0.35">
      <c r="A2607" s="83" t="str">
        <f>IFERROR(VLOOKUP(LEFT(F2607,4),Tabla3[[COD]:[PROCESO]],5,0),"")</f>
        <v/>
      </c>
      <c r="B2607" s="15"/>
      <c r="C2607" s="85"/>
      <c r="D2607" s="84" t="e">
        <f>VLOOKUP(E2607,FINCAS!$A$2:$B$77,2,0)</f>
        <v>#N/A</v>
      </c>
      <c r="E2607" s="15"/>
      <c r="F2607" s="15"/>
      <c r="G2607" s="82" t="e">
        <f>VLOOKUP(F2607,'ESTADAR V3 2025'!$D$125:$E$240,2,0)</f>
        <v>#N/A</v>
      </c>
      <c r="H2607" s="86"/>
      <c r="I2607" s="86"/>
      <c r="J2607" s="15"/>
      <c r="K2607" s="92">
        <f t="shared" si="171"/>
        <v>0</v>
      </c>
      <c r="L2607" s="93">
        <f t="shared" si="172"/>
        <v>0</v>
      </c>
      <c r="M2607" s="94" t="str">
        <f>+IFERROR(VLOOKUP(LEFT(F2607,4),'ESTADAR V3 2025'!$C$4:$G$116,4,0),"")</f>
        <v/>
      </c>
      <c r="N2607" s="95" t="str">
        <f t="shared" si="173"/>
        <v/>
      </c>
      <c r="O2607" s="96" t="str">
        <f t="shared" si="174"/>
        <v/>
      </c>
      <c r="P2607" s="14"/>
      <c r="Q2607" s="14"/>
      <c r="R2607" s="218" t="e">
        <f>+VLOOKUP(F2607,'ESTADAR V3 2025'!$D$125:$G$236,4,FALSE)</f>
        <v>#N/A</v>
      </c>
    </row>
    <row r="2608" spans="1:18" x14ac:dyDescent="0.35">
      <c r="A2608" s="83" t="str">
        <f>IFERROR(VLOOKUP(LEFT(F2608,4),Tabla3[[COD]:[PROCESO]],5,0),"")</f>
        <v/>
      </c>
      <c r="B2608" s="15"/>
      <c r="C2608" s="85"/>
      <c r="D2608" s="84" t="e">
        <f>VLOOKUP(E2608,FINCAS!$A$2:$B$77,2,0)</f>
        <v>#N/A</v>
      </c>
      <c r="E2608" s="15"/>
      <c r="F2608" s="15"/>
      <c r="G2608" s="82" t="e">
        <f>VLOOKUP(F2608,'ESTADAR V3 2025'!$D$125:$E$240,2,0)</f>
        <v>#N/A</v>
      </c>
      <c r="H2608" s="86"/>
      <c r="I2608" s="86"/>
      <c r="J2608" s="15"/>
      <c r="K2608" s="92">
        <f t="shared" si="171"/>
        <v>0</v>
      </c>
      <c r="L2608" s="93">
        <f t="shared" si="172"/>
        <v>0</v>
      </c>
      <c r="M2608" s="94" t="str">
        <f>+IFERROR(VLOOKUP(LEFT(F2608,4),'ESTADAR V3 2025'!$C$4:$G$116,4,0),"")</f>
        <v/>
      </c>
      <c r="N2608" s="95" t="str">
        <f t="shared" si="173"/>
        <v/>
      </c>
      <c r="O2608" s="96" t="str">
        <f t="shared" si="174"/>
        <v/>
      </c>
      <c r="P2608" s="14"/>
      <c r="Q2608" s="14"/>
      <c r="R2608" s="218" t="e">
        <f>+VLOOKUP(F2608,'ESTADAR V3 2025'!$D$125:$G$236,4,FALSE)</f>
        <v>#N/A</v>
      </c>
    </row>
    <row r="2609" spans="1:18" x14ac:dyDescent="0.35">
      <c r="A2609" s="83" t="str">
        <f>IFERROR(VLOOKUP(LEFT(F2609,4),Tabla3[[COD]:[PROCESO]],5,0),"")</f>
        <v/>
      </c>
      <c r="B2609" s="15"/>
      <c r="C2609" s="85"/>
      <c r="D2609" s="84" t="e">
        <f>VLOOKUP(E2609,FINCAS!$A$2:$B$77,2,0)</f>
        <v>#N/A</v>
      </c>
      <c r="E2609" s="15"/>
      <c r="F2609" s="15"/>
      <c r="G2609" s="82" t="e">
        <f>VLOOKUP(F2609,'ESTADAR V3 2025'!$D$125:$E$240,2,0)</f>
        <v>#N/A</v>
      </c>
      <c r="H2609" s="86"/>
      <c r="I2609" s="86"/>
      <c r="J2609" s="15"/>
      <c r="K2609" s="92">
        <f t="shared" si="171"/>
        <v>0</v>
      </c>
      <c r="L2609" s="93">
        <f t="shared" si="172"/>
        <v>0</v>
      </c>
      <c r="M2609" s="94" t="str">
        <f>+IFERROR(VLOOKUP(LEFT(F2609,4),'ESTADAR V3 2025'!$C$4:$G$116,4,0),"")</f>
        <v/>
      </c>
      <c r="N2609" s="95" t="str">
        <f t="shared" si="173"/>
        <v/>
      </c>
      <c r="O2609" s="96" t="str">
        <f t="shared" si="174"/>
        <v/>
      </c>
      <c r="P2609" s="14"/>
      <c r="Q2609" s="14"/>
      <c r="R2609" s="218" t="e">
        <f>+VLOOKUP(F2609,'ESTADAR V3 2025'!$D$125:$G$236,4,FALSE)</f>
        <v>#N/A</v>
      </c>
    </row>
    <row r="2610" spans="1:18" x14ac:dyDescent="0.35">
      <c r="A2610" s="83" t="str">
        <f>IFERROR(VLOOKUP(LEFT(F2610,4),Tabla3[[COD]:[PROCESO]],5,0),"")</f>
        <v/>
      </c>
      <c r="B2610" s="15"/>
      <c r="C2610" s="85"/>
      <c r="D2610" s="84" t="e">
        <f>VLOOKUP(E2610,FINCAS!$A$2:$B$77,2,0)</f>
        <v>#N/A</v>
      </c>
      <c r="E2610" s="15"/>
      <c r="F2610" s="15"/>
      <c r="G2610" s="82" t="e">
        <f>VLOOKUP(F2610,'ESTADAR V3 2025'!$D$125:$E$240,2,0)</f>
        <v>#N/A</v>
      </c>
      <c r="H2610" s="86"/>
      <c r="I2610" s="86"/>
      <c r="J2610" s="15"/>
      <c r="K2610" s="92">
        <f t="shared" si="171"/>
        <v>0</v>
      </c>
      <c r="L2610" s="93">
        <f t="shared" si="172"/>
        <v>0</v>
      </c>
      <c r="M2610" s="94" t="str">
        <f>+IFERROR(VLOOKUP(LEFT(F2610,4),'ESTADAR V3 2025'!$C$4:$G$116,4,0),"")</f>
        <v/>
      </c>
      <c r="N2610" s="95" t="str">
        <f t="shared" si="173"/>
        <v/>
      </c>
      <c r="O2610" s="96" t="str">
        <f t="shared" si="174"/>
        <v/>
      </c>
      <c r="P2610" s="14"/>
      <c r="Q2610" s="14"/>
      <c r="R2610" s="218" t="e">
        <f>+VLOOKUP(F2610,'ESTADAR V3 2025'!$D$125:$G$236,4,FALSE)</f>
        <v>#N/A</v>
      </c>
    </row>
    <row r="2611" spans="1:18" x14ac:dyDescent="0.35">
      <c r="A2611" s="83" t="str">
        <f>IFERROR(VLOOKUP(LEFT(F2611,4),Tabla3[[COD]:[PROCESO]],5,0),"")</f>
        <v/>
      </c>
      <c r="B2611" s="15"/>
      <c r="C2611" s="85"/>
      <c r="D2611" s="84" t="e">
        <f>VLOOKUP(E2611,FINCAS!$A$2:$B$77,2,0)</f>
        <v>#N/A</v>
      </c>
      <c r="E2611" s="15"/>
      <c r="F2611" s="15"/>
      <c r="G2611" s="82" t="e">
        <f>VLOOKUP(F2611,'ESTADAR V3 2025'!$D$125:$E$240,2,0)</f>
        <v>#N/A</v>
      </c>
      <c r="H2611" s="86"/>
      <c r="I2611" s="86"/>
      <c r="J2611" s="15"/>
      <c r="K2611" s="92">
        <f t="shared" si="171"/>
        <v>0</v>
      </c>
      <c r="L2611" s="93">
        <f t="shared" si="172"/>
        <v>0</v>
      </c>
      <c r="M2611" s="94" t="str">
        <f>+IFERROR(VLOOKUP(LEFT(F2611,4),'ESTADAR V3 2025'!$C$4:$G$116,4,0),"")</f>
        <v/>
      </c>
      <c r="N2611" s="95" t="str">
        <f t="shared" si="173"/>
        <v/>
      </c>
      <c r="O2611" s="96" t="str">
        <f t="shared" si="174"/>
        <v/>
      </c>
      <c r="P2611" s="14"/>
      <c r="Q2611" s="14"/>
      <c r="R2611" s="218" t="e">
        <f>+VLOOKUP(F2611,'ESTADAR V3 2025'!$D$125:$G$236,4,FALSE)</f>
        <v>#N/A</v>
      </c>
    </row>
    <row r="2612" spans="1:18" x14ac:dyDescent="0.35">
      <c r="A2612" s="83" t="str">
        <f>IFERROR(VLOOKUP(LEFT(F2612,4),Tabla3[[COD]:[PROCESO]],5,0),"")</f>
        <v/>
      </c>
      <c r="B2612" s="15"/>
      <c r="C2612" s="85"/>
      <c r="D2612" s="84" t="e">
        <f>VLOOKUP(E2612,FINCAS!$A$2:$B$77,2,0)</f>
        <v>#N/A</v>
      </c>
      <c r="E2612" s="15"/>
      <c r="F2612" s="15"/>
      <c r="G2612" s="82" t="e">
        <f>VLOOKUP(F2612,'ESTADAR V3 2025'!$D$125:$E$240,2,0)</f>
        <v>#N/A</v>
      </c>
      <c r="H2612" s="86"/>
      <c r="I2612" s="86"/>
      <c r="J2612" s="15"/>
      <c r="K2612" s="92">
        <f t="shared" si="171"/>
        <v>0</v>
      </c>
      <c r="L2612" s="93">
        <f t="shared" si="172"/>
        <v>0</v>
      </c>
      <c r="M2612" s="94" t="str">
        <f>+IFERROR(VLOOKUP(LEFT(F2612,4),'ESTADAR V3 2025'!$C$4:$G$116,4,0),"")</f>
        <v/>
      </c>
      <c r="N2612" s="95" t="str">
        <f t="shared" si="173"/>
        <v/>
      </c>
      <c r="O2612" s="96" t="str">
        <f t="shared" si="174"/>
        <v/>
      </c>
      <c r="P2612" s="14"/>
      <c r="Q2612" s="14"/>
      <c r="R2612" s="218" t="e">
        <f>+VLOOKUP(F2612,'ESTADAR V3 2025'!$D$125:$G$236,4,FALSE)</f>
        <v>#N/A</v>
      </c>
    </row>
    <row r="2613" spans="1:18" x14ac:dyDescent="0.35">
      <c r="A2613" s="83" t="str">
        <f>IFERROR(VLOOKUP(LEFT(F2613,4),Tabla3[[COD]:[PROCESO]],5,0),"")</f>
        <v/>
      </c>
      <c r="B2613" s="15"/>
      <c r="C2613" s="85"/>
      <c r="D2613" s="84" t="e">
        <f>VLOOKUP(E2613,FINCAS!$A$2:$B$77,2,0)</f>
        <v>#N/A</v>
      </c>
      <c r="E2613" s="15"/>
      <c r="F2613" s="15"/>
      <c r="G2613" s="82" t="e">
        <f>VLOOKUP(F2613,'ESTADAR V3 2025'!$D$125:$E$240,2,0)</f>
        <v>#N/A</v>
      </c>
      <c r="H2613" s="86"/>
      <c r="I2613" s="86"/>
      <c r="J2613" s="15"/>
      <c r="K2613" s="92">
        <f t="shared" si="171"/>
        <v>0</v>
      </c>
      <c r="L2613" s="93">
        <f t="shared" si="172"/>
        <v>0</v>
      </c>
      <c r="M2613" s="94" t="str">
        <f>+IFERROR(VLOOKUP(LEFT(F2613,4),'ESTADAR V3 2025'!$C$4:$G$116,4,0),"")</f>
        <v/>
      </c>
      <c r="N2613" s="95" t="str">
        <f t="shared" si="173"/>
        <v/>
      </c>
      <c r="O2613" s="96" t="str">
        <f t="shared" si="174"/>
        <v/>
      </c>
      <c r="P2613" s="14"/>
      <c r="Q2613" s="14"/>
      <c r="R2613" s="218" t="e">
        <f>+VLOOKUP(F2613,'ESTADAR V3 2025'!$D$125:$G$236,4,FALSE)</f>
        <v>#N/A</v>
      </c>
    </row>
    <row r="2614" spans="1:18" x14ac:dyDescent="0.35">
      <c r="A2614" s="83" t="str">
        <f>IFERROR(VLOOKUP(LEFT(F2614,4),Tabla3[[COD]:[PROCESO]],5,0),"")</f>
        <v/>
      </c>
      <c r="B2614" s="15"/>
      <c r="C2614" s="85"/>
      <c r="D2614" s="84" t="e">
        <f>VLOOKUP(E2614,FINCAS!$A$2:$B$77,2,0)</f>
        <v>#N/A</v>
      </c>
      <c r="E2614" s="15"/>
      <c r="F2614" s="15"/>
      <c r="G2614" s="82" t="e">
        <f>VLOOKUP(F2614,'ESTADAR V3 2025'!$D$125:$E$240,2,0)</f>
        <v>#N/A</v>
      </c>
      <c r="H2614" s="86"/>
      <c r="I2614" s="86"/>
      <c r="J2614" s="15"/>
      <c r="K2614" s="92">
        <f t="shared" si="171"/>
        <v>0</v>
      </c>
      <c r="L2614" s="93">
        <f t="shared" si="172"/>
        <v>0</v>
      </c>
      <c r="M2614" s="94" t="str">
        <f>+IFERROR(VLOOKUP(LEFT(F2614,4),'ESTADAR V3 2025'!$C$4:$G$116,4,0),"")</f>
        <v/>
      </c>
      <c r="N2614" s="95" t="str">
        <f t="shared" si="173"/>
        <v/>
      </c>
      <c r="O2614" s="96" t="str">
        <f t="shared" si="174"/>
        <v/>
      </c>
      <c r="P2614" s="14"/>
      <c r="Q2614" s="14"/>
      <c r="R2614" s="218" t="e">
        <f>+VLOOKUP(F2614,'ESTADAR V3 2025'!$D$125:$G$236,4,FALSE)</f>
        <v>#N/A</v>
      </c>
    </row>
    <row r="2615" spans="1:18" x14ac:dyDescent="0.35">
      <c r="A2615" s="83" t="str">
        <f>IFERROR(VLOOKUP(LEFT(F2615,4),Tabla3[[COD]:[PROCESO]],5,0),"")</f>
        <v/>
      </c>
      <c r="B2615" s="15"/>
      <c r="C2615" s="85"/>
      <c r="D2615" s="84" t="e">
        <f>VLOOKUP(E2615,FINCAS!$A$2:$B$77,2,0)</f>
        <v>#N/A</v>
      </c>
      <c r="E2615" s="15"/>
      <c r="F2615" s="15"/>
      <c r="G2615" s="82" t="e">
        <f>VLOOKUP(F2615,'ESTADAR V3 2025'!$D$125:$E$240,2,0)</f>
        <v>#N/A</v>
      </c>
      <c r="H2615" s="86"/>
      <c r="I2615" s="86"/>
      <c r="J2615" s="15"/>
      <c r="K2615" s="92">
        <f t="shared" si="171"/>
        <v>0</v>
      </c>
      <c r="L2615" s="93">
        <f t="shared" si="172"/>
        <v>0</v>
      </c>
      <c r="M2615" s="94" t="str">
        <f>+IFERROR(VLOOKUP(LEFT(F2615,4),'ESTADAR V3 2025'!$C$4:$G$116,4,0),"")</f>
        <v/>
      </c>
      <c r="N2615" s="95" t="str">
        <f t="shared" si="173"/>
        <v/>
      </c>
      <c r="O2615" s="96" t="str">
        <f t="shared" si="174"/>
        <v/>
      </c>
      <c r="P2615" s="14"/>
      <c r="Q2615" s="14"/>
      <c r="R2615" s="218" t="e">
        <f>+VLOOKUP(F2615,'ESTADAR V3 2025'!$D$125:$G$236,4,FALSE)</f>
        <v>#N/A</v>
      </c>
    </row>
    <row r="2616" spans="1:18" x14ac:dyDescent="0.35">
      <c r="A2616" s="83" t="str">
        <f>IFERROR(VLOOKUP(LEFT(F2616,4),Tabla3[[COD]:[PROCESO]],5,0),"")</f>
        <v/>
      </c>
      <c r="B2616" s="15"/>
      <c r="C2616" s="85"/>
      <c r="D2616" s="84" t="e">
        <f>VLOOKUP(E2616,FINCAS!$A$2:$B$77,2,0)</f>
        <v>#N/A</v>
      </c>
      <c r="E2616" s="15"/>
      <c r="F2616" s="15"/>
      <c r="G2616" s="82" t="e">
        <f>VLOOKUP(F2616,'ESTADAR V3 2025'!$D$125:$E$240,2,0)</f>
        <v>#N/A</v>
      </c>
      <c r="H2616" s="86"/>
      <c r="I2616" s="86"/>
      <c r="J2616" s="15"/>
      <c r="K2616" s="92">
        <f t="shared" si="171"/>
        <v>0</v>
      </c>
      <c r="L2616" s="93">
        <f t="shared" si="172"/>
        <v>0</v>
      </c>
      <c r="M2616" s="94" t="str">
        <f>+IFERROR(VLOOKUP(LEFT(F2616,4),'ESTADAR V3 2025'!$C$4:$G$116,4,0),"")</f>
        <v/>
      </c>
      <c r="N2616" s="95" t="str">
        <f t="shared" si="173"/>
        <v/>
      </c>
      <c r="O2616" s="96" t="str">
        <f t="shared" si="174"/>
        <v/>
      </c>
      <c r="P2616" s="14"/>
      <c r="Q2616" s="14"/>
      <c r="R2616" s="218" t="e">
        <f>+VLOOKUP(F2616,'ESTADAR V3 2025'!$D$125:$G$236,4,FALSE)</f>
        <v>#N/A</v>
      </c>
    </row>
    <row r="2617" spans="1:18" x14ac:dyDescent="0.35">
      <c r="A2617" s="83" t="str">
        <f>IFERROR(VLOOKUP(LEFT(F2617,4),Tabla3[[COD]:[PROCESO]],5,0),"")</f>
        <v/>
      </c>
      <c r="B2617" s="15"/>
      <c r="C2617" s="85"/>
      <c r="D2617" s="84" t="e">
        <f>VLOOKUP(E2617,FINCAS!$A$2:$B$77,2,0)</f>
        <v>#N/A</v>
      </c>
      <c r="E2617" s="15"/>
      <c r="F2617" s="15"/>
      <c r="G2617" s="82" t="e">
        <f>VLOOKUP(F2617,'ESTADAR V3 2025'!$D$125:$E$240,2,0)</f>
        <v>#N/A</v>
      </c>
      <c r="H2617" s="86"/>
      <c r="I2617" s="86"/>
      <c r="J2617" s="15"/>
      <c r="K2617" s="92">
        <f t="shared" si="171"/>
        <v>0</v>
      </c>
      <c r="L2617" s="93">
        <f t="shared" si="172"/>
        <v>0</v>
      </c>
      <c r="M2617" s="94" t="str">
        <f>+IFERROR(VLOOKUP(LEFT(F2617,4),'ESTADAR V3 2025'!$C$4:$G$116,4,0),"")</f>
        <v/>
      </c>
      <c r="N2617" s="95" t="str">
        <f t="shared" si="173"/>
        <v/>
      </c>
      <c r="O2617" s="96" t="str">
        <f t="shared" si="174"/>
        <v/>
      </c>
      <c r="P2617" s="14"/>
      <c r="Q2617" s="14"/>
      <c r="R2617" s="218" t="e">
        <f>+VLOOKUP(F2617,'ESTADAR V3 2025'!$D$125:$G$236,4,FALSE)</f>
        <v>#N/A</v>
      </c>
    </row>
    <row r="2618" spans="1:18" x14ac:dyDescent="0.35">
      <c r="A2618" s="83" t="str">
        <f>IFERROR(VLOOKUP(LEFT(F2618,4),Tabla3[[COD]:[PROCESO]],5,0),"")</f>
        <v/>
      </c>
      <c r="B2618" s="15"/>
      <c r="C2618" s="85"/>
      <c r="D2618" s="84" t="e">
        <f>VLOOKUP(E2618,FINCAS!$A$2:$B$77,2,0)</f>
        <v>#N/A</v>
      </c>
      <c r="E2618" s="15"/>
      <c r="F2618" s="15"/>
      <c r="G2618" s="82" t="e">
        <f>VLOOKUP(F2618,'ESTADAR V3 2025'!$D$125:$E$240,2,0)</f>
        <v>#N/A</v>
      </c>
      <c r="H2618" s="86"/>
      <c r="I2618" s="86"/>
      <c r="J2618" s="15"/>
      <c r="K2618" s="92">
        <f t="shared" si="171"/>
        <v>0</v>
      </c>
      <c r="L2618" s="93">
        <f t="shared" si="172"/>
        <v>0</v>
      </c>
      <c r="M2618" s="94" t="str">
        <f>+IFERROR(VLOOKUP(LEFT(F2618,4),'ESTADAR V3 2025'!$C$4:$G$116,4,0),"")</f>
        <v/>
      </c>
      <c r="N2618" s="95" t="str">
        <f t="shared" si="173"/>
        <v/>
      </c>
      <c r="O2618" s="96" t="str">
        <f t="shared" si="174"/>
        <v/>
      </c>
      <c r="P2618" s="14"/>
      <c r="Q2618" s="14"/>
      <c r="R2618" s="218" t="e">
        <f>+VLOOKUP(F2618,'ESTADAR V3 2025'!$D$125:$G$236,4,FALSE)</f>
        <v>#N/A</v>
      </c>
    </row>
    <row r="2619" spans="1:18" x14ac:dyDescent="0.35">
      <c r="A2619" s="83" t="str">
        <f>IFERROR(VLOOKUP(LEFT(F2619,4),Tabla3[[COD]:[PROCESO]],5,0),"")</f>
        <v/>
      </c>
      <c r="B2619" s="15"/>
      <c r="C2619" s="85"/>
      <c r="D2619" s="84" t="e">
        <f>VLOOKUP(E2619,FINCAS!$A$2:$B$77,2,0)</f>
        <v>#N/A</v>
      </c>
      <c r="E2619" s="15"/>
      <c r="F2619" s="15"/>
      <c r="G2619" s="82" t="e">
        <f>VLOOKUP(F2619,'ESTADAR V3 2025'!$D$125:$E$240,2,0)</f>
        <v>#N/A</v>
      </c>
      <c r="H2619" s="86"/>
      <c r="I2619" s="86"/>
      <c r="J2619" s="15"/>
      <c r="K2619" s="92">
        <f t="shared" si="171"/>
        <v>0</v>
      </c>
      <c r="L2619" s="93">
        <f t="shared" si="172"/>
        <v>0</v>
      </c>
      <c r="M2619" s="94" t="str">
        <f>+IFERROR(VLOOKUP(LEFT(F2619,4),'ESTADAR V3 2025'!$C$4:$G$116,4,0),"")</f>
        <v/>
      </c>
      <c r="N2619" s="95" t="str">
        <f t="shared" si="173"/>
        <v/>
      </c>
      <c r="O2619" s="96" t="str">
        <f t="shared" si="174"/>
        <v/>
      </c>
      <c r="P2619" s="14"/>
      <c r="Q2619" s="14"/>
      <c r="R2619" s="218" t="e">
        <f>+VLOOKUP(F2619,'ESTADAR V3 2025'!$D$125:$G$236,4,FALSE)</f>
        <v>#N/A</v>
      </c>
    </row>
    <row r="2620" spans="1:18" x14ac:dyDescent="0.35">
      <c r="A2620" s="83" t="str">
        <f>IFERROR(VLOOKUP(LEFT(F2620,4),Tabla3[[COD]:[PROCESO]],5,0),"")</f>
        <v/>
      </c>
      <c r="B2620" s="15"/>
      <c r="C2620" s="85"/>
      <c r="D2620" s="84" t="e">
        <f>VLOOKUP(E2620,FINCAS!$A$2:$B$77,2,0)</f>
        <v>#N/A</v>
      </c>
      <c r="E2620" s="15"/>
      <c r="F2620" s="15"/>
      <c r="G2620" s="82" t="e">
        <f>VLOOKUP(F2620,'ESTADAR V3 2025'!$D$125:$E$240,2,0)</f>
        <v>#N/A</v>
      </c>
      <c r="H2620" s="86"/>
      <c r="I2620" s="86"/>
      <c r="J2620" s="15"/>
      <c r="K2620" s="92">
        <f t="shared" si="171"/>
        <v>0</v>
      </c>
      <c r="L2620" s="93">
        <f t="shared" si="172"/>
        <v>0</v>
      </c>
      <c r="M2620" s="94" t="str">
        <f>+IFERROR(VLOOKUP(LEFT(F2620,4),'ESTADAR V3 2025'!$C$4:$G$116,4,0),"")</f>
        <v/>
      </c>
      <c r="N2620" s="95" t="str">
        <f t="shared" si="173"/>
        <v/>
      </c>
      <c r="O2620" s="96" t="str">
        <f t="shared" si="174"/>
        <v/>
      </c>
      <c r="P2620" s="14"/>
      <c r="Q2620" s="14"/>
      <c r="R2620" s="218" t="e">
        <f>+VLOOKUP(F2620,'ESTADAR V3 2025'!$D$125:$G$236,4,FALSE)</f>
        <v>#N/A</v>
      </c>
    </row>
    <row r="2621" spans="1:18" x14ac:dyDescent="0.35">
      <c r="A2621" s="83" t="str">
        <f>IFERROR(VLOOKUP(LEFT(F2621,4),Tabla3[[COD]:[PROCESO]],5,0),"")</f>
        <v/>
      </c>
      <c r="B2621" s="15"/>
      <c r="C2621" s="85"/>
      <c r="D2621" s="84" t="e">
        <f>VLOOKUP(E2621,FINCAS!$A$2:$B$77,2,0)</f>
        <v>#N/A</v>
      </c>
      <c r="E2621" s="15"/>
      <c r="F2621" s="15"/>
      <c r="G2621" s="82" t="e">
        <f>VLOOKUP(F2621,'ESTADAR V3 2025'!$D$125:$E$240,2,0)</f>
        <v>#N/A</v>
      </c>
      <c r="H2621" s="86"/>
      <c r="I2621" s="86"/>
      <c r="J2621" s="15"/>
      <c r="K2621" s="92">
        <f t="shared" si="171"/>
        <v>0</v>
      </c>
      <c r="L2621" s="93">
        <f t="shared" si="172"/>
        <v>0</v>
      </c>
      <c r="M2621" s="94" t="str">
        <f>+IFERROR(VLOOKUP(LEFT(F2621,4),'ESTADAR V3 2025'!$C$4:$G$116,4,0),"")</f>
        <v/>
      </c>
      <c r="N2621" s="95" t="str">
        <f t="shared" si="173"/>
        <v/>
      </c>
      <c r="O2621" s="96" t="str">
        <f t="shared" si="174"/>
        <v/>
      </c>
      <c r="P2621" s="14"/>
      <c r="Q2621" s="14"/>
      <c r="R2621" s="218" t="e">
        <f>+VLOOKUP(F2621,'ESTADAR V3 2025'!$D$125:$G$236,4,FALSE)</f>
        <v>#N/A</v>
      </c>
    </row>
    <row r="2622" spans="1:18" x14ac:dyDescent="0.35">
      <c r="A2622" s="83" t="str">
        <f>IFERROR(VLOOKUP(LEFT(F2622,4),Tabla3[[COD]:[PROCESO]],5,0),"")</f>
        <v/>
      </c>
      <c r="B2622" s="15"/>
      <c r="C2622" s="85"/>
      <c r="D2622" s="84" t="e">
        <f>VLOOKUP(E2622,FINCAS!$A$2:$B$77,2,0)</f>
        <v>#N/A</v>
      </c>
      <c r="E2622" s="15"/>
      <c r="F2622" s="15"/>
      <c r="G2622" s="82" t="e">
        <f>VLOOKUP(F2622,'ESTADAR V3 2025'!$D$125:$E$240,2,0)</f>
        <v>#N/A</v>
      </c>
      <c r="H2622" s="86"/>
      <c r="I2622" s="86"/>
      <c r="J2622" s="15"/>
      <c r="K2622" s="92">
        <f t="shared" si="171"/>
        <v>0</v>
      </c>
      <c r="L2622" s="93">
        <f t="shared" si="172"/>
        <v>0</v>
      </c>
      <c r="M2622" s="94" t="str">
        <f>+IFERROR(VLOOKUP(LEFT(F2622,4),'ESTADAR V3 2025'!$C$4:$G$116,4,0),"")</f>
        <v/>
      </c>
      <c r="N2622" s="95" t="str">
        <f t="shared" si="173"/>
        <v/>
      </c>
      <c r="O2622" s="96" t="str">
        <f t="shared" si="174"/>
        <v/>
      </c>
      <c r="P2622" s="14"/>
      <c r="Q2622" s="14"/>
      <c r="R2622" s="218" t="e">
        <f>+VLOOKUP(F2622,'ESTADAR V3 2025'!$D$125:$G$236,4,FALSE)</f>
        <v>#N/A</v>
      </c>
    </row>
    <row r="2623" spans="1:18" x14ac:dyDescent="0.35">
      <c r="A2623" s="83" t="str">
        <f>IFERROR(VLOOKUP(LEFT(F2623,4),Tabla3[[COD]:[PROCESO]],5,0),"")</f>
        <v/>
      </c>
      <c r="B2623" s="15"/>
      <c r="C2623" s="85"/>
      <c r="D2623" s="84" t="e">
        <f>VLOOKUP(E2623,FINCAS!$A$2:$B$77,2,0)</f>
        <v>#N/A</v>
      </c>
      <c r="E2623" s="15"/>
      <c r="F2623" s="15"/>
      <c r="G2623" s="82" t="e">
        <f>VLOOKUP(F2623,'ESTADAR V3 2025'!$D$125:$E$240,2,0)</f>
        <v>#N/A</v>
      </c>
      <c r="H2623" s="86"/>
      <c r="I2623" s="86"/>
      <c r="J2623" s="15"/>
      <c r="K2623" s="92">
        <f t="shared" si="171"/>
        <v>0</v>
      </c>
      <c r="L2623" s="93">
        <f t="shared" si="172"/>
        <v>0</v>
      </c>
      <c r="M2623" s="94" t="str">
        <f>+IFERROR(VLOOKUP(LEFT(F2623,4),'ESTADAR V3 2025'!$C$4:$G$116,4,0),"")</f>
        <v/>
      </c>
      <c r="N2623" s="95" t="str">
        <f t="shared" si="173"/>
        <v/>
      </c>
      <c r="O2623" s="96" t="str">
        <f t="shared" si="174"/>
        <v/>
      </c>
      <c r="P2623" s="14"/>
      <c r="Q2623" s="14"/>
      <c r="R2623" s="218" t="e">
        <f>+VLOOKUP(F2623,'ESTADAR V3 2025'!$D$125:$G$236,4,FALSE)</f>
        <v>#N/A</v>
      </c>
    </row>
    <row r="2624" spans="1:18" x14ac:dyDescent="0.35">
      <c r="A2624" s="83" t="str">
        <f>IFERROR(VLOOKUP(LEFT(F2624,4),Tabla3[[COD]:[PROCESO]],5,0),"")</f>
        <v/>
      </c>
      <c r="B2624" s="15"/>
      <c r="C2624" s="85"/>
      <c r="D2624" s="84" t="e">
        <f>VLOOKUP(E2624,FINCAS!$A$2:$B$77,2,0)</f>
        <v>#N/A</v>
      </c>
      <c r="E2624" s="15"/>
      <c r="F2624" s="15"/>
      <c r="G2624" s="82" t="e">
        <f>VLOOKUP(F2624,'ESTADAR V3 2025'!$D$125:$E$240,2,0)</f>
        <v>#N/A</v>
      </c>
      <c r="H2624" s="86"/>
      <c r="I2624" s="86"/>
      <c r="J2624" s="15"/>
      <c r="K2624" s="92">
        <f t="shared" si="171"/>
        <v>0</v>
      </c>
      <c r="L2624" s="93">
        <f t="shared" si="172"/>
        <v>0</v>
      </c>
      <c r="M2624" s="94" t="str">
        <f>+IFERROR(VLOOKUP(LEFT(F2624,4),'ESTADAR V3 2025'!$C$4:$G$116,4,0),"")</f>
        <v/>
      </c>
      <c r="N2624" s="95" t="str">
        <f t="shared" si="173"/>
        <v/>
      </c>
      <c r="O2624" s="96" t="str">
        <f t="shared" si="174"/>
        <v/>
      </c>
      <c r="P2624" s="14"/>
      <c r="Q2624" s="14"/>
      <c r="R2624" s="218" t="e">
        <f>+VLOOKUP(F2624,'ESTADAR V3 2025'!$D$125:$G$236,4,FALSE)</f>
        <v>#N/A</v>
      </c>
    </row>
    <row r="2625" spans="1:18" x14ac:dyDescent="0.35">
      <c r="A2625" s="83" t="str">
        <f>IFERROR(VLOOKUP(LEFT(F2625,4),Tabla3[[COD]:[PROCESO]],5,0),"")</f>
        <v/>
      </c>
      <c r="B2625" s="15"/>
      <c r="C2625" s="85"/>
      <c r="D2625" s="84" t="e">
        <f>VLOOKUP(E2625,FINCAS!$A$2:$B$77,2,0)</f>
        <v>#N/A</v>
      </c>
      <c r="E2625" s="15"/>
      <c r="F2625" s="15"/>
      <c r="G2625" s="82" t="e">
        <f>VLOOKUP(F2625,'ESTADAR V3 2025'!$D$125:$E$240,2,0)</f>
        <v>#N/A</v>
      </c>
      <c r="H2625" s="86"/>
      <c r="I2625" s="86"/>
      <c r="J2625" s="15"/>
      <c r="K2625" s="92">
        <f t="shared" si="171"/>
        <v>0</v>
      </c>
      <c r="L2625" s="93">
        <f t="shared" si="172"/>
        <v>0</v>
      </c>
      <c r="M2625" s="94" t="str">
        <f>+IFERROR(VLOOKUP(LEFT(F2625,4),'ESTADAR V3 2025'!$C$4:$G$116,4,0),"")</f>
        <v/>
      </c>
      <c r="N2625" s="95" t="str">
        <f t="shared" si="173"/>
        <v/>
      </c>
      <c r="O2625" s="96" t="str">
        <f t="shared" si="174"/>
        <v/>
      </c>
      <c r="P2625" s="14"/>
      <c r="Q2625" s="14"/>
      <c r="R2625" s="218" t="e">
        <f>+VLOOKUP(F2625,'ESTADAR V3 2025'!$D$125:$G$236,4,FALSE)</f>
        <v>#N/A</v>
      </c>
    </row>
    <row r="2626" spans="1:18" x14ac:dyDescent="0.35">
      <c r="A2626" s="83" t="str">
        <f>IFERROR(VLOOKUP(LEFT(F2626,4),Tabla3[[COD]:[PROCESO]],5,0),"")</f>
        <v/>
      </c>
      <c r="B2626" s="15"/>
      <c r="C2626" s="85"/>
      <c r="D2626" s="84" t="e">
        <f>VLOOKUP(E2626,FINCAS!$A$2:$B$77,2,0)</f>
        <v>#N/A</v>
      </c>
      <c r="E2626" s="15"/>
      <c r="F2626" s="15"/>
      <c r="G2626" s="82" t="e">
        <f>VLOOKUP(F2626,'ESTADAR V3 2025'!$D$125:$E$240,2,0)</f>
        <v>#N/A</v>
      </c>
      <c r="H2626" s="86"/>
      <c r="I2626" s="86"/>
      <c r="J2626" s="15"/>
      <c r="K2626" s="92">
        <f t="shared" si="171"/>
        <v>0</v>
      </c>
      <c r="L2626" s="93">
        <f t="shared" si="172"/>
        <v>0</v>
      </c>
      <c r="M2626" s="94" t="str">
        <f>+IFERROR(VLOOKUP(LEFT(F2626,4),'ESTADAR V3 2025'!$C$4:$G$116,4,0),"")</f>
        <v/>
      </c>
      <c r="N2626" s="95" t="str">
        <f t="shared" si="173"/>
        <v/>
      </c>
      <c r="O2626" s="96" t="str">
        <f t="shared" si="174"/>
        <v/>
      </c>
      <c r="P2626" s="14"/>
      <c r="Q2626" s="14"/>
      <c r="R2626" s="218" t="e">
        <f>+VLOOKUP(F2626,'ESTADAR V3 2025'!$D$125:$G$236,4,FALSE)</f>
        <v>#N/A</v>
      </c>
    </row>
    <row r="2627" spans="1:18" x14ac:dyDescent="0.35">
      <c r="A2627" s="83" t="str">
        <f>IFERROR(VLOOKUP(LEFT(F2627,4),Tabla3[[COD]:[PROCESO]],5,0),"")</f>
        <v/>
      </c>
      <c r="B2627" s="15"/>
      <c r="C2627" s="85"/>
      <c r="D2627" s="84" t="e">
        <f>VLOOKUP(E2627,FINCAS!$A$2:$B$77,2,0)</f>
        <v>#N/A</v>
      </c>
      <c r="E2627" s="15"/>
      <c r="F2627" s="15"/>
      <c r="G2627" s="82" t="e">
        <f>VLOOKUP(F2627,'ESTADAR V3 2025'!$D$125:$E$240,2,0)</f>
        <v>#N/A</v>
      </c>
      <c r="H2627" s="86"/>
      <c r="I2627" s="86"/>
      <c r="J2627" s="15"/>
      <c r="K2627" s="92">
        <f t="shared" si="171"/>
        <v>0</v>
      </c>
      <c r="L2627" s="93">
        <f t="shared" si="172"/>
        <v>0</v>
      </c>
      <c r="M2627" s="94" t="str">
        <f>+IFERROR(VLOOKUP(LEFT(F2627,4),'ESTADAR V3 2025'!$C$4:$G$116,4,0),"")</f>
        <v/>
      </c>
      <c r="N2627" s="95" t="str">
        <f t="shared" si="173"/>
        <v/>
      </c>
      <c r="O2627" s="96" t="str">
        <f t="shared" si="174"/>
        <v/>
      </c>
      <c r="P2627" s="14"/>
      <c r="Q2627" s="14"/>
      <c r="R2627" s="218" t="e">
        <f>+VLOOKUP(F2627,'ESTADAR V3 2025'!$D$125:$G$236,4,FALSE)</f>
        <v>#N/A</v>
      </c>
    </row>
    <row r="2628" spans="1:18" x14ac:dyDescent="0.35">
      <c r="A2628" s="83" t="str">
        <f>IFERROR(VLOOKUP(LEFT(F2628,4),Tabla3[[COD]:[PROCESO]],5,0),"")</f>
        <v/>
      </c>
      <c r="B2628" s="15"/>
      <c r="C2628" s="85"/>
      <c r="D2628" s="84" t="e">
        <f>VLOOKUP(E2628,FINCAS!$A$2:$B$77,2,0)</f>
        <v>#N/A</v>
      </c>
      <c r="E2628" s="15"/>
      <c r="F2628" s="15"/>
      <c r="G2628" s="82" t="e">
        <f>VLOOKUP(F2628,'ESTADAR V3 2025'!$D$125:$E$240,2,0)</f>
        <v>#N/A</v>
      </c>
      <c r="H2628" s="86"/>
      <c r="I2628" s="86"/>
      <c r="J2628" s="15"/>
      <c r="K2628" s="92">
        <f t="shared" si="171"/>
        <v>0</v>
      </c>
      <c r="L2628" s="93">
        <f t="shared" si="172"/>
        <v>0</v>
      </c>
      <c r="M2628" s="94" t="str">
        <f>+IFERROR(VLOOKUP(LEFT(F2628,4),'ESTADAR V3 2025'!$C$4:$G$116,4,0),"")</f>
        <v/>
      </c>
      <c r="N2628" s="95" t="str">
        <f t="shared" si="173"/>
        <v/>
      </c>
      <c r="O2628" s="96" t="str">
        <f t="shared" si="174"/>
        <v/>
      </c>
      <c r="P2628" s="14"/>
      <c r="Q2628" s="14"/>
      <c r="R2628" s="218" t="e">
        <f>+VLOOKUP(F2628,'ESTADAR V3 2025'!$D$125:$G$236,4,FALSE)</f>
        <v>#N/A</v>
      </c>
    </row>
    <row r="2629" spans="1:18" x14ac:dyDescent="0.35">
      <c r="A2629" s="83" t="str">
        <f>IFERROR(VLOOKUP(LEFT(F2629,4),Tabla3[[COD]:[PROCESO]],5,0),"")</f>
        <v/>
      </c>
      <c r="B2629" s="15"/>
      <c r="C2629" s="85"/>
      <c r="D2629" s="84" t="e">
        <f>VLOOKUP(E2629,FINCAS!$A$2:$B$77,2,0)</f>
        <v>#N/A</v>
      </c>
      <c r="E2629" s="15"/>
      <c r="F2629" s="15"/>
      <c r="G2629" s="82" t="e">
        <f>VLOOKUP(F2629,'ESTADAR V3 2025'!$D$125:$E$240,2,0)</f>
        <v>#N/A</v>
      </c>
      <c r="H2629" s="86"/>
      <c r="I2629" s="86"/>
      <c r="J2629" s="15"/>
      <c r="K2629" s="92">
        <f t="shared" si="171"/>
        <v>0</v>
      </c>
      <c r="L2629" s="93">
        <f t="shared" si="172"/>
        <v>0</v>
      </c>
      <c r="M2629" s="94" t="str">
        <f>+IFERROR(VLOOKUP(LEFT(F2629,4),'ESTADAR V3 2025'!$C$4:$G$116,4,0),"")</f>
        <v/>
      </c>
      <c r="N2629" s="95" t="str">
        <f t="shared" si="173"/>
        <v/>
      </c>
      <c r="O2629" s="96" t="str">
        <f t="shared" si="174"/>
        <v/>
      </c>
      <c r="P2629" s="14"/>
      <c r="Q2629" s="14"/>
      <c r="R2629" s="218" t="e">
        <f>+VLOOKUP(F2629,'ESTADAR V3 2025'!$D$125:$G$236,4,FALSE)</f>
        <v>#N/A</v>
      </c>
    </row>
    <row r="2630" spans="1:18" x14ac:dyDescent="0.35">
      <c r="A2630" s="83" t="str">
        <f>IFERROR(VLOOKUP(LEFT(F2630,4),Tabla3[[COD]:[PROCESO]],5,0),"")</f>
        <v/>
      </c>
      <c r="B2630" s="15"/>
      <c r="C2630" s="85"/>
      <c r="D2630" s="84" t="e">
        <f>VLOOKUP(E2630,FINCAS!$A$2:$B$77,2,0)</f>
        <v>#N/A</v>
      </c>
      <c r="E2630" s="15"/>
      <c r="F2630" s="15"/>
      <c r="G2630" s="82" t="e">
        <f>VLOOKUP(F2630,'ESTADAR V3 2025'!$D$125:$E$240,2,0)</f>
        <v>#N/A</v>
      </c>
      <c r="H2630" s="86"/>
      <c r="I2630" s="86"/>
      <c r="J2630" s="15"/>
      <c r="K2630" s="92">
        <f t="shared" si="171"/>
        <v>0</v>
      </c>
      <c r="L2630" s="93">
        <f t="shared" si="172"/>
        <v>0</v>
      </c>
      <c r="M2630" s="94" t="str">
        <f>+IFERROR(VLOOKUP(LEFT(F2630,4),'ESTADAR V3 2025'!$C$4:$G$116,4,0),"")</f>
        <v/>
      </c>
      <c r="N2630" s="95" t="str">
        <f t="shared" si="173"/>
        <v/>
      </c>
      <c r="O2630" s="96" t="str">
        <f t="shared" si="174"/>
        <v/>
      </c>
      <c r="P2630" s="14"/>
      <c r="Q2630" s="14"/>
      <c r="R2630" s="218" t="e">
        <f>+VLOOKUP(F2630,'ESTADAR V3 2025'!$D$125:$G$236,4,FALSE)</f>
        <v>#N/A</v>
      </c>
    </row>
    <row r="2631" spans="1:18" x14ac:dyDescent="0.35">
      <c r="A2631" s="83" t="str">
        <f>IFERROR(VLOOKUP(LEFT(F2631,4),Tabla3[[COD]:[PROCESO]],5,0),"")</f>
        <v/>
      </c>
      <c r="B2631" s="15"/>
      <c r="C2631" s="85"/>
      <c r="D2631" s="84" t="e">
        <f>VLOOKUP(E2631,FINCAS!$A$2:$B$77,2,0)</f>
        <v>#N/A</v>
      </c>
      <c r="E2631" s="15"/>
      <c r="F2631" s="15"/>
      <c r="G2631" s="82" t="e">
        <f>VLOOKUP(F2631,'ESTADAR V3 2025'!$D$125:$E$240,2,0)</f>
        <v>#N/A</v>
      </c>
      <c r="H2631" s="86"/>
      <c r="I2631" s="86"/>
      <c r="J2631" s="15"/>
      <c r="K2631" s="92">
        <f t="shared" si="171"/>
        <v>0</v>
      </c>
      <c r="L2631" s="93">
        <f t="shared" si="172"/>
        <v>0</v>
      </c>
      <c r="M2631" s="94" t="str">
        <f>+IFERROR(VLOOKUP(LEFT(F2631,4),'ESTADAR V3 2025'!$C$4:$G$116,4,0),"")</f>
        <v/>
      </c>
      <c r="N2631" s="95" t="str">
        <f t="shared" si="173"/>
        <v/>
      </c>
      <c r="O2631" s="96" t="str">
        <f t="shared" si="174"/>
        <v/>
      </c>
      <c r="P2631" s="14"/>
      <c r="Q2631" s="14"/>
      <c r="R2631" s="218" t="e">
        <f>+VLOOKUP(F2631,'ESTADAR V3 2025'!$D$125:$G$236,4,FALSE)</f>
        <v>#N/A</v>
      </c>
    </row>
    <row r="2632" spans="1:18" x14ac:dyDescent="0.35">
      <c r="A2632" s="83" t="str">
        <f>IFERROR(VLOOKUP(LEFT(F2632,4),Tabla3[[COD]:[PROCESO]],5,0),"")</f>
        <v/>
      </c>
      <c r="B2632" s="15"/>
      <c r="C2632" s="85"/>
      <c r="D2632" s="84" t="e">
        <f>VLOOKUP(E2632,FINCAS!$A$2:$B$77,2,0)</f>
        <v>#N/A</v>
      </c>
      <c r="E2632" s="15"/>
      <c r="F2632" s="15"/>
      <c r="G2632" s="82" t="e">
        <f>VLOOKUP(F2632,'ESTADAR V3 2025'!$D$125:$E$240,2,0)</f>
        <v>#N/A</v>
      </c>
      <c r="H2632" s="86"/>
      <c r="I2632" s="86"/>
      <c r="J2632" s="15"/>
      <c r="K2632" s="92">
        <f t="shared" si="171"/>
        <v>0</v>
      </c>
      <c r="L2632" s="93">
        <f t="shared" si="172"/>
        <v>0</v>
      </c>
      <c r="M2632" s="94" t="str">
        <f>+IFERROR(VLOOKUP(LEFT(F2632,4),'ESTADAR V3 2025'!$C$4:$G$116,4,0),"")</f>
        <v/>
      </c>
      <c r="N2632" s="95" t="str">
        <f t="shared" si="173"/>
        <v/>
      </c>
      <c r="O2632" s="96" t="str">
        <f t="shared" si="174"/>
        <v/>
      </c>
      <c r="P2632" s="14"/>
      <c r="Q2632" s="14"/>
      <c r="R2632" s="218" t="e">
        <f>+VLOOKUP(F2632,'ESTADAR V3 2025'!$D$125:$G$236,4,FALSE)</f>
        <v>#N/A</v>
      </c>
    </row>
    <row r="2633" spans="1:18" x14ac:dyDescent="0.35">
      <c r="A2633" s="83" t="str">
        <f>IFERROR(VLOOKUP(LEFT(F2633,4),Tabla3[[COD]:[PROCESO]],5,0),"")</f>
        <v/>
      </c>
      <c r="B2633" s="15"/>
      <c r="C2633" s="85"/>
      <c r="D2633" s="84" t="e">
        <f>VLOOKUP(E2633,FINCAS!$A$2:$B$77,2,0)</f>
        <v>#N/A</v>
      </c>
      <c r="E2633" s="15"/>
      <c r="F2633" s="15"/>
      <c r="G2633" s="82" t="e">
        <f>VLOOKUP(F2633,'ESTADAR V3 2025'!$D$125:$E$240,2,0)</f>
        <v>#N/A</v>
      </c>
      <c r="H2633" s="86"/>
      <c r="I2633" s="86"/>
      <c r="J2633" s="15"/>
      <c r="K2633" s="92">
        <f t="shared" si="171"/>
        <v>0</v>
      </c>
      <c r="L2633" s="93">
        <f t="shared" si="172"/>
        <v>0</v>
      </c>
      <c r="M2633" s="94" t="str">
        <f>+IFERROR(VLOOKUP(LEFT(F2633,4),'ESTADAR V3 2025'!$C$4:$G$116,4,0),"")</f>
        <v/>
      </c>
      <c r="N2633" s="95" t="str">
        <f t="shared" si="173"/>
        <v/>
      </c>
      <c r="O2633" s="96" t="str">
        <f t="shared" si="174"/>
        <v/>
      </c>
      <c r="P2633" s="14"/>
      <c r="Q2633" s="14"/>
      <c r="R2633" s="218" t="e">
        <f>+VLOOKUP(F2633,'ESTADAR V3 2025'!$D$125:$G$236,4,FALSE)</f>
        <v>#N/A</v>
      </c>
    </row>
    <row r="2634" spans="1:18" x14ac:dyDescent="0.35">
      <c r="A2634" s="83" t="str">
        <f>IFERROR(VLOOKUP(LEFT(F2634,4),Tabla3[[COD]:[PROCESO]],5,0),"")</f>
        <v/>
      </c>
      <c r="B2634" s="15"/>
      <c r="C2634" s="85"/>
      <c r="D2634" s="84" t="e">
        <f>VLOOKUP(E2634,FINCAS!$A$2:$B$77,2,0)</f>
        <v>#N/A</v>
      </c>
      <c r="E2634" s="15"/>
      <c r="F2634" s="15"/>
      <c r="G2634" s="82" t="e">
        <f>VLOOKUP(F2634,'ESTADAR V3 2025'!$D$125:$E$240,2,0)</f>
        <v>#N/A</v>
      </c>
      <c r="H2634" s="86"/>
      <c r="I2634" s="86"/>
      <c r="J2634" s="15"/>
      <c r="K2634" s="92">
        <f t="shared" si="171"/>
        <v>0</v>
      </c>
      <c r="L2634" s="93">
        <f t="shared" si="172"/>
        <v>0</v>
      </c>
      <c r="M2634" s="94" t="str">
        <f>+IFERROR(VLOOKUP(LEFT(F2634,4),'ESTADAR V3 2025'!$C$4:$G$116,4,0),"")</f>
        <v/>
      </c>
      <c r="N2634" s="95" t="str">
        <f t="shared" si="173"/>
        <v/>
      </c>
      <c r="O2634" s="96" t="str">
        <f t="shared" si="174"/>
        <v/>
      </c>
      <c r="P2634" s="14"/>
      <c r="Q2634" s="14"/>
      <c r="R2634" s="218" t="e">
        <f>+VLOOKUP(F2634,'ESTADAR V3 2025'!$D$125:$G$236,4,FALSE)</f>
        <v>#N/A</v>
      </c>
    </row>
    <row r="2635" spans="1:18" x14ac:dyDescent="0.35">
      <c r="A2635" s="83" t="str">
        <f>IFERROR(VLOOKUP(LEFT(F2635,4),Tabla3[[COD]:[PROCESO]],5,0),"")</f>
        <v/>
      </c>
      <c r="B2635" s="15"/>
      <c r="C2635" s="85"/>
      <c r="D2635" s="84" t="e">
        <f>VLOOKUP(E2635,FINCAS!$A$2:$B$77,2,0)</f>
        <v>#N/A</v>
      </c>
      <c r="E2635" s="15"/>
      <c r="F2635" s="15"/>
      <c r="G2635" s="82" t="e">
        <f>VLOOKUP(F2635,'ESTADAR V3 2025'!$D$125:$E$240,2,0)</f>
        <v>#N/A</v>
      </c>
      <c r="H2635" s="86"/>
      <c r="I2635" s="86"/>
      <c r="J2635" s="15"/>
      <c r="K2635" s="92">
        <f t="shared" si="171"/>
        <v>0</v>
      </c>
      <c r="L2635" s="93">
        <f t="shared" si="172"/>
        <v>0</v>
      </c>
      <c r="M2635" s="94" t="str">
        <f>+IFERROR(VLOOKUP(LEFT(F2635,4),'ESTADAR V3 2025'!$C$4:$G$116,4,0),"")</f>
        <v/>
      </c>
      <c r="N2635" s="95" t="str">
        <f t="shared" si="173"/>
        <v/>
      </c>
      <c r="O2635" s="96" t="str">
        <f t="shared" si="174"/>
        <v/>
      </c>
      <c r="P2635" s="14"/>
      <c r="Q2635" s="14"/>
      <c r="R2635" s="218" t="e">
        <f>+VLOOKUP(F2635,'ESTADAR V3 2025'!$D$125:$G$236,4,FALSE)</f>
        <v>#N/A</v>
      </c>
    </row>
    <row r="2636" spans="1:18" x14ac:dyDescent="0.35">
      <c r="A2636" s="83" t="str">
        <f>IFERROR(VLOOKUP(LEFT(F2636,4),Tabla3[[COD]:[PROCESO]],5,0),"")</f>
        <v/>
      </c>
      <c r="B2636" s="15"/>
      <c r="C2636" s="85"/>
      <c r="D2636" s="84" t="e">
        <f>VLOOKUP(E2636,FINCAS!$A$2:$B$77,2,0)</f>
        <v>#N/A</v>
      </c>
      <c r="E2636" s="15"/>
      <c r="F2636" s="15"/>
      <c r="G2636" s="82" t="e">
        <f>VLOOKUP(F2636,'ESTADAR V3 2025'!$D$125:$E$240,2,0)</f>
        <v>#N/A</v>
      </c>
      <c r="H2636" s="86"/>
      <c r="I2636" s="86"/>
      <c r="J2636" s="15"/>
      <c r="K2636" s="92">
        <f t="shared" si="171"/>
        <v>0</v>
      </c>
      <c r="L2636" s="93">
        <f t="shared" si="172"/>
        <v>0</v>
      </c>
      <c r="M2636" s="94" t="str">
        <f>+IFERROR(VLOOKUP(LEFT(F2636,4),'ESTADAR V3 2025'!$C$4:$G$116,4,0),"")</f>
        <v/>
      </c>
      <c r="N2636" s="95" t="str">
        <f t="shared" si="173"/>
        <v/>
      </c>
      <c r="O2636" s="96" t="str">
        <f t="shared" si="174"/>
        <v/>
      </c>
      <c r="P2636" s="14"/>
      <c r="Q2636" s="14"/>
      <c r="R2636" s="218" t="e">
        <f>+VLOOKUP(F2636,'ESTADAR V3 2025'!$D$125:$G$236,4,FALSE)</f>
        <v>#N/A</v>
      </c>
    </row>
    <row r="2637" spans="1:18" x14ac:dyDescent="0.35">
      <c r="A2637" s="83" t="str">
        <f>IFERROR(VLOOKUP(LEFT(F2637,4),Tabla3[[COD]:[PROCESO]],5,0),"")</f>
        <v/>
      </c>
      <c r="B2637" s="15"/>
      <c r="C2637" s="85"/>
      <c r="D2637" s="84" t="e">
        <f>VLOOKUP(E2637,FINCAS!$A$2:$B$77,2,0)</f>
        <v>#N/A</v>
      </c>
      <c r="E2637" s="15"/>
      <c r="F2637" s="15"/>
      <c r="G2637" s="82" t="e">
        <f>VLOOKUP(F2637,'ESTADAR V3 2025'!$D$125:$E$240,2,0)</f>
        <v>#N/A</v>
      </c>
      <c r="H2637" s="86"/>
      <c r="I2637" s="86"/>
      <c r="J2637" s="15"/>
      <c r="K2637" s="92">
        <f t="shared" si="171"/>
        <v>0</v>
      </c>
      <c r="L2637" s="93">
        <f t="shared" si="172"/>
        <v>0</v>
      </c>
      <c r="M2637" s="94" t="str">
        <f>+IFERROR(VLOOKUP(LEFT(F2637,4),'ESTADAR V3 2025'!$C$4:$G$116,4,0),"")</f>
        <v/>
      </c>
      <c r="N2637" s="95" t="str">
        <f t="shared" si="173"/>
        <v/>
      </c>
      <c r="O2637" s="96" t="str">
        <f t="shared" si="174"/>
        <v/>
      </c>
      <c r="P2637" s="14"/>
      <c r="Q2637" s="14"/>
      <c r="R2637" s="218" t="e">
        <f>+VLOOKUP(F2637,'ESTADAR V3 2025'!$D$125:$G$236,4,FALSE)</f>
        <v>#N/A</v>
      </c>
    </row>
    <row r="2638" spans="1:18" x14ac:dyDescent="0.35">
      <c r="A2638" s="83" t="str">
        <f>IFERROR(VLOOKUP(LEFT(F2638,4),Tabla3[[COD]:[PROCESO]],5,0),"")</f>
        <v/>
      </c>
      <c r="B2638" s="15"/>
      <c r="C2638" s="85"/>
      <c r="D2638" s="84" t="e">
        <f>VLOOKUP(E2638,FINCAS!$A$2:$B$77,2,0)</f>
        <v>#N/A</v>
      </c>
      <c r="E2638" s="15"/>
      <c r="F2638" s="15"/>
      <c r="G2638" s="82" t="e">
        <f>VLOOKUP(F2638,'ESTADAR V3 2025'!$D$125:$E$240,2,0)</f>
        <v>#N/A</v>
      </c>
      <c r="H2638" s="86"/>
      <c r="I2638" s="86"/>
      <c r="J2638" s="15"/>
      <c r="K2638" s="92">
        <f t="shared" si="171"/>
        <v>0</v>
      </c>
      <c r="L2638" s="93">
        <f t="shared" si="172"/>
        <v>0</v>
      </c>
      <c r="M2638" s="94" t="str">
        <f>+IFERROR(VLOOKUP(LEFT(F2638,4),'ESTADAR V3 2025'!$C$4:$G$116,4,0),"")</f>
        <v/>
      </c>
      <c r="N2638" s="95" t="str">
        <f t="shared" si="173"/>
        <v/>
      </c>
      <c r="O2638" s="96" t="str">
        <f t="shared" si="174"/>
        <v/>
      </c>
      <c r="P2638" s="14"/>
      <c r="Q2638" s="14"/>
      <c r="R2638" s="218" t="e">
        <f>+VLOOKUP(F2638,'ESTADAR V3 2025'!$D$125:$G$236,4,FALSE)</f>
        <v>#N/A</v>
      </c>
    </row>
    <row r="2639" spans="1:18" x14ac:dyDescent="0.35">
      <c r="A2639" s="83" t="str">
        <f>IFERROR(VLOOKUP(LEFT(F2639,4),Tabla3[[COD]:[PROCESO]],5,0),"")</f>
        <v/>
      </c>
      <c r="B2639" s="15"/>
      <c r="C2639" s="85"/>
      <c r="D2639" s="84" t="e">
        <f>VLOOKUP(E2639,FINCAS!$A$2:$B$77,2,0)</f>
        <v>#N/A</v>
      </c>
      <c r="E2639" s="15"/>
      <c r="F2639" s="15"/>
      <c r="G2639" s="82" t="e">
        <f>VLOOKUP(F2639,'ESTADAR V3 2025'!$D$125:$E$240,2,0)</f>
        <v>#N/A</v>
      </c>
      <c r="H2639" s="86"/>
      <c r="I2639" s="86"/>
      <c r="J2639" s="15"/>
      <c r="K2639" s="92">
        <f t="shared" si="171"/>
        <v>0</v>
      </c>
      <c r="L2639" s="93">
        <f t="shared" si="172"/>
        <v>0</v>
      </c>
      <c r="M2639" s="94" t="str">
        <f>+IFERROR(VLOOKUP(LEFT(F2639,4),'ESTADAR V3 2025'!$C$4:$G$116,4,0),"")</f>
        <v/>
      </c>
      <c r="N2639" s="95" t="str">
        <f t="shared" si="173"/>
        <v/>
      </c>
      <c r="O2639" s="96" t="str">
        <f t="shared" si="174"/>
        <v/>
      </c>
      <c r="P2639" s="14"/>
      <c r="Q2639" s="14"/>
      <c r="R2639" s="218" t="e">
        <f>+VLOOKUP(F2639,'ESTADAR V3 2025'!$D$125:$G$236,4,FALSE)</f>
        <v>#N/A</v>
      </c>
    </row>
    <row r="2640" spans="1:18" x14ac:dyDescent="0.35">
      <c r="A2640" s="83" t="str">
        <f>IFERROR(VLOOKUP(LEFT(F2640,4),Tabla3[[COD]:[PROCESO]],5,0),"")</f>
        <v/>
      </c>
      <c r="B2640" s="15"/>
      <c r="C2640" s="85"/>
      <c r="D2640" s="84" t="e">
        <f>VLOOKUP(E2640,FINCAS!$A$2:$B$77,2,0)</f>
        <v>#N/A</v>
      </c>
      <c r="E2640" s="15"/>
      <c r="F2640" s="15"/>
      <c r="G2640" s="82" t="e">
        <f>VLOOKUP(F2640,'ESTADAR V3 2025'!$D$125:$E$240,2,0)</f>
        <v>#N/A</v>
      </c>
      <c r="H2640" s="86"/>
      <c r="I2640" s="86"/>
      <c r="J2640" s="15"/>
      <c r="K2640" s="92">
        <f t="shared" si="171"/>
        <v>0</v>
      </c>
      <c r="L2640" s="93">
        <f t="shared" si="172"/>
        <v>0</v>
      </c>
      <c r="M2640" s="94" t="str">
        <f>+IFERROR(VLOOKUP(LEFT(F2640,4),'ESTADAR V3 2025'!$C$4:$G$116,4,0),"")</f>
        <v/>
      </c>
      <c r="N2640" s="95" t="str">
        <f t="shared" si="173"/>
        <v/>
      </c>
      <c r="O2640" s="96" t="str">
        <f t="shared" si="174"/>
        <v/>
      </c>
      <c r="P2640" s="14"/>
      <c r="Q2640" s="14"/>
      <c r="R2640" s="218" t="e">
        <f>+VLOOKUP(F2640,'ESTADAR V3 2025'!$D$125:$G$236,4,FALSE)</f>
        <v>#N/A</v>
      </c>
    </row>
    <row r="2641" spans="1:18" x14ac:dyDescent="0.35">
      <c r="A2641" s="83" t="str">
        <f>IFERROR(VLOOKUP(LEFT(F2641,4),Tabla3[[COD]:[PROCESO]],5,0),"")</f>
        <v/>
      </c>
      <c r="B2641" s="15"/>
      <c r="C2641" s="85"/>
      <c r="D2641" s="84" t="e">
        <f>VLOOKUP(E2641,FINCAS!$A$2:$B$77,2,0)</f>
        <v>#N/A</v>
      </c>
      <c r="E2641" s="15"/>
      <c r="F2641" s="15"/>
      <c r="G2641" s="82" t="e">
        <f>VLOOKUP(F2641,'ESTADAR V3 2025'!$D$125:$E$240,2,0)</f>
        <v>#N/A</v>
      </c>
      <c r="H2641" s="86"/>
      <c r="I2641" s="86"/>
      <c r="J2641" s="15"/>
      <c r="K2641" s="92">
        <f t="shared" si="171"/>
        <v>0</v>
      </c>
      <c r="L2641" s="93">
        <f t="shared" si="172"/>
        <v>0</v>
      </c>
      <c r="M2641" s="94" t="str">
        <f>+IFERROR(VLOOKUP(LEFT(F2641,4),'ESTADAR V3 2025'!$C$4:$G$116,4,0),"")</f>
        <v/>
      </c>
      <c r="N2641" s="95" t="str">
        <f t="shared" si="173"/>
        <v/>
      </c>
      <c r="O2641" s="96" t="str">
        <f t="shared" si="174"/>
        <v/>
      </c>
      <c r="P2641" s="14"/>
      <c r="Q2641" s="14"/>
      <c r="R2641" s="218" t="e">
        <f>+VLOOKUP(F2641,'ESTADAR V3 2025'!$D$125:$G$236,4,FALSE)</f>
        <v>#N/A</v>
      </c>
    </row>
    <row r="2642" spans="1:18" x14ac:dyDescent="0.35">
      <c r="A2642" s="83" t="str">
        <f>IFERROR(VLOOKUP(LEFT(F2642,4),Tabla3[[COD]:[PROCESO]],5,0),"")</f>
        <v/>
      </c>
      <c r="B2642" s="15"/>
      <c r="C2642" s="85"/>
      <c r="D2642" s="84" t="e">
        <f>VLOOKUP(E2642,FINCAS!$A$2:$B$77,2,0)</f>
        <v>#N/A</v>
      </c>
      <c r="E2642" s="15"/>
      <c r="F2642" s="15"/>
      <c r="G2642" s="82" t="e">
        <f>VLOOKUP(F2642,'ESTADAR V3 2025'!$D$125:$E$240,2,0)</f>
        <v>#N/A</v>
      </c>
      <c r="H2642" s="86"/>
      <c r="I2642" s="86"/>
      <c r="J2642" s="15"/>
      <c r="K2642" s="92">
        <f t="shared" si="171"/>
        <v>0</v>
      </c>
      <c r="L2642" s="93">
        <f t="shared" si="172"/>
        <v>0</v>
      </c>
      <c r="M2642" s="94" t="str">
        <f>+IFERROR(VLOOKUP(LEFT(F2642,4),'ESTADAR V3 2025'!$C$4:$G$116,4,0),"")</f>
        <v/>
      </c>
      <c r="N2642" s="95" t="str">
        <f t="shared" si="173"/>
        <v/>
      </c>
      <c r="O2642" s="96" t="str">
        <f t="shared" si="174"/>
        <v/>
      </c>
      <c r="P2642" s="14"/>
      <c r="Q2642" s="14"/>
      <c r="R2642" s="218" t="e">
        <f>+VLOOKUP(F2642,'ESTADAR V3 2025'!$D$125:$G$236,4,FALSE)</f>
        <v>#N/A</v>
      </c>
    </row>
    <row r="2643" spans="1:18" x14ac:dyDescent="0.35">
      <c r="A2643" s="83" t="str">
        <f>IFERROR(VLOOKUP(LEFT(F2643,4),Tabla3[[COD]:[PROCESO]],5,0),"")</f>
        <v/>
      </c>
      <c r="B2643" s="15"/>
      <c r="C2643" s="85"/>
      <c r="D2643" s="84" t="e">
        <f>VLOOKUP(E2643,FINCAS!$A$2:$B$77,2,0)</f>
        <v>#N/A</v>
      </c>
      <c r="E2643" s="15"/>
      <c r="F2643" s="15"/>
      <c r="G2643" s="82" t="e">
        <f>VLOOKUP(F2643,'ESTADAR V3 2025'!$D$125:$E$240,2,0)</f>
        <v>#N/A</v>
      </c>
      <c r="H2643" s="86"/>
      <c r="I2643" s="86"/>
      <c r="J2643" s="15"/>
      <c r="K2643" s="92">
        <f t="shared" si="171"/>
        <v>0</v>
      </c>
      <c r="L2643" s="93">
        <f t="shared" si="172"/>
        <v>0</v>
      </c>
      <c r="M2643" s="94" t="str">
        <f>+IFERROR(VLOOKUP(LEFT(F2643,4),'ESTADAR V3 2025'!$C$4:$G$116,4,0),"")</f>
        <v/>
      </c>
      <c r="N2643" s="95" t="str">
        <f t="shared" si="173"/>
        <v/>
      </c>
      <c r="O2643" s="96" t="str">
        <f t="shared" si="174"/>
        <v/>
      </c>
      <c r="P2643" s="14"/>
      <c r="Q2643" s="14"/>
      <c r="R2643" s="218" t="e">
        <f>+VLOOKUP(F2643,'ESTADAR V3 2025'!$D$125:$G$236,4,FALSE)</f>
        <v>#N/A</v>
      </c>
    </row>
    <row r="2644" spans="1:18" x14ac:dyDescent="0.35">
      <c r="A2644" s="83" t="str">
        <f>IFERROR(VLOOKUP(LEFT(F2644,4),Tabla3[[COD]:[PROCESO]],5,0),"")</f>
        <v/>
      </c>
      <c r="B2644" s="15"/>
      <c r="C2644" s="85"/>
      <c r="D2644" s="84" t="e">
        <f>VLOOKUP(E2644,FINCAS!$A$2:$B$77,2,0)</f>
        <v>#N/A</v>
      </c>
      <c r="E2644" s="15"/>
      <c r="F2644" s="15"/>
      <c r="G2644" s="82" t="e">
        <f>VLOOKUP(F2644,'ESTADAR V3 2025'!$D$125:$E$240,2,0)</f>
        <v>#N/A</v>
      </c>
      <c r="H2644" s="86"/>
      <c r="I2644" s="86"/>
      <c r="J2644" s="15"/>
      <c r="K2644" s="92">
        <f t="shared" si="171"/>
        <v>0</v>
      </c>
      <c r="L2644" s="93">
        <f t="shared" si="172"/>
        <v>0</v>
      </c>
      <c r="M2644" s="94" t="str">
        <f>+IFERROR(VLOOKUP(LEFT(F2644,4),'ESTADAR V3 2025'!$C$4:$G$116,4,0),"")</f>
        <v/>
      </c>
      <c r="N2644" s="95" t="str">
        <f t="shared" si="173"/>
        <v/>
      </c>
      <c r="O2644" s="96" t="str">
        <f t="shared" si="174"/>
        <v/>
      </c>
      <c r="P2644" s="14"/>
      <c r="Q2644" s="14"/>
      <c r="R2644" s="218" t="e">
        <f>+VLOOKUP(F2644,'ESTADAR V3 2025'!$D$125:$G$236,4,FALSE)</f>
        <v>#N/A</v>
      </c>
    </row>
    <row r="2645" spans="1:18" x14ac:dyDescent="0.35">
      <c r="A2645" s="83" t="str">
        <f>IFERROR(VLOOKUP(LEFT(F2645,4),Tabla3[[COD]:[PROCESO]],5,0),"")</f>
        <v/>
      </c>
      <c r="B2645" s="15"/>
      <c r="C2645" s="85"/>
      <c r="D2645" s="84" t="e">
        <f>VLOOKUP(E2645,FINCAS!$A$2:$B$77,2,0)</f>
        <v>#N/A</v>
      </c>
      <c r="E2645" s="15"/>
      <c r="F2645" s="15"/>
      <c r="G2645" s="82" t="e">
        <f>VLOOKUP(F2645,'ESTADAR V3 2025'!$D$125:$E$240,2,0)</f>
        <v>#N/A</v>
      </c>
      <c r="H2645" s="86"/>
      <c r="I2645" s="86"/>
      <c r="J2645" s="15"/>
      <c r="K2645" s="92">
        <f t="shared" si="171"/>
        <v>0</v>
      </c>
      <c r="L2645" s="93">
        <f t="shared" si="172"/>
        <v>0</v>
      </c>
      <c r="M2645" s="94" t="str">
        <f>+IFERROR(VLOOKUP(LEFT(F2645,4),'ESTADAR V3 2025'!$C$4:$G$116,4,0),"")</f>
        <v/>
      </c>
      <c r="N2645" s="95" t="str">
        <f t="shared" si="173"/>
        <v/>
      </c>
      <c r="O2645" s="96" t="str">
        <f t="shared" si="174"/>
        <v/>
      </c>
      <c r="P2645" s="14"/>
      <c r="Q2645" s="14"/>
      <c r="R2645" s="218" t="e">
        <f>+VLOOKUP(F2645,'ESTADAR V3 2025'!$D$125:$G$236,4,FALSE)</f>
        <v>#N/A</v>
      </c>
    </row>
    <row r="2646" spans="1:18" x14ac:dyDescent="0.35">
      <c r="A2646" s="83" t="str">
        <f>IFERROR(VLOOKUP(LEFT(F2646,4),Tabla3[[COD]:[PROCESO]],5,0),"")</f>
        <v/>
      </c>
      <c r="B2646" s="15"/>
      <c r="C2646" s="85"/>
      <c r="D2646" s="84" t="e">
        <f>VLOOKUP(E2646,FINCAS!$A$2:$B$77,2,0)</f>
        <v>#N/A</v>
      </c>
      <c r="E2646" s="15"/>
      <c r="F2646" s="15"/>
      <c r="G2646" s="82" t="e">
        <f>VLOOKUP(F2646,'ESTADAR V3 2025'!$D$125:$E$240,2,0)</f>
        <v>#N/A</v>
      </c>
      <c r="H2646" s="86"/>
      <c r="I2646" s="86"/>
      <c r="J2646" s="15"/>
      <c r="K2646" s="92">
        <f t="shared" si="171"/>
        <v>0</v>
      </c>
      <c r="L2646" s="93">
        <f t="shared" si="172"/>
        <v>0</v>
      </c>
      <c r="M2646" s="94" t="str">
        <f>+IFERROR(VLOOKUP(LEFT(F2646,4),'ESTADAR V3 2025'!$C$4:$G$116,4,0),"")</f>
        <v/>
      </c>
      <c r="N2646" s="95" t="str">
        <f t="shared" si="173"/>
        <v/>
      </c>
      <c r="O2646" s="96" t="str">
        <f t="shared" si="174"/>
        <v/>
      </c>
      <c r="P2646" s="14"/>
      <c r="Q2646" s="14"/>
      <c r="R2646" s="218" t="e">
        <f>+VLOOKUP(F2646,'ESTADAR V3 2025'!$D$125:$G$236,4,FALSE)</f>
        <v>#N/A</v>
      </c>
    </row>
    <row r="2647" spans="1:18" x14ac:dyDescent="0.35">
      <c r="A2647" s="83" t="str">
        <f>IFERROR(VLOOKUP(LEFT(F2647,4),Tabla3[[COD]:[PROCESO]],5,0),"")</f>
        <v/>
      </c>
      <c r="B2647" s="15"/>
      <c r="C2647" s="85"/>
      <c r="D2647" s="84" t="e">
        <f>VLOOKUP(E2647,FINCAS!$A$2:$B$77,2,0)</f>
        <v>#N/A</v>
      </c>
      <c r="E2647" s="15"/>
      <c r="F2647" s="15"/>
      <c r="G2647" s="82" t="e">
        <f>VLOOKUP(F2647,'ESTADAR V3 2025'!$D$125:$E$240,2,0)</f>
        <v>#N/A</v>
      </c>
      <c r="H2647" s="86"/>
      <c r="I2647" s="86"/>
      <c r="J2647" s="15"/>
      <c r="K2647" s="92">
        <f t="shared" si="171"/>
        <v>0</v>
      </c>
      <c r="L2647" s="93">
        <f t="shared" si="172"/>
        <v>0</v>
      </c>
      <c r="M2647" s="94" t="str">
        <f>+IFERROR(VLOOKUP(LEFT(F2647,4),'ESTADAR V3 2025'!$C$4:$G$116,4,0),"")</f>
        <v/>
      </c>
      <c r="N2647" s="95" t="str">
        <f t="shared" si="173"/>
        <v/>
      </c>
      <c r="O2647" s="96" t="str">
        <f t="shared" si="174"/>
        <v/>
      </c>
      <c r="P2647" s="14"/>
      <c r="Q2647" s="14"/>
      <c r="R2647" s="218" t="e">
        <f>+VLOOKUP(F2647,'ESTADAR V3 2025'!$D$125:$G$236,4,FALSE)</f>
        <v>#N/A</v>
      </c>
    </row>
    <row r="2648" spans="1:18" x14ac:dyDescent="0.35">
      <c r="A2648" s="83" t="str">
        <f>IFERROR(VLOOKUP(LEFT(F2648,4),Tabla3[[COD]:[PROCESO]],5,0),"")</f>
        <v/>
      </c>
      <c r="B2648" s="15"/>
      <c r="C2648" s="85"/>
      <c r="D2648" s="84" t="e">
        <f>VLOOKUP(E2648,FINCAS!$A$2:$B$77,2,0)</f>
        <v>#N/A</v>
      </c>
      <c r="E2648" s="15"/>
      <c r="F2648" s="15"/>
      <c r="G2648" s="82" t="e">
        <f>VLOOKUP(F2648,'ESTADAR V3 2025'!$D$125:$E$240,2,0)</f>
        <v>#N/A</v>
      </c>
      <c r="H2648" s="86"/>
      <c r="I2648" s="86"/>
      <c r="J2648" s="15"/>
      <c r="K2648" s="92">
        <f t="shared" si="171"/>
        <v>0</v>
      </c>
      <c r="L2648" s="93">
        <f t="shared" si="172"/>
        <v>0</v>
      </c>
      <c r="M2648" s="94" t="str">
        <f>+IFERROR(VLOOKUP(LEFT(F2648,4),'ESTADAR V3 2025'!$C$4:$G$116,4,0),"")</f>
        <v/>
      </c>
      <c r="N2648" s="95" t="str">
        <f t="shared" si="173"/>
        <v/>
      </c>
      <c r="O2648" s="96" t="str">
        <f t="shared" si="174"/>
        <v/>
      </c>
      <c r="P2648" s="14"/>
      <c r="Q2648" s="14"/>
      <c r="R2648" s="218" t="e">
        <f>+VLOOKUP(F2648,'ESTADAR V3 2025'!$D$125:$G$236,4,FALSE)</f>
        <v>#N/A</v>
      </c>
    </row>
    <row r="2649" spans="1:18" x14ac:dyDescent="0.35">
      <c r="A2649" s="83" t="str">
        <f>IFERROR(VLOOKUP(LEFT(F2649,4),Tabla3[[COD]:[PROCESO]],5,0),"")</f>
        <v/>
      </c>
      <c r="B2649" s="15"/>
      <c r="C2649" s="85"/>
      <c r="D2649" s="84" t="e">
        <f>VLOOKUP(E2649,FINCAS!$A$2:$B$77,2,0)</f>
        <v>#N/A</v>
      </c>
      <c r="E2649" s="15"/>
      <c r="F2649" s="15"/>
      <c r="G2649" s="82" t="e">
        <f>VLOOKUP(F2649,'ESTADAR V3 2025'!$D$125:$E$240,2,0)</f>
        <v>#N/A</v>
      </c>
      <c r="H2649" s="86"/>
      <c r="I2649" s="86"/>
      <c r="J2649" s="15"/>
      <c r="K2649" s="92">
        <f t="shared" si="171"/>
        <v>0</v>
      </c>
      <c r="L2649" s="93">
        <f t="shared" si="172"/>
        <v>0</v>
      </c>
      <c r="M2649" s="94" t="str">
        <f>+IFERROR(VLOOKUP(LEFT(F2649,4),'ESTADAR V3 2025'!$C$4:$G$116,4,0),"")</f>
        <v/>
      </c>
      <c r="N2649" s="95" t="str">
        <f t="shared" si="173"/>
        <v/>
      </c>
      <c r="O2649" s="96" t="str">
        <f t="shared" si="174"/>
        <v/>
      </c>
      <c r="P2649" s="14"/>
      <c r="Q2649" s="14"/>
      <c r="R2649" s="218" t="e">
        <f>+VLOOKUP(F2649,'ESTADAR V3 2025'!$D$125:$G$236,4,FALSE)</f>
        <v>#N/A</v>
      </c>
    </row>
    <row r="2650" spans="1:18" x14ac:dyDescent="0.35">
      <c r="A2650" s="83" t="str">
        <f>IFERROR(VLOOKUP(LEFT(F2650,4),Tabla3[[COD]:[PROCESO]],5,0),"")</f>
        <v/>
      </c>
      <c r="B2650" s="15"/>
      <c r="C2650" s="85"/>
      <c r="D2650" s="84" t="e">
        <f>VLOOKUP(E2650,FINCAS!$A$2:$B$77,2,0)</f>
        <v>#N/A</v>
      </c>
      <c r="E2650" s="15"/>
      <c r="F2650" s="15"/>
      <c r="G2650" s="82" t="e">
        <f>VLOOKUP(F2650,'ESTADAR V3 2025'!$D$125:$E$240,2,0)</f>
        <v>#N/A</v>
      </c>
      <c r="H2650" s="86"/>
      <c r="I2650" s="86"/>
      <c r="J2650" s="15"/>
      <c r="K2650" s="92">
        <f t="shared" si="171"/>
        <v>0</v>
      </c>
      <c r="L2650" s="93">
        <f t="shared" si="172"/>
        <v>0</v>
      </c>
      <c r="M2650" s="94" t="str">
        <f>+IFERROR(VLOOKUP(LEFT(F2650,4),'ESTADAR V3 2025'!$C$4:$G$116,4,0),"")</f>
        <v/>
      </c>
      <c r="N2650" s="95" t="str">
        <f t="shared" si="173"/>
        <v/>
      </c>
      <c r="O2650" s="96" t="str">
        <f t="shared" si="174"/>
        <v/>
      </c>
      <c r="P2650" s="14"/>
      <c r="Q2650" s="14"/>
      <c r="R2650" s="218" t="e">
        <f>+VLOOKUP(F2650,'ESTADAR V3 2025'!$D$125:$G$236,4,FALSE)</f>
        <v>#N/A</v>
      </c>
    </row>
    <row r="2651" spans="1:18" x14ac:dyDescent="0.35">
      <c r="A2651" s="83" t="str">
        <f>IFERROR(VLOOKUP(LEFT(F2651,4),Tabla3[[COD]:[PROCESO]],5,0),"")</f>
        <v/>
      </c>
      <c r="B2651" s="15"/>
      <c r="C2651" s="85"/>
      <c r="D2651" s="84" t="e">
        <f>VLOOKUP(E2651,FINCAS!$A$2:$B$77,2,0)</f>
        <v>#N/A</v>
      </c>
      <c r="E2651" s="15"/>
      <c r="F2651" s="15"/>
      <c r="G2651" s="82" t="e">
        <f>VLOOKUP(F2651,'ESTADAR V3 2025'!$D$125:$E$240,2,0)</f>
        <v>#N/A</v>
      </c>
      <c r="H2651" s="86"/>
      <c r="I2651" s="86"/>
      <c r="J2651" s="15"/>
      <c r="K2651" s="92">
        <f t="shared" si="171"/>
        <v>0</v>
      </c>
      <c r="L2651" s="93">
        <f t="shared" si="172"/>
        <v>0</v>
      </c>
      <c r="M2651" s="94" t="str">
        <f>+IFERROR(VLOOKUP(LEFT(F2651,4),'ESTADAR V3 2025'!$C$4:$G$116,4,0),"")</f>
        <v/>
      </c>
      <c r="N2651" s="95" t="str">
        <f t="shared" si="173"/>
        <v/>
      </c>
      <c r="O2651" s="96" t="str">
        <f t="shared" si="174"/>
        <v/>
      </c>
      <c r="P2651" s="14"/>
      <c r="Q2651" s="14"/>
      <c r="R2651" s="218" t="e">
        <f>+VLOOKUP(F2651,'ESTADAR V3 2025'!$D$125:$G$236,4,FALSE)</f>
        <v>#N/A</v>
      </c>
    </row>
    <row r="2652" spans="1:18" x14ac:dyDescent="0.35">
      <c r="A2652" s="83" t="str">
        <f>IFERROR(VLOOKUP(LEFT(F2652,4),Tabla3[[COD]:[PROCESO]],5,0),"")</f>
        <v/>
      </c>
      <c r="B2652" s="15"/>
      <c r="C2652" s="85"/>
      <c r="D2652" s="84" t="e">
        <f>VLOOKUP(E2652,FINCAS!$A$2:$B$77,2,0)</f>
        <v>#N/A</v>
      </c>
      <c r="E2652" s="15"/>
      <c r="F2652" s="15"/>
      <c r="G2652" s="82" t="e">
        <f>VLOOKUP(F2652,'ESTADAR V3 2025'!$D$125:$E$240,2,0)</f>
        <v>#N/A</v>
      </c>
      <c r="H2652" s="86"/>
      <c r="I2652" s="86"/>
      <c r="J2652" s="15"/>
      <c r="K2652" s="92">
        <f t="shared" si="171"/>
        <v>0</v>
      </c>
      <c r="L2652" s="93">
        <f t="shared" si="172"/>
        <v>0</v>
      </c>
      <c r="M2652" s="94" t="str">
        <f>+IFERROR(VLOOKUP(LEFT(F2652,4),'ESTADAR V3 2025'!$C$4:$G$116,4,0),"")</f>
        <v/>
      </c>
      <c r="N2652" s="95" t="str">
        <f t="shared" si="173"/>
        <v/>
      </c>
      <c r="O2652" s="96" t="str">
        <f t="shared" si="174"/>
        <v/>
      </c>
      <c r="P2652" s="14"/>
      <c r="Q2652" s="14"/>
      <c r="R2652" s="218" t="e">
        <f>+VLOOKUP(F2652,'ESTADAR V3 2025'!$D$125:$G$236,4,FALSE)</f>
        <v>#N/A</v>
      </c>
    </row>
    <row r="2653" spans="1:18" x14ac:dyDescent="0.35">
      <c r="A2653" s="83" t="str">
        <f>IFERROR(VLOOKUP(LEFT(F2653,4),Tabla3[[COD]:[PROCESO]],5,0),"")</f>
        <v/>
      </c>
      <c r="B2653" s="15"/>
      <c r="C2653" s="85"/>
      <c r="D2653" s="84" t="e">
        <f>VLOOKUP(E2653,FINCAS!$A$2:$B$77,2,0)</f>
        <v>#N/A</v>
      </c>
      <c r="E2653" s="15"/>
      <c r="F2653" s="15"/>
      <c r="G2653" s="82" t="e">
        <f>VLOOKUP(F2653,'ESTADAR V3 2025'!$D$125:$E$240,2,0)</f>
        <v>#N/A</v>
      </c>
      <c r="H2653" s="86"/>
      <c r="I2653" s="86"/>
      <c r="J2653" s="15"/>
      <c r="K2653" s="92">
        <f t="shared" si="171"/>
        <v>0</v>
      </c>
      <c r="L2653" s="93">
        <f t="shared" si="172"/>
        <v>0</v>
      </c>
      <c r="M2653" s="94" t="str">
        <f>+IFERROR(VLOOKUP(LEFT(F2653,4),'ESTADAR V3 2025'!$C$4:$G$116,4,0),"")</f>
        <v/>
      </c>
      <c r="N2653" s="95" t="str">
        <f t="shared" si="173"/>
        <v/>
      </c>
      <c r="O2653" s="96" t="str">
        <f t="shared" si="174"/>
        <v/>
      </c>
      <c r="P2653" s="14"/>
      <c r="Q2653" s="14"/>
      <c r="R2653" s="218" t="e">
        <f>+VLOOKUP(F2653,'ESTADAR V3 2025'!$D$125:$G$236,4,FALSE)</f>
        <v>#N/A</v>
      </c>
    </row>
    <row r="2654" spans="1:18" x14ac:dyDescent="0.35">
      <c r="A2654" s="83" t="str">
        <f>IFERROR(VLOOKUP(LEFT(F2654,4),Tabla3[[COD]:[PROCESO]],5,0),"")</f>
        <v/>
      </c>
      <c r="B2654" s="15"/>
      <c r="C2654" s="85"/>
      <c r="D2654" s="84" t="e">
        <f>VLOOKUP(E2654,FINCAS!$A$2:$B$77,2,0)</f>
        <v>#N/A</v>
      </c>
      <c r="E2654" s="15"/>
      <c r="F2654" s="15"/>
      <c r="G2654" s="82" t="e">
        <f>VLOOKUP(F2654,'ESTADAR V3 2025'!$D$125:$E$240,2,0)</f>
        <v>#N/A</v>
      </c>
      <c r="H2654" s="86"/>
      <c r="I2654" s="86"/>
      <c r="J2654" s="15"/>
      <c r="K2654" s="92">
        <f t="shared" si="171"/>
        <v>0</v>
      </c>
      <c r="L2654" s="93">
        <f t="shared" si="172"/>
        <v>0</v>
      </c>
      <c r="M2654" s="94" t="str">
        <f>+IFERROR(VLOOKUP(LEFT(F2654,4),'ESTADAR V3 2025'!$C$4:$G$116,4,0),"")</f>
        <v/>
      </c>
      <c r="N2654" s="95" t="str">
        <f t="shared" si="173"/>
        <v/>
      </c>
      <c r="O2654" s="96" t="str">
        <f t="shared" si="174"/>
        <v/>
      </c>
      <c r="P2654" s="14"/>
      <c r="Q2654" s="14"/>
      <c r="R2654" s="218" t="e">
        <f>+VLOOKUP(F2654,'ESTADAR V3 2025'!$D$125:$G$236,4,FALSE)</f>
        <v>#N/A</v>
      </c>
    </row>
    <row r="2655" spans="1:18" x14ac:dyDescent="0.35">
      <c r="A2655" s="83" t="str">
        <f>IFERROR(VLOOKUP(LEFT(F2655,4),Tabla3[[COD]:[PROCESO]],5,0),"")</f>
        <v/>
      </c>
      <c r="B2655" s="15"/>
      <c r="C2655" s="85"/>
      <c r="D2655" s="84" t="e">
        <f>VLOOKUP(E2655,FINCAS!$A$2:$B$77,2,0)</f>
        <v>#N/A</v>
      </c>
      <c r="E2655" s="15"/>
      <c r="F2655" s="15"/>
      <c r="G2655" s="82" t="e">
        <f>VLOOKUP(F2655,'ESTADAR V3 2025'!$D$125:$E$240,2,0)</f>
        <v>#N/A</v>
      </c>
      <c r="H2655" s="86"/>
      <c r="I2655" s="86"/>
      <c r="J2655" s="15"/>
      <c r="K2655" s="92">
        <f t="shared" si="171"/>
        <v>0</v>
      </c>
      <c r="L2655" s="93">
        <f t="shared" si="172"/>
        <v>0</v>
      </c>
      <c r="M2655" s="94" t="str">
        <f>+IFERROR(VLOOKUP(LEFT(F2655,4),'ESTADAR V3 2025'!$C$4:$G$116,4,0),"")</f>
        <v/>
      </c>
      <c r="N2655" s="95" t="str">
        <f t="shared" si="173"/>
        <v/>
      </c>
      <c r="O2655" s="96" t="str">
        <f t="shared" si="174"/>
        <v/>
      </c>
      <c r="P2655" s="14"/>
      <c r="Q2655" s="14"/>
      <c r="R2655" s="218" t="e">
        <f>+VLOOKUP(F2655,'ESTADAR V3 2025'!$D$125:$G$236,4,FALSE)</f>
        <v>#N/A</v>
      </c>
    </row>
    <row r="2656" spans="1:18" x14ac:dyDescent="0.35">
      <c r="A2656" s="83" t="str">
        <f>IFERROR(VLOOKUP(LEFT(F2656,4),Tabla3[[COD]:[PROCESO]],5,0),"")</f>
        <v/>
      </c>
      <c r="B2656" s="15"/>
      <c r="C2656" s="85"/>
      <c r="D2656" s="84" t="e">
        <f>VLOOKUP(E2656,FINCAS!$A$2:$B$77,2,0)</f>
        <v>#N/A</v>
      </c>
      <c r="E2656" s="15"/>
      <c r="F2656" s="15"/>
      <c r="G2656" s="82" t="e">
        <f>VLOOKUP(F2656,'ESTADAR V3 2025'!$D$125:$E$240,2,0)</f>
        <v>#N/A</v>
      </c>
      <c r="H2656" s="86"/>
      <c r="I2656" s="86"/>
      <c r="J2656" s="15"/>
      <c r="K2656" s="92">
        <f t="shared" si="171"/>
        <v>0</v>
      </c>
      <c r="L2656" s="93">
        <f t="shared" si="172"/>
        <v>0</v>
      </c>
      <c r="M2656" s="94" t="str">
        <f>+IFERROR(VLOOKUP(LEFT(F2656,4),'ESTADAR V3 2025'!$C$4:$G$116,4,0),"")</f>
        <v/>
      </c>
      <c r="N2656" s="95" t="str">
        <f t="shared" si="173"/>
        <v/>
      </c>
      <c r="O2656" s="96" t="str">
        <f t="shared" si="174"/>
        <v/>
      </c>
      <c r="P2656" s="14"/>
      <c r="Q2656" s="14"/>
      <c r="R2656" s="218" t="e">
        <f>+VLOOKUP(F2656,'ESTADAR V3 2025'!$D$125:$G$236,4,FALSE)</f>
        <v>#N/A</v>
      </c>
    </row>
    <row r="2657" spans="1:18" x14ac:dyDescent="0.35">
      <c r="A2657" s="83" t="str">
        <f>IFERROR(VLOOKUP(LEFT(F2657,4),Tabla3[[COD]:[PROCESO]],5,0),"")</f>
        <v/>
      </c>
      <c r="B2657" s="15"/>
      <c r="C2657" s="85"/>
      <c r="D2657" s="84" t="e">
        <f>VLOOKUP(E2657,FINCAS!$A$2:$B$77,2,0)</f>
        <v>#N/A</v>
      </c>
      <c r="E2657" s="15"/>
      <c r="F2657" s="15"/>
      <c r="G2657" s="82" t="e">
        <f>VLOOKUP(F2657,'ESTADAR V3 2025'!$D$125:$E$240,2,0)</f>
        <v>#N/A</v>
      </c>
      <c r="H2657" s="86"/>
      <c r="I2657" s="86"/>
      <c r="J2657" s="15"/>
      <c r="K2657" s="92">
        <f t="shared" ref="K2657:K2720" si="175">+IFERROR(L2657,M2657)</f>
        <v>0</v>
      </c>
      <c r="L2657" s="93">
        <f t="shared" ref="L2657:L2720" si="176">+(I2657-H2657)*24</f>
        <v>0</v>
      </c>
      <c r="M2657" s="94" t="str">
        <f>+IFERROR(VLOOKUP(LEFT(F2657,4),'ESTADAR V3 2025'!$C$4:$G$116,4,0),"")</f>
        <v/>
      </c>
      <c r="N2657" s="95" t="str">
        <f t="shared" ref="N2657:N2720" si="177">IFERROR(J2657/L2657,"")</f>
        <v/>
      </c>
      <c r="O2657" s="96" t="str">
        <f t="shared" ref="O2657:O2720" si="178">IFERROR(N2657/M2657,"")</f>
        <v/>
      </c>
      <c r="P2657" s="14"/>
      <c r="Q2657" s="14"/>
      <c r="R2657" s="218" t="e">
        <f>+VLOOKUP(F2657,'ESTADAR V3 2025'!$D$125:$G$236,4,FALSE)</f>
        <v>#N/A</v>
      </c>
    </row>
    <row r="2658" spans="1:18" x14ac:dyDescent="0.35">
      <c r="A2658" s="83" t="str">
        <f>IFERROR(VLOOKUP(LEFT(F2658,4),Tabla3[[COD]:[PROCESO]],5,0),"")</f>
        <v/>
      </c>
      <c r="B2658" s="15"/>
      <c r="C2658" s="85"/>
      <c r="D2658" s="84" t="e">
        <f>VLOOKUP(E2658,FINCAS!$A$2:$B$77,2,0)</f>
        <v>#N/A</v>
      </c>
      <c r="E2658" s="15"/>
      <c r="F2658" s="15"/>
      <c r="G2658" s="82" t="e">
        <f>VLOOKUP(F2658,'ESTADAR V3 2025'!$D$125:$E$240,2,0)</f>
        <v>#N/A</v>
      </c>
      <c r="H2658" s="86"/>
      <c r="I2658" s="86"/>
      <c r="J2658" s="15"/>
      <c r="K2658" s="92">
        <f t="shared" si="175"/>
        <v>0</v>
      </c>
      <c r="L2658" s="93">
        <f t="shared" si="176"/>
        <v>0</v>
      </c>
      <c r="M2658" s="94" t="str">
        <f>+IFERROR(VLOOKUP(LEFT(F2658,4),'ESTADAR V3 2025'!$C$4:$G$116,4,0),"")</f>
        <v/>
      </c>
      <c r="N2658" s="95" t="str">
        <f t="shared" si="177"/>
        <v/>
      </c>
      <c r="O2658" s="96" t="str">
        <f t="shared" si="178"/>
        <v/>
      </c>
      <c r="P2658" s="14"/>
      <c r="Q2658" s="14"/>
      <c r="R2658" s="218" t="e">
        <f>+VLOOKUP(F2658,'ESTADAR V3 2025'!$D$125:$G$236,4,FALSE)</f>
        <v>#N/A</v>
      </c>
    </row>
    <row r="2659" spans="1:18" x14ac:dyDescent="0.35">
      <c r="A2659" s="83" t="str">
        <f>IFERROR(VLOOKUP(LEFT(F2659,4),Tabla3[[COD]:[PROCESO]],5,0),"")</f>
        <v/>
      </c>
      <c r="B2659" s="15"/>
      <c r="C2659" s="85"/>
      <c r="D2659" s="84" t="e">
        <f>VLOOKUP(E2659,FINCAS!$A$2:$B$77,2,0)</f>
        <v>#N/A</v>
      </c>
      <c r="E2659" s="15"/>
      <c r="F2659" s="15"/>
      <c r="G2659" s="82" t="e">
        <f>VLOOKUP(F2659,'ESTADAR V3 2025'!$D$125:$E$240,2,0)</f>
        <v>#N/A</v>
      </c>
      <c r="H2659" s="86"/>
      <c r="I2659" s="86"/>
      <c r="J2659" s="15"/>
      <c r="K2659" s="92">
        <f t="shared" si="175"/>
        <v>0</v>
      </c>
      <c r="L2659" s="93">
        <f t="shared" si="176"/>
        <v>0</v>
      </c>
      <c r="M2659" s="94" t="str">
        <f>+IFERROR(VLOOKUP(LEFT(F2659,4),'ESTADAR V3 2025'!$C$4:$G$116,4,0),"")</f>
        <v/>
      </c>
      <c r="N2659" s="95" t="str">
        <f t="shared" si="177"/>
        <v/>
      </c>
      <c r="O2659" s="96" t="str">
        <f t="shared" si="178"/>
        <v/>
      </c>
      <c r="P2659" s="14"/>
      <c r="Q2659" s="14"/>
      <c r="R2659" s="218" t="e">
        <f>+VLOOKUP(F2659,'ESTADAR V3 2025'!$D$125:$G$236,4,FALSE)</f>
        <v>#N/A</v>
      </c>
    </row>
    <row r="2660" spans="1:18" x14ac:dyDescent="0.35">
      <c r="A2660" s="83" t="str">
        <f>IFERROR(VLOOKUP(LEFT(F2660,4),Tabla3[[COD]:[PROCESO]],5,0),"")</f>
        <v/>
      </c>
      <c r="B2660" s="15"/>
      <c r="C2660" s="85"/>
      <c r="D2660" s="84" t="e">
        <f>VLOOKUP(E2660,FINCAS!$A$2:$B$77,2,0)</f>
        <v>#N/A</v>
      </c>
      <c r="E2660" s="15"/>
      <c r="F2660" s="15"/>
      <c r="G2660" s="82" t="e">
        <f>VLOOKUP(F2660,'ESTADAR V3 2025'!$D$125:$E$240,2,0)</f>
        <v>#N/A</v>
      </c>
      <c r="H2660" s="86"/>
      <c r="I2660" s="86"/>
      <c r="J2660" s="15"/>
      <c r="K2660" s="92">
        <f t="shared" si="175"/>
        <v>0</v>
      </c>
      <c r="L2660" s="93">
        <f t="shared" si="176"/>
        <v>0</v>
      </c>
      <c r="M2660" s="94" t="str">
        <f>+IFERROR(VLOOKUP(LEFT(F2660,4),'ESTADAR V3 2025'!$C$4:$G$116,4,0),"")</f>
        <v/>
      </c>
      <c r="N2660" s="95" t="str">
        <f t="shared" si="177"/>
        <v/>
      </c>
      <c r="O2660" s="96" t="str">
        <f t="shared" si="178"/>
        <v/>
      </c>
      <c r="P2660" s="14"/>
      <c r="Q2660" s="14"/>
      <c r="R2660" s="218" t="e">
        <f>+VLOOKUP(F2660,'ESTADAR V3 2025'!$D$125:$G$236,4,FALSE)</f>
        <v>#N/A</v>
      </c>
    </row>
    <row r="2661" spans="1:18" x14ac:dyDescent="0.35">
      <c r="A2661" s="83" t="str">
        <f>IFERROR(VLOOKUP(LEFT(F2661,4),Tabla3[[COD]:[PROCESO]],5,0),"")</f>
        <v/>
      </c>
      <c r="B2661" s="15"/>
      <c r="C2661" s="85"/>
      <c r="D2661" s="84" t="e">
        <f>VLOOKUP(E2661,FINCAS!$A$2:$B$77,2,0)</f>
        <v>#N/A</v>
      </c>
      <c r="E2661" s="15"/>
      <c r="F2661" s="15"/>
      <c r="G2661" s="82" t="e">
        <f>VLOOKUP(F2661,'ESTADAR V3 2025'!$D$125:$E$240,2,0)</f>
        <v>#N/A</v>
      </c>
      <c r="H2661" s="86"/>
      <c r="I2661" s="86"/>
      <c r="J2661" s="15"/>
      <c r="K2661" s="92">
        <f t="shared" si="175"/>
        <v>0</v>
      </c>
      <c r="L2661" s="93">
        <f t="shared" si="176"/>
        <v>0</v>
      </c>
      <c r="M2661" s="94" t="str">
        <f>+IFERROR(VLOOKUP(LEFT(F2661,4),'ESTADAR V3 2025'!$C$4:$G$116,4,0),"")</f>
        <v/>
      </c>
      <c r="N2661" s="95" t="str">
        <f t="shared" si="177"/>
        <v/>
      </c>
      <c r="O2661" s="96" t="str">
        <f t="shared" si="178"/>
        <v/>
      </c>
      <c r="P2661" s="14"/>
      <c r="Q2661" s="14"/>
      <c r="R2661" s="218" t="e">
        <f>+VLOOKUP(F2661,'ESTADAR V3 2025'!$D$125:$G$236,4,FALSE)</f>
        <v>#N/A</v>
      </c>
    </row>
    <row r="2662" spans="1:18" x14ac:dyDescent="0.35">
      <c r="A2662" s="83" t="str">
        <f>IFERROR(VLOOKUP(LEFT(F2662,4),Tabla3[[COD]:[PROCESO]],5,0),"")</f>
        <v/>
      </c>
      <c r="B2662" s="15"/>
      <c r="C2662" s="85"/>
      <c r="D2662" s="84" t="e">
        <f>VLOOKUP(E2662,FINCAS!$A$2:$B$77,2,0)</f>
        <v>#N/A</v>
      </c>
      <c r="E2662" s="15"/>
      <c r="F2662" s="15"/>
      <c r="G2662" s="82" t="e">
        <f>VLOOKUP(F2662,'ESTADAR V3 2025'!$D$125:$E$240,2,0)</f>
        <v>#N/A</v>
      </c>
      <c r="H2662" s="86"/>
      <c r="I2662" s="86"/>
      <c r="J2662" s="15"/>
      <c r="K2662" s="92">
        <f t="shared" si="175"/>
        <v>0</v>
      </c>
      <c r="L2662" s="93">
        <f t="shared" si="176"/>
        <v>0</v>
      </c>
      <c r="M2662" s="94" t="str">
        <f>+IFERROR(VLOOKUP(LEFT(F2662,4),'ESTADAR V3 2025'!$C$4:$G$116,4,0),"")</f>
        <v/>
      </c>
      <c r="N2662" s="95" t="str">
        <f t="shared" si="177"/>
        <v/>
      </c>
      <c r="O2662" s="96" t="str">
        <f t="shared" si="178"/>
        <v/>
      </c>
      <c r="P2662" s="14"/>
      <c r="Q2662" s="14"/>
      <c r="R2662" s="218" t="e">
        <f>+VLOOKUP(F2662,'ESTADAR V3 2025'!$D$125:$G$236,4,FALSE)</f>
        <v>#N/A</v>
      </c>
    </row>
    <row r="2663" spans="1:18" x14ac:dyDescent="0.35">
      <c r="A2663" s="83" t="str">
        <f>IFERROR(VLOOKUP(LEFT(F2663,4),Tabla3[[COD]:[PROCESO]],5,0),"")</f>
        <v/>
      </c>
      <c r="B2663" s="15"/>
      <c r="C2663" s="85"/>
      <c r="D2663" s="84" t="e">
        <f>VLOOKUP(E2663,FINCAS!$A$2:$B$77,2,0)</f>
        <v>#N/A</v>
      </c>
      <c r="E2663" s="15"/>
      <c r="F2663" s="15"/>
      <c r="G2663" s="82" t="e">
        <f>VLOOKUP(F2663,'ESTADAR V3 2025'!$D$125:$E$240,2,0)</f>
        <v>#N/A</v>
      </c>
      <c r="H2663" s="86"/>
      <c r="I2663" s="86"/>
      <c r="J2663" s="15"/>
      <c r="K2663" s="92">
        <f t="shared" si="175"/>
        <v>0</v>
      </c>
      <c r="L2663" s="93">
        <f t="shared" si="176"/>
        <v>0</v>
      </c>
      <c r="M2663" s="94" t="str">
        <f>+IFERROR(VLOOKUP(LEFT(F2663,4),'ESTADAR V3 2025'!$C$4:$G$116,4,0),"")</f>
        <v/>
      </c>
      <c r="N2663" s="95" t="str">
        <f t="shared" si="177"/>
        <v/>
      </c>
      <c r="O2663" s="96" t="str">
        <f t="shared" si="178"/>
        <v/>
      </c>
      <c r="P2663" s="14"/>
      <c r="Q2663" s="14"/>
      <c r="R2663" s="218" t="e">
        <f>+VLOOKUP(F2663,'ESTADAR V3 2025'!$D$125:$G$236,4,FALSE)</f>
        <v>#N/A</v>
      </c>
    </row>
    <row r="2664" spans="1:18" x14ac:dyDescent="0.35">
      <c r="A2664" s="83" t="str">
        <f>IFERROR(VLOOKUP(LEFT(F2664,4),Tabla3[[COD]:[PROCESO]],5,0),"")</f>
        <v/>
      </c>
      <c r="B2664" s="15"/>
      <c r="C2664" s="85"/>
      <c r="D2664" s="84" t="e">
        <f>VLOOKUP(E2664,FINCAS!$A$2:$B$77,2,0)</f>
        <v>#N/A</v>
      </c>
      <c r="E2664" s="15"/>
      <c r="F2664" s="15"/>
      <c r="G2664" s="82" t="e">
        <f>VLOOKUP(F2664,'ESTADAR V3 2025'!$D$125:$E$240,2,0)</f>
        <v>#N/A</v>
      </c>
      <c r="H2664" s="86"/>
      <c r="I2664" s="86"/>
      <c r="J2664" s="15"/>
      <c r="K2664" s="92">
        <f t="shared" si="175"/>
        <v>0</v>
      </c>
      <c r="L2664" s="93">
        <f t="shared" si="176"/>
        <v>0</v>
      </c>
      <c r="M2664" s="94" t="str">
        <f>+IFERROR(VLOOKUP(LEFT(F2664,4),'ESTADAR V3 2025'!$C$4:$G$116,4,0),"")</f>
        <v/>
      </c>
      <c r="N2664" s="95" t="str">
        <f t="shared" si="177"/>
        <v/>
      </c>
      <c r="O2664" s="96" t="str">
        <f t="shared" si="178"/>
        <v/>
      </c>
      <c r="P2664" s="14"/>
      <c r="Q2664" s="14"/>
      <c r="R2664" s="218" t="e">
        <f>+VLOOKUP(F2664,'ESTADAR V3 2025'!$D$125:$G$236,4,FALSE)</f>
        <v>#N/A</v>
      </c>
    </row>
    <row r="2665" spans="1:18" x14ac:dyDescent="0.35">
      <c r="A2665" s="83" t="str">
        <f>IFERROR(VLOOKUP(LEFT(F2665,4),Tabla3[[COD]:[PROCESO]],5,0),"")</f>
        <v/>
      </c>
      <c r="B2665" s="15"/>
      <c r="C2665" s="85"/>
      <c r="D2665" s="84" t="e">
        <f>VLOOKUP(E2665,FINCAS!$A$2:$B$77,2,0)</f>
        <v>#N/A</v>
      </c>
      <c r="E2665" s="15"/>
      <c r="F2665" s="15"/>
      <c r="G2665" s="82" t="e">
        <f>VLOOKUP(F2665,'ESTADAR V3 2025'!$D$125:$E$240,2,0)</f>
        <v>#N/A</v>
      </c>
      <c r="H2665" s="86"/>
      <c r="I2665" s="86"/>
      <c r="J2665" s="15"/>
      <c r="K2665" s="92">
        <f t="shared" si="175"/>
        <v>0</v>
      </c>
      <c r="L2665" s="93">
        <f t="shared" si="176"/>
        <v>0</v>
      </c>
      <c r="M2665" s="94" t="str">
        <f>+IFERROR(VLOOKUP(LEFT(F2665,4),'ESTADAR V3 2025'!$C$4:$G$116,4,0),"")</f>
        <v/>
      </c>
      <c r="N2665" s="95" t="str">
        <f t="shared" si="177"/>
        <v/>
      </c>
      <c r="O2665" s="96" t="str">
        <f t="shared" si="178"/>
        <v/>
      </c>
      <c r="P2665" s="14"/>
      <c r="Q2665" s="14"/>
      <c r="R2665" s="218" t="e">
        <f>+VLOOKUP(F2665,'ESTADAR V3 2025'!$D$125:$G$236,4,FALSE)</f>
        <v>#N/A</v>
      </c>
    </row>
    <row r="2666" spans="1:18" x14ac:dyDescent="0.35">
      <c r="A2666" s="83" t="str">
        <f>IFERROR(VLOOKUP(LEFT(F2666,4),Tabla3[[COD]:[PROCESO]],5,0),"")</f>
        <v/>
      </c>
      <c r="B2666" s="15"/>
      <c r="C2666" s="85"/>
      <c r="D2666" s="84" t="e">
        <f>VLOOKUP(E2666,FINCAS!$A$2:$B$77,2,0)</f>
        <v>#N/A</v>
      </c>
      <c r="E2666" s="15"/>
      <c r="F2666" s="15"/>
      <c r="G2666" s="82" t="e">
        <f>VLOOKUP(F2666,'ESTADAR V3 2025'!$D$125:$E$240,2,0)</f>
        <v>#N/A</v>
      </c>
      <c r="H2666" s="86"/>
      <c r="I2666" s="86"/>
      <c r="J2666" s="15"/>
      <c r="K2666" s="92">
        <f t="shared" si="175"/>
        <v>0</v>
      </c>
      <c r="L2666" s="93">
        <f t="shared" si="176"/>
        <v>0</v>
      </c>
      <c r="M2666" s="94" t="str">
        <f>+IFERROR(VLOOKUP(LEFT(F2666,4),'ESTADAR V3 2025'!$C$4:$G$116,4,0),"")</f>
        <v/>
      </c>
      <c r="N2666" s="95" t="str">
        <f t="shared" si="177"/>
        <v/>
      </c>
      <c r="O2666" s="96" t="str">
        <f t="shared" si="178"/>
        <v/>
      </c>
      <c r="P2666" s="14"/>
      <c r="Q2666" s="14"/>
      <c r="R2666" s="218" t="e">
        <f>+VLOOKUP(F2666,'ESTADAR V3 2025'!$D$125:$G$236,4,FALSE)</f>
        <v>#N/A</v>
      </c>
    </row>
    <row r="2667" spans="1:18" x14ac:dyDescent="0.35">
      <c r="A2667" s="83" t="str">
        <f>IFERROR(VLOOKUP(LEFT(F2667,4),Tabla3[[COD]:[PROCESO]],5,0),"")</f>
        <v/>
      </c>
      <c r="B2667" s="15"/>
      <c r="C2667" s="85"/>
      <c r="D2667" s="84" t="e">
        <f>VLOOKUP(E2667,FINCAS!$A$2:$B$77,2,0)</f>
        <v>#N/A</v>
      </c>
      <c r="E2667" s="15"/>
      <c r="F2667" s="15"/>
      <c r="G2667" s="82" t="e">
        <f>VLOOKUP(F2667,'ESTADAR V3 2025'!$D$125:$E$240,2,0)</f>
        <v>#N/A</v>
      </c>
      <c r="H2667" s="86"/>
      <c r="I2667" s="86"/>
      <c r="J2667" s="15"/>
      <c r="K2667" s="92">
        <f t="shared" si="175"/>
        <v>0</v>
      </c>
      <c r="L2667" s="93">
        <f t="shared" si="176"/>
        <v>0</v>
      </c>
      <c r="M2667" s="94" t="str">
        <f>+IFERROR(VLOOKUP(LEFT(F2667,4),'ESTADAR V3 2025'!$C$4:$G$116,4,0),"")</f>
        <v/>
      </c>
      <c r="N2667" s="95" t="str">
        <f t="shared" si="177"/>
        <v/>
      </c>
      <c r="O2667" s="96" t="str">
        <f t="shared" si="178"/>
        <v/>
      </c>
      <c r="P2667" s="14"/>
      <c r="Q2667" s="14"/>
      <c r="R2667" s="218" t="e">
        <f>+VLOOKUP(F2667,'ESTADAR V3 2025'!$D$125:$G$236,4,FALSE)</f>
        <v>#N/A</v>
      </c>
    </row>
    <row r="2668" spans="1:18" x14ac:dyDescent="0.35">
      <c r="A2668" s="83" t="str">
        <f>IFERROR(VLOOKUP(LEFT(F2668,4),Tabla3[[COD]:[PROCESO]],5,0),"")</f>
        <v/>
      </c>
      <c r="B2668" s="15"/>
      <c r="C2668" s="85"/>
      <c r="D2668" s="84" t="e">
        <f>VLOOKUP(E2668,FINCAS!$A$2:$B$77,2,0)</f>
        <v>#N/A</v>
      </c>
      <c r="E2668" s="15"/>
      <c r="F2668" s="15"/>
      <c r="G2668" s="82" t="e">
        <f>VLOOKUP(F2668,'ESTADAR V3 2025'!$D$125:$E$240,2,0)</f>
        <v>#N/A</v>
      </c>
      <c r="H2668" s="86"/>
      <c r="I2668" s="86"/>
      <c r="J2668" s="15"/>
      <c r="K2668" s="92">
        <f t="shared" si="175"/>
        <v>0</v>
      </c>
      <c r="L2668" s="93">
        <f t="shared" si="176"/>
        <v>0</v>
      </c>
      <c r="M2668" s="94" t="str">
        <f>+IFERROR(VLOOKUP(LEFT(F2668,4),'ESTADAR V3 2025'!$C$4:$G$116,4,0),"")</f>
        <v/>
      </c>
      <c r="N2668" s="95" t="str">
        <f t="shared" si="177"/>
        <v/>
      </c>
      <c r="O2668" s="96" t="str">
        <f t="shared" si="178"/>
        <v/>
      </c>
      <c r="P2668" s="14"/>
      <c r="Q2668" s="14"/>
      <c r="R2668" s="218" t="e">
        <f>+VLOOKUP(F2668,'ESTADAR V3 2025'!$D$125:$G$236,4,FALSE)</f>
        <v>#N/A</v>
      </c>
    </row>
    <row r="2669" spans="1:18" x14ac:dyDescent="0.35">
      <c r="A2669" s="83" t="str">
        <f>IFERROR(VLOOKUP(LEFT(F2669,4),Tabla3[[COD]:[PROCESO]],5,0),"")</f>
        <v/>
      </c>
      <c r="B2669" s="15"/>
      <c r="C2669" s="85"/>
      <c r="D2669" s="84" t="e">
        <f>VLOOKUP(E2669,FINCAS!$A$2:$B$77,2,0)</f>
        <v>#N/A</v>
      </c>
      <c r="E2669" s="15"/>
      <c r="F2669" s="15"/>
      <c r="G2669" s="82" t="e">
        <f>VLOOKUP(F2669,'ESTADAR V3 2025'!$D$125:$E$240,2,0)</f>
        <v>#N/A</v>
      </c>
      <c r="H2669" s="86"/>
      <c r="I2669" s="86"/>
      <c r="J2669" s="15"/>
      <c r="K2669" s="92">
        <f t="shared" si="175"/>
        <v>0</v>
      </c>
      <c r="L2669" s="93">
        <f t="shared" si="176"/>
        <v>0</v>
      </c>
      <c r="M2669" s="94" t="str">
        <f>+IFERROR(VLOOKUP(LEFT(F2669,4),'ESTADAR V3 2025'!$C$4:$G$116,4,0),"")</f>
        <v/>
      </c>
      <c r="N2669" s="95" t="str">
        <f t="shared" si="177"/>
        <v/>
      </c>
      <c r="O2669" s="96" t="str">
        <f t="shared" si="178"/>
        <v/>
      </c>
      <c r="P2669" s="14"/>
      <c r="Q2669" s="14"/>
      <c r="R2669" s="218" t="e">
        <f>+VLOOKUP(F2669,'ESTADAR V3 2025'!$D$125:$G$236,4,FALSE)</f>
        <v>#N/A</v>
      </c>
    </row>
    <row r="2670" spans="1:18" x14ac:dyDescent="0.35">
      <c r="A2670" s="83" t="str">
        <f>IFERROR(VLOOKUP(LEFT(F2670,4),Tabla3[[COD]:[PROCESO]],5,0),"")</f>
        <v/>
      </c>
      <c r="B2670" s="15"/>
      <c r="C2670" s="85"/>
      <c r="D2670" s="84" t="e">
        <f>VLOOKUP(E2670,FINCAS!$A$2:$B$77,2,0)</f>
        <v>#N/A</v>
      </c>
      <c r="E2670" s="15"/>
      <c r="F2670" s="15"/>
      <c r="G2670" s="82" t="e">
        <f>VLOOKUP(F2670,'ESTADAR V3 2025'!$D$125:$E$240,2,0)</f>
        <v>#N/A</v>
      </c>
      <c r="H2670" s="86"/>
      <c r="I2670" s="86"/>
      <c r="J2670" s="15"/>
      <c r="K2670" s="92">
        <f t="shared" si="175"/>
        <v>0</v>
      </c>
      <c r="L2670" s="93">
        <f t="shared" si="176"/>
        <v>0</v>
      </c>
      <c r="M2670" s="94" t="str">
        <f>+IFERROR(VLOOKUP(LEFT(F2670,4),'ESTADAR V3 2025'!$C$4:$G$116,4,0),"")</f>
        <v/>
      </c>
      <c r="N2670" s="95" t="str">
        <f t="shared" si="177"/>
        <v/>
      </c>
      <c r="O2670" s="96" t="str">
        <f t="shared" si="178"/>
        <v/>
      </c>
      <c r="P2670" s="14"/>
      <c r="Q2670" s="14"/>
      <c r="R2670" s="218" t="e">
        <f>+VLOOKUP(F2670,'ESTADAR V3 2025'!$D$125:$G$236,4,FALSE)</f>
        <v>#N/A</v>
      </c>
    </row>
    <row r="2671" spans="1:18" x14ac:dyDescent="0.35">
      <c r="A2671" s="83" t="str">
        <f>IFERROR(VLOOKUP(LEFT(F2671,4),Tabla3[[COD]:[PROCESO]],5,0),"")</f>
        <v/>
      </c>
      <c r="B2671" s="15"/>
      <c r="C2671" s="85"/>
      <c r="D2671" s="84" t="e">
        <f>VLOOKUP(E2671,FINCAS!$A$2:$B$77,2,0)</f>
        <v>#N/A</v>
      </c>
      <c r="E2671" s="15"/>
      <c r="F2671" s="15"/>
      <c r="G2671" s="82" t="e">
        <f>VLOOKUP(F2671,'ESTADAR V3 2025'!$D$125:$E$240,2,0)</f>
        <v>#N/A</v>
      </c>
      <c r="H2671" s="86"/>
      <c r="I2671" s="86"/>
      <c r="J2671" s="15"/>
      <c r="K2671" s="92">
        <f t="shared" si="175"/>
        <v>0</v>
      </c>
      <c r="L2671" s="93">
        <f t="shared" si="176"/>
        <v>0</v>
      </c>
      <c r="M2671" s="94" t="str">
        <f>+IFERROR(VLOOKUP(LEFT(F2671,4),'ESTADAR V3 2025'!$C$4:$G$116,4,0),"")</f>
        <v/>
      </c>
      <c r="N2671" s="95" t="str">
        <f t="shared" si="177"/>
        <v/>
      </c>
      <c r="O2671" s="96" t="str">
        <f t="shared" si="178"/>
        <v/>
      </c>
      <c r="P2671" s="14"/>
      <c r="Q2671" s="14"/>
      <c r="R2671" s="218" t="e">
        <f>+VLOOKUP(F2671,'ESTADAR V3 2025'!$D$125:$G$236,4,FALSE)</f>
        <v>#N/A</v>
      </c>
    </row>
    <row r="2672" spans="1:18" x14ac:dyDescent="0.35">
      <c r="A2672" s="83" t="str">
        <f>IFERROR(VLOOKUP(LEFT(F2672,4),Tabla3[[COD]:[PROCESO]],5,0),"")</f>
        <v/>
      </c>
      <c r="B2672" s="15"/>
      <c r="C2672" s="85"/>
      <c r="D2672" s="84" t="e">
        <f>VLOOKUP(E2672,FINCAS!$A$2:$B$77,2,0)</f>
        <v>#N/A</v>
      </c>
      <c r="E2672" s="15"/>
      <c r="F2672" s="15"/>
      <c r="G2672" s="82" t="e">
        <f>VLOOKUP(F2672,'ESTADAR V3 2025'!$D$125:$E$240,2,0)</f>
        <v>#N/A</v>
      </c>
      <c r="H2672" s="86"/>
      <c r="I2672" s="86"/>
      <c r="J2672" s="15"/>
      <c r="K2672" s="92">
        <f t="shared" si="175"/>
        <v>0</v>
      </c>
      <c r="L2672" s="93">
        <f t="shared" si="176"/>
        <v>0</v>
      </c>
      <c r="M2672" s="94" t="str">
        <f>+IFERROR(VLOOKUP(LEFT(F2672,4),'ESTADAR V3 2025'!$C$4:$G$116,4,0),"")</f>
        <v/>
      </c>
      <c r="N2672" s="95" t="str">
        <f t="shared" si="177"/>
        <v/>
      </c>
      <c r="O2672" s="96" t="str">
        <f t="shared" si="178"/>
        <v/>
      </c>
      <c r="P2672" s="14"/>
      <c r="Q2672" s="14"/>
      <c r="R2672" s="218" t="e">
        <f>+VLOOKUP(F2672,'ESTADAR V3 2025'!$D$125:$G$236,4,FALSE)</f>
        <v>#N/A</v>
      </c>
    </row>
    <row r="2673" spans="1:18" x14ac:dyDescent="0.35">
      <c r="A2673" s="83" t="str">
        <f>IFERROR(VLOOKUP(LEFT(F2673,4),Tabla3[[COD]:[PROCESO]],5,0),"")</f>
        <v/>
      </c>
      <c r="B2673" s="15"/>
      <c r="C2673" s="85"/>
      <c r="D2673" s="84" t="e">
        <f>VLOOKUP(E2673,FINCAS!$A$2:$B$77,2,0)</f>
        <v>#N/A</v>
      </c>
      <c r="E2673" s="15"/>
      <c r="F2673" s="15"/>
      <c r="G2673" s="82" t="e">
        <f>VLOOKUP(F2673,'ESTADAR V3 2025'!$D$125:$E$240,2,0)</f>
        <v>#N/A</v>
      </c>
      <c r="H2673" s="86"/>
      <c r="I2673" s="86"/>
      <c r="J2673" s="15"/>
      <c r="K2673" s="92">
        <f t="shared" si="175"/>
        <v>0</v>
      </c>
      <c r="L2673" s="93">
        <f t="shared" si="176"/>
        <v>0</v>
      </c>
      <c r="M2673" s="94" t="str">
        <f>+IFERROR(VLOOKUP(LEFT(F2673,4),'ESTADAR V3 2025'!$C$4:$G$116,4,0),"")</f>
        <v/>
      </c>
      <c r="N2673" s="95" t="str">
        <f t="shared" si="177"/>
        <v/>
      </c>
      <c r="O2673" s="96" t="str">
        <f t="shared" si="178"/>
        <v/>
      </c>
      <c r="P2673" s="14"/>
      <c r="Q2673" s="14"/>
      <c r="R2673" s="218" t="e">
        <f>+VLOOKUP(F2673,'ESTADAR V3 2025'!$D$125:$G$236,4,FALSE)</f>
        <v>#N/A</v>
      </c>
    </row>
    <row r="2674" spans="1:18" x14ac:dyDescent="0.35">
      <c r="A2674" s="83" t="str">
        <f>IFERROR(VLOOKUP(LEFT(F2674,4),Tabla3[[COD]:[PROCESO]],5,0),"")</f>
        <v/>
      </c>
      <c r="B2674" s="15"/>
      <c r="C2674" s="85"/>
      <c r="D2674" s="84" t="e">
        <f>VLOOKUP(E2674,FINCAS!$A$2:$B$77,2,0)</f>
        <v>#N/A</v>
      </c>
      <c r="E2674" s="15"/>
      <c r="F2674" s="15"/>
      <c r="G2674" s="82" t="e">
        <f>VLOOKUP(F2674,'ESTADAR V3 2025'!$D$125:$E$240,2,0)</f>
        <v>#N/A</v>
      </c>
      <c r="H2674" s="86"/>
      <c r="I2674" s="86"/>
      <c r="J2674" s="15"/>
      <c r="K2674" s="92">
        <f t="shared" si="175"/>
        <v>0</v>
      </c>
      <c r="L2674" s="93">
        <f t="shared" si="176"/>
        <v>0</v>
      </c>
      <c r="M2674" s="94" t="str">
        <f>+IFERROR(VLOOKUP(LEFT(F2674,4),'ESTADAR V3 2025'!$C$4:$G$116,4,0),"")</f>
        <v/>
      </c>
      <c r="N2674" s="95" t="str">
        <f t="shared" si="177"/>
        <v/>
      </c>
      <c r="O2674" s="96" t="str">
        <f t="shared" si="178"/>
        <v/>
      </c>
      <c r="P2674" s="14"/>
      <c r="Q2674" s="14"/>
      <c r="R2674" s="218" t="e">
        <f>+VLOOKUP(F2674,'ESTADAR V3 2025'!$D$125:$G$236,4,FALSE)</f>
        <v>#N/A</v>
      </c>
    </row>
    <row r="2675" spans="1:18" x14ac:dyDescent="0.35">
      <c r="A2675" s="83" t="str">
        <f>IFERROR(VLOOKUP(LEFT(F2675,4),Tabla3[[COD]:[PROCESO]],5,0),"")</f>
        <v/>
      </c>
      <c r="B2675" s="15"/>
      <c r="C2675" s="85"/>
      <c r="D2675" s="84" t="e">
        <f>VLOOKUP(E2675,FINCAS!$A$2:$B$77,2,0)</f>
        <v>#N/A</v>
      </c>
      <c r="E2675" s="15"/>
      <c r="F2675" s="15"/>
      <c r="G2675" s="82" t="e">
        <f>VLOOKUP(F2675,'ESTADAR V3 2025'!$D$125:$E$240,2,0)</f>
        <v>#N/A</v>
      </c>
      <c r="H2675" s="86"/>
      <c r="I2675" s="86"/>
      <c r="J2675" s="15"/>
      <c r="K2675" s="92">
        <f t="shared" si="175"/>
        <v>0</v>
      </c>
      <c r="L2675" s="93">
        <f t="shared" si="176"/>
        <v>0</v>
      </c>
      <c r="M2675" s="94" t="str">
        <f>+IFERROR(VLOOKUP(LEFT(F2675,4),'ESTADAR V3 2025'!$C$4:$G$116,4,0),"")</f>
        <v/>
      </c>
      <c r="N2675" s="95" t="str">
        <f t="shared" si="177"/>
        <v/>
      </c>
      <c r="O2675" s="96" t="str">
        <f t="shared" si="178"/>
        <v/>
      </c>
      <c r="P2675" s="14"/>
      <c r="Q2675" s="14"/>
      <c r="R2675" s="218" t="e">
        <f>+VLOOKUP(F2675,'ESTADAR V3 2025'!$D$125:$G$236,4,FALSE)</f>
        <v>#N/A</v>
      </c>
    </row>
    <row r="2676" spans="1:18" x14ac:dyDescent="0.35">
      <c r="A2676" s="83" t="str">
        <f>IFERROR(VLOOKUP(LEFT(F2676,4),Tabla3[[COD]:[PROCESO]],5,0),"")</f>
        <v/>
      </c>
      <c r="B2676" s="15"/>
      <c r="C2676" s="85"/>
      <c r="D2676" s="84" t="e">
        <f>VLOOKUP(E2676,FINCAS!$A$2:$B$77,2,0)</f>
        <v>#N/A</v>
      </c>
      <c r="E2676" s="15"/>
      <c r="F2676" s="15"/>
      <c r="G2676" s="82" t="e">
        <f>VLOOKUP(F2676,'ESTADAR V3 2025'!$D$125:$E$240,2,0)</f>
        <v>#N/A</v>
      </c>
      <c r="H2676" s="86"/>
      <c r="I2676" s="86"/>
      <c r="J2676" s="15"/>
      <c r="K2676" s="92">
        <f t="shared" si="175"/>
        <v>0</v>
      </c>
      <c r="L2676" s="93">
        <f t="shared" si="176"/>
        <v>0</v>
      </c>
      <c r="M2676" s="94" t="str">
        <f>+IFERROR(VLOOKUP(LEFT(F2676,4),'ESTADAR V3 2025'!$C$4:$G$116,4,0),"")</f>
        <v/>
      </c>
      <c r="N2676" s="95" t="str">
        <f t="shared" si="177"/>
        <v/>
      </c>
      <c r="O2676" s="96" t="str">
        <f t="shared" si="178"/>
        <v/>
      </c>
      <c r="P2676" s="14"/>
      <c r="Q2676" s="14"/>
      <c r="R2676" s="218" t="e">
        <f>+VLOOKUP(F2676,'ESTADAR V3 2025'!$D$125:$G$236,4,FALSE)</f>
        <v>#N/A</v>
      </c>
    </row>
    <row r="2677" spans="1:18" x14ac:dyDescent="0.35">
      <c r="A2677" s="83" t="str">
        <f>IFERROR(VLOOKUP(LEFT(F2677,4),Tabla3[[COD]:[PROCESO]],5,0),"")</f>
        <v/>
      </c>
      <c r="B2677" s="15"/>
      <c r="C2677" s="85"/>
      <c r="D2677" s="84" t="e">
        <f>VLOOKUP(E2677,FINCAS!$A$2:$B$77,2,0)</f>
        <v>#N/A</v>
      </c>
      <c r="E2677" s="15"/>
      <c r="F2677" s="15"/>
      <c r="G2677" s="82" t="e">
        <f>VLOOKUP(F2677,'ESTADAR V3 2025'!$D$125:$E$240,2,0)</f>
        <v>#N/A</v>
      </c>
      <c r="H2677" s="86"/>
      <c r="I2677" s="86"/>
      <c r="J2677" s="15"/>
      <c r="K2677" s="92">
        <f t="shared" si="175"/>
        <v>0</v>
      </c>
      <c r="L2677" s="93">
        <f t="shared" si="176"/>
        <v>0</v>
      </c>
      <c r="M2677" s="94" t="str">
        <f>+IFERROR(VLOOKUP(LEFT(F2677,4),'ESTADAR V3 2025'!$C$4:$G$116,4,0),"")</f>
        <v/>
      </c>
      <c r="N2677" s="95" t="str">
        <f t="shared" si="177"/>
        <v/>
      </c>
      <c r="O2677" s="96" t="str">
        <f t="shared" si="178"/>
        <v/>
      </c>
      <c r="P2677" s="14"/>
      <c r="Q2677" s="14"/>
      <c r="R2677" s="218" t="e">
        <f>+VLOOKUP(F2677,'ESTADAR V3 2025'!$D$125:$G$236,4,FALSE)</f>
        <v>#N/A</v>
      </c>
    </row>
    <row r="2678" spans="1:18" x14ac:dyDescent="0.35">
      <c r="A2678" s="83" t="str">
        <f>IFERROR(VLOOKUP(LEFT(F2678,4),Tabla3[[COD]:[PROCESO]],5,0),"")</f>
        <v/>
      </c>
      <c r="B2678" s="15"/>
      <c r="C2678" s="85"/>
      <c r="D2678" s="84" t="e">
        <f>VLOOKUP(E2678,FINCAS!$A$2:$B$77,2,0)</f>
        <v>#N/A</v>
      </c>
      <c r="E2678" s="15"/>
      <c r="F2678" s="15"/>
      <c r="G2678" s="82" t="e">
        <f>VLOOKUP(F2678,'ESTADAR V3 2025'!$D$125:$E$240,2,0)</f>
        <v>#N/A</v>
      </c>
      <c r="H2678" s="86"/>
      <c r="I2678" s="86"/>
      <c r="J2678" s="15"/>
      <c r="K2678" s="92">
        <f t="shared" si="175"/>
        <v>0</v>
      </c>
      <c r="L2678" s="93">
        <f t="shared" si="176"/>
        <v>0</v>
      </c>
      <c r="M2678" s="94" t="str">
        <f>+IFERROR(VLOOKUP(LEFT(F2678,4),'ESTADAR V3 2025'!$C$4:$G$116,4,0),"")</f>
        <v/>
      </c>
      <c r="N2678" s="95" t="str">
        <f t="shared" si="177"/>
        <v/>
      </c>
      <c r="O2678" s="96" t="str">
        <f t="shared" si="178"/>
        <v/>
      </c>
      <c r="P2678" s="14"/>
      <c r="Q2678" s="14"/>
      <c r="R2678" s="218" t="e">
        <f>+VLOOKUP(F2678,'ESTADAR V3 2025'!$D$125:$G$236,4,FALSE)</f>
        <v>#N/A</v>
      </c>
    </row>
    <row r="2679" spans="1:18" x14ac:dyDescent="0.35">
      <c r="A2679" s="83" t="str">
        <f>IFERROR(VLOOKUP(LEFT(F2679,4),Tabla3[[COD]:[PROCESO]],5,0),"")</f>
        <v/>
      </c>
      <c r="B2679" s="15"/>
      <c r="C2679" s="85"/>
      <c r="D2679" s="84" t="e">
        <f>VLOOKUP(E2679,FINCAS!$A$2:$B$77,2,0)</f>
        <v>#N/A</v>
      </c>
      <c r="E2679" s="15"/>
      <c r="F2679" s="15"/>
      <c r="G2679" s="82" t="e">
        <f>VLOOKUP(F2679,'ESTADAR V3 2025'!$D$125:$E$240,2,0)</f>
        <v>#N/A</v>
      </c>
      <c r="H2679" s="86"/>
      <c r="I2679" s="86"/>
      <c r="J2679" s="15"/>
      <c r="K2679" s="92">
        <f t="shared" si="175"/>
        <v>0</v>
      </c>
      <c r="L2679" s="93">
        <f t="shared" si="176"/>
        <v>0</v>
      </c>
      <c r="M2679" s="94" t="str">
        <f>+IFERROR(VLOOKUP(LEFT(F2679,4),'ESTADAR V3 2025'!$C$4:$G$116,4,0),"")</f>
        <v/>
      </c>
      <c r="N2679" s="95" t="str">
        <f t="shared" si="177"/>
        <v/>
      </c>
      <c r="O2679" s="96" t="str">
        <f t="shared" si="178"/>
        <v/>
      </c>
      <c r="P2679" s="14"/>
      <c r="Q2679" s="14"/>
      <c r="R2679" s="218" t="e">
        <f>+VLOOKUP(F2679,'ESTADAR V3 2025'!$D$125:$G$236,4,FALSE)</f>
        <v>#N/A</v>
      </c>
    </row>
    <row r="2680" spans="1:18" x14ac:dyDescent="0.35">
      <c r="A2680" s="83" t="str">
        <f>IFERROR(VLOOKUP(LEFT(F2680,4),Tabla3[[COD]:[PROCESO]],5,0),"")</f>
        <v/>
      </c>
      <c r="B2680" s="15"/>
      <c r="C2680" s="85"/>
      <c r="D2680" s="84" t="e">
        <f>VLOOKUP(E2680,FINCAS!$A$2:$B$77,2,0)</f>
        <v>#N/A</v>
      </c>
      <c r="E2680" s="15"/>
      <c r="F2680" s="15"/>
      <c r="G2680" s="82" t="e">
        <f>VLOOKUP(F2680,'ESTADAR V3 2025'!$D$125:$E$240,2,0)</f>
        <v>#N/A</v>
      </c>
      <c r="H2680" s="86"/>
      <c r="I2680" s="86"/>
      <c r="J2680" s="15"/>
      <c r="K2680" s="92">
        <f t="shared" si="175"/>
        <v>0</v>
      </c>
      <c r="L2680" s="93">
        <f t="shared" si="176"/>
        <v>0</v>
      </c>
      <c r="M2680" s="94" t="str">
        <f>+IFERROR(VLOOKUP(LEFT(F2680,4),'ESTADAR V3 2025'!$C$4:$G$116,4,0),"")</f>
        <v/>
      </c>
      <c r="N2680" s="95" t="str">
        <f t="shared" si="177"/>
        <v/>
      </c>
      <c r="O2680" s="96" t="str">
        <f t="shared" si="178"/>
        <v/>
      </c>
      <c r="P2680" s="14"/>
      <c r="Q2680" s="14"/>
      <c r="R2680" s="218" t="e">
        <f>+VLOOKUP(F2680,'ESTADAR V3 2025'!$D$125:$G$236,4,FALSE)</f>
        <v>#N/A</v>
      </c>
    </row>
    <row r="2681" spans="1:18" x14ac:dyDescent="0.35">
      <c r="A2681" s="83" t="str">
        <f>IFERROR(VLOOKUP(LEFT(F2681,4),Tabla3[[COD]:[PROCESO]],5,0),"")</f>
        <v/>
      </c>
      <c r="B2681" s="15"/>
      <c r="C2681" s="85"/>
      <c r="D2681" s="84" t="e">
        <f>VLOOKUP(E2681,FINCAS!$A$2:$B$77,2,0)</f>
        <v>#N/A</v>
      </c>
      <c r="E2681" s="15"/>
      <c r="F2681" s="15"/>
      <c r="G2681" s="82" t="e">
        <f>VLOOKUP(F2681,'ESTADAR V3 2025'!$D$125:$E$240,2,0)</f>
        <v>#N/A</v>
      </c>
      <c r="H2681" s="86"/>
      <c r="I2681" s="86"/>
      <c r="J2681" s="15"/>
      <c r="K2681" s="92">
        <f t="shared" si="175"/>
        <v>0</v>
      </c>
      <c r="L2681" s="93">
        <f t="shared" si="176"/>
        <v>0</v>
      </c>
      <c r="M2681" s="94" t="str">
        <f>+IFERROR(VLOOKUP(LEFT(F2681,4),'ESTADAR V3 2025'!$C$4:$G$116,4,0),"")</f>
        <v/>
      </c>
      <c r="N2681" s="95" t="str">
        <f t="shared" si="177"/>
        <v/>
      </c>
      <c r="O2681" s="96" t="str">
        <f t="shared" si="178"/>
        <v/>
      </c>
      <c r="P2681" s="14"/>
      <c r="Q2681" s="14"/>
      <c r="R2681" s="218" t="e">
        <f>+VLOOKUP(F2681,'ESTADAR V3 2025'!$D$125:$G$236,4,FALSE)</f>
        <v>#N/A</v>
      </c>
    </row>
    <row r="2682" spans="1:18" x14ac:dyDescent="0.35">
      <c r="A2682" s="83" t="str">
        <f>IFERROR(VLOOKUP(LEFT(F2682,4),Tabla3[[COD]:[PROCESO]],5,0),"")</f>
        <v/>
      </c>
      <c r="B2682" s="15"/>
      <c r="C2682" s="85"/>
      <c r="D2682" s="84" t="e">
        <f>VLOOKUP(E2682,FINCAS!$A$2:$B$77,2,0)</f>
        <v>#N/A</v>
      </c>
      <c r="E2682" s="15"/>
      <c r="F2682" s="15"/>
      <c r="G2682" s="82" t="e">
        <f>VLOOKUP(F2682,'ESTADAR V3 2025'!$D$125:$E$240,2,0)</f>
        <v>#N/A</v>
      </c>
      <c r="H2682" s="86"/>
      <c r="I2682" s="86"/>
      <c r="J2682" s="15"/>
      <c r="K2682" s="92">
        <f t="shared" si="175"/>
        <v>0</v>
      </c>
      <c r="L2682" s="93">
        <f t="shared" si="176"/>
        <v>0</v>
      </c>
      <c r="M2682" s="94" t="str">
        <f>+IFERROR(VLOOKUP(LEFT(F2682,4),'ESTADAR V3 2025'!$C$4:$G$116,4,0),"")</f>
        <v/>
      </c>
      <c r="N2682" s="95" t="str">
        <f t="shared" si="177"/>
        <v/>
      </c>
      <c r="O2682" s="96" t="str">
        <f t="shared" si="178"/>
        <v/>
      </c>
      <c r="P2682" s="14"/>
      <c r="Q2682" s="14"/>
      <c r="R2682" s="218" t="e">
        <f>+VLOOKUP(F2682,'ESTADAR V3 2025'!$D$125:$G$236,4,FALSE)</f>
        <v>#N/A</v>
      </c>
    </row>
    <row r="2683" spans="1:18" x14ac:dyDescent="0.35">
      <c r="A2683" s="83" t="str">
        <f>IFERROR(VLOOKUP(LEFT(F2683,4),Tabla3[[COD]:[PROCESO]],5,0),"")</f>
        <v/>
      </c>
      <c r="B2683" s="15"/>
      <c r="C2683" s="85"/>
      <c r="D2683" s="84" t="e">
        <f>VLOOKUP(E2683,FINCAS!$A$2:$B$77,2,0)</f>
        <v>#N/A</v>
      </c>
      <c r="E2683" s="15"/>
      <c r="F2683" s="15"/>
      <c r="G2683" s="82" t="e">
        <f>VLOOKUP(F2683,'ESTADAR V3 2025'!$D$125:$E$240,2,0)</f>
        <v>#N/A</v>
      </c>
      <c r="H2683" s="86"/>
      <c r="I2683" s="86"/>
      <c r="J2683" s="15"/>
      <c r="K2683" s="92">
        <f t="shared" si="175"/>
        <v>0</v>
      </c>
      <c r="L2683" s="93">
        <f t="shared" si="176"/>
        <v>0</v>
      </c>
      <c r="M2683" s="94" t="str">
        <f>+IFERROR(VLOOKUP(LEFT(F2683,4),'ESTADAR V3 2025'!$C$4:$G$116,4,0),"")</f>
        <v/>
      </c>
      <c r="N2683" s="95" t="str">
        <f t="shared" si="177"/>
        <v/>
      </c>
      <c r="O2683" s="96" t="str">
        <f t="shared" si="178"/>
        <v/>
      </c>
      <c r="P2683" s="14"/>
      <c r="Q2683" s="14"/>
      <c r="R2683" s="218" t="e">
        <f>+VLOOKUP(F2683,'ESTADAR V3 2025'!$D$125:$G$236,4,FALSE)</f>
        <v>#N/A</v>
      </c>
    </row>
    <row r="2684" spans="1:18" x14ac:dyDescent="0.35">
      <c r="A2684" s="83" t="str">
        <f>IFERROR(VLOOKUP(LEFT(F2684,4),Tabla3[[COD]:[PROCESO]],5,0),"")</f>
        <v/>
      </c>
      <c r="B2684" s="15"/>
      <c r="C2684" s="85"/>
      <c r="D2684" s="84" t="e">
        <f>VLOOKUP(E2684,FINCAS!$A$2:$B$77,2,0)</f>
        <v>#N/A</v>
      </c>
      <c r="E2684" s="15"/>
      <c r="F2684" s="15"/>
      <c r="G2684" s="82" t="e">
        <f>VLOOKUP(F2684,'ESTADAR V3 2025'!$D$125:$E$240,2,0)</f>
        <v>#N/A</v>
      </c>
      <c r="H2684" s="86"/>
      <c r="I2684" s="86"/>
      <c r="J2684" s="15"/>
      <c r="K2684" s="92">
        <f t="shared" si="175"/>
        <v>0</v>
      </c>
      <c r="L2684" s="93">
        <f t="shared" si="176"/>
        <v>0</v>
      </c>
      <c r="M2684" s="94" t="str">
        <f>+IFERROR(VLOOKUP(LEFT(F2684,4),'ESTADAR V3 2025'!$C$4:$G$116,4,0),"")</f>
        <v/>
      </c>
      <c r="N2684" s="95" t="str">
        <f t="shared" si="177"/>
        <v/>
      </c>
      <c r="O2684" s="96" t="str">
        <f t="shared" si="178"/>
        <v/>
      </c>
      <c r="P2684" s="14"/>
      <c r="Q2684" s="14"/>
      <c r="R2684" s="218" t="e">
        <f>+VLOOKUP(F2684,'ESTADAR V3 2025'!$D$125:$G$236,4,FALSE)</f>
        <v>#N/A</v>
      </c>
    </row>
    <row r="2685" spans="1:18" x14ac:dyDescent="0.35">
      <c r="A2685" s="83" t="str">
        <f>IFERROR(VLOOKUP(LEFT(F2685,4),Tabla3[[COD]:[PROCESO]],5,0),"")</f>
        <v/>
      </c>
      <c r="B2685" s="15"/>
      <c r="C2685" s="85"/>
      <c r="D2685" s="84" t="e">
        <f>VLOOKUP(E2685,FINCAS!$A$2:$B$77,2,0)</f>
        <v>#N/A</v>
      </c>
      <c r="E2685" s="15"/>
      <c r="F2685" s="15"/>
      <c r="G2685" s="82" t="e">
        <f>VLOOKUP(F2685,'ESTADAR V3 2025'!$D$125:$E$240,2,0)</f>
        <v>#N/A</v>
      </c>
      <c r="H2685" s="86"/>
      <c r="I2685" s="86"/>
      <c r="J2685" s="15"/>
      <c r="K2685" s="92">
        <f t="shared" si="175"/>
        <v>0</v>
      </c>
      <c r="L2685" s="93">
        <f t="shared" si="176"/>
        <v>0</v>
      </c>
      <c r="M2685" s="94" t="str">
        <f>+IFERROR(VLOOKUP(LEFT(F2685,4),'ESTADAR V3 2025'!$C$4:$G$116,4,0),"")</f>
        <v/>
      </c>
      <c r="N2685" s="95" t="str">
        <f t="shared" si="177"/>
        <v/>
      </c>
      <c r="O2685" s="96" t="str">
        <f t="shared" si="178"/>
        <v/>
      </c>
      <c r="P2685" s="14"/>
      <c r="Q2685" s="14"/>
      <c r="R2685" s="218" t="e">
        <f>+VLOOKUP(F2685,'ESTADAR V3 2025'!$D$125:$G$236,4,FALSE)</f>
        <v>#N/A</v>
      </c>
    </row>
    <row r="2686" spans="1:18" x14ac:dyDescent="0.35">
      <c r="A2686" s="83" t="str">
        <f>IFERROR(VLOOKUP(LEFT(F2686,4),Tabla3[[COD]:[PROCESO]],5,0),"")</f>
        <v/>
      </c>
      <c r="B2686" s="15"/>
      <c r="C2686" s="85"/>
      <c r="D2686" s="84" t="e">
        <f>VLOOKUP(E2686,FINCAS!$A$2:$B$77,2,0)</f>
        <v>#N/A</v>
      </c>
      <c r="E2686" s="15"/>
      <c r="F2686" s="15"/>
      <c r="G2686" s="82" t="e">
        <f>VLOOKUP(F2686,'ESTADAR V3 2025'!$D$125:$E$240,2,0)</f>
        <v>#N/A</v>
      </c>
      <c r="H2686" s="86"/>
      <c r="I2686" s="86"/>
      <c r="J2686" s="15"/>
      <c r="K2686" s="92">
        <f t="shared" si="175"/>
        <v>0</v>
      </c>
      <c r="L2686" s="93">
        <f t="shared" si="176"/>
        <v>0</v>
      </c>
      <c r="M2686" s="94" t="str">
        <f>+IFERROR(VLOOKUP(LEFT(F2686,4),'ESTADAR V3 2025'!$C$4:$G$116,4,0),"")</f>
        <v/>
      </c>
      <c r="N2686" s="95" t="str">
        <f t="shared" si="177"/>
        <v/>
      </c>
      <c r="O2686" s="96" t="str">
        <f t="shared" si="178"/>
        <v/>
      </c>
      <c r="P2686" s="14"/>
      <c r="Q2686" s="14"/>
      <c r="R2686" s="218" t="e">
        <f>+VLOOKUP(F2686,'ESTADAR V3 2025'!$D$125:$G$236,4,FALSE)</f>
        <v>#N/A</v>
      </c>
    </row>
    <row r="2687" spans="1:18" x14ac:dyDescent="0.35">
      <c r="A2687" s="83" t="str">
        <f>IFERROR(VLOOKUP(LEFT(F2687,4),Tabla3[[COD]:[PROCESO]],5,0),"")</f>
        <v/>
      </c>
      <c r="B2687" s="15"/>
      <c r="C2687" s="85"/>
      <c r="D2687" s="84" t="e">
        <f>VLOOKUP(E2687,FINCAS!$A$2:$B$77,2,0)</f>
        <v>#N/A</v>
      </c>
      <c r="E2687" s="15"/>
      <c r="F2687" s="15"/>
      <c r="G2687" s="82" t="e">
        <f>VLOOKUP(F2687,'ESTADAR V3 2025'!$D$125:$E$240,2,0)</f>
        <v>#N/A</v>
      </c>
      <c r="H2687" s="86"/>
      <c r="I2687" s="86"/>
      <c r="J2687" s="15"/>
      <c r="K2687" s="92">
        <f t="shared" si="175"/>
        <v>0</v>
      </c>
      <c r="L2687" s="93">
        <f t="shared" si="176"/>
        <v>0</v>
      </c>
      <c r="M2687" s="94" t="str">
        <f>+IFERROR(VLOOKUP(LEFT(F2687,4),'ESTADAR V3 2025'!$C$4:$G$116,4,0),"")</f>
        <v/>
      </c>
      <c r="N2687" s="95" t="str">
        <f t="shared" si="177"/>
        <v/>
      </c>
      <c r="O2687" s="96" t="str">
        <f t="shared" si="178"/>
        <v/>
      </c>
      <c r="P2687" s="14"/>
      <c r="Q2687" s="14"/>
      <c r="R2687" s="218" t="e">
        <f>+VLOOKUP(F2687,'ESTADAR V3 2025'!$D$125:$G$236,4,FALSE)</f>
        <v>#N/A</v>
      </c>
    </row>
    <row r="2688" spans="1:18" x14ac:dyDescent="0.35">
      <c r="A2688" s="83" t="str">
        <f>IFERROR(VLOOKUP(LEFT(F2688,4),Tabla3[[COD]:[PROCESO]],5,0),"")</f>
        <v/>
      </c>
      <c r="B2688" s="15"/>
      <c r="C2688" s="85"/>
      <c r="D2688" s="84" t="e">
        <f>VLOOKUP(E2688,FINCAS!$A$2:$B$77,2,0)</f>
        <v>#N/A</v>
      </c>
      <c r="E2688" s="15"/>
      <c r="F2688" s="15"/>
      <c r="G2688" s="82" t="e">
        <f>VLOOKUP(F2688,'ESTADAR V3 2025'!$D$125:$E$240,2,0)</f>
        <v>#N/A</v>
      </c>
      <c r="H2688" s="86"/>
      <c r="I2688" s="86"/>
      <c r="J2688" s="15"/>
      <c r="K2688" s="92">
        <f t="shared" si="175"/>
        <v>0</v>
      </c>
      <c r="L2688" s="93">
        <f t="shared" si="176"/>
        <v>0</v>
      </c>
      <c r="M2688" s="94" t="str">
        <f>+IFERROR(VLOOKUP(LEFT(F2688,4),'ESTADAR V3 2025'!$C$4:$G$116,4,0),"")</f>
        <v/>
      </c>
      <c r="N2688" s="95" t="str">
        <f t="shared" si="177"/>
        <v/>
      </c>
      <c r="O2688" s="96" t="str">
        <f t="shared" si="178"/>
        <v/>
      </c>
      <c r="P2688" s="14"/>
      <c r="Q2688" s="14"/>
      <c r="R2688" s="218" t="e">
        <f>+VLOOKUP(F2688,'ESTADAR V3 2025'!$D$125:$G$236,4,FALSE)</f>
        <v>#N/A</v>
      </c>
    </row>
    <row r="2689" spans="1:18" x14ac:dyDescent="0.35">
      <c r="A2689" s="83" t="str">
        <f>IFERROR(VLOOKUP(LEFT(F2689,4),Tabla3[[COD]:[PROCESO]],5,0),"")</f>
        <v/>
      </c>
      <c r="B2689" s="15"/>
      <c r="C2689" s="85"/>
      <c r="D2689" s="84" t="e">
        <f>VLOOKUP(E2689,FINCAS!$A$2:$B$77,2,0)</f>
        <v>#N/A</v>
      </c>
      <c r="E2689" s="15"/>
      <c r="F2689" s="15"/>
      <c r="G2689" s="82" t="e">
        <f>VLOOKUP(F2689,'ESTADAR V3 2025'!$D$125:$E$240,2,0)</f>
        <v>#N/A</v>
      </c>
      <c r="H2689" s="86"/>
      <c r="I2689" s="86"/>
      <c r="J2689" s="15"/>
      <c r="K2689" s="92">
        <f t="shared" si="175"/>
        <v>0</v>
      </c>
      <c r="L2689" s="93">
        <f t="shared" si="176"/>
        <v>0</v>
      </c>
      <c r="M2689" s="94" t="str">
        <f>+IFERROR(VLOOKUP(LEFT(F2689,4),'ESTADAR V3 2025'!$C$4:$G$116,4,0),"")</f>
        <v/>
      </c>
      <c r="N2689" s="95" t="str">
        <f t="shared" si="177"/>
        <v/>
      </c>
      <c r="O2689" s="96" t="str">
        <f t="shared" si="178"/>
        <v/>
      </c>
      <c r="P2689" s="14"/>
      <c r="Q2689" s="14"/>
      <c r="R2689" s="218" t="e">
        <f>+VLOOKUP(F2689,'ESTADAR V3 2025'!$D$125:$G$236,4,FALSE)</f>
        <v>#N/A</v>
      </c>
    </row>
    <row r="2690" spans="1:18" x14ac:dyDescent="0.35">
      <c r="A2690" s="83" t="str">
        <f>IFERROR(VLOOKUP(LEFT(F2690,4),Tabla3[[COD]:[PROCESO]],5,0),"")</f>
        <v/>
      </c>
      <c r="B2690" s="15"/>
      <c r="C2690" s="85"/>
      <c r="D2690" s="84" t="e">
        <f>VLOOKUP(E2690,FINCAS!$A$2:$B$77,2,0)</f>
        <v>#N/A</v>
      </c>
      <c r="E2690" s="15"/>
      <c r="F2690" s="15"/>
      <c r="G2690" s="82" t="e">
        <f>VLOOKUP(F2690,'ESTADAR V3 2025'!$D$125:$E$240,2,0)</f>
        <v>#N/A</v>
      </c>
      <c r="H2690" s="86"/>
      <c r="I2690" s="86"/>
      <c r="J2690" s="15"/>
      <c r="K2690" s="92">
        <f t="shared" si="175"/>
        <v>0</v>
      </c>
      <c r="L2690" s="93">
        <f t="shared" si="176"/>
        <v>0</v>
      </c>
      <c r="M2690" s="94" t="str">
        <f>+IFERROR(VLOOKUP(LEFT(F2690,4),'ESTADAR V3 2025'!$C$4:$G$116,4,0),"")</f>
        <v/>
      </c>
      <c r="N2690" s="95" t="str">
        <f t="shared" si="177"/>
        <v/>
      </c>
      <c r="O2690" s="96" t="str">
        <f t="shared" si="178"/>
        <v/>
      </c>
      <c r="P2690" s="14"/>
      <c r="Q2690" s="14"/>
      <c r="R2690" s="218" t="e">
        <f>+VLOOKUP(F2690,'ESTADAR V3 2025'!$D$125:$G$236,4,FALSE)</f>
        <v>#N/A</v>
      </c>
    </row>
    <row r="2691" spans="1:18" x14ac:dyDescent="0.35">
      <c r="A2691" s="83" t="str">
        <f>IFERROR(VLOOKUP(LEFT(F2691,4),Tabla3[[COD]:[PROCESO]],5,0),"")</f>
        <v/>
      </c>
      <c r="B2691" s="15"/>
      <c r="C2691" s="85"/>
      <c r="D2691" s="84" t="e">
        <f>VLOOKUP(E2691,FINCAS!$A$2:$B$77,2,0)</f>
        <v>#N/A</v>
      </c>
      <c r="E2691" s="15"/>
      <c r="F2691" s="15"/>
      <c r="G2691" s="82" t="e">
        <f>VLOOKUP(F2691,'ESTADAR V3 2025'!$D$125:$E$240,2,0)</f>
        <v>#N/A</v>
      </c>
      <c r="H2691" s="86"/>
      <c r="I2691" s="86"/>
      <c r="J2691" s="15"/>
      <c r="K2691" s="92">
        <f t="shared" si="175"/>
        <v>0</v>
      </c>
      <c r="L2691" s="93">
        <f t="shared" si="176"/>
        <v>0</v>
      </c>
      <c r="M2691" s="94" t="str">
        <f>+IFERROR(VLOOKUP(LEFT(F2691,4),'ESTADAR V3 2025'!$C$4:$G$116,4,0),"")</f>
        <v/>
      </c>
      <c r="N2691" s="95" t="str">
        <f t="shared" si="177"/>
        <v/>
      </c>
      <c r="O2691" s="96" t="str">
        <f t="shared" si="178"/>
        <v/>
      </c>
      <c r="P2691" s="14"/>
      <c r="Q2691" s="14"/>
      <c r="R2691" s="218" t="e">
        <f>+VLOOKUP(F2691,'ESTADAR V3 2025'!$D$125:$G$236,4,FALSE)</f>
        <v>#N/A</v>
      </c>
    </row>
    <row r="2692" spans="1:18" x14ac:dyDescent="0.35">
      <c r="A2692" s="83" t="str">
        <f>IFERROR(VLOOKUP(LEFT(F2692,4),Tabla3[[COD]:[PROCESO]],5,0),"")</f>
        <v/>
      </c>
      <c r="B2692" s="15"/>
      <c r="C2692" s="85"/>
      <c r="D2692" s="84" t="e">
        <f>VLOOKUP(E2692,FINCAS!$A$2:$B$77,2,0)</f>
        <v>#N/A</v>
      </c>
      <c r="E2692" s="15"/>
      <c r="F2692" s="15"/>
      <c r="G2692" s="82" t="e">
        <f>VLOOKUP(F2692,'ESTADAR V3 2025'!$D$125:$E$240,2,0)</f>
        <v>#N/A</v>
      </c>
      <c r="H2692" s="86"/>
      <c r="I2692" s="86"/>
      <c r="J2692" s="15"/>
      <c r="K2692" s="92">
        <f t="shared" si="175"/>
        <v>0</v>
      </c>
      <c r="L2692" s="93">
        <f t="shared" si="176"/>
        <v>0</v>
      </c>
      <c r="M2692" s="94" t="str">
        <f>+IFERROR(VLOOKUP(LEFT(F2692,4),'ESTADAR V3 2025'!$C$4:$G$116,4,0),"")</f>
        <v/>
      </c>
      <c r="N2692" s="95" t="str">
        <f t="shared" si="177"/>
        <v/>
      </c>
      <c r="O2692" s="96" t="str">
        <f t="shared" si="178"/>
        <v/>
      </c>
      <c r="P2692" s="14"/>
      <c r="Q2692" s="14"/>
      <c r="R2692" s="218" t="e">
        <f>+VLOOKUP(F2692,'ESTADAR V3 2025'!$D$125:$G$236,4,FALSE)</f>
        <v>#N/A</v>
      </c>
    </row>
    <row r="2693" spans="1:18" x14ac:dyDescent="0.35">
      <c r="A2693" s="83" t="str">
        <f>IFERROR(VLOOKUP(LEFT(F2693,4),Tabla3[[COD]:[PROCESO]],5,0),"")</f>
        <v/>
      </c>
      <c r="B2693" s="15"/>
      <c r="C2693" s="85"/>
      <c r="D2693" s="84" t="e">
        <f>VLOOKUP(E2693,FINCAS!$A$2:$B$77,2,0)</f>
        <v>#N/A</v>
      </c>
      <c r="E2693" s="15"/>
      <c r="F2693" s="15"/>
      <c r="G2693" s="82" t="e">
        <f>VLOOKUP(F2693,'ESTADAR V3 2025'!$D$125:$E$240,2,0)</f>
        <v>#N/A</v>
      </c>
      <c r="H2693" s="86"/>
      <c r="I2693" s="86"/>
      <c r="J2693" s="15"/>
      <c r="K2693" s="92">
        <f t="shared" si="175"/>
        <v>0</v>
      </c>
      <c r="L2693" s="93">
        <f t="shared" si="176"/>
        <v>0</v>
      </c>
      <c r="M2693" s="94" t="str">
        <f>+IFERROR(VLOOKUP(LEFT(F2693,4),'ESTADAR V3 2025'!$C$4:$G$116,4,0),"")</f>
        <v/>
      </c>
      <c r="N2693" s="95" t="str">
        <f t="shared" si="177"/>
        <v/>
      </c>
      <c r="O2693" s="96" t="str">
        <f t="shared" si="178"/>
        <v/>
      </c>
      <c r="P2693" s="14"/>
      <c r="Q2693" s="14"/>
      <c r="R2693" s="218" t="e">
        <f>+VLOOKUP(F2693,'ESTADAR V3 2025'!$D$125:$G$236,4,FALSE)</f>
        <v>#N/A</v>
      </c>
    </row>
    <row r="2694" spans="1:18" x14ac:dyDescent="0.35">
      <c r="A2694" s="83" t="str">
        <f>IFERROR(VLOOKUP(LEFT(F2694,4),Tabla3[[COD]:[PROCESO]],5,0),"")</f>
        <v/>
      </c>
      <c r="B2694" s="15"/>
      <c r="C2694" s="85"/>
      <c r="D2694" s="84" t="e">
        <f>VLOOKUP(E2694,FINCAS!$A$2:$B$77,2,0)</f>
        <v>#N/A</v>
      </c>
      <c r="E2694" s="15"/>
      <c r="F2694" s="15"/>
      <c r="G2694" s="82" t="e">
        <f>VLOOKUP(F2694,'ESTADAR V3 2025'!$D$125:$E$240,2,0)</f>
        <v>#N/A</v>
      </c>
      <c r="H2694" s="86"/>
      <c r="I2694" s="86"/>
      <c r="J2694" s="15"/>
      <c r="K2694" s="92">
        <f t="shared" si="175"/>
        <v>0</v>
      </c>
      <c r="L2694" s="93">
        <f t="shared" si="176"/>
        <v>0</v>
      </c>
      <c r="M2694" s="94" t="str">
        <f>+IFERROR(VLOOKUP(LEFT(F2694,4),'ESTADAR V3 2025'!$C$4:$G$116,4,0),"")</f>
        <v/>
      </c>
      <c r="N2694" s="95" t="str">
        <f t="shared" si="177"/>
        <v/>
      </c>
      <c r="O2694" s="96" t="str">
        <f t="shared" si="178"/>
        <v/>
      </c>
      <c r="P2694" s="14"/>
      <c r="Q2694" s="14"/>
      <c r="R2694" s="218" t="e">
        <f>+VLOOKUP(F2694,'ESTADAR V3 2025'!$D$125:$G$236,4,FALSE)</f>
        <v>#N/A</v>
      </c>
    </row>
    <row r="2695" spans="1:18" x14ac:dyDescent="0.35">
      <c r="A2695" s="83" t="str">
        <f>IFERROR(VLOOKUP(LEFT(F2695,4),Tabla3[[COD]:[PROCESO]],5,0),"")</f>
        <v/>
      </c>
      <c r="B2695" s="15"/>
      <c r="C2695" s="85"/>
      <c r="D2695" s="84" t="e">
        <f>VLOOKUP(E2695,FINCAS!$A$2:$B$77,2,0)</f>
        <v>#N/A</v>
      </c>
      <c r="E2695" s="15"/>
      <c r="F2695" s="15"/>
      <c r="G2695" s="82" t="e">
        <f>VLOOKUP(F2695,'ESTADAR V3 2025'!$D$125:$E$240,2,0)</f>
        <v>#N/A</v>
      </c>
      <c r="H2695" s="86"/>
      <c r="I2695" s="86"/>
      <c r="J2695" s="15"/>
      <c r="K2695" s="92">
        <f t="shared" si="175"/>
        <v>0</v>
      </c>
      <c r="L2695" s="93">
        <f t="shared" si="176"/>
        <v>0</v>
      </c>
      <c r="M2695" s="94" t="str">
        <f>+IFERROR(VLOOKUP(LEFT(F2695,4),'ESTADAR V3 2025'!$C$4:$G$116,4,0),"")</f>
        <v/>
      </c>
      <c r="N2695" s="95" t="str">
        <f t="shared" si="177"/>
        <v/>
      </c>
      <c r="O2695" s="96" t="str">
        <f t="shared" si="178"/>
        <v/>
      </c>
      <c r="P2695" s="14"/>
      <c r="Q2695" s="14"/>
      <c r="R2695" s="218" t="e">
        <f>+VLOOKUP(F2695,'ESTADAR V3 2025'!$D$125:$G$236,4,FALSE)</f>
        <v>#N/A</v>
      </c>
    </row>
    <row r="2696" spans="1:18" x14ac:dyDescent="0.35">
      <c r="A2696" s="83" t="str">
        <f>IFERROR(VLOOKUP(LEFT(F2696,4),Tabla3[[COD]:[PROCESO]],5,0),"")</f>
        <v/>
      </c>
      <c r="B2696" s="15"/>
      <c r="C2696" s="85"/>
      <c r="D2696" s="84" t="e">
        <f>VLOOKUP(E2696,FINCAS!$A$2:$B$77,2,0)</f>
        <v>#N/A</v>
      </c>
      <c r="E2696" s="15"/>
      <c r="F2696" s="15"/>
      <c r="G2696" s="82" t="e">
        <f>VLOOKUP(F2696,'ESTADAR V3 2025'!$D$125:$E$240,2,0)</f>
        <v>#N/A</v>
      </c>
      <c r="H2696" s="86"/>
      <c r="I2696" s="86"/>
      <c r="J2696" s="15"/>
      <c r="K2696" s="92">
        <f t="shared" si="175"/>
        <v>0</v>
      </c>
      <c r="L2696" s="93">
        <f t="shared" si="176"/>
        <v>0</v>
      </c>
      <c r="M2696" s="94" t="str">
        <f>+IFERROR(VLOOKUP(LEFT(F2696,4),'ESTADAR V3 2025'!$C$4:$G$116,4,0),"")</f>
        <v/>
      </c>
      <c r="N2696" s="95" t="str">
        <f t="shared" si="177"/>
        <v/>
      </c>
      <c r="O2696" s="96" t="str">
        <f t="shared" si="178"/>
        <v/>
      </c>
      <c r="P2696" s="14"/>
      <c r="Q2696" s="14"/>
      <c r="R2696" s="218" t="e">
        <f>+VLOOKUP(F2696,'ESTADAR V3 2025'!$D$125:$G$236,4,FALSE)</f>
        <v>#N/A</v>
      </c>
    </row>
    <row r="2697" spans="1:18" x14ac:dyDescent="0.35">
      <c r="A2697" s="83" t="str">
        <f>IFERROR(VLOOKUP(LEFT(F2697,4),Tabla3[[COD]:[PROCESO]],5,0),"")</f>
        <v/>
      </c>
      <c r="B2697" s="15"/>
      <c r="C2697" s="85"/>
      <c r="D2697" s="84" t="e">
        <f>VLOOKUP(E2697,FINCAS!$A$2:$B$77,2,0)</f>
        <v>#N/A</v>
      </c>
      <c r="E2697" s="15"/>
      <c r="F2697" s="15"/>
      <c r="G2697" s="82" t="e">
        <f>VLOOKUP(F2697,'ESTADAR V3 2025'!$D$125:$E$240,2,0)</f>
        <v>#N/A</v>
      </c>
      <c r="H2697" s="86"/>
      <c r="I2697" s="86"/>
      <c r="J2697" s="15"/>
      <c r="K2697" s="92">
        <f t="shared" si="175"/>
        <v>0</v>
      </c>
      <c r="L2697" s="93">
        <f t="shared" si="176"/>
        <v>0</v>
      </c>
      <c r="M2697" s="94" t="str">
        <f>+IFERROR(VLOOKUP(LEFT(F2697,4),'ESTADAR V3 2025'!$C$4:$G$116,4,0),"")</f>
        <v/>
      </c>
      <c r="N2697" s="95" t="str">
        <f t="shared" si="177"/>
        <v/>
      </c>
      <c r="O2697" s="96" t="str">
        <f t="shared" si="178"/>
        <v/>
      </c>
      <c r="P2697" s="14"/>
      <c r="Q2697" s="14"/>
      <c r="R2697" s="218" t="e">
        <f>+VLOOKUP(F2697,'ESTADAR V3 2025'!$D$125:$G$236,4,FALSE)</f>
        <v>#N/A</v>
      </c>
    </row>
    <row r="2698" spans="1:18" x14ac:dyDescent="0.35">
      <c r="A2698" s="83" t="str">
        <f>IFERROR(VLOOKUP(LEFT(F2698,4),Tabla3[[COD]:[PROCESO]],5,0),"")</f>
        <v/>
      </c>
      <c r="B2698" s="15"/>
      <c r="C2698" s="85"/>
      <c r="D2698" s="84" t="e">
        <f>VLOOKUP(E2698,FINCAS!$A$2:$B$77,2,0)</f>
        <v>#N/A</v>
      </c>
      <c r="E2698" s="15"/>
      <c r="F2698" s="15"/>
      <c r="G2698" s="82" t="e">
        <f>VLOOKUP(F2698,'ESTADAR V3 2025'!$D$125:$E$240,2,0)</f>
        <v>#N/A</v>
      </c>
      <c r="H2698" s="86"/>
      <c r="I2698" s="86"/>
      <c r="J2698" s="15"/>
      <c r="K2698" s="92">
        <f t="shared" si="175"/>
        <v>0</v>
      </c>
      <c r="L2698" s="93">
        <f t="shared" si="176"/>
        <v>0</v>
      </c>
      <c r="M2698" s="94" t="str">
        <f>+IFERROR(VLOOKUP(LEFT(F2698,4),'ESTADAR V3 2025'!$C$4:$G$116,4,0),"")</f>
        <v/>
      </c>
      <c r="N2698" s="95" t="str">
        <f t="shared" si="177"/>
        <v/>
      </c>
      <c r="O2698" s="96" t="str">
        <f t="shared" si="178"/>
        <v/>
      </c>
      <c r="P2698" s="14"/>
      <c r="Q2698" s="14"/>
      <c r="R2698" s="218" t="e">
        <f>+VLOOKUP(F2698,'ESTADAR V3 2025'!$D$125:$G$236,4,FALSE)</f>
        <v>#N/A</v>
      </c>
    </row>
    <row r="2699" spans="1:18" x14ac:dyDescent="0.35">
      <c r="A2699" s="83" t="str">
        <f>IFERROR(VLOOKUP(LEFT(F2699,4),Tabla3[[COD]:[PROCESO]],5,0),"")</f>
        <v/>
      </c>
      <c r="B2699" s="15"/>
      <c r="C2699" s="85"/>
      <c r="D2699" s="84" t="e">
        <f>VLOOKUP(E2699,FINCAS!$A$2:$B$77,2,0)</f>
        <v>#N/A</v>
      </c>
      <c r="E2699" s="15"/>
      <c r="F2699" s="15"/>
      <c r="G2699" s="82" t="e">
        <f>VLOOKUP(F2699,'ESTADAR V3 2025'!$D$125:$E$240,2,0)</f>
        <v>#N/A</v>
      </c>
      <c r="H2699" s="86"/>
      <c r="I2699" s="86"/>
      <c r="J2699" s="15"/>
      <c r="K2699" s="92">
        <f t="shared" si="175"/>
        <v>0</v>
      </c>
      <c r="L2699" s="93">
        <f t="shared" si="176"/>
        <v>0</v>
      </c>
      <c r="M2699" s="94" t="str">
        <f>+IFERROR(VLOOKUP(LEFT(F2699,4),'ESTADAR V3 2025'!$C$4:$G$116,4,0),"")</f>
        <v/>
      </c>
      <c r="N2699" s="95" t="str">
        <f t="shared" si="177"/>
        <v/>
      </c>
      <c r="O2699" s="96" t="str">
        <f t="shared" si="178"/>
        <v/>
      </c>
      <c r="P2699" s="14"/>
      <c r="Q2699" s="14"/>
      <c r="R2699" s="218" t="e">
        <f>+VLOOKUP(F2699,'ESTADAR V3 2025'!$D$125:$G$236,4,FALSE)</f>
        <v>#N/A</v>
      </c>
    </row>
    <row r="2700" spans="1:18" x14ac:dyDescent="0.35">
      <c r="A2700" s="83" t="str">
        <f>IFERROR(VLOOKUP(LEFT(F2700,4),Tabla3[[COD]:[PROCESO]],5,0),"")</f>
        <v/>
      </c>
      <c r="B2700" s="15"/>
      <c r="C2700" s="85"/>
      <c r="D2700" s="84" t="e">
        <f>VLOOKUP(E2700,FINCAS!$A$2:$B$77,2,0)</f>
        <v>#N/A</v>
      </c>
      <c r="E2700" s="15"/>
      <c r="F2700" s="15"/>
      <c r="G2700" s="82" t="e">
        <f>VLOOKUP(F2700,'ESTADAR V3 2025'!$D$125:$E$240,2,0)</f>
        <v>#N/A</v>
      </c>
      <c r="H2700" s="86"/>
      <c r="I2700" s="86"/>
      <c r="J2700" s="15"/>
      <c r="K2700" s="92">
        <f t="shared" si="175"/>
        <v>0</v>
      </c>
      <c r="L2700" s="93">
        <f t="shared" si="176"/>
        <v>0</v>
      </c>
      <c r="M2700" s="94" t="str">
        <f>+IFERROR(VLOOKUP(LEFT(F2700,4),'ESTADAR V3 2025'!$C$4:$G$116,4,0),"")</f>
        <v/>
      </c>
      <c r="N2700" s="95" t="str">
        <f t="shared" si="177"/>
        <v/>
      </c>
      <c r="O2700" s="96" t="str">
        <f t="shared" si="178"/>
        <v/>
      </c>
      <c r="P2700" s="14"/>
      <c r="Q2700" s="14"/>
      <c r="R2700" s="218" t="e">
        <f>+VLOOKUP(F2700,'ESTADAR V3 2025'!$D$125:$G$236,4,FALSE)</f>
        <v>#N/A</v>
      </c>
    </row>
    <row r="2701" spans="1:18" x14ac:dyDescent="0.35">
      <c r="A2701" s="83" t="str">
        <f>IFERROR(VLOOKUP(LEFT(F2701,4),Tabla3[[COD]:[PROCESO]],5,0),"")</f>
        <v/>
      </c>
      <c r="B2701" s="15"/>
      <c r="C2701" s="85"/>
      <c r="D2701" s="84" t="e">
        <f>VLOOKUP(E2701,FINCAS!$A$2:$B$77,2,0)</f>
        <v>#N/A</v>
      </c>
      <c r="E2701" s="15"/>
      <c r="F2701" s="15"/>
      <c r="G2701" s="82" t="e">
        <f>VLOOKUP(F2701,'ESTADAR V3 2025'!$D$125:$E$240,2,0)</f>
        <v>#N/A</v>
      </c>
      <c r="H2701" s="86"/>
      <c r="I2701" s="86"/>
      <c r="J2701" s="15"/>
      <c r="K2701" s="92">
        <f t="shared" si="175"/>
        <v>0</v>
      </c>
      <c r="L2701" s="93">
        <f t="shared" si="176"/>
        <v>0</v>
      </c>
      <c r="M2701" s="94" t="str">
        <f>+IFERROR(VLOOKUP(LEFT(F2701,4),'ESTADAR V3 2025'!$C$4:$G$116,4,0),"")</f>
        <v/>
      </c>
      <c r="N2701" s="95" t="str">
        <f t="shared" si="177"/>
        <v/>
      </c>
      <c r="O2701" s="96" t="str">
        <f t="shared" si="178"/>
        <v/>
      </c>
      <c r="P2701" s="14"/>
      <c r="Q2701" s="14"/>
      <c r="R2701" s="218" t="e">
        <f>+VLOOKUP(F2701,'ESTADAR V3 2025'!$D$125:$G$236,4,FALSE)</f>
        <v>#N/A</v>
      </c>
    </row>
    <row r="2702" spans="1:18" x14ac:dyDescent="0.35">
      <c r="A2702" s="83" t="str">
        <f>IFERROR(VLOOKUP(LEFT(F2702,4),Tabla3[[COD]:[PROCESO]],5,0),"")</f>
        <v/>
      </c>
      <c r="B2702" s="15"/>
      <c r="C2702" s="85"/>
      <c r="D2702" s="84" t="e">
        <f>VLOOKUP(E2702,FINCAS!$A$2:$B$77,2,0)</f>
        <v>#N/A</v>
      </c>
      <c r="E2702" s="15"/>
      <c r="F2702" s="15"/>
      <c r="G2702" s="82" t="e">
        <f>VLOOKUP(F2702,'ESTADAR V3 2025'!$D$125:$E$240,2,0)</f>
        <v>#N/A</v>
      </c>
      <c r="H2702" s="86"/>
      <c r="I2702" s="86"/>
      <c r="J2702" s="15"/>
      <c r="K2702" s="92">
        <f t="shared" si="175"/>
        <v>0</v>
      </c>
      <c r="L2702" s="93">
        <f t="shared" si="176"/>
        <v>0</v>
      </c>
      <c r="M2702" s="94" t="str">
        <f>+IFERROR(VLOOKUP(LEFT(F2702,4),'ESTADAR V3 2025'!$C$4:$G$116,4,0),"")</f>
        <v/>
      </c>
      <c r="N2702" s="95" t="str">
        <f t="shared" si="177"/>
        <v/>
      </c>
      <c r="O2702" s="96" t="str">
        <f t="shared" si="178"/>
        <v/>
      </c>
      <c r="P2702" s="14"/>
      <c r="Q2702" s="14"/>
      <c r="R2702" s="218" t="e">
        <f>+VLOOKUP(F2702,'ESTADAR V3 2025'!$D$125:$G$236,4,FALSE)</f>
        <v>#N/A</v>
      </c>
    </row>
    <row r="2703" spans="1:18" x14ac:dyDescent="0.35">
      <c r="A2703" s="83" t="str">
        <f>IFERROR(VLOOKUP(LEFT(F2703,4),Tabla3[[COD]:[PROCESO]],5,0),"")</f>
        <v/>
      </c>
      <c r="B2703" s="15"/>
      <c r="C2703" s="85"/>
      <c r="D2703" s="84" t="e">
        <f>VLOOKUP(E2703,FINCAS!$A$2:$B$77,2,0)</f>
        <v>#N/A</v>
      </c>
      <c r="E2703" s="15"/>
      <c r="F2703" s="15"/>
      <c r="G2703" s="82" t="e">
        <f>VLOOKUP(F2703,'ESTADAR V3 2025'!$D$125:$E$240,2,0)</f>
        <v>#N/A</v>
      </c>
      <c r="H2703" s="86"/>
      <c r="I2703" s="86"/>
      <c r="J2703" s="15"/>
      <c r="K2703" s="92">
        <f t="shared" si="175"/>
        <v>0</v>
      </c>
      <c r="L2703" s="93">
        <f t="shared" si="176"/>
        <v>0</v>
      </c>
      <c r="M2703" s="94" t="str">
        <f>+IFERROR(VLOOKUP(LEFT(F2703,4),'ESTADAR V3 2025'!$C$4:$G$116,4,0),"")</f>
        <v/>
      </c>
      <c r="N2703" s="95" t="str">
        <f t="shared" si="177"/>
        <v/>
      </c>
      <c r="O2703" s="96" t="str">
        <f t="shared" si="178"/>
        <v/>
      </c>
      <c r="P2703" s="14"/>
      <c r="Q2703" s="14"/>
      <c r="R2703" s="218" t="e">
        <f>+VLOOKUP(F2703,'ESTADAR V3 2025'!$D$125:$G$236,4,FALSE)</f>
        <v>#N/A</v>
      </c>
    </row>
    <row r="2704" spans="1:18" x14ac:dyDescent="0.35">
      <c r="A2704" s="83" t="str">
        <f>IFERROR(VLOOKUP(LEFT(F2704,4),Tabla3[[COD]:[PROCESO]],5,0),"")</f>
        <v/>
      </c>
      <c r="B2704" s="15"/>
      <c r="C2704" s="85"/>
      <c r="D2704" s="84" t="e">
        <f>VLOOKUP(E2704,FINCAS!$A$2:$B$77,2,0)</f>
        <v>#N/A</v>
      </c>
      <c r="E2704" s="15"/>
      <c r="F2704" s="15"/>
      <c r="G2704" s="82" t="e">
        <f>VLOOKUP(F2704,'ESTADAR V3 2025'!$D$125:$E$240,2,0)</f>
        <v>#N/A</v>
      </c>
      <c r="H2704" s="86"/>
      <c r="I2704" s="86"/>
      <c r="J2704" s="15"/>
      <c r="K2704" s="92">
        <f t="shared" si="175"/>
        <v>0</v>
      </c>
      <c r="L2704" s="93">
        <f t="shared" si="176"/>
        <v>0</v>
      </c>
      <c r="M2704" s="94" t="str">
        <f>+IFERROR(VLOOKUP(LEFT(F2704,4),'ESTADAR V3 2025'!$C$4:$G$116,4,0),"")</f>
        <v/>
      </c>
      <c r="N2704" s="95" t="str">
        <f t="shared" si="177"/>
        <v/>
      </c>
      <c r="O2704" s="96" t="str">
        <f t="shared" si="178"/>
        <v/>
      </c>
      <c r="P2704" s="14"/>
      <c r="Q2704" s="14"/>
      <c r="R2704" s="218" t="e">
        <f>+VLOOKUP(F2704,'ESTADAR V3 2025'!$D$125:$G$236,4,FALSE)</f>
        <v>#N/A</v>
      </c>
    </row>
    <row r="2705" spans="1:18" x14ac:dyDescent="0.35">
      <c r="A2705" s="83" t="str">
        <f>IFERROR(VLOOKUP(LEFT(F2705,4),Tabla3[[COD]:[PROCESO]],5,0),"")</f>
        <v/>
      </c>
      <c r="B2705" s="15"/>
      <c r="C2705" s="85"/>
      <c r="D2705" s="84" t="e">
        <f>VLOOKUP(E2705,FINCAS!$A$2:$B$77,2,0)</f>
        <v>#N/A</v>
      </c>
      <c r="E2705" s="15"/>
      <c r="F2705" s="15"/>
      <c r="G2705" s="82" t="e">
        <f>VLOOKUP(F2705,'ESTADAR V3 2025'!$D$125:$E$240,2,0)</f>
        <v>#N/A</v>
      </c>
      <c r="H2705" s="86"/>
      <c r="I2705" s="86"/>
      <c r="J2705" s="15"/>
      <c r="K2705" s="92">
        <f t="shared" si="175"/>
        <v>0</v>
      </c>
      <c r="L2705" s="93">
        <f t="shared" si="176"/>
        <v>0</v>
      </c>
      <c r="M2705" s="94" t="str">
        <f>+IFERROR(VLOOKUP(LEFT(F2705,4),'ESTADAR V3 2025'!$C$4:$G$116,4,0),"")</f>
        <v/>
      </c>
      <c r="N2705" s="95" t="str">
        <f t="shared" si="177"/>
        <v/>
      </c>
      <c r="O2705" s="96" t="str">
        <f t="shared" si="178"/>
        <v/>
      </c>
      <c r="P2705" s="14"/>
      <c r="Q2705" s="14"/>
      <c r="R2705" s="218" t="e">
        <f>+VLOOKUP(F2705,'ESTADAR V3 2025'!$D$125:$G$236,4,FALSE)</f>
        <v>#N/A</v>
      </c>
    </row>
    <row r="2706" spans="1:18" x14ac:dyDescent="0.35">
      <c r="A2706" s="83" t="str">
        <f>IFERROR(VLOOKUP(LEFT(F2706,4),Tabla3[[COD]:[PROCESO]],5,0),"")</f>
        <v/>
      </c>
      <c r="B2706" s="15"/>
      <c r="C2706" s="85"/>
      <c r="D2706" s="84" t="e">
        <f>VLOOKUP(E2706,FINCAS!$A$2:$B$77,2,0)</f>
        <v>#N/A</v>
      </c>
      <c r="E2706" s="15"/>
      <c r="F2706" s="15"/>
      <c r="G2706" s="82" t="e">
        <f>VLOOKUP(F2706,'ESTADAR V3 2025'!$D$125:$E$240,2,0)</f>
        <v>#N/A</v>
      </c>
      <c r="H2706" s="86"/>
      <c r="I2706" s="86"/>
      <c r="J2706" s="15"/>
      <c r="K2706" s="92">
        <f t="shared" si="175"/>
        <v>0</v>
      </c>
      <c r="L2706" s="93">
        <f t="shared" si="176"/>
        <v>0</v>
      </c>
      <c r="M2706" s="94" t="str">
        <f>+IFERROR(VLOOKUP(LEFT(F2706,4),'ESTADAR V3 2025'!$C$4:$G$116,4,0),"")</f>
        <v/>
      </c>
      <c r="N2706" s="95" t="str">
        <f t="shared" si="177"/>
        <v/>
      </c>
      <c r="O2706" s="96" t="str">
        <f t="shared" si="178"/>
        <v/>
      </c>
      <c r="P2706" s="14"/>
      <c r="Q2706" s="14"/>
      <c r="R2706" s="218" t="e">
        <f>+VLOOKUP(F2706,'ESTADAR V3 2025'!$D$125:$G$236,4,FALSE)</f>
        <v>#N/A</v>
      </c>
    </row>
    <row r="2707" spans="1:18" x14ac:dyDescent="0.35">
      <c r="A2707" s="83" t="str">
        <f>IFERROR(VLOOKUP(LEFT(F2707,4),Tabla3[[COD]:[PROCESO]],5,0),"")</f>
        <v/>
      </c>
      <c r="B2707" s="15"/>
      <c r="C2707" s="85"/>
      <c r="D2707" s="84" t="e">
        <f>VLOOKUP(E2707,FINCAS!$A$2:$B$77,2,0)</f>
        <v>#N/A</v>
      </c>
      <c r="E2707" s="15"/>
      <c r="F2707" s="15"/>
      <c r="G2707" s="82" t="e">
        <f>VLOOKUP(F2707,'ESTADAR V3 2025'!$D$125:$E$240,2,0)</f>
        <v>#N/A</v>
      </c>
      <c r="H2707" s="86"/>
      <c r="I2707" s="86"/>
      <c r="J2707" s="15"/>
      <c r="K2707" s="92">
        <f t="shared" si="175"/>
        <v>0</v>
      </c>
      <c r="L2707" s="93">
        <f t="shared" si="176"/>
        <v>0</v>
      </c>
      <c r="M2707" s="94" t="str">
        <f>+IFERROR(VLOOKUP(LEFT(F2707,4),'ESTADAR V3 2025'!$C$4:$G$116,4,0),"")</f>
        <v/>
      </c>
      <c r="N2707" s="95" t="str">
        <f t="shared" si="177"/>
        <v/>
      </c>
      <c r="O2707" s="96" t="str">
        <f t="shared" si="178"/>
        <v/>
      </c>
      <c r="P2707" s="14"/>
      <c r="Q2707" s="14"/>
      <c r="R2707" s="218" t="e">
        <f>+VLOOKUP(F2707,'ESTADAR V3 2025'!$D$125:$G$236,4,FALSE)</f>
        <v>#N/A</v>
      </c>
    </row>
    <row r="2708" spans="1:18" x14ac:dyDescent="0.35">
      <c r="A2708" s="83" t="str">
        <f>IFERROR(VLOOKUP(LEFT(F2708,4),Tabla3[[COD]:[PROCESO]],5,0),"")</f>
        <v/>
      </c>
      <c r="B2708" s="15"/>
      <c r="C2708" s="85"/>
      <c r="D2708" s="84" t="e">
        <f>VLOOKUP(E2708,FINCAS!$A$2:$B$77,2,0)</f>
        <v>#N/A</v>
      </c>
      <c r="E2708" s="15"/>
      <c r="F2708" s="15"/>
      <c r="G2708" s="82" t="e">
        <f>VLOOKUP(F2708,'ESTADAR V3 2025'!$D$125:$E$240,2,0)</f>
        <v>#N/A</v>
      </c>
      <c r="H2708" s="86"/>
      <c r="I2708" s="86"/>
      <c r="J2708" s="15"/>
      <c r="K2708" s="92">
        <f t="shared" si="175"/>
        <v>0</v>
      </c>
      <c r="L2708" s="93">
        <f t="shared" si="176"/>
        <v>0</v>
      </c>
      <c r="M2708" s="94" t="str">
        <f>+IFERROR(VLOOKUP(LEFT(F2708,4),'ESTADAR V3 2025'!$C$4:$G$116,4,0),"")</f>
        <v/>
      </c>
      <c r="N2708" s="95" t="str">
        <f t="shared" si="177"/>
        <v/>
      </c>
      <c r="O2708" s="96" t="str">
        <f t="shared" si="178"/>
        <v/>
      </c>
      <c r="P2708" s="14"/>
      <c r="Q2708" s="14"/>
      <c r="R2708" s="218" t="e">
        <f>+VLOOKUP(F2708,'ESTADAR V3 2025'!$D$125:$G$236,4,FALSE)</f>
        <v>#N/A</v>
      </c>
    </row>
    <row r="2709" spans="1:18" x14ac:dyDescent="0.35">
      <c r="A2709" s="83" t="str">
        <f>IFERROR(VLOOKUP(LEFT(F2709,4),Tabla3[[COD]:[PROCESO]],5,0),"")</f>
        <v/>
      </c>
      <c r="B2709" s="15"/>
      <c r="C2709" s="85"/>
      <c r="D2709" s="84" t="e">
        <f>VLOOKUP(E2709,FINCAS!$A$2:$B$77,2,0)</f>
        <v>#N/A</v>
      </c>
      <c r="E2709" s="15"/>
      <c r="F2709" s="15"/>
      <c r="G2709" s="82" t="e">
        <f>VLOOKUP(F2709,'ESTADAR V3 2025'!$D$125:$E$240,2,0)</f>
        <v>#N/A</v>
      </c>
      <c r="H2709" s="86"/>
      <c r="I2709" s="86"/>
      <c r="J2709" s="15"/>
      <c r="K2709" s="92">
        <f t="shared" si="175"/>
        <v>0</v>
      </c>
      <c r="L2709" s="93">
        <f t="shared" si="176"/>
        <v>0</v>
      </c>
      <c r="M2709" s="94" t="str">
        <f>+IFERROR(VLOOKUP(LEFT(F2709,4),'ESTADAR V3 2025'!$C$4:$G$116,4,0),"")</f>
        <v/>
      </c>
      <c r="N2709" s="95" t="str">
        <f t="shared" si="177"/>
        <v/>
      </c>
      <c r="O2709" s="96" t="str">
        <f t="shared" si="178"/>
        <v/>
      </c>
      <c r="P2709" s="14"/>
      <c r="Q2709" s="14"/>
      <c r="R2709" s="218" t="e">
        <f>+VLOOKUP(F2709,'ESTADAR V3 2025'!$D$125:$G$236,4,FALSE)</f>
        <v>#N/A</v>
      </c>
    </row>
    <row r="2710" spans="1:18" x14ac:dyDescent="0.35">
      <c r="A2710" s="83" t="str">
        <f>IFERROR(VLOOKUP(LEFT(F2710,4),Tabla3[[COD]:[PROCESO]],5,0),"")</f>
        <v/>
      </c>
      <c r="B2710" s="15"/>
      <c r="C2710" s="85"/>
      <c r="D2710" s="84" t="e">
        <f>VLOOKUP(E2710,FINCAS!$A$2:$B$77,2,0)</f>
        <v>#N/A</v>
      </c>
      <c r="E2710" s="15"/>
      <c r="F2710" s="15"/>
      <c r="G2710" s="82" t="e">
        <f>VLOOKUP(F2710,'ESTADAR V3 2025'!$D$125:$E$240,2,0)</f>
        <v>#N/A</v>
      </c>
      <c r="H2710" s="86"/>
      <c r="I2710" s="86"/>
      <c r="J2710" s="15"/>
      <c r="K2710" s="92">
        <f t="shared" si="175"/>
        <v>0</v>
      </c>
      <c r="L2710" s="93">
        <f t="shared" si="176"/>
        <v>0</v>
      </c>
      <c r="M2710" s="94" t="str">
        <f>+IFERROR(VLOOKUP(LEFT(F2710,4),'ESTADAR V3 2025'!$C$4:$G$116,4,0),"")</f>
        <v/>
      </c>
      <c r="N2710" s="95" t="str">
        <f t="shared" si="177"/>
        <v/>
      </c>
      <c r="O2710" s="96" t="str">
        <f t="shared" si="178"/>
        <v/>
      </c>
      <c r="P2710" s="14"/>
      <c r="Q2710" s="14"/>
      <c r="R2710" s="218" t="e">
        <f>+VLOOKUP(F2710,'ESTADAR V3 2025'!$D$125:$G$236,4,FALSE)</f>
        <v>#N/A</v>
      </c>
    </row>
    <row r="2711" spans="1:18" x14ac:dyDescent="0.35">
      <c r="A2711" s="83" t="str">
        <f>IFERROR(VLOOKUP(LEFT(F2711,4),Tabla3[[COD]:[PROCESO]],5,0),"")</f>
        <v/>
      </c>
      <c r="B2711" s="15"/>
      <c r="C2711" s="85"/>
      <c r="D2711" s="84" t="e">
        <f>VLOOKUP(E2711,FINCAS!$A$2:$B$77,2,0)</f>
        <v>#N/A</v>
      </c>
      <c r="E2711" s="15"/>
      <c r="F2711" s="15"/>
      <c r="G2711" s="82" t="e">
        <f>VLOOKUP(F2711,'ESTADAR V3 2025'!$D$125:$E$240,2,0)</f>
        <v>#N/A</v>
      </c>
      <c r="H2711" s="86"/>
      <c r="I2711" s="86"/>
      <c r="J2711" s="15"/>
      <c r="K2711" s="92">
        <f t="shared" si="175"/>
        <v>0</v>
      </c>
      <c r="L2711" s="93">
        <f t="shared" si="176"/>
        <v>0</v>
      </c>
      <c r="M2711" s="94" t="str">
        <f>+IFERROR(VLOOKUP(LEFT(F2711,4),'ESTADAR V3 2025'!$C$4:$G$116,4,0),"")</f>
        <v/>
      </c>
      <c r="N2711" s="95" t="str">
        <f t="shared" si="177"/>
        <v/>
      </c>
      <c r="O2711" s="96" t="str">
        <f t="shared" si="178"/>
        <v/>
      </c>
      <c r="P2711" s="14"/>
      <c r="Q2711" s="14"/>
      <c r="R2711" s="218" t="e">
        <f>+VLOOKUP(F2711,'ESTADAR V3 2025'!$D$125:$G$236,4,FALSE)</f>
        <v>#N/A</v>
      </c>
    </row>
    <row r="2712" spans="1:18" x14ac:dyDescent="0.35">
      <c r="A2712" s="83" t="str">
        <f>IFERROR(VLOOKUP(LEFT(F2712,4),Tabla3[[COD]:[PROCESO]],5,0),"")</f>
        <v/>
      </c>
      <c r="B2712" s="15"/>
      <c r="C2712" s="85"/>
      <c r="D2712" s="84" t="e">
        <f>VLOOKUP(E2712,FINCAS!$A$2:$B$77,2,0)</f>
        <v>#N/A</v>
      </c>
      <c r="E2712" s="15"/>
      <c r="F2712" s="15"/>
      <c r="G2712" s="82" t="e">
        <f>VLOOKUP(F2712,'ESTADAR V3 2025'!$D$125:$E$240,2,0)</f>
        <v>#N/A</v>
      </c>
      <c r="H2712" s="86"/>
      <c r="I2712" s="86"/>
      <c r="J2712" s="15"/>
      <c r="K2712" s="92">
        <f t="shared" si="175"/>
        <v>0</v>
      </c>
      <c r="L2712" s="93">
        <f t="shared" si="176"/>
        <v>0</v>
      </c>
      <c r="M2712" s="94" t="str">
        <f>+IFERROR(VLOOKUP(LEFT(F2712,4),'ESTADAR V3 2025'!$C$4:$G$116,4,0),"")</f>
        <v/>
      </c>
      <c r="N2712" s="95" t="str">
        <f t="shared" si="177"/>
        <v/>
      </c>
      <c r="O2712" s="96" t="str">
        <f t="shared" si="178"/>
        <v/>
      </c>
      <c r="P2712" s="14"/>
      <c r="Q2712" s="14"/>
      <c r="R2712" s="218" t="e">
        <f>+VLOOKUP(F2712,'ESTADAR V3 2025'!$D$125:$G$236,4,FALSE)</f>
        <v>#N/A</v>
      </c>
    </row>
    <row r="2713" spans="1:18" x14ac:dyDescent="0.35">
      <c r="A2713" s="83" t="str">
        <f>IFERROR(VLOOKUP(LEFT(F2713,4),Tabla3[[COD]:[PROCESO]],5,0),"")</f>
        <v/>
      </c>
      <c r="B2713" s="15"/>
      <c r="C2713" s="85"/>
      <c r="D2713" s="84" t="e">
        <f>VLOOKUP(E2713,FINCAS!$A$2:$B$77,2,0)</f>
        <v>#N/A</v>
      </c>
      <c r="E2713" s="15"/>
      <c r="F2713" s="15"/>
      <c r="G2713" s="82" t="e">
        <f>VLOOKUP(F2713,'ESTADAR V3 2025'!$D$125:$E$240,2,0)</f>
        <v>#N/A</v>
      </c>
      <c r="H2713" s="86"/>
      <c r="I2713" s="86"/>
      <c r="J2713" s="15"/>
      <c r="K2713" s="92">
        <f t="shared" si="175"/>
        <v>0</v>
      </c>
      <c r="L2713" s="93">
        <f t="shared" si="176"/>
        <v>0</v>
      </c>
      <c r="M2713" s="94" t="str">
        <f>+IFERROR(VLOOKUP(LEFT(F2713,4),'ESTADAR V3 2025'!$C$4:$G$116,4,0),"")</f>
        <v/>
      </c>
      <c r="N2713" s="95" t="str">
        <f t="shared" si="177"/>
        <v/>
      </c>
      <c r="O2713" s="96" t="str">
        <f t="shared" si="178"/>
        <v/>
      </c>
      <c r="P2713" s="14"/>
      <c r="Q2713" s="14"/>
      <c r="R2713" s="218" t="e">
        <f>+VLOOKUP(F2713,'ESTADAR V3 2025'!$D$125:$G$236,4,FALSE)</f>
        <v>#N/A</v>
      </c>
    </row>
    <row r="2714" spans="1:18" x14ac:dyDescent="0.35">
      <c r="A2714" s="83" t="str">
        <f>IFERROR(VLOOKUP(LEFT(F2714,4),Tabla3[[COD]:[PROCESO]],5,0),"")</f>
        <v/>
      </c>
      <c r="B2714" s="15"/>
      <c r="C2714" s="85"/>
      <c r="D2714" s="84" t="e">
        <f>VLOOKUP(E2714,FINCAS!$A$2:$B$77,2,0)</f>
        <v>#N/A</v>
      </c>
      <c r="E2714" s="15"/>
      <c r="F2714" s="15"/>
      <c r="G2714" s="82" t="e">
        <f>VLOOKUP(F2714,'ESTADAR V3 2025'!$D$125:$E$240,2,0)</f>
        <v>#N/A</v>
      </c>
      <c r="H2714" s="86"/>
      <c r="I2714" s="86"/>
      <c r="J2714" s="15"/>
      <c r="K2714" s="92">
        <f t="shared" si="175"/>
        <v>0</v>
      </c>
      <c r="L2714" s="93">
        <f t="shared" si="176"/>
        <v>0</v>
      </c>
      <c r="M2714" s="94" t="str">
        <f>+IFERROR(VLOOKUP(LEFT(F2714,4),'ESTADAR V3 2025'!$C$4:$G$116,4,0),"")</f>
        <v/>
      </c>
      <c r="N2714" s="95" t="str">
        <f t="shared" si="177"/>
        <v/>
      </c>
      <c r="O2714" s="96" t="str">
        <f t="shared" si="178"/>
        <v/>
      </c>
      <c r="P2714" s="14"/>
      <c r="Q2714" s="14"/>
      <c r="R2714" s="218" t="e">
        <f>+VLOOKUP(F2714,'ESTADAR V3 2025'!$D$125:$G$236,4,FALSE)</f>
        <v>#N/A</v>
      </c>
    </row>
    <row r="2715" spans="1:18" x14ac:dyDescent="0.35">
      <c r="A2715" s="83" t="str">
        <f>IFERROR(VLOOKUP(LEFT(F2715,4),Tabla3[[COD]:[PROCESO]],5,0),"")</f>
        <v/>
      </c>
      <c r="B2715" s="15"/>
      <c r="C2715" s="85"/>
      <c r="D2715" s="84" t="e">
        <f>VLOOKUP(E2715,FINCAS!$A$2:$B$77,2,0)</f>
        <v>#N/A</v>
      </c>
      <c r="E2715" s="15"/>
      <c r="F2715" s="15"/>
      <c r="G2715" s="82" t="e">
        <f>VLOOKUP(F2715,'ESTADAR V3 2025'!$D$125:$E$240,2,0)</f>
        <v>#N/A</v>
      </c>
      <c r="H2715" s="86"/>
      <c r="I2715" s="86"/>
      <c r="J2715" s="15"/>
      <c r="K2715" s="92">
        <f t="shared" si="175"/>
        <v>0</v>
      </c>
      <c r="L2715" s="93">
        <f t="shared" si="176"/>
        <v>0</v>
      </c>
      <c r="M2715" s="94" t="str">
        <f>+IFERROR(VLOOKUP(LEFT(F2715,4),'ESTADAR V3 2025'!$C$4:$G$116,4,0),"")</f>
        <v/>
      </c>
      <c r="N2715" s="95" t="str">
        <f t="shared" si="177"/>
        <v/>
      </c>
      <c r="O2715" s="96" t="str">
        <f t="shared" si="178"/>
        <v/>
      </c>
      <c r="P2715" s="14"/>
      <c r="Q2715" s="14"/>
      <c r="R2715" s="218" t="e">
        <f>+VLOOKUP(F2715,'ESTADAR V3 2025'!$D$125:$G$236,4,FALSE)</f>
        <v>#N/A</v>
      </c>
    </row>
    <row r="2716" spans="1:18" x14ac:dyDescent="0.35">
      <c r="A2716" s="83" t="str">
        <f>IFERROR(VLOOKUP(LEFT(F2716,4),Tabla3[[COD]:[PROCESO]],5,0),"")</f>
        <v/>
      </c>
      <c r="B2716" s="15"/>
      <c r="C2716" s="85"/>
      <c r="D2716" s="84" t="e">
        <f>VLOOKUP(E2716,FINCAS!$A$2:$B$77,2,0)</f>
        <v>#N/A</v>
      </c>
      <c r="E2716" s="15"/>
      <c r="F2716" s="15"/>
      <c r="G2716" s="82" t="e">
        <f>VLOOKUP(F2716,'ESTADAR V3 2025'!$D$125:$E$240,2,0)</f>
        <v>#N/A</v>
      </c>
      <c r="H2716" s="86"/>
      <c r="I2716" s="86"/>
      <c r="J2716" s="15"/>
      <c r="K2716" s="92">
        <f t="shared" si="175"/>
        <v>0</v>
      </c>
      <c r="L2716" s="93">
        <f t="shared" si="176"/>
        <v>0</v>
      </c>
      <c r="M2716" s="94" t="str">
        <f>+IFERROR(VLOOKUP(LEFT(F2716,4),'ESTADAR V3 2025'!$C$4:$G$116,4,0),"")</f>
        <v/>
      </c>
      <c r="N2716" s="95" t="str">
        <f t="shared" si="177"/>
        <v/>
      </c>
      <c r="O2716" s="96" t="str">
        <f t="shared" si="178"/>
        <v/>
      </c>
      <c r="P2716" s="14"/>
      <c r="Q2716" s="14"/>
      <c r="R2716" s="218" t="e">
        <f>+VLOOKUP(F2716,'ESTADAR V3 2025'!$D$125:$G$236,4,FALSE)</f>
        <v>#N/A</v>
      </c>
    </row>
    <row r="2717" spans="1:18" x14ac:dyDescent="0.35">
      <c r="A2717" s="83" t="str">
        <f>IFERROR(VLOOKUP(LEFT(F2717,4),Tabla3[[COD]:[PROCESO]],5,0),"")</f>
        <v/>
      </c>
      <c r="B2717" s="15"/>
      <c r="C2717" s="85"/>
      <c r="D2717" s="84" t="e">
        <f>VLOOKUP(E2717,FINCAS!$A$2:$B$77,2,0)</f>
        <v>#N/A</v>
      </c>
      <c r="E2717" s="15"/>
      <c r="F2717" s="15"/>
      <c r="G2717" s="82" t="e">
        <f>VLOOKUP(F2717,'ESTADAR V3 2025'!$D$125:$E$240,2,0)</f>
        <v>#N/A</v>
      </c>
      <c r="H2717" s="86"/>
      <c r="I2717" s="86"/>
      <c r="J2717" s="15"/>
      <c r="K2717" s="92">
        <f t="shared" si="175"/>
        <v>0</v>
      </c>
      <c r="L2717" s="93">
        <f t="shared" si="176"/>
        <v>0</v>
      </c>
      <c r="M2717" s="94" t="str">
        <f>+IFERROR(VLOOKUP(LEFT(F2717,4),'ESTADAR V3 2025'!$C$4:$G$116,4,0),"")</f>
        <v/>
      </c>
      <c r="N2717" s="95" t="str">
        <f t="shared" si="177"/>
        <v/>
      </c>
      <c r="O2717" s="96" t="str">
        <f t="shared" si="178"/>
        <v/>
      </c>
      <c r="P2717" s="14"/>
      <c r="Q2717" s="14"/>
      <c r="R2717" s="218" t="e">
        <f>+VLOOKUP(F2717,'ESTADAR V3 2025'!$D$125:$G$236,4,FALSE)</f>
        <v>#N/A</v>
      </c>
    </row>
    <row r="2718" spans="1:18" x14ac:dyDescent="0.35">
      <c r="A2718" s="83" t="str">
        <f>IFERROR(VLOOKUP(LEFT(F2718,4),Tabla3[[COD]:[PROCESO]],5,0),"")</f>
        <v/>
      </c>
      <c r="B2718" s="15"/>
      <c r="C2718" s="85"/>
      <c r="D2718" s="84" t="e">
        <f>VLOOKUP(E2718,FINCAS!$A$2:$B$77,2,0)</f>
        <v>#N/A</v>
      </c>
      <c r="E2718" s="15"/>
      <c r="F2718" s="15"/>
      <c r="G2718" s="82" t="e">
        <f>VLOOKUP(F2718,'ESTADAR V3 2025'!$D$125:$E$240,2,0)</f>
        <v>#N/A</v>
      </c>
      <c r="H2718" s="86"/>
      <c r="I2718" s="86"/>
      <c r="J2718" s="15"/>
      <c r="K2718" s="92">
        <f t="shared" si="175"/>
        <v>0</v>
      </c>
      <c r="L2718" s="93">
        <f t="shared" si="176"/>
        <v>0</v>
      </c>
      <c r="M2718" s="94" t="str">
        <f>+IFERROR(VLOOKUP(LEFT(F2718,4),'ESTADAR V3 2025'!$C$4:$G$116,4,0),"")</f>
        <v/>
      </c>
      <c r="N2718" s="95" t="str">
        <f t="shared" si="177"/>
        <v/>
      </c>
      <c r="O2718" s="96" t="str">
        <f t="shared" si="178"/>
        <v/>
      </c>
      <c r="P2718" s="14"/>
      <c r="Q2718" s="14"/>
      <c r="R2718" s="218" t="e">
        <f>+VLOOKUP(F2718,'ESTADAR V3 2025'!$D$125:$G$236,4,FALSE)</f>
        <v>#N/A</v>
      </c>
    </row>
    <row r="2719" spans="1:18" x14ac:dyDescent="0.35">
      <c r="A2719" s="83" t="str">
        <f>IFERROR(VLOOKUP(LEFT(F2719,4),Tabla3[[COD]:[PROCESO]],5,0),"")</f>
        <v/>
      </c>
      <c r="B2719" s="15"/>
      <c r="C2719" s="85"/>
      <c r="D2719" s="84" t="e">
        <f>VLOOKUP(E2719,FINCAS!$A$2:$B$77,2,0)</f>
        <v>#N/A</v>
      </c>
      <c r="E2719" s="15"/>
      <c r="F2719" s="15"/>
      <c r="G2719" s="82" t="e">
        <f>VLOOKUP(F2719,'ESTADAR V3 2025'!$D$125:$E$240,2,0)</f>
        <v>#N/A</v>
      </c>
      <c r="H2719" s="86"/>
      <c r="I2719" s="86"/>
      <c r="J2719" s="15"/>
      <c r="K2719" s="92">
        <f t="shared" si="175"/>
        <v>0</v>
      </c>
      <c r="L2719" s="93">
        <f t="shared" si="176"/>
        <v>0</v>
      </c>
      <c r="M2719" s="94" t="str">
        <f>+IFERROR(VLOOKUP(LEFT(F2719,4),'ESTADAR V3 2025'!$C$4:$G$116,4,0),"")</f>
        <v/>
      </c>
      <c r="N2719" s="95" t="str">
        <f t="shared" si="177"/>
        <v/>
      </c>
      <c r="O2719" s="96" t="str">
        <f t="shared" si="178"/>
        <v/>
      </c>
      <c r="P2719" s="14"/>
      <c r="Q2719" s="14"/>
      <c r="R2719" s="218" t="e">
        <f>+VLOOKUP(F2719,'ESTADAR V3 2025'!$D$125:$G$236,4,FALSE)</f>
        <v>#N/A</v>
      </c>
    </row>
    <row r="2720" spans="1:18" x14ac:dyDescent="0.35">
      <c r="A2720" s="83" t="str">
        <f>IFERROR(VLOOKUP(LEFT(F2720,4),Tabla3[[COD]:[PROCESO]],5,0),"")</f>
        <v/>
      </c>
      <c r="B2720" s="15"/>
      <c r="C2720" s="85"/>
      <c r="D2720" s="84" t="e">
        <f>VLOOKUP(E2720,FINCAS!$A$2:$B$77,2,0)</f>
        <v>#N/A</v>
      </c>
      <c r="E2720" s="15"/>
      <c r="F2720" s="15"/>
      <c r="G2720" s="82" t="e">
        <f>VLOOKUP(F2720,'ESTADAR V3 2025'!$D$125:$E$240,2,0)</f>
        <v>#N/A</v>
      </c>
      <c r="H2720" s="86"/>
      <c r="I2720" s="86"/>
      <c r="J2720" s="15"/>
      <c r="K2720" s="92">
        <f t="shared" si="175"/>
        <v>0</v>
      </c>
      <c r="L2720" s="93">
        <f t="shared" si="176"/>
        <v>0</v>
      </c>
      <c r="M2720" s="94" t="str">
        <f>+IFERROR(VLOOKUP(LEFT(F2720,4),'ESTADAR V3 2025'!$C$4:$G$116,4,0),"")</f>
        <v/>
      </c>
      <c r="N2720" s="95" t="str">
        <f t="shared" si="177"/>
        <v/>
      </c>
      <c r="O2720" s="96" t="str">
        <f t="shared" si="178"/>
        <v/>
      </c>
      <c r="P2720" s="14"/>
      <c r="Q2720" s="14"/>
      <c r="R2720" s="218" t="e">
        <f>+VLOOKUP(F2720,'ESTADAR V3 2025'!$D$125:$G$236,4,FALSE)</f>
        <v>#N/A</v>
      </c>
    </row>
    <row r="2721" spans="1:18" x14ac:dyDescent="0.35">
      <c r="A2721" s="83" t="str">
        <f>IFERROR(VLOOKUP(LEFT(F2721,4),Tabla3[[COD]:[PROCESO]],5,0),"")</f>
        <v/>
      </c>
      <c r="B2721" s="15"/>
      <c r="C2721" s="85"/>
      <c r="D2721" s="84" t="e">
        <f>VLOOKUP(E2721,FINCAS!$A$2:$B$77,2,0)</f>
        <v>#N/A</v>
      </c>
      <c r="E2721" s="15"/>
      <c r="F2721" s="15"/>
      <c r="G2721" s="82" t="e">
        <f>VLOOKUP(F2721,'ESTADAR V3 2025'!$D$125:$E$240,2,0)</f>
        <v>#N/A</v>
      </c>
      <c r="H2721" s="86"/>
      <c r="I2721" s="86"/>
      <c r="J2721" s="15"/>
      <c r="K2721" s="92">
        <f t="shared" ref="K2721:K2784" si="179">+IFERROR(L2721,M2721)</f>
        <v>0</v>
      </c>
      <c r="L2721" s="93">
        <f t="shared" ref="L2721:L2784" si="180">+(I2721-H2721)*24</f>
        <v>0</v>
      </c>
      <c r="M2721" s="94" t="str">
        <f>+IFERROR(VLOOKUP(LEFT(F2721,4),'ESTADAR V3 2025'!$C$4:$G$116,4,0),"")</f>
        <v/>
      </c>
      <c r="N2721" s="95" t="str">
        <f t="shared" ref="N2721:N2784" si="181">IFERROR(J2721/L2721,"")</f>
        <v/>
      </c>
      <c r="O2721" s="96" t="str">
        <f t="shared" ref="O2721:O2784" si="182">IFERROR(N2721/M2721,"")</f>
        <v/>
      </c>
      <c r="P2721" s="14"/>
      <c r="Q2721" s="14"/>
      <c r="R2721" s="218" t="e">
        <f>+VLOOKUP(F2721,'ESTADAR V3 2025'!$D$125:$G$236,4,FALSE)</f>
        <v>#N/A</v>
      </c>
    </row>
    <row r="2722" spans="1:18" x14ac:dyDescent="0.35">
      <c r="A2722" s="83" t="str">
        <f>IFERROR(VLOOKUP(LEFT(F2722,4),Tabla3[[COD]:[PROCESO]],5,0),"")</f>
        <v/>
      </c>
      <c r="B2722" s="15"/>
      <c r="C2722" s="85"/>
      <c r="D2722" s="84" t="e">
        <f>VLOOKUP(E2722,FINCAS!$A$2:$B$77,2,0)</f>
        <v>#N/A</v>
      </c>
      <c r="E2722" s="15"/>
      <c r="F2722" s="15"/>
      <c r="G2722" s="82" t="e">
        <f>VLOOKUP(F2722,'ESTADAR V3 2025'!$D$125:$E$240,2,0)</f>
        <v>#N/A</v>
      </c>
      <c r="H2722" s="86"/>
      <c r="I2722" s="86"/>
      <c r="J2722" s="15"/>
      <c r="K2722" s="92">
        <f t="shared" si="179"/>
        <v>0</v>
      </c>
      <c r="L2722" s="93">
        <f t="shared" si="180"/>
        <v>0</v>
      </c>
      <c r="M2722" s="94" t="str">
        <f>+IFERROR(VLOOKUP(LEFT(F2722,4),'ESTADAR V3 2025'!$C$4:$G$116,4,0),"")</f>
        <v/>
      </c>
      <c r="N2722" s="95" t="str">
        <f t="shared" si="181"/>
        <v/>
      </c>
      <c r="O2722" s="96" t="str">
        <f t="shared" si="182"/>
        <v/>
      </c>
      <c r="P2722" s="14"/>
      <c r="Q2722" s="14"/>
      <c r="R2722" s="218" t="e">
        <f>+VLOOKUP(F2722,'ESTADAR V3 2025'!$D$125:$G$236,4,FALSE)</f>
        <v>#N/A</v>
      </c>
    </row>
    <row r="2723" spans="1:18" x14ac:dyDescent="0.35">
      <c r="A2723" s="83" t="str">
        <f>IFERROR(VLOOKUP(LEFT(F2723,4),Tabla3[[COD]:[PROCESO]],5,0),"")</f>
        <v/>
      </c>
      <c r="B2723" s="15"/>
      <c r="C2723" s="85"/>
      <c r="D2723" s="84" t="e">
        <f>VLOOKUP(E2723,FINCAS!$A$2:$B$77,2,0)</f>
        <v>#N/A</v>
      </c>
      <c r="E2723" s="15"/>
      <c r="F2723" s="15"/>
      <c r="G2723" s="82" t="e">
        <f>VLOOKUP(F2723,'ESTADAR V3 2025'!$D$125:$E$240,2,0)</f>
        <v>#N/A</v>
      </c>
      <c r="H2723" s="86"/>
      <c r="I2723" s="86"/>
      <c r="J2723" s="15"/>
      <c r="K2723" s="92">
        <f t="shared" si="179"/>
        <v>0</v>
      </c>
      <c r="L2723" s="93">
        <f t="shared" si="180"/>
        <v>0</v>
      </c>
      <c r="M2723" s="94" t="str">
        <f>+IFERROR(VLOOKUP(LEFT(F2723,4),'ESTADAR V3 2025'!$C$4:$G$116,4,0),"")</f>
        <v/>
      </c>
      <c r="N2723" s="95" t="str">
        <f t="shared" si="181"/>
        <v/>
      </c>
      <c r="O2723" s="96" t="str">
        <f t="shared" si="182"/>
        <v/>
      </c>
      <c r="P2723" s="14"/>
      <c r="Q2723" s="14"/>
      <c r="R2723" s="218" t="e">
        <f>+VLOOKUP(F2723,'ESTADAR V3 2025'!$D$125:$G$236,4,FALSE)</f>
        <v>#N/A</v>
      </c>
    </row>
    <row r="2724" spans="1:18" x14ac:dyDescent="0.35">
      <c r="A2724" s="83" t="str">
        <f>IFERROR(VLOOKUP(LEFT(F2724,4),Tabla3[[COD]:[PROCESO]],5,0),"")</f>
        <v/>
      </c>
      <c r="B2724" s="15"/>
      <c r="C2724" s="85"/>
      <c r="D2724" s="84" t="e">
        <f>VLOOKUP(E2724,FINCAS!$A$2:$B$77,2,0)</f>
        <v>#N/A</v>
      </c>
      <c r="E2724" s="15"/>
      <c r="F2724" s="15"/>
      <c r="G2724" s="82" t="e">
        <f>VLOOKUP(F2724,'ESTADAR V3 2025'!$D$125:$E$240,2,0)</f>
        <v>#N/A</v>
      </c>
      <c r="H2724" s="86"/>
      <c r="I2724" s="86"/>
      <c r="J2724" s="15"/>
      <c r="K2724" s="92">
        <f t="shared" si="179"/>
        <v>0</v>
      </c>
      <c r="L2724" s="93">
        <f t="shared" si="180"/>
        <v>0</v>
      </c>
      <c r="M2724" s="94" t="str">
        <f>+IFERROR(VLOOKUP(LEFT(F2724,4),'ESTADAR V3 2025'!$C$4:$G$116,4,0),"")</f>
        <v/>
      </c>
      <c r="N2724" s="95" t="str">
        <f t="shared" si="181"/>
        <v/>
      </c>
      <c r="O2724" s="96" t="str">
        <f t="shared" si="182"/>
        <v/>
      </c>
      <c r="P2724" s="14"/>
      <c r="Q2724" s="14"/>
      <c r="R2724" s="218" t="e">
        <f>+VLOOKUP(F2724,'ESTADAR V3 2025'!$D$125:$G$236,4,FALSE)</f>
        <v>#N/A</v>
      </c>
    </row>
    <row r="2725" spans="1:18" x14ac:dyDescent="0.35">
      <c r="A2725" s="83" t="str">
        <f>IFERROR(VLOOKUP(LEFT(F2725,4),Tabla3[[COD]:[PROCESO]],5,0),"")</f>
        <v/>
      </c>
      <c r="B2725" s="15"/>
      <c r="C2725" s="85"/>
      <c r="D2725" s="84" t="e">
        <f>VLOOKUP(E2725,FINCAS!$A$2:$B$77,2,0)</f>
        <v>#N/A</v>
      </c>
      <c r="E2725" s="15"/>
      <c r="F2725" s="15"/>
      <c r="G2725" s="82" t="e">
        <f>VLOOKUP(F2725,'ESTADAR V3 2025'!$D$125:$E$240,2,0)</f>
        <v>#N/A</v>
      </c>
      <c r="H2725" s="86"/>
      <c r="I2725" s="86"/>
      <c r="J2725" s="15"/>
      <c r="K2725" s="92">
        <f t="shared" si="179"/>
        <v>0</v>
      </c>
      <c r="L2725" s="93">
        <f t="shared" si="180"/>
        <v>0</v>
      </c>
      <c r="M2725" s="94" t="str">
        <f>+IFERROR(VLOOKUP(LEFT(F2725,4),'ESTADAR V3 2025'!$C$4:$G$116,4,0),"")</f>
        <v/>
      </c>
      <c r="N2725" s="95" t="str">
        <f t="shared" si="181"/>
        <v/>
      </c>
      <c r="O2725" s="96" t="str">
        <f t="shared" si="182"/>
        <v/>
      </c>
      <c r="P2725" s="14"/>
      <c r="Q2725" s="14"/>
      <c r="R2725" s="218" t="e">
        <f>+VLOOKUP(F2725,'ESTADAR V3 2025'!$D$125:$G$236,4,FALSE)</f>
        <v>#N/A</v>
      </c>
    </row>
    <row r="2726" spans="1:18" x14ac:dyDescent="0.35">
      <c r="A2726" s="83" t="str">
        <f>IFERROR(VLOOKUP(LEFT(F2726,4),Tabla3[[COD]:[PROCESO]],5,0),"")</f>
        <v/>
      </c>
      <c r="B2726" s="15"/>
      <c r="C2726" s="85"/>
      <c r="D2726" s="84" t="e">
        <f>VLOOKUP(E2726,FINCAS!$A$2:$B$77,2,0)</f>
        <v>#N/A</v>
      </c>
      <c r="E2726" s="15"/>
      <c r="F2726" s="15"/>
      <c r="G2726" s="82" t="e">
        <f>VLOOKUP(F2726,'ESTADAR V3 2025'!$D$125:$E$240,2,0)</f>
        <v>#N/A</v>
      </c>
      <c r="H2726" s="86"/>
      <c r="I2726" s="86"/>
      <c r="J2726" s="15"/>
      <c r="K2726" s="92">
        <f t="shared" si="179"/>
        <v>0</v>
      </c>
      <c r="L2726" s="93">
        <f t="shared" si="180"/>
        <v>0</v>
      </c>
      <c r="M2726" s="94" t="str">
        <f>+IFERROR(VLOOKUP(LEFT(F2726,4),'ESTADAR V3 2025'!$C$4:$G$116,4,0),"")</f>
        <v/>
      </c>
      <c r="N2726" s="95" t="str">
        <f t="shared" si="181"/>
        <v/>
      </c>
      <c r="O2726" s="96" t="str">
        <f t="shared" si="182"/>
        <v/>
      </c>
      <c r="P2726" s="14"/>
      <c r="Q2726" s="14"/>
      <c r="R2726" s="218" t="e">
        <f>+VLOOKUP(F2726,'ESTADAR V3 2025'!$D$125:$G$236,4,FALSE)</f>
        <v>#N/A</v>
      </c>
    </row>
    <row r="2727" spans="1:18" x14ac:dyDescent="0.35">
      <c r="A2727" s="83" t="str">
        <f>IFERROR(VLOOKUP(LEFT(F2727,4),Tabla3[[COD]:[PROCESO]],5,0),"")</f>
        <v/>
      </c>
      <c r="B2727" s="15"/>
      <c r="C2727" s="85"/>
      <c r="D2727" s="84" t="e">
        <f>VLOOKUP(E2727,FINCAS!$A$2:$B$77,2,0)</f>
        <v>#N/A</v>
      </c>
      <c r="E2727" s="15"/>
      <c r="F2727" s="15"/>
      <c r="G2727" s="82" t="e">
        <f>VLOOKUP(F2727,'ESTADAR V3 2025'!$D$125:$E$240,2,0)</f>
        <v>#N/A</v>
      </c>
      <c r="H2727" s="86"/>
      <c r="I2727" s="86"/>
      <c r="J2727" s="15"/>
      <c r="K2727" s="92">
        <f t="shared" si="179"/>
        <v>0</v>
      </c>
      <c r="L2727" s="93">
        <f t="shared" si="180"/>
        <v>0</v>
      </c>
      <c r="M2727" s="94" t="str">
        <f>+IFERROR(VLOOKUP(LEFT(F2727,4),'ESTADAR V3 2025'!$C$4:$G$116,4,0),"")</f>
        <v/>
      </c>
      <c r="N2727" s="95" t="str">
        <f t="shared" si="181"/>
        <v/>
      </c>
      <c r="O2727" s="96" t="str">
        <f t="shared" si="182"/>
        <v/>
      </c>
      <c r="P2727" s="14"/>
      <c r="Q2727" s="14"/>
      <c r="R2727" s="218" t="e">
        <f>+VLOOKUP(F2727,'ESTADAR V3 2025'!$D$125:$G$236,4,FALSE)</f>
        <v>#N/A</v>
      </c>
    </row>
    <row r="2728" spans="1:18" x14ac:dyDescent="0.35">
      <c r="A2728" s="83" t="str">
        <f>IFERROR(VLOOKUP(LEFT(F2728,4),Tabla3[[COD]:[PROCESO]],5,0),"")</f>
        <v/>
      </c>
      <c r="B2728" s="15"/>
      <c r="C2728" s="85"/>
      <c r="D2728" s="84" t="e">
        <f>VLOOKUP(E2728,FINCAS!$A$2:$B$77,2,0)</f>
        <v>#N/A</v>
      </c>
      <c r="E2728" s="15"/>
      <c r="F2728" s="15"/>
      <c r="G2728" s="82" t="e">
        <f>VLOOKUP(F2728,'ESTADAR V3 2025'!$D$125:$E$240,2,0)</f>
        <v>#N/A</v>
      </c>
      <c r="H2728" s="86"/>
      <c r="I2728" s="86"/>
      <c r="J2728" s="15"/>
      <c r="K2728" s="92">
        <f t="shared" si="179"/>
        <v>0</v>
      </c>
      <c r="L2728" s="93">
        <f t="shared" si="180"/>
        <v>0</v>
      </c>
      <c r="M2728" s="94" t="str">
        <f>+IFERROR(VLOOKUP(LEFT(F2728,4),'ESTADAR V3 2025'!$C$4:$G$116,4,0),"")</f>
        <v/>
      </c>
      <c r="N2728" s="95" t="str">
        <f t="shared" si="181"/>
        <v/>
      </c>
      <c r="O2728" s="96" t="str">
        <f t="shared" si="182"/>
        <v/>
      </c>
      <c r="P2728" s="14"/>
      <c r="Q2728" s="14"/>
      <c r="R2728" s="218" t="e">
        <f>+VLOOKUP(F2728,'ESTADAR V3 2025'!$D$125:$G$236,4,FALSE)</f>
        <v>#N/A</v>
      </c>
    </row>
    <row r="2729" spans="1:18" x14ac:dyDescent="0.35">
      <c r="A2729" s="83" t="str">
        <f>IFERROR(VLOOKUP(LEFT(F2729,4),Tabla3[[COD]:[PROCESO]],5,0),"")</f>
        <v/>
      </c>
      <c r="B2729" s="15"/>
      <c r="C2729" s="85"/>
      <c r="D2729" s="84" t="e">
        <f>VLOOKUP(E2729,FINCAS!$A$2:$B$77,2,0)</f>
        <v>#N/A</v>
      </c>
      <c r="E2729" s="15"/>
      <c r="F2729" s="15"/>
      <c r="G2729" s="82" t="e">
        <f>VLOOKUP(F2729,'ESTADAR V3 2025'!$D$125:$E$240,2,0)</f>
        <v>#N/A</v>
      </c>
      <c r="H2729" s="86"/>
      <c r="I2729" s="86"/>
      <c r="J2729" s="15"/>
      <c r="K2729" s="92">
        <f t="shared" si="179"/>
        <v>0</v>
      </c>
      <c r="L2729" s="93">
        <f t="shared" si="180"/>
        <v>0</v>
      </c>
      <c r="M2729" s="94" t="str">
        <f>+IFERROR(VLOOKUP(LEFT(F2729,4),'ESTADAR V3 2025'!$C$4:$G$116,4,0),"")</f>
        <v/>
      </c>
      <c r="N2729" s="95" t="str">
        <f t="shared" si="181"/>
        <v/>
      </c>
      <c r="O2729" s="96" t="str">
        <f t="shared" si="182"/>
        <v/>
      </c>
      <c r="P2729" s="14"/>
      <c r="Q2729" s="14"/>
      <c r="R2729" s="218" t="e">
        <f>+VLOOKUP(F2729,'ESTADAR V3 2025'!$D$125:$G$236,4,FALSE)</f>
        <v>#N/A</v>
      </c>
    </row>
    <row r="2730" spans="1:18" x14ac:dyDescent="0.35">
      <c r="A2730" s="83" t="str">
        <f>IFERROR(VLOOKUP(LEFT(F2730,4),Tabla3[[COD]:[PROCESO]],5,0),"")</f>
        <v/>
      </c>
      <c r="B2730" s="15"/>
      <c r="C2730" s="85"/>
      <c r="D2730" s="84" t="e">
        <f>VLOOKUP(E2730,FINCAS!$A$2:$B$77,2,0)</f>
        <v>#N/A</v>
      </c>
      <c r="E2730" s="15"/>
      <c r="F2730" s="15"/>
      <c r="G2730" s="82" t="e">
        <f>VLOOKUP(F2730,'ESTADAR V3 2025'!$D$125:$E$240,2,0)</f>
        <v>#N/A</v>
      </c>
      <c r="H2730" s="86"/>
      <c r="I2730" s="86"/>
      <c r="J2730" s="15"/>
      <c r="K2730" s="92">
        <f t="shared" si="179"/>
        <v>0</v>
      </c>
      <c r="L2730" s="93">
        <f t="shared" si="180"/>
        <v>0</v>
      </c>
      <c r="M2730" s="94" t="str">
        <f>+IFERROR(VLOOKUP(LEFT(F2730,4),'ESTADAR V3 2025'!$C$4:$G$116,4,0),"")</f>
        <v/>
      </c>
      <c r="N2730" s="95" t="str">
        <f t="shared" si="181"/>
        <v/>
      </c>
      <c r="O2730" s="96" t="str">
        <f t="shared" si="182"/>
        <v/>
      </c>
      <c r="P2730" s="14"/>
      <c r="Q2730" s="14"/>
      <c r="R2730" s="218" t="e">
        <f>+VLOOKUP(F2730,'ESTADAR V3 2025'!$D$125:$G$236,4,FALSE)</f>
        <v>#N/A</v>
      </c>
    </row>
    <row r="2731" spans="1:18" x14ac:dyDescent="0.35">
      <c r="A2731" s="83" t="str">
        <f>IFERROR(VLOOKUP(LEFT(F2731,4),Tabla3[[COD]:[PROCESO]],5,0),"")</f>
        <v/>
      </c>
      <c r="B2731" s="15"/>
      <c r="C2731" s="85"/>
      <c r="D2731" s="84" t="e">
        <f>VLOOKUP(E2731,FINCAS!$A$2:$B$77,2,0)</f>
        <v>#N/A</v>
      </c>
      <c r="E2731" s="15"/>
      <c r="F2731" s="15"/>
      <c r="G2731" s="82" t="e">
        <f>VLOOKUP(F2731,'ESTADAR V3 2025'!$D$125:$E$240,2,0)</f>
        <v>#N/A</v>
      </c>
      <c r="H2731" s="86"/>
      <c r="I2731" s="86"/>
      <c r="J2731" s="15"/>
      <c r="K2731" s="92">
        <f t="shared" si="179"/>
        <v>0</v>
      </c>
      <c r="L2731" s="93">
        <f t="shared" si="180"/>
        <v>0</v>
      </c>
      <c r="M2731" s="94" t="str">
        <f>+IFERROR(VLOOKUP(LEFT(F2731,4),'ESTADAR V3 2025'!$C$4:$G$116,4,0),"")</f>
        <v/>
      </c>
      <c r="N2731" s="95" t="str">
        <f t="shared" si="181"/>
        <v/>
      </c>
      <c r="O2731" s="96" t="str">
        <f t="shared" si="182"/>
        <v/>
      </c>
      <c r="P2731" s="14"/>
      <c r="Q2731" s="14"/>
      <c r="R2731" s="218" t="e">
        <f>+VLOOKUP(F2731,'ESTADAR V3 2025'!$D$125:$G$236,4,FALSE)</f>
        <v>#N/A</v>
      </c>
    </row>
    <row r="2732" spans="1:18" x14ac:dyDescent="0.35">
      <c r="A2732" s="83" t="str">
        <f>IFERROR(VLOOKUP(LEFT(F2732,4),Tabla3[[COD]:[PROCESO]],5,0),"")</f>
        <v/>
      </c>
      <c r="B2732" s="15"/>
      <c r="C2732" s="85"/>
      <c r="D2732" s="84" t="e">
        <f>VLOOKUP(E2732,FINCAS!$A$2:$B$77,2,0)</f>
        <v>#N/A</v>
      </c>
      <c r="E2732" s="15"/>
      <c r="F2732" s="15"/>
      <c r="G2732" s="82" t="e">
        <f>VLOOKUP(F2732,'ESTADAR V3 2025'!$D$125:$E$240,2,0)</f>
        <v>#N/A</v>
      </c>
      <c r="H2732" s="86"/>
      <c r="I2732" s="86"/>
      <c r="J2732" s="15"/>
      <c r="K2732" s="92">
        <f t="shared" si="179"/>
        <v>0</v>
      </c>
      <c r="L2732" s="93">
        <f t="shared" si="180"/>
        <v>0</v>
      </c>
      <c r="M2732" s="94" t="str">
        <f>+IFERROR(VLOOKUP(LEFT(F2732,4),'ESTADAR V3 2025'!$C$4:$G$116,4,0),"")</f>
        <v/>
      </c>
      <c r="N2732" s="95" t="str">
        <f t="shared" si="181"/>
        <v/>
      </c>
      <c r="O2732" s="96" t="str">
        <f t="shared" si="182"/>
        <v/>
      </c>
      <c r="P2732" s="14"/>
      <c r="Q2732" s="14"/>
      <c r="R2732" s="218" t="e">
        <f>+VLOOKUP(F2732,'ESTADAR V3 2025'!$D$125:$G$236,4,FALSE)</f>
        <v>#N/A</v>
      </c>
    </row>
    <row r="2733" spans="1:18" x14ac:dyDescent="0.35">
      <c r="A2733" s="83" t="str">
        <f>IFERROR(VLOOKUP(LEFT(F2733,4),Tabla3[[COD]:[PROCESO]],5,0),"")</f>
        <v/>
      </c>
      <c r="B2733" s="15"/>
      <c r="C2733" s="85"/>
      <c r="D2733" s="84" t="e">
        <f>VLOOKUP(E2733,FINCAS!$A$2:$B$77,2,0)</f>
        <v>#N/A</v>
      </c>
      <c r="E2733" s="15"/>
      <c r="F2733" s="15"/>
      <c r="G2733" s="82" t="e">
        <f>VLOOKUP(F2733,'ESTADAR V3 2025'!$D$125:$E$240,2,0)</f>
        <v>#N/A</v>
      </c>
      <c r="H2733" s="86"/>
      <c r="I2733" s="86"/>
      <c r="J2733" s="15"/>
      <c r="K2733" s="92">
        <f t="shared" si="179"/>
        <v>0</v>
      </c>
      <c r="L2733" s="93">
        <f t="shared" si="180"/>
        <v>0</v>
      </c>
      <c r="M2733" s="94" t="str">
        <f>+IFERROR(VLOOKUP(LEFT(F2733,4),'ESTADAR V3 2025'!$C$4:$G$116,4,0),"")</f>
        <v/>
      </c>
      <c r="N2733" s="95" t="str">
        <f t="shared" si="181"/>
        <v/>
      </c>
      <c r="O2733" s="96" t="str">
        <f t="shared" si="182"/>
        <v/>
      </c>
      <c r="P2733" s="14"/>
      <c r="Q2733" s="14"/>
      <c r="R2733" s="218" t="e">
        <f>+VLOOKUP(F2733,'ESTADAR V3 2025'!$D$125:$G$236,4,FALSE)</f>
        <v>#N/A</v>
      </c>
    </row>
    <row r="2734" spans="1:18" x14ac:dyDescent="0.35">
      <c r="A2734" s="83" t="str">
        <f>IFERROR(VLOOKUP(LEFT(F2734,4),Tabla3[[COD]:[PROCESO]],5,0),"")</f>
        <v/>
      </c>
      <c r="B2734" s="15"/>
      <c r="C2734" s="85"/>
      <c r="D2734" s="84" t="e">
        <f>VLOOKUP(E2734,FINCAS!$A$2:$B$77,2,0)</f>
        <v>#N/A</v>
      </c>
      <c r="E2734" s="15"/>
      <c r="F2734" s="15"/>
      <c r="G2734" s="82" t="e">
        <f>VLOOKUP(F2734,'ESTADAR V3 2025'!$D$125:$E$240,2,0)</f>
        <v>#N/A</v>
      </c>
      <c r="H2734" s="86"/>
      <c r="I2734" s="86"/>
      <c r="J2734" s="15"/>
      <c r="K2734" s="92">
        <f t="shared" si="179"/>
        <v>0</v>
      </c>
      <c r="L2734" s="93">
        <f t="shared" si="180"/>
        <v>0</v>
      </c>
      <c r="M2734" s="94" t="str">
        <f>+IFERROR(VLOOKUP(LEFT(F2734,4),'ESTADAR V3 2025'!$C$4:$G$116,4,0),"")</f>
        <v/>
      </c>
      <c r="N2734" s="95" t="str">
        <f t="shared" si="181"/>
        <v/>
      </c>
      <c r="O2734" s="96" t="str">
        <f t="shared" si="182"/>
        <v/>
      </c>
      <c r="P2734" s="14"/>
      <c r="Q2734" s="14"/>
      <c r="R2734" s="218" t="e">
        <f>+VLOOKUP(F2734,'ESTADAR V3 2025'!$D$125:$G$236,4,FALSE)</f>
        <v>#N/A</v>
      </c>
    </row>
    <row r="2735" spans="1:18" x14ac:dyDescent="0.35">
      <c r="A2735" s="83" t="str">
        <f>IFERROR(VLOOKUP(LEFT(F2735,4),Tabla3[[COD]:[PROCESO]],5,0),"")</f>
        <v/>
      </c>
      <c r="B2735" s="15"/>
      <c r="C2735" s="85"/>
      <c r="D2735" s="84" t="e">
        <f>VLOOKUP(E2735,FINCAS!$A$2:$B$77,2,0)</f>
        <v>#N/A</v>
      </c>
      <c r="E2735" s="15"/>
      <c r="F2735" s="15"/>
      <c r="G2735" s="82" t="e">
        <f>VLOOKUP(F2735,'ESTADAR V3 2025'!$D$125:$E$240,2,0)</f>
        <v>#N/A</v>
      </c>
      <c r="H2735" s="86"/>
      <c r="I2735" s="86"/>
      <c r="J2735" s="15"/>
      <c r="K2735" s="92">
        <f t="shared" si="179"/>
        <v>0</v>
      </c>
      <c r="L2735" s="93">
        <f t="shared" si="180"/>
        <v>0</v>
      </c>
      <c r="M2735" s="94" t="str">
        <f>+IFERROR(VLOOKUP(LEFT(F2735,4),'ESTADAR V3 2025'!$C$4:$G$116,4,0),"")</f>
        <v/>
      </c>
      <c r="N2735" s="95" t="str">
        <f t="shared" si="181"/>
        <v/>
      </c>
      <c r="O2735" s="96" t="str">
        <f t="shared" si="182"/>
        <v/>
      </c>
      <c r="P2735" s="14"/>
      <c r="Q2735" s="14"/>
      <c r="R2735" s="218" t="e">
        <f>+VLOOKUP(F2735,'ESTADAR V3 2025'!$D$125:$G$236,4,FALSE)</f>
        <v>#N/A</v>
      </c>
    </row>
    <row r="2736" spans="1:18" x14ac:dyDescent="0.35">
      <c r="A2736" s="83" t="str">
        <f>IFERROR(VLOOKUP(LEFT(F2736,4),Tabla3[[COD]:[PROCESO]],5,0),"")</f>
        <v/>
      </c>
      <c r="B2736" s="15"/>
      <c r="C2736" s="85"/>
      <c r="D2736" s="84" t="e">
        <f>VLOOKUP(E2736,FINCAS!$A$2:$B$77,2,0)</f>
        <v>#N/A</v>
      </c>
      <c r="E2736" s="15"/>
      <c r="F2736" s="15"/>
      <c r="G2736" s="82" t="e">
        <f>VLOOKUP(F2736,'ESTADAR V3 2025'!$D$125:$E$240,2,0)</f>
        <v>#N/A</v>
      </c>
      <c r="H2736" s="86"/>
      <c r="I2736" s="86"/>
      <c r="J2736" s="15"/>
      <c r="K2736" s="92">
        <f t="shared" si="179"/>
        <v>0</v>
      </c>
      <c r="L2736" s="93">
        <f t="shared" si="180"/>
        <v>0</v>
      </c>
      <c r="M2736" s="94" t="str">
        <f>+IFERROR(VLOOKUP(LEFT(F2736,4),'ESTADAR V3 2025'!$C$4:$G$116,4,0),"")</f>
        <v/>
      </c>
      <c r="N2736" s="95" t="str">
        <f t="shared" si="181"/>
        <v/>
      </c>
      <c r="O2736" s="96" t="str">
        <f t="shared" si="182"/>
        <v/>
      </c>
      <c r="P2736" s="14"/>
      <c r="Q2736" s="14"/>
      <c r="R2736" s="218" t="e">
        <f>+VLOOKUP(F2736,'ESTADAR V3 2025'!$D$125:$G$236,4,FALSE)</f>
        <v>#N/A</v>
      </c>
    </row>
    <row r="2737" spans="1:18" x14ac:dyDescent="0.35">
      <c r="A2737" s="83" t="str">
        <f>IFERROR(VLOOKUP(LEFT(F2737,4),Tabla3[[COD]:[PROCESO]],5,0),"")</f>
        <v/>
      </c>
      <c r="B2737" s="15"/>
      <c r="C2737" s="85"/>
      <c r="D2737" s="84" t="e">
        <f>VLOOKUP(E2737,FINCAS!$A$2:$B$77,2,0)</f>
        <v>#N/A</v>
      </c>
      <c r="E2737" s="15"/>
      <c r="F2737" s="15"/>
      <c r="G2737" s="82" t="e">
        <f>VLOOKUP(F2737,'ESTADAR V3 2025'!$D$125:$E$240,2,0)</f>
        <v>#N/A</v>
      </c>
      <c r="H2737" s="86"/>
      <c r="I2737" s="86"/>
      <c r="J2737" s="15"/>
      <c r="K2737" s="92">
        <f t="shared" si="179"/>
        <v>0</v>
      </c>
      <c r="L2737" s="93">
        <f t="shared" si="180"/>
        <v>0</v>
      </c>
      <c r="M2737" s="94" t="str">
        <f>+IFERROR(VLOOKUP(LEFT(F2737,4),'ESTADAR V3 2025'!$C$4:$G$116,4,0),"")</f>
        <v/>
      </c>
      <c r="N2737" s="95" t="str">
        <f t="shared" si="181"/>
        <v/>
      </c>
      <c r="O2737" s="96" t="str">
        <f t="shared" si="182"/>
        <v/>
      </c>
      <c r="P2737" s="14"/>
      <c r="Q2737" s="14"/>
      <c r="R2737" s="218" t="e">
        <f>+VLOOKUP(F2737,'ESTADAR V3 2025'!$D$125:$G$236,4,FALSE)</f>
        <v>#N/A</v>
      </c>
    </row>
    <row r="2738" spans="1:18" x14ac:dyDescent="0.35">
      <c r="A2738" s="83" t="str">
        <f>IFERROR(VLOOKUP(LEFT(F2738,4),Tabla3[[COD]:[PROCESO]],5,0),"")</f>
        <v/>
      </c>
      <c r="B2738" s="15"/>
      <c r="C2738" s="85"/>
      <c r="D2738" s="84" t="e">
        <f>VLOOKUP(E2738,FINCAS!$A$2:$B$77,2,0)</f>
        <v>#N/A</v>
      </c>
      <c r="E2738" s="15"/>
      <c r="F2738" s="15"/>
      <c r="G2738" s="82" t="e">
        <f>VLOOKUP(F2738,'ESTADAR V3 2025'!$D$125:$E$240,2,0)</f>
        <v>#N/A</v>
      </c>
      <c r="H2738" s="86"/>
      <c r="I2738" s="86"/>
      <c r="J2738" s="15"/>
      <c r="K2738" s="92">
        <f t="shared" si="179"/>
        <v>0</v>
      </c>
      <c r="L2738" s="93">
        <f t="shared" si="180"/>
        <v>0</v>
      </c>
      <c r="M2738" s="94" t="str">
        <f>+IFERROR(VLOOKUP(LEFT(F2738,4),'ESTADAR V3 2025'!$C$4:$G$116,4,0),"")</f>
        <v/>
      </c>
      <c r="N2738" s="95" t="str">
        <f t="shared" si="181"/>
        <v/>
      </c>
      <c r="O2738" s="96" t="str">
        <f t="shared" si="182"/>
        <v/>
      </c>
      <c r="P2738" s="14"/>
      <c r="Q2738" s="14"/>
      <c r="R2738" s="218" t="e">
        <f>+VLOOKUP(F2738,'ESTADAR V3 2025'!$D$125:$G$236,4,FALSE)</f>
        <v>#N/A</v>
      </c>
    </row>
    <row r="2739" spans="1:18" x14ac:dyDescent="0.35">
      <c r="A2739" s="83" t="str">
        <f>IFERROR(VLOOKUP(LEFT(F2739,4),Tabla3[[COD]:[PROCESO]],5,0),"")</f>
        <v/>
      </c>
      <c r="B2739" s="15"/>
      <c r="C2739" s="85"/>
      <c r="D2739" s="84" t="e">
        <f>VLOOKUP(E2739,FINCAS!$A$2:$B$77,2,0)</f>
        <v>#N/A</v>
      </c>
      <c r="E2739" s="15"/>
      <c r="F2739" s="15"/>
      <c r="G2739" s="82" t="e">
        <f>VLOOKUP(F2739,'ESTADAR V3 2025'!$D$125:$E$240,2,0)</f>
        <v>#N/A</v>
      </c>
      <c r="H2739" s="86"/>
      <c r="I2739" s="86"/>
      <c r="J2739" s="15"/>
      <c r="K2739" s="92">
        <f t="shared" si="179"/>
        <v>0</v>
      </c>
      <c r="L2739" s="93">
        <f t="shared" si="180"/>
        <v>0</v>
      </c>
      <c r="M2739" s="94" t="str">
        <f>+IFERROR(VLOOKUP(LEFT(F2739,4),'ESTADAR V3 2025'!$C$4:$G$116,4,0),"")</f>
        <v/>
      </c>
      <c r="N2739" s="95" t="str">
        <f t="shared" si="181"/>
        <v/>
      </c>
      <c r="O2739" s="96" t="str">
        <f t="shared" si="182"/>
        <v/>
      </c>
      <c r="P2739" s="14"/>
      <c r="Q2739" s="14"/>
      <c r="R2739" s="218" t="e">
        <f>+VLOOKUP(F2739,'ESTADAR V3 2025'!$D$125:$G$236,4,FALSE)</f>
        <v>#N/A</v>
      </c>
    </row>
    <row r="2740" spans="1:18" x14ac:dyDescent="0.35">
      <c r="A2740" s="83" t="str">
        <f>IFERROR(VLOOKUP(LEFT(F2740,4),Tabla3[[COD]:[PROCESO]],5,0),"")</f>
        <v/>
      </c>
      <c r="B2740" s="15"/>
      <c r="C2740" s="85"/>
      <c r="D2740" s="84" t="e">
        <f>VLOOKUP(E2740,FINCAS!$A$2:$B$77,2,0)</f>
        <v>#N/A</v>
      </c>
      <c r="E2740" s="15"/>
      <c r="F2740" s="15"/>
      <c r="G2740" s="82" t="e">
        <f>VLOOKUP(F2740,'ESTADAR V3 2025'!$D$125:$E$240,2,0)</f>
        <v>#N/A</v>
      </c>
      <c r="H2740" s="86"/>
      <c r="I2740" s="86"/>
      <c r="J2740" s="15"/>
      <c r="K2740" s="92">
        <f t="shared" si="179"/>
        <v>0</v>
      </c>
      <c r="L2740" s="93">
        <f t="shared" si="180"/>
        <v>0</v>
      </c>
      <c r="M2740" s="94" t="str">
        <f>+IFERROR(VLOOKUP(LEFT(F2740,4),'ESTADAR V3 2025'!$C$4:$G$116,4,0),"")</f>
        <v/>
      </c>
      <c r="N2740" s="95" t="str">
        <f t="shared" si="181"/>
        <v/>
      </c>
      <c r="O2740" s="96" t="str">
        <f t="shared" si="182"/>
        <v/>
      </c>
      <c r="P2740" s="14"/>
      <c r="Q2740" s="14"/>
      <c r="R2740" s="218" t="e">
        <f>+VLOOKUP(F2740,'ESTADAR V3 2025'!$D$125:$G$236,4,FALSE)</f>
        <v>#N/A</v>
      </c>
    </row>
    <row r="2741" spans="1:18" x14ac:dyDescent="0.35">
      <c r="A2741" s="83" t="str">
        <f>IFERROR(VLOOKUP(LEFT(F2741,4),Tabla3[[COD]:[PROCESO]],5,0),"")</f>
        <v/>
      </c>
      <c r="B2741" s="15"/>
      <c r="C2741" s="85"/>
      <c r="D2741" s="84" t="e">
        <f>VLOOKUP(E2741,FINCAS!$A$2:$B$77,2,0)</f>
        <v>#N/A</v>
      </c>
      <c r="E2741" s="15"/>
      <c r="F2741" s="15"/>
      <c r="G2741" s="82" t="e">
        <f>VLOOKUP(F2741,'ESTADAR V3 2025'!$D$125:$E$240,2,0)</f>
        <v>#N/A</v>
      </c>
      <c r="H2741" s="86"/>
      <c r="I2741" s="86"/>
      <c r="J2741" s="15"/>
      <c r="K2741" s="92">
        <f t="shared" si="179"/>
        <v>0</v>
      </c>
      <c r="L2741" s="93">
        <f t="shared" si="180"/>
        <v>0</v>
      </c>
      <c r="M2741" s="94" t="str">
        <f>+IFERROR(VLOOKUP(LEFT(F2741,4),'ESTADAR V3 2025'!$C$4:$G$116,4,0),"")</f>
        <v/>
      </c>
      <c r="N2741" s="95" t="str">
        <f t="shared" si="181"/>
        <v/>
      </c>
      <c r="O2741" s="96" t="str">
        <f t="shared" si="182"/>
        <v/>
      </c>
      <c r="P2741" s="14"/>
      <c r="Q2741" s="14"/>
      <c r="R2741" s="218" t="e">
        <f>+VLOOKUP(F2741,'ESTADAR V3 2025'!$D$125:$G$236,4,FALSE)</f>
        <v>#N/A</v>
      </c>
    </row>
    <row r="2742" spans="1:18" x14ac:dyDescent="0.35">
      <c r="A2742" s="83" t="str">
        <f>IFERROR(VLOOKUP(LEFT(F2742,4),Tabla3[[COD]:[PROCESO]],5,0),"")</f>
        <v/>
      </c>
      <c r="B2742" s="15"/>
      <c r="C2742" s="85"/>
      <c r="D2742" s="84" t="e">
        <f>VLOOKUP(E2742,FINCAS!$A$2:$B$77,2,0)</f>
        <v>#N/A</v>
      </c>
      <c r="E2742" s="15"/>
      <c r="F2742" s="15"/>
      <c r="G2742" s="82" t="e">
        <f>VLOOKUP(F2742,'ESTADAR V3 2025'!$D$125:$E$240,2,0)</f>
        <v>#N/A</v>
      </c>
      <c r="H2742" s="86"/>
      <c r="I2742" s="86"/>
      <c r="J2742" s="15"/>
      <c r="K2742" s="92">
        <f t="shared" si="179"/>
        <v>0</v>
      </c>
      <c r="L2742" s="93">
        <f t="shared" si="180"/>
        <v>0</v>
      </c>
      <c r="M2742" s="94" t="str">
        <f>+IFERROR(VLOOKUP(LEFT(F2742,4),'ESTADAR V3 2025'!$C$4:$G$116,4,0),"")</f>
        <v/>
      </c>
      <c r="N2742" s="95" t="str">
        <f t="shared" si="181"/>
        <v/>
      </c>
      <c r="O2742" s="96" t="str">
        <f t="shared" si="182"/>
        <v/>
      </c>
      <c r="P2742" s="14"/>
      <c r="Q2742" s="14"/>
      <c r="R2742" s="218" t="e">
        <f>+VLOOKUP(F2742,'ESTADAR V3 2025'!$D$125:$G$236,4,FALSE)</f>
        <v>#N/A</v>
      </c>
    </row>
    <row r="2743" spans="1:18" x14ac:dyDescent="0.35">
      <c r="A2743" s="83" t="str">
        <f>IFERROR(VLOOKUP(LEFT(F2743,4),Tabla3[[COD]:[PROCESO]],5,0),"")</f>
        <v/>
      </c>
      <c r="B2743" s="15"/>
      <c r="C2743" s="85"/>
      <c r="D2743" s="84" t="e">
        <f>VLOOKUP(E2743,FINCAS!$A$2:$B$77,2,0)</f>
        <v>#N/A</v>
      </c>
      <c r="E2743" s="15"/>
      <c r="F2743" s="15"/>
      <c r="G2743" s="82" t="e">
        <f>VLOOKUP(F2743,'ESTADAR V3 2025'!$D$125:$E$240,2,0)</f>
        <v>#N/A</v>
      </c>
      <c r="H2743" s="86"/>
      <c r="I2743" s="86"/>
      <c r="J2743" s="15"/>
      <c r="K2743" s="92">
        <f t="shared" si="179"/>
        <v>0</v>
      </c>
      <c r="L2743" s="93">
        <f t="shared" si="180"/>
        <v>0</v>
      </c>
      <c r="M2743" s="94" t="str">
        <f>+IFERROR(VLOOKUP(LEFT(F2743,4),'ESTADAR V3 2025'!$C$4:$G$116,4,0),"")</f>
        <v/>
      </c>
      <c r="N2743" s="95" t="str">
        <f t="shared" si="181"/>
        <v/>
      </c>
      <c r="O2743" s="96" t="str">
        <f t="shared" si="182"/>
        <v/>
      </c>
      <c r="P2743" s="14"/>
      <c r="Q2743" s="14"/>
      <c r="R2743" s="218" t="e">
        <f>+VLOOKUP(F2743,'ESTADAR V3 2025'!$D$125:$G$236,4,FALSE)</f>
        <v>#N/A</v>
      </c>
    </row>
    <row r="2744" spans="1:18" x14ac:dyDescent="0.35">
      <c r="A2744" s="83" t="str">
        <f>IFERROR(VLOOKUP(LEFT(F2744,4),Tabla3[[COD]:[PROCESO]],5,0),"")</f>
        <v/>
      </c>
      <c r="B2744" s="15"/>
      <c r="C2744" s="85"/>
      <c r="D2744" s="84" t="e">
        <f>VLOOKUP(E2744,FINCAS!$A$2:$B$77,2,0)</f>
        <v>#N/A</v>
      </c>
      <c r="E2744" s="15"/>
      <c r="F2744" s="15"/>
      <c r="G2744" s="82" t="e">
        <f>VLOOKUP(F2744,'ESTADAR V3 2025'!$D$125:$E$240,2,0)</f>
        <v>#N/A</v>
      </c>
      <c r="H2744" s="86"/>
      <c r="I2744" s="86"/>
      <c r="J2744" s="15"/>
      <c r="K2744" s="92">
        <f t="shared" si="179"/>
        <v>0</v>
      </c>
      <c r="L2744" s="93">
        <f t="shared" si="180"/>
        <v>0</v>
      </c>
      <c r="M2744" s="94" t="str">
        <f>+IFERROR(VLOOKUP(LEFT(F2744,4),'ESTADAR V3 2025'!$C$4:$G$116,4,0),"")</f>
        <v/>
      </c>
      <c r="N2744" s="95" t="str">
        <f t="shared" si="181"/>
        <v/>
      </c>
      <c r="O2744" s="96" t="str">
        <f t="shared" si="182"/>
        <v/>
      </c>
      <c r="P2744" s="14"/>
      <c r="Q2744" s="14"/>
      <c r="R2744" s="218" t="e">
        <f>+VLOOKUP(F2744,'ESTADAR V3 2025'!$D$125:$G$236,4,FALSE)</f>
        <v>#N/A</v>
      </c>
    </row>
    <row r="2745" spans="1:18" x14ac:dyDescent="0.35">
      <c r="A2745" s="83" t="str">
        <f>IFERROR(VLOOKUP(LEFT(F2745,4),Tabla3[[COD]:[PROCESO]],5,0),"")</f>
        <v/>
      </c>
      <c r="B2745" s="15"/>
      <c r="C2745" s="85"/>
      <c r="D2745" s="84" t="e">
        <f>VLOOKUP(E2745,FINCAS!$A$2:$B$77,2,0)</f>
        <v>#N/A</v>
      </c>
      <c r="E2745" s="15"/>
      <c r="F2745" s="15"/>
      <c r="G2745" s="82" t="e">
        <f>VLOOKUP(F2745,'ESTADAR V3 2025'!$D$125:$E$240,2,0)</f>
        <v>#N/A</v>
      </c>
      <c r="H2745" s="86"/>
      <c r="I2745" s="86"/>
      <c r="J2745" s="15"/>
      <c r="K2745" s="92">
        <f t="shared" si="179"/>
        <v>0</v>
      </c>
      <c r="L2745" s="93">
        <f t="shared" si="180"/>
        <v>0</v>
      </c>
      <c r="M2745" s="94" t="str">
        <f>+IFERROR(VLOOKUP(LEFT(F2745,4),'ESTADAR V3 2025'!$C$4:$G$116,4,0),"")</f>
        <v/>
      </c>
      <c r="N2745" s="95" t="str">
        <f t="shared" si="181"/>
        <v/>
      </c>
      <c r="O2745" s="96" t="str">
        <f t="shared" si="182"/>
        <v/>
      </c>
      <c r="P2745" s="14"/>
      <c r="Q2745" s="14"/>
      <c r="R2745" s="218" t="e">
        <f>+VLOOKUP(F2745,'ESTADAR V3 2025'!$D$125:$G$236,4,FALSE)</f>
        <v>#N/A</v>
      </c>
    </row>
    <row r="2746" spans="1:18" x14ac:dyDescent="0.35">
      <c r="A2746" s="83" t="str">
        <f>IFERROR(VLOOKUP(LEFT(F2746,4),Tabla3[[COD]:[PROCESO]],5,0),"")</f>
        <v/>
      </c>
      <c r="B2746" s="15"/>
      <c r="C2746" s="85"/>
      <c r="D2746" s="84" t="e">
        <f>VLOOKUP(E2746,FINCAS!$A$2:$B$77,2,0)</f>
        <v>#N/A</v>
      </c>
      <c r="E2746" s="15"/>
      <c r="F2746" s="15"/>
      <c r="G2746" s="82" t="e">
        <f>VLOOKUP(F2746,'ESTADAR V3 2025'!$D$125:$E$240,2,0)</f>
        <v>#N/A</v>
      </c>
      <c r="H2746" s="86"/>
      <c r="I2746" s="86"/>
      <c r="J2746" s="15"/>
      <c r="K2746" s="92">
        <f t="shared" si="179"/>
        <v>0</v>
      </c>
      <c r="L2746" s="93">
        <f t="shared" si="180"/>
        <v>0</v>
      </c>
      <c r="M2746" s="94" t="str">
        <f>+IFERROR(VLOOKUP(LEFT(F2746,4),'ESTADAR V3 2025'!$C$4:$G$116,4,0),"")</f>
        <v/>
      </c>
      <c r="N2746" s="95" t="str">
        <f t="shared" si="181"/>
        <v/>
      </c>
      <c r="O2746" s="96" t="str">
        <f t="shared" si="182"/>
        <v/>
      </c>
      <c r="P2746" s="14"/>
      <c r="Q2746" s="14"/>
      <c r="R2746" s="218" t="e">
        <f>+VLOOKUP(F2746,'ESTADAR V3 2025'!$D$125:$G$236,4,FALSE)</f>
        <v>#N/A</v>
      </c>
    </row>
    <row r="2747" spans="1:18" x14ac:dyDescent="0.35">
      <c r="A2747" s="83" t="str">
        <f>IFERROR(VLOOKUP(LEFT(F2747,4),Tabla3[[COD]:[PROCESO]],5,0),"")</f>
        <v/>
      </c>
      <c r="B2747" s="15"/>
      <c r="C2747" s="85"/>
      <c r="D2747" s="84" t="e">
        <f>VLOOKUP(E2747,FINCAS!$A$2:$B$77,2,0)</f>
        <v>#N/A</v>
      </c>
      <c r="E2747" s="15"/>
      <c r="F2747" s="15"/>
      <c r="G2747" s="82" t="e">
        <f>VLOOKUP(F2747,'ESTADAR V3 2025'!$D$125:$E$240,2,0)</f>
        <v>#N/A</v>
      </c>
      <c r="H2747" s="86"/>
      <c r="I2747" s="86"/>
      <c r="J2747" s="15"/>
      <c r="K2747" s="92">
        <f t="shared" si="179"/>
        <v>0</v>
      </c>
      <c r="L2747" s="93">
        <f t="shared" si="180"/>
        <v>0</v>
      </c>
      <c r="M2747" s="94" t="str">
        <f>+IFERROR(VLOOKUP(LEFT(F2747,4),'ESTADAR V3 2025'!$C$4:$G$116,4,0),"")</f>
        <v/>
      </c>
      <c r="N2747" s="95" t="str">
        <f t="shared" si="181"/>
        <v/>
      </c>
      <c r="O2747" s="96" t="str">
        <f t="shared" si="182"/>
        <v/>
      </c>
      <c r="P2747" s="14"/>
      <c r="Q2747" s="14"/>
      <c r="R2747" s="218" t="e">
        <f>+VLOOKUP(F2747,'ESTADAR V3 2025'!$D$125:$G$236,4,FALSE)</f>
        <v>#N/A</v>
      </c>
    </row>
    <row r="2748" spans="1:18" x14ac:dyDescent="0.35">
      <c r="A2748" s="83" t="str">
        <f>IFERROR(VLOOKUP(LEFT(F2748,4),Tabla3[[COD]:[PROCESO]],5,0),"")</f>
        <v/>
      </c>
      <c r="B2748" s="15"/>
      <c r="C2748" s="85"/>
      <c r="D2748" s="84" t="e">
        <f>VLOOKUP(E2748,FINCAS!$A$2:$B$77,2,0)</f>
        <v>#N/A</v>
      </c>
      <c r="E2748" s="15"/>
      <c r="F2748" s="15"/>
      <c r="G2748" s="82" t="e">
        <f>VLOOKUP(F2748,'ESTADAR V3 2025'!$D$125:$E$240,2,0)</f>
        <v>#N/A</v>
      </c>
      <c r="H2748" s="86"/>
      <c r="I2748" s="86"/>
      <c r="J2748" s="15"/>
      <c r="K2748" s="92">
        <f t="shared" si="179"/>
        <v>0</v>
      </c>
      <c r="L2748" s="93">
        <f t="shared" si="180"/>
        <v>0</v>
      </c>
      <c r="M2748" s="94" t="str">
        <f>+IFERROR(VLOOKUP(LEFT(F2748,4),'ESTADAR V3 2025'!$C$4:$G$116,4,0),"")</f>
        <v/>
      </c>
      <c r="N2748" s="95" t="str">
        <f t="shared" si="181"/>
        <v/>
      </c>
      <c r="O2748" s="96" t="str">
        <f t="shared" si="182"/>
        <v/>
      </c>
      <c r="P2748" s="14"/>
      <c r="Q2748" s="14"/>
      <c r="R2748" s="218" t="e">
        <f>+VLOOKUP(F2748,'ESTADAR V3 2025'!$D$125:$G$236,4,FALSE)</f>
        <v>#N/A</v>
      </c>
    </row>
    <row r="2749" spans="1:18" x14ac:dyDescent="0.35">
      <c r="A2749" s="83" t="str">
        <f>IFERROR(VLOOKUP(LEFT(F2749,4),Tabla3[[COD]:[PROCESO]],5,0),"")</f>
        <v/>
      </c>
      <c r="B2749" s="15"/>
      <c r="C2749" s="85"/>
      <c r="D2749" s="84" t="e">
        <f>VLOOKUP(E2749,FINCAS!$A$2:$B$77,2,0)</f>
        <v>#N/A</v>
      </c>
      <c r="E2749" s="15"/>
      <c r="F2749" s="15"/>
      <c r="G2749" s="82" t="e">
        <f>VLOOKUP(F2749,'ESTADAR V3 2025'!$D$125:$E$240,2,0)</f>
        <v>#N/A</v>
      </c>
      <c r="H2749" s="86"/>
      <c r="I2749" s="86"/>
      <c r="J2749" s="15"/>
      <c r="K2749" s="92">
        <f t="shared" si="179"/>
        <v>0</v>
      </c>
      <c r="L2749" s="93">
        <f t="shared" si="180"/>
        <v>0</v>
      </c>
      <c r="M2749" s="94" t="str">
        <f>+IFERROR(VLOOKUP(LEFT(F2749,4),'ESTADAR V3 2025'!$C$4:$G$116,4,0),"")</f>
        <v/>
      </c>
      <c r="N2749" s="95" t="str">
        <f t="shared" si="181"/>
        <v/>
      </c>
      <c r="O2749" s="96" t="str">
        <f t="shared" si="182"/>
        <v/>
      </c>
      <c r="P2749" s="14"/>
      <c r="Q2749" s="14"/>
      <c r="R2749" s="218" t="e">
        <f>+VLOOKUP(F2749,'ESTADAR V3 2025'!$D$125:$G$236,4,FALSE)</f>
        <v>#N/A</v>
      </c>
    </row>
    <row r="2750" spans="1:18" x14ac:dyDescent="0.35">
      <c r="A2750" s="83" t="str">
        <f>IFERROR(VLOOKUP(LEFT(F2750,4),Tabla3[[COD]:[PROCESO]],5,0),"")</f>
        <v/>
      </c>
      <c r="B2750" s="15"/>
      <c r="C2750" s="85"/>
      <c r="D2750" s="84" t="e">
        <f>VLOOKUP(E2750,FINCAS!$A$2:$B$77,2,0)</f>
        <v>#N/A</v>
      </c>
      <c r="E2750" s="15"/>
      <c r="F2750" s="15"/>
      <c r="G2750" s="82" t="e">
        <f>VLOOKUP(F2750,'ESTADAR V3 2025'!$D$125:$E$240,2,0)</f>
        <v>#N/A</v>
      </c>
      <c r="H2750" s="86"/>
      <c r="I2750" s="86"/>
      <c r="J2750" s="15"/>
      <c r="K2750" s="92">
        <f t="shared" si="179"/>
        <v>0</v>
      </c>
      <c r="L2750" s="93">
        <f t="shared" si="180"/>
        <v>0</v>
      </c>
      <c r="M2750" s="94" t="str">
        <f>+IFERROR(VLOOKUP(LEFT(F2750,4),'ESTADAR V3 2025'!$C$4:$G$116,4,0),"")</f>
        <v/>
      </c>
      <c r="N2750" s="95" t="str">
        <f t="shared" si="181"/>
        <v/>
      </c>
      <c r="O2750" s="96" t="str">
        <f t="shared" si="182"/>
        <v/>
      </c>
      <c r="P2750" s="14"/>
      <c r="Q2750" s="14"/>
      <c r="R2750" s="218" t="e">
        <f>+VLOOKUP(F2750,'ESTADAR V3 2025'!$D$125:$G$236,4,FALSE)</f>
        <v>#N/A</v>
      </c>
    </row>
    <row r="2751" spans="1:18" x14ac:dyDescent="0.35">
      <c r="A2751" s="83" t="str">
        <f>IFERROR(VLOOKUP(LEFT(F2751,4),Tabla3[[COD]:[PROCESO]],5,0),"")</f>
        <v/>
      </c>
      <c r="B2751" s="15"/>
      <c r="C2751" s="85"/>
      <c r="D2751" s="84" t="e">
        <f>VLOOKUP(E2751,FINCAS!$A$2:$B$77,2,0)</f>
        <v>#N/A</v>
      </c>
      <c r="E2751" s="15"/>
      <c r="F2751" s="15"/>
      <c r="G2751" s="82" t="e">
        <f>VLOOKUP(F2751,'ESTADAR V3 2025'!$D$125:$E$240,2,0)</f>
        <v>#N/A</v>
      </c>
      <c r="H2751" s="86"/>
      <c r="I2751" s="86"/>
      <c r="J2751" s="15"/>
      <c r="K2751" s="92">
        <f t="shared" si="179"/>
        <v>0</v>
      </c>
      <c r="L2751" s="93">
        <f t="shared" si="180"/>
        <v>0</v>
      </c>
      <c r="M2751" s="94" t="str">
        <f>+IFERROR(VLOOKUP(LEFT(F2751,4),'ESTADAR V3 2025'!$C$4:$G$116,4,0),"")</f>
        <v/>
      </c>
      <c r="N2751" s="95" t="str">
        <f t="shared" si="181"/>
        <v/>
      </c>
      <c r="O2751" s="96" t="str">
        <f t="shared" si="182"/>
        <v/>
      </c>
      <c r="P2751" s="14"/>
      <c r="Q2751" s="14"/>
      <c r="R2751" s="218" t="e">
        <f>+VLOOKUP(F2751,'ESTADAR V3 2025'!$D$125:$G$236,4,FALSE)</f>
        <v>#N/A</v>
      </c>
    </row>
    <row r="2752" spans="1:18" x14ac:dyDescent="0.35">
      <c r="A2752" s="83" t="str">
        <f>IFERROR(VLOOKUP(LEFT(F2752,4),Tabla3[[COD]:[PROCESO]],5,0),"")</f>
        <v/>
      </c>
      <c r="B2752" s="15"/>
      <c r="C2752" s="85"/>
      <c r="D2752" s="84" t="e">
        <f>VLOOKUP(E2752,FINCAS!$A$2:$B$77,2,0)</f>
        <v>#N/A</v>
      </c>
      <c r="E2752" s="15"/>
      <c r="F2752" s="15"/>
      <c r="G2752" s="82" t="e">
        <f>VLOOKUP(F2752,'ESTADAR V3 2025'!$D$125:$E$240,2,0)</f>
        <v>#N/A</v>
      </c>
      <c r="H2752" s="86"/>
      <c r="I2752" s="86"/>
      <c r="J2752" s="15"/>
      <c r="K2752" s="92">
        <f t="shared" si="179"/>
        <v>0</v>
      </c>
      <c r="L2752" s="93">
        <f t="shared" si="180"/>
        <v>0</v>
      </c>
      <c r="M2752" s="94" t="str">
        <f>+IFERROR(VLOOKUP(LEFT(F2752,4),'ESTADAR V3 2025'!$C$4:$G$116,4,0),"")</f>
        <v/>
      </c>
      <c r="N2752" s="95" t="str">
        <f t="shared" si="181"/>
        <v/>
      </c>
      <c r="O2752" s="96" t="str">
        <f t="shared" si="182"/>
        <v/>
      </c>
      <c r="P2752" s="14"/>
      <c r="Q2752" s="14"/>
      <c r="R2752" s="218" t="e">
        <f>+VLOOKUP(F2752,'ESTADAR V3 2025'!$D$125:$G$236,4,FALSE)</f>
        <v>#N/A</v>
      </c>
    </row>
    <row r="2753" spans="1:18" x14ac:dyDescent="0.35">
      <c r="A2753" s="83" t="str">
        <f>IFERROR(VLOOKUP(LEFT(F2753,4),Tabla3[[COD]:[PROCESO]],5,0),"")</f>
        <v/>
      </c>
      <c r="B2753" s="15"/>
      <c r="C2753" s="85"/>
      <c r="D2753" s="84" t="e">
        <f>VLOOKUP(E2753,FINCAS!$A$2:$B$77,2,0)</f>
        <v>#N/A</v>
      </c>
      <c r="E2753" s="15"/>
      <c r="F2753" s="15"/>
      <c r="G2753" s="82" t="e">
        <f>VLOOKUP(F2753,'ESTADAR V3 2025'!$D$125:$E$240,2,0)</f>
        <v>#N/A</v>
      </c>
      <c r="H2753" s="86"/>
      <c r="I2753" s="86"/>
      <c r="J2753" s="15"/>
      <c r="K2753" s="92">
        <f t="shared" si="179"/>
        <v>0</v>
      </c>
      <c r="L2753" s="93">
        <f t="shared" si="180"/>
        <v>0</v>
      </c>
      <c r="M2753" s="94" t="str">
        <f>+IFERROR(VLOOKUP(LEFT(F2753,4),'ESTADAR V3 2025'!$C$4:$G$116,4,0),"")</f>
        <v/>
      </c>
      <c r="N2753" s="95" t="str">
        <f t="shared" si="181"/>
        <v/>
      </c>
      <c r="O2753" s="96" t="str">
        <f t="shared" si="182"/>
        <v/>
      </c>
      <c r="P2753" s="14"/>
      <c r="Q2753" s="14"/>
      <c r="R2753" s="218" t="e">
        <f>+VLOOKUP(F2753,'ESTADAR V3 2025'!$D$125:$G$236,4,FALSE)</f>
        <v>#N/A</v>
      </c>
    </row>
    <row r="2754" spans="1:18" x14ac:dyDescent="0.35">
      <c r="A2754" s="83" t="str">
        <f>IFERROR(VLOOKUP(LEFT(F2754,4),Tabla3[[COD]:[PROCESO]],5,0),"")</f>
        <v/>
      </c>
      <c r="B2754" s="15"/>
      <c r="C2754" s="85"/>
      <c r="D2754" s="84" t="e">
        <f>VLOOKUP(E2754,FINCAS!$A$2:$B$77,2,0)</f>
        <v>#N/A</v>
      </c>
      <c r="E2754" s="15"/>
      <c r="F2754" s="15"/>
      <c r="G2754" s="82" t="e">
        <f>VLOOKUP(F2754,'ESTADAR V3 2025'!$D$125:$E$240,2,0)</f>
        <v>#N/A</v>
      </c>
      <c r="H2754" s="86"/>
      <c r="I2754" s="86"/>
      <c r="J2754" s="15"/>
      <c r="K2754" s="92">
        <f t="shared" si="179"/>
        <v>0</v>
      </c>
      <c r="L2754" s="93">
        <f t="shared" si="180"/>
        <v>0</v>
      </c>
      <c r="M2754" s="94" t="str">
        <f>+IFERROR(VLOOKUP(LEFT(F2754,4),'ESTADAR V3 2025'!$C$4:$G$116,4,0),"")</f>
        <v/>
      </c>
      <c r="N2754" s="95" t="str">
        <f t="shared" si="181"/>
        <v/>
      </c>
      <c r="O2754" s="96" t="str">
        <f t="shared" si="182"/>
        <v/>
      </c>
      <c r="P2754" s="14"/>
      <c r="Q2754" s="14"/>
      <c r="R2754" s="218" t="e">
        <f>+VLOOKUP(F2754,'ESTADAR V3 2025'!$D$125:$G$236,4,FALSE)</f>
        <v>#N/A</v>
      </c>
    </row>
    <row r="2755" spans="1:18" x14ac:dyDescent="0.35">
      <c r="A2755" s="83" t="str">
        <f>IFERROR(VLOOKUP(LEFT(F2755,4),Tabla3[[COD]:[PROCESO]],5,0),"")</f>
        <v/>
      </c>
      <c r="B2755" s="15"/>
      <c r="C2755" s="85"/>
      <c r="D2755" s="84" t="e">
        <f>VLOOKUP(E2755,FINCAS!$A$2:$B$77,2,0)</f>
        <v>#N/A</v>
      </c>
      <c r="E2755" s="15"/>
      <c r="F2755" s="15"/>
      <c r="G2755" s="82" t="e">
        <f>VLOOKUP(F2755,'ESTADAR V3 2025'!$D$125:$E$240,2,0)</f>
        <v>#N/A</v>
      </c>
      <c r="H2755" s="86"/>
      <c r="I2755" s="86"/>
      <c r="J2755" s="15"/>
      <c r="K2755" s="92">
        <f t="shared" si="179"/>
        <v>0</v>
      </c>
      <c r="L2755" s="93">
        <f t="shared" si="180"/>
        <v>0</v>
      </c>
      <c r="M2755" s="94" t="str">
        <f>+IFERROR(VLOOKUP(LEFT(F2755,4),'ESTADAR V3 2025'!$C$4:$G$116,4,0),"")</f>
        <v/>
      </c>
      <c r="N2755" s="95" t="str">
        <f t="shared" si="181"/>
        <v/>
      </c>
      <c r="O2755" s="96" t="str">
        <f t="shared" si="182"/>
        <v/>
      </c>
      <c r="P2755" s="14"/>
      <c r="Q2755" s="14"/>
      <c r="R2755" s="218" t="e">
        <f>+VLOOKUP(F2755,'ESTADAR V3 2025'!$D$125:$G$236,4,FALSE)</f>
        <v>#N/A</v>
      </c>
    </row>
    <row r="2756" spans="1:18" x14ac:dyDescent="0.35">
      <c r="A2756" s="83" t="str">
        <f>IFERROR(VLOOKUP(LEFT(F2756,4),Tabla3[[COD]:[PROCESO]],5,0),"")</f>
        <v/>
      </c>
      <c r="B2756" s="15"/>
      <c r="C2756" s="85"/>
      <c r="D2756" s="84" t="e">
        <f>VLOOKUP(E2756,FINCAS!$A$2:$B$77,2,0)</f>
        <v>#N/A</v>
      </c>
      <c r="E2756" s="15"/>
      <c r="F2756" s="15"/>
      <c r="G2756" s="82" t="e">
        <f>VLOOKUP(F2756,'ESTADAR V3 2025'!$D$125:$E$240,2,0)</f>
        <v>#N/A</v>
      </c>
      <c r="H2756" s="86"/>
      <c r="I2756" s="86"/>
      <c r="J2756" s="15"/>
      <c r="K2756" s="92">
        <f t="shared" si="179"/>
        <v>0</v>
      </c>
      <c r="L2756" s="93">
        <f t="shared" si="180"/>
        <v>0</v>
      </c>
      <c r="M2756" s="94" t="str">
        <f>+IFERROR(VLOOKUP(LEFT(F2756,4),'ESTADAR V3 2025'!$C$4:$G$116,4,0),"")</f>
        <v/>
      </c>
      <c r="N2756" s="95" t="str">
        <f t="shared" si="181"/>
        <v/>
      </c>
      <c r="O2756" s="96" t="str">
        <f t="shared" si="182"/>
        <v/>
      </c>
      <c r="P2756" s="14"/>
      <c r="Q2756" s="14"/>
      <c r="R2756" s="218" t="e">
        <f>+VLOOKUP(F2756,'ESTADAR V3 2025'!$D$125:$G$236,4,FALSE)</f>
        <v>#N/A</v>
      </c>
    </row>
    <row r="2757" spans="1:18" x14ac:dyDescent="0.35">
      <c r="A2757" s="83" t="str">
        <f>IFERROR(VLOOKUP(LEFT(F2757,4),Tabla3[[COD]:[PROCESO]],5,0),"")</f>
        <v/>
      </c>
      <c r="B2757" s="15"/>
      <c r="C2757" s="85"/>
      <c r="D2757" s="84" t="e">
        <f>VLOOKUP(E2757,FINCAS!$A$2:$B$77,2,0)</f>
        <v>#N/A</v>
      </c>
      <c r="E2757" s="15"/>
      <c r="F2757" s="15"/>
      <c r="G2757" s="82" t="e">
        <f>VLOOKUP(F2757,'ESTADAR V3 2025'!$D$125:$E$240,2,0)</f>
        <v>#N/A</v>
      </c>
      <c r="H2757" s="86"/>
      <c r="I2757" s="86"/>
      <c r="J2757" s="15"/>
      <c r="K2757" s="92">
        <f t="shared" si="179"/>
        <v>0</v>
      </c>
      <c r="L2757" s="93">
        <f t="shared" si="180"/>
        <v>0</v>
      </c>
      <c r="M2757" s="94" t="str">
        <f>+IFERROR(VLOOKUP(LEFT(F2757,4),'ESTADAR V3 2025'!$C$4:$G$116,4,0),"")</f>
        <v/>
      </c>
      <c r="N2757" s="95" t="str">
        <f t="shared" si="181"/>
        <v/>
      </c>
      <c r="O2757" s="96" t="str">
        <f t="shared" si="182"/>
        <v/>
      </c>
      <c r="P2757" s="14"/>
      <c r="Q2757" s="14"/>
      <c r="R2757" s="218" t="e">
        <f>+VLOOKUP(F2757,'ESTADAR V3 2025'!$D$125:$G$236,4,FALSE)</f>
        <v>#N/A</v>
      </c>
    </row>
    <row r="2758" spans="1:18" x14ac:dyDescent="0.35">
      <c r="A2758" s="83" t="str">
        <f>IFERROR(VLOOKUP(LEFT(F2758,4),Tabla3[[COD]:[PROCESO]],5,0),"")</f>
        <v/>
      </c>
      <c r="B2758" s="15"/>
      <c r="C2758" s="85"/>
      <c r="D2758" s="84" t="e">
        <f>VLOOKUP(E2758,FINCAS!$A$2:$B$77,2,0)</f>
        <v>#N/A</v>
      </c>
      <c r="E2758" s="15"/>
      <c r="F2758" s="15"/>
      <c r="G2758" s="82" t="e">
        <f>VLOOKUP(F2758,'ESTADAR V3 2025'!$D$125:$E$240,2,0)</f>
        <v>#N/A</v>
      </c>
      <c r="H2758" s="86"/>
      <c r="I2758" s="86"/>
      <c r="J2758" s="15"/>
      <c r="K2758" s="92">
        <f t="shared" si="179"/>
        <v>0</v>
      </c>
      <c r="L2758" s="93">
        <f t="shared" si="180"/>
        <v>0</v>
      </c>
      <c r="M2758" s="94" t="str">
        <f>+IFERROR(VLOOKUP(LEFT(F2758,4),'ESTADAR V3 2025'!$C$4:$G$116,4,0),"")</f>
        <v/>
      </c>
      <c r="N2758" s="95" t="str">
        <f t="shared" si="181"/>
        <v/>
      </c>
      <c r="O2758" s="96" t="str">
        <f t="shared" si="182"/>
        <v/>
      </c>
      <c r="P2758" s="14"/>
      <c r="Q2758" s="14"/>
      <c r="R2758" s="218" t="e">
        <f>+VLOOKUP(F2758,'ESTADAR V3 2025'!$D$125:$G$236,4,FALSE)</f>
        <v>#N/A</v>
      </c>
    </row>
    <row r="2759" spans="1:18" x14ac:dyDescent="0.35">
      <c r="A2759" s="83" t="str">
        <f>IFERROR(VLOOKUP(LEFT(F2759,4),Tabla3[[COD]:[PROCESO]],5,0),"")</f>
        <v/>
      </c>
      <c r="B2759" s="15"/>
      <c r="C2759" s="85"/>
      <c r="D2759" s="84" t="e">
        <f>VLOOKUP(E2759,FINCAS!$A$2:$B$77,2,0)</f>
        <v>#N/A</v>
      </c>
      <c r="E2759" s="15"/>
      <c r="F2759" s="15"/>
      <c r="G2759" s="82" t="e">
        <f>VLOOKUP(F2759,'ESTADAR V3 2025'!$D$125:$E$240,2,0)</f>
        <v>#N/A</v>
      </c>
      <c r="H2759" s="86"/>
      <c r="I2759" s="86"/>
      <c r="J2759" s="15"/>
      <c r="K2759" s="92">
        <f t="shared" si="179"/>
        <v>0</v>
      </c>
      <c r="L2759" s="93">
        <f t="shared" si="180"/>
        <v>0</v>
      </c>
      <c r="M2759" s="94" t="str">
        <f>+IFERROR(VLOOKUP(LEFT(F2759,4),'ESTADAR V3 2025'!$C$4:$G$116,4,0),"")</f>
        <v/>
      </c>
      <c r="N2759" s="95" t="str">
        <f t="shared" si="181"/>
        <v/>
      </c>
      <c r="O2759" s="96" t="str">
        <f t="shared" si="182"/>
        <v/>
      </c>
      <c r="P2759" s="14"/>
      <c r="Q2759" s="14"/>
      <c r="R2759" s="218" t="e">
        <f>+VLOOKUP(F2759,'ESTADAR V3 2025'!$D$125:$G$236,4,FALSE)</f>
        <v>#N/A</v>
      </c>
    </row>
    <row r="2760" spans="1:18" x14ac:dyDescent="0.35">
      <c r="A2760" s="83" t="str">
        <f>IFERROR(VLOOKUP(LEFT(F2760,4),Tabla3[[COD]:[PROCESO]],5,0),"")</f>
        <v/>
      </c>
      <c r="B2760" s="15"/>
      <c r="C2760" s="85"/>
      <c r="D2760" s="84" t="e">
        <f>VLOOKUP(E2760,FINCAS!$A$2:$B$77,2,0)</f>
        <v>#N/A</v>
      </c>
      <c r="E2760" s="15"/>
      <c r="F2760" s="15"/>
      <c r="G2760" s="82" t="e">
        <f>VLOOKUP(F2760,'ESTADAR V3 2025'!$D$125:$E$240,2,0)</f>
        <v>#N/A</v>
      </c>
      <c r="H2760" s="86"/>
      <c r="I2760" s="86"/>
      <c r="J2760" s="15"/>
      <c r="K2760" s="92">
        <f t="shared" si="179"/>
        <v>0</v>
      </c>
      <c r="L2760" s="93">
        <f t="shared" si="180"/>
        <v>0</v>
      </c>
      <c r="M2760" s="94" t="str">
        <f>+IFERROR(VLOOKUP(LEFT(F2760,4),'ESTADAR V3 2025'!$C$4:$G$116,4,0),"")</f>
        <v/>
      </c>
      <c r="N2760" s="95" t="str">
        <f t="shared" si="181"/>
        <v/>
      </c>
      <c r="O2760" s="96" t="str">
        <f t="shared" si="182"/>
        <v/>
      </c>
      <c r="P2760" s="14"/>
      <c r="Q2760" s="14"/>
      <c r="R2760" s="218" t="e">
        <f>+VLOOKUP(F2760,'ESTADAR V3 2025'!$D$125:$G$236,4,FALSE)</f>
        <v>#N/A</v>
      </c>
    </row>
    <row r="2761" spans="1:18" x14ac:dyDescent="0.35">
      <c r="A2761" s="83" t="str">
        <f>IFERROR(VLOOKUP(LEFT(F2761,4),Tabla3[[COD]:[PROCESO]],5,0),"")</f>
        <v/>
      </c>
      <c r="B2761" s="15"/>
      <c r="C2761" s="85"/>
      <c r="D2761" s="84" t="e">
        <f>VLOOKUP(E2761,FINCAS!$A$2:$B$77,2,0)</f>
        <v>#N/A</v>
      </c>
      <c r="E2761" s="15"/>
      <c r="F2761" s="15"/>
      <c r="G2761" s="82" t="e">
        <f>VLOOKUP(F2761,'ESTADAR V3 2025'!$D$125:$E$240,2,0)</f>
        <v>#N/A</v>
      </c>
      <c r="H2761" s="86"/>
      <c r="I2761" s="86"/>
      <c r="J2761" s="15"/>
      <c r="K2761" s="92">
        <f t="shared" si="179"/>
        <v>0</v>
      </c>
      <c r="L2761" s="93">
        <f t="shared" si="180"/>
        <v>0</v>
      </c>
      <c r="M2761" s="94" t="str">
        <f>+IFERROR(VLOOKUP(LEFT(F2761,4),'ESTADAR V3 2025'!$C$4:$G$116,4,0),"")</f>
        <v/>
      </c>
      <c r="N2761" s="95" t="str">
        <f t="shared" si="181"/>
        <v/>
      </c>
      <c r="O2761" s="96" t="str">
        <f t="shared" si="182"/>
        <v/>
      </c>
      <c r="P2761" s="14"/>
      <c r="Q2761" s="14"/>
      <c r="R2761" s="218" t="e">
        <f>+VLOOKUP(F2761,'ESTADAR V3 2025'!$D$125:$G$236,4,FALSE)</f>
        <v>#N/A</v>
      </c>
    </row>
    <row r="2762" spans="1:18" x14ac:dyDescent="0.35">
      <c r="A2762" s="83" t="str">
        <f>IFERROR(VLOOKUP(LEFT(F2762,4),Tabla3[[COD]:[PROCESO]],5,0),"")</f>
        <v/>
      </c>
      <c r="B2762" s="15"/>
      <c r="C2762" s="85"/>
      <c r="D2762" s="84" t="e">
        <f>VLOOKUP(E2762,FINCAS!$A$2:$B$77,2,0)</f>
        <v>#N/A</v>
      </c>
      <c r="E2762" s="15"/>
      <c r="F2762" s="15"/>
      <c r="G2762" s="82" t="e">
        <f>VLOOKUP(F2762,'ESTADAR V3 2025'!$D$125:$E$240,2,0)</f>
        <v>#N/A</v>
      </c>
      <c r="H2762" s="86"/>
      <c r="I2762" s="86"/>
      <c r="J2762" s="15"/>
      <c r="K2762" s="92">
        <f t="shared" si="179"/>
        <v>0</v>
      </c>
      <c r="L2762" s="93">
        <f t="shared" si="180"/>
        <v>0</v>
      </c>
      <c r="M2762" s="94" t="str">
        <f>+IFERROR(VLOOKUP(LEFT(F2762,4),'ESTADAR V3 2025'!$C$4:$G$116,4,0),"")</f>
        <v/>
      </c>
      <c r="N2762" s="95" t="str">
        <f t="shared" si="181"/>
        <v/>
      </c>
      <c r="O2762" s="96" t="str">
        <f t="shared" si="182"/>
        <v/>
      </c>
      <c r="P2762" s="14"/>
      <c r="Q2762" s="14"/>
      <c r="R2762" s="218" t="e">
        <f>+VLOOKUP(F2762,'ESTADAR V3 2025'!$D$125:$G$236,4,FALSE)</f>
        <v>#N/A</v>
      </c>
    </row>
    <row r="2763" spans="1:18" x14ac:dyDescent="0.35">
      <c r="A2763" s="83" t="str">
        <f>IFERROR(VLOOKUP(LEFT(F2763,4),Tabla3[[COD]:[PROCESO]],5,0),"")</f>
        <v/>
      </c>
      <c r="B2763" s="15"/>
      <c r="C2763" s="85"/>
      <c r="D2763" s="84" t="e">
        <f>VLOOKUP(E2763,FINCAS!$A$2:$B$77,2,0)</f>
        <v>#N/A</v>
      </c>
      <c r="E2763" s="15"/>
      <c r="F2763" s="15"/>
      <c r="G2763" s="82" t="e">
        <f>VLOOKUP(F2763,'ESTADAR V3 2025'!$D$125:$E$240,2,0)</f>
        <v>#N/A</v>
      </c>
      <c r="H2763" s="86"/>
      <c r="I2763" s="86"/>
      <c r="J2763" s="15"/>
      <c r="K2763" s="92">
        <f t="shared" si="179"/>
        <v>0</v>
      </c>
      <c r="L2763" s="93">
        <f t="shared" si="180"/>
        <v>0</v>
      </c>
      <c r="M2763" s="94" t="str">
        <f>+IFERROR(VLOOKUP(LEFT(F2763,4),'ESTADAR V3 2025'!$C$4:$G$116,4,0),"")</f>
        <v/>
      </c>
      <c r="N2763" s="95" t="str">
        <f t="shared" si="181"/>
        <v/>
      </c>
      <c r="O2763" s="96" t="str">
        <f t="shared" si="182"/>
        <v/>
      </c>
      <c r="P2763" s="14"/>
      <c r="Q2763" s="14"/>
      <c r="R2763" s="218" t="e">
        <f>+VLOOKUP(F2763,'ESTADAR V3 2025'!$D$125:$G$236,4,FALSE)</f>
        <v>#N/A</v>
      </c>
    </row>
    <row r="2764" spans="1:18" x14ac:dyDescent="0.35">
      <c r="A2764" s="83" t="str">
        <f>IFERROR(VLOOKUP(LEFT(F2764,4),Tabla3[[COD]:[PROCESO]],5,0),"")</f>
        <v/>
      </c>
      <c r="B2764" s="15"/>
      <c r="C2764" s="85"/>
      <c r="D2764" s="84" t="e">
        <f>VLOOKUP(E2764,FINCAS!$A$2:$B$77,2,0)</f>
        <v>#N/A</v>
      </c>
      <c r="E2764" s="15"/>
      <c r="F2764" s="15"/>
      <c r="G2764" s="82" t="e">
        <f>VLOOKUP(F2764,'ESTADAR V3 2025'!$D$125:$E$240,2,0)</f>
        <v>#N/A</v>
      </c>
      <c r="H2764" s="86"/>
      <c r="I2764" s="86"/>
      <c r="J2764" s="15"/>
      <c r="K2764" s="92">
        <f t="shared" si="179"/>
        <v>0</v>
      </c>
      <c r="L2764" s="93">
        <f t="shared" si="180"/>
        <v>0</v>
      </c>
      <c r="M2764" s="94" t="str">
        <f>+IFERROR(VLOOKUP(LEFT(F2764,4),'ESTADAR V3 2025'!$C$4:$G$116,4,0),"")</f>
        <v/>
      </c>
      <c r="N2764" s="95" t="str">
        <f t="shared" si="181"/>
        <v/>
      </c>
      <c r="O2764" s="96" t="str">
        <f t="shared" si="182"/>
        <v/>
      </c>
      <c r="P2764" s="14"/>
      <c r="Q2764" s="14"/>
      <c r="R2764" s="218" t="e">
        <f>+VLOOKUP(F2764,'ESTADAR V3 2025'!$D$125:$G$236,4,FALSE)</f>
        <v>#N/A</v>
      </c>
    </row>
    <row r="2765" spans="1:18" x14ac:dyDescent="0.35">
      <c r="A2765" s="83" t="str">
        <f>IFERROR(VLOOKUP(LEFT(F2765,4),Tabla3[[COD]:[PROCESO]],5,0),"")</f>
        <v/>
      </c>
      <c r="B2765" s="15"/>
      <c r="C2765" s="85"/>
      <c r="D2765" s="84" t="e">
        <f>VLOOKUP(E2765,FINCAS!$A$2:$B$77,2,0)</f>
        <v>#N/A</v>
      </c>
      <c r="E2765" s="15"/>
      <c r="F2765" s="15"/>
      <c r="G2765" s="82" t="e">
        <f>VLOOKUP(F2765,'ESTADAR V3 2025'!$D$125:$E$240,2,0)</f>
        <v>#N/A</v>
      </c>
      <c r="H2765" s="86"/>
      <c r="I2765" s="86"/>
      <c r="J2765" s="15"/>
      <c r="K2765" s="92">
        <f t="shared" si="179"/>
        <v>0</v>
      </c>
      <c r="L2765" s="93">
        <f t="shared" si="180"/>
        <v>0</v>
      </c>
      <c r="M2765" s="94" t="str">
        <f>+IFERROR(VLOOKUP(LEFT(F2765,4),'ESTADAR V3 2025'!$C$4:$G$116,4,0),"")</f>
        <v/>
      </c>
      <c r="N2765" s="95" t="str">
        <f t="shared" si="181"/>
        <v/>
      </c>
      <c r="O2765" s="96" t="str">
        <f t="shared" si="182"/>
        <v/>
      </c>
      <c r="P2765" s="14"/>
      <c r="Q2765" s="14"/>
      <c r="R2765" s="218" t="e">
        <f>+VLOOKUP(F2765,'ESTADAR V3 2025'!$D$125:$G$236,4,FALSE)</f>
        <v>#N/A</v>
      </c>
    </row>
    <row r="2766" spans="1:18" x14ac:dyDescent="0.35">
      <c r="A2766" s="83" t="str">
        <f>IFERROR(VLOOKUP(LEFT(F2766,4),Tabla3[[COD]:[PROCESO]],5,0),"")</f>
        <v/>
      </c>
      <c r="B2766" s="15"/>
      <c r="C2766" s="85"/>
      <c r="D2766" s="84" t="e">
        <f>VLOOKUP(E2766,FINCAS!$A$2:$B$77,2,0)</f>
        <v>#N/A</v>
      </c>
      <c r="E2766" s="15"/>
      <c r="F2766" s="15"/>
      <c r="G2766" s="82" t="e">
        <f>VLOOKUP(F2766,'ESTADAR V3 2025'!$D$125:$E$240,2,0)</f>
        <v>#N/A</v>
      </c>
      <c r="H2766" s="86"/>
      <c r="I2766" s="86"/>
      <c r="J2766" s="15"/>
      <c r="K2766" s="92">
        <f t="shared" si="179"/>
        <v>0</v>
      </c>
      <c r="L2766" s="93">
        <f t="shared" si="180"/>
        <v>0</v>
      </c>
      <c r="M2766" s="94" t="str">
        <f>+IFERROR(VLOOKUP(LEFT(F2766,4),'ESTADAR V3 2025'!$C$4:$G$116,4,0),"")</f>
        <v/>
      </c>
      <c r="N2766" s="95" t="str">
        <f t="shared" si="181"/>
        <v/>
      </c>
      <c r="O2766" s="96" t="str">
        <f t="shared" si="182"/>
        <v/>
      </c>
      <c r="P2766" s="14"/>
      <c r="Q2766" s="14"/>
      <c r="R2766" s="218" t="e">
        <f>+VLOOKUP(F2766,'ESTADAR V3 2025'!$D$125:$G$236,4,FALSE)</f>
        <v>#N/A</v>
      </c>
    </row>
    <row r="2767" spans="1:18" x14ac:dyDescent="0.35">
      <c r="A2767" s="83" t="str">
        <f>IFERROR(VLOOKUP(LEFT(F2767,4),Tabla3[[COD]:[PROCESO]],5,0),"")</f>
        <v/>
      </c>
      <c r="B2767" s="15"/>
      <c r="C2767" s="85"/>
      <c r="D2767" s="84" t="e">
        <f>VLOOKUP(E2767,FINCAS!$A$2:$B$77,2,0)</f>
        <v>#N/A</v>
      </c>
      <c r="E2767" s="15"/>
      <c r="F2767" s="15"/>
      <c r="G2767" s="82" t="e">
        <f>VLOOKUP(F2767,'ESTADAR V3 2025'!$D$125:$E$240,2,0)</f>
        <v>#N/A</v>
      </c>
      <c r="H2767" s="86"/>
      <c r="I2767" s="86"/>
      <c r="J2767" s="15"/>
      <c r="K2767" s="92">
        <f t="shared" si="179"/>
        <v>0</v>
      </c>
      <c r="L2767" s="93">
        <f t="shared" si="180"/>
        <v>0</v>
      </c>
      <c r="M2767" s="94" t="str">
        <f>+IFERROR(VLOOKUP(LEFT(F2767,4),'ESTADAR V3 2025'!$C$4:$G$116,4,0),"")</f>
        <v/>
      </c>
      <c r="N2767" s="95" t="str">
        <f t="shared" si="181"/>
        <v/>
      </c>
      <c r="O2767" s="96" t="str">
        <f t="shared" si="182"/>
        <v/>
      </c>
      <c r="P2767" s="14"/>
      <c r="Q2767" s="14"/>
      <c r="R2767" s="218" t="e">
        <f>+VLOOKUP(F2767,'ESTADAR V3 2025'!$D$125:$G$236,4,FALSE)</f>
        <v>#N/A</v>
      </c>
    </row>
    <row r="2768" spans="1:18" x14ac:dyDescent="0.35">
      <c r="A2768" s="83" t="str">
        <f>IFERROR(VLOOKUP(LEFT(F2768,4),Tabla3[[COD]:[PROCESO]],5,0),"")</f>
        <v/>
      </c>
      <c r="B2768" s="15"/>
      <c r="C2768" s="85"/>
      <c r="D2768" s="84" t="e">
        <f>VLOOKUP(E2768,FINCAS!$A$2:$B$77,2,0)</f>
        <v>#N/A</v>
      </c>
      <c r="E2768" s="15"/>
      <c r="F2768" s="15"/>
      <c r="G2768" s="82" t="e">
        <f>VLOOKUP(F2768,'ESTADAR V3 2025'!$D$125:$E$240,2,0)</f>
        <v>#N/A</v>
      </c>
      <c r="H2768" s="86"/>
      <c r="I2768" s="86"/>
      <c r="J2768" s="15"/>
      <c r="K2768" s="92">
        <f t="shared" si="179"/>
        <v>0</v>
      </c>
      <c r="L2768" s="93">
        <f t="shared" si="180"/>
        <v>0</v>
      </c>
      <c r="M2768" s="94" t="str">
        <f>+IFERROR(VLOOKUP(LEFT(F2768,4),'ESTADAR V3 2025'!$C$4:$G$116,4,0),"")</f>
        <v/>
      </c>
      <c r="N2768" s="95" t="str">
        <f t="shared" si="181"/>
        <v/>
      </c>
      <c r="O2768" s="96" t="str">
        <f t="shared" si="182"/>
        <v/>
      </c>
      <c r="P2768" s="14"/>
      <c r="Q2768" s="14"/>
      <c r="R2768" s="218" t="e">
        <f>+VLOOKUP(F2768,'ESTADAR V3 2025'!$D$125:$G$236,4,FALSE)</f>
        <v>#N/A</v>
      </c>
    </row>
    <row r="2769" spans="1:18" x14ac:dyDescent="0.35">
      <c r="A2769" s="83" t="str">
        <f>IFERROR(VLOOKUP(LEFT(F2769,4),Tabla3[[COD]:[PROCESO]],5,0),"")</f>
        <v/>
      </c>
      <c r="B2769" s="15"/>
      <c r="C2769" s="85"/>
      <c r="D2769" s="84" t="e">
        <f>VLOOKUP(E2769,FINCAS!$A$2:$B$77,2,0)</f>
        <v>#N/A</v>
      </c>
      <c r="E2769" s="15"/>
      <c r="F2769" s="15"/>
      <c r="G2769" s="82" t="e">
        <f>VLOOKUP(F2769,'ESTADAR V3 2025'!$D$125:$E$240,2,0)</f>
        <v>#N/A</v>
      </c>
      <c r="H2769" s="86"/>
      <c r="I2769" s="86"/>
      <c r="J2769" s="15"/>
      <c r="K2769" s="92">
        <f t="shared" si="179"/>
        <v>0</v>
      </c>
      <c r="L2769" s="93">
        <f t="shared" si="180"/>
        <v>0</v>
      </c>
      <c r="M2769" s="94" t="str">
        <f>+IFERROR(VLOOKUP(LEFT(F2769,4),'ESTADAR V3 2025'!$C$4:$G$116,4,0),"")</f>
        <v/>
      </c>
      <c r="N2769" s="95" t="str">
        <f t="shared" si="181"/>
        <v/>
      </c>
      <c r="O2769" s="96" t="str">
        <f t="shared" si="182"/>
        <v/>
      </c>
      <c r="P2769" s="14"/>
      <c r="Q2769" s="14"/>
      <c r="R2769" s="218" t="e">
        <f>+VLOOKUP(F2769,'ESTADAR V3 2025'!$D$125:$G$236,4,FALSE)</f>
        <v>#N/A</v>
      </c>
    </row>
    <row r="2770" spans="1:18" x14ac:dyDescent="0.35">
      <c r="A2770" s="83" t="str">
        <f>IFERROR(VLOOKUP(LEFT(F2770,4),Tabla3[[COD]:[PROCESO]],5,0),"")</f>
        <v/>
      </c>
      <c r="B2770" s="15"/>
      <c r="C2770" s="85"/>
      <c r="D2770" s="84" t="e">
        <f>VLOOKUP(E2770,FINCAS!$A$2:$B$77,2,0)</f>
        <v>#N/A</v>
      </c>
      <c r="E2770" s="15"/>
      <c r="F2770" s="15"/>
      <c r="G2770" s="82" t="e">
        <f>VLOOKUP(F2770,'ESTADAR V3 2025'!$D$125:$E$240,2,0)</f>
        <v>#N/A</v>
      </c>
      <c r="H2770" s="86"/>
      <c r="I2770" s="86"/>
      <c r="J2770" s="15"/>
      <c r="K2770" s="92">
        <f t="shared" si="179"/>
        <v>0</v>
      </c>
      <c r="L2770" s="93">
        <f t="shared" si="180"/>
        <v>0</v>
      </c>
      <c r="M2770" s="94" t="str">
        <f>+IFERROR(VLOOKUP(LEFT(F2770,4),'ESTADAR V3 2025'!$C$4:$G$116,4,0),"")</f>
        <v/>
      </c>
      <c r="N2770" s="95" t="str">
        <f t="shared" si="181"/>
        <v/>
      </c>
      <c r="O2770" s="96" t="str">
        <f t="shared" si="182"/>
        <v/>
      </c>
      <c r="P2770" s="14"/>
      <c r="Q2770" s="14"/>
      <c r="R2770" s="218" t="e">
        <f>+VLOOKUP(F2770,'ESTADAR V3 2025'!$D$125:$G$236,4,FALSE)</f>
        <v>#N/A</v>
      </c>
    </row>
    <row r="2771" spans="1:18" x14ac:dyDescent="0.35">
      <c r="A2771" s="83" t="str">
        <f>IFERROR(VLOOKUP(LEFT(F2771,4),Tabla3[[COD]:[PROCESO]],5,0),"")</f>
        <v/>
      </c>
      <c r="B2771" s="15"/>
      <c r="C2771" s="85"/>
      <c r="D2771" s="84" t="e">
        <f>VLOOKUP(E2771,FINCAS!$A$2:$B$77,2,0)</f>
        <v>#N/A</v>
      </c>
      <c r="E2771" s="15"/>
      <c r="F2771" s="15"/>
      <c r="G2771" s="82" t="e">
        <f>VLOOKUP(F2771,'ESTADAR V3 2025'!$D$125:$E$240,2,0)</f>
        <v>#N/A</v>
      </c>
      <c r="H2771" s="86"/>
      <c r="I2771" s="86"/>
      <c r="J2771" s="15"/>
      <c r="K2771" s="92">
        <f t="shared" si="179"/>
        <v>0</v>
      </c>
      <c r="L2771" s="93">
        <f t="shared" si="180"/>
        <v>0</v>
      </c>
      <c r="M2771" s="94" t="str">
        <f>+IFERROR(VLOOKUP(LEFT(F2771,4),'ESTADAR V3 2025'!$C$4:$G$116,4,0),"")</f>
        <v/>
      </c>
      <c r="N2771" s="95" t="str">
        <f t="shared" si="181"/>
        <v/>
      </c>
      <c r="O2771" s="96" t="str">
        <f t="shared" si="182"/>
        <v/>
      </c>
      <c r="P2771" s="14"/>
      <c r="Q2771" s="14"/>
      <c r="R2771" s="218" t="e">
        <f>+VLOOKUP(F2771,'ESTADAR V3 2025'!$D$125:$G$236,4,FALSE)</f>
        <v>#N/A</v>
      </c>
    </row>
    <row r="2772" spans="1:18" x14ac:dyDescent="0.35">
      <c r="A2772" s="83" t="str">
        <f>IFERROR(VLOOKUP(LEFT(F2772,4),Tabla3[[COD]:[PROCESO]],5,0),"")</f>
        <v/>
      </c>
      <c r="B2772" s="15"/>
      <c r="C2772" s="85"/>
      <c r="D2772" s="84" t="e">
        <f>VLOOKUP(E2772,FINCAS!$A$2:$B$77,2,0)</f>
        <v>#N/A</v>
      </c>
      <c r="E2772" s="15"/>
      <c r="F2772" s="15"/>
      <c r="G2772" s="82" t="e">
        <f>VLOOKUP(F2772,'ESTADAR V3 2025'!$D$125:$E$240,2,0)</f>
        <v>#N/A</v>
      </c>
      <c r="H2772" s="86"/>
      <c r="I2772" s="86"/>
      <c r="J2772" s="15"/>
      <c r="K2772" s="92">
        <f t="shared" si="179"/>
        <v>0</v>
      </c>
      <c r="L2772" s="93">
        <f t="shared" si="180"/>
        <v>0</v>
      </c>
      <c r="M2772" s="94" t="str">
        <f>+IFERROR(VLOOKUP(LEFT(F2772,4),'ESTADAR V3 2025'!$C$4:$G$116,4,0),"")</f>
        <v/>
      </c>
      <c r="N2772" s="95" t="str">
        <f t="shared" si="181"/>
        <v/>
      </c>
      <c r="O2772" s="96" t="str">
        <f t="shared" si="182"/>
        <v/>
      </c>
      <c r="P2772" s="14"/>
      <c r="Q2772" s="14"/>
      <c r="R2772" s="218" t="e">
        <f>+VLOOKUP(F2772,'ESTADAR V3 2025'!$D$125:$G$236,4,FALSE)</f>
        <v>#N/A</v>
      </c>
    </row>
    <row r="2773" spans="1:18" x14ac:dyDescent="0.35">
      <c r="A2773" s="83" t="str">
        <f>IFERROR(VLOOKUP(LEFT(F2773,4),Tabla3[[COD]:[PROCESO]],5,0),"")</f>
        <v/>
      </c>
      <c r="B2773" s="15"/>
      <c r="C2773" s="85"/>
      <c r="D2773" s="84" t="e">
        <f>VLOOKUP(E2773,FINCAS!$A$2:$B$77,2,0)</f>
        <v>#N/A</v>
      </c>
      <c r="E2773" s="15"/>
      <c r="F2773" s="15"/>
      <c r="G2773" s="82" t="e">
        <f>VLOOKUP(F2773,'ESTADAR V3 2025'!$D$125:$E$240,2,0)</f>
        <v>#N/A</v>
      </c>
      <c r="H2773" s="86"/>
      <c r="I2773" s="86"/>
      <c r="J2773" s="15"/>
      <c r="K2773" s="92">
        <f t="shared" si="179"/>
        <v>0</v>
      </c>
      <c r="L2773" s="93">
        <f t="shared" si="180"/>
        <v>0</v>
      </c>
      <c r="M2773" s="94" t="str">
        <f>+IFERROR(VLOOKUP(LEFT(F2773,4),'ESTADAR V3 2025'!$C$4:$G$116,4,0),"")</f>
        <v/>
      </c>
      <c r="N2773" s="95" t="str">
        <f t="shared" si="181"/>
        <v/>
      </c>
      <c r="O2773" s="96" t="str">
        <f t="shared" si="182"/>
        <v/>
      </c>
      <c r="P2773" s="14"/>
      <c r="Q2773" s="14"/>
      <c r="R2773" s="218" t="e">
        <f>+VLOOKUP(F2773,'ESTADAR V3 2025'!$D$125:$G$236,4,FALSE)</f>
        <v>#N/A</v>
      </c>
    </row>
    <row r="2774" spans="1:18" x14ac:dyDescent="0.35">
      <c r="A2774" s="83" t="str">
        <f>IFERROR(VLOOKUP(LEFT(F2774,4),Tabla3[[COD]:[PROCESO]],5,0),"")</f>
        <v/>
      </c>
      <c r="B2774" s="15"/>
      <c r="C2774" s="85"/>
      <c r="D2774" s="84" t="e">
        <f>VLOOKUP(E2774,FINCAS!$A$2:$B$77,2,0)</f>
        <v>#N/A</v>
      </c>
      <c r="E2774" s="15"/>
      <c r="F2774" s="15"/>
      <c r="G2774" s="82" t="e">
        <f>VLOOKUP(F2774,'ESTADAR V3 2025'!$D$125:$E$240,2,0)</f>
        <v>#N/A</v>
      </c>
      <c r="H2774" s="86"/>
      <c r="I2774" s="86"/>
      <c r="J2774" s="15"/>
      <c r="K2774" s="92">
        <f t="shared" si="179"/>
        <v>0</v>
      </c>
      <c r="L2774" s="93">
        <f t="shared" si="180"/>
        <v>0</v>
      </c>
      <c r="M2774" s="94" t="str">
        <f>+IFERROR(VLOOKUP(LEFT(F2774,4),'ESTADAR V3 2025'!$C$4:$G$116,4,0),"")</f>
        <v/>
      </c>
      <c r="N2774" s="95" t="str">
        <f t="shared" si="181"/>
        <v/>
      </c>
      <c r="O2774" s="96" t="str">
        <f t="shared" si="182"/>
        <v/>
      </c>
      <c r="P2774" s="14"/>
      <c r="Q2774" s="14"/>
      <c r="R2774" s="218" t="e">
        <f>+VLOOKUP(F2774,'ESTADAR V3 2025'!$D$125:$G$236,4,FALSE)</f>
        <v>#N/A</v>
      </c>
    </row>
    <row r="2775" spans="1:18" x14ac:dyDescent="0.35">
      <c r="A2775" s="83" t="str">
        <f>IFERROR(VLOOKUP(LEFT(F2775,4),Tabla3[[COD]:[PROCESO]],5,0),"")</f>
        <v/>
      </c>
      <c r="B2775" s="15"/>
      <c r="C2775" s="85"/>
      <c r="D2775" s="84" t="e">
        <f>VLOOKUP(E2775,FINCAS!$A$2:$B$77,2,0)</f>
        <v>#N/A</v>
      </c>
      <c r="E2775" s="15"/>
      <c r="F2775" s="15"/>
      <c r="G2775" s="82" t="e">
        <f>VLOOKUP(F2775,'ESTADAR V3 2025'!$D$125:$E$240,2,0)</f>
        <v>#N/A</v>
      </c>
      <c r="H2775" s="86"/>
      <c r="I2775" s="86"/>
      <c r="J2775" s="15"/>
      <c r="K2775" s="92">
        <f t="shared" si="179"/>
        <v>0</v>
      </c>
      <c r="L2775" s="93">
        <f t="shared" si="180"/>
        <v>0</v>
      </c>
      <c r="M2775" s="94" t="str">
        <f>+IFERROR(VLOOKUP(LEFT(F2775,4),'ESTADAR V3 2025'!$C$4:$G$116,4,0),"")</f>
        <v/>
      </c>
      <c r="N2775" s="95" t="str">
        <f t="shared" si="181"/>
        <v/>
      </c>
      <c r="O2775" s="96" t="str">
        <f t="shared" si="182"/>
        <v/>
      </c>
      <c r="P2775" s="14"/>
      <c r="Q2775" s="14"/>
      <c r="R2775" s="218" t="e">
        <f>+VLOOKUP(F2775,'ESTADAR V3 2025'!$D$125:$G$236,4,FALSE)</f>
        <v>#N/A</v>
      </c>
    </row>
    <row r="2776" spans="1:18" x14ac:dyDescent="0.35">
      <c r="A2776" s="83" t="str">
        <f>IFERROR(VLOOKUP(LEFT(F2776,4),Tabla3[[COD]:[PROCESO]],5,0),"")</f>
        <v/>
      </c>
      <c r="B2776" s="15"/>
      <c r="C2776" s="85"/>
      <c r="D2776" s="84" t="e">
        <f>VLOOKUP(E2776,FINCAS!$A$2:$B$77,2,0)</f>
        <v>#N/A</v>
      </c>
      <c r="E2776" s="15"/>
      <c r="F2776" s="15"/>
      <c r="G2776" s="82" t="e">
        <f>VLOOKUP(F2776,'ESTADAR V3 2025'!$D$125:$E$240,2,0)</f>
        <v>#N/A</v>
      </c>
      <c r="H2776" s="86"/>
      <c r="I2776" s="86"/>
      <c r="J2776" s="15"/>
      <c r="K2776" s="92">
        <f t="shared" si="179"/>
        <v>0</v>
      </c>
      <c r="L2776" s="93">
        <f t="shared" si="180"/>
        <v>0</v>
      </c>
      <c r="M2776" s="94" t="str">
        <f>+IFERROR(VLOOKUP(LEFT(F2776,4),'ESTADAR V3 2025'!$C$4:$G$116,4,0),"")</f>
        <v/>
      </c>
      <c r="N2776" s="95" t="str">
        <f t="shared" si="181"/>
        <v/>
      </c>
      <c r="O2776" s="96" t="str">
        <f t="shared" si="182"/>
        <v/>
      </c>
      <c r="P2776" s="14"/>
      <c r="Q2776" s="14"/>
      <c r="R2776" s="218" t="e">
        <f>+VLOOKUP(F2776,'ESTADAR V3 2025'!$D$125:$G$236,4,FALSE)</f>
        <v>#N/A</v>
      </c>
    </row>
    <row r="2777" spans="1:18" x14ac:dyDescent="0.35">
      <c r="A2777" s="83" t="str">
        <f>IFERROR(VLOOKUP(LEFT(F2777,4),Tabla3[[COD]:[PROCESO]],5,0),"")</f>
        <v/>
      </c>
      <c r="B2777" s="15"/>
      <c r="C2777" s="85"/>
      <c r="D2777" s="84" t="e">
        <f>VLOOKUP(E2777,FINCAS!$A$2:$B$77,2,0)</f>
        <v>#N/A</v>
      </c>
      <c r="E2777" s="15"/>
      <c r="F2777" s="15"/>
      <c r="G2777" s="82" t="e">
        <f>VLOOKUP(F2777,'ESTADAR V3 2025'!$D$125:$E$240,2,0)</f>
        <v>#N/A</v>
      </c>
      <c r="H2777" s="86"/>
      <c r="I2777" s="86"/>
      <c r="J2777" s="15"/>
      <c r="K2777" s="92">
        <f t="shared" si="179"/>
        <v>0</v>
      </c>
      <c r="L2777" s="93">
        <f t="shared" si="180"/>
        <v>0</v>
      </c>
      <c r="M2777" s="94" t="str">
        <f>+IFERROR(VLOOKUP(LEFT(F2777,4),'ESTADAR V3 2025'!$C$4:$G$116,4,0),"")</f>
        <v/>
      </c>
      <c r="N2777" s="95" t="str">
        <f t="shared" si="181"/>
        <v/>
      </c>
      <c r="O2777" s="96" t="str">
        <f t="shared" si="182"/>
        <v/>
      </c>
      <c r="P2777" s="14"/>
      <c r="Q2777" s="14"/>
      <c r="R2777" s="218" t="e">
        <f>+VLOOKUP(F2777,'ESTADAR V3 2025'!$D$125:$G$236,4,FALSE)</f>
        <v>#N/A</v>
      </c>
    </row>
    <row r="2778" spans="1:18" x14ac:dyDescent="0.35">
      <c r="A2778" s="83" t="str">
        <f>IFERROR(VLOOKUP(LEFT(F2778,4),Tabla3[[COD]:[PROCESO]],5,0),"")</f>
        <v/>
      </c>
      <c r="B2778" s="15"/>
      <c r="C2778" s="85"/>
      <c r="D2778" s="84" t="e">
        <f>VLOOKUP(E2778,FINCAS!$A$2:$B$77,2,0)</f>
        <v>#N/A</v>
      </c>
      <c r="E2778" s="15"/>
      <c r="F2778" s="15"/>
      <c r="G2778" s="82" t="e">
        <f>VLOOKUP(F2778,'ESTADAR V3 2025'!$D$125:$E$240,2,0)</f>
        <v>#N/A</v>
      </c>
      <c r="H2778" s="86"/>
      <c r="I2778" s="86"/>
      <c r="J2778" s="15"/>
      <c r="K2778" s="92">
        <f t="shared" si="179"/>
        <v>0</v>
      </c>
      <c r="L2778" s="93">
        <f t="shared" si="180"/>
        <v>0</v>
      </c>
      <c r="M2778" s="94" t="str">
        <f>+IFERROR(VLOOKUP(LEFT(F2778,4),'ESTADAR V3 2025'!$C$4:$G$116,4,0),"")</f>
        <v/>
      </c>
      <c r="N2778" s="95" t="str">
        <f t="shared" si="181"/>
        <v/>
      </c>
      <c r="O2778" s="96" t="str">
        <f t="shared" si="182"/>
        <v/>
      </c>
      <c r="P2778" s="14"/>
      <c r="Q2778" s="14"/>
      <c r="R2778" s="218" t="e">
        <f>+VLOOKUP(F2778,'ESTADAR V3 2025'!$D$125:$G$236,4,FALSE)</f>
        <v>#N/A</v>
      </c>
    </row>
    <row r="2779" spans="1:18" x14ac:dyDescent="0.35">
      <c r="A2779" s="83" t="str">
        <f>IFERROR(VLOOKUP(LEFT(F2779,4),Tabla3[[COD]:[PROCESO]],5,0),"")</f>
        <v/>
      </c>
      <c r="B2779" s="15"/>
      <c r="C2779" s="85"/>
      <c r="D2779" s="84" t="e">
        <f>VLOOKUP(E2779,FINCAS!$A$2:$B$77,2,0)</f>
        <v>#N/A</v>
      </c>
      <c r="E2779" s="15"/>
      <c r="F2779" s="15"/>
      <c r="G2779" s="82" t="e">
        <f>VLOOKUP(F2779,'ESTADAR V3 2025'!$D$125:$E$240,2,0)</f>
        <v>#N/A</v>
      </c>
      <c r="H2779" s="86"/>
      <c r="I2779" s="86"/>
      <c r="J2779" s="15"/>
      <c r="K2779" s="92">
        <f t="shared" si="179"/>
        <v>0</v>
      </c>
      <c r="L2779" s="93">
        <f t="shared" si="180"/>
        <v>0</v>
      </c>
      <c r="M2779" s="94" t="str">
        <f>+IFERROR(VLOOKUP(LEFT(F2779,4),'ESTADAR V3 2025'!$C$4:$G$116,4,0),"")</f>
        <v/>
      </c>
      <c r="N2779" s="95" t="str">
        <f t="shared" si="181"/>
        <v/>
      </c>
      <c r="O2779" s="96" t="str">
        <f t="shared" si="182"/>
        <v/>
      </c>
      <c r="P2779" s="14"/>
      <c r="Q2779" s="14"/>
      <c r="R2779" s="218" t="e">
        <f>+VLOOKUP(F2779,'ESTADAR V3 2025'!$D$125:$G$236,4,FALSE)</f>
        <v>#N/A</v>
      </c>
    </row>
    <row r="2780" spans="1:18" x14ac:dyDescent="0.35">
      <c r="A2780" s="83" t="str">
        <f>IFERROR(VLOOKUP(LEFT(F2780,4),Tabla3[[COD]:[PROCESO]],5,0),"")</f>
        <v/>
      </c>
      <c r="B2780" s="15"/>
      <c r="C2780" s="85"/>
      <c r="D2780" s="84" t="e">
        <f>VLOOKUP(E2780,FINCAS!$A$2:$B$77,2,0)</f>
        <v>#N/A</v>
      </c>
      <c r="E2780" s="15"/>
      <c r="F2780" s="15"/>
      <c r="G2780" s="82" t="e">
        <f>VLOOKUP(F2780,'ESTADAR V3 2025'!$D$125:$E$240,2,0)</f>
        <v>#N/A</v>
      </c>
      <c r="H2780" s="86"/>
      <c r="I2780" s="86"/>
      <c r="J2780" s="15"/>
      <c r="K2780" s="92">
        <f t="shared" si="179"/>
        <v>0</v>
      </c>
      <c r="L2780" s="93">
        <f t="shared" si="180"/>
        <v>0</v>
      </c>
      <c r="M2780" s="94" t="str">
        <f>+IFERROR(VLOOKUP(LEFT(F2780,4),'ESTADAR V3 2025'!$C$4:$G$116,4,0),"")</f>
        <v/>
      </c>
      <c r="N2780" s="95" t="str">
        <f t="shared" si="181"/>
        <v/>
      </c>
      <c r="O2780" s="96" t="str">
        <f t="shared" si="182"/>
        <v/>
      </c>
      <c r="P2780" s="14"/>
      <c r="Q2780" s="14"/>
      <c r="R2780" s="218" t="e">
        <f>+VLOOKUP(F2780,'ESTADAR V3 2025'!$D$125:$G$236,4,FALSE)</f>
        <v>#N/A</v>
      </c>
    </row>
    <row r="2781" spans="1:18" x14ac:dyDescent="0.35">
      <c r="A2781" s="83" t="str">
        <f>IFERROR(VLOOKUP(LEFT(F2781,4),Tabla3[[COD]:[PROCESO]],5,0),"")</f>
        <v/>
      </c>
      <c r="B2781" s="15"/>
      <c r="C2781" s="85"/>
      <c r="D2781" s="84" t="e">
        <f>VLOOKUP(E2781,FINCAS!$A$2:$B$77,2,0)</f>
        <v>#N/A</v>
      </c>
      <c r="E2781" s="15"/>
      <c r="F2781" s="15"/>
      <c r="G2781" s="82" t="e">
        <f>VLOOKUP(F2781,'ESTADAR V3 2025'!$D$125:$E$240,2,0)</f>
        <v>#N/A</v>
      </c>
      <c r="H2781" s="86"/>
      <c r="I2781" s="86"/>
      <c r="J2781" s="15"/>
      <c r="K2781" s="92">
        <f t="shared" si="179"/>
        <v>0</v>
      </c>
      <c r="L2781" s="93">
        <f t="shared" si="180"/>
        <v>0</v>
      </c>
      <c r="M2781" s="94" t="str">
        <f>+IFERROR(VLOOKUP(LEFT(F2781,4),'ESTADAR V3 2025'!$C$4:$G$116,4,0),"")</f>
        <v/>
      </c>
      <c r="N2781" s="95" t="str">
        <f t="shared" si="181"/>
        <v/>
      </c>
      <c r="O2781" s="96" t="str">
        <f t="shared" si="182"/>
        <v/>
      </c>
      <c r="P2781" s="14"/>
      <c r="Q2781" s="14"/>
      <c r="R2781" s="218" t="e">
        <f>+VLOOKUP(F2781,'ESTADAR V3 2025'!$D$125:$G$236,4,FALSE)</f>
        <v>#N/A</v>
      </c>
    </row>
    <row r="2782" spans="1:18" x14ac:dyDescent="0.35">
      <c r="A2782" s="83" t="str">
        <f>IFERROR(VLOOKUP(LEFT(F2782,4),Tabla3[[COD]:[PROCESO]],5,0),"")</f>
        <v/>
      </c>
      <c r="B2782" s="15"/>
      <c r="C2782" s="85"/>
      <c r="D2782" s="84" t="e">
        <f>VLOOKUP(E2782,FINCAS!$A$2:$B$77,2,0)</f>
        <v>#N/A</v>
      </c>
      <c r="E2782" s="15"/>
      <c r="F2782" s="15"/>
      <c r="G2782" s="82" t="e">
        <f>VLOOKUP(F2782,'ESTADAR V3 2025'!$D$125:$E$240,2,0)</f>
        <v>#N/A</v>
      </c>
      <c r="H2782" s="86"/>
      <c r="I2782" s="86"/>
      <c r="J2782" s="15"/>
      <c r="K2782" s="92">
        <f t="shared" si="179"/>
        <v>0</v>
      </c>
      <c r="L2782" s="93">
        <f t="shared" si="180"/>
        <v>0</v>
      </c>
      <c r="M2782" s="94" t="str">
        <f>+IFERROR(VLOOKUP(LEFT(F2782,4),'ESTADAR V3 2025'!$C$4:$G$116,4,0),"")</f>
        <v/>
      </c>
      <c r="N2782" s="95" t="str">
        <f t="shared" si="181"/>
        <v/>
      </c>
      <c r="O2782" s="96" t="str">
        <f t="shared" si="182"/>
        <v/>
      </c>
      <c r="P2782" s="14"/>
      <c r="Q2782" s="14"/>
      <c r="R2782" s="218" t="e">
        <f>+VLOOKUP(F2782,'ESTADAR V3 2025'!$D$125:$G$236,4,FALSE)</f>
        <v>#N/A</v>
      </c>
    </row>
    <row r="2783" spans="1:18" x14ac:dyDescent="0.35">
      <c r="A2783" s="83" t="str">
        <f>IFERROR(VLOOKUP(LEFT(F2783,4),Tabla3[[COD]:[PROCESO]],5,0),"")</f>
        <v/>
      </c>
      <c r="B2783" s="15"/>
      <c r="C2783" s="85"/>
      <c r="D2783" s="84" t="e">
        <f>VLOOKUP(E2783,FINCAS!$A$2:$B$77,2,0)</f>
        <v>#N/A</v>
      </c>
      <c r="E2783" s="15"/>
      <c r="F2783" s="15"/>
      <c r="G2783" s="82" t="e">
        <f>VLOOKUP(F2783,'ESTADAR V3 2025'!$D$125:$E$240,2,0)</f>
        <v>#N/A</v>
      </c>
      <c r="H2783" s="86"/>
      <c r="I2783" s="86"/>
      <c r="J2783" s="15"/>
      <c r="K2783" s="92">
        <f t="shared" si="179"/>
        <v>0</v>
      </c>
      <c r="L2783" s="93">
        <f t="shared" si="180"/>
        <v>0</v>
      </c>
      <c r="M2783" s="94" t="str">
        <f>+IFERROR(VLOOKUP(LEFT(F2783,4),'ESTADAR V3 2025'!$C$4:$G$116,4,0),"")</f>
        <v/>
      </c>
      <c r="N2783" s="95" t="str">
        <f t="shared" si="181"/>
        <v/>
      </c>
      <c r="O2783" s="96" t="str">
        <f t="shared" si="182"/>
        <v/>
      </c>
      <c r="P2783" s="14"/>
      <c r="Q2783" s="14"/>
      <c r="R2783" s="218" t="e">
        <f>+VLOOKUP(F2783,'ESTADAR V3 2025'!$D$125:$G$236,4,FALSE)</f>
        <v>#N/A</v>
      </c>
    </row>
    <row r="2784" spans="1:18" x14ac:dyDescent="0.35">
      <c r="A2784" s="83" t="str">
        <f>IFERROR(VLOOKUP(LEFT(F2784,4),Tabla3[[COD]:[PROCESO]],5,0),"")</f>
        <v/>
      </c>
      <c r="B2784" s="15"/>
      <c r="C2784" s="85"/>
      <c r="D2784" s="84" t="e">
        <f>VLOOKUP(E2784,FINCAS!$A$2:$B$77,2,0)</f>
        <v>#N/A</v>
      </c>
      <c r="E2784" s="15"/>
      <c r="F2784" s="15"/>
      <c r="G2784" s="82" t="e">
        <f>VLOOKUP(F2784,'ESTADAR V3 2025'!$D$125:$E$240,2,0)</f>
        <v>#N/A</v>
      </c>
      <c r="H2784" s="86"/>
      <c r="I2784" s="86"/>
      <c r="J2784" s="15"/>
      <c r="K2784" s="92">
        <f t="shared" si="179"/>
        <v>0</v>
      </c>
      <c r="L2784" s="93">
        <f t="shared" si="180"/>
        <v>0</v>
      </c>
      <c r="M2784" s="94" t="str">
        <f>+IFERROR(VLOOKUP(LEFT(F2784,4),'ESTADAR V3 2025'!$C$4:$G$116,4,0),"")</f>
        <v/>
      </c>
      <c r="N2784" s="95" t="str">
        <f t="shared" si="181"/>
        <v/>
      </c>
      <c r="O2784" s="96" t="str">
        <f t="shared" si="182"/>
        <v/>
      </c>
      <c r="P2784" s="14"/>
      <c r="Q2784" s="14"/>
      <c r="R2784" s="218" t="e">
        <f>+VLOOKUP(F2784,'ESTADAR V3 2025'!$D$125:$G$236,4,FALSE)</f>
        <v>#N/A</v>
      </c>
    </row>
    <row r="2785" spans="1:18" x14ac:dyDescent="0.35">
      <c r="A2785" s="83" t="str">
        <f>IFERROR(VLOOKUP(LEFT(F2785,4),Tabla3[[COD]:[PROCESO]],5,0),"")</f>
        <v/>
      </c>
      <c r="B2785" s="15"/>
      <c r="C2785" s="85"/>
      <c r="D2785" s="84" t="e">
        <f>VLOOKUP(E2785,FINCAS!$A$2:$B$77,2,0)</f>
        <v>#N/A</v>
      </c>
      <c r="E2785" s="15"/>
      <c r="F2785" s="15"/>
      <c r="G2785" s="82" t="e">
        <f>VLOOKUP(F2785,'ESTADAR V3 2025'!$D$125:$E$240,2,0)</f>
        <v>#N/A</v>
      </c>
      <c r="H2785" s="86"/>
      <c r="I2785" s="86"/>
      <c r="J2785" s="15"/>
      <c r="K2785" s="92">
        <f t="shared" ref="K2785:K2848" si="183">+IFERROR(L2785,M2785)</f>
        <v>0</v>
      </c>
      <c r="L2785" s="93">
        <f t="shared" ref="L2785:L2848" si="184">+(I2785-H2785)*24</f>
        <v>0</v>
      </c>
      <c r="M2785" s="94" t="str">
        <f>+IFERROR(VLOOKUP(LEFT(F2785,4),'ESTADAR V3 2025'!$C$4:$G$116,4,0),"")</f>
        <v/>
      </c>
      <c r="N2785" s="95" t="str">
        <f t="shared" ref="N2785:N2848" si="185">IFERROR(J2785/L2785,"")</f>
        <v/>
      </c>
      <c r="O2785" s="96" t="str">
        <f t="shared" ref="O2785:O2848" si="186">IFERROR(N2785/M2785,"")</f>
        <v/>
      </c>
      <c r="P2785" s="14"/>
      <c r="Q2785" s="14"/>
      <c r="R2785" s="218" t="e">
        <f>+VLOOKUP(F2785,'ESTADAR V3 2025'!$D$125:$G$236,4,FALSE)</f>
        <v>#N/A</v>
      </c>
    </row>
    <row r="2786" spans="1:18" x14ac:dyDescent="0.35">
      <c r="A2786" s="83" t="str">
        <f>IFERROR(VLOOKUP(LEFT(F2786,4),Tabla3[[COD]:[PROCESO]],5,0),"")</f>
        <v/>
      </c>
      <c r="B2786" s="15"/>
      <c r="C2786" s="85"/>
      <c r="D2786" s="84" t="e">
        <f>VLOOKUP(E2786,FINCAS!$A$2:$B$77,2,0)</f>
        <v>#N/A</v>
      </c>
      <c r="E2786" s="15"/>
      <c r="F2786" s="15"/>
      <c r="G2786" s="82" t="e">
        <f>VLOOKUP(F2786,'ESTADAR V3 2025'!$D$125:$E$240,2,0)</f>
        <v>#N/A</v>
      </c>
      <c r="H2786" s="86"/>
      <c r="I2786" s="86"/>
      <c r="J2786" s="15"/>
      <c r="K2786" s="92">
        <f t="shared" si="183"/>
        <v>0</v>
      </c>
      <c r="L2786" s="93">
        <f t="shared" si="184"/>
        <v>0</v>
      </c>
      <c r="M2786" s="94" t="str">
        <f>+IFERROR(VLOOKUP(LEFT(F2786,4),'ESTADAR V3 2025'!$C$4:$G$116,4,0),"")</f>
        <v/>
      </c>
      <c r="N2786" s="95" t="str">
        <f t="shared" si="185"/>
        <v/>
      </c>
      <c r="O2786" s="96" t="str">
        <f t="shared" si="186"/>
        <v/>
      </c>
      <c r="P2786" s="14"/>
      <c r="Q2786" s="14"/>
      <c r="R2786" s="218" t="e">
        <f>+VLOOKUP(F2786,'ESTADAR V3 2025'!$D$125:$G$236,4,FALSE)</f>
        <v>#N/A</v>
      </c>
    </row>
    <row r="2787" spans="1:18" x14ac:dyDescent="0.35">
      <c r="A2787" s="83" t="str">
        <f>IFERROR(VLOOKUP(LEFT(F2787,4),Tabla3[[COD]:[PROCESO]],5,0),"")</f>
        <v/>
      </c>
      <c r="B2787" s="15"/>
      <c r="C2787" s="85"/>
      <c r="D2787" s="84" t="e">
        <f>VLOOKUP(E2787,FINCAS!$A$2:$B$77,2,0)</f>
        <v>#N/A</v>
      </c>
      <c r="E2787" s="15"/>
      <c r="F2787" s="15"/>
      <c r="G2787" s="82" t="e">
        <f>VLOOKUP(F2787,'ESTADAR V3 2025'!$D$125:$E$240,2,0)</f>
        <v>#N/A</v>
      </c>
      <c r="H2787" s="86"/>
      <c r="I2787" s="86"/>
      <c r="J2787" s="15"/>
      <c r="K2787" s="92">
        <f t="shared" si="183"/>
        <v>0</v>
      </c>
      <c r="L2787" s="93">
        <f t="shared" si="184"/>
        <v>0</v>
      </c>
      <c r="M2787" s="94" t="str">
        <f>+IFERROR(VLOOKUP(LEFT(F2787,4),'ESTADAR V3 2025'!$C$4:$G$116,4,0),"")</f>
        <v/>
      </c>
      <c r="N2787" s="95" t="str">
        <f t="shared" si="185"/>
        <v/>
      </c>
      <c r="O2787" s="96" t="str">
        <f t="shared" si="186"/>
        <v/>
      </c>
      <c r="P2787" s="14"/>
      <c r="Q2787" s="14"/>
      <c r="R2787" s="218" t="e">
        <f>+VLOOKUP(F2787,'ESTADAR V3 2025'!$D$125:$G$236,4,FALSE)</f>
        <v>#N/A</v>
      </c>
    </row>
    <row r="2788" spans="1:18" x14ac:dyDescent="0.35">
      <c r="A2788" s="83" t="str">
        <f>IFERROR(VLOOKUP(LEFT(F2788,4),Tabla3[[COD]:[PROCESO]],5,0),"")</f>
        <v/>
      </c>
      <c r="B2788" s="15"/>
      <c r="C2788" s="85"/>
      <c r="D2788" s="84" t="e">
        <f>VLOOKUP(E2788,FINCAS!$A$2:$B$77,2,0)</f>
        <v>#N/A</v>
      </c>
      <c r="E2788" s="15"/>
      <c r="F2788" s="15"/>
      <c r="G2788" s="82" t="e">
        <f>VLOOKUP(F2788,'ESTADAR V3 2025'!$D$125:$E$240,2,0)</f>
        <v>#N/A</v>
      </c>
      <c r="H2788" s="86"/>
      <c r="I2788" s="86"/>
      <c r="J2788" s="15"/>
      <c r="K2788" s="92">
        <f t="shared" si="183"/>
        <v>0</v>
      </c>
      <c r="L2788" s="93">
        <f t="shared" si="184"/>
        <v>0</v>
      </c>
      <c r="M2788" s="94" t="str">
        <f>+IFERROR(VLOOKUP(LEFT(F2788,4),'ESTADAR V3 2025'!$C$4:$G$116,4,0),"")</f>
        <v/>
      </c>
      <c r="N2788" s="95" t="str">
        <f t="shared" si="185"/>
        <v/>
      </c>
      <c r="O2788" s="96" t="str">
        <f t="shared" si="186"/>
        <v/>
      </c>
      <c r="P2788" s="14"/>
      <c r="Q2788" s="14"/>
      <c r="R2788" s="218" t="e">
        <f>+VLOOKUP(F2788,'ESTADAR V3 2025'!$D$125:$G$236,4,FALSE)</f>
        <v>#N/A</v>
      </c>
    </row>
    <row r="2789" spans="1:18" x14ac:dyDescent="0.35">
      <c r="A2789" s="83" t="str">
        <f>IFERROR(VLOOKUP(LEFT(F2789,4),Tabla3[[COD]:[PROCESO]],5,0),"")</f>
        <v/>
      </c>
      <c r="B2789" s="15"/>
      <c r="C2789" s="85"/>
      <c r="D2789" s="84" t="e">
        <f>VLOOKUP(E2789,FINCAS!$A$2:$B$77,2,0)</f>
        <v>#N/A</v>
      </c>
      <c r="E2789" s="15"/>
      <c r="F2789" s="15"/>
      <c r="G2789" s="82" t="e">
        <f>VLOOKUP(F2789,'ESTADAR V3 2025'!$D$125:$E$240,2,0)</f>
        <v>#N/A</v>
      </c>
      <c r="H2789" s="86"/>
      <c r="I2789" s="86"/>
      <c r="J2789" s="15"/>
      <c r="K2789" s="92">
        <f t="shared" si="183"/>
        <v>0</v>
      </c>
      <c r="L2789" s="93">
        <f t="shared" si="184"/>
        <v>0</v>
      </c>
      <c r="M2789" s="94" t="str">
        <f>+IFERROR(VLOOKUP(LEFT(F2789,4),'ESTADAR V3 2025'!$C$4:$G$116,4,0),"")</f>
        <v/>
      </c>
      <c r="N2789" s="95" t="str">
        <f t="shared" si="185"/>
        <v/>
      </c>
      <c r="O2789" s="96" t="str">
        <f t="shared" si="186"/>
        <v/>
      </c>
      <c r="P2789" s="14"/>
      <c r="Q2789" s="14"/>
      <c r="R2789" s="218" t="e">
        <f>+VLOOKUP(F2789,'ESTADAR V3 2025'!$D$125:$G$236,4,FALSE)</f>
        <v>#N/A</v>
      </c>
    </row>
    <row r="2790" spans="1:18" x14ac:dyDescent="0.35">
      <c r="A2790" s="83" t="str">
        <f>IFERROR(VLOOKUP(LEFT(F2790,4),Tabla3[[COD]:[PROCESO]],5,0),"")</f>
        <v/>
      </c>
      <c r="B2790" s="15"/>
      <c r="C2790" s="85"/>
      <c r="D2790" s="84" t="e">
        <f>VLOOKUP(E2790,FINCAS!$A$2:$B$77,2,0)</f>
        <v>#N/A</v>
      </c>
      <c r="E2790" s="15"/>
      <c r="F2790" s="15"/>
      <c r="G2790" s="82" t="e">
        <f>VLOOKUP(F2790,'ESTADAR V3 2025'!$D$125:$E$240,2,0)</f>
        <v>#N/A</v>
      </c>
      <c r="H2790" s="86"/>
      <c r="I2790" s="86"/>
      <c r="J2790" s="15"/>
      <c r="K2790" s="92">
        <f t="shared" si="183"/>
        <v>0</v>
      </c>
      <c r="L2790" s="93">
        <f t="shared" si="184"/>
        <v>0</v>
      </c>
      <c r="M2790" s="94" t="str">
        <f>+IFERROR(VLOOKUP(LEFT(F2790,4),'ESTADAR V3 2025'!$C$4:$G$116,4,0),"")</f>
        <v/>
      </c>
      <c r="N2790" s="95" t="str">
        <f t="shared" si="185"/>
        <v/>
      </c>
      <c r="O2790" s="96" t="str">
        <f t="shared" si="186"/>
        <v/>
      </c>
      <c r="P2790" s="14"/>
      <c r="Q2790" s="14"/>
      <c r="R2790" s="218" t="e">
        <f>+VLOOKUP(F2790,'ESTADAR V3 2025'!$D$125:$G$236,4,FALSE)</f>
        <v>#N/A</v>
      </c>
    </row>
    <row r="2791" spans="1:18" x14ac:dyDescent="0.35">
      <c r="A2791" s="83" t="str">
        <f>IFERROR(VLOOKUP(LEFT(F2791,4),Tabla3[[COD]:[PROCESO]],5,0),"")</f>
        <v/>
      </c>
      <c r="B2791" s="15"/>
      <c r="C2791" s="85"/>
      <c r="D2791" s="84" t="e">
        <f>VLOOKUP(E2791,FINCAS!$A$2:$B$77,2,0)</f>
        <v>#N/A</v>
      </c>
      <c r="E2791" s="15"/>
      <c r="F2791" s="15"/>
      <c r="G2791" s="82" t="e">
        <f>VLOOKUP(F2791,'ESTADAR V3 2025'!$D$125:$E$240,2,0)</f>
        <v>#N/A</v>
      </c>
      <c r="H2791" s="86"/>
      <c r="I2791" s="86"/>
      <c r="J2791" s="15"/>
      <c r="K2791" s="92">
        <f t="shared" si="183"/>
        <v>0</v>
      </c>
      <c r="L2791" s="93">
        <f t="shared" si="184"/>
        <v>0</v>
      </c>
      <c r="M2791" s="94" t="str">
        <f>+IFERROR(VLOOKUP(LEFT(F2791,4),'ESTADAR V3 2025'!$C$4:$G$116,4,0),"")</f>
        <v/>
      </c>
      <c r="N2791" s="95" t="str">
        <f t="shared" si="185"/>
        <v/>
      </c>
      <c r="O2791" s="96" t="str">
        <f t="shared" si="186"/>
        <v/>
      </c>
      <c r="P2791" s="14"/>
      <c r="Q2791" s="14"/>
      <c r="R2791" s="218" t="e">
        <f>+VLOOKUP(F2791,'ESTADAR V3 2025'!$D$125:$G$236,4,FALSE)</f>
        <v>#N/A</v>
      </c>
    </row>
    <row r="2792" spans="1:18" x14ac:dyDescent="0.35">
      <c r="A2792" s="83" t="str">
        <f>IFERROR(VLOOKUP(LEFT(F2792,4),Tabla3[[COD]:[PROCESO]],5,0),"")</f>
        <v/>
      </c>
      <c r="B2792" s="15"/>
      <c r="C2792" s="85"/>
      <c r="D2792" s="84" t="e">
        <f>VLOOKUP(E2792,FINCAS!$A$2:$B$77,2,0)</f>
        <v>#N/A</v>
      </c>
      <c r="E2792" s="15"/>
      <c r="F2792" s="15"/>
      <c r="G2792" s="82" t="e">
        <f>VLOOKUP(F2792,'ESTADAR V3 2025'!$D$125:$E$240,2,0)</f>
        <v>#N/A</v>
      </c>
      <c r="H2792" s="86"/>
      <c r="I2792" s="86"/>
      <c r="J2792" s="15"/>
      <c r="K2792" s="92">
        <f t="shared" si="183"/>
        <v>0</v>
      </c>
      <c r="L2792" s="93">
        <f t="shared" si="184"/>
        <v>0</v>
      </c>
      <c r="M2792" s="94" t="str">
        <f>+IFERROR(VLOOKUP(LEFT(F2792,4),'ESTADAR V3 2025'!$C$4:$G$116,4,0),"")</f>
        <v/>
      </c>
      <c r="N2792" s="95" t="str">
        <f t="shared" si="185"/>
        <v/>
      </c>
      <c r="O2792" s="96" t="str">
        <f t="shared" si="186"/>
        <v/>
      </c>
      <c r="P2792" s="14"/>
      <c r="Q2792" s="14"/>
      <c r="R2792" s="218" t="e">
        <f>+VLOOKUP(F2792,'ESTADAR V3 2025'!$D$125:$G$236,4,FALSE)</f>
        <v>#N/A</v>
      </c>
    </row>
    <row r="2793" spans="1:18" x14ac:dyDescent="0.35">
      <c r="A2793" s="83" t="str">
        <f>IFERROR(VLOOKUP(LEFT(F2793,4),Tabla3[[COD]:[PROCESO]],5,0),"")</f>
        <v/>
      </c>
      <c r="B2793" s="15"/>
      <c r="C2793" s="85"/>
      <c r="D2793" s="84" t="e">
        <f>VLOOKUP(E2793,FINCAS!$A$2:$B$77,2,0)</f>
        <v>#N/A</v>
      </c>
      <c r="E2793" s="15"/>
      <c r="F2793" s="15"/>
      <c r="G2793" s="82" t="e">
        <f>VLOOKUP(F2793,'ESTADAR V3 2025'!$D$125:$E$240,2,0)</f>
        <v>#N/A</v>
      </c>
      <c r="H2793" s="86"/>
      <c r="I2793" s="86"/>
      <c r="J2793" s="15"/>
      <c r="K2793" s="92">
        <f t="shared" si="183"/>
        <v>0</v>
      </c>
      <c r="L2793" s="93">
        <f t="shared" si="184"/>
        <v>0</v>
      </c>
      <c r="M2793" s="94" t="str">
        <f>+IFERROR(VLOOKUP(LEFT(F2793,4),'ESTADAR V3 2025'!$C$4:$G$116,4,0),"")</f>
        <v/>
      </c>
      <c r="N2793" s="95" t="str">
        <f t="shared" si="185"/>
        <v/>
      </c>
      <c r="O2793" s="96" t="str">
        <f t="shared" si="186"/>
        <v/>
      </c>
      <c r="P2793" s="14"/>
      <c r="Q2793" s="14"/>
      <c r="R2793" s="218" t="e">
        <f>+VLOOKUP(F2793,'ESTADAR V3 2025'!$D$125:$G$236,4,FALSE)</f>
        <v>#N/A</v>
      </c>
    </row>
    <row r="2794" spans="1:18" x14ac:dyDescent="0.35">
      <c r="A2794" s="83" t="str">
        <f>IFERROR(VLOOKUP(LEFT(F2794,4),Tabla3[[COD]:[PROCESO]],5,0),"")</f>
        <v/>
      </c>
      <c r="B2794" s="15"/>
      <c r="C2794" s="85"/>
      <c r="D2794" s="84" t="e">
        <f>VLOOKUP(E2794,FINCAS!$A$2:$B$77,2,0)</f>
        <v>#N/A</v>
      </c>
      <c r="E2794" s="15"/>
      <c r="F2794" s="15"/>
      <c r="G2794" s="82" t="e">
        <f>VLOOKUP(F2794,'ESTADAR V3 2025'!$D$125:$E$240,2,0)</f>
        <v>#N/A</v>
      </c>
      <c r="H2794" s="86"/>
      <c r="I2794" s="86"/>
      <c r="J2794" s="15"/>
      <c r="K2794" s="92">
        <f t="shared" si="183"/>
        <v>0</v>
      </c>
      <c r="L2794" s="93">
        <f t="shared" si="184"/>
        <v>0</v>
      </c>
      <c r="M2794" s="94" t="str">
        <f>+IFERROR(VLOOKUP(LEFT(F2794,4),'ESTADAR V3 2025'!$C$4:$G$116,4,0),"")</f>
        <v/>
      </c>
      <c r="N2794" s="95" t="str">
        <f t="shared" si="185"/>
        <v/>
      </c>
      <c r="O2794" s="96" t="str">
        <f t="shared" si="186"/>
        <v/>
      </c>
      <c r="P2794" s="14"/>
      <c r="Q2794" s="14"/>
      <c r="R2794" s="218" t="e">
        <f>+VLOOKUP(F2794,'ESTADAR V3 2025'!$D$125:$G$236,4,FALSE)</f>
        <v>#N/A</v>
      </c>
    </row>
    <row r="2795" spans="1:18" x14ac:dyDescent="0.35">
      <c r="A2795" s="83" t="str">
        <f>IFERROR(VLOOKUP(LEFT(F2795,4),Tabla3[[COD]:[PROCESO]],5,0),"")</f>
        <v/>
      </c>
      <c r="B2795" s="15"/>
      <c r="C2795" s="85"/>
      <c r="D2795" s="84" t="e">
        <f>VLOOKUP(E2795,FINCAS!$A$2:$B$77,2,0)</f>
        <v>#N/A</v>
      </c>
      <c r="E2795" s="15"/>
      <c r="F2795" s="15"/>
      <c r="G2795" s="82" t="e">
        <f>VLOOKUP(F2795,'ESTADAR V3 2025'!$D$125:$E$240,2,0)</f>
        <v>#N/A</v>
      </c>
      <c r="H2795" s="86"/>
      <c r="I2795" s="86"/>
      <c r="J2795" s="15"/>
      <c r="K2795" s="92">
        <f t="shared" si="183"/>
        <v>0</v>
      </c>
      <c r="L2795" s="93">
        <f t="shared" si="184"/>
        <v>0</v>
      </c>
      <c r="M2795" s="94" t="str">
        <f>+IFERROR(VLOOKUP(LEFT(F2795,4),'ESTADAR V3 2025'!$C$4:$G$116,4,0),"")</f>
        <v/>
      </c>
      <c r="N2795" s="95" t="str">
        <f t="shared" si="185"/>
        <v/>
      </c>
      <c r="O2795" s="96" t="str">
        <f t="shared" si="186"/>
        <v/>
      </c>
      <c r="P2795" s="14"/>
      <c r="Q2795" s="14"/>
      <c r="R2795" s="218" t="e">
        <f>+VLOOKUP(F2795,'ESTADAR V3 2025'!$D$125:$G$236,4,FALSE)</f>
        <v>#N/A</v>
      </c>
    </row>
    <row r="2796" spans="1:18" x14ac:dyDescent="0.35">
      <c r="A2796" s="83" t="str">
        <f>IFERROR(VLOOKUP(LEFT(F2796,4),Tabla3[[COD]:[PROCESO]],5,0),"")</f>
        <v/>
      </c>
      <c r="B2796" s="15"/>
      <c r="C2796" s="85"/>
      <c r="D2796" s="84" t="e">
        <f>VLOOKUP(E2796,FINCAS!$A$2:$B$77,2,0)</f>
        <v>#N/A</v>
      </c>
      <c r="E2796" s="15"/>
      <c r="F2796" s="15"/>
      <c r="G2796" s="82" t="e">
        <f>VLOOKUP(F2796,'ESTADAR V3 2025'!$D$125:$E$240,2,0)</f>
        <v>#N/A</v>
      </c>
      <c r="H2796" s="86"/>
      <c r="I2796" s="86"/>
      <c r="J2796" s="15"/>
      <c r="K2796" s="92">
        <f t="shared" si="183"/>
        <v>0</v>
      </c>
      <c r="L2796" s="93">
        <f t="shared" si="184"/>
        <v>0</v>
      </c>
      <c r="M2796" s="94" t="str">
        <f>+IFERROR(VLOOKUP(LEFT(F2796,4),'ESTADAR V3 2025'!$C$4:$G$116,4,0),"")</f>
        <v/>
      </c>
      <c r="N2796" s="95" t="str">
        <f t="shared" si="185"/>
        <v/>
      </c>
      <c r="O2796" s="96" t="str">
        <f t="shared" si="186"/>
        <v/>
      </c>
      <c r="P2796" s="14"/>
      <c r="Q2796" s="14"/>
      <c r="R2796" s="218" t="e">
        <f>+VLOOKUP(F2796,'ESTADAR V3 2025'!$D$125:$G$236,4,FALSE)</f>
        <v>#N/A</v>
      </c>
    </row>
    <row r="2797" spans="1:18" x14ac:dyDescent="0.35">
      <c r="A2797" s="83" t="str">
        <f>IFERROR(VLOOKUP(LEFT(F2797,4),Tabla3[[COD]:[PROCESO]],5,0),"")</f>
        <v/>
      </c>
      <c r="B2797" s="15"/>
      <c r="C2797" s="85"/>
      <c r="D2797" s="84" t="e">
        <f>VLOOKUP(E2797,FINCAS!$A$2:$B$77,2,0)</f>
        <v>#N/A</v>
      </c>
      <c r="E2797" s="15"/>
      <c r="F2797" s="15"/>
      <c r="G2797" s="82" t="e">
        <f>VLOOKUP(F2797,'ESTADAR V3 2025'!$D$125:$E$240,2,0)</f>
        <v>#N/A</v>
      </c>
      <c r="H2797" s="86"/>
      <c r="I2797" s="86"/>
      <c r="J2797" s="15"/>
      <c r="K2797" s="92">
        <f t="shared" si="183"/>
        <v>0</v>
      </c>
      <c r="L2797" s="93">
        <f t="shared" si="184"/>
        <v>0</v>
      </c>
      <c r="M2797" s="94" t="str">
        <f>+IFERROR(VLOOKUP(LEFT(F2797,4),'ESTADAR V3 2025'!$C$4:$G$116,4,0),"")</f>
        <v/>
      </c>
      <c r="N2797" s="95" t="str">
        <f t="shared" si="185"/>
        <v/>
      </c>
      <c r="O2797" s="96" t="str">
        <f t="shared" si="186"/>
        <v/>
      </c>
      <c r="P2797" s="14"/>
      <c r="Q2797" s="14"/>
      <c r="R2797" s="218" t="e">
        <f>+VLOOKUP(F2797,'ESTADAR V3 2025'!$D$125:$G$236,4,FALSE)</f>
        <v>#N/A</v>
      </c>
    </row>
    <row r="2798" spans="1:18" x14ac:dyDescent="0.35">
      <c r="A2798" s="83" t="str">
        <f>IFERROR(VLOOKUP(LEFT(F2798,4),Tabla3[[COD]:[PROCESO]],5,0),"")</f>
        <v/>
      </c>
      <c r="B2798" s="15"/>
      <c r="C2798" s="85"/>
      <c r="D2798" s="84" t="e">
        <f>VLOOKUP(E2798,FINCAS!$A$2:$B$77,2,0)</f>
        <v>#N/A</v>
      </c>
      <c r="E2798" s="15"/>
      <c r="F2798" s="15"/>
      <c r="G2798" s="82" t="e">
        <f>VLOOKUP(F2798,'ESTADAR V3 2025'!$D$125:$E$240,2,0)</f>
        <v>#N/A</v>
      </c>
      <c r="H2798" s="86"/>
      <c r="I2798" s="86"/>
      <c r="J2798" s="15"/>
      <c r="K2798" s="92">
        <f t="shared" si="183"/>
        <v>0</v>
      </c>
      <c r="L2798" s="93">
        <f t="shared" si="184"/>
        <v>0</v>
      </c>
      <c r="M2798" s="94" t="str">
        <f>+IFERROR(VLOOKUP(LEFT(F2798,4),'ESTADAR V3 2025'!$C$4:$G$116,4,0),"")</f>
        <v/>
      </c>
      <c r="N2798" s="95" t="str">
        <f t="shared" si="185"/>
        <v/>
      </c>
      <c r="O2798" s="96" t="str">
        <f t="shared" si="186"/>
        <v/>
      </c>
      <c r="P2798" s="14"/>
      <c r="Q2798" s="14"/>
      <c r="R2798" s="218" t="e">
        <f>+VLOOKUP(F2798,'ESTADAR V3 2025'!$D$125:$G$236,4,FALSE)</f>
        <v>#N/A</v>
      </c>
    </row>
    <row r="2799" spans="1:18" x14ac:dyDescent="0.35">
      <c r="A2799" s="83" t="str">
        <f>IFERROR(VLOOKUP(LEFT(F2799,4),Tabla3[[COD]:[PROCESO]],5,0),"")</f>
        <v/>
      </c>
      <c r="B2799" s="15"/>
      <c r="C2799" s="85"/>
      <c r="D2799" s="84" t="e">
        <f>VLOOKUP(E2799,FINCAS!$A$2:$B$77,2,0)</f>
        <v>#N/A</v>
      </c>
      <c r="E2799" s="15"/>
      <c r="F2799" s="15"/>
      <c r="G2799" s="82" t="e">
        <f>VLOOKUP(F2799,'ESTADAR V3 2025'!$D$125:$E$240,2,0)</f>
        <v>#N/A</v>
      </c>
      <c r="H2799" s="86"/>
      <c r="I2799" s="86"/>
      <c r="J2799" s="15"/>
      <c r="K2799" s="92">
        <f t="shared" si="183"/>
        <v>0</v>
      </c>
      <c r="L2799" s="93">
        <f t="shared" si="184"/>
        <v>0</v>
      </c>
      <c r="M2799" s="94" t="str">
        <f>+IFERROR(VLOOKUP(LEFT(F2799,4),'ESTADAR V3 2025'!$C$4:$G$116,4,0),"")</f>
        <v/>
      </c>
      <c r="N2799" s="95" t="str">
        <f t="shared" si="185"/>
        <v/>
      </c>
      <c r="O2799" s="96" t="str">
        <f t="shared" si="186"/>
        <v/>
      </c>
      <c r="P2799" s="14"/>
      <c r="Q2799" s="14"/>
      <c r="R2799" s="218" t="e">
        <f>+VLOOKUP(F2799,'ESTADAR V3 2025'!$D$125:$G$236,4,FALSE)</f>
        <v>#N/A</v>
      </c>
    </row>
    <row r="2800" spans="1:18" x14ac:dyDescent="0.35">
      <c r="A2800" s="83" t="str">
        <f>IFERROR(VLOOKUP(LEFT(F2800,4),Tabla3[[COD]:[PROCESO]],5,0),"")</f>
        <v/>
      </c>
      <c r="B2800" s="15"/>
      <c r="C2800" s="85"/>
      <c r="D2800" s="84" t="e">
        <f>VLOOKUP(E2800,FINCAS!$A$2:$B$77,2,0)</f>
        <v>#N/A</v>
      </c>
      <c r="E2800" s="15"/>
      <c r="F2800" s="15"/>
      <c r="G2800" s="82" t="e">
        <f>VLOOKUP(F2800,'ESTADAR V3 2025'!$D$125:$E$240,2,0)</f>
        <v>#N/A</v>
      </c>
      <c r="H2800" s="86"/>
      <c r="I2800" s="86"/>
      <c r="J2800" s="15"/>
      <c r="K2800" s="92">
        <f t="shared" si="183"/>
        <v>0</v>
      </c>
      <c r="L2800" s="93">
        <f t="shared" si="184"/>
        <v>0</v>
      </c>
      <c r="M2800" s="94" t="str">
        <f>+IFERROR(VLOOKUP(LEFT(F2800,4),'ESTADAR V3 2025'!$C$4:$G$116,4,0),"")</f>
        <v/>
      </c>
      <c r="N2800" s="95" t="str">
        <f t="shared" si="185"/>
        <v/>
      </c>
      <c r="O2800" s="96" t="str">
        <f t="shared" si="186"/>
        <v/>
      </c>
      <c r="P2800" s="14"/>
      <c r="Q2800" s="14"/>
      <c r="R2800" s="218" t="e">
        <f>+VLOOKUP(F2800,'ESTADAR V3 2025'!$D$125:$G$236,4,FALSE)</f>
        <v>#N/A</v>
      </c>
    </row>
    <row r="2801" spans="1:18" x14ac:dyDescent="0.35">
      <c r="A2801" s="83" t="str">
        <f>IFERROR(VLOOKUP(LEFT(F2801,4),Tabla3[[COD]:[PROCESO]],5,0),"")</f>
        <v/>
      </c>
      <c r="B2801" s="15"/>
      <c r="C2801" s="85"/>
      <c r="D2801" s="84" t="e">
        <f>VLOOKUP(E2801,FINCAS!$A$2:$B$77,2,0)</f>
        <v>#N/A</v>
      </c>
      <c r="E2801" s="15"/>
      <c r="F2801" s="15"/>
      <c r="G2801" s="82" t="e">
        <f>VLOOKUP(F2801,'ESTADAR V3 2025'!$D$125:$E$240,2,0)</f>
        <v>#N/A</v>
      </c>
      <c r="H2801" s="86"/>
      <c r="I2801" s="86"/>
      <c r="J2801" s="15"/>
      <c r="K2801" s="92">
        <f t="shared" si="183"/>
        <v>0</v>
      </c>
      <c r="L2801" s="93">
        <f t="shared" si="184"/>
        <v>0</v>
      </c>
      <c r="M2801" s="94" t="str">
        <f>+IFERROR(VLOOKUP(LEFT(F2801,4),'ESTADAR V3 2025'!$C$4:$G$116,4,0),"")</f>
        <v/>
      </c>
      <c r="N2801" s="95" t="str">
        <f t="shared" si="185"/>
        <v/>
      </c>
      <c r="O2801" s="96" t="str">
        <f t="shared" si="186"/>
        <v/>
      </c>
      <c r="P2801" s="14"/>
      <c r="Q2801" s="14"/>
      <c r="R2801" s="218" t="e">
        <f>+VLOOKUP(F2801,'ESTADAR V3 2025'!$D$125:$G$236,4,FALSE)</f>
        <v>#N/A</v>
      </c>
    </row>
    <row r="2802" spans="1:18" x14ac:dyDescent="0.35">
      <c r="A2802" s="83" t="str">
        <f>IFERROR(VLOOKUP(LEFT(F2802,4),Tabla3[[COD]:[PROCESO]],5,0),"")</f>
        <v/>
      </c>
      <c r="B2802" s="15"/>
      <c r="C2802" s="85"/>
      <c r="D2802" s="84" t="e">
        <f>VLOOKUP(E2802,FINCAS!$A$2:$B$77,2,0)</f>
        <v>#N/A</v>
      </c>
      <c r="E2802" s="15"/>
      <c r="F2802" s="15"/>
      <c r="G2802" s="82" t="e">
        <f>VLOOKUP(F2802,'ESTADAR V3 2025'!$D$125:$E$240,2,0)</f>
        <v>#N/A</v>
      </c>
      <c r="H2802" s="86"/>
      <c r="I2802" s="86"/>
      <c r="J2802" s="15"/>
      <c r="K2802" s="92">
        <f t="shared" si="183"/>
        <v>0</v>
      </c>
      <c r="L2802" s="93">
        <f t="shared" si="184"/>
        <v>0</v>
      </c>
      <c r="M2802" s="94" t="str">
        <f>+IFERROR(VLOOKUP(LEFT(F2802,4),'ESTADAR V3 2025'!$C$4:$G$116,4,0),"")</f>
        <v/>
      </c>
      <c r="N2802" s="95" t="str">
        <f t="shared" si="185"/>
        <v/>
      </c>
      <c r="O2802" s="96" t="str">
        <f t="shared" si="186"/>
        <v/>
      </c>
      <c r="P2802" s="14"/>
      <c r="Q2802" s="14"/>
      <c r="R2802" s="218" t="e">
        <f>+VLOOKUP(F2802,'ESTADAR V3 2025'!$D$125:$G$236,4,FALSE)</f>
        <v>#N/A</v>
      </c>
    </row>
    <row r="2803" spans="1:18" x14ac:dyDescent="0.35">
      <c r="A2803" s="83" t="str">
        <f>IFERROR(VLOOKUP(LEFT(F2803,4),Tabla3[[COD]:[PROCESO]],5,0),"")</f>
        <v/>
      </c>
      <c r="B2803" s="15"/>
      <c r="C2803" s="85"/>
      <c r="D2803" s="84" t="e">
        <f>VLOOKUP(E2803,FINCAS!$A$2:$B$77,2,0)</f>
        <v>#N/A</v>
      </c>
      <c r="E2803" s="15"/>
      <c r="F2803" s="15"/>
      <c r="G2803" s="82" t="e">
        <f>VLOOKUP(F2803,'ESTADAR V3 2025'!$D$125:$E$240,2,0)</f>
        <v>#N/A</v>
      </c>
      <c r="H2803" s="86"/>
      <c r="I2803" s="86"/>
      <c r="J2803" s="15"/>
      <c r="K2803" s="92">
        <f t="shared" si="183"/>
        <v>0</v>
      </c>
      <c r="L2803" s="93">
        <f t="shared" si="184"/>
        <v>0</v>
      </c>
      <c r="M2803" s="94" t="str">
        <f>+IFERROR(VLOOKUP(LEFT(F2803,4),'ESTADAR V3 2025'!$C$4:$G$116,4,0),"")</f>
        <v/>
      </c>
      <c r="N2803" s="95" t="str">
        <f t="shared" si="185"/>
        <v/>
      </c>
      <c r="O2803" s="96" t="str">
        <f t="shared" si="186"/>
        <v/>
      </c>
      <c r="P2803" s="14"/>
      <c r="Q2803" s="14"/>
      <c r="R2803" s="218" t="e">
        <f>+VLOOKUP(F2803,'ESTADAR V3 2025'!$D$125:$G$236,4,FALSE)</f>
        <v>#N/A</v>
      </c>
    </row>
    <row r="2804" spans="1:18" x14ac:dyDescent="0.35">
      <c r="A2804" s="83" t="str">
        <f>IFERROR(VLOOKUP(LEFT(F2804,4),Tabla3[[COD]:[PROCESO]],5,0),"")</f>
        <v/>
      </c>
      <c r="B2804" s="15"/>
      <c r="C2804" s="85"/>
      <c r="D2804" s="84" t="e">
        <f>VLOOKUP(E2804,FINCAS!$A$2:$B$77,2,0)</f>
        <v>#N/A</v>
      </c>
      <c r="E2804" s="15"/>
      <c r="F2804" s="15"/>
      <c r="G2804" s="82" t="e">
        <f>VLOOKUP(F2804,'ESTADAR V3 2025'!$D$125:$E$240,2,0)</f>
        <v>#N/A</v>
      </c>
      <c r="H2804" s="86"/>
      <c r="I2804" s="86"/>
      <c r="J2804" s="15"/>
      <c r="K2804" s="92">
        <f t="shared" si="183"/>
        <v>0</v>
      </c>
      <c r="L2804" s="93">
        <f t="shared" si="184"/>
        <v>0</v>
      </c>
      <c r="M2804" s="94" t="str">
        <f>+IFERROR(VLOOKUP(LEFT(F2804,4),'ESTADAR V3 2025'!$C$4:$G$116,4,0),"")</f>
        <v/>
      </c>
      <c r="N2804" s="95" t="str">
        <f t="shared" si="185"/>
        <v/>
      </c>
      <c r="O2804" s="96" t="str">
        <f t="shared" si="186"/>
        <v/>
      </c>
      <c r="P2804" s="14"/>
      <c r="Q2804" s="14"/>
      <c r="R2804" s="218" t="e">
        <f>+VLOOKUP(F2804,'ESTADAR V3 2025'!$D$125:$G$236,4,FALSE)</f>
        <v>#N/A</v>
      </c>
    </row>
    <row r="2805" spans="1:18" x14ac:dyDescent="0.35">
      <c r="A2805" s="83" t="str">
        <f>IFERROR(VLOOKUP(LEFT(F2805,4),Tabla3[[COD]:[PROCESO]],5,0),"")</f>
        <v/>
      </c>
      <c r="B2805" s="15"/>
      <c r="C2805" s="85"/>
      <c r="D2805" s="84" t="e">
        <f>VLOOKUP(E2805,FINCAS!$A$2:$B$77,2,0)</f>
        <v>#N/A</v>
      </c>
      <c r="E2805" s="15"/>
      <c r="F2805" s="15"/>
      <c r="G2805" s="82" t="e">
        <f>VLOOKUP(F2805,'ESTADAR V3 2025'!$D$125:$E$240,2,0)</f>
        <v>#N/A</v>
      </c>
      <c r="H2805" s="86"/>
      <c r="I2805" s="86"/>
      <c r="J2805" s="15"/>
      <c r="K2805" s="92">
        <f t="shared" si="183"/>
        <v>0</v>
      </c>
      <c r="L2805" s="93">
        <f t="shared" si="184"/>
        <v>0</v>
      </c>
      <c r="M2805" s="94" t="str">
        <f>+IFERROR(VLOOKUP(LEFT(F2805,4),'ESTADAR V3 2025'!$C$4:$G$116,4,0),"")</f>
        <v/>
      </c>
      <c r="N2805" s="95" t="str">
        <f t="shared" si="185"/>
        <v/>
      </c>
      <c r="O2805" s="96" t="str">
        <f t="shared" si="186"/>
        <v/>
      </c>
      <c r="P2805" s="14"/>
      <c r="Q2805" s="14"/>
      <c r="R2805" s="218" t="e">
        <f>+VLOOKUP(F2805,'ESTADAR V3 2025'!$D$125:$G$236,4,FALSE)</f>
        <v>#N/A</v>
      </c>
    </row>
    <row r="2806" spans="1:18" x14ac:dyDescent="0.35">
      <c r="A2806" s="83" t="str">
        <f>IFERROR(VLOOKUP(LEFT(F2806,4),Tabla3[[COD]:[PROCESO]],5,0),"")</f>
        <v/>
      </c>
      <c r="B2806" s="15"/>
      <c r="C2806" s="85"/>
      <c r="D2806" s="84" t="e">
        <f>VLOOKUP(E2806,FINCAS!$A$2:$B$77,2,0)</f>
        <v>#N/A</v>
      </c>
      <c r="E2806" s="15"/>
      <c r="F2806" s="15"/>
      <c r="G2806" s="82" t="e">
        <f>VLOOKUP(F2806,'ESTADAR V3 2025'!$D$125:$E$240,2,0)</f>
        <v>#N/A</v>
      </c>
      <c r="H2806" s="86"/>
      <c r="I2806" s="86"/>
      <c r="J2806" s="15"/>
      <c r="K2806" s="92">
        <f t="shared" si="183"/>
        <v>0</v>
      </c>
      <c r="L2806" s="93">
        <f t="shared" si="184"/>
        <v>0</v>
      </c>
      <c r="M2806" s="94" t="str">
        <f>+IFERROR(VLOOKUP(LEFT(F2806,4),'ESTADAR V3 2025'!$C$4:$G$116,4,0),"")</f>
        <v/>
      </c>
      <c r="N2806" s="95" t="str">
        <f t="shared" si="185"/>
        <v/>
      </c>
      <c r="O2806" s="96" t="str">
        <f t="shared" si="186"/>
        <v/>
      </c>
      <c r="P2806" s="14"/>
      <c r="Q2806" s="14"/>
      <c r="R2806" s="218" t="e">
        <f>+VLOOKUP(F2806,'ESTADAR V3 2025'!$D$125:$G$236,4,FALSE)</f>
        <v>#N/A</v>
      </c>
    </row>
    <row r="2807" spans="1:18" x14ac:dyDescent="0.35">
      <c r="A2807" s="83" t="str">
        <f>IFERROR(VLOOKUP(LEFT(F2807,4),Tabla3[[COD]:[PROCESO]],5,0),"")</f>
        <v/>
      </c>
      <c r="B2807" s="15"/>
      <c r="C2807" s="85"/>
      <c r="D2807" s="84" t="e">
        <f>VLOOKUP(E2807,FINCAS!$A$2:$B$77,2,0)</f>
        <v>#N/A</v>
      </c>
      <c r="E2807" s="15"/>
      <c r="F2807" s="15"/>
      <c r="G2807" s="82" t="e">
        <f>VLOOKUP(F2807,'ESTADAR V3 2025'!$D$125:$E$240,2,0)</f>
        <v>#N/A</v>
      </c>
      <c r="H2807" s="86"/>
      <c r="I2807" s="86"/>
      <c r="J2807" s="15"/>
      <c r="K2807" s="92">
        <f t="shared" si="183"/>
        <v>0</v>
      </c>
      <c r="L2807" s="93">
        <f t="shared" si="184"/>
        <v>0</v>
      </c>
      <c r="M2807" s="94" t="str">
        <f>+IFERROR(VLOOKUP(LEFT(F2807,4),'ESTADAR V3 2025'!$C$4:$G$116,4,0),"")</f>
        <v/>
      </c>
      <c r="N2807" s="95" t="str">
        <f t="shared" si="185"/>
        <v/>
      </c>
      <c r="O2807" s="96" t="str">
        <f t="shared" si="186"/>
        <v/>
      </c>
      <c r="P2807" s="14"/>
      <c r="Q2807" s="14"/>
      <c r="R2807" s="218" t="e">
        <f>+VLOOKUP(F2807,'ESTADAR V3 2025'!$D$125:$G$236,4,FALSE)</f>
        <v>#N/A</v>
      </c>
    </row>
    <row r="2808" spans="1:18" x14ac:dyDescent="0.35">
      <c r="A2808" s="83" t="str">
        <f>IFERROR(VLOOKUP(LEFT(F2808,4),Tabla3[[COD]:[PROCESO]],5,0),"")</f>
        <v/>
      </c>
      <c r="B2808" s="15"/>
      <c r="C2808" s="85"/>
      <c r="D2808" s="84" t="e">
        <f>VLOOKUP(E2808,FINCAS!$A$2:$B$77,2,0)</f>
        <v>#N/A</v>
      </c>
      <c r="E2808" s="15"/>
      <c r="F2808" s="15"/>
      <c r="G2808" s="82" t="e">
        <f>VLOOKUP(F2808,'ESTADAR V3 2025'!$D$125:$E$240,2,0)</f>
        <v>#N/A</v>
      </c>
      <c r="H2808" s="86"/>
      <c r="I2808" s="86"/>
      <c r="J2808" s="15"/>
      <c r="K2808" s="92">
        <f t="shared" si="183"/>
        <v>0</v>
      </c>
      <c r="L2808" s="93">
        <f t="shared" si="184"/>
        <v>0</v>
      </c>
      <c r="M2808" s="94" t="str">
        <f>+IFERROR(VLOOKUP(LEFT(F2808,4),'ESTADAR V3 2025'!$C$4:$G$116,4,0),"")</f>
        <v/>
      </c>
      <c r="N2808" s="95" t="str">
        <f t="shared" si="185"/>
        <v/>
      </c>
      <c r="O2808" s="96" t="str">
        <f t="shared" si="186"/>
        <v/>
      </c>
      <c r="P2808" s="14"/>
      <c r="Q2808" s="14"/>
      <c r="R2808" s="218" t="e">
        <f>+VLOOKUP(F2808,'ESTADAR V3 2025'!$D$125:$G$236,4,FALSE)</f>
        <v>#N/A</v>
      </c>
    </row>
    <row r="2809" spans="1:18" x14ac:dyDescent="0.35">
      <c r="A2809" s="83" t="str">
        <f>IFERROR(VLOOKUP(LEFT(F2809,4),Tabla3[[COD]:[PROCESO]],5,0),"")</f>
        <v/>
      </c>
      <c r="B2809" s="15"/>
      <c r="C2809" s="85"/>
      <c r="D2809" s="84" t="e">
        <f>VLOOKUP(E2809,FINCAS!$A$2:$B$77,2,0)</f>
        <v>#N/A</v>
      </c>
      <c r="E2809" s="15"/>
      <c r="F2809" s="15"/>
      <c r="G2809" s="82" t="e">
        <f>VLOOKUP(F2809,'ESTADAR V3 2025'!$D$125:$E$240,2,0)</f>
        <v>#N/A</v>
      </c>
      <c r="H2809" s="86"/>
      <c r="I2809" s="86"/>
      <c r="J2809" s="15"/>
      <c r="K2809" s="92">
        <f t="shared" si="183"/>
        <v>0</v>
      </c>
      <c r="L2809" s="93">
        <f t="shared" si="184"/>
        <v>0</v>
      </c>
      <c r="M2809" s="94" t="str">
        <f>+IFERROR(VLOOKUP(LEFT(F2809,4),'ESTADAR V3 2025'!$C$4:$G$116,4,0),"")</f>
        <v/>
      </c>
      <c r="N2809" s="95" t="str">
        <f t="shared" si="185"/>
        <v/>
      </c>
      <c r="O2809" s="96" t="str">
        <f t="shared" si="186"/>
        <v/>
      </c>
      <c r="P2809" s="14"/>
      <c r="Q2809" s="14"/>
      <c r="R2809" s="218" t="e">
        <f>+VLOOKUP(F2809,'ESTADAR V3 2025'!$D$125:$G$236,4,FALSE)</f>
        <v>#N/A</v>
      </c>
    </row>
    <row r="2810" spans="1:18" x14ac:dyDescent="0.35">
      <c r="A2810" s="83" t="str">
        <f>IFERROR(VLOOKUP(LEFT(F2810,4),Tabla3[[COD]:[PROCESO]],5,0),"")</f>
        <v/>
      </c>
      <c r="B2810" s="15"/>
      <c r="C2810" s="85"/>
      <c r="D2810" s="84" t="e">
        <f>VLOOKUP(E2810,FINCAS!$A$2:$B$77,2,0)</f>
        <v>#N/A</v>
      </c>
      <c r="E2810" s="15"/>
      <c r="F2810" s="15"/>
      <c r="G2810" s="82" t="e">
        <f>VLOOKUP(F2810,'ESTADAR V3 2025'!$D$125:$E$240,2,0)</f>
        <v>#N/A</v>
      </c>
      <c r="H2810" s="86"/>
      <c r="I2810" s="86"/>
      <c r="J2810" s="15"/>
      <c r="K2810" s="92">
        <f t="shared" si="183"/>
        <v>0</v>
      </c>
      <c r="L2810" s="93">
        <f t="shared" si="184"/>
        <v>0</v>
      </c>
      <c r="M2810" s="94" t="str">
        <f>+IFERROR(VLOOKUP(LEFT(F2810,4),'ESTADAR V3 2025'!$C$4:$G$116,4,0),"")</f>
        <v/>
      </c>
      <c r="N2810" s="95" t="str">
        <f t="shared" si="185"/>
        <v/>
      </c>
      <c r="O2810" s="96" t="str">
        <f t="shared" si="186"/>
        <v/>
      </c>
      <c r="P2810" s="14"/>
      <c r="Q2810" s="14"/>
      <c r="R2810" s="218" t="e">
        <f>+VLOOKUP(F2810,'ESTADAR V3 2025'!$D$125:$G$236,4,FALSE)</f>
        <v>#N/A</v>
      </c>
    </row>
    <row r="2811" spans="1:18" x14ac:dyDescent="0.35">
      <c r="A2811" s="83" t="str">
        <f>IFERROR(VLOOKUP(LEFT(F2811,4),Tabla3[[COD]:[PROCESO]],5,0),"")</f>
        <v/>
      </c>
      <c r="B2811" s="15"/>
      <c r="C2811" s="85"/>
      <c r="D2811" s="84" t="e">
        <f>VLOOKUP(E2811,FINCAS!$A$2:$B$77,2,0)</f>
        <v>#N/A</v>
      </c>
      <c r="E2811" s="15"/>
      <c r="F2811" s="15"/>
      <c r="G2811" s="82" t="e">
        <f>VLOOKUP(F2811,'ESTADAR V3 2025'!$D$125:$E$240,2,0)</f>
        <v>#N/A</v>
      </c>
      <c r="H2811" s="86"/>
      <c r="I2811" s="86"/>
      <c r="J2811" s="15"/>
      <c r="K2811" s="92">
        <f t="shared" si="183"/>
        <v>0</v>
      </c>
      <c r="L2811" s="93">
        <f t="shared" si="184"/>
        <v>0</v>
      </c>
      <c r="M2811" s="94" t="str">
        <f>+IFERROR(VLOOKUP(LEFT(F2811,4),'ESTADAR V3 2025'!$C$4:$G$116,4,0),"")</f>
        <v/>
      </c>
      <c r="N2811" s="95" t="str">
        <f t="shared" si="185"/>
        <v/>
      </c>
      <c r="O2811" s="96" t="str">
        <f t="shared" si="186"/>
        <v/>
      </c>
      <c r="P2811" s="14"/>
      <c r="Q2811" s="14"/>
      <c r="R2811" s="218" t="e">
        <f>+VLOOKUP(F2811,'ESTADAR V3 2025'!$D$125:$G$236,4,FALSE)</f>
        <v>#N/A</v>
      </c>
    </row>
    <row r="2812" spans="1:18" x14ac:dyDescent="0.35">
      <c r="A2812" s="83" t="str">
        <f>IFERROR(VLOOKUP(LEFT(F2812,4),Tabla3[[COD]:[PROCESO]],5,0),"")</f>
        <v/>
      </c>
      <c r="B2812" s="15"/>
      <c r="C2812" s="85"/>
      <c r="D2812" s="84" t="e">
        <f>VLOOKUP(E2812,FINCAS!$A$2:$B$77,2,0)</f>
        <v>#N/A</v>
      </c>
      <c r="E2812" s="15"/>
      <c r="F2812" s="15"/>
      <c r="G2812" s="82" t="e">
        <f>VLOOKUP(F2812,'ESTADAR V3 2025'!$D$125:$E$240,2,0)</f>
        <v>#N/A</v>
      </c>
      <c r="H2812" s="86"/>
      <c r="I2812" s="86"/>
      <c r="J2812" s="15"/>
      <c r="K2812" s="92">
        <f t="shared" si="183"/>
        <v>0</v>
      </c>
      <c r="L2812" s="93">
        <f t="shared" si="184"/>
        <v>0</v>
      </c>
      <c r="M2812" s="94" t="str">
        <f>+IFERROR(VLOOKUP(LEFT(F2812,4),'ESTADAR V3 2025'!$C$4:$G$116,4,0),"")</f>
        <v/>
      </c>
      <c r="N2812" s="95" t="str">
        <f t="shared" si="185"/>
        <v/>
      </c>
      <c r="O2812" s="96" t="str">
        <f t="shared" si="186"/>
        <v/>
      </c>
      <c r="P2812" s="14"/>
      <c r="Q2812" s="14"/>
      <c r="R2812" s="218" t="e">
        <f>+VLOOKUP(F2812,'ESTADAR V3 2025'!$D$125:$G$236,4,FALSE)</f>
        <v>#N/A</v>
      </c>
    </row>
    <row r="2813" spans="1:18" x14ac:dyDescent="0.35">
      <c r="A2813" s="83" t="str">
        <f>IFERROR(VLOOKUP(LEFT(F2813,4),Tabla3[[COD]:[PROCESO]],5,0),"")</f>
        <v/>
      </c>
      <c r="B2813" s="15"/>
      <c r="C2813" s="85"/>
      <c r="D2813" s="84" t="e">
        <f>VLOOKUP(E2813,FINCAS!$A$2:$B$77,2,0)</f>
        <v>#N/A</v>
      </c>
      <c r="E2813" s="15"/>
      <c r="F2813" s="15"/>
      <c r="G2813" s="82" t="e">
        <f>VLOOKUP(F2813,'ESTADAR V3 2025'!$D$125:$E$240,2,0)</f>
        <v>#N/A</v>
      </c>
      <c r="H2813" s="86"/>
      <c r="I2813" s="86"/>
      <c r="J2813" s="15"/>
      <c r="K2813" s="92">
        <f t="shared" si="183"/>
        <v>0</v>
      </c>
      <c r="L2813" s="93">
        <f t="shared" si="184"/>
        <v>0</v>
      </c>
      <c r="M2813" s="94" t="str">
        <f>+IFERROR(VLOOKUP(LEFT(F2813,4),'ESTADAR V3 2025'!$C$4:$G$116,4,0),"")</f>
        <v/>
      </c>
      <c r="N2813" s="95" t="str">
        <f t="shared" si="185"/>
        <v/>
      </c>
      <c r="O2813" s="96" t="str">
        <f t="shared" si="186"/>
        <v/>
      </c>
      <c r="P2813" s="14"/>
      <c r="Q2813" s="14"/>
      <c r="R2813" s="218" t="e">
        <f>+VLOOKUP(F2813,'ESTADAR V3 2025'!$D$125:$G$236,4,FALSE)</f>
        <v>#N/A</v>
      </c>
    </row>
    <row r="2814" spans="1:18" x14ac:dyDescent="0.35">
      <c r="A2814" s="83" t="str">
        <f>IFERROR(VLOOKUP(LEFT(F2814,4),Tabla3[[COD]:[PROCESO]],5,0),"")</f>
        <v/>
      </c>
      <c r="B2814" s="15"/>
      <c r="C2814" s="85"/>
      <c r="D2814" s="84" t="e">
        <f>VLOOKUP(E2814,FINCAS!$A$2:$B$77,2,0)</f>
        <v>#N/A</v>
      </c>
      <c r="E2814" s="15"/>
      <c r="F2814" s="15"/>
      <c r="G2814" s="82" t="e">
        <f>VLOOKUP(F2814,'ESTADAR V3 2025'!$D$125:$E$240,2,0)</f>
        <v>#N/A</v>
      </c>
      <c r="H2814" s="86"/>
      <c r="I2814" s="86"/>
      <c r="J2814" s="15"/>
      <c r="K2814" s="92">
        <f t="shared" si="183"/>
        <v>0</v>
      </c>
      <c r="L2814" s="93">
        <f t="shared" si="184"/>
        <v>0</v>
      </c>
      <c r="M2814" s="94" t="str">
        <f>+IFERROR(VLOOKUP(LEFT(F2814,4),'ESTADAR V3 2025'!$C$4:$G$116,4,0),"")</f>
        <v/>
      </c>
      <c r="N2814" s="95" t="str">
        <f t="shared" si="185"/>
        <v/>
      </c>
      <c r="O2814" s="96" t="str">
        <f t="shared" si="186"/>
        <v/>
      </c>
      <c r="P2814" s="14"/>
      <c r="Q2814" s="14"/>
      <c r="R2814" s="218" t="e">
        <f>+VLOOKUP(F2814,'ESTADAR V3 2025'!$D$125:$G$236,4,FALSE)</f>
        <v>#N/A</v>
      </c>
    </row>
    <row r="2815" spans="1:18" x14ac:dyDescent="0.35">
      <c r="A2815" s="83" t="str">
        <f>IFERROR(VLOOKUP(LEFT(F2815,4),Tabla3[[COD]:[PROCESO]],5,0),"")</f>
        <v/>
      </c>
      <c r="B2815" s="15"/>
      <c r="C2815" s="85"/>
      <c r="D2815" s="84" t="e">
        <f>VLOOKUP(E2815,FINCAS!$A$2:$B$77,2,0)</f>
        <v>#N/A</v>
      </c>
      <c r="E2815" s="15"/>
      <c r="F2815" s="15"/>
      <c r="G2815" s="82" t="e">
        <f>VLOOKUP(F2815,'ESTADAR V3 2025'!$D$125:$E$240,2,0)</f>
        <v>#N/A</v>
      </c>
      <c r="H2815" s="86"/>
      <c r="I2815" s="86"/>
      <c r="J2815" s="15"/>
      <c r="K2815" s="92">
        <f t="shared" si="183"/>
        <v>0</v>
      </c>
      <c r="L2815" s="93">
        <f t="shared" si="184"/>
        <v>0</v>
      </c>
      <c r="M2815" s="94" t="str">
        <f>+IFERROR(VLOOKUP(LEFT(F2815,4),'ESTADAR V3 2025'!$C$4:$G$116,4,0),"")</f>
        <v/>
      </c>
      <c r="N2815" s="95" t="str">
        <f t="shared" si="185"/>
        <v/>
      </c>
      <c r="O2815" s="96" t="str">
        <f t="shared" si="186"/>
        <v/>
      </c>
      <c r="P2815" s="14"/>
      <c r="Q2815" s="14"/>
      <c r="R2815" s="218" t="e">
        <f>+VLOOKUP(F2815,'ESTADAR V3 2025'!$D$125:$G$236,4,FALSE)</f>
        <v>#N/A</v>
      </c>
    </row>
    <row r="2816" spans="1:18" x14ac:dyDescent="0.35">
      <c r="A2816" s="83" t="str">
        <f>IFERROR(VLOOKUP(LEFT(F2816,4),Tabla3[[COD]:[PROCESO]],5,0),"")</f>
        <v/>
      </c>
      <c r="B2816" s="15"/>
      <c r="C2816" s="85"/>
      <c r="D2816" s="84" t="e">
        <f>VLOOKUP(E2816,FINCAS!$A$2:$B$77,2,0)</f>
        <v>#N/A</v>
      </c>
      <c r="E2816" s="15"/>
      <c r="F2816" s="15"/>
      <c r="G2816" s="82" t="e">
        <f>VLOOKUP(F2816,'ESTADAR V3 2025'!$D$125:$E$240,2,0)</f>
        <v>#N/A</v>
      </c>
      <c r="H2816" s="86"/>
      <c r="I2816" s="86"/>
      <c r="J2816" s="15"/>
      <c r="K2816" s="92">
        <f t="shared" si="183"/>
        <v>0</v>
      </c>
      <c r="L2816" s="93">
        <f t="shared" si="184"/>
        <v>0</v>
      </c>
      <c r="M2816" s="94" t="str">
        <f>+IFERROR(VLOOKUP(LEFT(F2816,4),'ESTADAR V3 2025'!$C$4:$G$116,4,0),"")</f>
        <v/>
      </c>
      <c r="N2816" s="95" t="str">
        <f t="shared" si="185"/>
        <v/>
      </c>
      <c r="O2816" s="96" t="str">
        <f t="shared" si="186"/>
        <v/>
      </c>
      <c r="P2816" s="14"/>
      <c r="Q2816" s="14"/>
      <c r="R2816" s="218" t="e">
        <f>+VLOOKUP(F2816,'ESTADAR V3 2025'!$D$125:$G$236,4,FALSE)</f>
        <v>#N/A</v>
      </c>
    </row>
    <row r="2817" spans="1:18" x14ac:dyDescent="0.35">
      <c r="A2817" s="83" t="str">
        <f>IFERROR(VLOOKUP(LEFT(F2817,4),Tabla3[[COD]:[PROCESO]],5,0),"")</f>
        <v/>
      </c>
      <c r="B2817" s="15"/>
      <c r="C2817" s="85"/>
      <c r="D2817" s="84" t="e">
        <f>VLOOKUP(E2817,FINCAS!$A$2:$B$77,2,0)</f>
        <v>#N/A</v>
      </c>
      <c r="E2817" s="15"/>
      <c r="F2817" s="15"/>
      <c r="G2817" s="82" t="e">
        <f>VLOOKUP(F2817,'ESTADAR V3 2025'!$D$125:$E$240,2,0)</f>
        <v>#N/A</v>
      </c>
      <c r="H2817" s="86"/>
      <c r="I2817" s="86"/>
      <c r="J2817" s="15"/>
      <c r="K2817" s="92">
        <f t="shared" si="183"/>
        <v>0</v>
      </c>
      <c r="L2817" s="93">
        <f t="shared" si="184"/>
        <v>0</v>
      </c>
      <c r="M2817" s="94" t="str">
        <f>+IFERROR(VLOOKUP(LEFT(F2817,4),'ESTADAR V3 2025'!$C$4:$G$116,4,0),"")</f>
        <v/>
      </c>
      <c r="N2817" s="95" t="str">
        <f t="shared" si="185"/>
        <v/>
      </c>
      <c r="O2817" s="96" t="str">
        <f t="shared" si="186"/>
        <v/>
      </c>
      <c r="P2817" s="14"/>
      <c r="Q2817" s="14"/>
      <c r="R2817" s="218" t="e">
        <f>+VLOOKUP(F2817,'ESTADAR V3 2025'!$D$125:$G$236,4,FALSE)</f>
        <v>#N/A</v>
      </c>
    </row>
    <row r="2818" spans="1:18" x14ac:dyDescent="0.35">
      <c r="A2818" s="83" t="str">
        <f>IFERROR(VLOOKUP(LEFT(F2818,4),Tabla3[[COD]:[PROCESO]],5,0),"")</f>
        <v/>
      </c>
      <c r="B2818" s="15"/>
      <c r="C2818" s="85"/>
      <c r="D2818" s="84" t="e">
        <f>VLOOKUP(E2818,FINCAS!$A$2:$B$77,2,0)</f>
        <v>#N/A</v>
      </c>
      <c r="E2818" s="15"/>
      <c r="F2818" s="15"/>
      <c r="G2818" s="82" t="e">
        <f>VLOOKUP(F2818,'ESTADAR V3 2025'!$D$125:$E$240,2,0)</f>
        <v>#N/A</v>
      </c>
      <c r="H2818" s="86"/>
      <c r="I2818" s="86"/>
      <c r="J2818" s="15"/>
      <c r="K2818" s="92">
        <f t="shared" si="183"/>
        <v>0</v>
      </c>
      <c r="L2818" s="93">
        <f t="shared" si="184"/>
        <v>0</v>
      </c>
      <c r="M2818" s="94" t="str">
        <f>+IFERROR(VLOOKUP(LEFT(F2818,4),'ESTADAR V3 2025'!$C$4:$G$116,4,0),"")</f>
        <v/>
      </c>
      <c r="N2818" s="95" t="str">
        <f t="shared" si="185"/>
        <v/>
      </c>
      <c r="O2818" s="96" t="str">
        <f t="shared" si="186"/>
        <v/>
      </c>
      <c r="P2818" s="14"/>
      <c r="Q2818" s="14"/>
      <c r="R2818" s="218" t="e">
        <f>+VLOOKUP(F2818,'ESTADAR V3 2025'!$D$125:$G$236,4,FALSE)</f>
        <v>#N/A</v>
      </c>
    </row>
    <row r="2819" spans="1:18" x14ac:dyDescent="0.35">
      <c r="A2819" s="83" t="str">
        <f>IFERROR(VLOOKUP(LEFT(F2819,4),Tabla3[[COD]:[PROCESO]],5,0),"")</f>
        <v/>
      </c>
      <c r="B2819" s="15"/>
      <c r="C2819" s="85"/>
      <c r="D2819" s="84" t="e">
        <f>VLOOKUP(E2819,FINCAS!$A$2:$B$77,2,0)</f>
        <v>#N/A</v>
      </c>
      <c r="E2819" s="15"/>
      <c r="F2819" s="15"/>
      <c r="G2819" s="82" t="e">
        <f>VLOOKUP(F2819,'ESTADAR V3 2025'!$D$125:$E$240,2,0)</f>
        <v>#N/A</v>
      </c>
      <c r="H2819" s="86"/>
      <c r="I2819" s="86"/>
      <c r="J2819" s="15"/>
      <c r="K2819" s="92">
        <f t="shared" si="183"/>
        <v>0</v>
      </c>
      <c r="L2819" s="93">
        <f t="shared" si="184"/>
        <v>0</v>
      </c>
      <c r="M2819" s="94" t="str">
        <f>+IFERROR(VLOOKUP(LEFT(F2819,4),'ESTADAR V3 2025'!$C$4:$G$116,4,0),"")</f>
        <v/>
      </c>
      <c r="N2819" s="95" t="str">
        <f t="shared" si="185"/>
        <v/>
      </c>
      <c r="O2819" s="96" t="str">
        <f t="shared" si="186"/>
        <v/>
      </c>
      <c r="P2819" s="14"/>
      <c r="Q2819" s="14"/>
      <c r="R2819" s="218" t="e">
        <f>+VLOOKUP(F2819,'ESTADAR V3 2025'!$D$125:$G$236,4,FALSE)</f>
        <v>#N/A</v>
      </c>
    </row>
    <row r="2820" spans="1:18" x14ac:dyDescent="0.35">
      <c r="A2820" s="83" t="str">
        <f>IFERROR(VLOOKUP(LEFT(F2820,4),Tabla3[[COD]:[PROCESO]],5,0),"")</f>
        <v/>
      </c>
      <c r="B2820" s="15"/>
      <c r="C2820" s="85"/>
      <c r="D2820" s="84" t="e">
        <f>VLOOKUP(E2820,FINCAS!$A$2:$B$77,2,0)</f>
        <v>#N/A</v>
      </c>
      <c r="E2820" s="15"/>
      <c r="F2820" s="15"/>
      <c r="G2820" s="82" t="e">
        <f>VLOOKUP(F2820,'ESTADAR V3 2025'!$D$125:$E$240,2,0)</f>
        <v>#N/A</v>
      </c>
      <c r="H2820" s="86"/>
      <c r="I2820" s="86"/>
      <c r="J2820" s="15"/>
      <c r="K2820" s="92">
        <f t="shared" si="183"/>
        <v>0</v>
      </c>
      <c r="L2820" s="93">
        <f t="shared" si="184"/>
        <v>0</v>
      </c>
      <c r="M2820" s="94" t="str">
        <f>+IFERROR(VLOOKUP(LEFT(F2820,4),'ESTADAR V3 2025'!$C$4:$G$116,4,0),"")</f>
        <v/>
      </c>
      <c r="N2820" s="95" t="str">
        <f t="shared" si="185"/>
        <v/>
      </c>
      <c r="O2820" s="96" t="str">
        <f t="shared" si="186"/>
        <v/>
      </c>
      <c r="P2820" s="14"/>
      <c r="Q2820" s="14"/>
      <c r="R2820" s="218" t="e">
        <f>+VLOOKUP(F2820,'ESTADAR V3 2025'!$D$125:$G$236,4,FALSE)</f>
        <v>#N/A</v>
      </c>
    </row>
    <row r="2821" spans="1:18" x14ac:dyDescent="0.35">
      <c r="A2821" s="83" t="str">
        <f>IFERROR(VLOOKUP(LEFT(F2821,4),Tabla3[[COD]:[PROCESO]],5,0),"")</f>
        <v/>
      </c>
      <c r="B2821" s="15"/>
      <c r="C2821" s="85"/>
      <c r="D2821" s="84" t="e">
        <f>VLOOKUP(E2821,FINCAS!$A$2:$B$77,2,0)</f>
        <v>#N/A</v>
      </c>
      <c r="E2821" s="15"/>
      <c r="F2821" s="15"/>
      <c r="G2821" s="82" t="e">
        <f>VLOOKUP(F2821,'ESTADAR V3 2025'!$D$125:$E$240,2,0)</f>
        <v>#N/A</v>
      </c>
      <c r="H2821" s="86"/>
      <c r="I2821" s="86"/>
      <c r="J2821" s="15"/>
      <c r="K2821" s="92">
        <f t="shared" si="183"/>
        <v>0</v>
      </c>
      <c r="L2821" s="93">
        <f t="shared" si="184"/>
        <v>0</v>
      </c>
      <c r="M2821" s="94" t="str">
        <f>+IFERROR(VLOOKUP(LEFT(F2821,4),'ESTADAR V3 2025'!$C$4:$G$116,4,0),"")</f>
        <v/>
      </c>
      <c r="N2821" s="95" t="str">
        <f t="shared" si="185"/>
        <v/>
      </c>
      <c r="O2821" s="96" t="str">
        <f t="shared" si="186"/>
        <v/>
      </c>
      <c r="P2821" s="14"/>
      <c r="Q2821" s="14"/>
      <c r="R2821" s="218" t="e">
        <f>+VLOOKUP(F2821,'ESTADAR V3 2025'!$D$125:$G$236,4,FALSE)</f>
        <v>#N/A</v>
      </c>
    </row>
    <row r="2822" spans="1:18" x14ac:dyDescent="0.35">
      <c r="A2822" s="83" t="str">
        <f>IFERROR(VLOOKUP(LEFT(F2822,4),Tabla3[[COD]:[PROCESO]],5,0),"")</f>
        <v/>
      </c>
      <c r="B2822" s="15"/>
      <c r="C2822" s="85"/>
      <c r="D2822" s="84" t="e">
        <f>VLOOKUP(E2822,FINCAS!$A$2:$B$77,2,0)</f>
        <v>#N/A</v>
      </c>
      <c r="E2822" s="15"/>
      <c r="F2822" s="15"/>
      <c r="G2822" s="82" t="e">
        <f>VLOOKUP(F2822,'ESTADAR V3 2025'!$D$125:$E$240,2,0)</f>
        <v>#N/A</v>
      </c>
      <c r="H2822" s="86"/>
      <c r="I2822" s="86"/>
      <c r="J2822" s="15"/>
      <c r="K2822" s="92">
        <f t="shared" si="183"/>
        <v>0</v>
      </c>
      <c r="L2822" s="93">
        <f t="shared" si="184"/>
        <v>0</v>
      </c>
      <c r="M2822" s="94" t="str">
        <f>+IFERROR(VLOOKUP(LEFT(F2822,4),'ESTADAR V3 2025'!$C$4:$G$116,4,0),"")</f>
        <v/>
      </c>
      <c r="N2822" s="95" t="str">
        <f t="shared" si="185"/>
        <v/>
      </c>
      <c r="O2822" s="96" t="str">
        <f t="shared" si="186"/>
        <v/>
      </c>
      <c r="P2822" s="14"/>
      <c r="Q2822" s="14"/>
      <c r="R2822" s="218" t="e">
        <f>+VLOOKUP(F2822,'ESTADAR V3 2025'!$D$125:$G$236,4,FALSE)</f>
        <v>#N/A</v>
      </c>
    </row>
    <row r="2823" spans="1:18" x14ac:dyDescent="0.35">
      <c r="A2823" s="83" t="str">
        <f>IFERROR(VLOOKUP(LEFT(F2823,4),Tabla3[[COD]:[PROCESO]],5,0),"")</f>
        <v/>
      </c>
      <c r="B2823" s="15"/>
      <c r="C2823" s="85"/>
      <c r="D2823" s="84" t="e">
        <f>VLOOKUP(E2823,FINCAS!$A$2:$B$77,2,0)</f>
        <v>#N/A</v>
      </c>
      <c r="E2823" s="15"/>
      <c r="F2823" s="15"/>
      <c r="G2823" s="82" t="e">
        <f>VLOOKUP(F2823,'ESTADAR V3 2025'!$D$125:$E$240,2,0)</f>
        <v>#N/A</v>
      </c>
      <c r="H2823" s="86"/>
      <c r="I2823" s="86"/>
      <c r="J2823" s="15"/>
      <c r="K2823" s="92">
        <f t="shared" si="183"/>
        <v>0</v>
      </c>
      <c r="L2823" s="93">
        <f t="shared" si="184"/>
        <v>0</v>
      </c>
      <c r="M2823" s="94" t="str">
        <f>+IFERROR(VLOOKUP(LEFT(F2823,4),'ESTADAR V3 2025'!$C$4:$G$116,4,0),"")</f>
        <v/>
      </c>
      <c r="N2823" s="95" t="str">
        <f t="shared" si="185"/>
        <v/>
      </c>
      <c r="O2823" s="96" t="str">
        <f t="shared" si="186"/>
        <v/>
      </c>
      <c r="P2823" s="14"/>
      <c r="Q2823" s="14"/>
      <c r="R2823" s="218" t="e">
        <f>+VLOOKUP(F2823,'ESTADAR V3 2025'!$D$125:$G$236,4,FALSE)</f>
        <v>#N/A</v>
      </c>
    </row>
    <row r="2824" spans="1:18" x14ac:dyDescent="0.35">
      <c r="A2824" s="83" t="str">
        <f>IFERROR(VLOOKUP(LEFT(F2824,4),Tabla3[[COD]:[PROCESO]],5,0),"")</f>
        <v/>
      </c>
      <c r="B2824" s="15"/>
      <c r="C2824" s="85"/>
      <c r="D2824" s="84" t="e">
        <f>VLOOKUP(E2824,FINCAS!$A$2:$B$77,2,0)</f>
        <v>#N/A</v>
      </c>
      <c r="E2824" s="15"/>
      <c r="F2824" s="15"/>
      <c r="G2824" s="82" t="e">
        <f>VLOOKUP(F2824,'ESTADAR V3 2025'!$D$125:$E$240,2,0)</f>
        <v>#N/A</v>
      </c>
      <c r="H2824" s="86"/>
      <c r="I2824" s="86"/>
      <c r="J2824" s="15"/>
      <c r="K2824" s="92">
        <f t="shared" si="183"/>
        <v>0</v>
      </c>
      <c r="L2824" s="93">
        <f t="shared" si="184"/>
        <v>0</v>
      </c>
      <c r="M2824" s="94" t="str">
        <f>+IFERROR(VLOOKUP(LEFT(F2824,4),'ESTADAR V3 2025'!$C$4:$G$116,4,0),"")</f>
        <v/>
      </c>
      <c r="N2824" s="95" t="str">
        <f t="shared" si="185"/>
        <v/>
      </c>
      <c r="O2824" s="96" t="str">
        <f t="shared" si="186"/>
        <v/>
      </c>
      <c r="P2824" s="14"/>
      <c r="Q2824" s="14"/>
      <c r="R2824" s="218" t="e">
        <f>+VLOOKUP(F2824,'ESTADAR V3 2025'!$D$125:$G$236,4,FALSE)</f>
        <v>#N/A</v>
      </c>
    </row>
    <row r="2825" spans="1:18" x14ac:dyDescent="0.35">
      <c r="A2825" s="83" t="str">
        <f>IFERROR(VLOOKUP(LEFT(F2825,4),Tabla3[[COD]:[PROCESO]],5,0),"")</f>
        <v/>
      </c>
      <c r="B2825" s="15"/>
      <c r="C2825" s="85"/>
      <c r="D2825" s="84" t="e">
        <f>VLOOKUP(E2825,FINCAS!$A$2:$B$77,2,0)</f>
        <v>#N/A</v>
      </c>
      <c r="E2825" s="15"/>
      <c r="F2825" s="15"/>
      <c r="G2825" s="82" t="e">
        <f>VLOOKUP(F2825,'ESTADAR V3 2025'!$D$125:$E$240,2,0)</f>
        <v>#N/A</v>
      </c>
      <c r="H2825" s="86"/>
      <c r="I2825" s="86"/>
      <c r="J2825" s="15"/>
      <c r="K2825" s="92">
        <f t="shared" si="183"/>
        <v>0</v>
      </c>
      <c r="L2825" s="93">
        <f t="shared" si="184"/>
        <v>0</v>
      </c>
      <c r="M2825" s="94" t="str">
        <f>+IFERROR(VLOOKUP(LEFT(F2825,4),'ESTADAR V3 2025'!$C$4:$G$116,4,0),"")</f>
        <v/>
      </c>
      <c r="N2825" s="95" t="str">
        <f t="shared" si="185"/>
        <v/>
      </c>
      <c r="O2825" s="96" t="str">
        <f t="shared" si="186"/>
        <v/>
      </c>
      <c r="P2825" s="14"/>
      <c r="Q2825" s="14"/>
      <c r="R2825" s="218" t="e">
        <f>+VLOOKUP(F2825,'ESTADAR V3 2025'!$D$125:$G$236,4,FALSE)</f>
        <v>#N/A</v>
      </c>
    </row>
    <row r="2826" spans="1:18" x14ac:dyDescent="0.35">
      <c r="A2826" s="83" t="str">
        <f>IFERROR(VLOOKUP(LEFT(F2826,4),Tabla3[[COD]:[PROCESO]],5,0),"")</f>
        <v/>
      </c>
      <c r="B2826" s="15"/>
      <c r="C2826" s="85"/>
      <c r="D2826" s="84" t="e">
        <f>VLOOKUP(E2826,FINCAS!$A$2:$B$77,2,0)</f>
        <v>#N/A</v>
      </c>
      <c r="E2826" s="15"/>
      <c r="F2826" s="15"/>
      <c r="G2826" s="82" t="e">
        <f>VLOOKUP(F2826,'ESTADAR V3 2025'!$D$125:$E$240,2,0)</f>
        <v>#N/A</v>
      </c>
      <c r="H2826" s="86"/>
      <c r="I2826" s="86"/>
      <c r="J2826" s="15"/>
      <c r="K2826" s="92">
        <f t="shared" si="183"/>
        <v>0</v>
      </c>
      <c r="L2826" s="93">
        <f t="shared" si="184"/>
        <v>0</v>
      </c>
      <c r="M2826" s="94" t="str">
        <f>+IFERROR(VLOOKUP(LEFT(F2826,4),'ESTADAR V3 2025'!$C$4:$G$116,4,0),"")</f>
        <v/>
      </c>
      <c r="N2826" s="95" t="str">
        <f t="shared" si="185"/>
        <v/>
      </c>
      <c r="O2826" s="96" t="str">
        <f t="shared" si="186"/>
        <v/>
      </c>
      <c r="P2826" s="14"/>
      <c r="Q2826" s="14"/>
      <c r="R2826" s="218" t="e">
        <f>+VLOOKUP(F2826,'ESTADAR V3 2025'!$D$125:$G$236,4,FALSE)</f>
        <v>#N/A</v>
      </c>
    </row>
    <row r="2827" spans="1:18" x14ac:dyDescent="0.35">
      <c r="A2827" s="83" t="str">
        <f>IFERROR(VLOOKUP(LEFT(F2827,4),Tabla3[[COD]:[PROCESO]],5,0),"")</f>
        <v/>
      </c>
      <c r="B2827" s="15"/>
      <c r="C2827" s="85"/>
      <c r="D2827" s="84" t="e">
        <f>VLOOKUP(E2827,FINCAS!$A$2:$B$77,2,0)</f>
        <v>#N/A</v>
      </c>
      <c r="E2827" s="15"/>
      <c r="F2827" s="15"/>
      <c r="G2827" s="82" t="e">
        <f>VLOOKUP(F2827,'ESTADAR V3 2025'!$D$125:$E$240,2,0)</f>
        <v>#N/A</v>
      </c>
      <c r="H2827" s="86"/>
      <c r="I2827" s="86"/>
      <c r="J2827" s="15"/>
      <c r="K2827" s="92">
        <f t="shared" si="183"/>
        <v>0</v>
      </c>
      <c r="L2827" s="93">
        <f t="shared" si="184"/>
        <v>0</v>
      </c>
      <c r="M2827" s="94" t="str">
        <f>+IFERROR(VLOOKUP(LEFT(F2827,4),'ESTADAR V3 2025'!$C$4:$G$116,4,0),"")</f>
        <v/>
      </c>
      <c r="N2827" s="95" t="str">
        <f t="shared" si="185"/>
        <v/>
      </c>
      <c r="O2827" s="96" t="str">
        <f t="shared" si="186"/>
        <v/>
      </c>
      <c r="P2827" s="14"/>
      <c r="Q2827" s="14"/>
      <c r="R2827" s="218" t="e">
        <f>+VLOOKUP(F2827,'ESTADAR V3 2025'!$D$125:$G$236,4,FALSE)</f>
        <v>#N/A</v>
      </c>
    </row>
    <row r="2828" spans="1:18" x14ac:dyDescent="0.35">
      <c r="A2828" s="83" t="str">
        <f>IFERROR(VLOOKUP(LEFT(F2828,4),Tabla3[[COD]:[PROCESO]],5,0),"")</f>
        <v/>
      </c>
      <c r="B2828" s="15"/>
      <c r="C2828" s="85"/>
      <c r="D2828" s="84" t="e">
        <f>VLOOKUP(E2828,FINCAS!$A$2:$B$77,2,0)</f>
        <v>#N/A</v>
      </c>
      <c r="E2828" s="15"/>
      <c r="F2828" s="15"/>
      <c r="G2828" s="82" t="e">
        <f>VLOOKUP(F2828,'ESTADAR V3 2025'!$D$125:$E$240,2,0)</f>
        <v>#N/A</v>
      </c>
      <c r="H2828" s="86"/>
      <c r="I2828" s="86"/>
      <c r="J2828" s="15"/>
      <c r="K2828" s="92">
        <f t="shared" si="183"/>
        <v>0</v>
      </c>
      <c r="L2828" s="93">
        <f t="shared" si="184"/>
        <v>0</v>
      </c>
      <c r="M2828" s="94" t="str">
        <f>+IFERROR(VLOOKUP(LEFT(F2828,4),'ESTADAR V3 2025'!$C$4:$G$116,4,0),"")</f>
        <v/>
      </c>
      <c r="N2828" s="95" t="str">
        <f t="shared" si="185"/>
        <v/>
      </c>
      <c r="O2828" s="96" t="str">
        <f t="shared" si="186"/>
        <v/>
      </c>
      <c r="P2828" s="14"/>
      <c r="Q2828" s="14"/>
      <c r="R2828" s="218" t="e">
        <f>+VLOOKUP(F2828,'ESTADAR V3 2025'!$D$125:$G$236,4,FALSE)</f>
        <v>#N/A</v>
      </c>
    </row>
    <row r="2829" spans="1:18" x14ac:dyDescent="0.35">
      <c r="A2829" s="83" t="str">
        <f>IFERROR(VLOOKUP(LEFT(F2829,4),Tabla3[[COD]:[PROCESO]],5,0),"")</f>
        <v/>
      </c>
      <c r="B2829" s="15"/>
      <c r="C2829" s="85"/>
      <c r="D2829" s="84" t="e">
        <f>VLOOKUP(E2829,FINCAS!$A$2:$B$77,2,0)</f>
        <v>#N/A</v>
      </c>
      <c r="E2829" s="15"/>
      <c r="F2829" s="15"/>
      <c r="G2829" s="82" t="e">
        <f>VLOOKUP(F2829,'ESTADAR V3 2025'!$D$125:$E$240,2,0)</f>
        <v>#N/A</v>
      </c>
      <c r="H2829" s="86"/>
      <c r="I2829" s="86"/>
      <c r="J2829" s="15"/>
      <c r="K2829" s="92">
        <f t="shared" si="183"/>
        <v>0</v>
      </c>
      <c r="L2829" s="93">
        <f t="shared" si="184"/>
        <v>0</v>
      </c>
      <c r="M2829" s="94" t="str">
        <f>+IFERROR(VLOOKUP(LEFT(F2829,4),'ESTADAR V3 2025'!$C$4:$G$116,4,0),"")</f>
        <v/>
      </c>
      <c r="N2829" s="95" t="str">
        <f t="shared" si="185"/>
        <v/>
      </c>
      <c r="O2829" s="96" t="str">
        <f t="shared" si="186"/>
        <v/>
      </c>
      <c r="P2829" s="14"/>
      <c r="Q2829" s="14"/>
      <c r="R2829" s="218" t="e">
        <f>+VLOOKUP(F2829,'ESTADAR V3 2025'!$D$125:$G$236,4,FALSE)</f>
        <v>#N/A</v>
      </c>
    </row>
    <row r="2830" spans="1:18" x14ac:dyDescent="0.35">
      <c r="A2830" s="83" t="str">
        <f>IFERROR(VLOOKUP(LEFT(F2830,4),Tabla3[[COD]:[PROCESO]],5,0),"")</f>
        <v/>
      </c>
      <c r="B2830" s="15"/>
      <c r="C2830" s="85"/>
      <c r="D2830" s="84" t="e">
        <f>VLOOKUP(E2830,FINCAS!$A$2:$B$77,2,0)</f>
        <v>#N/A</v>
      </c>
      <c r="E2830" s="15"/>
      <c r="F2830" s="15"/>
      <c r="G2830" s="82" t="e">
        <f>VLOOKUP(F2830,'ESTADAR V3 2025'!$D$125:$E$240,2,0)</f>
        <v>#N/A</v>
      </c>
      <c r="H2830" s="86"/>
      <c r="I2830" s="86"/>
      <c r="J2830" s="15"/>
      <c r="K2830" s="92">
        <f t="shared" si="183"/>
        <v>0</v>
      </c>
      <c r="L2830" s="93">
        <f t="shared" si="184"/>
        <v>0</v>
      </c>
      <c r="M2830" s="94" t="str">
        <f>+IFERROR(VLOOKUP(LEFT(F2830,4),'ESTADAR V3 2025'!$C$4:$G$116,4,0),"")</f>
        <v/>
      </c>
      <c r="N2830" s="95" t="str">
        <f t="shared" si="185"/>
        <v/>
      </c>
      <c r="O2830" s="96" t="str">
        <f t="shared" si="186"/>
        <v/>
      </c>
      <c r="P2830" s="14"/>
      <c r="Q2830" s="14"/>
      <c r="R2830" s="218" t="e">
        <f>+VLOOKUP(F2830,'ESTADAR V3 2025'!$D$125:$G$236,4,FALSE)</f>
        <v>#N/A</v>
      </c>
    </row>
    <row r="2831" spans="1:18" x14ac:dyDescent="0.35">
      <c r="A2831" s="83" t="str">
        <f>IFERROR(VLOOKUP(LEFT(F2831,4),Tabla3[[COD]:[PROCESO]],5,0),"")</f>
        <v/>
      </c>
      <c r="B2831" s="15"/>
      <c r="C2831" s="85"/>
      <c r="D2831" s="84" t="e">
        <f>VLOOKUP(E2831,FINCAS!$A$2:$B$77,2,0)</f>
        <v>#N/A</v>
      </c>
      <c r="E2831" s="15"/>
      <c r="F2831" s="15"/>
      <c r="G2831" s="82" t="e">
        <f>VLOOKUP(F2831,'ESTADAR V3 2025'!$D$125:$E$240,2,0)</f>
        <v>#N/A</v>
      </c>
      <c r="H2831" s="86"/>
      <c r="I2831" s="86"/>
      <c r="J2831" s="15"/>
      <c r="K2831" s="92">
        <f t="shared" si="183"/>
        <v>0</v>
      </c>
      <c r="L2831" s="93">
        <f t="shared" si="184"/>
        <v>0</v>
      </c>
      <c r="M2831" s="94" t="str">
        <f>+IFERROR(VLOOKUP(LEFT(F2831,4),'ESTADAR V3 2025'!$C$4:$G$116,4,0),"")</f>
        <v/>
      </c>
      <c r="N2831" s="95" t="str">
        <f t="shared" si="185"/>
        <v/>
      </c>
      <c r="O2831" s="96" t="str">
        <f t="shared" si="186"/>
        <v/>
      </c>
      <c r="P2831" s="14"/>
      <c r="Q2831" s="14"/>
      <c r="R2831" s="218" t="e">
        <f>+VLOOKUP(F2831,'ESTADAR V3 2025'!$D$125:$G$236,4,FALSE)</f>
        <v>#N/A</v>
      </c>
    </row>
    <row r="2832" spans="1:18" x14ac:dyDescent="0.35">
      <c r="A2832" s="83" t="str">
        <f>IFERROR(VLOOKUP(LEFT(F2832,4),Tabla3[[COD]:[PROCESO]],5,0),"")</f>
        <v/>
      </c>
      <c r="B2832" s="15"/>
      <c r="C2832" s="85"/>
      <c r="D2832" s="84" t="e">
        <f>VLOOKUP(E2832,FINCAS!$A$2:$B$77,2,0)</f>
        <v>#N/A</v>
      </c>
      <c r="E2832" s="15"/>
      <c r="F2832" s="15"/>
      <c r="G2832" s="82" t="e">
        <f>VLOOKUP(F2832,'ESTADAR V3 2025'!$D$125:$E$240,2,0)</f>
        <v>#N/A</v>
      </c>
      <c r="H2832" s="86"/>
      <c r="I2832" s="86"/>
      <c r="J2832" s="15"/>
      <c r="K2832" s="92">
        <f t="shared" si="183"/>
        <v>0</v>
      </c>
      <c r="L2832" s="93">
        <f t="shared" si="184"/>
        <v>0</v>
      </c>
      <c r="M2832" s="94" t="str">
        <f>+IFERROR(VLOOKUP(LEFT(F2832,4),'ESTADAR V3 2025'!$C$4:$G$116,4,0),"")</f>
        <v/>
      </c>
      <c r="N2832" s="95" t="str">
        <f t="shared" si="185"/>
        <v/>
      </c>
      <c r="O2832" s="96" t="str">
        <f t="shared" si="186"/>
        <v/>
      </c>
      <c r="P2832" s="14"/>
      <c r="Q2832" s="14"/>
      <c r="R2832" s="218" t="e">
        <f>+VLOOKUP(F2832,'ESTADAR V3 2025'!$D$125:$G$236,4,FALSE)</f>
        <v>#N/A</v>
      </c>
    </row>
    <row r="2833" spans="1:18" x14ac:dyDescent="0.35">
      <c r="A2833" s="83" t="str">
        <f>IFERROR(VLOOKUP(LEFT(F2833,4),Tabla3[[COD]:[PROCESO]],5,0),"")</f>
        <v/>
      </c>
      <c r="B2833" s="15"/>
      <c r="C2833" s="85"/>
      <c r="D2833" s="84" t="e">
        <f>VLOOKUP(E2833,FINCAS!$A$2:$B$77,2,0)</f>
        <v>#N/A</v>
      </c>
      <c r="E2833" s="15"/>
      <c r="F2833" s="15"/>
      <c r="G2833" s="82" t="e">
        <f>VLOOKUP(F2833,'ESTADAR V3 2025'!$D$125:$E$240,2,0)</f>
        <v>#N/A</v>
      </c>
      <c r="H2833" s="86"/>
      <c r="I2833" s="86"/>
      <c r="J2833" s="15"/>
      <c r="K2833" s="92">
        <f t="shared" si="183"/>
        <v>0</v>
      </c>
      <c r="L2833" s="93">
        <f t="shared" si="184"/>
        <v>0</v>
      </c>
      <c r="M2833" s="94" t="str">
        <f>+IFERROR(VLOOKUP(LEFT(F2833,4),'ESTADAR V3 2025'!$C$4:$G$116,4,0),"")</f>
        <v/>
      </c>
      <c r="N2833" s="95" t="str">
        <f t="shared" si="185"/>
        <v/>
      </c>
      <c r="O2833" s="96" t="str">
        <f t="shared" si="186"/>
        <v/>
      </c>
      <c r="P2833" s="14"/>
      <c r="Q2833" s="14"/>
      <c r="R2833" s="218" t="e">
        <f>+VLOOKUP(F2833,'ESTADAR V3 2025'!$D$125:$G$236,4,FALSE)</f>
        <v>#N/A</v>
      </c>
    </row>
    <row r="2834" spans="1:18" x14ac:dyDescent="0.35">
      <c r="A2834" s="83" t="str">
        <f>IFERROR(VLOOKUP(LEFT(F2834,4),Tabla3[[COD]:[PROCESO]],5,0),"")</f>
        <v/>
      </c>
      <c r="B2834" s="15"/>
      <c r="C2834" s="85"/>
      <c r="D2834" s="84" t="e">
        <f>VLOOKUP(E2834,FINCAS!$A$2:$B$77,2,0)</f>
        <v>#N/A</v>
      </c>
      <c r="E2834" s="15"/>
      <c r="F2834" s="15"/>
      <c r="G2834" s="82" t="e">
        <f>VLOOKUP(F2834,'ESTADAR V3 2025'!$D$125:$E$240,2,0)</f>
        <v>#N/A</v>
      </c>
      <c r="H2834" s="86"/>
      <c r="I2834" s="86"/>
      <c r="J2834" s="15"/>
      <c r="K2834" s="92">
        <f t="shared" si="183"/>
        <v>0</v>
      </c>
      <c r="L2834" s="93">
        <f t="shared" si="184"/>
        <v>0</v>
      </c>
      <c r="M2834" s="94" t="str">
        <f>+IFERROR(VLOOKUP(LEFT(F2834,4),'ESTADAR V3 2025'!$C$4:$G$116,4,0),"")</f>
        <v/>
      </c>
      <c r="N2834" s="95" t="str">
        <f t="shared" si="185"/>
        <v/>
      </c>
      <c r="O2834" s="96" t="str">
        <f t="shared" si="186"/>
        <v/>
      </c>
      <c r="P2834" s="14"/>
      <c r="Q2834" s="14"/>
      <c r="R2834" s="218" t="e">
        <f>+VLOOKUP(F2834,'ESTADAR V3 2025'!$D$125:$G$236,4,FALSE)</f>
        <v>#N/A</v>
      </c>
    </row>
    <row r="2835" spans="1:18" x14ac:dyDescent="0.35">
      <c r="A2835" s="83" t="str">
        <f>IFERROR(VLOOKUP(LEFT(F2835,4),Tabla3[[COD]:[PROCESO]],5,0),"")</f>
        <v/>
      </c>
      <c r="B2835" s="15"/>
      <c r="C2835" s="85"/>
      <c r="D2835" s="84" t="e">
        <f>VLOOKUP(E2835,FINCAS!$A$2:$B$77,2,0)</f>
        <v>#N/A</v>
      </c>
      <c r="E2835" s="15"/>
      <c r="F2835" s="15"/>
      <c r="G2835" s="82" t="e">
        <f>VLOOKUP(F2835,'ESTADAR V3 2025'!$D$125:$E$240,2,0)</f>
        <v>#N/A</v>
      </c>
      <c r="H2835" s="86"/>
      <c r="I2835" s="86"/>
      <c r="J2835" s="15"/>
      <c r="K2835" s="92">
        <f t="shared" si="183"/>
        <v>0</v>
      </c>
      <c r="L2835" s="93">
        <f t="shared" si="184"/>
        <v>0</v>
      </c>
      <c r="M2835" s="94" t="str">
        <f>+IFERROR(VLOOKUP(LEFT(F2835,4),'ESTADAR V3 2025'!$C$4:$G$116,4,0),"")</f>
        <v/>
      </c>
      <c r="N2835" s="95" t="str">
        <f t="shared" si="185"/>
        <v/>
      </c>
      <c r="O2835" s="96" t="str">
        <f t="shared" si="186"/>
        <v/>
      </c>
      <c r="P2835" s="14"/>
      <c r="Q2835" s="14"/>
      <c r="R2835" s="218" t="e">
        <f>+VLOOKUP(F2835,'ESTADAR V3 2025'!$D$125:$G$236,4,FALSE)</f>
        <v>#N/A</v>
      </c>
    </row>
    <row r="2836" spans="1:18" x14ac:dyDescent="0.35">
      <c r="A2836" s="83" t="str">
        <f>IFERROR(VLOOKUP(LEFT(F2836,4),Tabla3[[COD]:[PROCESO]],5,0),"")</f>
        <v/>
      </c>
      <c r="B2836" s="15"/>
      <c r="C2836" s="85"/>
      <c r="D2836" s="84" t="e">
        <f>VLOOKUP(E2836,FINCAS!$A$2:$B$77,2,0)</f>
        <v>#N/A</v>
      </c>
      <c r="E2836" s="15"/>
      <c r="F2836" s="15"/>
      <c r="G2836" s="82" t="e">
        <f>VLOOKUP(F2836,'ESTADAR V3 2025'!$D$125:$E$240,2,0)</f>
        <v>#N/A</v>
      </c>
      <c r="H2836" s="86"/>
      <c r="I2836" s="86"/>
      <c r="J2836" s="15"/>
      <c r="K2836" s="92">
        <f t="shared" si="183"/>
        <v>0</v>
      </c>
      <c r="L2836" s="93">
        <f t="shared" si="184"/>
        <v>0</v>
      </c>
      <c r="M2836" s="94" t="str">
        <f>+IFERROR(VLOOKUP(LEFT(F2836,4),'ESTADAR V3 2025'!$C$4:$G$116,4,0),"")</f>
        <v/>
      </c>
      <c r="N2836" s="95" t="str">
        <f t="shared" si="185"/>
        <v/>
      </c>
      <c r="O2836" s="96" t="str">
        <f t="shared" si="186"/>
        <v/>
      </c>
      <c r="P2836" s="14"/>
      <c r="Q2836" s="14"/>
      <c r="R2836" s="218" t="e">
        <f>+VLOOKUP(F2836,'ESTADAR V3 2025'!$D$125:$G$236,4,FALSE)</f>
        <v>#N/A</v>
      </c>
    </row>
    <row r="2837" spans="1:18" x14ac:dyDescent="0.35">
      <c r="A2837" s="83" t="str">
        <f>IFERROR(VLOOKUP(LEFT(F2837,4),Tabla3[[COD]:[PROCESO]],5,0),"")</f>
        <v/>
      </c>
      <c r="B2837" s="15"/>
      <c r="C2837" s="85"/>
      <c r="D2837" s="84" t="e">
        <f>VLOOKUP(E2837,FINCAS!$A$2:$B$77,2,0)</f>
        <v>#N/A</v>
      </c>
      <c r="E2837" s="15"/>
      <c r="F2837" s="15"/>
      <c r="G2837" s="82" t="e">
        <f>VLOOKUP(F2837,'ESTADAR V3 2025'!$D$125:$E$240,2,0)</f>
        <v>#N/A</v>
      </c>
      <c r="H2837" s="86"/>
      <c r="I2837" s="86"/>
      <c r="J2837" s="15"/>
      <c r="K2837" s="92">
        <f t="shared" si="183"/>
        <v>0</v>
      </c>
      <c r="L2837" s="93">
        <f t="shared" si="184"/>
        <v>0</v>
      </c>
      <c r="M2837" s="94" t="str">
        <f>+IFERROR(VLOOKUP(LEFT(F2837,4),'ESTADAR V3 2025'!$C$4:$G$116,4,0),"")</f>
        <v/>
      </c>
      <c r="N2837" s="95" t="str">
        <f t="shared" si="185"/>
        <v/>
      </c>
      <c r="O2837" s="96" t="str">
        <f t="shared" si="186"/>
        <v/>
      </c>
      <c r="P2837" s="14"/>
      <c r="Q2837" s="14"/>
      <c r="R2837" s="218" t="e">
        <f>+VLOOKUP(F2837,'ESTADAR V3 2025'!$D$125:$G$236,4,FALSE)</f>
        <v>#N/A</v>
      </c>
    </row>
    <row r="2838" spans="1:18" x14ac:dyDescent="0.35">
      <c r="A2838" s="83" t="str">
        <f>IFERROR(VLOOKUP(LEFT(F2838,4),Tabla3[[COD]:[PROCESO]],5,0),"")</f>
        <v/>
      </c>
      <c r="B2838" s="15"/>
      <c r="C2838" s="85"/>
      <c r="D2838" s="84" t="e">
        <f>VLOOKUP(E2838,FINCAS!$A$2:$B$77,2,0)</f>
        <v>#N/A</v>
      </c>
      <c r="E2838" s="15"/>
      <c r="F2838" s="15"/>
      <c r="G2838" s="82" t="e">
        <f>VLOOKUP(F2838,'ESTADAR V3 2025'!$D$125:$E$240,2,0)</f>
        <v>#N/A</v>
      </c>
      <c r="H2838" s="86"/>
      <c r="I2838" s="86"/>
      <c r="J2838" s="15"/>
      <c r="K2838" s="92">
        <f t="shared" si="183"/>
        <v>0</v>
      </c>
      <c r="L2838" s="93">
        <f t="shared" si="184"/>
        <v>0</v>
      </c>
      <c r="M2838" s="94" t="str">
        <f>+IFERROR(VLOOKUP(LEFT(F2838,4),'ESTADAR V3 2025'!$C$4:$G$116,4,0),"")</f>
        <v/>
      </c>
      <c r="N2838" s="95" t="str">
        <f t="shared" si="185"/>
        <v/>
      </c>
      <c r="O2838" s="96" t="str">
        <f t="shared" si="186"/>
        <v/>
      </c>
      <c r="P2838" s="14"/>
      <c r="Q2838" s="14"/>
      <c r="R2838" s="218" t="e">
        <f>+VLOOKUP(F2838,'ESTADAR V3 2025'!$D$125:$G$236,4,FALSE)</f>
        <v>#N/A</v>
      </c>
    </row>
    <row r="2839" spans="1:18" x14ac:dyDescent="0.35">
      <c r="A2839" s="83" t="str">
        <f>IFERROR(VLOOKUP(LEFT(F2839,4),Tabla3[[COD]:[PROCESO]],5,0),"")</f>
        <v/>
      </c>
      <c r="B2839" s="15"/>
      <c r="C2839" s="85"/>
      <c r="D2839" s="84" t="e">
        <f>VLOOKUP(E2839,FINCAS!$A$2:$B$77,2,0)</f>
        <v>#N/A</v>
      </c>
      <c r="E2839" s="15"/>
      <c r="F2839" s="15"/>
      <c r="G2839" s="82" t="e">
        <f>VLOOKUP(F2839,'ESTADAR V3 2025'!$D$125:$E$240,2,0)</f>
        <v>#N/A</v>
      </c>
      <c r="H2839" s="86"/>
      <c r="I2839" s="86"/>
      <c r="J2839" s="15"/>
      <c r="K2839" s="92">
        <f t="shared" si="183"/>
        <v>0</v>
      </c>
      <c r="L2839" s="93">
        <f t="shared" si="184"/>
        <v>0</v>
      </c>
      <c r="M2839" s="94" t="str">
        <f>+IFERROR(VLOOKUP(LEFT(F2839,4),'ESTADAR V3 2025'!$C$4:$G$116,4,0),"")</f>
        <v/>
      </c>
      <c r="N2839" s="95" t="str">
        <f t="shared" si="185"/>
        <v/>
      </c>
      <c r="O2839" s="96" t="str">
        <f t="shared" si="186"/>
        <v/>
      </c>
      <c r="P2839" s="14"/>
      <c r="Q2839" s="14"/>
      <c r="R2839" s="218" t="e">
        <f>+VLOOKUP(F2839,'ESTADAR V3 2025'!$D$125:$G$236,4,FALSE)</f>
        <v>#N/A</v>
      </c>
    </row>
    <row r="2840" spans="1:18" x14ac:dyDescent="0.35">
      <c r="A2840" s="83" t="str">
        <f>IFERROR(VLOOKUP(LEFT(F2840,4),Tabla3[[COD]:[PROCESO]],5,0),"")</f>
        <v/>
      </c>
      <c r="B2840" s="15"/>
      <c r="C2840" s="85"/>
      <c r="D2840" s="84" t="e">
        <f>VLOOKUP(E2840,FINCAS!$A$2:$B$77,2,0)</f>
        <v>#N/A</v>
      </c>
      <c r="E2840" s="15"/>
      <c r="F2840" s="15"/>
      <c r="G2840" s="82" t="e">
        <f>VLOOKUP(F2840,'ESTADAR V3 2025'!$D$125:$E$240,2,0)</f>
        <v>#N/A</v>
      </c>
      <c r="H2840" s="86"/>
      <c r="I2840" s="86"/>
      <c r="J2840" s="15"/>
      <c r="K2840" s="92">
        <f t="shared" si="183"/>
        <v>0</v>
      </c>
      <c r="L2840" s="93">
        <f t="shared" si="184"/>
        <v>0</v>
      </c>
      <c r="M2840" s="94" t="str">
        <f>+IFERROR(VLOOKUP(LEFT(F2840,4),'ESTADAR V3 2025'!$C$4:$G$116,4,0),"")</f>
        <v/>
      </c>
      <c r="N2840" s="95" t="str">
        <f t="shared" si="185"/>
        <v/>
      </c>
      <c r="O2840" s="96" t="str">
        <f t="shared" si="186"/>
        <v/>
      </c>
      <c r="P2840" s="14"/>
      <c r="Q2840" s="14"/>
      <c r="R2840" s="218" t="e">
        <f>+VLOOKUP(F2840,'ESTADAR V3 2025'!$D$125:$G$236,4,FALSE)</f>
        <v>#N/A</v>
      </c>
    </row>
    <row r="2841" spans="1:18" x14ac:dyDescent="0.35">
      <c r="A2841" s="83" t="str">
        <f>IFERROR(VLOOKUP(LEFT(F2841,4),Tabla3[[COD]:[PROCESO]],5,0),"")</f>
        <v/>
      </c>
      <c r="B2841" s="15"/>
      <c r="C2841" s="85"/>
      <c r="D2841" s="84" t="e">
        <f>VLOOKUP(E2841,FINCAS!$A$2:$B$77,2,0)</f>
        <v>#N/A</v>
      </c>
      <c r="E2841" s="15"/>
      <c r="F2841" s="15"/>
      <c r="G2841" s="82" t="e">
        <f>VLOOKUP(F2841,'ESTADAR V3 2025'!$D$125:$E$240,2,0)</f>
        <v>#N/A</v>
      </c>
      <c r="H2841" s="86"/>
      <c r="I2841" s="86"/>
      <c r="J2841" s="15"/>
      <c r="K2841" s="92">
        <f t="shared" si="183"/>
        <v>0</v>
      </c>
      <c r="L2841" s="93">
        <f t="shared" si="184"/>
        <v>0</v>
      </c>
      <c r="M2841" s="94" t="str">
        <f>+IFERROR(VLOOKUP(LEFT(F2841,4),'ESTADAR V3 2025'!$C$4:$G$116,4,0),"")</f>
        <v/>
      </c>
      <c r="N2841" s="95" t="str">
        <f t="shared" si="185"/>
        <v/>
      </c>
      <c r="O2841" s="96" t="str">
        <f t="shared" si="186"/>
        <v/>
      </c>
      <c r="P2841" s="14"/>
      <c r="Q2841" s="14"/>
      <c r="R2841" s="218" t="e">
        <f>+VLOOKUP(F2841,'ESTADAR V3 2025'!$D$125:$G$236,4,FALSE)</f>
        <v>#N/A</v>
      </c>
    </row>
    <row r="2842" spans="1:18" x14ac:dyDescent="0.35">
      <c r="A2842" s="83" t="str">
        <f>IFERROR(VLOOKUP(LEFT(F2842,4),Tabla3[[COD]:[PROCESO]],5,0),"")</f>
        <v/>
      </c>
      <c r="B2842" s="15"/>
      <c r="C2842" s="85"/>
      <c r="D2842" s="84" t="e">
        <f>VLOOKUP(E2842,FINCAS!$A$2:$B$77,2,0)</f>
        <v>#N/A</v>
      </c>
      <c r="E2842" s="15"/>
      <c r="F2842" s="15"/>
      <c r="G2842" s="82" t="e">
        <f>VLOOKUP(F2842,'ESTADAR V3 2025'!$D$125:$E$240,2,0)</f>
        <v>#N/A</v>
      </c>
      <c r="H2842" s="86"/>
      <c r="I2842" s="86"/>
      <c r="J2842" s="15"/>
      <c r="K2842" s="92">
        <f t="shared" si="183"/>
        <v>0</v>
      </c>
      <c r="L2842" s="93">
        <f t="shared" si="184"/>
        <v>0</v>
      </c>
      <c r="M2842" s="94" t="str">
        <f>+IFERROR(VLOOKUP(LEFT(F2842,4),'ESTADAR V3 2025'!$C$4:$G$116,4,0),"")</f>
        <v/>
      </c>
      <c r="N2842" s="95" t="str">
        <f t="shared" si="185"/>
        <v/>
      </c>
      <c r="O2842" s="96" t="str">
        <f t="shared" si="186"/>
        <v/>
      </c>
      <c r="P2842" s="14"/>
      <c r="Q2842" s="14"/>
      <c r="R2842" s="218" t="e">
        <f>+VLOOKUP(F2842,'ESTADAR V3 2025'!$D$125:$G$236,4,FALSE)</f>
        <v>#N/A</v>
      </c>
    </row>
    <row r="2843" spans="1:18" x14ac:dyDescent="0.35">
      <c r="A2843" s="83" t="str">
        <f>IFERROR(VLOOKUP(LEFT(F2843,4),Tabla3[[COD]:[PROCESO]],5,0),"")</f>
        <v/>
      </c>
      <c r="B2843" s="15"/>
      <c r="C2843" s="85"/>
      <c r="D2843" s="84" t="e">
        <f>VLOOKUP(E2843,FINCAS!$A$2:$B$77,2,0)</f>
        <v>#N/A</v>
      </c>
      <c r="E2843" s="15"/>
      <c r="F2843" s="15"/>
      <c r="G2843" s="82" t="e">
        <f>VLOOKUP(F2843,'ESTADAR V3 2025'!$D$125:$E$240,2,0)</f>
        <v>#N/A</v>
      </c>
      <c r="H2843" s="86"/>
      <c r="I2843" s="86"/>
      <c r="J2843" s="15"/>
      <c r="K2843" s="92">
        <f t="shared" si="183"/>
        <v>0</v>
      </c>
      <c r="L2843" s="93">
        <f t="shared" si="184"/>
        <v>0</v>
      </c>
      <c r="M2843" s="94" t="str">
        <f>+IFERROR(VLOOKUP(LEFT(F2843,4),'ESTADAR V3 2025'!$C$4:$G$116,4,0),"")</f>
        <v/>
      </c>
      <c r="N2843" s="95" t="str">
        <f t="shared" si="185"/>
        <v/>
      </c>
      <c r="O2843" s="96" t="str">
        <f t="shared" si="186"/>
        <v/>
      </c>
      <c r="P2843" s="14"/>
      <c r="Q2843" s="14"/>
      <c r="R2843" s="218" t="e">
        <f>+VLOOKUP(F2843,'ESTADAR V3 2025'!$D$125:$G$236,4,FALSE)</f>
        <v>#N/A</v>
      </c>
    </row>
    <row r="2844" spans="1:18" x14ac:dyDescent="0.35">
      <c r="A2844" s="83" t="str">
        <f>IFERROR(VLOOKUP(LEFT(F2844,4),Tabla3[[COD]:[PROCESO]],5,0),"")</f>
        <v/>
      </c>
      <c r="B2844" s="15"/>
      <c r="C2844" s="85"/>
      <c r="D2844" s="84" t="e">
        <f>VLOOKUP(E2844,FINCAS!$A$2:$B$77,2,0)</f>
        <v>#N/A</v>
      </c>
      <c r="E2844" s="15"/>
      <c r="F2844" s="15"/>
      <c r="G2844" s="82" t="e">
        <f>VLOOKUP(F2844,'ESTADAR V3 2025'!$D$125:$E$240,2,0)</f>
        <v>#N/A</v>
      </c>
      <c r="H2844" s="86"/>
      <c r="I2844" s="86"/>
      <c r="J2844" s="15"/>
      <c r="K2844" s="92">
        <f t="shared" si="183"/>
        <v>0</v>
      </c>
      <c r="L2844" s="93">
        <f t="shared" si="184"/>
        <v>0</v>
      </c>
      <c r="M2844" s="94" t="str">
        <f>+IFERROR(VLOOKUP(LEFT(F2844,4),'ESTADAR V3 2025'!$C$4:$G$116,4,0),"")</f>
        <v/>
      </c>
      <c r="N2844" s="95" t="str">
        <f t="shared" si="185"/>
        <v/>
      </c>
      <c r="O2844" s="96" t="str">
        <f t="shared" si="186"/>
        <v/>
      </c>
      <c r="P2844" s="14"/>
      <c r="Q2844" s="14"/>
      <c r="R2844" s="218" t="e">
        <f>+VLOOKUP(F2844,'ESTADAR V3 2025'!$D$125:$G$236,4,FALSE)</f>
        <v>#N/A</v>
      </c>
    </row>
    <row r="2845" spans="1:18" x14ac:dyDescent="0.35">
      <c r="A2845" s="83" t="str">
        <f>IFERROR(VLOOKUP(LEFT(F2845,4),Tabla3[[COD]:[PROCESO]],5,0),"")</f>
        <v/>
      </c>
      <c r="B2845" s="15"/>
      <c r="C2845" s="85"/>
      <c r="D2845" s="84" t="e">
        <f>VLOOKUP(E2845,FINCAS!$A$2:$B$77,2,0)</f>
        <v>#N/A</v>
      </c>
      <c r="E2845" s="15"/>
      <c r="F2845" s="15"/>
      <c r="G2845" s="82" t="e">
        <f>VLOOKUP(F2845,'ESTADAR V3 2025'!$D$125:$E$240,2,0)</f>
        <v>#N/A</v>
      </c>
      <c r="H2845" s="86"/>
      <c r="I2845" s="86"/>
      <c r="J2845" s="15"/>
      <c r="K2845" s="92">
        <f t="shared" si="183"/>
        <v>0</v>
      </c>
      <c r="L2845" s="93">
        <f t="shared" si="184"/>
        <v>0</v>
      </c>
      <c r="M2845" s="94" t="str">
        <f>+IFERROR(VLOOKUP(LEFT(F2845,4),'ESTADAR V3 2025'!$C$4:$G$116,4,0),"")</f>
        <v/>
      </c>
      <c r="N2845" s="95" t="str">
        <f t="shared" si="185"/>
        <v/>
      </c>
      <c r="O2845" s="96" t="str">
        <f t="shared" si="186"/>
        <v/>
      </c>
      <c r="P2845" s="14"/>
      <c r="Q2845" s="14"/>
      <c r="R2845" s="218" t="e">
        <f>+VLOOKUP(F2845,'ESTADAR V3 2025'!$D$125:$G$236,4,FALSE)</f>
        <v>#N/A</v>
      </c>
    </row>
    <row r="2846" spans="1:18" x14ac:dyDescent="0.35">
      <c r="A2846" s="83" t="str">
        <f>IFERROR(VLOOKUP(LEFT(F2846,4),Tabla3[[COD]:[PROCESO]],5,0),"")</f>
        <v/>
      </c>
      <c r="B2846" s="15"/>
      <c r="C2846" s="85"/>
      <c r="D2846" s="84" t="e">
        <f>VLOOKUP(E2846,FINCAS!$A$2:$B$77,2,0)</f>
        <v>#N/A</v>
      </c>
      <c r="E2846" s="15"/>
      <c r="F2846" s="15"/>
      <c r="G2846" s="82" t="e">
        <f>VLOOKUP(F2846,'ESTADAR V3 2025'!$D$125:$E$240,2,0)</f>
        <v>#N/A</v>
      </c>
      <c r="H2846" s="86"/>
      <c r="I2846" s="86"/>
      <c r="J2846" s="15"/>
      <c r="K2846" s="92">
        <f t="shared" si="183"/>
        <v>0</v>
      </c>
      <c r="L2846" s="93">
        <f t="shared" si="184"/>
        <v>0</v>
      </c>
      <c r="M2846" s="94" t="str">
        <f>+IFERROR(VLOOKUP(LEFT(F2846,4),'ESTADAR V3 2025'!$C$4:$G$116,4,0),"")</f>
        <v/>
      </c>
      <c r="N2846" s="95" t="str">
        <f t="shared" si="185"/>
        <v/>
      </c>
      <c r="O2846" s="96" t="str">
        <f t="shared" si="186"/>
        <v/>
      </c>
      <c r="P2846" s="14"/>
      <c r="Q2846" s="14"/>
      <c r="R2846" s="218" t="e">
        <f>+VLOOKUP(F2846,'ESTADAR V3 2025'!$D$125:$G$236,4,FALSE)</f>
        <v>#N/A</v>
      </c>
    </row>
    <row r="2847" spans="1:18" x14ac:dyDescent="0.35">
      <c r="A2847" s="83" t="str">
        <f>IFERROR(VLOOKUP(LEFT(F2847,4),Tabla3[[COD]:[PROCESO]],5,0),"")</f>
        <v/>
      </c>
      <c r="B2847" s="15"/>
      <c r="C2847" s="85"/>
      <c r="D2847" s="84" t="e">
        <f>VLOOKUP(E2847,FINCAS!$A$2:$B$77,2,0)</f>
        <v>#N/A</v>
      </c>
      <c r="E2847" s="15"/>
      <c r="F2847" s="15"/>
      <c r="G2847" s="82" t="e">
        <f>VLOOKUP(F2847,'ESTADAR V3 2025'!$D$125:$E$240,2,0)</f>
        <v>#N/A</v>
      </c>
      <c r="H2847" s="86"/>
      <c r="I2847" s="86"/>
      <c r="J2847" s="15"/>
      <c r="K2847" s="92">
        <f t="shared" si="183"/>
        <v>0</v>
      </c>
      <c r="L2847" s="93">
        <f t="shared" si="184"/>
        <v>0</v>
      </c>
      <c r="M2847" s="94" t="str">
        <f>+IFERROR(VLOOKUP(LEFT(F2847,4),'ESTADAR V3 2025'!$C$4:$G$116,4,0),"")</f>
        <v/>
      </c>
      <c r="N2847" s="95" t="str">
        <f t="shared" si="185"/>
        <v/>
      </c>
      <c r="O2847" s="96" t="str">
        <f t="shared" si="186"/>
        <v/>
      </c>
      <c r="P2847" s="14"/>
      <c r="Q2847" s="14"/>
      <c r="R2847" s="218" t="e">
        <f>+VLOOKUP(F2847,'ESTADAR V3 2025'!$D$125:$G$236,4,FALSE)</f>
        <v>#N/A</v>
      </c>
    </row>
    <row r="2848" spans="1:18" x14ac:dyDescent="0.35">
      <c r="A2848" s="83" t="str">
        <f>IFERROR(VLOOKUP(LEFT(F2848,4),Tabla3[[COD]:[PROCESO]],5,0),"")</f>
        <v/>
      </c>
      <c r="B2848" s="15"/>
      <c r="C2848" s="85"/>
      <c r="D2848" s="84" t="e">
        <f>VLOOKUP(E2848,FINCAS!$A$2:$B$77,2,0)</f>
        <v>#N/A</v>
      </c>
      <c r="E2848" s="15"/>
      <c r="F2848" s="15"/>
      <c r="G2848" s="82" t="e">
        <f>VLOOKUP(F2848,'ESTADAR V3 2025'!$D$125:$E$240,2,0)</f>
        <v>#N/A</v>
      </c>
      <c r="H2848" s="86"/>
      <c r="I2848" s="86"/>
      <c r="J2848" s="15"/>
      <c r="K2848" s="92">
        <f t="shared" si="183"/>
        <v>0</v>
      </c>
      <c r="L2848" s="93">
        <f t="shared" si="184"/>
        <v>0</v>
      </c>
      <c r="M2848" s="94" t="str">
        <f>+IFERROR(VLOOKUP(LEFT(F2848,4),'ESTADAR V3 2025'!$C$4:$G$116,4,0),"")</f>
        <v/>
      </c>
      <c r="N2848" s="95" t="str">
        <f t="shared" si="185"/>
        <v/>
      </c>
      <c r="O2848" s="96" t="str">
        <f t="shared" si="186"/>
        <v/>
      </c>
      <c r="P2848" s="14"/>
      <c r="Q2848" s="14"/>
      <c r="R2848" s="218" t="e">
        <f>+VLOOKUP(F2848,'ESTADAR V3 2025'!$D$125:$G$236,4,FALSE)</f>
        <v>#N/A</v>
      </c>
    </row>
    <row r="2849" spans="1:18" x14ac:dyDescent="0.35">
      <c r="A2849" s="83" t="str">
        <f>IFERROR(VLOOKUP(LEFT(F2849,4),Tabla3[[COD]:[PROCESO]],5,0),"")</f>
        <v/>
      </c>
      <c r="B2849" s="15"/>
      <c r="C2849" s="85"/>
      <c r="D2849" s="84" t="e">
        <f>VLOOKUP(E2849,FINCAS!$A$2:$B$77,2,0)</f>
        <v>#N/A</v>
      </c>
      <c r="E2849" s="15"/>
      <c r="F2849" s="15"/>
      <c r="G2849" s="82" t="e">
        <f>VLOOKUP(F2849,'ESTADAR V3 2025'!$D$125:$E$240,2,0)</f>
        <v>#N/A</v>
      </c>
      <c r="H2849" s="86"/>
      <c r="I2849" s="86"/>
      <c r="J2849" s="15"/>
      <c r="K2849" s="92">
        <f t="shared" ref="K2849:K2912" si="187">+IFERROR(L2849,M2849)</f>
        <v>0</v>
      </c>
      <c r="L2849" s="93">
        <f t="shared" ref="L2849:L2912" si="188">+(I2849-H2849)*24</f>
        <v>0</v>
      </c>
      <c r="M2849" s="94" t="str">
        <f>+IFERROR(VLOOKUP(LEFT(F2849,4),'ESTADAR V3 2025'!$C$4:$G$116,4,0),"")</f>
        <v/>
      </c>
      <c r="N2849" s="95" t="str">
        <f t="shared" ref="N2849:N2912" si="189">IFERROR(J2849/L2849,"")</f>
        <v/>
      </c>
      <c r="O2849" s="96" t="str">
        <f t="shared" ref="O2849:O2912" si="190">IFERROR(N2849/M2849,"")</f>
        <v/>
      </c>
      <c r="P2849" s="14"/>
      <c r="Q2849" s="14"/>
      <c r="R2849" s="218" t="e">
        <f>+VLOOKUP(F2849,'ESTADAR V3 2025'!$D$125:$G$236,4,FALSE)</f>
        <v>#N/A</v>
      </c>
    </row>
    <row r="2850" spans="1:18" x14ac:dyDescent="0.35">
      <c r="A2850" s="83" t="str">
        <f>IFERROR(VLOOKUP(LEFT(F2850,4),Tabla3[[COD]:[PROCESO]],5,0),"")</f>
        <v/>
      </c>
      <c r="B2850" s="15"/>
      <c r="C2850" s="85"/>
      <c r="D2850" s="84" t="e">
        <f>VLOOKUP(E2850,FINCAS!$A$2:$B$77,2,0)</f>
        <v>#N/A</v>
      </c>
      <c r="E2850" s="15"/>
      <c r="F2850" s="15"/>
      <c r="G2850" s="82" t="e">
        <f>VLOOKUP(F2850,'ESTADAR V3 2025'!$D$125:$E$240,2,0)</f>
        <v>#N/A</v>
      </c>
      <c r="H2850" s="86"/>
      <c r="I2850" s="86"/>
      <c r="J2850" s="15"/>
      <c r="K2850" s="92">
        <f t="shared" si="187"/>
        <v>0</v>
      </c>
      <c r="L2850" s="93">
        <f t="shared" si="188"/>
        <v>0</v>
      </c>
      <c r="M2850" s="94" t="str">
        <f>+IFERROR(VLOOKUP(LEFT(F2850,4),'ESTADAR V3 2025'!$C$4:$G$116,4,0),"")</f>
        <v/>
      </c>
      <c r="N2850" s="95" t="str">
        <f t="shared" si="189"/>
        <v/>
      </c>
      <c r="O2850" s="96" t="str">
        <f t="shared" si="190"/>
        <v/>
      </c>
      <c r="P2850" s="14"/>
      <c r="Q2850" s="14"/>
      <c r="R2850" s="218" t="e">
        <f>+VLOOKUP(F2850,'ESTADAR V3 2025'!$D$125:$G$236,4,FALSE)</f>
        <v>#N/A</v>
      </c>
    </row>
    <row r="2851" spans="1:18" x14ac:dyDescent="0.35">
      <c r="A2851" s="83" t="str">
        <f>IFERROR(VLOOKUP(LEFT(F2851,4),Tabla3[[COD]:[PROCESO]],5,0),"")</f>
        <v/>
      </c>
      <c r="B2851" s="15"/>
      <c r="C2851" s="85"/>
      <c r="D2851" s="84" t="e">
        <f>VLOOKUP(E2851,FINCAS!$A$2:$B$77,2,0)</f>
        <v>#N/A</v>
      </c>
      <c r="E2851" s="15"/>
      <c r="F2851" s="15"/>
      <c r="G2851" s="82" t="e">
        <f>VLOOKUP(F2851,'ESTADAR V3 2025'!$D$125:$E$240,2,0)</f>
        <v>#N/A</v>
      </c>
      <c r="H2851" s="86"/>
      <c r="I2851" s="86"/>
      <c r="J2851" s="15"/>
      <c r="K2851" s="92">
        <f t="shared" si="187"/>
        <v>0</v>
      </c>
      <c r="L2851" s="93">
        <f t="shared" si="188"/>
        <v>0</v>
      </c>
      <c r="M2851" s="94" t="str">
        <f>+IFERROR(VLOOKUP(LEFT(F2851,4),'ESTADAR V3 2025'!$C$4:$G$116,4,0),"")</f>
        <v/>
      </c>
      <c r="N2851" s="95" t="str">
        <f t="shared" si="189"/>
        <v/>
      </c>
      <c r="O2851" s="96" t="str">
        <f t="shared" si="190"/>
        <v/>
      </c>
      <c r="P2851" s="14"/>
      <c r="Q2851" s="14"/>
      <c r="R2851" s="218" t="e">
        <f>+VLOOKUP(F2851,'ESTADAR V3 2025'!$D$125:$G$236,4,FALSE)</f>
        <v>#N/A</v>
      </c>
    </row>
    <row r="2852" spans="1:18" x14ac:dyDescent="0.35">
      <c r="A2852" s="83" t="str">
        <f>IFERROR(VLOOKUP(LEFT(F2852,4),Tabla3[[COD]:[PROCESO]],5,0),"")</f>
        <v/>
      </c>
      <c r="B2852" s="15"/>
      <c r="C2852" s="85"/>
      <c r="D2852" s="84" t="e">
        <f>VLOOKUP(E2852,FINCAS!$A$2:$B$77,2,0)</f>
        <v>#N/A</v>
      </c>
      <c r="E2852" s="15"/>
      <c r="F2852" s="15"/>
      <c r="G2852" s="82" t="e">
        <f>VLOOKUP(F2852,'ESTADAR V3 2025'!$D$125:$E$240,2,0)</f>
        <v>#N/A</v>
      </c>
      <c r="H2852" s="86"/>
      <c r="I2852" s="86"/>
      <c r="J2852" s="15"/>
      <c r="K2852" s="92">
        <f t="shared" si="187"/>
        <v>0</v>
      </c>
      <c r="L2852" s="93">
        <f t="shared" si="188"/>
        <v>0</v>
      </c>
      <c r="M2852" s="94" t="str">
        <f>+IFERROR(VLOOKUP(LEFT(F2852,4),'ESTADAR V3 2025'!$C$4:$G$116,4,0),"")</f>
        <v/>
      </c>
      <c r="N2852" s="95" t="str">
        <f t="shared" si="189"/>
        <v/>
      </c>
      <c r="O2852" s="96" t="str">
        <f t="shared" si="190"/>
        <v/>
      </c>
      <c r="P2852" s="14"/>
      <c r="Q2852" s="14"/>
      <c r="R2852" s="218" t="e">
        <f>+VLOOKUP(F2852,'ESTADAR V3 2025'!$D$125:$G$236,4,FALSE)</f>
        <v>#N/A</v>
      </c>
    </row>
    <row r="2853" spans="1:18" x14ac:dyDescent="0.35">
      <c r="A2853" s="83" t="str">
        <f>IFERROR(VLOOKUP(LEFT(F2853,4),Tabla3[[COD]:[PROCESO]],5,0),"")</f>
        <v/>
      </c>
      <c r="B2853" s="15"/>
      <c r="C2853" s="85"/>
      <c r="D2853" s="84" t="e">
        <f>VLOOKUP(E2853,FINCAS!$A$2:$B$77,2,0)</f>
        <v>#N/A</v>
      </c>
      <c r="E2853" s="15"/>
      <c r="F2853" s="15"/>
      <c r="G2853" s="82" t="e">
        <f>VLOOKUP(F2853,'ESTADAR V3 2025'!$D$125:$E$240,2,0)</f>
        <v>#N/A</v>
      </c>
      <c r="H2853" s="86"/>
      <c r="I2853" s="86"/>
      <c r="J2853" s="15"/>
      <c r="K2853" s="92">
        <f t="shared" si="187"/>
        <v>0</v>
      </c>
      <c r="L2853" s="93">
        <f t="shared" si="188"/>
        <v>0</v>
      </c>
      <c r="M2853" s="94" t="str">
        <f>+IFERROR(VLOOKUP(LEFT(F2853,4),'ESTADAR V3 2025'!$C$4:$G$116,4,0),"")</f>
        <v/>
      </c>
      <c r="N2853" s="95" t="str">
        <f t="shared" si="189"/>
        <v/>
      </c>
      <c r="O2853" s="96" t="str">
        <f t="shared" si="190"/>
        <v/>
      </c>
      <c r="P2853" s="14"/>
      <c r="Q2853" s="14"/>
      <c r="R2853" s="218" t="e">
        <f>+VLOOKUP(F2853,'ESTADAR V3 2025'!$D$125:$G$236,4,FALSE)</f>
        <v>#N/A</v>
      </c>
    </row>
    <row r="2854" spans="1:18" x14ac:dyDescent="0.35">
      <c r="A2854" s="83" t="str">
        <f>IFERROR(VLOOKUP(LEFT(F2854,4),Tabla3[[COD]:[PROCESO]],5,0),"")</f>
        <v/>
      </c>
      <c r="B2854" s="15"/>
      <c r="C2854" s="85"/>
      <c r="D2854" s="84" t="e">
        <f>VLOOKUP(E2854,FINCAS!$A$2:$B$77,2,0)</f>
        <v>#N/A</v>
      </c>
      <c r="E2854" s="15"/>
      <c r="F2854" s="15"/>
      <c r="G2854" s="82" t="e">
        <f>VLOOKUP(F2854,'ESTADAR V3 2025'!$D$125:$E$240,2,0)</f>
        <v>#N/A</v>
      </c>
      <c r="H2854" s="86"/>
      <c r="I2854" s="86"/>
      <c r="J2854" s="15"/>
      <c r="K2854" s="92">
        <f t="shared" si="187"/>
        <v>0</v>
      </c>
      <c r="L2854" s="93">
        <f t="shared" si="188"/>
        <v>0</v>
      </c>
      <c r="M2854" s="94" t="str">
        <f>+IFERROR(VLOOKUP(LEFT(F2854,4),'ESTADAR V3 2025'!$C$4:$G$116,4,0),"")</f>
        <v/>
      </c>
      <c r="N2854" s="95" t="str">
        <f t="shared" si="189"/>
        <v/>
      </c>
      <c r="O2854" s="96" t="str">
        <f t="shared" si="190"/>
        <v/>
      </c>
      <c r="P2854" s="14"/>
      <c r="Q2854" s="14"/>
      <c r="R2854" s="218" t="e">
        <f>+VLOOKUP(F2854,'ESTADAR V3 2025'!$D$125:$G$236,4,FALSE)</f>
        <v>#N/A</v>
      </c>
    </row>
    <row r="2855" spans="1:18" x14ac:dyDescent="0.35">
      <c r="A2855" s="83" t="str">
        <f>IFERROR(VLOOKUP(LEFT(F2855,4),Tabla3[[COD]:[PROCESO]],5,0),"")</f>
        <v/>
      </c>
      <c r="B2855" s="15"/>
      <c r="C2855" s="85"/>
      <c r="D2855" s="84" t="e">
        <f>VLOOKUP(E2855,FINCAS!$A$2:$B$77,2,0)</f>
        <v>#N/A</v>
      </c>
      <c r="E2855" s="15"/>
      <c r="F2855" s="15"/>
      <c r="G2855" s="82" t="e">
        <f>VLOOKUP(F2855,'ESTADAR V3 2025'!$D$125:$E$240,2,0)</f>
        <v>#N/A</v>
      </c>
      <c r="H2855" s="86"/>
      <c r="I2855" s="86"/>
      <c r="J2855" s="15"/>
      <c r="K2855" s="92">
        <f t="shared" si="187"/>
        <v>0</v>
      </c>
      <c r="L2855" s="93">
        <f t="shared" si="188"/>
        <v>0</v>
      </c>
      <c r="M2855" s="94" t="str">
        <f>+IFERROR(VLOOKUP(LEFT(F2855,4),'ESTADAR V3 2025'!$C$4:$G$116,4,0),"")</f>
        <v/>
      </c>
      <c r="N2855" s="95" t="str">
        <f t="shared" si="189"/>
        <v/>
      </c>
      <c r="O2855" s="96" t="str">
        <f t="shared" si="190"/>
        <v/>
      </c>
      <c r="P2855" s="14"/>
      <c r="Q2855" s="14"/>
      <c r="R2855" s="218" t="e">
        <f>+VLOOKUP(F2855,'ESTADAR V3 2025'!$D$125:$G$236,4,FALSE)</f>
        <v>#N/A</v>
      </c>
    </row>
    <row r="2856" spans="1:18" x14ac:dyDescent="0.35">
      <c r="A2856" s="83" t="str">
        <f>IFERROR(VLOOKUP(LEFT(F2856,4),Tabla3[[COD]:[PROCESO]],5,0),"")</f>
        <v/>
      </c>
      <c r="B2856" s="15"/>
      <c r="C2856" s="85"/>
      <c r="D2856" s="84" t="e">
        <f>VLOOKUP(E2856,FINCAS!$A$2:$B$77,2,0)</f>
        <v>#N/A</v>
      </c>
      <c r="E2856" s="15"/>
      <c r="F2856" s="15"/>
      <c r="G2856" s="82" t="e">
        <f>VLOOKUP(F2856,'ESTADAR V3 2025'!$D$125:$E$240,2,0)</f>
        <v>#N/A</v>
      </c>
      <c r="H2856" s="86"/>
      <c r="I2856" s="86"/>
      <c r="J2856" s="15"/>
      <c r="K2856" s="92">
        <f t="shared" si="187"/>
        <v>0</v>
      </c>
      <c r="L2856" s="93">
        <f t="shared" si="188"/>
        <v>0</v>
      </c>
      <c r="M2856" s="94" t="str">
        <f>+IFERROR(VLOOKUP(LEFT(F2856,4),'ESTADAR V3 2025'!$C$4:$G$116,4,0),"")</f>
        <v/>
      </c>
      <c r="N2856" s="95" t="str">
        <f t="shared" si="189"/>
        <v/>
      </c>
      <c r="O2856" s="96" t="str">
        <f t="shared" si="190"/>
        <v/>
      </c>
      <c r="P2856" s="14"/>
      <c r="Q2856" s="14"/>
      <c r="R2856" s="218" t="e">
        <f>+VLOOKUP(F2856,'ESTADAR V3 2025'!$D$125:$G$236,4,FALSE)</f>
        <v>#N/A</v>
      </c>
    </row>
    <row r="2857" spans="1:18" x14ac:dyDescent="0.35">
      <c r="A2857" s="83" t="str">
        <f>IFERROR(VLOOKUP(LEFT(F2857,4),Tabla3[[COD]:[PROCESO]],5,0),"")</f>
        <v/>
      </c>
      <c r="B2857" s="15"/>
      <c r="C2857" s="85"/>
      <c r="D2857" s="84" t="e">
        <f>VLOOKUP(E2857,FINCAS!$A$2:$B$77,2,0)</f>
        <v>#N/A</v>
      </c>
      <c r="E2857" s="15"/>
      <c r="F2857" s="15"/>
      <c r="G2857" s="82" t="e">
        <f>VLOOKUP(F2857,'ESTADAR V3 2025'!$D$125:$E$240,2,0)</f>
        <v>#N/A</v>
      </c>
      <c r="H2857" s="86"/>
      <c r="I2857" s="86"/>
      <c r="J2857" s="15"/>
      <c r="K2857" s="92">
        <f t="shared" si="187"/>
        <v>0</v>
      </c>
      <c r="L2857" s="93">
        <f t="shared" si="188"/>
        <v>0</v>
      </c>
      <c r="M2857" s="94" t="str">
        <f>+IFERROR(VLOOKUP(LEFT(F2857,4),'ESTADAR V3 2025'!$C$4:$G$116,4,0),"")</f>
        <v/>
      </c>
      <c r="N2857" s="95" t="str">
        <f t="shared" si="189"/>
        <v/>
      </c>
      <c r="O2857" s="96" t="str">
        <f t="shared" si="190"/>
        <v/>
      </c>
      <c r="P2857" s="14"/>
      <c r="Q2857" s="14"/>
      <c r="R2857" s="218" t="e">
        <f>+VLOOKUP(F2857,'ESTADAR V3 2025'!$D$125:$G$236,4,FALSE)</f>
        <v>#N/A</v>
      </c>
    </row>
    <row r="2858" spans="1:18" x14ac:dyDescent="0.35">
      <c r="A2858" s="83" t="str">
        <f>IFERROR(VLOOKUP(LEFT(F2858,4),Tabla3[[COD]:[PROCESO]],5,0),"")</f>
        <v/>
      </c>
      <c r="B2858" s="15"/>
      <c r="C2858" s="85"/>
      <c r="D2858" s="84" t="e">
        <f>VLOOKUP(E2858,FINCAS!$A$2:$B$77,2,0)</f>
        <v>#N/A</v>
      </c>
      <c r="E2858" s="15"/>
      <c r="F2858" s="15"/>
      <c r="G2858" s="82" t="e">
        <f>VLOOKUP(F2858,'ESTADAR V3 2025'!$D$125:$E$240,2,0)</f>
        <v>#N/A</v>
      </c>
      <c r="H2858" s="86"/>
      <c r="I2858" s="86"/>
      <c r="J2858" s="15"/>
      <c r="K2858" s="92">
        <f t="shared" si="187"/>
        <v>0</v>
      </c>
      <c r="L2858" s="93">
        <f t="shared" si="188"/>
        <v>0</v>
      </c>
      <c r="M2858" s="94" t="str">
        <f>+IFERROR(VLOOKUP(LEFT(F2858,4),'ESTADAR V3 2025'!$C$4:$G$116,4,0),"")</f>
        <v/>
      </c>
      <c r="N2858" s="95" t="str">
        <f t="shared" si="189"/>
        <v/>
      </c>
      <c r="O2858" s="96" t="str">
        <f t="shared" si="190"/>
        <v/>
      </c>
      <c r="P2858" s="14"/>
      <c r="Q2858" s="14"/>
      <c r="R2858" s="218" t="e">
        <f>+VLOOKUP(F2858,'ESTADAR V3 2025'!$D$125:$G$236,4,FALSE)</f>
        <v>#N/A</v>
      </c>
    </row>
    <row r="2859" spans="1:18" x14ac:dyDescent="0.35">
      <c r="A2859" s="83" t="str">
        <f>IFERROR(VLOOKUP(LEFT(F2859,4),Tabla3[[COD]:[PROCESO]],5,0),"")</f>
        <v/>
      </c>
      <c r="B2859" s="15"/>
      <c r="C2859" s="85"/>
      <c r="D2859" s="84" t="e">
        <f>VLOOKUP(E2859,FINCAS!$A$2:$B$77,2,0)</f>
        <v>#N/A</v>
      </c>
      <c r="E2859" s="15"/>
      <c r="F2859" s="15"/>
      <c r="G2859" s="82" t="e">
        <f>VLOOKUP(F2859,'ESTADAR V3 2025'!$D$125:$E$240,2,0)</f>
        <v>#N/A</v>
      </c>
      <c r="H2859" s="86"/>
      <c r="I2859" s="86"/>
      <c r="J2859" s="15"/>
      <c r="K2859" s="92">
        <f t="shared" si="187"/>
        <v>0</v>
      </c>
      <c r="L2859" s="93">
        <f t="shared" si="188"/>
        <v>0</v>
      </c>
      <c r="M2859" s="94" t="str">
        <f>+IFERROR(VLOOKUP(LEFT(F2859,4),'ESTADAR V3 2025'!$C$4:$G$116,4,0),"")</f>
        <v/>
      </c>
      <c r="N2859" s="95" t="str">
        <f t="shared" si="189"/>
        <v/>
      </c>
      <c r="O2859" s="96" t="str">
        <f t="shared" si="190"/>
        <v/>
      </c>
      <c r="P2859" s="14"/>
      <c r="Q2859" s="14"/>
      <c r="R2859" s="218" t="e">
        <f>+VLOOKUP(F2859,'ESTADAR V3 2025'!$D$125:$G$236,4,FALSE)</f>
        <v>#N/A</v>
      </c>
    </row>
    <row r="2860" spans="1:18" x14ac:dyDescent="0.35">
      <c r="A2860" s="83" t="str">
        <f>IFERROR(VLOOKUP(LEFT(F2860,4),Tabla3[[COD]:[PROCESO]],5,0),"")</f>
        <v/>
      </c>
      <c r="B2860" s="15"/>
      <c r="C2860" s="85"/>
      <c r="D2860" s="84" t="e">
        <f>VLOOKUP(E2860,FINCAS!$A$2:$B$77,2,0)</f>
        <v>#N/A</v>
      </c>
      <c r="E2860" s="15"/>
      <c r="F2860" s="15"/>
      <c r="G2860" s="82" t="e">
        <f>VLOOKUP(F2860,'ESTADAR V3 2025'!$D$125:$E$240,2,0)</f>
        <v>#N/A</v>
      </c>
      <c r="H2860" s="86"/>
      <c r="I2860" s="86"/>
      <c r="J2860" s="15"/>
      <c r="K2860" s="92">
        <f t="shared" si="187"/>
        <v>0</v>
      </c>
      <c r="L2860" s="93">
        <f t="shared" si="188"/>
        <v>0</v>
      </c>
      <c r="M2860" s="94" t="str">
        <f>+IFERROR(VLOOKUP(LEFT(F2860,4),'ESTADAR V3 2025'!$C$4:$G$116,4,0),"")</f>
        <v/>
      </c>
      <c r="N2860" s="95" t="str">
        <f t="shared" si="189"/>
        <v/>
      </c>
      <c r="O2860" s="96" t="str">
        <f t="shared" si="190"/>
        <v/>
      </c>
      <c r="P2860" s="14"/>
      <c r="Q2860" s="14"/>
      <c r="R2860" s="218" t="e">
        <f>+VLOOKUP(F2860,'ESTADAR V3 2025'!$D$125:$G$236,4,FALSE)</f>
        <v>#N/A</v>
      </c>
    </row>
    <row r="2861" spans="1:18" x14ac:dyDescent="0.35">
      <c r="A2861" s="83" t="str">
        <f>IFERROR(VLOOKUP(LEFT(F2861,4),Tabla3[[COD]:[PROCESO]],5,0),"")</f>
        <v/>
      </c>
      <c r="B2861" s="15"/>
      <c r="C2861" s="85"/>
      <c r="D2861" s="84" t="e">
        <f>VLOOKUP(E2861,FINCAS!$A$2:$B$77,2,0)</f>
        <v>#N/A</v>
      </c>
      <c r="E2861" s="15"/>
      <c r="F2861" s="15"/>
      <c r="G2861" s="82" t="e">
        <f>VLOOKUP(F2861,'ESTADAR V3 2025'!$D$125:$E$240,2,0)</f>
        <v>#N/A</v>
      </c>
      <c r="H2861" s="86"/>
      <c r="I2861" s="86"/>
      <c r="J2861" s="15"/>
      <c r="K2861" s="92">
        <f t="shared" si="187"/>
        <v>0</v>
      </c>
      <c r="L2861" s="93">
        <f t="shared" si="188"/>
        <v>0</v>
      </c>
      <c r="M2861" s="94" t="str">
        <f>+IFERROR(VLOOKUP(LEFT(F2861,4),'ESTADAR V3 2025'!$C$4:$G$116,4,0),"")</f>
        <v/>
      </c>
      <c r="N2861" s="95" t="str">
        <f t="shared" si="189"/>
        <v/>
      </c>
      <c r="O2861" s="96" t="str">
        <f t="shared" si="190"/>
        <v/>
      </c>
      <c r="P2861" s="14"/>
      <c r="Q2861" s="14"/>
      <c r="R2861" s="218" t="e">
        <f>+VLOOKUP(F2861,'ESTADAR V3 2025'!$D$125:$G$236,4,FALSE)</f>
        <v>#N/A</v>
      </c>
    </row>
    <row r="2862" spans="1:18" x14ac:dyDescent="0.35">
      <c r="A2862" s="83" t="str">
        <f>IFERROR(VLOOKUP(LEFT(F2862,4),Tabla3[[COD]:[PROCESO]],5,0),"")</f>
        <v/>
      </c>
      <c r="B2862" s="15"/>
      <c r="C2862" s="85"/>
      <c r="D2862" s="84" t="e">
        <f>VLOOKUP(E2862,FINCAS!$A$2:$B$77,2,0)</f>
        <v>#N/A</v>
      </c>
      <c r="E2862" s="15"/>
      <c r="F2862" s="15"/>
      <c r="G2862" s="82" t="e">
        <f>VLOOKUP(F2862,'ESTADAR V3 2025'!$D$125:$E$240,2,0)</f>
        <v>#N/A</v>
      </c>
      <c r="H2862" s="86"/>
      <c r="I2862" s="86"/>
      <c r="J2862" s="15"/>
      <c r="K2862" s="92">
        <f t="shared" si="187"/>
        <v>0</v>
      </c>
      <c r="L2862" s="93">
        <f t="shared" si="188"/>
        <v>0</v>
      </c>
      <c r="M2862" s="94" t="str">
        <f>+IFERROR(VLOOKUP(LEFT(F2862,4),'ESTADAR V3 2025'!$C$4:$G$116,4,0),"")</f>
        <v/>
      </c>
      <c r="N2862" s="95" t="str">
        <f t="shared" si="189"/>
        <v/>
      </c>
      <c r="O2862" s="96" t="str">
        <f t="shared" si="190"/>
        <v/>
      </c>
      <c r="P2862" s="14"/>
      <c r="Q2862" s="14"/>
      <c r="R2862" s="218" t="e">
        <f>+VLOOKUP(F2862,'ESTADAR V3 2025'!$D$125:$G$236,4,FALSE)</f>
        <v>#N/A</v>
      </c>
    </row>
    <row r="2863" spans="1:18" x14ac:dyDescent="0.35">
      <c r="A2863" s="83" t="str">
        <f>IFERROR(VLOOKUP(LEFT(F2863,4),Tabla3[[COD]:[PROCESO]],5,0),"")</f>
        <v/>
      </c>
      <c r="B2863" s="15"/>
      <c r="C2863" s="85"/>
      <c r="D2863" s="84" t="e">
        <f>VLOOKUP(E2863,FINCAS!$A$2:$B$77,2,0)</f>
        <v>#N/A</v>
      </c>
      <c r="E2863" s="15"/>
      <c r="F2863" s="15"/>
      <c r="G2863" s="82" t="e">
        <f>VLOOKUP(F2863,'ESTADAR V3 2025'!$D$125:$E$240,2,0)</f>
        <v>#N/A</v>
      </c>
      <c r="H2863" s="86"/>
      <c r="I2863" s="86"/>
      <c r="J2863" s="15"/>
      <c r="K2863" s="92">
        <f t="shared" si="187"/>
        <v>0</v>
      </c>
      <c r="L2863" s="93">
        <f t="shared" si="188"/>
        <v>0</v>
      </c>
      <c r="M2863" s="94" t="str">
        <f>+IFERROR(VLOOKUP(LEFT(F2863,4),'ESTADAR V3 2025'!$C$4:$G$116,4,0),"")</f>
        <v/>
      </c>
      <c r="N2863" s="95" t="str">
        <f t="shared" si="189"/>
        <v/>
      </c>
      <c r="O2863" s="96" t="str">
        <f t="shared" si="190"/>
        <v/>
      </c>
      <c r="P2863" s="14"/>
      <c r="Q2863" s="14"/>
      <c r="R2863" s="218" t="e">
        <f>+VLOOKUP(F2863,'ESTADAR V3 2025'!$D$125:$G$236,4,FALSE)</f>
        <v>#N/A</v>
      </c>
    </row>
    <row r="2864" spans="1:18" x14ac:dyDescent="0.35">
      <c r="A2864" s="83" t="str">
        <f>IFERROR(VLOOKUP(LEFT(F2864,4),Tabla3[[COD]:[PROCESO]],5,0),"")</f>
        <v/>
      </c>
      <c r="B2864" s="15"/>
      <c r="C2864" s="85"/>
      <c r="D2864" s="84" t="e">
        <f>VLOOKUP(E2864,FINCAS!$A$2:$B$77,2,0)</f>
        <v>#N/A</v>
      </c>
      <c r="E2864" s="15"/>
      <c r="F2864" s="15"/>
      <c r="G2864" s="82" t="e">
        <f>VLOOKUP(F2864,'ESTADAR V3 2025'!$D$125:$E$240,2,0)</f>
        <v>#N/A</v>
      </c>
      <c r="H2864" s="86"/>
      <c r="I2864" s="86"/>
      <c r="J2864" s="15"/>
      <c r="K2864" s="92">
        <f t="shared" si="187"/>
        <v>0</v>
      </c>
      <c r="L2864" s="93">
        <f t="shared" si="188"/>
        <v>0</v>
      </c>
      <c r="M2864" s="94" t="str">
        <f>+IFERROR(VLOOKUP(LEFT(F2864,4),'ESTADAR V3 2025'!$C$4:$G$116,4,0),"")</f>
        <v/>
      </c>
      <c r="N2864" s="95" t="str">
        <f t="shared" si="189"/>
        <v/>
      </c>
      <c r="O2864" s="96" t="str">
        <f t="shared" si="190"/>
        <v/>
      </c>
      <c r="P2864" s="14"/>
      <c r="Q2864" s="14"/>
      <c r="R2864" s="218" t="e">
        <f>+VLOOKUP(F2864,'ESTADAR V3 2025'!$D$125:$G$236,4,FALSE)</f>
        <v>#N/A</v>
      </c>
    </row>
    <row r="2865" spans="1:18" x14ac:dyDescent="0.35">
      <c r="A2865" s="83" t="str">
        <f>IFERROR(VLOOKUP(LEFT(F2865,4),Tabla3[[COD]:[PROCESO]],5,0),"")</f>
        <v/>
      </c>
      <c r="B2865" s="15"/>
      <c r="C2865" s="85"/>
      <c r="D2865" s="84" t="e">
        <f>VLOOKUP(E2865,FINCAS!$A$2:$B$77,2,0)</f>
        <v>#N/A</v>
      </c>
      <c r="E2865" s="15"/>
      <c r="F2865" s="15"/>
      <c r="G2865" s="82" t="e">
        <f>VLOOKUP(F2865,'ESTADAR V3 2025'!$D$125:$E$240,2,0)</f>
        <v>#N/A</v>
      </c>
      <c r="H2865" s="86"/>
      <c r="I2865" s="86"/>
      <c r="J2865" s="15"/>
      <c r="K2865" s="92">
        <f t="shared" si="187"/>
        <v>0</v>
      </c>
      <c r="L2865" s="93">
        <f t="shared" si="188"/>
        <v>0</v>
      </c>
      <c r="M2865" s="94" t="str">
        <f>+IFERROR(VLOOKUP(LEFT(F2865,4),'ESTADAR V3 2025'!$C$4:$G$116,4,0),"")</f>
        <v/>
      </c>
      <c r="N2865" s="95" t="str">
        <f t="shared" si="189"/>
        <v/>
      </c>
      <c r="O2865" s="96" t="str">
        <f t="shared" si="190"/>
        <v/>
      </c>
      <c r="P2865" s="14"/>
      <c r="Q2865" s="14"/>
      <c r="R2865" s="218" t="e">
        <f>+VLOOKUP(F2865,'ESTADAR V3 2025'!$D$125:$G$236,4,FALSE)</f>
        <v>#N/A</v>
      </c>
    </row>
    <row r="2866" spans="1:18" x14ac:dyDescent="0.35">
      <c r="A2866" s="83" t="str">
        <f>IFERROR(VLOOKUP(LEFT(F2866,4),Tabla3[[COD]:[PROCESO]],5,0),"")</f>
        <v/>
      </c>
      <c r="B2866" s="15"/>
      <c r="C2866" s="85"/>
      <c r="D2866" s="84" t="e">
        <f>VLOOKUP(E2866,FINCAS!$A$2:$B$77,2,0)</f>
        <v>#N/A</v>
      </c>
      <c r="E2866" s="15"/>
      <c r="F2866" s="15"/>
      <c r="G2866" s="82" t="e">
        <f>VLOOKUP(F2866,'ESTADAR V3 2025'!$D$125:$E$240,2,0)</f>
        <v>#N/A</v>
      </c>
      <c r="H2866" s="86"/>
      <c r="I2866" s="86"/>
      <c r="J2866" s="15"/>
      <c r="K2866" s="92">
        <f t="shared" si="187"/>
        <v>0</v>
      </c>
      <c r="L2866" s="93">
        <f t="shared" si="188"/>
        <v>0</v>
      </c>
      <c r="M2866" s="94" t="str">
        <f>+IFERROR(VLOOKUP(LEFT(F2866,4),'ESTADAR V3 2025'!$C$4:$G$116,4,0),"")</f>
        <v/>
      </c>
      <c r="N2866" s="95" t="str">
        <f t="shared" si="189"/>
        <v/>
      </c>
      <c r="O2866" s="96" t="str">
        <f t="shared" si="190"/>
        <v/>
      </c>
      <c r="P2866" s="14"/>
      <c r="Q2866" s="14"/>
      <c r="R2866" s="218" t="e">
        <f>+VLOOKUP(F2866,'ESTADAR V3 2025'!$D$125:$G$236,4,FALSE)</f>
        <v>#N/A</v>
      </c>
    </row>
    <row r="2867" spans="1:18" x14ac:dyDescent="0.35">
      <c r="A2867" s="83" t="str">
        <f>IFERROR(VLOOKUP(LEFT(F2867,4),Tabla3[[COD]:[PROCESO]],5,0),"")</f>
        <v/>
      </c>
      <c r="B2867" s="15"/>
      <c r="C2867" s="85"/>
      <c r="D2867" s="84" t="e">
        <f>VLOOKUP(E2867,FINCAS!$A$2:$B$77,2,0)</f>
        <v>#N/A</v>
      </c>
      <c r="E2867" s="15"/>
      <c r="F2867" s="15"/>
      <c r="G2867" s="82" t="e">
        <f>VLOOKUP(F2867,'ESTADAR V3 2025'!$D$125:$E$240,2,0)</f>
        <v>#N/A</v>
      </c>
      <c r="H2867" s="86"/>
      <c r="I2867" s="86"/>
      <c r="J2867" s="15"/>
      <c r="K2867" s="92">
        <f t="shared" si="187"/>
        <v>0</v>
      </c>
      <c r="L2867" s="93">
        <f t="shared" si="188"/>
        <v>0</v>
      </c>
      <c r="M2867" s="94" t="str">
        <f>+IFERROR(VLOOKUP(LEFT(F2867,4),'ESTADAR V3 2025'!$C$4:$G$116,4,0),"")</f>
        <v/>
      </c>
      <c r="N2867" s="95" t="str">
        <f t="shared" si="189"/>
        <v/>
      </c>
      <c r="O2867" s="96" t="str">
        <f t="shared" si="190"/>
        <v/>
      </c>
      <c r="P2867" s="14"/>
      <c r="Q2867" s="14"/>
      <c r="R2867" s="218" t="e">
        <f>+VLOOKUP(F2867,'ESTADAR V3 2025'!$D$125:$G$236,4,FALSE)</f>
        <v>#N/A</v>
      </c>
    </row>
    <row r="2868" spans="1:18" x14ac:dyDescent="0.35">
      <c r="A2868" s="83" t="str">
        <f>IFERROR(VLOOKUP(LEFT(F2868,4),Tabla3[[COD]:[PROCESO]],5,0),"")</f>
        <v/>
      </c>
      <c r="B2868" s="15"/>
      <c r="C2868" s="85"/>
      <c r="D2868" s="84" t="e">
        <f>VLOOKUP(E2868,FINCAS!$A$2:$B$77,2,0)</f>
        <v>#N/A</v>
      </c>
      <c r="E2868" s="15"/>
      <c r="F2868" s="15"/>
      <c r="G2868" s="82" t="e">
        <f>VLOOKUP(F2868,'ESTADAR V3 2025'!$D$125:$E$240,2,0)</f>
        <v>#N/A</v>
      </c>
      <c r="H2868" s="86"/>
      <c r="I2868" s="86"/>
      <c r="J2868" s="15"/>
      <c r="K2868" s="92">
        <f t="shared" si="187"/>
        <v>0</v>
      </c>
      <c r="L2868" s="93">
        <f t="shared" si="188"/>
        <v>0</v>
      </c>
      <c r="M2868" s="94" t="str">
        <f>+IFERROR(VLOOKUP(LEFT(F2868,4),'ESTADAR V3 2025'!$C$4:$G$116,4,0),"")</f>
        <v/>
      </c>
      <c r="N2868" s="95" t="str">
        <f t="shared" si="189"/>
        <v/>
      </c>
      <c r="O2868" s="96" t="str">
        <f t="shared" si="190"/>
        <v/>
      </c>
      <c r="P2868" s="14"/>
      <c r="Q2868" s="14"/>
      <c r="R2868" s="218" t="e">
        <f>+VLOOKUP(F2868,'ESTADAR V3 2025'!$D$125:$G$236,4,FALSE)</f>
        <v>#N/A</v>
      </c>
    </row>
    <row r="2869" spans="1:18" x14ac:dyDescent="0.35">
      <c r="A2869" s="83" t="str">
        <f>IFERROR(VLOOKUP(LEFT(F2869,4),Tabla3[[COD]:[PROCESO]],5,0),"")</f>
        <v/>
      </c>
      <c r="B2869" s="15"/>
      <c r="C2869" s="85"/>
      <c r="D2869" s="84" t="e">
        <f>VLOOKUP(E2869,FINCAS!$A$2:$B$77,2,0)</f>
        <v>#N/A</v>
      </c>
      <c r="E2869" s="15"/>
      <c r="F2869" s="15"/>
      <c r="G2869" s="82" t="e">
        <f>VLOOKUP(F2869,'ESTADAR V3 2025'!$D$125:$E$240,2,0)</f>
        <v>#N/A</v>
      </c>
      <c r="H2869" s="86"/>
      <c r="I2869" s="86"/>
      <c r="J2869" s="15"/>
      <c r="K2869" s="92">
        <f t="shared" si="187"/>
        <v>0</v>
      </c>
      <c r="L2869" s="93">
        <f t="shared" si="188"/>
        <v>0</v>
      </c>
      <c r="M2869" s="94" t="str">
        <f>+IFERROR(VLOOKUP(LEFT(F2869,4),'ESTADAR V3 2025'!$C$4:$G$116,4,0),"")</f>
        <v/>
      </c>
      <c r="N2869" s="95" t="str">
        <f t="shared" si="189"/>
        <v/>
      </c>
      <c r="O2869" s="96" t="str">
        <f t="shared" si="190"/>
        <v/>
      </c>
      <c r="P2869" s="14"/>
      <c r="Q2869" s="14"/>
      <c r="R2869" s="218" t="e">
        <f>+VLOOKUP(F2869,'ESTADAR V3 2025'!$D$125:$G$236,4,FALSE)</f>
        <v>#N/A</v>
      </c>
    </row>
    <row r="2870" spans="1:18" x14ac:dyDescent="0.35">
      <c r="A2870" s="83" t="str">
        <f>IFERROR(VLOOKUP(LEFT(F2870,4),Tabla3[[COD]:[PROCESO]],5,0),"")</f>
        <v/>
      </c>
      <c r="B2870" s="15"/>
      <c r="C2870" s="85"/>
      <c r="D2870" s="84" t="e">
        <f>VLOOKUP(E2870,FINCAS!$A$2:$B$77,2,0)</f>
        <v>#N/A</v>
      </c>
      <c r="E2870" s="15"/>
      <c r="F2870" s="15"/>
      <c r="G2870" s="82" t="e">
        <f>VLOOKUP(F2870,'ESTADAR V3 2025'!$D$125:$E$240,2,0)</f>
        <v>#N/A</v>
      </c>
      <c r="H2870" s="86"/>
      <c r="I2870" s="86"/>
      <c r="J2870" s="15"/>
      <c r="K2870" s="92">
        <f t="shared" si="187"/>
        <v>0</v>
      </c>
      <c r="L2870" s="93">
        <f t="shared" si="188"/>
        <v>0</v>
      </c>
      <c r="M2870" s="94" t="str">
        <f>+IFERROR(VLOOKUP(LEFT(F2870,4),'ESTADAR V3 2025'!$C$4:$G$116,4,0),"")</f>
        <v/>
      </c>
      <c r="N2870" s="95" t="str">
        <f t="shared" si="189"/>
        <v/>
      </c>
      <c r="O2870" s="96" t="str">
        <f t="shared" si="190"/>
        <v/>
      </c>
      <c r="P2870" s="14"/>
      <c r="Q2870" s="14"/>
      <c r="R2870" s="218" t="e">
        <f>+VLOOKUP(F2870,'ESTADAR V3 2025'!$D$125:$G$236,4,FALSE)</f>
        <v>#N/A</v>
      </c>
    </row>
    <row r="2871" spans="1:18" x14ac:dyDescent="0.35">
      <c r="A2871" s="83" t="str">
        <f>IFERROR(VLOOKUP(LEFT(F2871,4),Tabla3[[COD]:[PROCESO]],5,0),"")</f>
        <v/>
      </c>
      <c r="B2871" s="15"/>
      <c r="C2871" s="85"/>
      <c r="D2871" s="84" t="e">
        <f>VLOOKUP(E2871,FINCAS!$A$2:$B$77,2,0)</f>
        <v>#N/A</v>
      </c>
      <c r="E2871" s="15"/>
      <c r="F2871" s="15"/>
      <c r="G2871" s="82" t="e">
        <f>VLOOKUP(F2871,'ESTADAR V3 2025'!$D$125:$E$240,2,0)</f>
        <v>#N/A</v>
      </c>
      <c r="H2871" s="86"/>
      <c r="I2871" s="86"/>
      <c r="J2871" s="15"/>
      <c r="K2871" s="92">
        <f t="shared" si="187"/>
        <v>0</v>
      </c>
      <c r="L2871" s="93">
        <f t="shared" si="188"/>
        <v>0</v>
      </c>
      <c r="M2871" s="94" t="str">
        <f>+IFERROR(VLOOKUP(LEFT(F2871,4),'ESTADAR V3 2025'!$C$4:$G$116,4,0),"")</f>
        <v/>
      </c>
      <c r="N2871" s="95" t="str">
        <f t="shared" si="189"/>
        <v/>
      </c>
      <c r="O2871" s="96" t="str">
        <f t="shared" si="190"/>
        <v/>
      </c>
      <c r="P2871" s="14"/>
      <c r="Q2871" s="14"/>
      <c r="R2871" s="218" t="e">
        <f>+VLOOKUP(F2871,'ESTADAR V3 2025'!$D$125:$G$236,4,FALSE)</f>
        <v>#N/A</v>
      </c>
    </row>
    <row r="2872" spans="1:18" x14ac:dyDescent="0.35">
      <c r="A2872" s="83" t="str">
        <f>IFERROR(VLOOKUP(LEFT(F2872,4),Tabla3[[COD]:[PROCESO]],5,0),"")</f>
        <v/>
      </c>
      <c r="B2872" s="15"/>
      <c r="C2872" s="85"/>
      <c r="D2872" s="84" t="e">
        <f>VLOOKUP(E2872,FINCAS!$A$2:$B$77,2,0)</f>
        <v>#N/A</v>
      </c>
      <c r="E2872" s="15"/>
      <c r="F2872" s="15"/>
      <c r="G2872" s="82" t="e">
        <f>VLOOKUP(F2872,'ESTADAR V3 2025'!$D$125:$E$240,2,0)</f>
        <v>#N/A</v>
      </c>
      <c r="H2872" s="86"/>
      <c r="I2872" s="86"/>
      <c r="J2872" s="15"/>
      <c r="K2872" s="92">
        <f t="shared" si="187"/>
        <v>0</v>
      </c>
      <c r="L2872" s="93">
        <f t="shared" si="188"/>
        <v>0</v>
      </c>
      <c r="M2872" s="94" t="str">
        <f>+IFERROR(VLOOKUP(LEFT(F2872,4),'ESTADAR V3 2025'!$C$4:$G$116,4,0),"")</f>
        <v/>
      </c>
      <c r="N2872" s="95" t="str">
        <f t="shared" si="189"/>
        <v/>
      </c>
      <c r="O2872" s="96" t="str">
        <f t="shared" si="190"/>
        <v/>
      </c>
      <c r="P2872" s="14"/>
      <c r="Q2872" s="14"/>
      <c r="R2872" s="218" t="e">
        <f>+VLOOKUP(F2872,'ESTADAR V3 2025'!$D$125:$G$236,4,FALSE)</f>
        <v>#N/A</v>
      </c>
    </row>
    <row r="2873" spans="1:18" x14ac:dyDescent="0.35">
      <c r="A2873" s="83" t="str">
        <f>IFERROR(VLOOKUP(LEFT(F2873,4),Tabla3[[COD]:[PROCESO]],5,0),"")</f>
        <v/>
      </c>
      <c r="B2873" s="15"/>
      <c r="C2873" s="85"/>
      <c r="D2873" s="84" t="e">
        <f>VLOOKUP(E2873,FINCAS!$A$2:$B$77,2,0)</f>
        <v>#N/A</v>
      </c>
      <c r="E2873" s="15"/>
      <c r="F2873" s="15"/>
      <c r="G2873" s="82" t="e">
        <f>VLOOKUP(F2873,'ESTADAR V3 2025'!$D$125:$E$240,2,0)</f>
        <v>#N/A</v>
      </c>
      <c r="H2873" s="86"/>
      <c r="I2873" s="86"/>
      <c r="J2873" s="15"/>
      <c r="K2873" s="92">
        <f t="shared" si="187"/>
        <v>0</v>
      </c>
      <c r="L2873" s="93">
        <f t="shared" si="188"/>
        <v>0</v>
      </c>
      <c r="M2873" s="94" t="str">
        <f>+IFERROR(VLOOKUP(LEFT(F2873,4),'ESTADAR V3 2025'!$C$4:$G$116,4,0),"")</f>
        <v/>
      </c>
      <c r="N2873" s="95" t="str">
        <f t="shared" si="189"/>
        <v/>
      </c>
      <c r="O2873" s="96" t="str">
        <f t="shared" si="190"/>
        <v/>
      </c>
      <c r="P2873" s="14"/>
      <c r="Q2873" s="14"/>
      <c r="R2873" s="218" t="e">
        <f>+VLOOKUP(F2873,'ESTADAR V3 2025'!$D$125:$G$236,4,FALSE)</f>
        <v>#N/A</v>
      </c>
    </row>
    <row r="2874" spans="1:18" x14ac:dyDescent="0.35">
      <c r="A2874" s="83" t="str">
        <f>IFERROR(VLOOKUP(LEFT(F2874,4),Tabla3[[COD]:[PROCESO]],5,0),"")</f>
        <v/>
      </c>
      <c r="B2874" s="15"/>
      <c r="C2874" s="85"/>
      <c r="D2874" s="84" t="e">
        <f>VLOOKUP(E2874,FINCAS!$A$2:$B$77,2,0)</f>
        <v>#N/A</v>
      </c>
      <c r="E2874" s="15"/>
      <c r="F2874" s="15"/>
      <c r="G2874" s="82" t="e">
        <f>VLOOKUP(F2874,'ESTADAR V3 2025'!$D$125:$E$240,2,0)</f>
        <v>#N/A</v>
      </c>
      <c r="H2874" s="86"/>
      <c r="I2874" s="86"/>
      <c r="J2874" s="15"/>
      <c r="K2874" s="92">
        <f t="shared" si="187"/>
        <v>0</v>
      </c>
      <c r="L2874" s="93">
        <f t="shared" si="188"/>
        <v>0</v>
      </c>
      <c r="M2874" s="94" t="str">
        <f>+IFERROR(VLOOKUP(LEFT(F2874,4),'ESTADAR V3 2025'!$C$4:$G$116,4,0),"")</f>
        <v/>
      </c>
      <c r="N2874" s="95" t="str">
        <f t="shared" si="189"/>
        <v/>
      </c>
      <c r="O2874" s="96" t="str">
        <f t="shared" si="190"/>
        <v/>
      </c>
      <c r="P2874" s="14"/>
      <c r="Q2874" s="14"/>
      <c r="R2874" s="218" t="e">
        <f>+VLOOKUP(F2874,'ESTADAR V3 2025'!$D$125:$G$236,4,FALSE)</f>
        <v>#N/A</v>
      </c>
    </row>
    <row r="2875" spans="1:18" x14ac:dyDescent="0.35">
      <c r="A2875" s="83" t="str">
        <f>IFERROR(VLOOKUP(LEFT(F2875,4),Tabla3[[COD]:[PROCESO]],5,0),"")</f>
        <v/>
      </c>
      <c r="B2875" s="15"/>
      <c r="C2875" s="85"/>
      <c r="D2875" s="84" t="e">
        <f>VLOOKUP(E2875,FINCAS!$A$2:$B$77,2,0)</f>
        <v>#N/A</v>
      </c>
      <c r="E2875" s="15"/>
      <c r="F2875" s="15"/>
      <c r="G2875" s="82" t="e">
        <f>VLOOKUP(F2875,'ESTADAR V3 2025'!$D$125:$E$240,2,0)</f>
        <v>#N/A</v>
      </c>
      <c r="H2875" s="86"/>
      <c r="I2875" s="86"/>
      <c r="J2875" s="15"/>
      <c r="K2875" s="92">
        <f t="shared" si="187"/>
        <v>0</v>
      </c>
      <c r="L2875" s="93">
        <f t="shared" si="188"/>
        <v>0</v>
      </c>
      <c r="M2875" s="94" t="str">
        <f>+IFERROR(VLOOKUP(LEFT(F2875,4),'ESTADAR V3 2025'!$C$4:$G$116,4,0),"")</f>
        <v/>
      </c>
      <c r="N2875" s="95" t="str">
        <f t="shared" si="189"/>
        <v/>
      </c>
      <c r="O2875" s="96" t="str">
        <f t="shared" si="190"/>
        <v/>
      </c>
      <c r="P2875" s="14"/>
      <c r="Q2875" s="14"/>
      <c r="R2875" s="218" t="e">
        <f>+VLOOKUP(F2875,'ESTADAR V3 2025'!$D$125:$G$236,4,FALSE)</f>
        <v>#N/A</v>
      </c>
    </row>
    <row r="2876" spans="1:18" x14ac:dyDescent="0.35">
      <c r="A2876" s="83" t="str">
        <f>IFERROR(VLOOKUP(LEFT(F2876,4),Tabla3[[COD]:[PROCESO]],5,0),"")</f>
        <v/>
      </c>
      <c r="B2876" s="15"/>
      <c r="C2876" s="85"/>
      <c r="D2876" s="84" t="e">
        <f>VLOOKUP(E2876,FINCAS!$A$2:$B$77,2,0)</f>
        <v>#N/A</v>
      </c>
      <c r="E2876" s="15"/>
      <c r="F2876" s="15"/>
      <c r="G2876" s="82" t="e">
        <f>VLOOKUP(F2876,'ESTADAR V3 2025'!$D$125:$E$240,2,0)</f>
        <v>#N/A</v>
      </c>
      <c r="H2876" s="86"/>
      <c r="I2876" s="86"/>
      <c r="J2876" s="15"/>
      <c r="K2876" s="92">
        <f t="shared" si="187"/>
        <v>0</v>
      </c>
      <c r="L2876" s="93">
        <f t="shared" si="188"/>
        <v>0</v>
      </c>
      <c r="M2876" s="94" t="str">
        <f>+IFERROR(VLOOKUP(LEFT(F2876,4),'ESTADAR V3 2025'!$C$4:$G$116,4,0),"")</f>
        <v/>
      </c>
      <c r="N2876" s="95" t="str">
        <f t="shared" si="189"/>
        <v/>
      </c>
      <c r="O2876" s="96" t="str">
        <f t="shared" si="190"/>
        <v/>
      </c>
      <c r="P2876" s="14"/>
      <c r="Q2876" s="14"/>
      <c r="R2876" s="218" t="e">
        <f>+VLOOKUP(F2876,'ESTADAR V3 2025'!$D$125:$G$236,4,FALSE)</f>
        <v>#N/A</v>
      </c>
    </row>
    <row r="2877" spans="1:18" x14ac:dyDescent="0.35">
      <c r="A2877" s="83" t="str">
        <f>IFERROR(VLOOKUP(LEFT(F2877,4),Tabla3[[COD]:[PROCESO]],5,0),"")</f>
        <v/>
      </c>
      <c r="B2877" s="15"/>
      <c r="C2877" s="85"/>
      <c r="D2877" s="84" t="e">
        <f>VLOOKUP(E2877,FINCAS!$A$2:$B$77,2,0)</f>
        <v>#N/A</v>
      </c>
      <c r="E2877" s="15"/>
      <c r="F2877" s="15"/>
      <c r="G2877" s="82" t="e">
        <f>VLOOKUP(F2877,'ESTADAR V3 2025'!$D$125:$E$240,2,0)</f>
        <v>#N/A</v>
      </c>
      <c r="H2877" s="86"/>
      <c r="I2877" s="86"/>
      <c r="J2877" s="15"/>
      <c r="K2877" s="92">
        <f t="shared" si="187"/>
        <v>0</v>
      </c>
      <c r="L2877" s="93">
        <f t="shared" si="188"/>
        <v>0</v>
      </c>
      <c r="M2877" s="94" t="str">
        <f>+IFERROR(VLOOKUP(LEFT(F2877,4),'ESTADAR V3 2025'!$C$4:$G$116,4,0),"")</f>
        <v/>
      </c>
      <c r="N2877" s="95" t="str">
        <f t="shared" si="189"/>
        <v/>
      </c>
      <c r="O2877" s="96" t="str">
        <f t="shared" si="190"/>
        <v/>
      </c>
      <c r="P2877" s="14"/>
      <c r="Q2877" s="14"/>
      <c r="R2877" s="218" t="e">
        <f>+VLOOKUP(F2877,'ESTADAR V3 2025'!$D$125:$G$236,4,FALSE)</f>
        <v>#N/A</v>
      </c>
    </row>
    <row r="2878" spans="1:18" x14ac:dyDescent="0.35">
      <c r="A2878" s="83" t="str">
        <f>IFERROR(VLOOKUP(LEFT(F2878,4),Tabla3[[COD]:[PROCESO]],5,0),"")</f>
        <v/>
      </c>
      <c r="B2878" s="15"/>
      <c r="C2878" s="85"/>
      <c r="D2878" s="84" t="e">
        <f>VLOOKUP(E2878,FINCAS!$A$2:$B$77,2,0)</f>
        <v>#N/A</v>
      </c>
      <c r="E2878" s="15"/>
      <c r="F2878" s="15"/>
      <c r="G2878" s="82" t="e">
        <f>VLOOKUP(F2878,'ESTADAR V3 2025'!$D$125:$E$240,2,0)</f>
        <v>#N/A</v>
      </c>
      <c r="H2878" s="86"/>
      <c r="I2878" s="86"/>
      <c r="J2878" s="15"/>
      <c r="K2878" s="92">
        <f t="shared" si="187"/>
        <v>0</v>
      </c>
      <c r="L2878" s="93">
        <f t="shared" si="188"/>
        <v>0</v>
      </c>
      <c r="M2878" s="94" t="str">
        <f>+IFERROR(VLOOKUP(LEFT(F2878,4),'ESTADAR V3 2025'!$C$4:$G$116,4,0),"")</f>
        <v/>
      </c>
      <c r="N2878" s="95" t="str">
        <f t="shared" si="189"/>
        <v/>
      </c>
      <c r="O2878" s="96" t="str">
        <f t="shared" si="190"/>
        <v/>
      </c>
      <c r="P2878" s="14"/>
      <c r="Q2878" s="14"/>
      <c r="R2878" s="218" t="e">
        <f>+VLOOKUP(F2878,'ESTADAR V3 2025'!$D$125:$G$236,4,FALSE)</f>
        <v>#N/A</v>
      </c>
    </row>
    <row r="2879" spans="1:18" x14ac:dyDescent="0.35">
      <c r="A2879" s="83" t="str">
        <f>IFERROR(VLOOKUP(LEFT(F2879,4),Tabla3[[COD]:[PROCESO]],5,0),"")</f>
        <v/>
      </c>
      <c r="B2879" s="15"/>
      <c r="C2879" s="85"/>
      <c r="D2879" s="84" t="e">
        <f>VLOOKUP(E2879,FINCAS!$A$2:$B$77,2,0)</f>
        <v>#N/A</v>
      </c>
      <c r="E2879" s="15"/>
      <c r="F2879" s="15"/>
      <c r="G2879" s="82" t="e">
        <f>VLOOKUP(F2879,'ESTADAR V3 2025'!$D$125:$E$240,2,0)</f>
        <v>#N/A</v>
      </c>
      <c r="H2879" s="86"/>
      <c r="I2879" s="86"/>
      <c r="J2879" s="15"/>
      <c r="K2879" s="92">
        <f t="shared" si="187"/>
        <v>0</v>
      </c>
      <c r="L2879" s="93">
        <f t="shared" si="188"/>
        <v>0</v>
      </c>
      <c r="M2879" s="94" t="str">
        <f>+IFERROR(VLOOKUP(LEFT(F2879,4),'ESTADAR V3 2025'!$C$4:$G$116,4,0),"")</f>
        <v/>
      </c>
      <c r="N2879" s="95" t="str">
        <f t="shared" si="189"/>
        <v/>
      </c>
      <c r="O2879" s="96" t="str">
        <f t="shared" si="190"/>
        <v/>
      </c>
      <c r="P2879" s="14"/>
      <c r="Q2879" s="14"/>
      <c r="R2879" s="218" t="e">
        <f>+VLOOKUP(F2879,'ESTADAR V3 2025'!$D$125:$G$236,4,FALSE)</f>
        <v>#N/A</v>
      </c>
    </row>
    <row r="2880" spans="1:18" x14ac:dyDescent="0.35">
      <c r="A2880" s="83" t="str">
        <f>IFERROR(VLOOKUP(LEFT(F2880,4),Tabla3[[COD]:[PROCESO]],5,0),"")</f>
        <v/>
      </c>
      <c r="B2880" s="15"/>
      <c r="C2880" s="85"/>
      <c r="D2880" s="84" t="e">
        <f>VLOOKUP(E2880,FINCAS!$A$2:$B$77,2,0)</f>
        <v>#N/A</v>
      </c>
      <c r="E2880" s="15"/>
      <c r="F2880" s="15"/>
      <c r="G2880" s="82" t="e">
        <f>VLOOKUP(F2880,'ESTADAR V3 2025'!$D$125:$E$240,2,0)</f>
        <v>#N/A</v>
      </c>
      <c r="H2880" s="86"/>
      <c r="I2880" s="86"/>
      <c r="J2880" s="15"/>
      <c r="K2880" s="92">
        <f t="shared" si="187"/>
        <v>0</v>
      </c>
      <c r="L2880" s="93">
        <f t="shared" si="188"/>
        <v>0</v>
      </c>
      <c r="M2880" s="94" t="str">
        <f>+IFERROR(VLOOKUP(LEFT(F2880,4),'ESTADAR V3 2025'!$C$4:$G$116,4,0),"")</f>
        <v/>
      </c>
      <c r="N2880" s="95" t="str">
        <f t="shared" si="189"/>
        <v/>
      </c>
      <c r="O2880" s="96" t="str">
        <f t="shared" si="190"/>
        <v/>
      </c>
      <c r="P2880" s="14"/>
      <c r="Q2880" s="14"/>
      <c r="R2880" s="218" t="e">
        <f>+VLOOKUP(F2880,'ESTADAR V3 2025'!$D$125:$G$236,4,FALSE)</f>
        <v>#N/A</v>
      </c>
    </row>
    <row r="2881" spans="1:18" x14ac:dyDescent="0.35">
      <c r="A2881" s="83" t="str">
        <f>IFERROR(VLOOKUP(LEFT(F2881,4),Tabla3[[COD]:[PROCESO]],5,0),"")</f>
        <v/>
      </c>
      <c r="B2881" s="15"/>
      <c r="C2881" s="85"/>
      <c r="D2881" s="84" t="e">
        <f>VLOOKUP(E2881,FINCAS!$A$2:$B$77,2,0)</f>
        <v>#N/A</v>
      </c>
      <c r="E2881" s="15"/>
      <c r="F2881" s="15"/>
      <c r="G2881" s="82" t="e">
        <f>VLOOKUP(F2881,'ESTADAR V3 2025'!$D$125:$E$240,2,0)</f>
        <v>#N/A</v>
      </c>
      <c r="H2881" s="86"/>
      <c r="I2881" s="86"/>
      <c r="J2881" s="15"/>
      <c r="K2881" s="92">
        <f t="shared" si="187"/>
        <v>0</v>
      </c>
      <c r="L2881" s="93">
        <f t="shared" si="188"/>
        <v>0</v>
      </c>
      <c r="M2881" s="94" t="str">
        <f>+IFERROR(VLOOKUP(LEFT(F2881,4),'ESTADAR V3 2025'!$C$4:$G$116,4,0),"")</f>
        <v/>
      </c>
      <c r="N2881" s="95" t="str">
        <f t="shared" si="189"/>
        <v/>
      </c>
      <c r="O2881" s="96" t="str">
        <f t="shared" si="190"/>
        <v/>
      </c>
      <c r="P2881" s="14"/>
      <c r="Q2881" s="14"/>
      <c r="R2881" s="218" t="e">
        <f>+VLOOKUP(F2881,'ESTADAR V3 2025'!$D$125:$G$236,4,FALSE)</f>
        <v>#N/A</v>
      </c>
    </row>
    <row r="2882" spans="1:18" x14ac:dyDescent="0.35">
      <c r="A2882" s="83" t="str">
        <f>IFERROR(VLOOKUP(LEFT(F2882,4),Tabla3[[COD]:[PROCESO]],5,0),"")</f>
        <v/>
      </c>
      <c r="B2882" s="15"/>
      <c r="C2882" s="85"/>
      <c r="D2882" s="84" t="e">
        <f>VLOOKUP(E2882,FINCAS!$A$2:$B$77,2,0)</f>
        <v>#N/A</v>
      </c>
      <c r="E2882" s="15"/>
      <c r="F2882" s="15"/>
      <c r="G2882" s="82" t="e">
        <f>VLOOKUP(F2882,'ESTADAR V3 2025'!$D$125:$E$240,2,0)</f>
        <v>#N/A</v>
      </c>
      <c r="H2882" s="86"/>
      <c r="I2882" s="86"/>
      <c r="J2882" s="15"/>
      <c r="K2882" s="92">
        <f t="shared" si="187"/>
        <v>0</v>
      </c>
      <c r="L2882" s="93">
        <f t="shared" si="188"/>
        <v>0</v>
      </c>
      <c r="M2882" s="94" t="str">
        <f>+IFERROR(VLOOKUP(LEFT(F2882,4),'ESTADAR V3 2025'!$C$4:$G$116,4,0),"")</f>
        <v/>
      </c>
      <c r="N2882" s="95" t="str">
        <f t="shared" si="189"/>
        <v/>
      </c>
      <c r="O2882" s="96" t="str">
        <f t="shared" si="190"/>
        <v/>
      </c>
      <c r="P2882" s="14"/>
      <c r="Q2882" s="14"/>
      <c r="R2882" s="218" t="e">
        <f>+VLOOKUP(F2882,'ESTADAR V3 2025'!$D$125:$G$236,4,FALSE)</f>
        <v>#N/A</v>
      </c>
    </row>
    <row r="2883" spans="1:18" x14ac:dyDescent="0.35">
      <c r="A2883" s="83" t="str">
        <f>IFERROR(VLOOKUP(LEFT(F2883,4),Tabla3[[COD]:[PROCESO]],5,0),"")</f>
        <v/>
      </c>
      <c r="B2883" s="15"/>
      <c r="C2883" s="85"/>
      <c r="D2883" s="84" t="e">
        <f>VLOOKUP(E2883,FINCAS!$A$2:$B$77,2,0)</f>
        <v>#N/A</v>
      </c>
      <c r="E2883" s="15"/>
      <c r="F2883" s="15"/>
      <c r="G2883" s="82" t="e">
        <f>VLOOKUP(F2883,'ESTADAR V3 2025'!$D$125:$E$240,2,0)</f>
        <v>#N/A</v>
      </c>
      <c r="H2883" s="86"/>
      <c r="I2883" s="86"/>
      <c r="J2883" s="15"/>
      <c r="K2883" s="92">
        <f t="shared" si="187"/>
        <v>0</v>
      </c>
      <c r="L2883" s="93">
        <f t="shared" si="188"/>
        <v>0</v>
      </c>
      <c r="M2883" s="94" t="str">
        <f>+IFERROR(VLOOKUP(LEFT(F2883,4),'ESTADAR V3 2025'!$C$4:$G$116,4,0),"")</f>
        <v/>
      </c>
      <c r="N2883" s="95" t="str">
        <f t="shared" si="189"/>
        <v/>
      </c>
      <c r="O2883" s="96" t="str">
        <f t="shared" si="190"/>
        <v/>
      </c>
      <c r="P2883" s="14"/>
      <c r="Q2883" s="14"/>
      <c r="R2883" s="218" t="e">
        <f>+VLOOKUP(F2883,'ESTADAR V3 2025'!$D$125:$G$236,4,FALSE)</f>
        <v>#N/A</v>
      </c>
    </row>
    <row r="2884" spans="1:18" x14ac:dyDescent="0.35">
      <c r="A2884" s="83" t="str">
        <f>IFERROR(VLOOKUP(LEFT(F2884,4),Tabla3[[COD]:[PROCESO]],5,0),"")</f>
        <v/>
      </c>
      <c r="B2884" s="15"/>
      <c r="C2884" s="85"/>
      <c r="D2884" s="84" t="e">
        <f>VLOOKUP(E2884,FINCAS!$A$2:$B$77,2,0)</f>
        <v>#N/A</v>
      </c>
      <c r="E2884" s="15"/>
      <c r="F2884" s="15"/>
      <c r="G2884" s="82" t="e">
        <f>VLOOKUP(F2884,'ESTADAR V3 2025'!$D$125:$E$240,2,0)</f>
        <v>#N/A</v>
      </c>
      <c r="H2884" s="86"/>
      <c r="I2884" s="86"/>
      <c r="J2884" s="15"/>
      <c r="K2884" s="92">
        <f t="shared" si="187"/>
        <v>0</v>
      </c>
      <c r="L2884" s="93">
        <f t="shared" si="188"/>
        <v>0</v>
      </c>
      <c r="M2884" s="94" t="str">
        <f>+IFERROR(VLOOKUP(LEFT(F2884,4),'ESTADAR V3 2025'!$C$4:$G$116,4,0),"")</f>
        <v/>
      </c>
      <c r="N2884" s="95" t="str">
        <f t="shared" si="189"/>
        <v/>
      </c>
      <c r="O2884" s="96" t="str">
        <f t="shared" si="190"/>
        <v/>
      </c>
      <c r="P2884" s="14"/>
      <c r="Q2884" s="14"/>
      <c r="R2884" s="218" t="e">
        <f>+VLOOKUP(F2884,'ESTADAR V3 2025'!$D$125:$G$236,4,FALSE)</f>
        <v>#N/A</v>
      </c>
    </row>
    <row r="2885" spans="1:18" x14ac:dyDescent="0.35">
      <c r="A2885" s="83" t="str">
        <f>IFERROR(VLOOKUP(LEFT(F2885,4),Tabla3[[COD]:[PROCESO]],5,0),"")</f>
        <v/>
      </c>
      <c r="B2885" s="15"/>
      <c r="C2885" s="85"/>
      <c r="D2885" s="84" t="e">
        <f>VLOOKUP(E2885,FINCAS!$A$2:$B$77,2,0)</f>
        <v>#N/A</v>
      </c>
      <c r="E2885" s="15"/>
      <c r="F2885" s="15"/>
      <c r="G2885" s="82" t="e">
        <f>VLOOKUP(F2885,'ESTADAR V3 2025'!$D$125:$E$240,2,0)</f>
        <v>#N/A</v>
      </c>
      <c r="H2885" s="86"/>
      <c r="I2885" s="86"/>
      <c r="J2885" s="15"/>
      <c r="K2885" s="92">
        <f t="shared" si="187"/>
        <v>0</v>
      </c>
      <c r="L2885" s="93">
        <f t="shared" si="188"/>
        <v>0</v>
      </c>
      <c r="M2885" s="94" t="str">
        <f>+IFERROR(VLOOKUP(LEFT(F2885,4),'ESTADAR V3 2025'!$C$4:$G$116,4,0),"")</f>
        <v/>
      </c>
      <c r="N2885" s="95" t="str">
        <f t="shared" si="189"/>
        <v/>
      </c>
      <c r="O2885" s="96" t="str">
        <f t="shared" si="190"/>
        <v/>
      </c>
      <c r="P2885" s="14"/>
      <c r="Q2885" s="14"/>
      <c r="R2885" s="218" t="e">
        <f>+VLOOKUP(F2885,'ESTADAR V3 2025'!$D$125:$G$236,4,FALSE)</f>
        <v>#N/A</v>
      </c>
    </row>
    <row r="2886" spans="1:18" x14ac:dyDescent="0.35">
      <c r="A2886" s="83" t="str">
        <f>IFERROR(VLOOKUP(LEFT(F2886,4),Tabla3[[COD]:[PROCESO]],5,0),"")</f>
        <v/>
      </c>
      <c r="B2886" s="15"/>
      <c r="C2886" s="85"/>
      <c r="D2886" s="84" t="e">
        <f>VLOOKUP(E2886,FINCAS!$A$2:$B$77,2,0)</f>
        <v>#N/A</v>
      </c>
      <c r="E2886" s="15"/>
      <c r="F2886" s="15"/>
      <c r="G2886" s="82" t="e">
        <f>VLOOKUP(F2886,'ESTADAR V3 2025'!$D$125:$E$240,2,0)</f>
        <v>#N/A</v>
      </c>
      <c r="H2886" s="86"/>
      <c r="I2886" s="86"/>
      <c r="J2886" s="15"/>
      <c r="K2886" s="92">
        <f t="shared" si="187"/>
        <v>0</v>
      </c>
      <c r="L2886" s="93">
        <f t="shared" si="188"/>
        <v>0</v>
      </c>
      <c r="M2886" s="94" t="str">
        <f>+IFERROR(VLOOKUP(LEFT(F2886,4),'ESTADAR V3 2025'!$C$4:$G$116,4,0),"")</f>
        <v/>
      </c>
      <c r="N2886" s="95" t="str">
        <f t="shared" si="189"/>
        <v/>
      </c>
      <c r="O2886" s="96" t="str">
        <f t="shared" si="190"/>
        <v/>
      </c>
      <c r="P2886" s="14"/>
      <c r="Q2886" s="14"/>
      <c r="R2886" s="218" t="e">
        <f>+VLOOKUP(F2886,'ESTADAR V3 2025'!$D$125:$G$236,4,FALSE)</f>
        <v>#N/A</v>
      </c>
    </row>
    <row r="2887" spans="1:18" x14ac:dyDescent="0.35">
      <c r="A2887" s="83" t="str">
        <f>IFERROR(VLOOKUP(LEFT(F2887,4),Tabla3[[COD]:[PROCESO]],5,0),"")</f>
        <v/>
      </c>
      <c r="B2887" s="15"/>
      <c r="C2887" s="85"/>
      <c r="D2887" s="84" t="e">
        <f>VLOOKUP(E2887,FINCAS!$A$2:$B$77,2,0)</f>
        <v>#N/A</v>
      </c>
      <c r="E2887" s="15"/>
      <c r="F2887" s="15"/>
      <c r="G2887" s="82" t="e">
        <f>VLOOKUP(F2887,'ESTADAR V3 2025'!$D$125:$E$240,2,0)</f>
        <v>#N/A</v>
      </c>
      <c r="H2887" s="86"/>
      <c r="I2887" s="86"/>
      <c r="J2887" s="15"/>
      <c r="K2887" s="92">
        <f t="shared" si="187"/>
        <v>0</v>
      </c>
      <c r="L2887" s="93">
        <f t="shared" si="188"/>
        <v>0</v>
      </c>
      <c r="M2887" s="94" t="str">
        <f>+IFERROR(VLOOKUP(LEFT(F2887,4),'ESTADAR V3 2025'!$C$4:$G$116,4,0),"")</f>
        <v/>
      </c>
      <c r="N2887" s="95" t="str">
        <f t="shared" si="189"/>
        <v/>
      </c>
      <c r="O2887" s="96" t="str">
        <f t="shared" si="190"/>
        <v/>
      </c>
      <c r="P2887" s="14"/>
      <c r="Q2887" s="14"/>
      <c r="R2887" s="218" t="e">
        <f>+VLOOKUP(F2887,'ESTADAR V3 2025'!$D$125:$G$236,4,FALSE)</f>
        <v>#N/A</v>
      </c>
    </row>
    <row r="2888" spans="1:18" x14ac:dyDescent="0.35">
      <c r="A2888" s="83" t="str">
        <f>IFERROR(VLOOKUP(LEFT(F2888,4),Tabla3[[COD]:[PROCESO]],5,0),"")</f>
        <v/>
      </c>
      <c r="B2888" s="15"/>
      <c r="C2888" s="85"/>
      <c r="D2888" s="84" t="e">
        <f>VLOOKUP(E2888,FINCAS!$A$2:$B$77,2,0)</f>
        <v>#N/A</v>
      </c>
      <c r="E2888" s="15"/>
      <c r="F2888" s="15"/>
      <c r="G2888" s="82" t="e">
        <f>VLOOKUP(F2888,'ESTADAR V3 2025'!$D$125:$E$240,2,0)</f>
        <v>#N/A</v>
      </c>
      <c r="H2888" s="86"/>
      <c r="I2888" s="86"/>
      <c r="J2888" s="15"/>
      <c r="K2888" s="92">
        <f t="shared" si="187"/>
        <v>0</v>
      </c>
      <c r="L2888" s="93">
        <f t="shared" si="188"/>
        <v>0</v>
      </c>
      <c r="M2888" s="94" t="str">
        <f>+IFERROR(VLOOKUP(LEFT(F2888,4),'ESTADAR V3 2025'!$C$4:$G$116,4,0),"")</f>
        <v/>
      </c>
      <c r="N2888" s="95" t="str">
        <f t="shared" si="189"/>
        <v/>
      </c>
      <c r="O2888" s="96" t="str">
        <f t="shared" si="190"/>
        <v/>
      </c>
      <c r="P2888" s="14"/>
      <c r="Q2888" s="14"/>
      <c r="R2888" s="218" t="e">
        <f>+VLOOKUP(F2888,'ESTADAR V3 2025'!$D$125:$G$236,4,FALSE)</f>
        <v>#N/A</v>
      </c>
    </row>
    <row r="2889" spans="1:18" x14ac:dyDescent="0.35">
      <c r="A2889" s="83" t="str">
        <f>IFERROR(VLOOKUP(LEFT(F2889,4),Tabla3[[COD]:[PROCESO]],5,0),"")</f>
        <v/>
      </c>
      <c r="B2889" s="15"/>
      <c r="C2889" s="85"/>
      <c r="D2889" s="84" t="e">
        <f>VLOOKUP(E2889,FINCAS!$A$2:$B$77,2,0)</f>
        <v>#N/A</v>
      </c>
      <c r="E2889" s="15"/>
      <c r="F2889" s="15"/>
      <c r="G2889" s="82" t="e">
        <f>VLOOKUP(F2889,'ESTADAR V3 2025'!$D$125:$E$240,2,0)</f>
        <v>#N/A</v>
      </c>
      <c r="H2889" s="86"/>
      <c r="I2889" s="86"/>
      <c r="J2889" s="15"/>
      <c r="K2889" s="92">
        <f t="shared" si="187"/>
        <v>0</v>
      </c>
      <c r="L2889" s="93">
        <f t="shared" si="188"/>
        <v>0</v>
      </c>
      <c r="M2889" s="94" t="str">
        <f>+IFERROR(VLOOKUP(LEFT(F2889,4),'ESTADAR V3 2025'!$C$4:$G$116,4,0),"")</f>
        <v/>
      </c>
      <c r="N2889" s="95" t="str">
        <f t="shared" si="189"/>
        <v/>
      </c>
      <c r="O2889" s="96" t="str">
        <f t="shared" si="190"/>
        <v/>
      </c>
      <c r="P2889" s="14"/>
      <c r="Q2889" s="14"/>
      <c r="R2889" s="218" t="e">
        <f>+VLOOKUP(F2889,'ESTADAR V3 2025'!$D$125:$G$236,4,FALSE)</f>
        <v>#N/A</v>
      </c>
    </row>
    <row r="2890" spans="1:18" x14ac:dyDescent="0.35">
      <c r="A2890" s="83" t="str">
        <f>IFERROR(VLOOKUP(LEFT(F2890,4),Tabla3[[COD]:[PROCESO]],5,0),"")</f>
        <v/>
      </c>
      <c r="B2890" s="15"/>
      <c r="C2890" s="85"/>
      <c r="D2890" s="84" t="e">
        <f>VLOOKUP(E2890,FINCAS!$A$2:$B$77,2,0)</f>
        <v>#N/A</v>
      </c>
      <c r="E2890" s="15"/>
      <c r="F2890" s="15"/>
      <c r="G2890" s="82" t="e">
        <f>VLOOKUP(F2890,'ESTADAR V3 2025'!$D$125:$E$240,2,0)</f>
        <v>#N/A</v>
      </c>
      <c r="H2890" s="86"/>
      <c r="I2890" s="86"/>
      <c r="J2890" s="15"/>
      <c r="K2890" s="92">
        <f t="shared" si="187"/>
        <v>0</v>
      </c>
      <c r="L2890" s="93">
        <f t="shared" si="188"/>
        <v>0</v>
      </c>
      <c r="M2890" s="94" t="str">
        <f>+IFERROR(VLOOKUP(LEFT(F2890,4),'ESTADAR V3 2025'!$C$4:$G$116,4,0),"")</f>
        <v/>
      </c>
      <c r="N2890" s="95" t="str">
        <f t="shared" si="189"/>
        <v/>
      </c>
      <c r="O2890" s="96" t="str">
        <f t="shared" si="190"/>
        <v/>
      </c>
      <c r="P2890" s="14"/>
      <c r="Q2890" s="14"/>
      <c r="R2890" s="218" t="e">
        <f>+VLOOKUP(F2890,'ESTADAR V3 2025'!$D$125:$G$236,4,FALSE)</f>
        <v>#N/A</v>
      </c>
    </row>
    <row r="2891" spans="1:18" x14ac:dyDescent="0.35">
      <c r="A2891" s="83" t="str">
        <f>IFERROR(VLOOKUP(LEFT(F2891,4),Tabla3[[COD]:[PROCESO]],5,0),"")</f>
        <v/>
      </c>
      <c r="B2891" s="15"/>
      <c r="C2891" s="85"/>
      <c r="D2891" s="84" t="e">
        <f>VLOOKUP(E2891,FINCAS!$A$2:$B$77,2,0)</f>
        <v>#N/A</v>
      </c>
      <c r="E2891" s="15"/>
      <c r="F2891" s="15"/>
      <c r="G2891" s="82" t="e">
        <f>VLOOKUP(F2891,'ESTADAR V3 2025'!$D$125:$E$240,2,0)</f>
        <v>#N/A</v>
      </c>
      <c r="H2891" s="86"/>
      <c r="I2891" s="86"/>
      <c r="J2891" s="15"/>
      <c r="K2891" s="92">
        <f t="shared" si="187"/>
        <v>0</v>
      </c>
      <c r="L2891" s="93">
        <f t="shared" si="188"/>
        <v>0</v>
      </c>
      <c r="M2891" s="94" t="str">
        <f>+IFERROR(VLOOKUP(LEFT(F2891,4),'ESTADAR V3 2025'!$C$4:$G$116,4,0),"")</f>
        <v/>
      </c>
      <c r="N2891" s="95" t="str">
        <f t="shared" si="189"/>
        <v/>
      </c>
      <c r="O2891" s="96" t="str">
        <f t="shared" si="190"/>
        <v/>
      </c>
      <c r="P2891" s="14"/>
      <c r="Q2891" s="14"/>
      <c r="R2891" s="218" t="e">
        <f>+VLOOKUP(F2891,'ESTADAR V3 2025'!$D$125:$G$236,4,FALSE)</f>
        <v>#N/A</v>
      </c>
    </row>
    <row r="2892" spans="1:18" x14ac:dyDescent="0.35">
      <c r="A2892" s="83" t="str">
        <f>IFERROR(VLOOKUP(LEFT(F2892,4),Tabla3[[COD]:[PROCESO]],5,0),"")</f>
        <v/>
      </c>
      <c r="B2892" s="15"/>
      <c r="C2892" s="85"/>
      <c r="D2892" s="84" t="e">
        <f>VLOOKUP(E2892,FINCAS!$A$2:$B$77,2,0)</f>
        <v>#N/A</v>
      </c>
      <c r="E2892" s="15"/>
      <c r="F2892" s="15"/>
      <c r="G2892" s="82" t="e">
        <f>VLOOKUP(F2892,'ESTADAR V3 2025'!$D$125:$E$240,2,0)</f>
        <v>#N/A</v>
      </c>
      <c r="H2892" s="86"/>
      <c r="I2892" s="86"/>
      <c r="J2892" s="15"/>
      <c r="K2892" s="92">
        <f t="shared" si="187"/>
        <v>0</v>
      </c>
      <c r="L2892" s="93">
        <f t="shared" si="188"/>
        <v>0</v>
      </c>
      <c r="M2892" s="94" t="str">
        <f>+IFERROR(VLOOKUP(LEFT(F2892,4),'ESTADAR V3 2025'!$C$4:$G$116,4,0),"")</f>
        <v/>
      </c>
      <c r="N2892" s="95" t="str">
        <f t="shared" si="189"/>
        <v/>
      </c>
      <c r="O2892" s="96" t="str">
        <f t="shared" si="190"/>
        <v/>
      </c>
      <c r="P2892" s="14"/>
      <c r="Q2892" s="14"/>
      <c r="R2892" s="218" t="e">
        <f>+VLOOKUP(F2892,'ESTADAR V3 2025'!$D$125:$G$236,4,FALSE)</f>
        <v>#N/A</v>
      </c>
    </row>
    <row r="2893" spans="1:18" x14ac:dyDescent="0.35">
      <c r="A2893" s="83" t="str">
        <f>IFERROR(VLOOKUP(LEFT(F2893,4),Tabla3[[COD]:[PROCESO]],5,0),"")</f>
        <v/>
      </c>
      <c r="B2893" s="15"/>
      <c r="C2893" s="85"/>
      <c r="D2893" s="84" t="e">
        <f>VLOOKUP(E2893,FINCAS!$A$2:$B$77,2,0)</f>
        <v>#N/A</v>
      </c>
      <c r="E2893" s="15"/>
      <c r="F2893" s="15"/>
      <c r="G2893" s="82" t="e">
        <f>VLOOKUP(F2893,'ESTADAR V3 2025'!$D$125:$E$240,2,0)</f>
        <v>#N/A</v>
      </c>
      <c r="H2893" s="86"/>
      <c r="I2893" s="86"/>
      <c r="J2893" s="15"/>
      <c r="K2893" s="92">
        <f t="shared" si="187"/>
        <v>0</v>
      </c>
      <c r="L2893" s="93">
        <f t="shared" si="188"/>
        <v>0</v>
      </c>
      <c r="M2893" s="94" t="str">
        <f>+IFERROR(VLOOKUP(LEFT(F2893,4),'ESTADAR V3 2025'!$C$4:$G$116,4,0),"")</f>
        <v/>
      </c>
      <c r="N2893" s="95" t="str">
        <f t="shared" si="189"/>
        <v/>
      </c>
      <c r="O2893" s="96" t="str">
        <f t="shared" si="190"/>
        <v/>
      </c>
      <c r="P2893" s="14"/>
      <c r="Q2893" s="14"/>
      <c r="R2893" s="218" t="e">
        <f>+VLOOKUP(F2893,'ESTADAR V3 2025'!$D$125:$G$236,4,FALSE)</f>
        <v>#N/A</v>
      </c>
    </row>
    <row r="2894" spans="1:18" x14ac:dyDescent="0.35">
      <c r="A2894" s="83" t="str">
        <f>IFERROR(VLOOKUP(LEFT(F2894,4),Tabla3[[COD]:[PROCESO]],5,0),"")</f>
        <v/>
      </c>
      <c r="B2894" s="15"/>
      <c r="C2894" s="85"/>
      <c r="D2894" s="84" t="e">
        <f>VLOOKUP(E2894,FINCAS!$A$2:$B$77,2,0)</f>
        <v>#N/A</v>
      </c>
      <c r="E2894" s="15"/>
      <c r="F2894" s="15"/>
      <c r="G2894" s="82" t="e">
        <f>VLOOKUP(F2894,'ESTADAR V3 2025'!$D$125:$E$240,2,0)</f>
        <v>#N/A</v>
      </c>
      <c r="H2894" s="86"/>
      <c r="I2894" s="86"/>
      <c r="J2894" s="15"/>
      <c r="K2894" s="92">
        <f t="shared" si="187"/>
        <v>0</v>
      </c>
      <c r="L2894" s="93">
        <f t="shared" si="188"/>
        <v>0</v>
      </c>
      <c r="M2894" s="94" t="str">
        <f>+IFERROR(VLOOKUP(LEFT(F2894,4),'ESTADAR V3 2025'!$C$4:$G$116,4,0),"")</f>
        <v/>
      </c>
      <c r="N2894" s="95" t="str">
        <f t="shared" si="189"/>
        <v/>
      </c>
      <c r="O2894" s="96" t="str">
        <f t="shared" si="190"/>
        <v/>
      </c>
      <c r="P2894" s="14"/>
      <c r="Q2894" s="14"/>
      <c r="R2894" s="218" t="e">
        <f>+VLOOKUP(F2894,'ESTADAR V3 2025'!$D$125:$G$236,4,FALSE)</f>
        <v>#N/A</v>
      </c>
    </row>
    <row r="2895" spans="1:18" x14ac:dyDescent="0.35">
      <c r="A2895" s="83" t="str">
        <f>IFERROR(VLOOKUP(LEFT(F2895,4),Tabla3[[COD]:[PROCESO]],5,0),"")</f>
        <v/>
      </c>
      <c r="B2895" s="15"/>
      <c r="C2895" s="85"/>
      <c r="D2895" s="84" t="e">
        <f>VLOOKUP(E2895,FINCAS!$A$2:$B$77,2,0)</f>
        <v>#N/A</v>
      </c>
      <c r="E2895" s="15"/>
      <c r="F2895" s="15"/>
      <c r="G2895" s="82" t="e">
        <f>VLOOKUP(F2895,'ESTADAR V3 2025'!$D$125:$E$240,2,0)</f>
        <v>#N/A</v>
      </c>
      <c r="H2895" s="86"/>
      <c r="I2895" s="86"/>
      <c r="J2895" s="15"/>
      <c r="K2895" s="92">
        <f t="shared" si="187"/>
        <v>0</v>
      </c>
      <c r="L2895" s="93">
        <f t="shared" si="188"/>
        <v>0</v>
      </c>
      <c r="M2895" s="94" t="str">
        <f>+IFERROR(VLOOKUP(LEFT(F2895,4),'ESTADAR V3 2025'!$C$4:$G$116,4,0),"")</f>
        <v/>
      </c>
      <c r="N2895" s="95" t="str">
        <f t="shared" si="189"/>
        <v/>
      </c>
      <c r="O2895" s="96" t="str">
        <f t="shared" si="190"/>
        <v/>
      </c>
      <c r="P2895" s="14"/>
      <c r="Q2895" s="14"/>
      <c r="R2895" s="218" t="e">
        <f>+VLOOKUP(F2895,'ESTADAR V3 2025'!$D$125:$G$236,4,FALSE)</f>
        <v>#N/A</v>
      </c>
    </row>
    <row r="2896" spans="1:18" x14ac:dyDescent="0.35">
      <c r="A2896" s="83" t="str">
        <f>IFERROR(VLOOKUP(LEFT(F2896,4),Tabla3[[COD]:[PROCESO]],5,0),"")</f>
        <v/>
      </c>
      <c r="B2896" s="15"/>
      <c r="C2896" s="85"/>
      <c r="D2896" s="84" t="e">
        <f>VLOOKUP(E2896,FINCAS!$A$2:$B$77,2,0)</f>
        <v>#N/A</v>
      </c>
      <c r="E2896" s="15"/>
      <c r="F2896" s="15"/>
      <c r="G2896" s="82" t="e">
        <f>VLOOKUP(F2896,'ESTADAR V3 2025'!$D$125:$E$240,2,0)</f>
        <v>#N/A</v>
      </c>
      <c r="H2896" s="86"/>
      <c r="I2896" s="86"/>
      <c r="J2896" s="15"/>
      <c r="K2896" s="92">
        <f t="shared" si="187"/>
        <v>0</v>
      </c>
      <c r="L2896" s="93">
        <f t="shared" si="188"/>
        <v>0</v>
      </c>
      <c r="M2896" s="94" t="str">
        <f>+IFERROR(VLOOKUP(LEFT(F2896,4),'ESTADAR V3 2025'!$C$4:$G$116,4,0),"")</f>
        <v/>
      </c>
      <c r="N2896" s="95" t="str">
        <f t="shared" si="189"/>
        <v/>
      </c>
      <c r="O2896" s="96" t="str">
        <f t="shared" si="190"/>
        <v/>
      </c>
      <c r="P2896" s="14"/>
      <c r="Q2896" s="14"/>
      <c r="R2896" s="218" t="e">
        <f>+VLOOKUP(F2896,'ESTADAR V3 2025'!$D$125:$G$236,4,FALSE)</f>
        <v>#N/A</v>
      </c>
    </row>
    <row r="2897" spans="1:18" x14ac:dyDescent="0.35">
      <c r="A2897" s="83" t="str">
        <f>IFERROR(VLOOKUP(LEFT(F2897,4),Tabla3[[COD]:[PROCESO]],5,0),"")</f>
        <v/>
      </c>
      <c r="B2897" s="15"/>
      <c r="C2897" s="85"/>
      <c r="D2897" s="84" t="e">
        <f>VLOOKUP(E2897,FINCAS!$A$2:$B$77,2,0)</f>
        <v>#N/A</v>
      </c>
      <c r="E2897" s="15"/>
      <c r="F2897" s="15"/>
      <c r="G2897" s="82" t="e">
        <f>VLOOKUP(F2897,'ESTADAR V3 2025'!$D$125:$E$240,2,0)</f>
        <v>#N/A</v>
      </c>
      <c r="H2897" s="86"/>
      <c r="I2897" s="86"/>
      <c r="J2897" s="15"/>
      <c r="K2897" s="92">
        <f t="shared" si="187"/>
        <v>0</v>
      </c>
      <c r="L2897" s="93">
        <f t="shared" si="188"/>
        <v>0</v>
      </c>
      <c r="M2897" s="94" t="str">
        <f>+IFERROR(VLOOKUP(LEFT(F2897,4),'ESTADAR V3 2025'!$C$4:$G$116,4,0),"")</f>
        <v/>
      </c>
      <c r="N2897" s="95" t="str">
        <f t="shared" si="189"/>
        <v/>
      </c>
      <c r="O2897" s="96" t="str">
        <f t="shared" si="190"/>
        <v/>
      </c>
      <c r="P2897" s="14"/>
      <c r="Q2897" s="14"/>
      <c r="R2897" s="218" t="e">
        <f>+VLOOKUP(F2897,'ESTADAR V3 2025'!$D$125:$G$236,4,FALSE)</f>
        <v>#N/A</v>
      </c>
    </row>
    <row r="2898" spans="1:18" x14ac:dyDescent="0.35">
      <c r="A2898" s="83" t="str">
        <f>IFERROR(VLOOKUP(LEFT(F2898,4),Tabla3[[COD]:[PROCESO]],5,0),"")</f>
        <v/>
      </c>
      <c r="B2898" s="15"/>
      <c r="C2898" s="85"/>
      <c r="D2898" s="84" t="e">
        <f>VLOOKUP(E2898,FINCAS!$A$2:$B$77,2,0)</f>
        <v>#N/A</v>
      </c>
      <c r="E2898" s="15"/>
      <c r="F2898" s="15"/>
      <c r="G2898" s="82" t="e">
        <f>VLOOKUP(F2898,'ESTADAR V3 2025'!$D$125:$E$240,2,0)</f>
        <v>#N/A</v>
      </c>
      <c r="H2898" s="86"/>
      <c r="I2898" s="86"/>
      <c r="J2898" s="15"/>
      <c r="K2898" s="92">
        <f t="shared" si="187"/>
        <v>0</v>
      </c>
      <c r="L2898" s="93">
        <f t="shared" si="188"/>
        <v>0</v>
      </c>
      <c r="M2898" s="94" t="str">
        <f>+IFERROR(VLOOKUP(LEFT(F2898,4),'ESTADAR V3 2025'!$C$4:$G$116,4,0),"")</f>
        <v/>
      </c>
      <c r="N2898" s="95" t="str">
        <f t="shared" si="189"/>
        <v/>
      </c>
      <c r="O2898" s="96" t="str">
        <f t="shared" si="190"/>
        <v/>
      </c>
      <c r="P2898" s="14"/>
      <c r="Q2898" s="14"/>
      <c r="R2898" s="218" t="e">
        <f>+VLOOKUP(F2898,'ESTADAR V3 2025'!$D$125:$G$236,4,FALSE)</f>
        <v>#N/A</v>
      </c>
    </row>
    <row r="2899" spans="1:18" x14ac:dyDescent="0.35">
      <c r="A2899" s="83" t="str">
        <f>IFERROR(VLOOKUP(LEFT(F2899,4),Tabla3[[COD]:[PROCESO]],5,0),"")</f>
        <v/>
      </c>
      <c r="B2899" s="15"/>
      <c r="C2899" s="85"/>
      <c r="D2899" s="84" t="e">
        <f>VLOOKUP(E2899,FINCAS!$A$2:$B$77,2,0)</f>
        <v>#N/A</v>
      </c>
      <c r="E2899" s="15"/>
      <c r="F2899" s="15"/>
      <c r="G2899" s="82" t="e">
        <f>VLOOKUP(F2899,'ESTADAR V3 2025'!$D$125:$E$240,2,0)</f>
        <v>#N/A</v>
      </c>
      <c r="H2899" s="86"/>
      <c r="I2899" s="86"/>
      <c r="J2899" s="15"/>
      <c r="K2899" s="92">
        <f t="shared" si="187"/>
        <v>0</v>
      </c>
      <c r="L2899" s="93">
        <f t="shared" si="188"/>
        <v>0</v>
      </c>
      <c r="M2899" s="94" t="str">
        <f>+IFERROR(VLOOKUP(LEFT(F2899,4),'ESTADAR V3 2025'!$C$4:$G$116,4,0),"")</f>
        <v/>
      </c>
      <c r="N2899" s="95" t="str">
        <f t="shared" si="189"/>
        <v/>
      </c>
      <c r="O2899" s="96" t="str">
        <f t="shared" si="190"/>
        <v/>
      </c>
      <c r="P2899" s="14"/>
      <c r="Q2899" s="14"/>
      <c r="R2899" s="218" t="e">
        <f>+VLOOKUP(F2899,'ESTADAR V3 2025'!$D$125:$G$236,4,FALSE)</f>
        <v>#N/A</v>
      </c>
    </row>
    <row r="2900" spans="1:18" x14ac:dyDescent="0.35">
      <c r="A2900" s="83" t="str">
        <f>IFERROR(VLOOKUP(LEFT(F2900,4),Tabla3[[COD]:[PROCESO]],5,0),"")</f>
        <v/>
      </c>
      <c r="B2900" s="15"/>
      <c r="C2900" s="85"/>
      <c r="D2900" s="84" t="e">
        <f>VLOOKUP(E2900,FINCAS!$A$2:$B$77,2,0)</f>
        <v>#N/A</v>
      </c>
      <c r="E2900" s="15"/>
      <c r="F2900" s="15"/>
      <c r="G2900" s="82" t="e">
        <f>VLOOKUP(F2900,'ESTADAR V3 2025'!$D$125:$E$240,2,0)</f>
        <v>#N/A</v>
      </c>
      <c r="H2900" s="86"/>
      <c r="I2900" s="86"/>
      <c r="J2900" s="15"/>
      <c r="K2900" s="92">
        <f t="shared" si="187"/>
        <v>0</v>
      </c>
      <c r="L2900" s="93">
        <f t="shared" si="188"/>
        <v>0</v>
      </c>
      <c r="M2900" s="94" t="str">
        <f>+IFERROR(VLOOKUP(LEFT(F2900,4),'ESTADAR V3 2025'!$C$4:$G$116,4,0),"")</f>
        <v/>
      </c>
      <c r="N2900" s="95" t="str">
        <f t="shared" si="189"/>
        <v/>
      </c>
      <c r="O2900" s="96" t="str">
        <f t="shared" si="190"/>
        <v/>
      </c>
      <c r="P2900" s="14"/>
      <c r="Q2900" s="14"/>
      <c r="R2900" s="218" t="e">
        <f>+VLOOKUP(F2900,'ESTADAR V3 2025'!$D$125:$G$236,4,FALSE)</f>
        <v>#N/A</v>
      </c>
    </row>
    <row r="2901" spans="1:18" x14ac:dyDescent="0.35">
      <c r="A2901" s="83" t="str">
        <f>IFERROR(VLOOKUP(LEFT(F2901,4),Tabla3[[COD]:[PROCESO]],5,0),"")</f>
        <v/>
      </c>
      <c r="B2901" s="15"/>
      <c r="C2901" s="85"/>
      <c r="D2901" s="84" t="e">
        <f>VLOOKUP(E2901,FINCAS!$A$2:$B$77,2,0)</f>
        <v>#N/A</v>
      </c>
      <c r="E2901" s="15"/>
      <c r="F2901" s="15"/>
      <c r="G2901" s="82" t="e">
        <f>VLOOKUP(F2901,'ESTADAR V3 2025'!$D$125:$E$240,2,0)</f>
        <v>#N/A</v>
      </c>
      <c r="H2901" s="86"/>
      <c r="I2901" s="86"/>
      <c r="J2901" s="15"/>
      <c r="K2901" s="92">
        <f t="shared" si="187"/>
        <v>0</v>
      </c>
      <c r="L2901" s="93">
        <f t="shared" si="188"/>
        <v>0</v>
      </c>
      <c r="M2901" s="94" t="str">
        <f>+IFERROR(VLOOKUP(LEFT(F2901,4),'ESTADAR V3 2025'!$C$4:$G$116,4,0),"")</f>
        <v/>
      </c>
      <c r="N2901" s="95" t="str">
        <f t="shared" si="189"/>
        <v/>
      </c>
      <c r="O2901" s="96" t="str">
        <f t="shared" si="190"/>
        <v/>
      </c>
      <c r="P2901" s="14"/>
      <c r="Q2901" s="14"/>
      <c r="R2901" s="218" t="e">
        <f>+VLOOKUP(F2901,'ESTADAR V3 2025'!$D$125:$G$236,4,FALSE)</f>
        <v>#N/A</v>
      </c>
    </row>
    <row r="2902" spans="1:18" x14ac:dyDescent="0.35">
      <c r="A2902" s="83" t="str">
        <f>IFERROR(VLOOKUP(LEFT(F2902,4),Tabla3[[COD]:[PROCESO]],5,0),"")</f>
        <v/>
      </c>
      <c r="B2902" s="15"/>
      <c r="C2902" s="85"/>
      <c r="D2902" s="84" t="e">
        <f>VLOOKUP(E2902,FINCAS!$A$2:$B$77,2,0)</f>
        <v>#N/A</v>
      </c>
      <c r="E2902" s="15"/>
      <c r="F2902" s="15"/>
      <c r="G2902" s="82" t="e">
        <f>VLOOKUP(F2902,'ESTADAR V3 2025'!$D$125:$E$240,2,0)</f>
        <v>#N/A</v>
      </c>
      <c r="H2902" s="86"/>
      <c r="I2902" s="86"/>
      <c r="J2902" s="15"/>
      <c r="K2902" s="92">
        <f t="shared" si="187"/>
        <v>0</v>
      </c>
      <c r="L2902" s="93">
        <f t="shared" si="188"/>
        <v>0</v>
      </c>
      <c r="M2902" s="94" t="str">
        <f>+IFERROR(VLOOKUP(LEFT(F2902,4),'ESTADAR V3 2025'!$C$4:$G$116,4,0),"")</f>
        <v/>
      </c>
      <c r="N2902" s="95" t="str">
        <f t="shared" si="189"/>
        <v/>
      </c>
      <c r="O2902" s="96" t="str">
        <f t="shared" si="190"/>
        <v/>
      </c>
      <c r="P2902" s="14"/>
      <c r="Q2902" s="14"/>
      <c r="R2902" s="218" t="e">
        <f>+VLOOKUP(F2902,'ESTADAR V3 2025'!$D$125:$G$236,4,FALSE)</f>
        <v>#N/A</v>
      </c>
    </row>
    <row r="2903" spans="1:18" x14ac:dyDescent="0.35">
      <c r="A2903" s="83" t="str">
        <f>IFERROR(VLOOKUP(LEFT(F2903,4),Tabla3[[COD]:[PROCESO]],5,0),"")</f>
        <v/>
      </c>
      <c r="B2903" s="15"/>
      <c r="C2903" s="85"/>
      <c r="D2903" s="84" t="e">
        <f>VLOOKUP(E2903,FINCAS!$A$2:$B$77,2,0)</f>
        <v>#N/A</v>
      </c>
      <c r="E2903" s="15"/>
      <c r="F2903" s="15"/>
      <c r="G2903" s="82" t="e">
        <f>VLOOKUP(F2903,'ESTADAR V3 2025'!$D$125:$E$240,2,0)</f>
        <v>#N/A</v>
      </c>
      <c r="H2903" s="86"/>
      <c r="I2903" s="86"/>
      <c r="J2903" s="15"/>
      <c r="K2903" s="92">
        <f t="shared" si="187"/>
        <v>0</v>
      </c>
      <c r="L2903" s="93">
        <f t="shared" si="188"/>
        <v>0</v>
      </c>
      <c r="M2903" s="94" t="str">
        <f>+IFERROR(VLOOKUP(LEFT(F2903,4),'ESTADAR V3 2025'!$C$4:$G$116,4,0),"")</f>
        <v/>
      </c>
      <c r="N2903" s="95" t="str">
        <f t="shared" si="189"/>
        <v/>
      </c>
      <c r="O2903" s="96" t="str">
        <f t="shared" si="190"/>
        <v/>
      </c>
      <c r="P2903" s="14"/>
      <c r="Q2903" s="14"/>
      <c r="R2903" s="218" t="e">
        <f>+VLOOKUP(F2903,'ESTADAR V3 2025'!$D$125:$G$236,4,FALSE)</f>
        <v>#N/A</v>
      </c>
    </row>
    <row r="2904" spans="1:18" x14ac:dyDescent="0.35">
      <c r="A2904" s="83" t="str">
        <f>IFERROR(VLOOKUP(LEFT(F2904,4),Tabla3[[COD]:[PROCESO]],5,0),"")</f>
        <v/>
      </c>
      <c r="B2904" s="15"/>
      <c r="C2904" s="85"/>
      <c r="D2904" s="84" t="e">
        <f>VLOOKUP(E2904,FINCAS!$A$2:$B$77,2,0)</f>
        <v>#N/A</v>
      </c>
      <c r="E2904" s="15"/>
      <c r="F2904" s="15"/>
      <c r="G2904" s="82" t="e">
        <f>VLOOKUP(F2904,'ESTADAR V3 2025'!$D$125:$E$240,2,0)</f>
        <v>#N/A</v>
      </c>
      <c r="H2904" s="86"/>
      <c r="I2904" s="86"/>
      <c r="J2904" s="15"/>
      <c r="K2904" s="92">
        <f t="shared" si="187"/>
        <v>0</v>
      </c>
      <c r="L2904" s="93">
        <f t="shared" si="188"/>
        <v>0</v>
      </c>
      <c r="M2904" s="94" t="str">
        <f>+IFERROR(VLOOKUP(LEFT(F2904,4),'ESTADAR V3 2025'!$C$4:$G$116,4,0),"")</f>
        <v/>
      </c>
      <c r="N2904" s="95" t="str">
        <f t="shared" si="189"/>
        <v/>
      </c>
      <c r="O2904" s="96" t="str">
        <f t="shared" si="190"/>
        <v/>
      </c>
      <c r="P2904" s="14"/>
      <c r="Q2904" s="14"/>
      <c r="R2904" s="218" t="e">
        <f>+VLOOKUP(F2904,'ESTADAR V3 2025'!$D$125:$G$236,4,FALSE)</f>
        <v>#N/A</v>
      </c>
    </row>
    <row r="2905" spans="1:18" x14ac:dyDescent="0.35">
      <c r="A2905" s="83" t="str">
        <f>IFERROR(VLOOKUP(LEFT(F2905,4),Tabla3[[COD]:[PROCESO]],5,0),"")</f>
        <v/>
      </c>
      <c r="B2905" s="15"/>
      <c r="C2905" s="85"/>
      <c r="D2905" s="84" t="e">
        <f>VLOOKUP(E2905,FINCAS!$A$2:$B$77,2,0)</f>
        <v>#N/A</v>
      </c>
      <c r="E2905" s="15"/>
      <c r="F2905" s="15"/>
      <c r="G2905" s="82" t="e">
        <f>VLOOKUP(F2905,'ESTADAR V3 2025'!$D$125:$E$240,2,0)</f>
        <v>#N/A</v>
      </c>
      <c r="H2905" s="86"/>
      <c r="I2905" s="86"/>
      <c r="J2905" s="15"/>
      <c r="K2905" s="92">
        <f t="shared" si="187"/>
        <v>0</v>
      </c>
      <c r="L2905" s="93">
        <f t="shared" si="188"/>
        <v>0</v>
      </c>
      <c r="M2905" s="94" t="str">
        <f>+IFERROR(VLOOKUP(LEFT(F2905,4),'ESTADAR V3 2025'!$C$4:$G$116,4,0),"")</f>
        <v/>
      </c>
      <c r="N2905" s="95" t="str">
        <f t="shared" si="189"/>
        <v/>
      </c>
      <c r="O2905" s="96" t="str">
        <f t="shared" si="190"/>
        <v/>
      </c>
      <c r="P2905" s="14"/>
      <c r="Q2905" s="14"/>
      <c r="R2905" s="218" t="e">
        <f>+VLOOKUP(F2905,'ESTADAR V3 2025'!$D$125:$G$236,4,FALSE)</f>
        <v>#N/A</v>
      </c>
    </row>
    <row r="2906" spans="1:18" x14ac:dyDescent="0.35">
      <c r="A2906" s="83" t="str">
        <f>IFERROR(VLOOKUP(LEFT(F2906,4),Tabla3[[COD]:[PROCESO]],5,0),"")</f>
        <v/>
      </c>
      <c r="B2906" s="15"/>
      <c r="C2906" s="85"/>
      <c r="D2906" s="84" t="e">
        <f>VLOOKUP(E2906,FINCAS!$A$2:$B$77,2,0)</f>
        <v>#N/A</v>
      </c>
      <c r="E2906" s="15"/>
      <c r="F2906" s="15"/>
      <c r="G2906" s="82" t="e">
        <f>VLOOKUP(F2906,'ESTADAR V3 2025'!$D$125:$E$240,2,0)</f>
        <v>#N/A</v>
      </c>
      <c r="H2906" s="86"/>
      <c r="I2906" s="86"/>
      <c r="J2906" s="15"/>
      <c r="K2906" s="92">
        <f t="shared" si="187"/>
        <v>0</v>
      </c>
      <c r="L2906" s="93">
        <f t="shared" si="188"/>
        <v>0</v>
      </c>
      <c r="M2906" s="94" t="str">
        <f>+IFERROR(VLOOKUP(LEFT(F2906,4),'ESTADAR V3 2025'!$C$4:$G$116,4,0),"")</f>
        <v/>
      </c>
      <c r="N2906" s="95" t="str">
        <f t="shared" si="189"/>
        <v/>
      </c>
      <c r="O2906" s="96" t="str">
        <f t="shared" si="190"/>
        <v/>
      </c>
      <c r="P2906" s="14"/>
      <c r="Q2906" s="14"/>
      <c r="R2906" s="218" t="e">
        <f>+VLOOKUP(F2906,'ESTADAR V3 2025'!$D$125:$G$236,4,FALSE)</f>
        <v>#N/A</v>
      </c>
    </row>
    <row r="2907" spans="1:18" x14ac:dyDescent="0.35">
      <c r="A2907" s="83" t="str">
        <f>IFERROR(VLOOKUP(LEFT(F2907,4),Tabla3[[COD]:[PROCESO]],5,0),"")</f>
        <v/>
      </c>
      <c r="B2907" s="15"/>
      <c r="C2907" s="85"/>
      <c r="D2907" s="84" t="e">
        <f>VLOOKUP(E2907,FINCAS!$A$2:$B$77,2,0)</f>
        <v>#N/A</v>
      </c>
      <c r="E2907" s="15"/>
      <c r="F2907" s="15"/>
      <c r="G2907" s="82" t="e">
        <f>VLOOKUP(F2907,'ESTADAR V3 2025'!$D$125:$E$240,2,0)</f>
        <v>#N/A</v>
      </c>
      <c r="H2907" s="86"/>
      <c r="I2907" s="86"/>
      <c r="J2907" s="15"/>
      <c r="K2907" s="92">
        <f t="shared" si="187"/>
        <v>0</v>
      </c>
      <c r="L2907" s="93">
        <f t="shared" si="188"/>
        <v>0</v>
      </c>
      <c r="M2907" s="94" t="str">
        <f>+IFERROR(VLOOKUP(LEFT(F2907,4),'ESTADAR V3 2025'!$C$4:$G$116,4,0),"")</f>
        <v/>
      </c>
      <c r="N2907" s="95" t="str">
        <f t="shared" si="189"/>
        <v/>
      </c>
      <c r="O2907" s="96" t="str">
        <f t="shared" si="190"/>
        <v/>
      </c>
      <c r="P2907" s="14"/>
      <c r="Q2907" s="14"/>
      <c r="R2907" s="218" t="e">
        <f>+VLOOKUP(F2907,'ESTADAR V3 2025'!$D$125:$G$236,4,FALSE)</f>
        <v>#N/A</v>
      </c>
    </row>
    <row r="2908" spans="1:18" x14ac:dyDescent="0.35">
      <c r="A2908" s="83" t="str">
        <f>IFERROR(VLOOKUP(LEFT(F2908,4),Tabla3[[COD]:[PROCESO]],5,0),"")</f>
        <v/>
      </c>
      <c r="B2908" s="15"/>
      <c r="C2908" s="85"/>
      <c r="D2908" s="84" t="e">
        <f>VLOOKUP(E2908,FINCAS!$A$2:$B$77,2,0)</f>
        <v>#N/A</v>
      </c>
      <c r="E2908" s="15"/>
      <c r="F2908" s="15"/>
      <c r="G2908" s="82" t="e">
        <f>VLOOKUP(F2908,'ESTADAR V3 2025'!$D$125:$E$240,2,0)</f>
        <v>#N/A</v>
      </c>
      <c r="H2908" s="86"/>
      <c r="I2908" s="86"/>
      <c r="J2908" s="15"/>
      <c r="K2908" s="92">
        <f t="shared" si="187"/>
        <v>0</v>
      </c>
      <c r="L2908" s="93">
        <f t="shared" si="188"/>
        <v>0</v>
      </c>
      <c r="M2908" s="94" t="str">
        <f>+IFERROR(VLOOKUP(LEFT(F2908,4),'ESTADAR V3 2025'!$C$4:$G$116,4,0),"")</f>
        <v/>
      </c>
      <c r="N2908" s="95" t="str">
        <f t="shared" si="189"/>
        <v/>
      </c>
      <c r="O2908" s="96" t="str">
        <f t="shared" si="190"/>
        <v/>
      </c>
      <c r="P2908" s="14"/>
      <c r="Q2908" s="14"/>
      <c r="R2908" s="218" t="e">
        <f>+VLOOKUP(F2908,'ESTADAR V3 2025'!$D$125:$G$236,4,FALSE)</f>
        <v>#N/A</v>
      </c>
    </row>
    <row r="2909" spans="1:18" x14ac:dyDescent="0.35">
      <c r="A2909" s="83" t="str">
        <f>IFERROR(VLOOKUP(LEFT(F2909,4),Tabla3[[COD]:[PROCESO]],5,0),"")</f>
        <v/>
      </c>
      <c r="B2909" s="15"/>
      <c r="C2909" s="85"/>
      <c r="D2909" s="84" t="e">
        <f>VLOOKUP(E2909,FINCAS!$A$2:$B$77,2,0)</f>
        <v>#N/A</v>
      </c>
      <c r="E2909" s="15"/>
      <c r="F2909" s="15"/>
      <c r="G2909" s="82" t="e">
        <f>VLOOKUP(F2909,'ESTADAR V3 2025'!$D$125:$E$240,2,0)</f>
        <v>#N/A</v>
      </c>
      <c r="H2909" s="86"/>
      <c r="I2909" s="86"/>
      <c r="J2909" s="15"/>
      <c r="K2909" s="92">
        <f t="shared" si="187"/>
        <v>0</v>
      </c>
      <c r="L2909" s="93">
        <f t="shared" si="188"/>
        <v>0</v>
      </c>
      <c r="M2909" s="94" t="str">
        <f>+IFERROR(VLOOKUP(LEFT(F2909,4),'ESTADAR V3 2025'!$C$4:$G$116,4,0),"")</f>
        <v/>
      </c>
      <c r="N2909" s="95" t="str">
        <f t="shared" si="189"/>
        <v/>
      </c>
      <c r="O2909" s="96" t="str">
        <f t="shared" si="190"/>
        <v/>
      </c>
      <c r="P2909" s="14"/>
      <c r="Q2909" s="14"/>
      <c r="R2909" s="218" t="e">
        <f>+VLOOKUP(F2909,'ESTADAR V3 2025'!$D$125:$G$236,4,FALSE)</f>
        <v>#N/A</v>
      </c>
    </row>
    <row r="2910" spans="1:18" x14ac:dyDescent="0.35">
      <c r="A2910" s="83" t="str">
        <f>IFERROR(VLOOKUP(LEFT(F2910,4),Tabla3[[COD]:[PROCESO]],5,0),"")</f>
        <v/>
      </c>
      <c r="B2910" s="15"/>
      <c r="C2910" s="85"/>
      <c r="D2910" s="84" t="e">
        <f>VLOOKUP(E2910,FINCAS!$A$2:$B$77,2,0)</f>
        <v>#N/A</v>
      </c>
      <c r="E2910" s="15"/>
      <c r="F2910" s="15"/>
      <c r="G2910" s="82" t="e">
        <f>VLOOKUP(F2910,'ESTADAR V3 2025'!$D$125:$E$240,2,0)</f>
        <v>#N/A</v>
      </c>
      <c r="H2910" s="86"/>
      <c r="I2910" s="86"/>
      <c r="J2910" s="15"/>
      <c r="K2910" s="92">
        <f t="shared" si="187"/>
        <v>0</v>
      </c>
      <c r="L2910" s="93">
        <f t="shared" si="188"/>
        <v>0</v>
      </c>
      <c r="M2910" s="94" t="str">
        <f>+IFERROR(VLOOKUP(LEFT(F2910,4),'ESTADAR V3 2025'!$C$4:$G$116,4,0),"")</f>
        <v/>
      </c>
      <c r="N2910" s="95" t="str">
        <f t="shared" si="189"/>
        <v/>
      </c>
      <c r="O2910" s="96" t="str">
        <f t="shared" si="190"/>
        <v/>
      </c>
      <c r="P2910" s="14"/>
      <c r="Q2910" s="14"/>
      <c r="R2910" s="218" t="e">
        <f>+VLOOKUP(F2910,'ESTADAR V3 2025'!$D$125:$G$236,4,FALSE)</f>
        <v>#N/A</v>
      </c>
    </row>
    <row r="2911" spans="1:18" x14ac:dyDescent="0.35">
      <c r="A2911" s="83" t="str">
        <f>IFERROR(VLOOKUP(LEFT(F2911,4),Tabla3[[COD]:[PROCESO]],5,0),"")</f>
        <v/>
      </c>
      <c r="B2911" s="15"/>
      <c r="C2911" s="85"/>
      <c r="D2911" s="84" t="e">
        <f>VLOOKUP(E2911,FINCAS!$A$2:$B$77,2,0)</f>
        <v>#N/A</v>
      </c>
      <c r="E2911" s="15"/>
      <c r="F2911" s="15"/>
      <c r="G2911" s="82" t="e">
        <f>VLOOKUP(F2911,'ESTADAR V3 2025'!$D$125:$E$240,2,0)</f>
        <v>#N/A</v>
      </c>
      <c r="H2911" s="86"/>
      <c r="I2911" s="86"/>
      <c r="J2911" s="15"/>
      <c r="K2911" s="92">
        <f t="shared" si="187"/>
        <v>0</v>
      </c>
      <c r="L2911" s="93">
        <f t="shared" si="188"/>
        <v>0</v>
      </c>
      <c r="M2911" s="94" t="str">
        <f>+IFERROR(VLOOKUP(LEFT(F2911,4),'ESTADAR V3 2025'!$C$4:$G$116,4,0),"")</f>
        <v/>
      </c>
      <c r="N2911" s="95" t="str">
        <f t="shared" si="189"/>
        <v/>
      </c>
      <c r="O2911" s="96" t="str">
        <f t="shared" si="190"/>
        <v/>
      </c>
      <c r="P2911" s="14"/>
      <c r="Q2911" s="14"/>
      <c r="R2911" s="218" t="e">
        <f>+VLOOKUP(F2911,'ESTADAR V3 2025'!$D$125:$G$236,4,FALSE)</f>
        <v>#N/A</v>
      </c>
    </row>
    <row r="2912" spans="1:18" x14ac:dyDescent="0.35">
      <c r="A2912" s="83" t="str">
        <f>IFERROR(VLOOKUP(LEFT(F2912,4),Tabla3[[COD]:[PROCESO]],5,0),"")</f>
        <v/>
      </c>
      <c r="B2912" s="15"/>
      <c r="C2912" s="85"/>
      <c r="D2912" s="84" t="e">
        <f>VLOOKUP(E2912,FINCAS!$A$2:$B$77,2,0)</f>
        <v>#N/A</v>
      </c>
      <c r="E2912" s="15"/>
      <c r="F2912" s="15"/>
      <c r="G2912" s="82" t="e">
        <f>VLOOKUP(F2912,'ESTADAR V3 2025'!$D$125:$E$240,2,0)</f>
        <v>#N/A</v>
      </c>
      <c r="H2912" s="86"/>
      <c r="I2912" s="86"/>
      <c r="J2912" s="15"/>
      <c r="K2912" s="92">
        <f t="shared" si="187"/>
        <v>0</v>
      </c>
      <c r="L2912" s="93">
        <f t="shared" si="188"/>
        <v>0</v>
      </c>
      <c r="M2912" s="94" t="str">
        <f>+IFERROR(VLOOKUP(LEFT(F2912,4),'ESTADAR V3 2025'!$C$4:$G$116,4,0),"")</f>
        <v/>
      </c>
      <c r="N2912" s="95" t="str">
        <f t="shared" si="189"/>
        <v/>
      </c>
      <c r="O2912" s="96" t="str">
        <f t="shared" si="190"/>
        <v/>
      </c>
      <c r="P2912" s="14"/>
      <c r="Q2912" s="14"/>
      <c r="R2912" s="218" t="e">
        <f>+VLOOKUP(F2912,'ESTADAR V3 2025'!$D$125:$G$236,4,FALSE)</f>
        <v>#N/A</v>
      </c>
    </row>
    <row r="2913" spans="1:18" x14ac:dyDescent="0.35">
      <c r="A2913" s="83" t="str">
        <f>IFERROR(VLOOKUP(LEFT(F2913,4),Tabla3[[COD]:[PROCESO]],5,0),"")</f>
        <v/>
      </c>
      <c r="B2913" s="15"/>
      <c r="C2913" s="85"/>
      <c r="D2913" s="84" t="e">
        <f>VLOOKUP(E2913,FINCAS!$A$2:$B$77,2,0)</f>
        <v>#N/A</v>
      </c>
      <c r="E2913" s="15"/>
      <c r="F2913" s="15"/>
      <c r="G2913" s="82" t="e">
        <f>VLOOKUP(F2913,'ESTADAR V3 2025'!$D$125:$E$240,2,0)</f>
        <v>#N/A</v>
      </c>
      <c r="H2913" s="86"/>
      <c r="I2913" s="86"/>
      <c r="J2913" s="15"/>
      <c r="K2913" s="92">
        <f t="shared" ref="K2913:K2976" si="191">+IFERROR(L2913,M2913)</f>
        <v>0</v>
      </c>
      <c r="L2913" s="93">
        <f t="shared" ref="L2913:L2976" si="192">+(I2913-H2913)*24</f>
        <v>0</v>
      </c>
      <c r="M2913" s="94" t="str">
        <f>+IFERROR(VLOOKUP(LEFT(F2913,4),'ESTADAR V3 2025'!$C$4:$G$116,4,0),"")</f>
        <v/>
      </c>
      <c r="N2913" s="95" t="str">
        <f t="shared" ref="N2913:N2976" si="193">IFERROR(J2913/L2913,"")</f>
        <v/>
      </c>
      <c r="O2913" s="96" t="str">
        <f t="shared" ref="O2913:O2976" si="194">IFERROR(N2913/M2913,"")</f>
        <v/>
      </c>
      <c r="P2913" s="14"/>
      <c r="Q2913" s="14"/>
      <c r="R2913" s="218" t="e">
        <f>+VLOOKUP(F2913,'ESTADAR V3 2025'!$D$125:$G$236,4,FALSE)</f>
        <v>#N/A</v>
      </c>
    </row>
    <row r="2914" spans="1:18" x14ac:dyDescent="0.35">
      <c r="A2914" s="83" t="str">
        <f>IFERROR(VLOOKUP(LEFT(F2914,4),Tabla3[[COD]:[PROCESO]],5,0),"")</f>
        <v/>
      </c>
      <c r="B2914" s="15"/>
      <c r="C2914" s="85"/>
      <c r="D2914" s="84" t="e">
        <f>VLOOKUP(E2914,FINCAS!$A$2:$B$77,2,0)</f>
        <v>#N/A</v>
      </c>
      <c r="E2914" s="15"/>
      <c r="F2914" s="15"/>
      <c r="G2914" s="82" t="e">
        <f>VLOOKUP(F2914,'ESTADAR V3 2025'!$D$125:$E$240,2,0)</f>
        <v>#N/A</v>
      </c>
      <c r="H2914" s="86"/>
      <c r="I2914" s="86"/>
      <c r="J2914" s="15"/>
      <c r="K2914" s="92">
        <f t="shared" si="191"/>
        <v>0</v>
      </c>
      <c r="L2914" s="93">
        <f t="shared" si="192"/>
        <v>0</v>
      </c>
      <c r="M2914" s="94" t="str">
        <f>+IFERROR(VLOOKUP(LEFT(F2914,4),'ESTADAR V3 2025'!$C$4:$G$116,4,0),"")</f>
        <v/>
      </c>
      <c r="N2914" s="95" t="str">
        <f t="shared" si="193"/>
        <v/>
      </c>
      <c r="O2914" s="96" t="str">
        <f t="shared" si="194"/>
        <v/>
      </c>
      <c r="P2914" s="14"/>
      <c r="Q2914" s="14"/>
      <c r="R2914" s="218" t="e">
        <f>+VLOOKUP(F2914,'ESTADAR V3 2025'!$D$125:$G$236,4,FALSE)</f>
        <v>#N/A</v>
      </c>
    </row>
    <row r="2915" spans="1:18" x14ac:dyDescent="0.35">
      <c r="A2915" s="83" t="str">
        <f>IFERROR(VLOOKUP(LEFT(F2915,4),Tabla3[[COD]:[PROCESO]],5,0),"")</f>
        <v/>
      </c>
      <c r="B2915" s="15"/>
      <c r="C2915" s="85"/>
      <c r="D2915" s="84" t="e">
        <f>VLOOKUP(E2915,FINCAS!$A$2:$B$77,2,0)</f>
        <v>#N/A</v>
      </c>
      <c r="E2915" s="15"/>
      <c r="F2915" s="15"/>
      <c r="G2915" s="82" t="e">
        <f>VLOOKUP(F2915,'ESTADAR V3 2025'!$D$125:$E$240,2,0)</f>
        <v>#N/A</v>
      </c>
      <c r="H2915" s="86"/>
      <c r="I2915" s="86"/>
      <c r="J2915" s="15"/>
      <c r="K2915" s="92">
        <f t="shared" si="191"/>
        <v>0</v>
      </c>
      <c r="L2915" s="93">
        <f t="shared" si="192"/>
        <v>0</v>
      </c>
      <c r="M2915" s="94" t="str">
        <f>+IFERROR(VLOOKUP(LEFT(F2915,4),'ESTADAR V3 2025'!$C$4:$G$116,4,0),"")</f>
        <v/>
      </c>
      <c r="N2915" s="95" t="str">
        <f t="shared" si="193"/>
        <v/>
      </c>
      <c r="O2915" s="96" t="str">
        <f t="shared" si="194"/>
        <v/>
      </c>
      <c r="P2915" s="14"/>
      <c r="Q2915" s="14"/>
      <c r="R2915" s="218" t="e">
        <f>+VLOOKUP(F2915,'ESTADAR V3 2025'!$D$125:$G$236,4,FALSE)</f>
        <v>#N/A</v>
      </c>
    </row>
    <row r="2916" spans="1:18" x14ac:dyDescent="0.35">
      <c r="A2916" s="83" t="str">
        <f>IFERROR(VLOOKUP(LEFT(F2916,4),Tabla3[[COD]:[PROCESO]],5,0),"")</f>
        <v/>
      </c>
      <c r="B2916" s="15"/>
      <c r="C2916" s="85"/>
      <c r="D2916" s="84" t="e">
        <f>VLOOKUP(E2916,FINCAS!$A$2:$B$77,2,0)</f>
        <v>#N/A</v>
      </c>
      <c r="E2916" s="15"/>
      <c r="F2916" s="15"/>
      <c r="G2916" s="82" t="e">
        <f>VLOOKUP(F2916,'ESTADAR V3 2025'!$D$125:$E$240,2,0)</f>
        <v>#N/A</v>
      </c>
      <c r="H2916" s="86"/>
      <c r="I2916" s="86"/>
      <c r="J2916" s="15"/>
      <c r="K2916" s="92">
        <f t="shared" si="191"/>
        <v>0</v>
      </c>
      <c r="L2916" s="93">
        <f t="shared" si="192"/>
        <v>0</v>
      </c>
      <c r="M2916" s="94" t="str">
        <f>+IFERROR(VLOOKUP(LEFT(F2916,4),'ESTADAR V3 2025'!$C$4:$G$116,4,0),"")</f>
        <v/>
      </c>
      <c r="N2916" s="95" t="str">
        <f t="shared" si="193"/>
        <v/>
      </c>
      <c r="O2916" s="96" t="str">
        <f t="shared" si="194"/>
        <v/>
      </c>
      <c r="P2916" s="14"/>
      <c r="Q2916" s="14"/>
      <c r="R2916" s="218" t="e">
        <f>+VLOOKUP(F2916,'ESTADAR V3 2025'!$D$125:$G$236,4,FALSE)</f>
        <v>#N/A</v>
      </c>
    </row>
    <row r="2917" spans="1:18" x14ac:dyDescent="0.35">
      <c r="A2917" s="83" t="str">
        <f>IFERROR(VLOOKUP(LEFT(F2917,4),Tabla3[[COD]:[PROCESO]],5,0),"")</f>
        <v/>
      </c>
      <c r="B2917" s="15"/>
      <c r="C2917" s="85"/>
      <c r="D2917" s="84" t="e">
        <f>VLOOKUP(E2917,FINCAS!$A$2:$B$77,2,0)</f>
        <v>#N/A</v>
      </c>
      <c r="E2917" s="15"/>
      <c r="F2917" s="15"/>
      <c r="G2917" s="82" t="e">
        <f>VLOOKUP(F2917,'ESTADAR V3 2025'!$D$125:$E$240,2,0)</f>
        <v>#N/A</v>
      </c>
      <c r="H2917" s="86"/>
      <c r="I2917" s="86"/>
      <c r="J2917" s="15"/>
      <c r="K2917" s="92">
        <f t="shared" si="191"/>
        <v>0</v>
      </c>
      <c r="L2917" s="93">
        <f t="shared" si="192"/>
        <v>0</v>
      </c>
      <c r="M2917" s="94" t="str">
        <f>+IFERROR(VLOOKUP(LEFT(F2917,4),'ESTADAR V3 2025'!$C$4:$G$116,4,0),"")</f>
        <v/>
      </c>
      <c r="N2917" s="95" t="str">
        <f t="shared" si="193"/>
        <v/>
      </c>
      <c r="O2917" s="96" t="str">
        <f t="shared" si="194"/>
        <v/>
      </c>
      <c r="P2917" s="14"/>
      <c r="Q2917" s="14"/>
      <c r="R2917" s="218" t="e">
        <f>+VLOOKUP(F2917,'ESTADAR V3 2025'!$D$125:$G$236,4,FALSE)</f>
        <v>#N/A</v>
      </c>
    </row>
    <row r="2918" spans="1:18" x14ac:dyDescent="0.35">
      <c r="A2918" s="83" t="str">
        <f>IFERROR(VLOOKUP(LEFT(F2918,4),Tabla3[[COD]:[PROCESO]],5,0),"")</f>
        <v/>
      </c>
      <c r="B2918" s="15"/>
      <c r="C2918" s="85"/>
      <c r="D2918" s="84" t="e">
        <f>VLOOKUP(E2918,FINCAS!$A$2:$B$77,2,0)</f>
        <v>#N/A</v>
      </c>
      <c r="E2918" s="15"/>
      <c r="F2918" s="15"/>
      <c r="G2918" s="82" t="e">
        <f>VLOOKUP(F2918,'ESTADAR V3 2025'!$D$125:$E$240,2,0)</f>
        <v>#N/A</v>
      </c>
      <c r="H2918" s="86"/>
      <c r="I2918" s="86"/>
      <c r="J2918" s="15"/>
      <c r="K2918" s="92">
        <f t="shared" si="191"/>
        <v>0</v>
      </c>
      <c r="L2918" s="93">
        <f t="shared" si="192"/>
        <v>0</v>
      </c>
      <c r="M2918" s="94" t="str">
        <f>+IFERROR(VLOOKUP(LEFT(F2918,4),'ESTADAR V3 2025'!$C$4:$G$116,4,0),"")</f>
        <v/>
      </c>
      <c r="N2918" s="95" t="str">
        <f t="shared" si="193"/>
        <v/>
      </c>
      <c r="O2918" s="96" t="str">
        <f t="shared" si="194"/>
        <v/>
      </c>
      <c r="P2918" s="14"/>
      <c r="Q2918" s="14"/>
      <c r="R2918" s="218" t="e">
        <f>+VLOOKUP(F2918,'ESTADAR V3 2025'!$D$125:$G$236,4,FALSE)</f>
        <v>#N/A</v>
      </c>
    </row>
    <row r="2919" spans="1:18" x14ac:dyDescent="0.35">
      <c r="A2919" s="83" t="str">
        <f>IFERROR(VLOOKUP(LEFT(F2919,4),Tabla3[[COD]:[PROCESO]],5,0),"")</f>
        <v/>
      </c>
      <c r="B2919" s="15"/>
      <c r="C2919" s="85"/>
      <c r="D2919" s="84" t="e">
        <f>VLOOKUP(E2919,FINCAS!$A$2:$B$77,2,0)</f>
        <v>#N/A</v>
      </c>
      <c r="E2919" s="15"/>
      <c r="F2919" s="15"/>
      <c r="G2919" s="82" t="e">
        <f>VLOOKUP(F2919,'ESTADAR V3 2025'!$D$125:$E$240,2,0)</f>
        <v>#N/A</v>
      </c>
      <c r="H2919" s="86"/>
      <c r="I2919" s="86"/>
      <c r="J2919" s="15"/>
      <c r="K2919" s="92">
        <f t="shared" si="191"/>
        <v>0</v>
      </c>
      <c r="L2919" s="93">
        <f t="shared" si="192"/>
        <v>0</v>
      </c>
      <c r="M2919" s="94" t="str">
        <f>+IFERROR(VLOOKUP(LEFT(F2919,4),'ESTADAR V3 2025'!$C$4:$G$116,4,0),"")</f>
        <v/>
      </c>
      <c r="N2919" s="95" t="str">
        <f t="shared" si="193"/>
        <v/>
      </c>
      <c r="O2919" s="96" t="str">
        <f t="shared" si="194"/>
        <v/>
      </c>
      <c r="P2919" s="14"/>
      <c r="Q2919" s="14"/>
      <c r="R2919" s="218" t="e">
        <f>+VLOOKUP(F2919,'ESTADAR V3 2025'!$D$125:$G$236,4,FALSE)</f>
        <v>#N/A</v>
      </c>
    </row>
    <row r="2920" spans="1:18" x14ac:dyDescent="0.35">
      <c r="A2920" s="83" t="str">
        <f>IFERROR(VLOOKUP(LEFT(F2920,4),Tabla3[[COD]:[PROCESO]],5,0),"")</f>
        <v/>
      </c>
      <c r="B2920" s="15"/>
      <c r="C2920" s="85"/>
      <c r="D2920" s="84" t="e">
        <f>VLOOKUP(E2920,FINCAS!$A$2:$B$77,2,0)</f>
        <v>#N/A</v>
      </c>
      <c r="E2920" s="15"/>
      <c r="F2920" s="15"/>
      <c r="G2920" s="82" t="e">
        <f>VLOOKUP(F2920,'ESTADAR V3 2025'!$D$125:$E$240,2,0)</f>
        <v>#N/A</v>
      </c>
      <c r="H2920" s="86"/>
      <c r="I2920" s="86"/>
      <c r="J2920" s="15"/>
      <c r="K2920" s="92">
        <f t="shared" si="191"/>
        <v>0</v>
      </c>
      <c r="L2920" s="93">
        <f t="shared" si="192"/>
        <v>0</v>
      </c>
      <c r="M2920" s="94" t="str">
        <f>+IFERROR(VLOOKUP(LEFT(F2920,4),'ESTADAR V3 2025'!$C$4:$G$116,4,0),"")</f>
        <v/>
      </c>
      <c r="N2920" s="95" t="str">
        <f t="shared" si="193"/>
        <v/>
      </c>
      <c r="O2920" s="96" t="str">
        <f t="shared" si="194"/>
        <v/>
      </c>
      <c r="P2920" s="14"/>
      <c r="Q2920" s="14"/>
      <c r="R2920" s="218" t="e">
        <f>+VLOOKUP(F2920,'ESTADAR V3 2025'!$D$125:$G$236,4,FALSE)</f>
        <v>#N/A</v>
      </c>
    </row>
    <row r="2921" spans="1:18" x14ac:dyDescent="0.35">
      <c r="A2921" s="83" t="str">
        <f>IFERROR(VLOOKUP(LEFT(F2921,4),Tabla3[[COD]:[PROCESO]],5,0),"")</f>
        <v/>
      </c>
      <c r="B2921" s="15"/>
      <c r="C2921" s="85"/>
      <c r="D2921" s="84" t="e">
        <f>VLOOKUP(E2921,FINCAS!$A$2:$B$77,2,0)</f>
        <v>#N/A</v>
      </c>
      <c r="E2921" s="15"/>
      <c r="F2921" s="15"/>
      <c r="G2921" s="82" t="e">
        <f>VLOOKUP(F2921,'ESTADAR V3 2025'!$D$125:$E$240,2,0)</f>
        <v>#N/A</v>
      </c>
      <c r="H2921" s="86"/>
      <c r="I2921" s="86"/>
      <c r="J2921" s="15"/>
      <c r="K2921" s="92">
        <f t="shared" si="191"/>
        <v>0</v>
      </c>
      <c r="L2921" s="93">
        <f t="shared" si="192"/>
        <v>0</v>
      </c>
      <c r="M2921" s="94" t="str">
        <f>+IFERROR(VLOOKUP(LEFT(F2921,4),'ESTADAR V3 2025'!$C$4:$G$116,4,0),"")</f>
        <v/>
      </c>
      <c r="N2921" s="95" t="str">
        <f t="shared" si="193"/>
        <v/>
      </c>
      <c r="O2921" s="96" t="str">
        <f t="shared" si="194"/>
        <v/>
      </c>
      <c r="P2921" s="14"/>
      <c r="Q2921" s="14"/>
      <c r="R2921" s="218" t="e">
        <f>+VLOOKUP(F2921,'ESTADAR V3 2025'!$D$125:$G$236,4,FALSE)</f>
        <v>#N/A</v>
      </c>
    </row>
    <row r="2922" spans="1:18" x14ac:dyDescent="0.35">
      <c r="A2922" s="83" t="str">
        <f>IFERROR(VLOOKUP(LEFT(F2922,4),Tabla3[[COD]:[PROCESO]],5,0),"")</f>
        <v/>
      </c>
      <c r="B2922" s="15"/>
      <c r="C2922" s="85"/>
      <c r="D2922" s="84" t="e">
        <f>VLOOKUP(E2922,FINCAS!$A$2:$B$77,2,0)</f>
        <v>#N/A</v>
      </c>
      <c r="E2922" s="15"/>
      <c r="F2922" s="15"/>
      <c r="G2922" s="82" t="e">
        <f>VLOOKUP(F2922,'ESTADAR V3 2025'!$D$125:$E$240,2,0)</f>
        <v>#N/A</v>
      </c>
      <c r="H2922" s="86"/>
      <c r="I2922" s="86"/>
      <c r="J2922" s="15"/>
      <c r="K2922" s="92">
        <f t="shared" si="191"/>
        <v>0</v>
      </c>
      <c r="L2922" s="93">
        <f t="shared" si="192"/>
        <v>0</v>
      </c>
      <c r="M2922" s="94" t="str">
        <f>+IFERROR(VLOOKUP(LEFT(F2922,4),'ESTADAR V3 2025'!$C$4:$G$116,4,0),"")</f>
        <v/>
      </c>
      <c r="N2922" s="95" t="str">
        <f t="shared" si="193"/>
        <v/>
      </c>
      <c r="O2922" s="96" t="str">
        <f t="shared" si="194"/>
        <v/>
      </c>
      <c r="P2922" s="14"/>
      <c r="Q2922" s="14"/>
      <c r="R2922" s="218" t="e">
        <f>+VLOOKUP(F2922,'ESTADAR V3 2025'!$D$125:$G$236,4,FALSE)</f>
        <v>#N/A</v>
      </c>
    </row>
    <row r="2923" spans="1:18" x14ac:dyDescent="0.35">
      <c r="A2923" s="83" t="str">
        <f>IFERROR(VLOOKUP(LEFT(F2923,4),Tabla3[[COD]:[PROCESO]],5,0),"")</f>
        <v/>
      </c>
      <c r="B2923" s="15"/>
      <c r="C2923" s="85"/>
      <c r="D2923" s="84" t="e">
        <f>VLOOKUP(E2923,FINCAS!$A$2:$B$77,2,0)</f>
        <v>#N/A</v>
      </c>
      <c r="E2923" s="15"/>
      <c r="F2923" s="15"/>
      <c r="G2923" s="82" t="e">
        <f>VLOOKUP(F2923,'ESTADAR V3 2025'!$D$125:$E$240,2,0)</f>
        <v>#N/A</v>
      </c>
      <c r="H2923" s="86"/>
      <c r="I2923" s="86"/>
      <c r="J2923" s="15"/>
      <c r="K2923" s="92">
        <f t="shared" si="191"/>
        <v>0</v>
      </c>
      <c r="L2923" s="93">
        <f t="shared" si="192"/>
        <v>0</v>
      </c>
      <c r="M2923" s="94" t="str">
        <f>+IFERROR(VLOOKUP(LEFT(F2923,4),'ESTADAR V3 2025'!$C$4:$G$116,4,0),"")</f>
        <v/>
      </c>
      <c r="N2923" s="95" t="str">
        <f t="shared" si="193"/>
        <v/>
      </c>
      <c r="O2923" s="96" t="str">
        <f t="shared" si="194"/>
        <v/>
      </c>
      <c r="P2923" s="14"/>
      <c r="Q2923" s="14"/>
      <c r="R2923" s="218" t="e">
        <f>+VLOOKUP(F2923,'ESTADAR V3 2025'!$D$125:$G$236,4,FALSE)</f>
        <v>#N/A</v>
      </c>
    </row>
    <row r="2924" spans="1:18" x14ac:dyDescent="0.35">
      <c r="A2924" s="83" t="str">
        <f>IFERROR(VLOOKUP(LEFT(F2924,4),Tabla3[[COD]:[PROCESO]],5,0),"")</f>
        <v/>
      </c>
      <c r="B2924" s="15"/>
      <c r="C2924" s="85"/>
      <c r="D2924" s="84" t="e">
        <f>VLOOKUP(E2924,FINCAS!$A$2:$B$77,2,0)</f>
        <v>#N/A</v>
      </c>
      <c r="E2924" s="15"/>
      <c r="F2924" s="15"/>
      <c r="G2924" s="82" t="e">
        <f>VLOOKUP(F2924,'ESTADAR V3 2025'!$D$125:$E$240,2,0)</f>
        <v>#N/A</v>
      </c>
      <c r="H2924" s="86"/>
      <c r="I2924" s="86"/>
      <c r="J2924" s="15"/>
      <c r="K2924" s="92">
        <f t="shared" si="191"/>
        <v>0</v>
      </c>
      <c r="L2924" s="93">
        <f t="shared" si="192"/>
        <v>0</v>
      </c>
      <c r="M2924" s="94" t="str">
        <f>+IFERROR(VLOOKUP(LEFT(F2924,4),'ESTADAR V3 2025'!$C$4:$G$116,4,0),"")</f>
        <v/>
      </c>
      <c r="N2924" s="95" t="str">
        <f t="shared" si="193"/>
        <v/>
      </c>
      <c r="O2924" s="96" t="str">
        <f t="shared" si="194"/>
        <v/>
      </c>
      <c r="P2924" s="14"/>
      <c r="Q2924" s="14"/>
      <c r="R2924" s="218" t="e">
        <f>+VLOOKUP(F2924,'ESTADAR V3 2025'!$D$125:$G$236,4,FALSE)</f>
        <v>#N/A</v>
      </c>
    </row>
    <row r="2925" spans="1:18" x14ac:dyDescent="0.35">
      <c r="A2925" s="83" t="str">
        <f>IFERROR(VLOOKUP(LEFT(F2925,4),Tabla3[[COD]:[PROCESO]],5,0),"")</f>
        <v/>
      </c>
      <c r="B2925" s="15"/>
      <c r="C2925" s="85"/>
      <c r="D2925" s="84" t="e">
        <f>VLOOKUP(E2925,FINCAS!$A$2:$B$77,2,0)</f>
        <v>#N/A</v>
      </c>
      <c r="E2925" s="15"/>
      <c r="F2925" s="15"/>
      <c r="G2925" s="82" t="e">
        <f>VLOOKUP(F2925,'ESTADAR V3 2025'!$D$125:$E$240,2,0)</f>
        <v>#N/A</v>
      </c>
      <c r="H2925" s="86"/>
      <c r="I2925" s="86"/>
      <c r="J2925" s="15"/>
      <c r="K2925" s="92">
        <f t="shared" si="191"/>
        <v>0</v>
      </c>
      <c r="L2925" s="93">
        <f t="shared" si="192"/>
        <v>0</v>
      </c>
      <c r="M2925" s="94" t="str">
        <f>+IFERROR(VLOOKUP(LEFT(F2925,4),'ESTADAR V3 2025'!$C$4:$G$116,4,0),"")</f>
        <v/>
      </c>
      <c r="N2925" s="95" t="str">
        <f t="shared" si="193"/>
        <v/>
      </c>
      <c r="O2925" s="96" t="str">
        <f t="shared" si="194"/>
        <v/>
      </c>
      <c r="P2925" s="14"/>
      <c r="Q2925" s="14"/>
      <c r="R2925" s="218" t="e">
        <f>+VLOOKUP(F2925,'ESTADAR V3 2025'!$D$125:$G$236,4,FALSE)</f>
        <v>#N/A</v>
      </c>
    </row>
    <row r="2926" spans="1:18" x14ac:dyDescent="0.35">
      <c r="A2926" s="83" t="str">
        <f>IFERROR(VLOOKUP(LEFT(F2926,4),Tabla3[[COD]:[PROCESO]],5,0),"")</f>
        <v/>
      </c>
      <c r="B2926" s="15"/>
      <c r="C2926" s="85"/>
      <c r="D2926" s="84" t="e">
        <f>VLOOKUP(E2926,FINCAS!$A$2:$B$77,2,0)</f>
        <v>#N/A</v>
      </c>
      <c r="E2926" s="15"/>
      <c r="F2926" s="15"/>
      <c r="G2926" s="82" t="e">
        <f>VLOOKUP(F2926,'ESTADAR V3 2025'!$D$125:$E$240,2,0)</f>
        <v>#N/A</v>
      </c>
      <c r="H2926" s="86"/>
      <c r="I2926" s="86"/>
      <c r="J2926" s="15"/>
      <c r="K2926" s="92">
        <f t="shared" si="191"/>
        <v>0</v>
      </c>
      <c r="L2926" s="93">
        <f t="shared" si="192"/>
        <v>0</v>
      </c>
      <c r="M2926" s="94" t="str">
        <f>+IFERROR(VLOOKUP(LEFT(F2926,4),'ESTADAR V3 2025'!$C$4:$G$116,4,0),"")</f>
        <v/>
      </c>
      <c r="N2926" s="95" t="str">
        <f t="shared" si="193"/>
        <v/>
      </c>
      <c r="O2926" s="96" t="str">
        <f t="shared" si="194"/>
        <v/>
      </c>
      <c r="P2926" s="14"/>
      <c r="Q2926" s="14"/>
      <c r="R2926" s="218" t="e">
        <f>+VLOOKUP(F2926,'ESTADAR V3 2025'!$D$125:$G$236,4,FALSE)</f>
        <v>#N/A</v>
      </c>
    </row>
    <row r="2927" spans="1:18" x14ac:dyDescent="0.35">
      <c r="A2927" s="83" t="str">
        <f>IFERROR(VLOOKUP(LEFT(F2927,4),Tabla3[[COD]:[PROCESO]],5,0),"")</f>
        <v/>
      </c>
      <c r="B2927" s="15"/>
      <c r="C2927" s="85"/>
      <c r="D2927" s="84" t="e">
        <f>VLOOKUP(E2927,FINCAS!$A$2:$B$77,2,0)</f>
        <v>#N/A</v>
      </c>
      <c r="E2927" s="15"/>
      <c r="F2927" s="15"/>
      <c r="G2927" s="82" t="e">
        <f>VLOOKUP(F2927,'ESTADAR V3 2025'!$D$125:$E$240,2,0)</f>
        <v>#N/A</v>
      </c>
      <c r="H2927" s="86"/>
      <c r="I2927" s="86"/>
      <c r="J2927" s="15"/>
      <c r="K2927" s="92">
        <f t="shared" si="191"/>
        <v>0</v>
      </c>
      <c r="L2927" s="93">
        <f t="shared" si="192"/>
        <v>0</v>
      </c>
      <c r="M2927" s="94" t="str">
        <f>+IFERROR(VLOOKUP(LEFT(F2927,4),'ESTADAR V3 2025'!$C$4:$G$116,4,0),"")</f>
        <v/>
      </c>
      <c r="N2927" s="95" t="str">
        <f t="shared" si="193"/>
        <v/>
      </c>
      <c r="O2927" s="96" t="str">
        <f t="shared" si="194"/>
        <v/>
      </c>
      <c r="P2927" s="14"/>
      <c r="Q2927" s="14"/>
      <c r="R2927" s="218" t="e">
        <f>+VLOOKUP(F2927,'ESTADAR V3 2025'!$D$125:$G$236,4,FALSE)</f>
        <v>#N/A</v>
      </c>
    </row>
    <row r="2928" spans="1:18" x14ac:dyDescent="0.35">
      <c r="A2928" s="83" t="str">
        <f>IFERROR(VLOOKUP(LEFT(F2928,4),Tabla3[[COD]:[PROCESO]],5,0),"")</f>
        <v/>
      </c>
      <c r="B2928" s="15"/>
      <c r="C2928" s="85"/>
      <c r="D2928" s="84" t="e">
        <f>VLOOKUP(E2928,FINCAS!$A$2:$B$77,2,0)</f>
        <v>#N/A</v>
      </c>
      <c r="E2928" s="15"/>
      <c r="F2928" s="15"/>
      <c r="G2928" s="82" t="e">
        <f>VLOOKUP(F2928,'ESTADAR V3 2025'!$D$125:$E$240,2,0)</f>
        <v>#N/A</v>
      </c>
      <c r="H2928" s="86"/>
      <c r="I2928" s="86"/>
      <c r="J2928" s="15"/>
      <c r="K2928" s="92">
        <f t="shared" si="191"/>
        <v>0</v>
      </c>
      <c r="L2928" s="93">
        <f t="shared" si="192"/>
        <v>0</v>
      </c>
      <c r="M2928" s="94" t="str">
        <f>+IFERROR(VLOOKUP(LEFT(F2928,4),'ESTADAR V3 2025'!$C$4:$G$116,4,0),"")</f>
        <v/>
      </c>
      <c r="N2928" s="95" t="str">
        <f t="shared" si="193"/>
        <v/>
      </c>
      <c r="O2928" s="96" t="str">
        <f t="shared" si="194"/>
        <v/>
      </c>
      <c r="P2928" s="14"/>
      <c r="Q2928" s="14"/>
      <c r="R2928" s="218" t="e">
        <f>+VLOOKUP(F2928,'ESTADAR V3 2025'!$D$125:$G$236,4,FALSE)</f>
        <v>#N/A</v>
      </c>
    </row>
    <row r="2929" spans="1:18" x14ac:dyDescent="0.35">
      <c r="A2929" s="83" t="str">
        <f>IFERROR(VLOOKUP(LEFT(F2929,4),Tabla3[[COD]:[PROCESO]],5,0),"")</f>
        <v/>
      </c>
      <c r="B2929" s="15"/>
      <c r="C2929" s="85"/>
      <c r="D2929" s="84" t="e">
        <f>VLOOKUP(E2929,FINCAS!$A$2:$B$77,2,0)</f>
        <v>#N/A</v>
      </c>
      <c r="E2929" s="15"/>
      <c r="F2929" s="15"/>
      <c r="G2929" s="82" t="e">
        <f>VLOOKUP(F2929,'ESTADAR V3 2025'!$D$125:$E$240,2,0)</f>
        <v>#N/A</v>
      </c>
      <c r="H2929" s="86"/>
      <c r="I2929" s="86"/>
      <c r="J2929" s="15"/>
      <c r="K2929" s="92">
        <f t="shared" si="191"/>
        <v>0</v>
      </c>
      <c r="L2929" s="93">
        <f t="shared" si="192"/>
        <v>0</v>
      </c>
      <c r="M2929" s="94" t="str">
        <f>+IFERROR(VLOOKUP(LEFT(F2929,4),'ESTADAR V3 2025'!$C$4:$G$116,4,0),"")</f>
        <v/>
      </c>
      <c r="N2929" s="95" t="str">
        <f t="shared" si="193"/>
        <v/>
      </c>
      <c r="O2929" s="96" t="str">
        <f t="shared" si="194"/>
        <v/>
      </c>
      <c r="P2929" s="14"/>
      <c r="Q2929" s="14"/>
      <c r="R2929" s="218" t="e">
        <f>+VLOOKUP(F2929,'ESTADAR V3 2025'!$D$125:$G$236,4,FALSE)</f>
        <v>#N/A</v>
      </c>
    </row>
    <row r="2930" spans="1:18" x14ac:dyDescent="0.35">
      <c r="A2930" s="83" t="str">
        <f>IFERROR(VLOOKUP(LEFT(F2930,4),Tabla3[[COD]:[PROCESO]],5,0),"")</f>
        <v/>
      </c>
      <c r="B2930" s="15"/>
      <c r="C2930" s="85"/>
      <c r="D2930" s="84" t="e">
        <f>VLOOKUP(E2930,FINCAS!$A$2:$B$77,2,0)</f>
        <v>#N/A</v>
      </c>
      <c r="E2930" s="15"/>
      <c r="F2930" s="15"/>
      <c r="G2930" s="82" t="e">
        <f>VLOOKUP(F2930,'ESTADAR V3 2025'!$D$125:$E$240,2,0)</f>
        <v>#N/A</v>
      </c>
      <c r="H2930" s="86"/>
      <c r="I2930" s="86"/>
      <c r="J2930" s="15"/>
      <c r="K2930" s="92">
        <f t="shared" si="191"/>
        <v>0</v>
      </c>
      <c r="L2930" s="93">
        <f t="shared" si="192"/>
        <v>0</v>
      </c>
      <c r="M2930" s="94" t="str">
        <f>+IFERROR(VLOOKUP(LEFT(F2930,4),'ESTADAR V3 2025'!$C$4:$G$116,4,0),"")</f>
        <v/>
      </c>
      <c r="N2930" s="95" t="str">
        <f t="shared" si="193"/>
        <v/>
      </c>
      <c r="O2930" s="96" t="str">
        <f t="shared" si="194"/>
        <v/>
      </c>
      <c r="P2930" s="14"/>
      <c r="Q2930" s="14"/>
      <c r="R2930" s="218" t="e">
        <f>+VLOOKUP(F2930,'ESTADAR V3 2025'!$D$125:$G$236,4,FALSE)</f>
        <v>#N/A</v>
      </c>
    </row>
    <row r="2931" spans="1:18" x14ac:dyDescent="0.35">
      <c r="A2931" s="83" t="str">
        <f>IFERROR(VLOOKUP(LEFT(F2931,4),Tabla3[[COD]:[PROCESO]],5,0),"")</f>
        <v/>
      </c>
      <c r="B2931" s="15"/>
      <c r="C2931" s="85"/>
      <c r="D2931" s="84" t="e">
        <f>VLOOKUP(E2931,FINCAS!$A$2:$B$77,2,0)</f>
        <v>#N/A</v>
      </c>
      <c r="E2931" s="15"/>
      <c r="F2931" s="15"/>
      <c r="G2931" s="82" t="e">
        <f>VLOOKUP(F2931,'ESTADAR V3 2025'!$D$125:$E$240,2,0)</f>
        <v>#N/A</v>
      </c>
      <c r="H2931" s="86"/>
      <c r="I2931" s="86"/>
      <c r="J2931" s="15"/>
      <c r="K2931" s="92">
        <f t="shared" si="191"/>
        <v>0</v>
      </c>
      <c r="L2931" s="93">
        <f t="shared" si="192"/>
        <v>0</v>
      </c>
      <c r="M2931" s="94" t="str">
        <f>+IFERROR(VLOOKUP(LEFT(F2931,4),'ESTADAR V3 2025'!$C$4:$G$116,4,0),"")</f>
        <v/>
      </c>
      <c r="N2931" s="95" t="str">
        <f t="shared" si="193"/>
        <v/>
      </c>
      <c r="O2931" s="96" t="str">
        <f t="shared" si="194"/>
        <v/>
      </c>
      <c r="P2931" s="14"/>
      <c r="Q2931" s="14"/>
      <c r="R2931" s="218" t="e">
        <f>+VLOOKUP(F2931,'ESTADAR V3 2025'!$D$125:$G$236,4,FALSE)</f>
        <v>#N/A</v>
      </c>
    </row>
    <row r="2932" spans="1:18" x14ac:dyDescent="0.35">
      <c r="A2932" s="83" t="str">
        <f>IFERROR(VLOOKUP(LEFT(F2932,4),Tabla3[[COD]:[PROCESO]],5,0),"")</f>
        <v/>
      </c>
      <c r="B2932" s="15"/>
      <c r="C2932" s="85"/>
      <c r="D2932" s="84" t="e">
        <f>VLOOKUP(E2932,FINCAS!$A$2:$B$77,2,0)</f>
        <v>#N/A</v>
      </c>
      <c r="E2932" s="15"/>
      <c r="F2932" s="15"/>
      <c r="G2932" s="82" t="e">
        <f>VLOOKUP(F2932,'ESTADAR V3 2025'!$D$125:$E$240,2,0)</f>
        <v>#N/A</v>
      </c>
      <c r="H2932" s="86"/>
      <c r="I2932" s="86"/>
      <c r="J2932" s="15"/>
      <c r="K2932" s="92">
        <f t="shared" si="191"/>
        <v>0</v>
      </c>
      <c r="L2932" s="93">
        <f t="shared" si="192"/>
        <v>0</v>
      </c>
      <c r="M2932" s="94" t="str">
        <f>+IFERROR(VLOOKUP(LEFT(F2932,4),'ESTADAR V3 2025'!$C$4:$G$116,4,0),"")</f>
        <v/>
      </c>
      <c r="N2932" s="95" t="str">
        <f t="shared" si="193"/>
        <v/>
      </c>
      <c r="O2932" s="96" t="str">
        <f t="shared" si="194"/>
        <v/>
      </c>
      <c r="P2932" s="14"/>
      <c r="Q2932" s="14"/>
      <c r="R2932" s="218" t="e">
        <f>+VLOOKUP(F2932,'ESTADAR V3 2025'!$D$125:$G$236,4,FALSE)</f>
        <v>#N/A</v>
      </c>
    </row>
    <row r="2933" spans="1:18" x14ac:dyDescent="0.35">
      <c r="A2933" s="83" t="str">
        <f>IFERROR(VLOOKUP(LEFT(F2933,4),Tabla3[[COD]:[PROCESO]],5,0),"")</f>
        <v/>
      </c>
      <c r="B2933" s="15"/>
      <c r="C2933" s="85"/>
      <c r="D2933" s="84" t="e">
        <f>VLOOKUP(E2933,FINCAS!$A$2:$B$77,2,0)</f>
        <v>#N/A</v>
      </c>
      <c r="E2933" s="15"/>
      <c r="F2933" s="15"/>
      <c r="G2933" s="82" t="e">
        <f>VLOOKUP(F2933,'ESTADAR V3 2025'!$D$125:$E$240,2,0)</f>
        <v>#N/A</v>
      </c>
      <c r="H2933" s="86"/>
      <c r="I2933" s="86"/>
      <c r="J2933" s="15"/>
      <c r="K2933" s="92">
        <f t="shared" si="191"/>
        <v>0</v>
      </c>
      <c r="L2933" s="93">
        <f t="shared" si="192"/>
        <v>0</v>
      </c>
      <c r="M2933" s="94" t="str">
        <f>+IFERROR(VLOOKUP(LEFT(F2933,4),'ESTADAR V3 2025'!$C$4:$G$116,4,0),"")</f>
        <v/>
      </c>
      <c r="N2933" s="95" t="str">
        <f t="shared" si="193"/>
        <v/>
      </c>
      <c r="O2933" s="96" t="str">
        <f t="shared" si="194"/>
        <v/>
      </c>
      <c r="P2933" s="14"/>
      <c r="Q2933" s="14"/>
      <c r="R2933" s="218" t="e">
        <f>+VLOOKUP(F2933,'ESTADAR V3 2025'!$D$125:$G$236,4,FALSE)</f>
        <v>#N/A</v>
      </c>
    </row>
    <row r="2934" spans="1:18" x14ac:dyDescent="0.35">
      <c r="A2934" s="83" t="str">
        <f>IFERROR(VLOOKUP(LEFT(F2934,4),Tabla3[[COD]:[PROCESO]],5,0),"")</f>
        <v/>
      </c>
      <c r="B2934" s="15"/>
      <c r="C2934" s="85"/>
      <c r="D2934" s="84" t="e">
        <f>VLOOKUP(E2934,FINCAS!$A$2:$B$77,2,0)</f>
        <v>#N/A</v>
      </c>
      <c r="E2934" s="15"/>
      <c r="F2934" s="15"/>
      <c r="G2934" s="82" t="e">
        <f>VLOOKUP(F2934,'ESTADAR V3 2025'!$D$125:$E$240,2,0)</f>
        <v>#N/A</v>
      </c>
      <c r="H2934" s="86"/>
      <c r="I2934" s="86"/>
      <c r="J2934" s="15"/>
      <c r="K2934" s="92">
        <f t="shared" si="191"/>
        <v>0</v>
      </c>
      <c r="L2934" s="93">
        <f t="shared" si="192"/>
        <v>0</v>
      </c>
      <c r="M2934" s="94" t="str">
        <f>+IFERROR(VLOOKUP(LEFT(F2934,4),'ESTADAR V3 2025'!$C$4:$G$116,4,0),"")</f>
        <v/>
      </c>
      <c r="N2934" s="95" t="str">
        <f t="shared" si="193"/>
        <v/>
      </c>
      <c r="O2934" s="96" t="str">
        <f t="shared" si="194"/>
        <v/>
      </c>
      <c r="P2934" s="14"/>
      <c r="Q2934" s="14"/>
      <c r="R2934" s="218" t="e">
        <f>+VLOOKUP(F2934,'ESTADAR V3 2025'!$D$125:$G$236,4,FALSE)</f>
        <v>#N/A</v>
      </c>
    </row>
    <row r="2935" spans="1:18" x14ac:dyDescent="0.35">
      <c r="A2935" s="83" t="str">
        <f>IFERROR(VLOOKUP(LEFT(F2935,4),Tabla3[[COD]:[PROCESO]],5,0),"")</f>
        <v/>
      </c>
      <c r="B2935" s="15"/>
      <c r="C2935" s="85"/>
      <c r="D2935" s="84" t="e">
        <f>VLOOKUP(E2935,FINCAS!$A$2:$B$77,2,0)</f>
        <v>#N/A</v>
      </c>
      <c r="E2935" s="15"/>
      <c r="F2935" s="15"/>
      <c r="G2935" s="82" t="e">
        <f>VLOOKUP(F2935,'ESTADAR V3 2025'!$D$125:$E$240,2,0)</f>
        <v>#N/A</v>
      </c>
      <c r="H2935" s="86"/>
      <c r="I2935" s="86"/>
      <c r="J2935" s="15"/>
      <c r="K2935" s="92">
        <f t="shared" si="191"/>
        <v>0</v>
      </c>
      <c r="L2935" s="93">
        <f t="shared" si="192"/>
        <v>0</v>
      </c>
      <c r="M2935" s="94" t="str">
        <f>+IFERROR(VLOOKUP(LEFT(F2935,4),'ESTADAR V3 2025'!$C$4:$G$116,4,0),"")</f>
        <v/>
      </c>
      <c r="N2935" s="95" t="str">
        <f t="shared" si="193"/>
        <v/>
      </c>
      <c r="O2935" s="96" t="str">
        <f t="shared" si="194"/>
        <v/>
      </c>
      <c r="P2935" s="14"/>
      <c r="Q2935" s="14"/>
      <c r="R2935" s="218" t="e">
        <f>+VLOOKUP(F2935,'ESTADAR V3 2025'!$D$125:$G$236,4,FALSE)</f>
        <v>#N/A</v>
      </c>
    </row>
    <row r="2936" spans="1:18" x14ac:dyDescent="0.35">
      <c r="A2936" s="83" t="str">
        <f>IFERROR(VLOOKUP(LEFT(F2936,4),Tabla3[[COD]:[PROCESO]],5,0),"")</f>
        <v/>
      </c>
      <c r="B2936" s="15"/>
      <c r="C2936" s="85"/>
      <c r="D2936" s="84" t="e">
        <f>VLOOKUP(E2936,FINCAS!$A$2:$B$77,2,0)</f>
        <v>#N/A</v>
      </c>
      <c r="E2936" s="15"/>
      <c r="F2936" s="15"/>
      <c r="G2936" s="82" t="e">
        <f>VLOOKUP(F2936,'ESTADAR V3 2025'!$D$125:$E$240,2,0)</f>
        <v>#N/A</v>
      </c>
      <c r="H2936" s="86"/>
      <c r="I2936" s="86"/>
      <c r="J2936" s="15"/>
      <c r="K2936" s="92">
        <f t="shared" si="191"/>
        <v>0</v>
      </c>
      <c r="L2936" s="93">
        <f t="shared" si="192"/>
        <v>0</v>
      </c>
      <c r="M2936" s="94" t="str">
        <f>+IFERROR(VLOOKUP(LEFT(F2936,4),'ESTADAR V3 2025'!$C$4:$G$116,4,0),"")</f>
        <v/>
      </c>
      <c r="N2936" s="95" t="str">
        <f t="shared" si="193"/>
        <v/>
      </c>
      <c r="O2936" s="96" t="str">
        <f t="shared" si="194"/>
        <v/>
      </c>
      <c r="P2936" s="14"/>
      <c r="Q2936" s="14"/>
      <c r="R2936" s="218" t="e">
        <f>+VLOOKUP(F2936,'ESTADAR V3 2025'!$D$125:$G$236,4,FALSE)</f>
        <v>#N/A</v>
      </c>
    </row>
    <row r="2937" spans="1:18" x14ac:dyDescent="0.35">
      <c r="A2937" s="83" t="str">
        <f>IFERROR(VLOOKUP(LEFT(F2937,4),Tabla3[[COD]:[PROCESO]],5,0),"")</f>
        <v/>
      </c>
      <c r="B2937" s="15"/>
      <c r="C2937" s="85"/>
      <c r="D2937" s="84" t="e">
        <f>VLOOKUP(E2937,FINCAS!$A$2:$B$77,2,0)</f>
        <v>#N/A</v>
      </c>
      <c r="E2937" s="15"/>
      <c r="F2937" s="15"/>
      <c r="G2937" s="82" t="e">
        <f>VLOOKUP(F2937,'ESTADAR V3 2025'!$D$125:$E$240,2,0)</f>
        <v>#N/A</v>
      </c>
      <c r="H2937" s="86"/>
      <c r="I2937" s="86"/>
      <c r="J2937" s="15"/>
      <c r="K2937" s="92">
        <f t="shared" si="191"/>
        <v>0</v>
      </c>
      <c r="L2937" s="93">
        <f t="shared" si="192"/>
        <v>0</v>
      </c>
      <c r="M2937" s="94" t="str">
        <f>+IFERROR(VLOOKUP(LEFT(F2937,4),'ESTADAR V3 2025'!$C$4:$G$116,4,0),"")</f>
        <v/>
      </c>
      <c r="N2937" s="95" t="str">
        <f t="shared" si="193"/>
        <v/>
      </c>
      <c r="O2937" s="96" t="str">
        <f t="shared" si="194"/>
        <v/>
      </c>
      <c r="P2937" s="14"/>
      <c r="Q2937" s="14"/>
      <c r="R2937" s="218" t="e">
        <f>+VLOOKUP(F2937,'ESTADAR V3 2025'!$D$125:$G$236,4,FALSE)</f>
        <v>#N/A</v>
      </c>
    </row>
    <row r="2938" spans="1:18" x14ac:dyDescent="0.35">
      <c r="A2938" s="83" t="str">
        <f>IFERROR(VLOOKUP(LEFT(F2938,4),Tabla3[[COD]:[PROCESO]],5,0),"")</f>
        <v/>
      </c>
      <c r="B2938" s="15"/>
      <c r="C2938" s="85"/>
      <c r="D2938" s="84" t="e">
        <f>VLOOKUP(E2938,FINCAS!$A$2:$B$77,2,0)</f>
        <v>#N/A</v>
      </c>
      <c r="E2938" s="15"/>
      <c r="F2938" s="15"/>
      <c r="G2938" s="82" t="e">
        <f>VLOOKUP(F2938,'ESTADAR V3 2025'!$D$125:$E$240,2,0)</f>
        <v>#N/A</v>
      </c>
      <c r="H2938" s="86"/>
      <c r="I2938" s="86"/>
      <c r="J2938" s="15"/>
      <c r="K2938" s="92">
        <f t="shared" si="191"/>
        <v>0</v>
      </c>
      <c r="L2938" s="93">
        <f t="shared" si="192"/>
        <v>0</v>
      </c>
      <c r="M2938" s="94" t="str">
        <f>+IFERROR(VLOOKUP(LEFT(F2938,4),'ESTADAR V3 2025'!$C$4:$G$116,4,0),"")</f>
        <v/>
      </c>
      <c r="N2938" s="95" t="str">
        <f t="shared" si="193"/>
        <v/>
      </c>
      <c r="O2938" s="96" t="str">
        <f t="shared" si="194"/>
        <v/>
      </c>
      <c r="P2938" s="14"/>
      <c r="Q2938" s="14"/>
      <c r="R2938" s="218" t="e">
        <f>+VLOOKUP(F2938,'ESTADAR V3 2025'!$D$125:$G$236,4,FALSE)</f>
        <v>#N/A</v>
      </c>
    </row>
    <row r="2939" spans="1:18" x14ac:dyDescent="0.35">
      <c r="A2939" s="83" t="str">
        <f>IFERROR(VLOOKUP(LEFT(F2939,4),Tabla3[[COD]:[PROCESO]],5,0),"")</f>
        <v/>
      </c>
      <c r="B2939" s="15"/>
      <c r="C2939" s="85"/>
      <c r="D2939" s="84" t="e">
        <f>VLOOKUP(E2939,FINCAS!$A$2:$B$77,2,0)</f>
        <v>#N/A</v>
      </c>
      <c r="E2939" s="15"/>
      <c r="F2939" s="15"/>
      <c r="G2939" s="82" t="e">
        <f>VLOOKUP(F2939,'ESTADAR V3 2025'!$D$125:$E$240,2,0)</f>
        <v>#N/A</v>
      </c>
      <c r="H2939" s="86"/>
      <c r="I2939" s="86"/>
      <c r="J2939" s="15"/>
      <c r="K2939" s="92">
        <f t="shared" si="191"/>
        <v>0</v>
      </c>
      <c r="L2939" s="93">
        <f t="shared" si="192"/>
        <v>0</v>
      </c>
      <c r="M2939" s="94" t="str">
        <f>+IFERROR(VLOOKUP(LEFT(F2939,4),'ESTADAR V3 2025'!$C$4:$G$116,4,0),"")</f>
        <v/>
      </c>
      <c r="N2939" s="95" t="str">
        <f t="shared" si="193"/>
        <v/>
      </c>
      <c r="O2939" s="96" t="str">
        <f t="shared" si="194"/>
        <v/>
      </c>
      <c r="P2939" s="14"/>
      <c r="Q2939" s="14"/>
      <c r="R2939" s="218" t="e">
        <f>+VLOOKUP(F2939,'ESTADAR V3 2025'!$D$125:$G$236,4,FALSE)</f>
        <v>#N/A</v>
      </c>
    </row>
    <row r="2940" spans="1:18" x14ac:dyDescent="0.35">
      <c r="A2940" s="83" t="str">
        <f>IFERROR(VLOOKUP(LEFT(F2940,4),Tabla3[[COD]:[PROCESO]],5,0),"")</f>
        <v/>
      </c>
      <c r="B2940" s="15"/>
      <c r="C2940" s="85"/>
      <c r="D2940" s="84" t="e">
        <f>VLOOKUP(E2940,FINCAS!$A$2:$B$77,2,0)</f>
        <v>#N/A</v>
      </c>
      <c r="E2940" s="15"/>
      <c r="F2940" s="15"/>
      <c r="G2940" s="82" t="e">
        <f>VLOOKUP(F2940,'ESTADAR V3 2025'!$D$125:$E$240,2,0)</f>
        <v>#N/A</v>
      </c>
      <c r="H2940" s="86"/>
      <c r="I2940" s="86"/>
      <c r="J2940" s="15"/>
      <c r="K2940" s="92">
        <f t="shared" si="191"/>
        <v>0</v>
      </c>
      <c r="L2940" s="93">
        <f t="shared" si="192"/>
        <v>0</v>
      </c>
      <c r="M2940" s="94" t="str">
        <f>+IFERROR(VLOOKUP(LEFT(F2940,4),'ESTADAR V3 2025'!$C$4:$G$116,4,0),"")</f>
        <v/>
      </c>
      <c r="N2940" s="95" t="str">
        <f t="shared" si="193"/>
        <v/>
      </c>
      <c r="O2940" s="96" t="str">
        <f t="shared" si="194"/>
        <v/>
      </c>
      <c r="P2940" s="14"/>
      <c r="Q2940" s="14"/>
      <c r="R2940" s="218" t="e">
        <f>+VLOOKUP(F2940,'ESTADAR V3 2025'!$D$125:$G$236,4,FALSE)</f>
        <v>#N/A</v>
      </c>
    </row>
    <row r="2941" spans="1:18" x14ac:dyDescent="0.35">
      <c r="A2941" s="83" t="str">
        <f>IFERROR(VLOOKUP(LEFT(F2941,4),Tabla3[[COD]:[PROCESO]],5,0),"")</f>
        <v/>
      </c>
      <c r="B2941" s="15"/>
      <c r="C2941" s="85"/>
      <c r="D2941" s="84" t="e">
        <f>VLOOKUP(E2941,FINCAS!$A$2:$B$77,2,0)</f>
        <v>#N/A</v>
      </c>
      <c r="E2941" s="15"/>
      <c r="F2941" s="15"/>
      <c r="G2941" s="82" t="e">
        <f>VLOOKUP(F2941,'ESTADAR V3 2025'!$D$125:$E$240,2,0)</f>
        <v>#N/A</v>
      </c>
      <c r="H2941" s="86"/>
      <c r="I2941" s="86"/>
      <c r="J2941" s="15"/>
      <c r="K2941" s="92">
        <f t="shared" si="191"/>
        <v>0</v>
      </c>
      <c r="L2941" s="93">
        <f t="shared" si="192"/>
        <v>0</v>
      </c>
      <c r="M2941" s="94" t="str">
        <f>+IFERROR(VLOOKUP(LEFT(F2941,4),'ESTADAR V3 2025'!$C$4:$G$116,4,0),"")</f>
        <v/>
      </c>
      <c r="N2941" s="95" t="str">
        <f t="shared" si="193"/>
        <v/>
      </c>
      <c r="O2941" s="96" t="str">
        <f t="shared" si="194"/>
        <v/>
      </c>
      <c r="P2941" s="14"/>
      <c r="Q2941" s="14"/>
      <c r="R2941" s="218" t="e">
        <f>+VLOOKUP(F2941,'ESTADAR V3 2025'!$D$125:$G$236,4,FALSE)</f>
        <v>#N/A</v>
      </c>
    </row>
    <row r="2942" spans="1:18" x14ac:dyDescent="0.35">
      <c r="A2942" s="83" t="str">
        <f>IFERROR(VLOOKUP(LEFT(F2942,4),Tabla3[[COD]:[PROCESO]],5,0),"")</f>
        <v/>
      </c>
      <c r="B2942" s="15"/>
      <c r="C2942" s="85"/>
      <c r="D2942" s="84" t="e">
        <f>VLOOKUP(E2942,FINCAS!$A$2:$B$77,2,0)</f>
        <v>#N/A</v>
      </c>
      <c r="E2942" s="15"/>
      <c r="F2942" s="15"/>
      <c r="G2942" s="82" t="e">
        <f>VLOOKUP(F2942,'ESTADAR V3 2025'!$D$125:$E$240,2,0)</f>
        <v>#N/A</v>
      </c>
      <c r="H2942" s="86"/>
      <c r="I2942" s="86"/>
      <c r="J2942" s="15"/>
      <c r="K2942" s="92">
        <f t="shared" si="191"/>
        <v>0</v>
      </c>
      <c r="L2942" s="93">
        <f t="shared" si="192"/>
        <v>0</v>
      </c>
      <c r="M2942" s="94" t="str">
        <f>+IFERROR(VLOOKUP(LEFT(F2942,4),'ESTADAR V3 2025'!$C$4:$G$116,4,0),"")</f>
        <v/>
      </c>
      <c r="N2942" s="95" t="str">
        <f t="shared" si="193"/>
        <v/>
      </c>
      <c r="O2942" s="96" t="str">
        <f t="shared" si="194"/>
        <v/>
      </c>
      <c r="P2942" s="14"/>
      <c r="Q2942" s="14"/>
      <c r="R2942" s="218" t="e">
        <f>+VLOOKUP(F2942,'ESTADAR V3 2025'!$D$125:$G$236,4,FALSE)</f>
        <v>#N/A</v>
      </c>
    </row>
    <row r="2943" spans="1:18" x14ac:dyDescent="0.35">
      <c r="A2943" s="83" t="str">
        <f>IFERROR(VLOOKUP(LEFT(F2943,4),Tabla3[[COD]:[PROCESO]],5,0),"")</f>
        <v/>
      </c>
      <c r="B2943" s="15"/>
      <c r="C2943" s="85"/>
      <c r="D2943" s="84" t="e">
        <f>VLOOKUP(E2943,FINCAS!$A$2:$B$77,2,0)</f>
        <v>#N/A</v>
      </c>
      <c r="E2943" s="15"/>
      <c r="F2943" s="15"/>
      <c r="G2943" s="82" t="e">
        <f>VLOOKUP(F2943,'ESTADAR V3 2025'!$D$125:$E$240,2,0)</f>
        <v>#N/A</v>
      </c>
      <c r="H2943" s="86"/>
      <c r="I2943" s="86"/>
      <c r="J2943" s="15"/>
      <c r="K2943" s="92">
        <f t="shared" si="191"/>
        <v>0</v>
      </c>
      <c r="L2943" s="93">
        <f t="shared" si="192"/>
        <v>0</v>
      </c>
      <c r="M2943" s="94" t="str">
        <f>+IFERROR(VLOOKUP(LEFT(F2943,4),'ESTADAR V3 2025'!$C$4:$G$116,4,0),"")</f>
        <v/>
      </c>
      <c r="N2943" s="95" t="str">
        <f t="shared" si="193"/>
        <v/>
      </c>
      <c r="O2943" s="96" t="str">
        <f t="shared" si="194"/>
        <v/>
      </c>
      <c r="P2943" s="14"/>
      <c r="Q2943" s="14"/>
      <c r="R2943" s="218" t="e">
        <f>+VLOOKUP(F2943,'ESTADAR V3 2025'!$D$125:$G$236,4,FALSE)</f>
        <v>#N/A</v>
      </c>
    </row>
    <row r="2944" spans="1:18" x14ac:dyDescent="0.35">
      <c r="A2944" s="83" t="str">
        <f>IFERROR(VLOOKUP(LEFT(F2944,4),Tabla3[[COD]:[PROCESO]],5,0),"")</f>
        <v/>
      </c>
      <c r="B2944" s="15"/>
      <c r="C2944" s="85"/>
      <c r="D2944" s="84" t="e">
        <f>VLOOKUP(E2944,FINCAS!$A$2:$B$77,2,0)</f>
        <v>#N/A</v>
      </c>
      <c r="E2944" s="15"/>
      <c r="F2944" s="15"/>
      <c r="G2944" s="82" t="e">
        <f>VLOOKUP(F2944,'ESTADAR V3 2025'!$D$125:$E$240,2,0)</f>
        <v>#N/A</v>
      </c>
      <c r="H2944" s="86"/>
      <c r="I2944" s="86"/>
      <c r="J2944" s="15"/>
      <c r="K2944" s="92">
        <f t="shared" si="191"/>
        <v>0</v>
      </c>
      <c r="L2944" s="93">
        <f t="shared" si="192"/>
        <v>0</v>
      </c>
      <c r="M2944" s="94" t="str">
        <f>+IFERROR(VLOOKUP(LEFT(F2944,4),'ESTADAR V3 2025'!$C$4:$G$116,4,0),"")</f>
        <v/>
      </c>
      <c r="N2944" s="95" t="str">
        <f t="shared" si="193"/>
        <v/>
      </c>
      <c r="O2944" s="96" t="str">
        <f t="shared" si="194"/>
        <v/>
      </c>
      <c r="P2944" s="14"/>
      <c r="Q2944" s="14"/>
      <c r="R2944" s="218" t="e">
        <f>+VLOOKUP(F2944,'ESTADAR V3 2025'!$D$125:$G$236,4,FALSE)</f>
        <v>#N/A</v>
      </c>
    </row>
    <row r="2945" spans="1:18" x14ac:dyDescent="0.35">
      <c r="A2945" s="83" t="str">
        <f>IFERROR(VLOOKUP(LEFT(F2945,4),Tabla3[[COD]:[PROCESO]],5,0),"")</f>
        <v/>
      </c>
      <c r="B2945" s="15"/>
      <c r="C2945" s="85"/>
      <c r="D2945" s="84" t="e">
        <f>VLOOKUP(E2945,FINCAS!$A$2:$B$77,2,0)</f>
        <v>#N/A</v>
      </c>
      <c r="E2945" s="15"/>
      <c r="F2945" s="15"/>
      <c r="G2945" s="82" t="e">
        <f>VLOOKUP(F2945,'ESTADAR V3 2025'!$D$125:$E$240,2,0)</f>
        <v>#N/A</v>
      </c>
      <c r="H2945" s="86"/>
      <c r="I2945" s="86"/>
      <c r="J2945" s="15"/>
      <c r="K2945" s="92">
        <f t="shared" si="191"/>
        <v>0</v>
      </c>
      <c r="L2945" s="93">
        <f t="shared" si="192"/>
        <v>0</v>
      </c>
      <c r="M2945" s="94" t="str">
        <f>+IFERROR(VLOOKUP(LEFT(F2945,4),'ESTADAR V3 2025'!$C$4:$G$116,4,0),"")</f>
        <v/>
      </c>
      <c r="N2945" s="95" t="str">
        <f t="shared" si="193"/>
        <v/>
      </c>
      <c r="O2945" s="96" t="str">
        <f t="shared" si="194"/>
        <v/>
      </c>
      <c r="P2945" s="14"/>
      <c r="Q2945" s="14"/>
      <c r="R2945" s="218" t="e">
        <f>+VLOOKUP(F2945,'ESTADAR V3 2025'!$D$125:$G$236,4,FALSE)</f>
        <v>#N/A</v>
      </c>
    </row>
    <row r="2946" spans="1:18" x14ac:dyDescent="0.35">
      <c r="A2946" s="83" t="str">
        <f>IFERROR(VLOOKUP(LEFT(F2946,4),Tabla3[[COD]:[PROCESO]],5,0),"")</f>
        <v/>
      </c>
      <c r="B2946" s="15"/>
      <c r="C2946" s="85"/>
      <c r="D2946" s="84" t="e">
        <f>VLOOKUP(E2946,FINCAS!$A$2:$B$77,2,0)</f>
        <v>#N/A</v>
      </c>
      <c r="E2946" s="15"/>
      <c r="F2946" s="15"/>
      <c r="G2946" s="82" t="e">
        <f>VLOOKUP(F2946,'ESTADAR V3 2025'!$D$125:$E$240,2,0)</f>
        <v>#N/A</v>
      </c>
      <c r="H2946" s="86"/>
      <c r="I2946" s="86"/>
      <c r="J2946" s="15"/>
      <c r="K2946" s="92">
        <f t="shared" si="191"/>
        <v>0</v>
      </c>
      <c r="L2946" s="93">
        <f t="shared" si="192"/>
        <v>0</v>
      </c>
      <c r="M2946" s="94" t="str">
        <f>+IFERROR(VLOOKUP(LEFT(F2946,4),'ESTADAR V3 2025'!$C$4:$G$116,4,0),"")</f>
        <v/>
      </c>
      <c r="N2946" s="95" t="str">
        <f t="shared" si="193"/>
        <v/>
      </c>
      <c r="O2946" s="96" t="str">
        <f t="shared" si="194"/>
        <v/>
      </c>
      <c r="P2946" s="14"/>
      <c r="Q2946" s="14"/>
      <c r="R2946" s="218" t="e">
        <f>+VLOOKUP(F2946,'ESTADAR V3 2025'!$D$125:$G$236,4,FALSE)</f>
        <v>#N/A</v>
      </c>
    </row>
    <row r="2947" spans="1:18" x14ac:dyDescent="0.35">
      <c r="A2947" s="83" t="str">
        <f>IFERROR(VLOOKUP(LEFT(F2947,4),Tabla3[[COD]:[PROCESO]],5,0),"")</f>
        <v/>
      </c>
      <c r="B2947" s="15"/>
      <c r="C2947" s="85"/>
      <c r="D2947" s="84" t="e">
        <f>VLOOKUP(E2947,FINCAS!$A$2:$B$77,2,0)</f>
        <v>#N/A</v>
      </c>
      <c r="E2947" s="15"/>
      <c r="F2947" s="15"/>
      <c r="G2947" s="82" t="e">
        <f>VLOOKUP(F2947,'ESTADAR V3 2025'!$D$125:$E$240,2,0)</f>
        <v>#N/A</v>
      </c>
      <c r="H2947" s="86"/>
      <c r="I2947" s="86"/>
      <c r="J2947" s="15"/>
      <c r="K2947" s="92">
        <f t="shared" si="191"/>
        <v>0</v>
      </c>
      <c r="L2947" s="93">
        <f t="shared" si="192"/>
        <v>0</v>
      </c>
      <c r="M2947" s="94" t="str">
        <f>+IFERROR(VLOOKUP(LEFT(F2947,4),'ESTADAR V3 2025'!$C$4:$G$116,4,0),"")</f>
        <v/>
      </c>
      <c r="N2947" s="95" t="str">
        <f t="shared" si="193"/>
        <v/>
      </c>
      <c r="O2947" s="96" t="str">
        <f t="shared" si="194"/>
        <v/>
      </c>
      <c r="P2947" s="14"/>
      <c r="Q2947" s="14"/>
      <c r="R2947" s="218" t="e">
        <f>+VLOOKUP(F2947,'ESTADAR V3 2025'!$D$125:$G$236,4,FALSE)</f>
        <v>#N/A</v>
      </c>
    </row>
    <row r="2948" spans="1:18" x14ac:dyDescent="0.35">
      <c r="A2948" s="83" t="str">
        <f>IFERROR(VLOOKUP(LEFT(F2948,4),Tabla3[[COD]:[PROCESO]],5,0),"")</f>
        <v/>
      </c>
      <c r="B2948" s="15"/>
      <c r="C2948" s="85"/>
      <c r="D2948" s="84" t="e">
        <f>VLOOKUP(E2948,FINCAS!$A$2:$B$77,2,0)</f>
        <v>#N/A</v>
      </c>
      <c r="E2948" s="15"/>
      <c r="F2948" s="15"/>
      <c r="G2948" s="82" t="e">
        <f>VLOOKUP(F2948,'ESTADAR V3 2025'!$D$125:$E$240,2,0)</f>
        <v>#N/A</v>
      </c>
      <c r="H2948" s="86"/>
      <c r="I2948" s="86"/>
      <c r="J2948" s="15"/>
      <c r="K2948" s="92">
        <f t="shared" si="191"/>
        <v>0</v>
      </c>
      <c r="L2948" s="93">
        <f t="shared" si="192"/>
        <v>0</v>
      </c>
      <c r="M2948" s="94" t="str">
        <f>+IFERROR(VLOOKUP(LEFT(F2948,4),'ESTADAR V3 2025'!$C$4:$G$116,4,0),"")</f>
        <v/>
      </c>
      <c r="N2948" s="95" t="str">
        <f t="shared" si="193"/>
        <v/>
      </c>
      <c r="O2948" s="96" t="str">
        <f t="shared" si="194"/>
        <v/>
      </c>
      <c r="P2948" s="14"/>
      <c r="Q2948" s="14"/>
      <c r="R2948" s="218" t="e">
        <f>+VLOOKUP(F2948,'ESTADAR V3 2025'!$D$125:$G$236,4,FALSE)</f>
        <v>#N/A</v>
      </c>
    </row>
    <row r="2949" spans="1:18" x14ac:dyDescent="0.35">
      <c r="A2949" s="83" t="str">
        <f>IFERROR(VLOOKUP(LEFT(F2949,4),Tabla3[[COD]:[PROCESO]],5,0),"")</f>
        <v/>
      </c>
      <c r="B2949" s="15"/>
      <c r="C2949" s="85"/>
      <c r="D2949" s="84" t="e">
        <f>VLOOKUP(E2949,FINCAS!$A$2:$B$77,2,0)</f>
        <v>#N/A</v>
      </c>
      <c r="E2949" s="15"/>
      <c r="F2949" s="15"/>
      <c r="G2949" s="82" t="e">
        <f>VLOOKUP(F2949,'ESTADAR V3 2025'!$D$125:$E$240,2,0)</f>
        <v>#N/A</v>
      </c>
      <c r="H2949" s="86"/>
      <c r="I2949" s="86"/>
      <c r="J2949" s="15"/>
      <c r="K2949" s="92">
        <f t="shared" si="191"/>
        <v>0</v>
      </c>
      <c r="L2949" s="93">
        <f t="shared" si="192"/>
        <v>0</v>
      </c>
      <c r="M2949" s="94" t="str">
        <f>+IFERROR(VLOOKUP(LEFT(F2949,4),'ESTADAR V3 2025'!$C$4:$G$116,4,0),"")</f>
        <v/>
      </c>
      <c r="N2949" s="95" t="str">
        <f t="shared" si="193"/>
        <v/>
      </c>
      <c r="O2949" s="96" t="str">
        <f t="shared" si="194"/>
        <v/>
      </c>
      <c r="P2949" s="14"/>
      <c r="Q2949" s="14"/>
      <c r="R2949" s="218" t="e">
        <f>+VLOOKUP(F2949,'ESTADAR V3 2025'!$D$125:$G$236,4,FALSE)</f>
        <v>#N/A</v>
      </c>
    </row>
    <row r="2950" spans="1:18" x14ac:dyDescent="0.35">
      <c r="A2950" s="83" t="str">
        <f>IFERROR(VLOOKUP(LEFT(F2950,4),Tabla3[[COD]:[PROCESO]],5,0),"")</f>
        <v/>
      </c>
      <c r="B2950" s="15"/>
      <c r="C2950" s="85"/>
      <c r="D2950" s="84" t="e">
        <f>VLOOKUP(E2950,FINCAS!$A$2:$B$77,2,0)</f>
        <v>#N/A</v>
      </c>
      <c r="E2950" s="15"/>
      <c r="F2950" s="15"/>
      <c r="G2950" s="82" t="e">
        <f>VLOOKUP(F2950,'ESTADAR V3 2025'!$D$125:$E$240,2,0)</f>
        <v>#N/A</v>
      </c>
      <c r="H2950" s="86"/>
      <c r="I2950" s="86"/>
      <c r="J2950" s="15"/>
      <c r="K2950" s="92">
        <f t="shared" si="191"/>
        <v>0</v>
      </c>
      <c r="L2950" s="93">
        <f t="shared" si="192"/>
        <v>0</v>
      </c>
      <c r="M2950" s="94" t="str">
        <f>+IFERROR(VLOOKUP(LEFT(F2950,4),'ESTADAR V3 2025'!$C$4:$G$116,4,0),"")</f>
        <v/>
      </c>
      <c r="N2950" s="95" t="str">
        <f t="shared" si="193"/>
        <v/>
      </c>
      <c r="O2950" s="96" t="str">
        <f t="shared" si="194"/>
        <v/>
      </c>
      <c r="P2950" s="14"/>
      <c r="Q2950" s="14"/>
      <c r="R2950" s="218" t="e">
        <f>+VLOOKUP(F2950,'ESTADAR V3 2025'!$D$125:$G$236,4,FALSE)</f>
        <v>#N/A</v>
      </c>
    </row>
    <row r="2951" spans="1:18" x14ac:dyDescent="0.35">
      <c r="A2951" s="83" t="str">
        <f>IFERROR(VLOOKUP(LEFT(F2951,4),Tabla3[[COD]:[PROCESO]],5,0),"")</f>
        <v/>
      </c>
      <c r="B2951" s="15"/>
      <c r="C2951" s="85"/>
      <c r="D2951" s="84" t="e">
        <f>VLOOKUP(E2951,FINCAS!$A$2:$B$77,2,0)</f>
        <v>#N/A</v>
      </c>
      <c r="E2951" s="15"/>
      <c r="F2951" s="15"/>
      <c r="G2951" s="82" t="e">
        <f>VLOOKUP(F2951,'ESTADAR V3 2025'!$D$125:$E$240,2,0)</f>
        <v>#N/A</v>
      </c>
      <c r="H2951" s="86"/>
      <c r="I2951" s="86"/>
      <c r="J2951" s="15"/>
      <c r="K2951" s="92">
        <f t="shared" si="191"/>
        <v>0</v>
      </c>
      <c r="L2951" s="93">
        <f t="shared" si="192"/>
        <v>0</v>
      </c>
      <c r="M2951" s="94" t="str">
        <f>+IFERROR(VLOOKUP(LEFT(F2951,4),'ESTADAR V3 2025'!$C$4:$G$116,4,0),"")</f>
        <v/>
      </c>
      <c r="N2951" s="95" t="str">
        <f t="shared" si="193"/>
        <v/>
      </c>
      <c r="O2951" s="96" t="str">
        <f t="shared" si="194"/>
        <v/>
      </c>
      <c r="P2951" s="14"/>
      <c r="Q2951" s="14"/>
      <c r="R2951" s="218" t="e">
        <f>+VLOOKUP(F2951,'ESTADAR V3 2025'!$D$125:$G$236,4,FALSE)</f>
        <v>#N/A</v>
      </c>
    </row>
    <row r="2952" spans="1:18" x14ac:dyDescent="0.35">
      <c r="A2952" s="83" t="str">
        <f>IFERROR(VLOOKUP(LEFT(F2952,4),Tabla3[[COD]:[PROCESO]],5,0),"")</f>
        <v/>
      </c>
      <c r="B2952" s="15"/>
      <c r="C2952" s="85"/>
      <c r="D2952" s="84" t="e">
        <f>VLOOKUP(E2952,FINCAS!$A$2:$B$77,2,0)</f>
        <v>#N/A</v>
      </c>
      <c r="E2952" s="15"/>
      <c r="F2952" s="15"/>
      <c r="G2952" s="82" t="e">
        <f>VLOOKUP(F2952,'ESTADAR V3 2025'!$D$125:$E$240,2,0)</f>
        <v>#N/A</v>
      </c>
      <c r="H2952" s="86"/>
      <c r="I2952" s="86"/>
      <c r="J2952" s="15"/>
      <c r="K2952" s="92">
        <f t="shared" si="191"/>
        <v>0</v>
      </c>
      <c r="L2952" s="93">
        <f t="shared" si="192"/>
        <v>0</v>
      </c>
      <c r="M2952" s="94" t="str">
        <f>+IFERROR(VLOOKUP(LEFT(F2952,4),'ESTADAR V3 2025'!$C$4:$G$116,4,0),"")</f>
        <v/>
      </c>
      <c r="N2952" s="95" t="str">
        <f t="shared" si="193"/>
        <v/>
      </c>
      <c r="O2952" s="96" t="str">
        <f t="shared" si="194"/>
        <v/>
      </c>
      <c r="P2952" s="14"/>
      <c r="Q2952" s="14"/>
      <c r="R2952" s="218" t="e">
        <f>+VLOOKUP(F2952,'ESTADAR V3 2025'!$D$125:$G$236,4,FALSE)</f>
        <v>#N/A</v>
      </c>
    </row>
    <row r="2953" spans="1:18" x14ac:dyDescent="0.35">
      <c r="A2953" s="83" t="str">
        <f>IFERROR(VLOOKUP(LEFT(F2953,4),Tabla3[[COD]:[PROCESO]],5,0),"")</f>
        <v/>
      </c>
      <c r="B2953" s="15"/>
      <c r="C2953" s="85"/>
      <c r="D2953" s="84" t="e">
        <f>VLOOKUP(E2953,FINCAS!$A$2:$B$77,2,0)</f>
        <v>#N/A</v>
      </c>
      <c r="E2953" s="15"/>
      <c r="F2953" s="15"/>
      <c r="G2953" s="82" t="e">
        <f>VLOOKUP(F2953,'ESTADAR V3 2025'!$D$125:$E$240,2,0)</f>
        <v>#N/A</v>
      </c>
      <c r="H2953" s="86"/>
      <c r="I2953" s="86"/>
      <c r="J2953" s="15"/>
      <c r="K2953" s="92">
        <f t="shared" si="191"/>
        <v>0</v>
      </c>
      <c r="L2953" s="93">
        <f t="shared" si="192"/>
        <v>0</v>
      </c>
      <c r="M2953" s="94" t="str">
        <f>+IFERROR(VLOOKUP(LEFT(F2953,4),'ESTADAR V3 2025'!$C$4:$G$116,4,0),"")</f>
        <v/>
      </c>
      <c r="N2953" s="95" t="str">
        <f t="shared" si="193"/>
        <v/>
      </c>
      <c r="O2953" s="96" t="str">
        <f t="shared" si="194"/>
        <v/>
      </c>
      <c r="P2953" s="14"/>
      <c r="Q2953" s="14"/>
      <c r="R2953" s="218" t="e">
        <f>+VLOOKUP(F2953,'ESTADAR V3 2025'!$D$125:$G$236,4,FALSE)</f>
        <v>#N/A</v>
      </c>
    </row>
    <row r="2954" spans="1:18" x14ac:dyDescent="0.35">
      <c r="A2954" s="83" t="str">
        <f>IFERROR(VLOOKUP(LEFT(F2954,4),Tabla3[[COD]:[PROCESO]],5,0),"")</f>
        <v/>
      </c>
      <c r="B2954" s="15"/>
      <c r="C2954" s="85"/>
      <c r="D2954" s="84" t="e">
        <f>VLOOKUP(E2954,FINCAS!$A$2:$B$77,2,0)</f>
        <v>#N/A</v>
      </c>
      <c r="E2954" s="15"/>
      <c r="F2954" s="15"/>
      <c r="G2954" s="82" t="e">
        <f>VLOOKUP(F2954,'ESTADAR V3 2025'!$D$125:$E$240,2,0)</f>
        <v>#N/A</v>
      </c>
      <c r="H2954" s="86"/>
      <c r="I2954" s="86"/>
      <c r="J2954" s="15"/>
      <c r="K2954" s="92">
        <f t="shared" si="191"/>
        <v>0</v>
      </c>
      <c r="L2954" s="93">
        <f t="shared" si="192"/>
        <v>0</v>
      </c>
      <c r="M2954" s="94" t="str">
        <f>+IFERROR(VLOOKUP(LEFT(F2954,4),'ESTADAR V3 2025'!$C$4:$G$116,4,0),"")</f>
        <v/>
      </c>
      <c r="N2954" s="95" t="str">
        <f t="shared" si="193"/>
        <v/>
      </c>
      <c r="O2954" s="96" t="str">
        <f t="shared" si="194"/>
        <v/>
      </c>
      <c r="P2954" s="14"/>
      <c r="Q2954" s="14"/>
      <c r="R2954" s="218" t="e">
        <f>+VLOOKUP(F2954,'ESTADAR V3 2025'!$D$125:$G$236,4,FALSE)</f>
        <v>#N/A</v>
      </c>
    </row>
    <row r="2955" spans="1:18" x14ac:dyDescent="0.35">
      <c r="A2955" s="83" t="str">
        <f>IFERROR(VLOOKUP(LEFT(F2955,4),Tabla3[[COD]:[PROCESO]],5,0),"")</f>
        <v/>
      </c>
      <c r="B2955" s="15"/>
      <c r="C2955" s="85"/>
      <c r="D2955" s="84" t="e">
        <f>VLOOKUP(E2955,FINCAS!$A$2:$B$77,2,0)</f>
        <v>#N/A</v>
      </c>
      <c r="E2955" s="15"/>
      <c r="F2955" s="15"/>
      <c r="G2955" s="82" t="e">
        <f>VLOOKUP(F2955,'ESTADAR V3 2025'!$D$125:$E$240,2,0)</f>
        <v>#N/A</v>
      </c>
      <c r="H2955" s="86"/>
      <c r="I2955" s="86"/>
      <c r="J2955" s="15"/>
      <c r="K2955" s="92">
        <f t="shared" si="191"/>
        <v>0</v>
      </c>
      <c r="L2955" s="93">
        <f t="shared" si="192"/>
        <v>0</v>
      </c>
      <c r="M2955" s="94" t="str">
        <f>+IFERROR(VLOOKUP(LEFT(F2955,4),'ESTADAR V3 2025'!$C$4:$G$116,4,0),"")</f>
        <v/>
      </c>
      <c r="N2955" s="95" t="str">
        <f t="shared" si="193"/>
        <v/>
      </c>
      <c r="O2955" s="96" t="str">
        <f t="shared" si="194"/>
        <v/>
      </c>
      <c r="P2955" s="14"/>
      <c r="Q2955" s="14"/>
      <c r="R2955" s="218" t="e">
        <f>+VLOOKUP(F2955,'ESTADAR V3 2025'!$D$125:$G$236,4,FALSE)</f>
        <v>#N/A</v>
      </c>
    </row>
    <row r="2956" spans="1:18" x14ac:dyDescent="0.35">
      <c r="A2956" s="83" t="str">
        <f>IFERROR(VLOOKUP(LEFT(F2956,4),Tabla3[[COD]:[PROCESO]],5,0),"")</f>
        <v/>
      </c>
      <c r="B2956" s="15"/>
      <c r="C2956" s="85"/>
      <c r="D2956" s="84" t="e">
        <f>VLOOKUP(E2956,FINCAS!$A$2:$B$77,2,0)</f>
        <v>#N/A</v>
      </c>
      <c r="E2956" s="15"/>
      <c r="F2956" s="15"/>
      <c r="G2956" s="82" t="e">
        <f>VLOOKUP(F2956,'ESTADAR V3 2025'!$D$125:$E$240,2,0)</f>
        <v>#N/A</v>
      </c>
      <c r="H2956" s="86"/>
      <c r="I2956" s="86"/>
      <c r="J2956" s="15"/>
      <c r="K2956" s="92">
        <f t="shared" si="191"/>
        <v>0</v>
      </c>
      <c r="L2956" s="93">
        <f t="shared" si="192"/>
        <v>0</v>
      </c>
      <c r="M2956" s="94" t="str">
        <f>+IFERROR(VLOOKUP(LEFT(F2956,4),'ESTADAR V3 2025'!$C$4:$G$116,4,0),"")</f>
        <v/>
      </c>
      <c r="N2956" s="95" t="str">
        <f t="shared" si="193"/>
        <v/>
      </c>
      <c r="O2956" s="96" t="str">
        <f t="shared" si="194"/>
        <v/>
      </c>
      <c r="P2956" s="14"/>
      <c r="Q2956" s="14"/>
      <c r="R2956" s="218" t="e">
        <f>+VLOOKUP(F2956,'ESTADAR V3 2025'!$D$125:$G$236,4,FALSE)</f>
        <v>#N/A</v>
      </c>
    </row>
    <row r="2957" spans="1:18" x14ac:dyDescent="0.35">
      <c r="A2957" s="83" t="str">
        <f>IFERROR(VLOOKUP(LEFT(F2957,4),Tabla3[[COD]:[PROCESO]],5,0),"")</f>
        <v/>
      </c>
      <c r="B2957" s="15"/>
      <c r="C2957" s="85"/>
      <c r="D2957" s="84" t="e">
        <f>VLOOKUP(E2957,FINCAS!$A$2:$B$77,2,0)</f>
        <v>#N/A</v>
      </c>
      <c r="E2957" s="15"/>
      <c r="F2957" s="15"/>
      <c r="G2957" s="82" t="e">
        <f>VLOOKUP(F2957,'ESTADAR V3 2025'!$D$125:$E$240,2,0)</f>
        <v>#N/A</v>
      </c>
      <c r="H2957" s="86"/>
      <c r="I2957" s="86"/>
      <c r="J2957" s="15"/>
      <c r="K2957" s="92">
        <f t="shared" si="191"/>
        <v>0</v>
      </c>
      <c r="L2957" s="93">
        <f t="shared" si="192"/>
        <v>0</v>
      </c>
      <c r="M2957" s="94" t="str">
        <f>+IFERROR(VLOOKUP(LEFT(F2957,4),'ESTADAR V3 2025'!$C$4:$G$116,4,0),"")</f>
        <v/>
      </c>
      <c r="N2957" s="95" t="str">
        <f t="shared" si="193"/>
        <v/>
      </c>
      <c r="O2957" s="96" t="str">
        <f t="shared" si="194"/>
        <v/>
      </c>
      <c r="P2957" s="14"/>
      <c r="Q2957" s="14"/>
      <c r="R2957" s="218" t="e">
        <f>+VLOOKUP(F2957,'ESTADAR V3 2025'!$D$125:$G$236,4,FALSE)</f>
        <v>#N/A</v>
      </c>
    </row>
    <row r="2958" spans="1:18" x14ac:dyDescent="0.35">
      <c r="A2958" s="83" t="str">
        <f>IFERROR(VLOOKUP(LEFT(F2958,4),Tabla3[[COD]:[PROCESO]],5,0),"")</f>
        <v/>
      </c>
      <c r="B2958" s="15"/>
      <c r="C2958" s="85"/>
      <c r="D2958" s="84" t="e">
        <f>VLOOKUP(E2958,FINCAS!$A$2:$B$77,2,0)</f>
        <v>#N/A</v>
      </c>
      <c r="E2958" s="15"/>
      <c r="F2958" s="15"/>
      <c r="G2958" s="82" t="e">
        <f>VLOOKUP(F2958,'ESTADAR V3 2025'!$D$125:$E$240,2,0)</f>
        <v>#N/A</v>
      </c>
      <c r="H2958" s="86"/>
      <c r="I2958" s="86"/>
      <c r="J2958" s="15"/>
      <c r="K2958" s="92">
        <f t="shared" si="191"/>
        <v>0</v>
      </c>
      <c r="L2958" s="93">
        <f t="shared" si="192"/>
        <v>0</v>
      </c>
      <c r="M2958" s="94" t="str">
        <f>+IFERROR(VLOOKUP(LEFT(F2958,4),'ESTADAR V3 2025'!$C$4:$G$116,4,0),"")</f>
        <v/>
      </c>
      <c r="N2958" s="95" t="str">
        <f t="shared" si="193"/>
        <v/>
      </c>
      <c r="O2958" s="96" t="str">
        <f t="shared" si="194"/>
        <v/>
      </c>
      <c r="P2958" s="14"/>
      <c r="Q2958" s="14"/>
      <c r="R2958" s="218" t="e">
        <f>+VLOOKUP(F2958,'ESTADAR V3 2025'!$D$125:$G$236,4,FALSE)</f>
        <v>#N/A</v>
      </c>
    </row>
    <row r="2959" spans="1:18" x14ac:dyDescent="0.35">
      <c r="A2959" s="83" t="str">
        <f>IFERROR(VLOOKUP(LEFT(F2959,4),Tabla3[[COD]:[PROCESO]],5,0),"")</f>
        <v/>
      </c>
      <c r="B2959" s="15"/>
      <c r="C2959" s="85"/>
      <c r="D2959" s="84" t="e">
        <f>VLOOKUP(E2959,FINCAS!$A$2:$B$77,2,0)</f>
        <v>#N/A</v>
      </c>
      <c r="E2959" s="15"/>
      <c r="F2959" s="15"/>
      <c r="G2959" s="82" t="e">
        <f>VLOOKUP(F2959,'ESTADAR V3 2025'!$D$125:$E$240,2,0)</f>
        <v>#N/A</v>
      </c>
      <c r="H2959" s="86"/>
      <c r="I2959" s="86"/>
      <c r="J2959" s="15"/>
      <c r="K2959" s="92">
        <f t="shared" si="191"/>
        <v>0</v>
      </c>
      <c r="L2959" s="93">
        <f t="shared" si="192"/>
        <v>0</v>
      </c>
      <c r="M2959" s="94" t="str">
        <f>+IFERROR(VLOOKUP(LEFT(F2959,4),'ESTADAR V3 2025'!$C$4:$G$116,4,0),"")</f>
        <v/>
      </c>
      <c r="N2959" s="95" t="str">
        <f t="shared" si="193"/>
        <v/>
      </c>
      <c r="O2959" s="96" t="str">
        <f t="shared" si="194"/>
        <v/>
      </c>
      <c r="P2959" s="14"/>
      <c r="Q2959" s="14"/>
      <c r="R2959" s="218" t="e">
        <f>+VLOOKUP(F2959,'ESTADAR V3 2025'!$D$125:$G$236,4,FALSE)</f>
        <v>#N/A</v>
      </c>
    </row>
    <row r="2960" spans="1:18" x14ac:dyDescent="0.35">
      <c r="A2960" s="83" t="str">
        <f>IFERROR(VLOOKUP(LEFT(F2960,4),Tabla3[[COD]:[PROCESO]],5,0),"")</f>
        <v/>
      </c>
      <c r="B2960" s="15"/>
      <c r="C2960" s="85"/>
      <c r="D2960" s="84" t="e">
        <f>VLOOKUP(E2960,FINCAS!$A$2:$B$77,2,0)</f>
        <v>#N/A</v>
      </c>
      <c r="E2960" s="15"/>
      <c r="F2960" s="15"/>
      <c r="G2960" s="82" t="e">
        <f>VLOOKUP(F2960,'ESTADAR V3 2025'!$D$125:$E$240,2,0)</f>
        <v>#N/A</v>
      </c>
      <c r="H2960" s="86"/>
      <c r="I2960" s="86"/>
      <c r="J2960" s="15"/>
      <c r="K2960" s="92">
        <f t="shared" si="191"/>
        <v>0</v>
      </c>
      <c r="L2960" s="93">
        <f t="shared" si="192"/>
        <v>0</v>
      </c>
      <c r="M2960" s="94" t="str">
        <f>+IFERROR(VLOOKUP(LEFT(F2960,4),'ESTADAR V3 2025'!$C$4:$G$116,4,0),"")</f>
        <v/>
      </c>
      <c r="N2960" s="95" t="str">
        <f t="shared" si="193"/>
        <v/>
      </c>
      <c r="O2960" s="96" t="str">
        <f t="shared" si="194"/>
        <v/>
      </c>
      <c r="P2960" s="14"/>
      <c r="Q2960" s="14"/>
      <c r="R2960" s="218" t="e">
        <f>+VLOOKUP(F2960,'ESTADAR V3 2025'!$D$125:$G$236,4,FALSE)</f>
        <v>#N/A</v>
      </c>
    </row>
    <row r="2961" spans="1:18" x14ac:dyDescent="0.35">
      <c r="A2961" s="83" t="str">
        <f>IFERROR(VLOOKUP(LEFT(F2961,4),Tabla3[[COD]:[PROCESO]],5,0),"")</f>
        <v/>
      </c>
      <c r="B2961" s="15"/>
      <c r="C2961" s="85"/>
      <c r="D2961" s="84" t="e">
        <f>VLOOKUP(E2961,FINCAS!$A$2:$B$77,2,0)</f>
        <v>#N/A</v>
      </c>
      <c r="E2961" s="15"/>
      <c r="F2961" s="15"/>
      <c r="G2961" s="82" t="e">
        <f>VLOOKUP(F2961,'ESTADAR V3 2025'!$D$125:$E$240,2,0)</f>
        <v>#N/A</v>
      </c>
      <c r="H2961" s="86"/>
      <c r="I2961" s="86"/>
      <c r="J2961" s="15"/>
      <c r="K2961" s="92">
        <f t="shared" si="191"/>
        <v>0</v>
      </c>
      <c r="L2961" s="93">
        <f t="shared" si="192"/>
        <v>0</v>
      </c>
      <c r="M2961" s="94" t="str">
        <f>+IFERROR(VLOOKUP(LEFT(F2961,4),'ESTADAR V3 2025'!$C$4:$G$116,4,0),"")</f>
        <v/>
      </c>
      <c r="N2961" s="95" t="str">
        <f t="shared" si="193"/>
        <v/>
      </c>
      <c r="O2961" s="96" t="str">
        <f t="shared" si="194"/>
        <v/>
      </c>
      <c r="P2961" s="14"/>
      <c r="Q2961" s="14"/>
      <c r="R2961" s="218" t="e">
        <f>+VLOOKUP(F2961,'ESTADAR V3 2025'!$D$125:$G$236,4,FALSE)</f>
        <v>#N/A</v>
      </c>
    </row>
    <row r="2962" spans="1:18" x14ac:dyDescent="0.35">
      <c r="A2962" s="83" t="str">
        <f>IFERROR(VLOOKUP(LEFT(F2962,4),Tabla3[[COD]:[PROCESO]],5,0),"")</f>
        <v/>
      </c>
      <c r="B2962" s="15"/>
      <c r="C2962" s="85"/>
      <c r="D2962" s="84" t="e">
        <f>VLOOKUP(E2962,FINCAS!$A$2:$B$77,2,0)</f>
        <v>#N/A</v>
      </c>
      <c r="E2962" s="15"/>
      <c r="F2962" s="15"/>
      <c r="G2962" s="82" t="e">
        <f>VLOOKUP(F2962,'ESTADAR V3 2025'!$D$125:$E$240,2,0)</f>
        <v>#N/A</v>
      </c>
      <c r="H2962" s="86"/>
      <c r="I2962" s="86"/>
      <c r="J2962" s="15"/>
      <c r="K2962" s="92">
        <f t="shared" si="191"/>
        <v>0</v>
      </c>
      <c r="L2962" s="93">
        <f t="shared" si="192"/>
        <v>0</v>
      </c>
      <c r="M2962" s="94" t="str">
        <f>+IFERROR(VLOOKUP(LEFT(F2962,4),'ESTADAR V3 2025'!$C$4:$G$116,4,0),"")</f>
        <v/>
      </c>
      <c r="N2962" s="95" t="str">
        <f t="shared" si="193"/>
        <v/>
      </c>
      <c r="O2962" s="96" t="str">
        <f t="shared" si="194"/>
        <v/>
      </c>
      <c r="P2962" s="14"/>
      <c r="Q2962" s="14"/>
      <c r="R2962" s="218" t="e">
        <f>+VLOOKUP(F2962,'ESTADAR V3 2025'!$D$125:$G$236,4,FALSE)</f>
        <v>#N/A</v>
      </c>
    </row>
    <row r="2963" spans="1:18" x14ac:dyDescent="0.35">
      <c r="A2963" s="83" t="str">
        <f>IFERROR(VLOOKUP(LEFT(F2963,4),Tabla3[[COD]:[PROCESO]],5,0),"")</f>
        <v/>
      </c>
      <c r="B2963" s="15"/>
      <c r="C2963" s="85"/>
      <c r="D2963" s="84" t="e">
        <f>VLOOKUP(E2963,FINCAS!$A$2:$B$77,2,0)</f>
        <v>#N/A</v>
      </c>
      <c r="E2963" s="15"/>
      <c r="F2963" s="15"/>
      <c r="G2963" s="82" t="e">
        <f>VLOOKUP(F2963,'ESTADAR V3 2025'!$D$125:$E$240,2,0)</f>
        <v>#N/A</v>
      </c>
      <c r="H2963" s="86"/>
      <c r="I2963" s="86"/>
      <c r="J2963" s="15"/>
      <c r="K2963" s="92">
        <f t="shared" si="191"/>
        <v>0</v>
      </c>
      <c r="L2963" s="93">
        <f t="shared" si="192"/>
        <v>0</v>
      </c>
      <c r="M2963" s="94" t="str">
        <f>+IFERROR(VLOOKUP(LEFT(F2963,4),'ESTADAR V3 2025'!$C$4:$G$116,4,0),"")</f>
        <v/>
      </c>
      <c r="N2963" s="95" t="str">
        <f t="shared" si="193"/>
        <v/>
      </c>
      <c r="O2963" s="96" t="str">
        <f t="shared" si="194"/>
        <v/>
      </c>
      <c r="P2963" s="14"/>
      <c r="Q2963" s="14"/>
      <c r="R2963" s="218" t="e">
        <f>+VLOOKUP(F2963,'ESTADAR V3 2025'!$D$125:$G$236,4,FALSE)</f>
        <v>#N/A</v>
      </c>
    </row>
    <row r="2964" spans="1:18" x14ac:dyDescent="0.35">
      <c r="A2964" s="83" t="str">
        <f>IFERROR(VLOOKUP(LEFT(F2964,4),Tabla3[[COD]:[PROCESO]],5,0),"")</f>
        <v/>
      </c>
      <c r="B2964" s="15"/>
      <c r="C2964" s="85"/>
      <c r="D2964" s="84" t="e">
        <f>VLOOKUP(E2964,FINCAS!$A$2:$B$77,2,0)</f>
        <v>#N/A</v>
      </c>
      <c r="E2964" s="15"/>
      <c r="F2964" s="15"/>
      <c r="G2964" s="82" t="e">
        <f>VLOOKUP(F2964,'ESTADAR V3 2025'!$D$125:$E$240,2,0)</f>
        <v>#N/A</v>
      </c>
      <c r="H2964" s="86"/>
      <c r="I2964" s="86"/>
      <c r="J2964" s="15"/>
      <c r="K2964" s="92">
        <f t="shared" si="191"/>
        <v>0</v>
      </c>
      <c r="L2964" s="93">
        <f t="shared" si="192"/>
        <v>0</v>
      </c>
      <c r="M2964" s="94" t="str">
        <f>+IFERROR(VLOOKUP(LEFT(F2964,4),'ESTADAR V3 2025'!$C$4:$G$116,4,0),"")</f>
        <v/>
      </c>
      <c r="N2964" s="95" t="str">
        <f t="shared" si="193"/>
        <v/>
      </c>
      <c r="O2964" s="96" t="str">
        <f t="shared" si="194"/>
        <v/>
      </c>
      <c r="P2964" s="14"/>
      <c r="Q2964" s="14"/>
      <c r="R2964" s="218" t="e">
        <f>+VLOOKUP(F2964,'ESTADAR V3 2025'!$D$125:$G$236,4,FALSE)</f>
        <v>#N/A</v>
      </c>
    </row>
    <row r="2965" spans="1:18" x14ac:dyDescent="0.35">
      <c r="A2965" s="83" t="str">
        <f>IFERROR(VLOOKUP(LEFT(F2965,4),Tabla3[[COD]:[PROCESO]],5,0),"")</f>
        <v/>
      </c>
      <c r="B2965" s="15"/>
      <c r="C2965" s="85"/>
      <c r="D2965" s="84" t="e">
        <f>VLOOKUP(E2965,FINCAS!$A$2:$B$77,2,0)</f>
        <v>#N/A</v>
      </c>
      <c r="E2965" s="15"/>
      <c r="F2965" s="15"/>
      <c r="G2965" s="82" t="e">
        <f>VLOOKUP(F2965,'ESTADAR V3 2025'!$D$125:$E$240,2,0)</f>
        <v>#N/A</v>
      </c>
      <c r="H2965" s="86"/>
      <c r="I2965" s="86"/>
      <c r="J2965" s="15"/>
      <c r="K2965" s="92">
        <f t="shared" si="191"/>
        <v>0</v>
      </c>
      <c r="L2965" s="93">
        <f t="shared" si="192"/>
        <v>0</v>
      </c>
      <c r="M2965" s="94" t="str">
        <f>+IFERROR(VLOOKUP(LEFT(F2965,4),'ESTADAR V3 2025'!$C$4:$G$116,4,0),"")</f>
        <v/>
      </c>
      <c r="N2965" s="95" t="str">
        <f t="shared" si="193"/>
        <v/>
      </c>
      <c r="O2965" s="96" t="str">
        <f t="shared" si="194"/>
        <v/>
      </c>
      <c r="P2965" s="14"/>
      <c r="Q2965" s="14"/>
      <c r="R2965" s="218" t="e">
        <f>+VLOOKUP(F2965,'ESTADAR V3 2025'!$D$125:$G$236,4,FALSE)</f>
        <v>#N/A</v>
      </c>
    </row>
    <row r="2966" spans="1:18" x14ac:dyDescent="0.35">
      <c r="A2966" s="83" t="str">
        <f>IFERROR(VLOOKUP(LEFT(F2966,4),Tabla3[[COD]:[PROCESO]],5,0),"")</f>
        <v/>
      </c>
      <c r="B2966" s="15"/>
      <c r="C2966" s="85"/>
      <c r="D2966" s="84" t="e">
        <f>VLOOKUP(E2966,FINCAS!$A$2:$B$77,2,0)</f>
        <v>#N/A</v>
      </c>
      <c r="E2966" s="15"/>
      <c r="F2966" s="15"/>
      <c r="G2966" s="82" t="e">
        <f>VLOOKUP(F2966,'ESTADAR V3 2025'!$D$125:$E$240,2,0)</f>
        <v>#N/A</v>
      </c>
      <c r="H2966" s="86"/>
      <c r="I2966" s="86"/>
      <c r="J2966" s="15"/>
      <c r="K2966" s="92">
        <f t="shared" si="191"/>
        <v>0</v>
      </c>
      <c r="L2966" s="93">
        <f t="shared" si="192"/>
        <v>0</v>
      </c>
      <c r="M2966" s="94" t="str">
        <f>+IFERROR(VLOOKUP(LEFT(F2966,4),'ESTADAR V3 2025'!$C$4:$G$116,4,0),"")</f>
        <v/>
      </c>
      <c r="N2966" s="95" t="str">
        <f t="shared" si="193"/>
        <v/>
      </c>
      <c r="O2966" s="96" t="str">
        <f t="shared" si="194"/>
        <v/>
      </c>
      <c r="P2966" s="14"/>
      <c r="Q2966" s="14"/>
      <c r="R2966" s="218" t="e">
        <f>+VLOOKUP(F2966,'ESTADAR V3 2025'!$D$125:$G$236,4,FALSE)</f>
        <v>#N/A</v>
      </c>
    </row>
    <row r="2967" spans="1:18" x14ac:dyDescent="0.35">
      <c r="A2967" s="83" t="str">
        <f>IFERROR(VLOOKUP(LEFT(F2967,4),Tabla3[[COD]:[PROCESO]],5,0),"")</f>
        <v/>
      </c>
      <c r="B2967" s="15"/>
      <c r="C2967" s="85"/>
      <c r="D2967" s="84" t="e">
        <f>VLOOKUP(E2967,FINCAS!$A$2:$B$77,2,0)</f>
        <v>#N/A</v>
      </c>
      <c r="E2967" s="15"/>
      <c r="F2967" s="15"/>
      <c r="G2967" s="82" t="e">
        <f>VLOOKUP(F2967,'ESTADAR V3 2025'!$D$125:$E$240,2,0)</f>
        <v>#N/A</v>
      </c>
      <c r="H2967" s="86"/>
      <c r="I2967" s="86"/>
      <c r="J2967" s="15"/>
      <c r="K2967" s="92">
        <f t="shared" si="191"/>
        <v>0</v>
      </c>
      <c r="L2967" s="93">
        <f t="shared" si="192"/>
        <v>0</v>
      </c>
      <c r="M2967" s="94" t="str">
        <f>+IFERROR(VLOOKUP(LEFT(F2967,4),'ESTADAR V3 2025'!$C$4:$G$116,4,0),"")</f>
        <v/>
      </c>
      <c r="N2967" s="95" t="str">
        <f t="shared" si="193"/>
        <v/>
      </c>
      <c r="O2967" s="96" t="str">
        <f t="shared" si="194"/>
        <v/>
      </c>
      <c r="P2967" s="14"/>
      <c r="Q2967" s="14"/>
      <c r="R2967" s="218" t="e">
        <f>+VLOOKUP(F2967,'ESTADAR V3 2025'!$D$125:$G$236,4,FALSE)</f>
        <v>#N/A</v>
      </c>
    </row>
    <row r="2968" spans="1:18" x14ac:dyDescent="0.35">
      <c r="A2968" s="83" t="str">
        <f>IFERROR(VLOOKUP(LEFT(F2968,4),Tabla3[[COD]:[PROCESO]],5,0),"")</f>
        <v/>
      </c>
      <c r="B2968" s="15"/>
      <c r="C2968" s="85"/>
      <c r="D2968" s="84" t="e">
        <f>VLOOKUP(E2968,FINCAS!$A$2:$B$77,2,0)</f>
        <v>#N/A</v>
      </c>
      <c r="E2968" s="15"/>
      <c r="F2968" s="15"/>
      <c r="G2968" s="82" t="e">
        <f>VLOOKUP(F2968,'ESTADAR V3 2025'!$D$125:$E$240,2,0)</f>
        <v>#N/A</v>
      </c>
      <c r="H2968" s="86"/>
      <c r="I2968" s="86"/>
      <c r="J2968" s="15"/>
      <c r="K2968" s="92">
        <f t="shared" si="191"/>
        <v>0</v>
      </c>
      <c r="L2968" s="93">
        <f t="shared" si="192"/>
        <v>0</v>
      </c>
      <c r="M2968" s="94" t="str">
        <f>+IFERROR(VLOOKUP(LEFT(F2968,4),'ESTADAR V3 2025'!$C$4:$G$116,4,0),"")</f>
        <v/>
      </c>
      <c r="N2968" s="95" t="str">
        <f t="shared" si="193"/>
        <v/>
      </c>
      <c r="O2968" s="96" t="str">
        <f t="shared" si="194"/>
        <v/>
      </c>
      <c r="P2968" s="14"/>
      <c r="Q2968" s="14"/>
      <c r="R2968" s="218" t="e">
        <f>+VLOOKUP(F2968,'ESTADAR V3 2025'!$D$125:$G$236,4,FALSE)</f>
        <v>#N/A</v>
      </c>
    </row>
    <row r="2969" spans="1:18" x14ac:dyDescent="0.35">
      <c r="A2969" s="83" t="str">
        <f>IFERROR(VLOOKUP(LEFT(F2969,4),Tabla3[[COD]:[PROCESO]],5,0),"")</f>
        <v/>
      </c>
      <c r="B2969" s="15"/>
      <c r="C2969" s="85"/>
      <c r="D2969" s="84" t="e">
        <f>VLOOKUP(E2969,FINCAS!$A$2:$B$77,2,0)</f>
        <v>#N/A</v>
      </c>
      <c r="E2969" s="15"/>
      <c r="F2969" s="15"/>
      <c r="G2969" s="82" t="e">
        <f>VLOOKUP(F2969,'ESTADAR V3 2025'!$D$125:$E$240,2,0)</f>
        <v>#N/A</v>
      </c>
      <c r="H2969" s="86"/>
      <c r="I2969" s="86"/>
      <c r="J2969" s="15"/>
      <c r="K2969" s="92">
        <f t="shared" si="191"/>
        <v>0</v>
      </c>
      <c r="L2969" s="93">
        <f t="shared" si="192"/>
        <v>0</v>
      </c>
      <c r="M2969" s="94" t="str">
        <f>+IFERROR(VLOOKUP(LEFT(F2969,4),'ESTADAR V3 2025'!$C$4:$G$116,4,0),"")</f>
        <v/>
      </c>
      <c r="N2969" s="95" t="str">
        <f t="shared" si="193"/>
        <v/>
      </c>
      <c r="O2969" s="96" t="str">
        <f t="shared" si="194"/>
        <v/>
      </c>
      <c r="P2969" s="14"/>
      <c r="Q2969" s="14"/>
      <c r="R2969" s="218" t="e">
        <f>+VLOOKUP(F2969,'ESTADAR V3 2025'!$D$125:$G$236,4,FALSE)</f>
        <v>#N/A</v>
      </c>
    </row>
    <row r="2970" spans="1:18" x14ac:dyDescent="0.35">
      <c r="A2970" s="83" t="str">
        <f>IFERROR(VLOOKUP(LEFT(F2970,4),Tabla3[[COD]:[PROCESO]],5,0),"")</f>
        <v/>
      </c>
      <c r="B2970" s="15"/>
      <c r="C2970" s="85"/>
      <c r="D2970" s="84" t="e">
        <f>VLOOKUP(E2970,FINCAS!$A$2:$B$77,2,0)</f>
        <v>#N/A</v>
      </c>
      <c r="E2970" s="15"/>
      <c r="F2970" s="15"/>
      <c r="G2970" s="82" t="e">
        <f>VLOOKUP(F2970,'ESTADAR V3 2025'!$D$125:$E$240,2,0)</f>
        <v>#N/A</v>
      </c>
      <c r="H2970" s="86"/>
      <c r="I2970" s="86"/>
      <c r="J2970" s="15"/>
      <c r="K2970" s="92">
        <f t="shared" si="191"/>
        <v>0</v>
      </c>
      <c r="L2970" s="93">
        <f t="shared" si="192"/>
        <v>0</v>
      </c>
      <c r="M2970" s="94" t="str">
        <f>+IFERROR(VLOOKUP(LEFT(F2970,4),'ESTADAR V3 2025'!$C$4:$G$116,4,0),"")</f>
        <v/>
      </c>
      <c r="N2970" s="95" t="str">
        <f t="shared" si="193"/>
        <v/>
      </c>
      <c r="O2970" s="96" t="str">
        <f t="shared" si="194"/>
        <v/>
      </c>
      <c r="P2970" s="14"/>
      <c r="Q2970" s="14"/>
      <c r="R2970" s="218" t="e">
        <f>+VLOOKUP(F2970,'ESTADAR V3 2025'!$D$125:$G$236,4,FALSE)</f>
        <v>#N/A</v>
      </c>
    </row>
    <row r="2971" spans="1:18" x14ac:dyDescent="0.35">
      <c r="A2971" s="83" t="str">
        <f>IFERROR(VLOOKUP(LEFT(F2971,4),Tabla3[[COD]:[PROCESO]],5,0),"")</f>
        <v/>
      </c>
      <c r="B2971" s="15"/>
      <c r="C2971" s="85"/>
      <c r="D2971" s="84" t="e">
        <f>VLOOKUP(E2971,FINCAS!$A$2:$B$77,2,0)</f>
        <v>#N/A</v>
      </c>
      <c r="E2971" s="15"/>
      <c r="F2971" s="15"/>
      <c r="G2971" s="82" t="e">
        <f>VLOOKUP(F2971,'ESTADAR V3 2025'!$D$125:$E$240,2,0)</f>
        <v>#N/A</v>
      </c>
      <c r="H2971" s="86"/>
      <c r="I2971" s="86"/>
      <c r="J2971" s="15"/>
      <c r="K2971" s="92">
        <f t="shared" si="191"/>
        <v>0</v>
      </c>
      <c r="L2971" s="93">
        <f t="shared" si="192"/>
        <v>0</v>
      </c>
      <c r="M2971" s="94" t="str">
        <f>+IFERROR(VLOOKUP(LEFT(F2971,4),'ESTADAR V3 2025'!$C$4:$G$116,4,0),"")</f>
        <v/>
      </c>
      <c r="N2971" s="95" t="str">
        <f t="shared" si="193"/>
        <v/>
      </c>
      <c r="O2971" s="96" t="str">
        <f t="shared" si="194"/>
        <v/>
      </c>
      <c r="P2971" s="14"/>
      <c r="Q2971" s="14"/>
      <c r="R2971" s="218" t="e">
        <f>+VLOOKUP(F2971,'ESTADAR V3 2025'!$D$125:$G$236,4,FALSE)</f>
        <v>#N/A</v>
      </c>
    </row>
    <row r="2972" spans="1:18" x14ac:dyDescent="0.35">
      <c r="A2972" s="83" t="str">
        <f>IFERROR(VLOOKUP(LEFT(F2972,4),Tabla3[[COD]:[PROCESO]],5,0),"")</f>
        <v/>
      </c>
      <c r="B2972" s="15"/>
      <c r="C2972" s="85"/>
      <c r="D2972" s="84" t="e">
        <f>VLOOKUP(E2972,FINCAS!$A$2:$B$77,2,0)</f>
        <v>#N/A</v>
      </c>
      <c r="E2972" s="15"/>
      <c r="F2972" s="15"/>
      <c r="G2972" s="82" t="e">
        <f>VLOOKUP(F2972,'ESTADAR V3 2025'!$D$125:$E$240,2,0)</f>
        <v>#N/A</v>
      </c>
      <c r="H2972" s="86"/>
      <c r="I2972" s="86"/>
      <c r="J2972" s="15"/>
      <c r="K2972" s="92">
        <f t="shared" si="191"/>
        <v>0</v>
      </c>
      <c r="L2972" s="93">
        <f t="shared" si="192"/>
        <v>0</v>
      </c>
      <c r="M2972" s="94" t="str">
        <f>+IFERROR(VLOOKUP(LEFT(F2972,4),'ESTADAR V3 2025'!$C$4:$G$116,4,0),"")</f>
        <v/>
      </c>
      <c r="N2972" s="95" t="str">
        <f t="shared" si="193"/>
        <v/>
      </c>
      <c r="O2972" s="96" t="str">
        <f t="shared" si="194"/>
        <v/>
      </c>
      <c r="P2972" s="14"/>
      <c r="Q2972" s="14"/>
      <c r="R2972" s="218" t="e">
        <f>+VLOOKUP(F2972,'ESTADAR V3 2025'!$D$125:$G$236,4,FALSE)</f>
        <v>#N/A</v>
      </c>
    </row>
    <row r="2973" spans="1:18" x14ac:dyDescent="0.35">
      <c r="A2973" s="83" t="str">
        <f>IFERROR(VLOOKUP(LEFT(F2973,4),Tabla3[[COD]:[PROCESO]],5,0),"")</f>
        <v/>
      </c>
      <c r="B2973" s="15"/>
      <c r="C2973" s="85"/>
      <c r="D2973" s="84" t="e">
        <f>VLOOKUP(E2973,FINCAS!$A$2:$B$77,2,0)</f>
        <v>#N/A</v>
      </c>
      <c r="E2973" s="15"/>
      <c r="F2973" s="15"/>
      <c r="G2973" s="82" t="e">
        <f>VLOOKUP(F2973,'ESTADAR V3 2025'!$D$125:$E$240,2,0)</f>
        <v>#N/A</v>
      </c>
      <c r="H2973" s="86"/>
      <c r="I2973" s="86"/>
      <c r="J2973" s="15"/>
      <c r="K2973" s="92">
        <f t="shared" si="191"/>
        <v>0</v>
      </c>
      <c r="L2973" s="93">
        <f t="shared" si="192"/>
        <v>0</v>
      </c>
      <c r="M2973" s="94" t="str">
        <f>+IFERROR(VLOOKUP(LEFT(F2973,4),'ESTADAR V3 2025'!$C$4:$G$116,4,0),"")</f>
        <v/>
      </c>
      <c r="N2973" s="95" t="str">
        <f t="shared" si="193"/>
        <v/>
      </c>
      <c r="O2973" s="96" t="str">
        <f t="shared" si="194"/>
        <v/>
      </c>
      <c r="P2973" s="14"/>
      <c r="Q2973" s="14"/>
      <c r="R2973" s="218" t="e">
        <f>+VLOOKUP(F2973,'ESTADAR V3 2025'!$D$125:$G$236,4,FALSE)</f>
        <v>#N/A</v>
      </c>
    </row>
    <row r="2974" spans="1:18" x14ac:dyDescent="0.35">
      <c r="A2974" s="83" t="str">
        <f>IFERROR(VLOOKUP(LEFT(F2974,4),Tabla3[[COD]:[PROCESO]],5,0),"")</f>
        <v/>
      </c>
      <c r="B2974" s="15"/>
      <c r="C2974" s="85"/>
      <c r="D2974" s="84" t="e">
        <f>VLOOKUP(E2974,FINCAS!$A$2:$B$77,2,0)</f>
        <v>#N/A</v>
      </c>
      <c r="E2974" s="15"/>
      <c r="F2974" s="15"/>
      <c r="G2974" s="82" t="e">
        <f>VLOOKUP(F2974,'ESTADAR V3 2025'!$D$125:$E$240,2,0)</f>
        <v>#N/A</v>
      </c>
      <c r="H2974" s="86"/>
      <c r="I2974" s="86"/>
      <c r="J2974" s="15"/>
      <c r="K2974" s="92">
        <f t="shared" si="191"/>
        <v>0</v>
      </c>
      <c r="L2974" s="93">
        <f t="shared" si="192"/>
        <v>0</v>
      </c>
      <c r="M2974" s="94" t="str">
        <f>+IFERROR(VLOOKUP(LEFT(F2974,4),'ESTADAR V3 2025'!$C$4:$G$116,4,0),"")</f>
        <v/>
      </c>
      <c r="N2974" s="95" t="str">
        <f t="shared" si="193"/>
        <v/>
      </c>
      <c r="O2974" s="96" t="str">
        <f t="shared" si="194"/>
        <v/>
      </c>
      <c r="P2974" s="14"/>
      <c r="Q2974" s="14"/>
      <c r="R2974" s="218" t="e">
        <f>+VLOOKUP(F2974,'ESTADAR V3 2025'!$D$125:$G$236,4,FALSE)</f>
        <v>#N/A</v>
      </c>
    </row>
    <row r="2975" spans="1:18" x14ac:dyDescent="0.35">
      <c r="A2975" s="83" t="str">
        <f>IFERROR(VLOOKUP(LEFT(F2975,4),Tabla3[[COD]:[PROCESO]],5,0),"")</f>
        <v/>
      </c>
      <c r="B2975" s="15"/>
      <c r="C2975" s="85"/>
      <c r="D2975" s="84" t="e">
        <f>VLOOKUP(E2975,FINCAS!$A$2:$B$77,2,0)</f>
        <v>#N/A</v>
      </c>
      <c r="E2975" s="15"/>
      <c r="F2975" s="15"/>
      <c r="G2975" s="82" t="e">
        <f>VLOOKUP(F2975,'ESTADAR V3 2025'!$D$125:$E$240,2,0)</f>
        <v>#N/A</v>
      </c>
      <c r="H2975" s="86"/>
      <c r="I2975" s="86"/>
      <c r="J2975" s="15"/>
      <c r="K2975" s="92">
        <f t="shared" si="191"/>
        <v>0</v>
      </c>
      <c r="L2975" s="93">
        <f t="shared" si="192"/>
        <v>0</v>
      </c>
      <c r="M2975" s="94" t="str">
        <f>+IFERROR(VLOOKUP(LEFT(F2975,4),'ESTADAR V3 2025'!$C$4:$G$116,4,0),"")</f>
        <v/>
      </c>
      <c r="N2975" s="95" t="str">
        <f t="shared" si="193"/>
        <v/>
      </c>
      <c r="O2975" s="96" t="str">
        <f t="shared" si="194"/>
        <v/>
      </c>
      <c r="P2975" s="14"/>
      <c r="Q2975" s="14"/>
      <c r="R2975" s="218" t="e">
        <f>+VLOOKUP(F2975,'ESTADAR V3 2025'!$D$125:$G$236,4,FALSE)</f>
        <v>#N/A</v>
      </c>
    </row>
    <row r="2976" spans="1:18" x14ac:dyDescent="0.35">
      <c r="A2976" s="83" t="str">
        <f>IFERROR(VLOOKUP(LEFT(F2976,4),Tabla3[[COD]:[PROCESO]],5,0),"")</f>
        <v/>
      </c>
      <c r="B2976" s="15"/>
      <c r="C2976" s="85"/>
      <c r="D2976" s="84" t="e">
        <f>VLOOKUP(E2976,FINCAS!$A$2:$B$77,2,0)</f>
        <v>#N/A</v>
      </c>
      <c r="E2976" s="15"/>
      <c r="F2976" s="15"/>
      <c r="G2976" s="82" t="e">
        <f>VLOOKUP(F2976,'ESTADAR V3 2025'!$D$125:$E$240,2,0)</f>
        <v>#N/A</v>
      </c>
      <c r="H2976" s="86"/>
      <c r="I2976" s="86"/>
      <c r="J2976" s="15"/>
      <c r="K2976" s="92">
        <f t="shared" si="191"/>
        <v>0</v>
      </c>
      <c r="L2976" s="93">
        <f t="shared" si="192"/>
        <v>0</v>
      </c>
      <c r="M2976" s="94" t="str">
        <f>+IFERROR(VLOOKUP(LEFT(F2976,4),'ESTADAR V3 2025'!$C$4:$G$116,4,0),"")</f>
        <v/>
      </c>
      <c r="N2976" s="95" t="str">
        <f t="shared" si="193"/>
        <v/>
      </c>
      <c r="O2976" s="96" t="str">
        <f t="shared" si="194"/>
        <v/>
      </c>
      <c r="P2976" s="14"/>
      <c r="Q2976" s="14"/>
      <c r="R2976" s="218" t="e">
        <f>+VLOOKUP(F2976,'ESTADAR V3 2025'!$D$125:$G$236,4,FALSE)</f>
        <v>#N/A</v>
      </c>
    </row>
    <row r="2977" spans="1:18" x14ac:dyDescent="0.35">
      <c r="A2977" s="83" t="str">
        <f>IFERROR(VLOOKUP(LEFT(F2977,4),Tabla3[[COD]:[PROCESO]],5,0),"")</f>
        <v/>
      </c>
      <c r="B2977" s="15"/>
      <c r="C2977" s="85"/>
      <c r="D2977" s="84" t="e">
        <f>VLOOKUP(E2977,FINCAS!$A$2:$B$77,2,0)</f>
        <v>#N/A</v>
      </c>
      <c r="E2977" s="15"/>
      <c r="F2977" s="15"/>
      <c r="G2977" s="82" t="e">
        <f>VLOOKUP(F2977,'ESTADAR V3 2025'!$D$125:$E$240,2,0)</f>
        <v>#N/A</v>
      </c>
      <c r="H2977" s="86"/>
      <c r="I2977" s="86"/>
      <c r="J2977" s="15"/>
      <c r="K2977" s="92">
        <f t="shared" ref="K2977:K3040" si="195">+IFERROR(L2977,M2977)</f>
        <v>0</v>
      </c>
      <c r="L2977" s="93">
        <f t="shared" ref="L2977:L3040" si="196">+(I2977-H2977)*24</f>
        <v>0</v>
      </c>
      <c r="M2977" s="94" t="str">
        <f>+IFERROR(VLOOKUP(LEFT(F2977,4),'ESTADAR V3 2025'!$C$4:$G$116,4,0),"")</f>
        <v/>
      </c>
      <c r="N2977" s="95" t="str">
        <f t="shared" ref="N2977:N3040" si="197">IFERROR(J2977/L2977,"")</f>
        <v/>
      </c>
      <c r="O2977" s="96" t="str">
        <f t="shared" ref="O2977:O3040" si="198">IFERROR(N2977/M2977,"")</f>
        <v/>
      </c>
      <c r="P2977" s="14"/>
      <c r="Q2977" s="14"/>
      <c r="R2977" s="218" t="e">
        <f>+VLOOKUP(F2977,'ESTADAR V3 2025'!$D$125:$G$236,4,FALSE)</f>
        <v>#N/A</v>
      </c>
    </row>
    <row r="2978" spans="1:18" x14ac:dyDescent="0.35">
      <c r="A2978" s="83" t="str">
        <f>IFERROR(VLOOKUP(LEFT(F2978,4),Tabla3[[COD]:[PROCESO]],5,0),"")</f>
        <v/>
      </c>
      <c r="B2978" s="15"/>
      <c r="C2978" s="85"/>
      <c r="D2978" s="84" t="e">
        <f>VLOOKUP(E2978,FINCAS!$A$2:$B$77,2,0)</f>
        <v>#N/A</v>
      </c>
      <c r="E2978" s="15"/>
      <c r="F2978" s="15"/>
      <c r="G2978" s="82" t="e">
        <f>VLOOKUP(F2978,'ESTADAR V3 2025'!$D$125:$E$240,2,0)</f>
        <v>#N/A</v>
      </c>
      <c r="H2978" s="86"/>
      <c r="I2978" s="86"/>
      <c r="J2978" s="15"/>
      <c r="K2978" s="92">
        <f t="shared" si="195"/>
        <v>0</v>
      </c>
      <c r="L2978" s="93">
        <f t="shared" si="196"/>
        <v>0</v>
      </c>
      <c r="M2978" s="94" t="str">
        <f>+IFERROR(VLOOKUP(LEFT(F2978,4),'ESTADAR V3 2025'!$C$4:$G$116,4,0),"")</f>
        <v/>
      </c>
      <c r="N2978" s="95" t="str">
        <f t="shared" si="197"/>
        <v/>
      </c>
      <c r="O2978" s="96" t="str">
        <f t="shared" si="198"/>
        <v/>
      </c>
      <c r="P2978" s="14"/>
      <c r="Q2978" s="14"/>
      <c r="R2978" s="218" t="e">
        <f>+VLOOKUP(F2978,'ESTADAR V3 2025'!$D$125:$G$236,4,FALSE)</f>
        <v>#N/A</v>
      </c>
    </row>
    <row r="2979" spans="1:18" x14ac:dyDescent="0.35">
      <c r="A2979" s="83" t="str">
        <f>IFERROR(VLOOKUP(LEFT(F2979,4),Tabla3[[COD]:[PROCESO]],5,0),"")</f>
        <v/>
      </c>
      <c r="B2979" s="15"/>
      <c r="C2979" s="85"/>
      <c r="D2979" s="84" t="e">
        <f>VLOOKUP(E2979,FINCAS!$A$2:$B$77,2,0)</f>
        <v>#N/A</v>
      </c>
      <c r="E2979" s="15"/>
      <c r="F2979" s="15"/>
      <c r="G2979" s="82" t="e">
        <f>VLOOKUP(F2979,'ESTADAR V3 2025'!$D$125:$E$240,2,0)</f>
        <v>#N/A</v>
      </c>
      <c r="H2979" s="86"/>
      <c r="I2979" s="86"/>
      <c r="J2979" s="15"/>
      <c r="K2979" s="92">
        <f t="shared" si="195"/>
        <v>0</v>
      </c>
      <c r="L2979" s="93">
        <f t="shared" si="196"/>
        <v>0</v>
      </c>
      <c r="M2979" s="94" t="str">
        <f>+IFERROR(VLOOKUP(LEFT(F2979,4),'ESTADAR V3 2025'!$C$4:$G$116,4,0),"")</f>
        <v/>
      </c>
      <c r="N2979" s="95" t="str">
        <f t="shared" si="197"/>
        <v/>
      </c>
      <c r="O2979" s="96" t="str">
        <f t="shared" si="198"/>
        <v/>
      </c>
      <c r="P2979" s="14"/>
      <c r="Q2979" s="14"/>
      <c r="R2979" s="218" t="e">
        <f>+VLOOKUP(F2979,'ESTADAR V3 2025'!$D$125:$G$236,4,FALSE)</f>
        <v>#N/A</v>
      </c>
    </row>
    <row r="2980" spans="1:18" x14ac:dyDescent="0.35">
      <c r="A2980" s="83" t="str">
        <f>IFERROR(VLOOKUP(LEFT(F2980,4),Tabla3[[COD]:[PROCESO]],5,0),"")</f>
        <v/>
      </c>
      <c r="B2980" s="15"/>
      <c r="C2980" s="85"/>
      <c r="D2980" s="84" t="e">
        <f>VLOOKUP(E2980,FINCAS!$A$2:$B$77,2,0)</f>
        <v>#N/A</v>
      </c>
      <c r="E2980" s="15"/>
      <c r="F2980" s="15"/>
      <c r="G2980" s="82" t="e">
        <f>VLOOKUP(F2980,'ESTADAR V3 2025'!$D$125:$E$240,2,0)</f>
        <v>#N/A</v>
      </c>
      <c r="H2980" s="86"/>
      <c r="I2980" s="86"/>
      <c r="J2980" s="15"/>
      <c r="K2980" s="92">
        <f t="shared" si="195"/>
        <v>0</v>
      </c>
      <c r="L2980" s="93">
        <f t="shared" si="196"/>
        <v>0</v>
      </c>
      <c r="M2980" s="94" t="str">
        <f>+IFERROR(VLOOKUP(LEFT(F2980,4),'ESTADAR V3 2025'!$C$4:$G$116,4,0),"")</f>
        <v/>
      </c>
      <c r="N2980" s="95" t="str">
        <f t="shared" si="197"/>
        <v/>
      </c>
      <c r="O2980" s="96" t="str">
        <f t="shared" si="198"/>
        <v/>
      </c>
      <c r="P2980" s="14"/>
      <c r="Q2980" s="14"/>
      <c r="R2980" s="218" t="e">
        <f>+VLOOKUP(F2980,'ESTADAR V3 2025'!$D$125:$G$236,4,FALSE)</f>
        <v>#N/A</v>
      </c>
    </row>
    <row r="2981" spans="1:18" x14ac:dyDescent="0.35">
      <c r="A2981" s="83" t="str">
        <f>IFERROR(VLOOKUP(LEFT(F2981,4),Tabla3[[COD]:[PROCESO]],5,0),"")</f>
        <v/>
      </c>
      <c r="B2981" s="15"/>
      <c r="C2981" s="85"/>
      <c r="D2981" s="84" t="e">
        <f>VLOOKUP(E2981,FINCAS!$A$2:$B$77,2,0)</f>
        <v>#N/A</v>
      </c>
      <c r="E2981" s="15"/>
      <c r="F2981" s="15"/>
      <c r="G2981" s="82" t="e">
        <f>VLOOKUP(F2981,'ESTADAR V3 2025'!$D$125:$E$240,2,0)</f>
        <v>#N/A</v>
      </c>
      <c r="H2981" s="86"/>
      <c r="I2981" s="86"/>
      <c r="J2981" s="15"/>
      <c r="K2981" s="92">
        <f t="shared" si="195"/>
        <v>0</v>
      </c>
      <c r="L2981" s="93">
        <f t="shared" si="196"/>
        <v>0</v>
      </c>
      <c r="M2981" s="94" t="str">
        <f>+IFERROR(VLOOKUP(LEFT(F2981,4),'ESTADAR V3 2025'!$C$4:$G$116,4,0),"")</f>
        <v/>
      </c>
      <c r="N2981" s="95" t="str">
        <f t="shared" si="197"/>
        <v/>
      </c>
      <c r="O2981" s="96" t="str">
        <f t="shared" si="198"/>
        <v/>
      </c>
      <c r="P2981" s="14"/>
      <c r="Q2981" s="14"/>
      <c r="R2981" s="218" t="e">
        <f>+VLOOKUP(F2981,'ESTADAR V3 2025'!$D$125:$G$236,4,FALSE)</f>
        <v>#N/A</v>
      </c>
    </row>
    <row r="2982" spans="1:18" x14ac:dyDescent="0.35">
      <c r="A2982" s="83" t="str">
        <f>IFERROR(VLOOKUP(LEFT(F2982,4),Tabla3[[COD]:[PROCESO]],5,0),"")</f>
        <v/>
      </c>
      <c r="B2982" s="15"/>
      <c r="C2982" s="85"/>
      <c r="D2982" s="84" t="e">
        <f>VLOOKUP(E2982,FINCAS!$A$2:$B$77,2,0)</f>
        <v>#N/A</v>
      </c>
      <c r="E2982" s="15"/>
      <c r="F2982" s="15"/>
      <c r="G2982" s="82" t="e">
        <f>VLOOKUP(F2982,'ESTADAR V3 2025'!$D$125:$E$240,2,0)</f>
        <v>#N/A</v>
      </c>
      <c r="H2982" s="86"/>
      <c r="I2982" s="86"/>
      <c r="J2982" s="15"/>
      <c r="K2982" s="92">
        <f t="shared" si="195"/>
        <v>0</v>
      </c>
      <c r="L2982" s="93">
        <f t="shared" si="196"/>
        <v>0</v>
      </c>
      <c r="M2982" s="94" t="str">
        <f>+IFERROR(VLOOKUP(LEFT(F2982,4),'ESTADAR V3 2025'!$C$4:$G$116,4,0),"")</f>
        <v/>
      </c>
      <c r="N2982" s="95" t="str">
        <f t="shared" si="197"/>
        <v/>
      </c>
      <c r="O2982" s="96" t="str">
        <f t="shared" si="198"/>
        <v/>
      </c>
      <c r="P2982" s="14"/>
      <c r="Q2982" s="14"/>
      <c r="R2982" s="218" t="e">
        <f>+VLOOKUP(F2982,'ESTADAR V3 2025'!$D$125:$G$236,4,FALSE)</f>
        <v>#N/A</v>
      </c>
    </row>
    <row r="2983" spans="1:18" x14ac:dyDescent="0.35">
      <c r="A2983" s="83" t="str">
        <f>IFERROR(VLOOKUP(LEFT(F2983,4),Tabla3[[COD]:[PROCESO]],5,0),"")</f>
        <v/>
      </c>
      <c r="B2983" s="15"/>
      <c r="C2983" s="85"/>
      <c r="D2983" s="84" t="e">
        <f>VLOOKUP(E2983,FINCAS!$A$2:$B$77,2,0)</f>
        <v>#N/A</v>
      </c>
      <c r="E2983" s="15"/>
      <c r="F2983" s="15"/>
      <c r="G2983" s="82" t="e">
        <f>VLOOKUP(F2983,'ESTADAR V3 2025'!$D$125:$E$240,2,0)</f>
        <v>#N/A</v>
      </c>
      <c r="H2983" s="86"/>
      <c r="I2983" s="86"/>
      <c r="J2983" s="15"/>
      <c r="K2983" s="92">
        <f t="shared" si="195"/>
        <v>0</v>
      </c>
      <c r="L2983" s="93">
        <f t="shared" si="196"/>
        <v>0</v>
      </c>
      <c r="M2983" s="94" t="str">
        <f>+IFERROR(VLOOKUP(LEFT(F2983,4),'ESTADAR V3 2025'!$C$4:$G$116,4,0),"")</f>
        <v/>
      </c>
      <c r="N2983" s="95" t="str">
        <f t="shared" si="197"/>
        <v/>
      </c>
      <c r="O2983" s="96" t="str">
        <f t="shared" si="198"/>
        <v/>
      </c>
      <c r="P2983" s="14"/>
      <c r="Q2983" s="14"/>
      <c r="R2983" s="218" t="e">
        <f>+VLOOKUP(F2983,'ESTADAR V3 2025'!$D$125:$G$236,4,FALSE)</f>
        <v>#N/A</v>
      </c>
    </row>
    <row r="2984" spans="1:18" x14ac:dyDescent="0.35">
      <c r="A2984" s="83" t="str">
        <f>IFERROR(VLOOKUP(LEFT(F2984,4),Tabla3[[COD]:[PROCESO]],5,0),"")</f>
        <v/>
      </c>
      <c r="B2984" s="15"/>
      <c r="C2984" s="85"/>
      <c r="D2984" s="84" t="e">
        <f>VLOOKUP(E2984,FINCAS!$A$2:$B$77,2,0)</f>
        <v>#N/A</v>
      </c>
      <c r="E2984" s="15"/>
      <c r="F2984" s="15"/>
      <c r="G2984" s="82" t="e">
        <f>VLOOKUP(F2984,'ESTADAR V3 2025'!$D$125:$E$240,2,0)</f>
        <v>#N/A</v>
      </c>
      <c r="H2984" s="86"/>
      <c r="I2984" s="86"/>
      <c r="J2984" s="15"/>
      <c r="K2984" s="92">
        <f t="shared" si="195"/>
        <v>0</v>
      </c>
      <c r="L2984" s="93">
        <f t="shared" si="196"/>
        <v>0</v>
      </c>
      <c r="M2984" s="94" t="str">
        <f>+IFERROR(VLOOKUP(LEFT(F2984,4),'ESTADAR V3 2025'!$C$4:$G$116,4,0),"")</f>
        <v/>
      </c>
      <c r="N2984" s="95" t="str">
        <f t="shared" si="197"/>
        <v/>
      </c>
      <c r="O2984" s="96" t="str">
        <f t="shared" si="198"/>
        <v/>
      </c>
      <c r="P2984" s="14"/>
      <c r="Q2984" s="14"/>
      <c r="R2984" s="218" t="e">
        <f>+VLOOKUP(F2984,'ESTADAR V3 2025'!$D$125:$G$236,4,FALSE)</f>
        <v>#N/A</v>
      </c>
    </row>
    <row r="2985" spans="1:18" x14ac:dyDescent="0.35">
      <c r="A2985" s="83" t="str">
        <f>IFERROR(VLOOKUP(LEFT(F2985,4),Tabla3[[COD]:[PROCESO]],5,0),"")</f>
        <v/>
      </c>
      <c r="B2985" s="15"/>
      <c r="C2985" s="85"/>
      <c r="D2985" s="84" t="e">
        <f>VLOOKUP(E2985,FINCAS!$A$2:$B$77,2,0)</f>
        <v>#N/A</v>
      </c>
      <c r="E2985" s="15"/>
      <c r="F2985" s="15"/>
      <c r="G2985" s="82" t="e">
        <f>VLOOKUP(F2985,'ESTADAR V3 2025'!$D$125:$E$240,2,0)</f>
        <v>#N/A</v>
      </c>
      <c r="H2985" s="86"/>
      <c r="I2985" s="86"/>
      <c r="J2985" s="15"/>
      <c r="K2985" s="92">
        <f t="shared" si="195"/>
        <v>0</v>
      </c>
      <c r="L2985" s="93">
        <f t="shared" si="196"/>
        <v>0</v>
      </c>
      <c r="M2985" s="94" t="str">
        <f>+IFERROR(VLOOKUP(LEFT(F2985,4),'ESTADAR V3 2025'!$C$4:$G$116,4,0),"")</f>
        <v/>
      </c>
      <c r="N2985" s="95" t="str">
        <f t="shared" si="197"/>
        <v/>
      </c>
      <c r="O2985" s="96" t="str">
        <f t="shared" si="198"/>
        <v/>
      </c>
      <c r="P2985" s="14"/>
      <c r="Q2985" s="14"/>
      <c r="R2985" s="218" t="e">
        <f>+VLOOKUP(F2985,'ESTADAR V3 2025'!$D$125:$G$236,4,FALSE)</f>
        <v>#N/A</v>
      </c>
    </row>
    <row r="2986" spans="1:18" x14ac:dyDescent="0.35">
      <c r="A2986" s="83" t="str">
        <f>IFERROR(VLOOKUP(LEFT(F2986,4),Tabla3[[COD]:[PROCESO]],5,0),"")</f>
        <v/>
      </c>
      <c r="B2986" s="15"/>
      <c r="C2986" s="85"/>
      <c r="D2986" s="84" t="e">
        <f>VLOOKUP(E2986,FINCAS!$A$2:$B$77,2,0)</f>
        <v>#N/A</v>
      </c>
      <c r="E2986" s="15"/>
      <c r="F2986" s="15"/>
      <c r="G2986" s="82" t="e">
        <f>VLOOKUP(F2986,'ESTADAR V3 2025'!$D$125:$E$240,2,0)</f>
        <v>#N/A</v>
      </c>
      <c r="H2986" s="86"/>
      <c r="I2986" s="86"/>
      <c r="J2986" s="15"/>
      <c r="K2986" s="92">
        <f t="shared" si="195"/>
        <v>0</v>
      </c>
      <c r="L2986" s="93">
        <f t="shared" si="196"/>
        <v>0</v>
      </c>
      <c r="M2986" s="94" t="str">
        <f>+IFERROR(VLOOKUP(LEFT(F2986,4),'ESTADAR V3 2025'!$C$4:$G$116,4,0),"")</f>
        <v/>
      </c>
      <c r="N2986" s="95" t="str">
        <f t="shared" si="197"/>
        <v/>
      </c>
      <c r="O2986" s="96" t="str">
        <f t="shared" si="198"/>
        <v/>
      </c>
      <c r="P2986" s="14"/>
      <c r="Q2986" s="14"/>
      <c r="R2986" s="218" t="e">
        <f>+VLOOKUP(F2986,'ESTADAR V3 2025'!$D$125:$G$236,4,FALSE)</f>
        <v>#N/A</v>
      </c>
    </row>
    <row r="2987" spans="1:18" x14ac:dyDescent="0.35">
      <c r="A2987" s="83" t="str">
        <f>IFERROR(VLOOKUP(LEFT(F2987,4),Tabla3[[COD]:[PROCESO]],5,0),"")</f>
        <v/>
      </c>
      <c r="B2987" s="15"/>
      <c r="C2987" s="85"/>
      <c r="D2987" s="84" t="e">
        <f>VLOOKUP(E2987,FINCAS!$A$2:$B$77,2,0)</f>
        <v>#N/A</v>
      </c>
      <c r="E2987" s="15"/>
      <c r="F2987" s="15"/>
      <c r="G2987" s="82" t="e">
        <f>VLOOKUP(F2987,'ESTADAR V3 2025'!$D$125:$E$240,2,0)</f>
        <v>#N/A</v>
      </c>
      <c r="H2987" s="86"/>
      <c r="I2987" s="86"/>
      <c r="J2987" s="15"/>
      <c r="K2987" s="92">
        <f t="shared" si="195"/>
        <v>0</v>
      </c>
      <c r="L2987" s="93">
        <f t="shared" si="196"/>
        <v>0</v>
      </c>
      <c r="M2987" s="94" t="str">
        <f>+IFERROR(VLOOKUP(LEFT(F2987,4),'ESTADAR V3 2025'!$C$4:$G$116,4,0),"")</f>
        <v/>
      </c>
      <c r="N2987" s="95" t="str">
        <f t="shared" si="197"/>
        <v/>
      </c>
      <c r="O2987" s="96" t="str">
        <f t="shared" si="198"/>
        <v/>
      </c>
      <c r="P2987" s="14"/>
      <c r="Q2987" s="14"/>
      <c r="R2987" s="218" t="e">
        <f>+VLOOKUP(F2987,'ESTADAR V3 2025'!$D$125:$G$236,4,FALSE)</f>
        <v>#N/A</v>
      </c>
    </row>
    <row r="2988" spans="1:18" x14ac:dyDescent="0.35">
      <c r="A2988" s="83" t="str">
        <f>IFERROR(VLOOKUP(LEFT(F2988,4),Tabla3[[COD]:[PROCESO]],5,0),"")</f>
        <v/>
      </c>
      <c r="B2988" s="15"/>
      <c r="C2988" s="85"/>
      <c r="D2988" s="84" t="e">
        <f>VLOOKUP(E2988,FINCAS!$A$2:$B$77,2,0)</f>
        <v>#N/A</v>
      </c>
      <c r="E2988" s="15"/>
      <c r="F2988" s="15"/>
      <c r="G2988" s="82" t="e">
        <f>VLOOKUP(F2988,'ESTADAR V3 2025'!$D$125:$E$240,2,0)</f>
        <v>#N/A</v>
      </c>
      <c r="H2988" s="86"/>
      <c r="I2988" s="86"/>
      <c r="J2988" s="15"/>
      <c r="K2988" s="92">
        <f t="shared" si="195"/>
        <v>0</v>
      </c>
      <c r="L2988" s="93">
        <f t="shared" si="196"/>
        <v>0</v>
      </c>
      <c r="M2988" s="94" t="str">
        <f>+IFERROR(VLOOKUP(LEFT(F2988,4),'ESTADAR V3 2025'!$C$4:$G$116,4,0),"")</f>
        <v/>
      </c>
      <c r="N2988" s="95" t="str">
        <f t="shared" si="197"/>
        <v/>
      </c>
      <c r="O2988" s="96" t="str">
        <f t="shared" si="198"/>
        <v/>
      </c>
      <c r="P2988" s="14"/>
      <c r="Q2988" s="14"/>
      <c r="R2988" s="218" t="e">
        <f>+VLOOKUP(F2988,'ESTADAR V3 2025'!$D$125:$G$236,4,FALSE)</f>
        <v>#N/A</v>
      </c>
    </row>
    <row r="2989" spans="1:18" x14ac:dyDescent="0.35">
      <c r="A2989" s="83" t="str">
        <f>IFERROR(VLOOKUP(LEFT(F2989,4),Tabla3[[COD]:[PROCESO]],5,0),"")</f>
        <v/>
      </c>
      <c r="B2989" s="15"/>
      <c r="C2989" s="85"/>
      <c r="D2989" s="84" t="e">
        <f>VLOOKUP(E2989,FINCAS!$A$2:$B$77,2,0)</f>
        <v>#N/A</v>
      </c>
      <c r="E2989" s="15"/>
      <c r="F2989" s="15"/>
      <c r="G2989" s="82" t="e">
        <f>VLOOKUP(F2989,'ESTADAR V3 2025'!$D$125:$E$240,2,0)</f>
        <v>#N/A</v>
      </c>
      <c r="H2989" s="86"/>
      <c r="I2989" s="86"/>
      <c r="J2989" s="15"/>
      <c r="K2989" s="92">
        <f t="shared" si="195"/>
        <v>0</v>
      </c>
      <c r="L2989" s="93">
        <f t="shared" si="196"/>
        <v>0</v>
      </c>
      <c r="M2989" s="94" t="str">
        <f>+IFERROR(VLOOKUP(LEFT(F2989,4),'ESTADAR V3 2025'!$C$4:$G$116,4,0),"")</f>
        <v/>
      </c>
      <c r="N2989" s="95" t="str">
        <f t="shared" si="197"/>
        <v/>
      </c>
      <c r="O2989" s="96" t="str">
        <f t="shared" si="198"/>
        <v/>
      </c>
      <c r="P2989" s="14"/>
      <c r="Q2989" s="14"/>
      <c r="R2989" s="218" t="e">
        <f>+VLOOKUP(F2989,'ESTADAR V3 2025'!$D$125:$G$236,4,FALSE)</f>
        <v>#N/A</v>
      </c>
    </row>
    <row r="2990" spans="1:18" x14ac:dyDescent="0.35">
      <c r="A2990" s="83" t="str">
        <f>IFERROR(VLOOKUP(LEFT(F2990,4),Tabla3[[COD]:[PROCESO]],5,0),"")</f>
        <v/>
      </c>
      <c r="B2990" s="15"/>
      <c r="C2990" s="85"/>
      <c r="D2990" s="84" t="e">
        <f>VLOOKUP(E2990,FINCAS!$A$2:$B$77,2,0)</f>
        <v>#N/A</v>
      </c>
      <c r="E2990" s="15"/>
      <c r="F2990" s="15"/>
      <c r="G2990" s="82" t="e">
        <f>VLOOKUP(F2990,'ESTADAR V3 2025'!$D$125:$E$240,2,0)</f>
        <v>#N/A</v>
      </c>
      <c r="H2990" s="86"/>
      <c r="I2990" s="86"/>
      <c r="J2990" s="15"/>
      <c r="K2990" s="92">
        <f t="shared" si="195"/>
        <v>0</v>
      </c>
      <c r="L2990" s="93">
        <f t="shared" si="196"/>
        <v>0</v>
      </c>
      <c r="M2990" s="94" t="str">
        <f>+IFERROR(VLOOKUP(LEFT(F2990,4),'ESTADAR V3 2025'!$C$4:$G$116,4,0),"")</f>
        <v/>
      </c>
      <c r="N2990" s="95" t="str">
        <f t="shared" si="197"/>
        <v/>
      </c>
      <c r="O2990" s="96" t="str">
        <f t="shared" si="198"/>
        <v/>
      </c>
      <c r="P2990" s="14"/>
      <c r="Q2990" s="14"/>
      <c r="R2990" s="218" t="e">
        <f>+VLOOKUP(F2990,'ESTADAR V3 2025'!$D$125:$G$236,4,FALSE)</f>
        <v>#N/A</v>
      </c>
    </row>
    <row r="2991" spans="1:18" x14ac:dyDescent="0.35">
      <c r="A2991" s="83" t="str">
        <f>IFERROR(VLOOKUP(LEFT(F2991,4),Tabla3[[COD]:[PROCESO]],5,0),"")</f>
        <v/>
      </c>
      <c r="B2991" s="15"/>
      <c r="C2991" s="85"/>
      <c r="D2991" s="84" t="e">
        <f>VLOOKUP(E2991,FINCAS!$A$2:$B$77,2,0)</f>
        <v>#N/A</v>
      </c>
      <c r="E2991" s="15"/>
      <c r="F2991" s="15"/>
      <c r="G2991" s="82" t="e">
        <f>VLOOKUP(F2991,'ESTADAR V3 2025'!$D$125:$E$240,2,0)</f>
        <v>#N/A</v>
      </c>
      <c r="H2991" s="86"/>
      <c r="I2991" s="86"/>
      <c r="J2991" s="15"/>
      <c r="K2991" s="92">
        <f t="shared" si="195"/>
        <v>0</v>
      </c>
      <c r="L2991" s="93">
        <f t="shared" si="196"/>
        <v>0</v>
      </c>
      <c r="M2991" s="94" t="str">
        <f>+IFERROR(VLOOKUP(LEFT(F2991,4),'ESTADAR V3 2025'!$C$4:$G$116,4,0),"")</f>
        <v/>
      </c>
      <c r="N2991" s="95" t="str">
        <f t="shared" si="197"/>
        <v/>
      </c>
      <c r="O2991" s="96" t="str">
        <f t="shared" si="198"/>
        <v/>
      </c>
      <c r="P2991" s="14"/>
      <c r="Q2991" s="14"/>
      <c r="R2991" s="218" t="e">
        <f>+VLOOKUP(F2991,'ESTADAR V3 2025'!$D$125:$G$236,4,FALSE)</f>
        <v>#N/A</v>
      </c>
    </row>
    <row r="2992" spans="1:18" x14ac:dyDescent="0.35">
      <c r="A2992" s="83" t="str">
        <f>IFERROR(VLOOKUP(LEFT(F2992,4),Tabla3[[COD]:[PROCESO]],5,0),"")</f>
        <v/>
      </c>
      <c r="B2992" s="15"/>
      <c r="C2992" s="85"/>
      <c r="D2992" s="84" t="e">
        <f>VLOOKUP(E2992,FINCAS!$A$2:$B$77,2,0)</f>
        <v>#N/A</v>
      </c>
      <c r="E2992" s="15"/>
      <c r="F2992" s="15"/>
      <c r="G2992" s="82" t="e">
        <f>VLOOKUP(F2992,'ESTADAR V3 2025'!$D$125:$E$240,2,0)</f>
        <v>#N/A</v>
      </c>
      <c r="H2992" s="86"/>
      <c r="I2992" s="86"/>
      <c r="J2992" s="15"/>
      <c r="K2992" s="92">
        <f t="shared" si="195"/>
        <v>0</v>
      </c>
      <c r="L2992" s="93">
        <f t="shared" si="196"/>
        <v>0</v>
      </c>
      <c r="M2992" s="94" t="str">
        <f>+IFERROR(VLOOKUP(LEFT(F2992,4),'ESTADAR V3 2025'!$C$4:$G$116,4,0),"")</f>
        <v/>
      </c>
      <c r="N2992" s="95" t="str">
        <f t="shared" si="197"/>
        <v/>
      </c>
      <c r="O2992" s="96" t="str">
        <f t="shared" si="198"/>
        <v/>
      </c>
      <c r="P2992" s="14"/>
      <c r="Q2992" s="14"/>
      <c r="R2992" s="218" t="e">
        <f>+VLOOKUP(F2992,'ESTADAR V3 2025'!$D$125:$G$236,4,FALSE)</f>
        <v>#N/A</v>
      </c>
    </row>
    <row r="2993" spans="1:18" x14ac:dyDescent="0.35">
      <c r="A2993" s="83" t="str">
        <f>IFERROR(VLOOKUP(LEFT(F2993,4),Tabla3[[COD]:[PROCESO]],5,0),"")</f>
        <v/>
      </c>
      <c r="B2993" s="15"/>
      <c r="C2993" s="85"/>
      <c r="D2993" s="84" t="e">
        <f>VLOOKUP(E2993,FINCAS!$A$2:$B$77,2,0)</f>
        <v>#N/A</v>
      </c>
      <c r="E2993" s="15"/>
      <c r="F2993" s="15"/>
      <c r="G2993" s="82" t="e">
        <f>VLOOKUP(F2993,'ESTADAR V3 2025'!$D$125:$E$240,2,0)</f>
        <v>#N/A</v>
      </c>
      <c r="H2993" s="86"/>
      <c r="I2993" s="86"/>
      <c r="J2993" s="15"/>
      <c r="K2993" s="92">
        <f t="shared" si="195"/>
        <v>0</v>
      </c>
      <c r="L2993" s="93">
        <f t="shared" si="196"/>
        <v>0</v>
      </c>
      <c r="M2993" s="94" t="str">
        <f>+IFERROR(VLOOKUP(LEFT(F2993,4),'ESTADAR V3 2025'!$C$4:$G$116,4,0),"")</f>
        <v/>
      </c>
      <c r="N2993" s="95" t="str">
        <f t="shared" si="197"/>
        <v/>
      </c>
      <c r="O2993" s="96" t="str">
        <f t="shared" si="198"/>
        <v/>
      </c>
      <c r="P2993" s="14"/>
      <c r="Q2993" s="14"/>
      <c r="R2993" s="218" t="e">
        <f>+VLOOKUP(F2993,'ESTADAR V3 2025'!$D$125:$G$236,4,FALSE)</f>
        <v>#N/A</v>
      </c>
    </row>
    <row r="2994" spans="1:18" x14ac:dyDescent="0.35">
      <c r="A2994" s="83" t="str">
        <f>IFERROR(VLOOKUP(LEFT(F2994,4),Tabla3[[COD]:[PROCESO]],5,0),"")</f>
        <v/>
      </c>
      <c r="B2994" s="15"/>
      <c r="C2994" s="85"/>
      <c r="D2994" s="84" t="e">
        <f>VLOOKUP(E2994,FINCAS!$A$2:$B$77,2,0)</f>
        <v>#N/A</v>
      </c>
      <c r="E2994" s="15"/>
      <c r="F2994" s="15"/>
      <c r="G2994" s="82" t="e">
        <f>VLOOKUP(F2994,'ESTADAR V3 2025'!$D$125:$E$240,2,0)</f>
        <v>#N/A</v>
      </c>
      <c r="H2994" s="86"/>
      <c r="I2994" s="86"/>
      <c r="J2994" s="15"/>
      <c r="K2994" s="92">
        <f t="shared" si="195"/>
        <v>0</v>
      </c>
      <c r="L2994" s="93">
        <f t="shared" si="196"/>
        <v>0</v>
      </c>
      <c r="M2994" s="94" t="str">
        <f>+IFERROR(VLOOKUP(LEFT(F2994,4),'ESTADAR V3 2025'!$C$4:$G$116,4,0),"")</f>
        <v/>
      </c>
      <c r="N2994" s="95" t="str">
        <f t="shared" si="197"/>
        <v/>
      </c>
      <c r="O2994" s="96" t="str">
        <f t="shared" si="198"/>
        <v/>
      </c>
      <c r="P2994" s="14"/>
      <c r="Q2994" s="14"/>
      <c r="R2994" s="218" t="e">
        <f>+VLOOKUP(F2994,'ESTADAR V3 2025'!$D$125:$G$236,4,FALSE)</f>
        <v>#N/A</v>
      </c>
    </row>
    <row r="2995" spans="1:18" x14ac:dyDescent="0.35">
      <c r="A2995" s="83" t="str">
        <f>IFERROR(VLOOKUP(LEFT(F2995,4),Tabla3[[COD]:[PROCESO]],5,0),"")</f>
        <v/>
      </c>
      <c r="B2995" s="15"/>
      <c r="C2995" s="85"/>
      <c r="D2995" s="84" t="e">
        <f>VLOOKUP(E2995,FINCAS!$A$2:$B$77,2,0)</f>
        <v>#N/A</v>
      </c>
      <c r="E2995" s="15"/>
      <c r="F2995" s="15"/>
      <c r="G2995" s="82" t="e">
        <f>VLOOKUP(F2995,'ESTADAR V3 2025'!$D$125:$E$240,2,0)</f>
        <v>#N/A</v>
      </c>
      <c r="H2995" s="86"/>
      <c r="I2995" s="86"/>
      <c r="J2995" s="15"/>
      <c r="K2995" s="92">
        <f t="shared" si="195"/>
        <v>0</v>
      </c>
      <c r="L2995" s="93">
        <f t="shared" si="196"/>
        <v>0</v>
      </c>
      <c r="M2995" s="94" t="str">
        <f>+IFERROR(VLOOKUP(LEFT(F2995,4),'ESTADAR V3 2025'!$C$4:$G$116,4,0),"")</f>
        <v/>
      </c>
      <c r="N2995" s="95" t="str">
        <f t="shared" si="197"/>
        <v/>
      </c>
      <c r="O2995" s="96" t="str">
        <f t="shared" si="198"/>
        <v/>
      </c>
      <c r="P2995" s="14"/>
      <c r="Q2995" s="14"/>
      <c r="R2995" s="218" t="e">
        <f>+VLOOKUP(F2995,'ESTADAR V3 2025'!$D$125:$G$236,4,FALSE)</f>
        <v>#N/A</v>
      </c>
    </row>
    <row r="2996" spans="1:18" x14ac:dyDescent="0.35">
      <c r="A2996" s="83" t="str">
        <f>IFERROR(VLOOKUP(LEFT(F2996,4),Tabla3[[COD]:[PROCESO]],5,0),"")</f>
        <v/>
      </c>
      <c r="B2996" s="15"/>
      <c r="C2996" s="85"/>
      <c r="D2996" s="84" t="e">
        <f>VLOOKUP(E2996,FINCAS!$A$2:$B$77,2,0)</f>
        <v>#N/A</v>
      </c>
      <c r="E2996" s="15"/>
      <c r="F2996" s="15"/>
      <c r="G2996" s="82" t="e">
        <f>VLOOKUP(F2996,'ESTADAR V3 2025'!$D$125:$E$240,2,0)</f>
        <v>#N/A</v>
      </c>
      <c r="H2996" s="86"/>
      <c r="I2996" s="86"/>
      <c r="J2996" s="15"/>
      <c r="K2996" s="92">
        <f t="shared" si="195"/>
        <v>0</v>
      </c>
      <c r="L2996" s="93">
        <f t="shared" si="196"/>
        <v>0</v>
      </c>
      <c r="M2996" s="94" t="str">
        <f>+IFERROR(VLOOKUP(LEFT(F2996,4),'ESTADAR V3 2025'!$C$4:$G$116,4,0),"")</f>
        <v/>
      </c>
      <c r="N2996" s="95" t="str">
        <f t="shared" si="197"/>
        <v/>
      </c>
      <c r="O2996" s="96" t="str">
        <f t="shared" si="198"/>
        <v/>
      </c>
      <c r="P2996" s="14"/>
      <c r="Q2996" s="14"/>
      <c r="R2996" s="218" t="e">
        <f>+VLOOKUP(F2996,'ESTADAR V3 2025'!$D$125:$G$236,4,FALSE)</f>
        <v>#N/A</v>
      </c>
    </row>
    <row r="2997" spans="1:18" x14ac:dyDescent="0.35">
      <c r="A2997" s="83" t="str">
        <f>IFERROR(VLOOKUP(LEFT(F2997,4),Tabla3[[COD]:[PROCESO]],5,0),"")</f>
        <v/>
      </c>
      <c r="B2997" s="15"/>
      <c r="C2997" s="85"/>
      <c r="D2997" s="84" t="e">
        <f>VLOOKUP(E2997,FINCAS!$A$2:$B$77,2,0)</f>
        <v>#N/A</v>
      </c>
      <c r="E2997" s="15"/>
      <c r="F2997" s="15"/>
      <c r="G2997" s="82" t="e">
        <f>VLOOKUP(F2997,'ESTADAR V3 2025'!$D$125:$E$240,2,0)</f>
        <v>#N/A</v>
      </c>
      <c r="H2997" s="86"/>
      <c r="I2997" s="86"/>
      <c r="J2997" s="15"/>
      <c r="K2997" s="92">
        <f t="shared" si="195"/>
        <v>0</v>
      </c>
      <c r="L2997" s="93">
        <f t="shared" si="196"/>
        <v>0</v>
      </c>
      <c r="M2997" s="94" t="str">
        <f>+IFERROR(VLOOKUP(LEFT(F2997,4),'ESTADAR V3 2025'!$C$4:$G$116,4,0),"")</f>
        <v/>
      </c>
      <c r="N2997" s="95" t="str">
        <f t="shared" si="197"/>
        <v/>
      </c>
      <c r="O2997" s="96" t="str">
        <f t="shared" si="198"/>
        <v/>
      </c>
      <c r="P2997" s="14"/>
      <c r="Q2997" s="14"/>
      <c r="R2997" s="218" t="e">
        <f>+VLOOKUP(F2997,'ESTADAR V3 2025'!$D$125:$G$236,4,FALSE)</f>
        <v>#N/A</v>
      </c>
    </row>
    <row r="2998" spans="1:18" x14ac:dyDescent="0.35">
      <c r="A2998" s="83" t="str">
        <f>IFERROR(VLOOKUP(LEFT(F2998,4),Tabla3[[COD]:[PROCESO]],5,0),"")</f>
        <v/>
      </c>
      <c r="B2998" s="15"/>
      <c r="C2998" s="85"/>
      <c r="D2998" s="84" t="e">
        <f>VLOOKUP(E2998,FINCAS!$A$2:$B$77,2,0)</f>
        <v>#N/A</v>
      </c>
      <c r="E2998" s="15"/>
      <c r="F2998" s="15"/>
      <c r="G2998" s="82" t="e">
        <f>VLOOKUP(F2998,'ESTADAR V3 2025'!$D$125:$E$240,2,0)</f>
        <v>#N/A</v>
      </c>
      <c r="H2998" s="86"/>
      <c r="I2998" s="86"/>
      <c r="J2998" s="15"/>
      <c r="K2998" s="92">
        <f t="shared" si="195"/>
        <v>0</v>
      </c>
      <c r="L2998" s="93">
        <f t="shared" si="196"/>
        <v>0</v>
      </c>
      <c r="M2998" s="94" t="str">
        <f>+IFERROR(VLOOKUP(LEFT(F2998,4),'ESTADAR V3 2025'!$C$4:$G$116,4,0),"")</f>
        <v/>
      </c>
      <c r="N2998" s="95" t="str">
        <f t="shared" si="197"/>
        <v/>
      </c>
      <c r="O2998" s="96" t="str">
        <f t="shared" si="198"/>
        <v/>
      </c>
      <c r="P2998" s="14"/>
      <c r="Q2998" s="14"/>
      <c r="R2998" s="218" t="e">
        <f>+VLOOKUP(F2998,'ESTADAR V3 2025'!$D$125:$G$236,4,FALSE)</f>
        <v>#N/A</v>
      </c>
    </row>
    <row r="2999" spans="1:18" x14ac:dyDescent="0.35">
      <c r="A2999" s="83" t="str">
        <f>IFERROR(VLOOKUP(LEFT(F2999,4),Tabla3[[COD]:[PROCESO]],5,0),"")</f>
        <v/>
      </c>
      <c r="B2999" s="15"/>
      <c r="C2999" s="85"/>
      <c r="D2999" s="84" t="e">
        <f>VLOOKUP(E2999,FINCAS!$A$2:$B$77,2,0)</f>
        <v>#N/A</v>
      </c>
      <c r="E2999" s="15"/>
      <c r="F2999" s="15"/>
      <c r="G2999" s="82" t="e">
        <f>VLOOKUP(F2999,'ESTADAR V3 2025'!$D$125:$E$240,2,0)</f>
        <v>#N/A</v>
      </c>
      <c r="H2999" s="86"/>
      <c r="I2999" s="86"/>
      <c r="J2999" s="15"/>
      <c r="K2999" s="92">
        <f t="shared" si="195"/>
        <v>0</v>
      </c>
      <c r="L2999" s="93">
        <f t="shared" si="196"/>
        <v>0</v>
      </c>
      <c r="M2999" s="94" t="str">
        <f>+IFERROR(VLOOKUP(LEFT(F2999,4),'ESTADAR V3 2025'!$C$4:$G$116,4,0),"")</f>
        <v/>
      </c>
      <c r="N2999" s="95" t="str">
        <f t="shared" si="197"/>
        <v/>
      </c>
      <c r="O2999" s="96" t="str">
        <f t="shared" si="198"/>
        <v/>
      </c>
      <c r="P2999" s="14"/>
      <c r="Q2999" s="14"/>
      <c r="R2999" s="218" t="e">
        <f>+VLOOKUP(F2999,'ESTADAR V3 2025'!$D$125:$G$236,4,FALSE)</f>
        <v>#N/A</v>
      </c>
    </row>
    <row r="3000" spans="1:18" x14ac:dyDescent="0.35">
      <c r="A3000" s="83" t="str">
        <f>IFERROR(VLOOKUP(LEFT(F3000,4),Tabla3[[COD]:[PROCESO]],5,0),"")</f>
        <v/>
      </c>
      <c r="B3000" s="15"/>
      <c r="C3000" s="85"/>
      <c r="D3000" s="84" t="e">
        <f>VLOOKUP(E3000,FINCAS!$A$2:$B$77,2,0)</f>
        <v>#N/A</v>
      </c>
      <c r="E3000" s="15"/>
      <c r="F3000" s="15"/>
      <c r="G3000" s="82" t="e">
        <f>VLOOKUP(F3000,'ESTADAR V3 2025'!$D$125:$E$240,2,0)</f>
        <v>#N/A</v>
      </c>
      <c r="H3000" s="86"/>
      <c r="I3000" s="86"/>
      <c r="J3000" s="15"/>
      <c r="K3000" s="92">
        <f t="shared" si="195"/>
        <v>0</v>
      </c>
      <c r="L3000" s="93">
        <f t="shared" si="196"/>
        <v>0</v>
      </c>
      <c r="M3000" s="94" t="str">
        <f>+IFERROR(VLOOKUP(LEFT(F3000,4),'ESTADAR V3 2025'!$C$4:$G$116,4,0),"")</f>
        <v/>
      </c>
      <c r="N3000" s="95" t="str">
        <f t="shared" si="197"/>
        <v/>
      </c>
      <c r="O3000" s="96" t="str">
        <f t="shared" si="198"/>
        <v/>
      </c>
      <c r="P3000" s="14"/>
      <c r="Q3000" s="14"/>
      <c r="R3000" s="218" t="e">
        <f>+VLOOKUP(F3000,'ESTADAR V3 2025'!$D$125:$G$236,4,FALSE)</f>
        <v>#N/A</v>
      </c>
    </row>
    <row r="3001" spans="1:18" x14ac:dyDescent="0.35">
      <c r="A3001" s="83" t="str">
        <f>IFERROR(VLOOKUP(LEFT(F3001,4),Tabla3[[COD]:[PROCESO]],5,0),"")</f>
        <v/>
      </c>
      <c r="B3001" s="15"/>
      <c r="C3001" s="85"/>
      <c r="D3001" s="84" t="e">
        <f>VLOOKUP(E3001,FINCAS!$A$2:$B$77,2,0)</f>
        <v>#N/A</v>
      </c>
      <c r="E3001" s="15"/>
      <c r="F3001" s="15"/>
      <c r="G3001" s="82" t="e">
        <f>VLOOKUP(F3001,'ESTADAR V3 2025'!$D$125:$E$240,2,0)</f>
        <v>#N/A</v>
      </c>
      <c r="H3001" s="86"/>
      <c r="I3001" s="86"/>
      <c r="J3001" s="15"/>
      <c r="K3001" s="92">
        <f t="shared" si="195"/>
        <v>0</v>
      </c>
      <c r="L3001" s="93">
        <f t="shared" si="196"/>
        <v>0</v>
      </c>
      <c r="M3001" s="94" t="str">
        <f>+IFERROR(VLOOKUP(LEFT(F3001,4),'ESTADAR V3 2025'!$C$4:$G$116,4,0),"")</f>
        <v/>
      </c>
      <c r="N3001" s="95" t="str">
        <f t="shared" si="197"/>
        <v/>
      </c>
      <c r="O3001" s="96" t="str">
        <f t="shared" si="198"/>
        <v/>
      </c>
      <c r="P3001" s="14"/>
      <c r="Q3001" s="14"/>
      <c r="R3001" s="218" t="e">
        <f>+VLOOKUP(F3001,'ESTADAR V3 2025'!$D$125:$G$236,4,FALSE)</f>
        <v>#N/A</v>
      </c>
    </row>
    <row r="3002" spans="1:18" x14ac:dyDescent="0.35">
      <c r="A3002" s="83" t="str">
        <f>IFERROR(VLOOKUP(LEFT(F3002,4),Tabla3[[COD]:[PROCESO]],5,0),"")</f>
        <v/>
      </c>
      <c r="B3002" s="15"/>
      <c r="C3002" s="85"/>
      <c r="D3002" s="84" t="e">
        <f>VLOOKUP(E3002,FINCAS!$A$2:$B$77,2,0)</f>
        <v>#N/A</v>
      </c>
      <c r="E3002" s="15"/>
      <c r="F3002" s="15"/>
      <c r="G3002" s="82" t="e">
        <f>VLOOKUP(F3002,'ESTADAR V3 2025'!$D$125:$E$240,2,0)</f>
        <v>#N/A</v>
      </c>
      <c r="H3002" s="86"/>
      <c r="I3002" s="86"/>
      <c r="J3002" s="15"/>
      <c r="K3002" s="92">
        <f t="shared" si="195"/>
        <v>0</v>
      </c>
      <c r="L3002" s="93">
        <f t="shared" si="196"/>
        <v>0</v>
      </c>
      <c r="M3002" s="94" t="str">
        <f>+IFERROR(VLOOKUP(LEFT(F3002,4),'ESTADAR V3 2025'!$C$4:$G$116,4,0),"")</f>
        <v/>
      </c>
      <c r="N3002" s="95" t="str">
        <f t="shared" si="197"/>
        <v/>
      </c>
      <c r="O3002" s="96" t="str">
        <f t="shared" si="198"/>
        <v/>
      </c>
      <c r="P3002" s="14"/>
      <c r="Q3002" s="14"/>
      <c r="R3002" s="218" t="e">
        <f>+VLOOKUP(F3002,'ESTADAR V3 2025'!$D$125:$G$236,4,FALSE)</f>
        <v>#N/A</v>
      </c>
    </row>
    <row r="3003" spans="1:18" x14ac:dyDescent="0.35">
      <c r="A3003" s="83" t="str">
        <f>IFERROR(VLOOKUP(LEFT(F3003,4),Tabla3[[COD]:[PROCESO]],5,0),"")</f>
        <v/>
      </c>
      <c r="B3003" s="15"/>
      <c r="C3003" s="85"/>
      <c r="D3003" s="84" t="e">
        <f>VLOOKUP(E3003,FINCAS!$A$2:$B$77,2,0)</f>
        <v>#N/A</v>
      </c>
      <c r="E3003" s="15"/>
      <c r="F3003" s="15"/>
      <c r="G3003" s="82" t="e">
        <f>VLOOKUP(F3003,'ESTADAR V3 2025'!$D$125:$E$240,2,0)</f>
        <v>#N/A</v>
      </c>
      <c r="H3003" s="86"/>
      <c r="I3003" s="86"/>
      <c r="J3003" s="15"/>
      <c r="K3003" s="92">
        <f t="shared" si="195"/>
        <v>0</v>
      </c>
      <c r="L3003" s="93">
        <f t="shared" si="196"/>
        <v>0</v>
      </c>
      <c r="M3003" s="94" t="str">
        <f>+IFERROR(VLOOKUP(LEFT(F3003,4),'ESTADAR V3 2025'!$C$4:$G$116,4,0),"")</f>
        <v/>
      </c>
      <c r="N3003" s="95" t="str">
        <f t="shared" si="197"/>
        <v/>
      </c>
      <c r="O3003" s="96" t="str">
        <f t="shared" si="198"/>
        <v/>
      </c>
      <c r="P3003" s="14"/>
      <c r="Q3003" s="14"/>
      <c r="R3003" s="218" t="e">
        <f>+VLOOKUP(F3003,'ESTADAR V3 2025'!$D$125:$G$236,4,FALSE)</f>
        <v>#N/A</v>
      </c>
    </row>
    <row r="3004" spans="1:18" x14ac:dyDescent="0.35">
      <c r="A3004" s="83" t="str">
        <f>IFERROR(VLOOKUP(LEFT(F3004,4),Tabla3[[COD]:[PROCESO]],5,0),"")</f>
        <v/>
      </c>
      <c r="B3004" s="15"/>
      <c r="C3004" s="85"/>
      <c r="D3004" s="84" t="e">
        <f>VLOOKUP(E3004,FINCAS!$A$2:$B$77,2,0)</f>
        <v>#N/A</v>
      </c>
      <c r="E3004" s="15"/>
      <c r="F3004" s="15"/>
      <c r="G3004" s="82" t="e">
        <f>VLOOKUP(F3004,'ESTADAR V3 2025'!$D$125:$E$240,2,0)</f>
        <v>#N/A</v>
      </c>
      <c r="H3004" s="86"/>
      <c r="I3004" s="86"/>
      <c r="J3004" s="15"/>
      <c r="K3004" s="92">
        <f t="shared" si="195"/>
        <v>0</v>
      </c>
      <c r="L3004" s="93">
        <f t="shared" si="196"/>
        <v>0</v>
      </c>
      <c r="M3004" s="94" t="str">
        <f>+IFERROR(VLOOKUP(LEFT(F3004,4),'ESTADAR V3 2025'!$C$4:$G$116,4,0),"")</f>
        <v/>
      </c>
      <c r="N3004" s="95" t="str">
        <f t="shared" si="197"/>
        <v/>
      </c>
      <c r="O3004" s="96" t="str">
        <f t="shared" si="198"/>
        <v/>
      </c>
      <c r="P3004" s="14"/>
      <c r="Q3004" s="14"/>
      <c r="R3004" s="218" t="e">
        <f>+VLOOKUP(F3004,'ESTADAR V3 2025'!$D$125:$G$236,4,FALSE)</f>
        <v>#N/A</v>
      </c>
    </row>
    <row r="3005" spans="1:18" x14ac:dyDescent="0.35">
      <c r="A3005" s="83" t="str">
        <f>IFERROR(VLOOKUP(LEFT(F3005,4),Tabla3[[COD]:[PROCESO]],5,0),"")</f>
        <v/>
      </c>
      <c r="B3005" s="15"/>
      <c r="C3005" s="85"/>
      <c r="D3005" s="84" t="e">
        <f>VLOOKUP(E3005,FINCAS!$A$2:$B$77,2,0)</f>
        <v>#N/A</v>
      </c>
      <c r="E3005" s="15"/>
      <c r="F3005" s="15"/>
      <c r="G3005" s="82" t="e">
        <f>VLOOKUP(F3005,'ESTADAR V3 2025'!$D$125:$E$240,2,0)</f>
        <v>#N/A</v>
      </c>
      <c r="H3005" s="86"/>
      <c r="I3005" s="86"/>
      <c r="J3005" s="15"/>
      <c r="K3005" s="92">
        <f t="shared" si="195"/>
        <v>0</v>
      </c>
      <c r="L3005" s="93">
        <f t="shared" si="196"/>
        <v>0</v>
      </c>
      <c r="M3005" s="94" t="str">
        <f>+IFERROR(VLOOKUP(LEFT(F3005,4),'ESTADAR V3 2025'!$C$4:$G$116,4,0),"")</f>
        <v/>
      </c>
      <c r="N3005" s="95" t="str">
        <f t="shared" si="197"/>
        <v/>
      </c>
      <c r="O3005" s="96" t="str">
        <f t="shared" si="198"/>
        <v/>
      </c>
      <c r="P3005" s="14"/>
      <c r="Q3005" s="14"/>
      <c r="R3005" s="218" t="e">
        <f>+VLOOKUP(F3005,'ESTADAR V3 2025'!$D$125:$G$236,4,FALSE)</f>
        <v>#N/A</v>
      </c>
    </row>
    <row r="3006" spans="1:18" x14ac:dyDescent="0.35">
      <c r="A3006" s="83" t="str">
        <f>IFERROR(VLOOKUP(LEFT(F3006,4),Tabla3[[COD]:[PROCESO]],5,0),"")</f>
        <v/>
      </c>
      <c r="B3006" s="15"/>
      <c r="C3006" s="85"/>
      <c r="D3006" s="84" t="e">
        <f>VLOOKUP(E3006,FINCAS!$A$2:$B$77,2,0)</f>
        <v>#N/A</v>
      </c>
      <c r="E3006" s="15"/>
      <c r="F3006" s="15"/>
      <c r="G3006" s="82" t="e">
        <f>VLOOKUP(F3006,'ESTADAR V3 2025'!$D$125:$E$240,2,0)</f>
        <v>#N/A</v>
      </c>
      <c r="H3006" s="86"/>
      <c r="I3006" s="86"/>
      <c r="J3006" s="15"/>
      <c r="K3006" s="92">
        <f t="shared" si="195"/>
        <v>0</v>
      </c>
      <c r="L3006" s="93">
        <f t="shared" si="196"/>
        <v>0</v>
      </c>
      <c r="M3006" s="94" t="str">
        <f>+IFERROR(VLOOKUP(LEFT(F3006,4),'ESTADAR V3 2025'!$C$4:$G$116,4,0),"")</f>
        <v/>
      </c>
      <c r="N3006" s="95" t="str">
        <f t="shared" si="197"/>
        <v/>
      </c>
      <c r="O3006" s="96" t="str">
        <f t="shared" si="198"/>
        <v/>
      </c>
      <c r="P3006" s="14"/>
      <c r="Q3006" s="14"/>
      <c r="R3006" s="218" t="e">
        <f>+VLOOKUP(F3006,'ESTADAR V3 2025'!$D$125:$G$236,4,FALSE)</f>
        <v>#N/A</v>
      </c>
    </row>
    <row r="3007" spans="1:18" x14ac:dyDescent="0.35">
      <c r="A3007" s="83" t="str">
        <f>IFERROR(VLOOKUP(LEFT(F3007,4),Tabla3[[COD]:[PROCESO]],5,0),"")</f>
        <v/>
      </c>
      <c r="B3007" s="15"/>
      <c r="C3007" s="85"/>
      <c r="D3007" s="84" t="e">
        <f>VLOOKUP(E3007,FINCAS!$A$2:$B$77,2,0)</f>
        <v>#N/A</v>
      </c>
      <c r="E3007" s="15"/>
      <c r="F3007" s="15"/>
      <c r="G3007" s="82" t="e">
        <f>VLOOKUP(F3007,'ESTADAR V3 2025'!$D$125:$E$240,2,0)</f>
        <v>#N/A</v>
      </c>
      <c r="H3007" s="86"/>
      <c r="I3007" s="86"/>
      <c r="J3007" s="15"/>
      <c r="K3007" s="92">
        <f t="shared" si="195"/>
        <v>0</v>
      </c>
      <c r="L3007" s="93">
        <f t="shared" si="196"/>
        <v>0</v>
      </c>
      <c r="M3007" s="94" t="str">
        <f>+IFERROR(VLOOKUP(LEFT(F3007,4),'ESTADAR V3 2025'!$C$4:$G$116,4,0),"")</f>
        <v/>
      </c>
      <c r="N3007" s="95" t="str">
        <f t="shared" si="197"/>
        <v/>
      </c>
      <c r="O3007" s="96" t="str">
        <f t="shared" si="198"/>
        <v/>
      </c>
      <c r="P3007" s="14"/>
      <c r="Q3007" s="14"/>
      <c r="R3007" s="218" t="e">
        <f>+VLOOKUP(F3007,'ESTADAR V3 2025'!$D$125:$G$236,4,FALSE)</f>
        <v>#N/A</v>
      </c>
    </row>
    <row r="3008" spans="1:18" x14ac:dyDescent="0.35">
      <c r="A3008" s="83" t="str">
        <f>IFERROR(VLOOKUP(LEFT(F3008,4),Tabla3[[COD]:[PROCESO]],5,0),"")</f>
        <v/>
      </c>
      <c r="B3008" s="15"/>
      <c r="C3008" s="85"/>
      <c r="D3008" s="84" t="e">
        <f>VLOOKUP(E3008,FINCAS!$A$2:$B$77,2,0)</f>
        <v>#N/A</v>
      </c>
      <c r="E3008" s="15"/>
      <c r="F3008" s="15"/>
      <c r="G3008" s="82" t="e">
        <f>VLOOKUP(F3008,'ESTADAR V3 2025'!$D$125:$E$240,2,0)</f>
        <v>#N/A</v>
      </c>
      <c r="H3008" s="86"/>
      <c r="I3008" s="86"/>
      <c r="J3008" s="15"/>
      <c r="K3008" s="92">
        <f t="shared" si="195"/>
        <v>0</v>
      </c>
      <c r="L3008" s="93">
        <f t="shared" si="196"/>
        <v>0</v>
      </c>
      <c r="M3008" s="94" t="str">
        <f>+IFERROR(VLOOKUP(LEFT(F3008,4),'ESTADAR V3 2025'!$C$4:$G$116,4,0),"")</f>
        <v/>
      </c>
      <c r="N3008" s="95" t="str">
        <f t="shared" si="197"/>
        <v/>
      </c>
      <c r="O3008" s="96" t="str">
        <f t="shared" si="198"/>
        <v/>
      </c>
      <c r="P3008" s="14"/>
      <c r="Q3008" s="14"/>
      <c r="R3008" s="218" t="e">
        <f>+VLOOKUP(F3008,'ESTADAR V3 2025'!$D$125:$G$236,4,FALSE)</f>
        <v>#N/A</v>
      </c>
    </row>
    <row r="3009" spans="1:18" x14ac:dyDescent="0.35">
      <c r="A3009" s="83" t="str">
        <f>IFERROR(VLOOKUP(LEFT(F3009,4),Tabla3[[COD]:[PROCESO]],5,0),"")</f>
        <v/>
      </c>
      <c r="B3009" s="15"/>
      <c r="C3009" s="85"/>
      <c r="D3009" s="84" t="e">
        <f>VLOOKUP(E3009,FINCAS!$A$2:$B$77,2,0)</f>
        <v>#N/A</v>
      </c>
      <c r="E3009" s="15"/>
      <c r="F3009" s="15"/>
      <c r="G3009" s="82" t="e">
        <f>VLOOKUP(F3009,'ESTADAR V3 2025'!$D$125:$E$240,2,0)</f>
        <v>#N/A</v>
      </c>
      <c r="H3009" s="86"/>
      <c r="I3009" s="86"/>
      <c r="J3009" s="15"/>
      <c r="K3009" s="92">
        <f t="shared" si="195"/>
        <v>0</v>
      </c>
      <c r="L3009" s="93">
        <f t="shared" si="196"/>
        <v>0</v>
      </c>
      <c r="M3009" s="94" t="str">
        <f>+IFERROR(VLOOKUP(LEFT(F3009,4),'ESTADAR V3 2025'!$C$4:$G$116,4,0),"")</f>
        <v/>
      </c>
      <c r="N3009" s="95" t="str">
        <f t="shared" si="197"/>
        <v/>
      </c>
      <c r="O3009" s="96" t="str">
        <f t="shared" si="198"/>
        <v/>
      </c>
      <c r="P3009" s="14"/>
      <c r="Q3009" s="14"/>
      <c r="R3009" s="218" t="e">
        <f>+VLOOKUP(F3009,'ESTADAR V3 2025'!$D$125:$G$236,4,FALSE)</f>
        <v>#N/A</v>
      </c>
    </row>
    <row r="3010" spans="1:18" x14ac:dyDescent="0.35">
      <c r="A3010" s="83" t="str">
        <f>IFERROR(VLOOKUP(LEFT(F3010,4),Tabla3[[COD]:[PROCESO]],5,0),"")</f>
        <v/>
      </c>
      <c r="B3010" s="15"/>
      <c r="C3010" s="85"/>
      <c r="D3010" s="84" t="e">
        <f>VLOOKUP(E3010,FINCAS!$A$2:$B$77,2,0)</f>
        <v>#N/A</v>
      </c>
      <c r="E3010" s="15"/>
      <c r="F3010" s="15"/>
      <c r="G3010" s="82" t="e">
        <f>VLOOKUP(F3010,'ESTADAR V3 2025'!$D$125:$E$240,2,0)</f>
        <v>#N/A</v>
      </c>
      <c r="H3010" s="86"/>
      <c r="I3010" s="86"/>
      <c r="J3010" s="15"/>
      <c r="K3010" s="92">
        <f t="shared" si="195"/>
        <v>0</v>
      </c>
      <c r="L3010" s="93">
        <f t="shared" si="196"/>
        <v>0</v>
      </c>
      <c r="M3010" s="94" t="str">
        <f>+IFERROR(VLOOKUP(LEFT(F3010,4),'ESTADAR V3 2025'!$C$4:$G$116,4,0),"")</f>
        <v/>
      </c>
      <c r="N3010" s="95" t="str">
        <f t="shared" si="197"/>
        <v/>
      </c>
      <c r="O3010" s="96" t="str">
        <f t="shared" si="198"/>
        <v/>
      </c>
      <c r="P3010" s="14"/>
      <c r="Q3010" s="14"/>
      <c r="R3010" s="218" t="e">
        <f>+VLOOKUP(F3010,'ESTADAR V3 2025'!$D$125:$G$236,4,FALSE)</f>
        <v>#N/A</v>
      </c>
    </row>
    <row r="3011" spans="1:18" x14ac:dyDescent="0.35">
      <c r="A3011" s="83" t="str">
        <f>IFERROR(VLOOKUP(LEFT(F3011,4),Tabla3[[COD]:[PROCESO]],5,0),"")</f>
        <v/>
      </c>
      <c r="B3011" s="15"/>
      <c r="C3011" s="85"/>
      <c r="D3011" s="84" t="e">
        <f>VLOOKUP(E3011,FINCAS!$A$2:$B$77,2,0)</f>
        <v>#N/A</v>
      </c>
      <c r="E3011" s="15"/>
      <c r="F3011" s="15"/>
      <c r="G3011" s="82" t="e">
        <f>VLOOKUP(F3011,'ESTADAR V3 2025'!$D$125:$E$240,2,0)</f>
        <v>#N/A</v>
      </c>
      <c r="H3011" s="86"/>
      <c r="I3011" s="86"/>
      <c r="J3011" s="15"/>
      <c r="K3011" s="92">
        <f t="shared" si="195"/>
        <v>0</v>
      </c>
      <c r="L3011" s="93">
        <f t="shared" si="196"/>
        <v>0</v>
      </c>
      <c r="M3011" s="94" t="str">
        <f>+IFERROR(VLOOKUP(LEFT(F3011,4),'ESTADAR V3 2025'!$C$4:$G$116,4,0),"")</f>
        <v/>
      </c>
      <c r="N3011" s="95" t="str">
        <f t="shared" si="197"/>
        <v/>
      </c>
      <c r="O3011" s="96" t="str">
        <f t="shared" si="198"/>
        <v/>
      </c>
      <c r="P3011" s="14"/>
      <c r="Q3011" s="14"/>
      <c r="R3011" s="218" t="e">
        <f>+VLOOKUP(F3011,'ESTADAR V3 2025'!$D$125:$G$236,4,FALSE)</f>
        <v>#N/A</v>
      </c>
    </row>
    <row r="3012" spans="1:18" x14ac:dyDescent="0.35">
      <c r="A3012" s="83" t="str">
        <f>IFERROR(VLOOKUP(LEFT(F3012,4),Tabla3[[COD]:[PROCESO]],5,0),"")</f>
        <v/>
      </c>
      <c r="B3012" s="15"/>
      <c r="C3012" s="85"/>
      <c r="D3012" s="84" t="e">
        <f>VLOOKUP(E3012,FINCAS!$A$2:$B$77,2,0)</f>
        <v>#N/A</v>
      </c>
      <c r="E3012" s="15"/>
      <c r="F3012" s="15"/>
      <c r="G3012" s="82" t="e">
        <f>VLOOKUP(F3012,'ESTADAR V3 2025'!$D$125:$E$240,2,0)</f>
        <v>#N/A</v>
      </c>
      <c r="H3012" s="86"/>
      <c r="I3012" s="86"/>
      <c r="J3012" s="15"/>
      <c r="K3012" s="92">
        <f t="shared" si="195"/>
        <v>0</v>
      </c>
      <c r="L3012" s="93">
        <f t="shared" si="196"/>
        <v>0</v>
      </c>
      <c r="M3012" s="94" t="str">
        <f>+IFERROR(VLOOKUP(LEFT(F3012,4),'ESTADAR V3 2025'!$C$4:$G$116,4,0),"")</f>
        <v/>
      </c>
      <c r="N3012" s="95" t="str">
        <f t="shared" si="197"/>
        <v/>
      </c>
      <c r="O3012" s="96" t="str">
        <f t="shared" si="198"/>
        <v/>
      </c>
      <c r="P3012" s="14"/>
      <c r="Q3012" s="14"/>
      <c r="R3012" s="218" t="e">
        <f>+VLOOKUP(F3012,'ESTADAR V3 2025'!$D$125:$G$236,4,FALSE)</f>
        <v>#N/A</v>
      </c>
    </row>
    <row r="3013" spans="1:18" x14ac:dyDescent="0.35">
      <c r="A3013" s="83" t="str">
        <f>IFERROR(VLOOKUP(LEFT(F3013,4),Tabla3[[COD]:[PROCESO]],5,0),"")</f>
        <v/>
      </c>
      <c r="B3013" s="15"/>
      <c r="C3013" s="85"/>
      <c r="D3013" s="84" t="e">
        <f>VLOOKUP(E3013,FINCAS!$A$2:$B$77,2,0)</f>
        <v>#N/A</v>
      </c>
      <c r="E3013" s="15"/>
      <c r="F3013" s="15"/>
      <c r="G3013" s="82" t="e">
        <f>VLOOKUP(F3013,'ESTADAR V3 2025'!$D$125:$E$240,2,0)</f>
        <v>#N/A</v>
      </c>
      <c r="H3013" s="86"/>
      <c r="I3013" s="86"/>
      <c r="J3013" s="15"/>
      <c r="K3013" s="92">
        <f t="shared" si="195"/>
        <v>0</v>
      </c>
      <c r="L3013" s="93">
        <f t="shared" si="196"/>
        <v>0</v>
      </c>
      <c r="M3013" s="94" t="str">
        <f>+IFERROR(VLOOKUP(LEFT(F3013,4),'ESTADAR V3 2025'!$C$4:$G$116,4,0),"")</f>
        <v/>
      </c>
      <c r="N3013" s="95" t="str">
        <f t="shared" si="197"/>
        <v/>
      </c>
      <c r="O3013" s="96" t="str">
        <f t="shared" si="198"/>
        <v/>
      </c>
      <c r="P3013" s="14"/>
      <c r="Q3013" s="14"/>
      <c r="R3013" s="218" t="e">
        <f>+VLOOKUP(F3013,'ESTADAR V3 2025'!$D$125:$G$236,4,FALSE)</f>
        <v>#N/A</v>
      </c>
    </row>
    <row r="3014" spans="1:18" x14ac:dyDescent="0.35">
      <c r="A3014" s="83" t="str">
        <f>IFERROR(VLOOKUP(LEFT(F3014,4),Tabla3[[COD]:[PROCESO]],5,0),"")</f>
        <v/>
      </c>
      <c r="B3014" s="15"/>
      <c r="C3014" s="85"/>
      <c r="D3014" s="84" t="e">
        <f>VLOOKUP(E3014,FINCAS!$A$2:$B$77,2,0)</f>
        <v>#N/A</v>
      </c>
      <c r="E3014" s="15"/>
      <c r="F3014" s="15"/>
      <c r="G3014" s="82" t="e">
        <f>VLOOKUP(F3014,'ESTADAR V3 2025'!$D$125:$E$240,2,0)</f>
        <v>#N/A</v>
      </c>
      <c r="H3014" s="86"/>
      <c r="I3014" s="86"/>
      <c r="J3014" s="15"/>
      <c r="K3014" s="92">
        <f t="shared" si="195"/>
        <v>0</v>
      </c>
      <c r="L3014" s="93">
        <f t="shared" si="196"/>
        <v>0</v>
      </c>
      <c r="M3014" s="94" t="str">
        <f>+IFERROR(VLOOKUP(LEFT(F3014,4),'ESTADAR V3 2025'!$C$4:$G$116,4,0),"")</f>
        <v/>
      </c>
      <c r="N3014" s="95" t="str">
        <f t="shared" si="197"/>
        <v/>
      </c>
      <c r="O3014" s="96" t="str">
        <f t="shared" si="198"/>
        <v/>
      </c>
      <c r="P3014" s="14"/>
      <c r="Q3014" s="14"/>
      <c r="R3014" s="218" t="e">
        <f>+VLOOKUP(F3014,'ESTADAR V3 2025'!$D$125:$G$236,4,FALSE)</f>
        <v>#N/A</v>
      </c>
    </row>
    <row r="3015" spans="1:18" x14ac:dyDescent="0.35">
      <c r="A3015" s="83" t="str">
        <f>IFERROR(VLOOKUP(LEFT(F3015,4),Tabla3[[COD]:[PROCESO]],5,0),"")</f>
        <v/>
      </c>
      <c r="B3015" s="15"/>
      <c r="C3015" s="85"/>
      <c r="D3015" s="84" t="e">
        <f>VLOOKUP(E3015,FINCAS!$A$2:$B$77,2,0)</f>
        <v>#N/A</v>
      </c>
      <c r="E3015" s="15"/>
      <c r="F3015" s="15"/>
      <c r="G3015" s="82" t="e">
        <f>VLOOKUP(F3015,'ESTADAR V3 2025'!$D$125:$E$240,2,0)</f>
        <v>#N/A</v>
      </c>
      <c r="H3015" s="86"/>
      <c r="I3015" s="86"/>
      <c r="J3015" s="15"/>
      <c r="K3015" s="92">
        <f t="shared" si="195"/>
        <v>0</v>
      </c>
      <c r="L3015" s="93">
        <f t="shared" si="196"/>
        <v>0</v>
      </c>
      <c r="M3015" s="94" t="str">
        <f>+IFERROR(VLOOKUP(LEFT(F3015,4),'ESTADAR V3 2025'!$C$4:$G$116,4,0),"")</f>
        <v/>
      </c>
      <c r="N3015" s="95" t="str">
        <f t="shared" si="197"/>
        <v/>
      </c>
      <c r="O3015" s="96" t="str">
        <f t="shared" si="198"/>
        <v/>
      </c>
      <c r="P3015" s="14"/>
      <c r="Q3015" s="14"/>
      <c r="R3015" s="218" t="e">
        <f>+VLOOKUP(F3015,'ESTADAR V3 2025'!$D$125:$G$236,4,FALSE)</f>
        <v>#N/A</v>
      </c>
    </row>
    <row r="3016" spans="1:18" x14ac:dyDescent="0.35">
      <c r="A3016" s="83" t="str">
        <f>IFERROR(VLOOKUP(LEFT(F3016,4),Tabla3[[COD]:[PROCESO]],5,0),"")</f>
        <v/>
      </c>
      <c r="B3016" s="15"/>
      <c r="C3016" s="85"/>
      <c r="D3016" s="84" t="e">
        <f>VLOOKUP(E3016,FINCAS!$A$2:$B$77,2,0)</f>
        <v>#N/A</v>
      </c>
      <c r="E3016" s="15"/>
      <c r="F3016" s="15"/>
      <c r="G3016" s="82" t="e">
        <f>VLOOKUP(F3016,'ESTADAR V3 2025'!$D$125:$E$240,2,0)</f>
        <v>#N/A</v>
      </c>
      <c r="H3016" s="86"/>
      <c r="I3016" s="86"/>
      <c r="J3016" s="15"/>
      <c r="K3016" s="92">
        <f t="shared" si="195"/>
        <v>0</v>
      </c>
      <c r="L3016" s="93">
        <f t="shared" si="196"/>
        <v>0</v>
      </c>
      <c r="M3016" s="94" t="str">
        <f>+IFERROR(VLOOKUP(LEFT(F3016,4),'ESTADAR V3 2025'!$C$4:$G$116,4,0),"")</f>
        <v/>
      </c>
      <c r="N3016" s="95" t="str">
        <f t="shared" si="197"/>
        <v/>
      </c>
      <c r="O3016" s="96" t="str">
        <f t="shared" si="198"/>
        <v/>
      </c>
      <c r="P3016" s="14"/>
      <c r="Q3016" s="14"/>
      <c r="R3016" s="218" t="e">
        <f>+VLOOKUP(F3016,'ESTADAR V3 2025'!$D$125:$G$236,4,FALSE)</f>
        <v>#N/A</v>
      </c>
    </row>
    <row r="3017" spans="1:18" x14ac:dyDescent="0.35">
      <c r="A3017" s="83" t="str">
        <f>IFERROR(VLOOKUP(LEFT(F3017,4),Tabla3[[COD]:[PROCESO]],5,0),"")</f>
        <v/>
      </c>
      <c r="B3017" s="15"/>
      <c r="C3017" s="85"/>
      <c r="D3017" s="84" t="e">
        <f>VLOOKUP(E3017,FINCAS!$A$2:$B$77,2,0)</f>
        <v>#N/A</v>
      </c>
      <c r="E3017" s="15"/>
      <c r="F3017" s="15"/>
      <c r="G3017" s="82" t="e">
        <f>VLOOKUP(F3017,'ESTADAR V3 2025'!$D$125:$E$240,2,0)</f>
        <v>#N/A</v>
      </c>
      <c r="H3017" s="86"/>
      <c r="I3017" s="86"/>
      <c r="J3017" s="15"/>
      <c r="K3017" s="92">
        <f t="shared" si="195"/>
        <v>0</v>
      </c>
      <c r="L3017" s="93">
        <f t="shared" si="196"/>
        <v>0</v>
      </c>
      <c r="M3017" s="94" t="str">
        <f>+IFERROR(VLOOKUP(LEFT(F3017,4),'ESTADAR V3 2025'!$C$4:$G$116,4,0),"")</f>
        <v/>
      </c>
      <c r="N3017" s="95" t="str">
        <f t="shared" si="197"/>
        <v/>
      </c>
      <c r="O3017" s="96" t="str">
        <f t="shared" si="198"/>
        <v/>
      </c>
      <c r="P3017" s="14"/>
      <c r="Q3017" s="14"/>
      <c r="R3017" s="218" t="e">
        <f>+VLOOKUP(F3017,'ESTADAR V3 2025'!$D$125:$G$236,4,FALSE)</f>
        <v>#N/A</v>
      </c>
    </row>
    <row r="3018" spans="1:18" x14ac:dyDescent="0.35">
      <c r="A3018" s="83" t="str">
        <f>IFERROR(VLOOKUP(LEFT(F3018,4),Tabla3[[COD]:[PROCESO]],5,0),"")</f>
        <v/>
      </c>
      <c r="B3018" s="15"/>
      <c r="C3018" s="85"/>
      <c r="D3018" s="84" t="e">
        <f>VLOOKUP(E3018,FINCAS!$A$2:$B$77,2,0)</f>
        <v>#N/A</v>
      </c>
      <c r="E3018" s="15"/>
      <c r="F3018" s="15"/>
      <c r="G3018" s="82" t="e">
        <f>VLOOKUP(F3018,'ESTADAR V3 2025'!$D$125:$E$240,2,0)</f>
        <v>#N/A</v>
      </c>
      <c r="H3018" s="86"/>
      <c r="I3018" s="86"/>
      <c r="J3018" s="15"/>
      <c r="K3018" s="92">
        <f t="shared" si="195"/>
        <v>0</v>
      </c>
      <c r="L3018" s="93">
        <f t="shared" si="196"/>
        <v>0</v>
      </c>
      <c r="M3018" s="94" t="str">
        <f>+IFERROR(VLOOKUP(LEFT(F3018,4),'ESTADAR V3 2025'!$C$4:$G$116,4,0),"")</f>
        <v/>
      </c>
      <c r="N3018" s="95" t="str">
        <f t="shared" si="197"/>
        <v/>
      </c>
      <c r="O3018" s="96" t="str">
        <f t="shared" si="198"/>
        <v/>
      </c>
      <c r="P3018" s="14"/>
      <c r="Q3018" s="14"/>
      <c r="R3018" s="218" t="e">
        <f>+VLOOKUP(F3018,'ESTADAR V3 2025'!$D$125:$G$236,4,FALSE)</f>
        <v>#N/A</v>
      </c>
    </row>
    <row r="3019" spans="1:18" x14ac:dyDescent="0.35">
      <c r="A3019" s="83" t="str">
        <f>IFERROR(VLOOKUP(LEFT(F3019,4),Tabla3[[COD]:[PROCESO]],5,0),"")</f>
        <v/>
      </c>
      <c r="B3019" s="15"/>
      <c r="C3019" s="85"/>
      <c r="D3019" s="84" t="e">
        <f>VLOOKUP(E3019,FINCAS!$A$2:$B$77,2,0)</f>
        <v>#N/A</v>
      </c>
      <c r="E3019" s="15"/>
      <c r="F3019" s="15"/>
      <c r="G3019" s="82" t="e">
        <f>VLOOKUP(F3019,'ESTADAR V3 2025'!$D$125:$E$240,2,0)</f>
        <v>#N/A</v>
      </c>
      <c r="H3019" s="86"/>
      <c r="I3019" s="86"/>
      <c r="J3019" s="15"/>
      <c r="K3019" s="92">
        <f t="shared" si="195"/>
        <v>0</v>
      </c>
      <c r="L3019" s="93">
        <f t="shared" si="196"/>
        <v>0</v>
      </c>
      <c r="M3019" s="94" t="str">
        <f>+IFERROR(VLOOKUP(LEFT(F3019,4),'ESTADAR V3 2025'!$C$4:$G$116,4,0),"")</f>
        <v/>
      </c>
      <c r="N3019" s="95" t="str">
        <f t="shared" si="197"/>
        <v/>
      </c>
      <c r="O3019" s="96" t="str">
        <f t="shared" si="198"/>
        <v/>
      </c>
      <c r="P3019" s="14"/>
      <c r="Q3019" s="14"/>
      <c r="R3019" s="218" t="e">
        <f>+VLOOKUP(F3019,'ESTADAR V3 2025'!$D$125:$G$236,4,FALSE)</f>
        <v>#N/A</v>
      </c>
    </row>
    <row r="3020" spans="1:18" x14ac:dyDescent="0.35">
      <c r="A3020" s="83" t="str">
        <f>IFERROR(VLOOKUP(LEFT(F3020,4),Tabla3[[COD]:[PROCESO]],5,0),"")</f>
        <v/>
      </c>
      <c r="B3020" s="15"/>
      <c r="C3020" s="85"/>
      <c r="D3020" s="84" t="e">
        <f>VLOOKUP(E3020,FINCAS!$A$2:$B$77,2,0)</f>
        <v>#N/A</v>
      </c>
      <c r="E3020" s="15"/>
      <c r="F3020" s="15"/>
      <c r="G3020" s="82" t="e">
        <f>VLOOKUP(F3020,'ESTADAR V3 2025'!$D$125:$E$240,2,0)</f>
        <v>#N/A</v>
      </c>
      <c r="H3020" s="86"/>
      <c r="I3020" s="86"/>
      <c r="J3020" s="15"/>
      <c r="K3020" s="92">
        <f t="shared" si="195"/>
        <v>0</v>
      </c>
      <c r="L3020" s="93">
        <f t="shared" si="196"/>
        <v>0</v>
      </c>
      <c r="M3020" s="94" t="str">
        <f>+IFERROR(VLOOKUP(LEFT(F3020,4),'ESTADAR V3 2025'!$C$4:$G$116,4,0),"")</f>
        <v/>
      </c>
      <c r="N3020" s="95" t="str">
        <f t="shared" si="197"/>
        <v/>
      </c>
      <c r="O3020" s="96" t="str">
        <f t="shared" si="198"/>
        <v/>
      </c>
      <c r="P3020" s="14"/>
      <c r="Q3020" s="14"/>
      <c r="R3020" s="218" t="e">
        <f>+VLOOKUP(F3020,'ESTADAR V3 2025'!$D$125:$G$236,4,FALSE)</f>
        <v>#N/A</v>
      </c>
    </row>
    <row r="3021" spans="1:18" x14ac:dyDescent="0.35">
      <c r="A3021" s="83" t="str">
        <f>IFERROR(VLOOKUP(LEFT(F3021,4),Tabla3[[COD]:[PROCESO]],5,0),"")</f>
        <v/>
      </c>
      <c r="B3021" s="15"/>
      <c r="C3021" s="85"/>
      <c r="D3021" s="84" t="e">
        <f>VLOOKUP(E3021,FINCAS!$A$2:$B$77,2,0)</f>
        <v>#N/A</v>
      </c>
      <c r="E3021" s="15"/>
      <c r="F3021" s="15"/>
      <c r="G3021" s="82" t="e">
        <f>VLOOKUP(F3021,'ESTADAR V3 2025'!$D$125:$E$240,2,0)</f>
        <v>#N/A</v>
      </c>
      <c r="H3021" s="86"/>
      <c r="I3021" s="86"/>
      <c r="J3021" s="15"/>
      <c r="K3021" s="92">
        <f t="shared" si="195"/>
        <v>0</v>
      </c>
      <c r="L3021" s="93">
        <f t="shared" si="196"/>
        <v>0</v>
      </c>
      <c r="M3021" s="94" t="str">
        <f>+IFERROR(VLOOKUP(LEFT(F3021,4),'ESTADAR V3 2025'!$C$4:$G$116,4,0),"")</f>
        <v/>
      </c>
      <c r="N3021" s="95" t="str">
        <f t="shared" si="197"/>
        <v/>
      </c>
      <c r="O3021" s="96" t="str">
        <f t="shared" si="198"/>
        <v/>
      </c>
      <c r="P3021" s="14"/>
      <c r="Q3021" s="14"/>
      <c r="R3021" s="218" t="e">
        <f>+VLOOKUP(F3021,'ESTADAR V3 2025'!$D$125:$G$236,4,FALSE)</f>
        <v>#N/A</v>
      </c>
    </row>
    <row r="3022" spans="1:18" x14ac:dyDescent="0.35">
      <c r="A3022" s="83" t="str">
        <f>IFERROR(VLOOKUP(LEFT(F3022,4),Tabla3[[COD]:[PROCESO]],5,0),"")</f>
        <v/>
      </c>
      <c r="B3022" s="15"/>
      <c r="C3022" s="85"/>
      <c r="D3022" s="84" t="e">
        <f>VLOOKUP(E3022,FINCAS!$A$2:$B$77,2,0)</f>
        <v>#N/A</v>
      </c>
      <c r="E3022" s="15"/>
      <c r="F3022" s="15"/>
      <c r="G3022" s="82" t="e">
        <f>VLOOKUP(F3022,'ESTADAR V3 2025'!$D$125:$E$240,2,0)</f>
        <v>#N/A</v>
      </c>
      <c r="H3022" s="86"/>
      <c r="I3022" s="86"/>
      <c r="J3022" s="15"/>
      <c r="K3022" s="92">
        <f t="shared" si="195"/>
        <v>0</v>
      </c>
      <c r="L3022" s="93">
        <f t="shared" si="196"/>
        <v>0</v>
      </c>
      <c r="M3022" s="94" t="str">
        <f>+IFERROR(VLOOKUP(LEFT(F3022,4),'ESTADAR V3 2025'!$C$4:$G$116,4,0),"")</f>
        <v/>
      </c>
      <c r="N3022" s="95" t="str">
        <f t="shared" si="197"/>
        <v/>
      </c>
      <c r="O3022" s="96" t="str">
        <f t="shared" si="198"/>
        <v/>
      </c>
      <c r="P3022" s="14"/>
      <c r="Q3022" s="14"/>
      <c r="R3022" s="218" t="e">
        <f>+VLOOKUP(F3022,'ESTADAR V3 2025'!$D$125:$G$236,4,FALSE)</f>
        <v>#N/A</v>
      </c>
    </row>
    <row r="3023" spans="1:18" x14ac:dyDescent="0.35">
      <c r="A3023" s="83" t="str">
        <f>IFERROR(VLOOKUP(LEFT(F3023,4),Tabla3[[COD]:[PROCESO]],5,0),"")</f>
        <v/>
      </c>
      <c r="B3023" s="15"/>
      <c r="C3023" s="85"/>
      <c r="D3023" s="84" t="e">
        <f>VLOOKUP(E3023,FINCAS!$A$2:$B$77,2,0)</f>
        <v>#N/A</v>
      </c>
      <c r="E3023" s="15"/>
      <c r="F3023" s="15"/>
      <c r="G3023" s="82" t="e">
        <f>VLOOKUP(F3023,'ESTADAR V3 2025'!$D$125:$E$240,2,0)</f>
        <v>#N/A</v>
      </c>
      <c r="H3023" s="86"/>
      <c r="I3023" s="86"/>
      <c r="J3023" s="15"/>
      <c r="K3023" s="92">
        <f t="shared" si="195"/>
        <v>0</v>
      </c>
      <c r="L3023" s="93">
        <f t="shared" si="196"/>
        <v>0</v>
      </c>
      <c r="M3023" s="94" t="str">
        <f>+IFERROR(VLOOKUP(LEFT(F3023,4),'ESTADAR V3 2025'!$C$4:$G$116,4,0),"")</f>
        <v/>
      </c>
      <c r="N3023" s="95" t="str">
        <f t="shared" si="197"/>
        <v/>
      </c>
      <c r="O3023" s="96" t="str">
        <f t="shared" si="198"/>
        <v/>
      </c>
      <c r="P3023" s="14"/>
      <c r="Q3023" s="14"/>
      <c r="R3023" s="218" t="e">
        <f>+VLOOKUP(F3023,'ESTADAR V3 2025'!$D$125:$G$236,4,FALSE)</f>
        <v>#N/A</v>
      </c>
    </row>
    <row r="3024" spans="1:18" x14ac:dyDescent="0.35">
      <c r="A3024" s="83" t="str">
        <f>IFERROR(VLOOKUP(LEFT(F3024,4),Tabla3[[COD]:[PROCESO]],5,0),"")</f>
        <v/>
      </c>
      <c r="B3024" s="15"/>
      <c r="C3024" s="85"/>
      <c r="D3024" s="84" t="e">
        <f>VLOOKUP(E3024,FINCAS!$A$2:$B$77,2,0)</f>
        <v>#N/A</v>
      </c>
      <c r="E3024" s="15"/>
      <c r="F3024" s="15"/>
      <c r="G3024" s="82" t="e">
        <f>VLOOKUP(F3024,'ESTADAR V3 2025'!$D$125:$E$240,2,0)</f>
        <v>#N/A</v>
      </c>
      <c r="H3024" s="86"/>
      <c r="I3024" s="86"/>
      <c r="J3024" s="15"/>
      <c r="K3024" s="92">
        <f t="shared" si="195"/>
        <v>0</v>
      </c>
      <c r="L3024" s="93">
        <f t="shared" si="196"/>
        <v>0</v>
      </c>
      <c r="M3024" s="94" t="str">
        <f>+IFERROR(VLOOKUP(LEFT(F3024,4),'ESTADAR V3 2025'!$C$4:$G$116,4,0),"")</f>
        <v/>
      </c>
      <c r="N3024" s="95" t="str">
        <f t="shared" si="197"/>
        <v/>
      </c>
      <c r="O3024" s="96" t="str">
        <f t="shared" si="198"/>
        <v/>
      </c>
      <c r="P3024" s="14"/>
      <c r="Q3024" s="14"/>
      <c r="R3024" s="218" t="e">
        <f>+VLOOKUP(F3024,'ESTADAR V3 2025'!$D$125:$G$236,4,FALSE)</f>
        <v>#N/A</v>
      </c>
    </row>
    <row r="3025" spans="1:18" x14ac:dyDescent="0.35">
      <c r="A3025" s="83" t="str">
        <f>IFERROR(VLOOKUP(LEFT(F3025,4),Tabla3[[COD]:[PROCESO]],5,0),"")</f>
        <v/>
      </c>
      <c r="B3025" s="15"/>
      <c r="C3025" s="85"/>
      <c r="D3025" s="84" t="e">
        <f>VLOOKUP(E3025,FINCAS!$A$2:$B$77,2,0)</f>
        <v>#N/A</v>
      </c>
      <c r="E3025" s="15"/>
      <c r="F3025" s="15"/>
      <c r="G3025" s="82" t="e">
        <f>VLOOKUP(F3025,'ESTADAR V3 2025'!$D$125:$E$240,2,0)</f>
        <v>#N/A</v>
      </c>
      <c r="H3025" s="86"/>
      <c r="I3025" s="86"/>
      <c r="J3025" s="15"/>
      <c r="K3025" s="92">
        <f t="shared" si="195"/>
        <v>0</v>
      </c>
      <c r="L3025" s="93">
        <f t="shared" si="196"/>
        <v>0</v>
      </c>
      <c r="M3025" s="94" t="str">
        <f>+IFERROR(VLOOKUP(LEFT(F3025,4),'ESTADAR V3 2025'!$C$4:$G$116,4,0),"")</f>
        <v/>
      </c>
      <c r="N3025" s="95" t="str">
        <f t="shared" si="197"/>
        <v/>
      </c>
      <c r="O3025" s="96" t="str">
        <f t="shared" si="198"/>
        <v/>
      </c>
      <c r="P3025" s="14"/>
      <c r="Q3025" s="14"/>
      <c r="R3025" s="218" t="e">
        <f>+VLOOKUP(F3025,'ESTADAR V3 2025'!$D$125:$G$236,4,FALSE)</f>
        <v>#N/A</v>
      </c>
    </row>
    <row r="3026" spans="1:18" x14ac:dyDescent="0.35">
      <c r="A3026" s="83" t="str">
        <f>IFERROR(VLOOKUP(LEFT(F3026,4),Tabla3[[COD]:[PROCESO]],5,0),"")</f>
        <v/>
      </c>
      <c r="B3026" s="15"/>
      <c r="C3026" s="85"/>
      <c r="D3026" s="84" t="e">
        <f>VLOOKUP(E3026,FINCAS!$A$2:$B$77,2,0)</f>
        <v>#N/A</v>
      </c>
      <c r="E3026" s="15"/>
      <c r="F3026" s="15"/>
      <c r="G3026" s="82" t="e">
        <f>VLOOKUP(F3026,'ESTADAR V3 2025'!$D$125:$E$240,2,0)</f>
        <v>#N/A</v>
      </c>
      <c r="H3026" s="86"/>
      <c r="I3026" s="86"/>
      <c r="J3026" s="15"/>
      <c r="K3026" s="92">
        <f t="shared" si="195"/>
        <v>0</v>
      </c>
      <c r="L3026" s="93">
        <f t="shared" si="196"/>
        <v>0</v>
      </c>
      <c r="M3026" s="94" t="str">
        <f>+IFERROR(VLOOKUP(LEFT(F3026,4),'ESTADAR V3 2025'!$C$4:$G$116,4,0),"")</f>
        <v/>
      </c>
      <c r="N3026" s="95" t="str">
        <f t="shared" si="197"/>
        <v/>
      </c>
      <c r="O3026" s="96" t="str">
        <f t="shared" si="198"/>
        <v/>
      </c>
      <c r="P3026" s="14"/>
      <c r="Q3026" s="14"/>
      <c r="R3026" s="218" t="e">
        <f>+VLOOKUP(F3026,'ESTADAR V3 2025'!$D$125:$G$236,4,FALSE)</f>
        <v>#N/A</v>
      </c>
    </row>
    <row r="3027" spans="1:18" x14ac:dyDescent="0.35">
      <c r="A3027" s="83" t="str">
        <f>IFERROR(VLOOKUP(LEFT(F3027,4),Tabla3[[COD]:[PROCESO]],5,0),"")</f>
        <v/>
      </c>
      <c r="B3027" s="15"/>
      <c r="C3027" s="85"/>
      <c r="D3027" s="84" t="e">
        <f>VLOOKUP(E3027,FINCAS!$A$2:$B$77,2,0)</f>
        <v>#N/A</v>
      </c>
      <c r="E3027" s="15"/>
      <c r="F3027" s="15"/>
      <c r="G3027" s="82" t="e">
        <f>VLOOKUP(F3027,'ESTADAR V3 2025'!$D$125:$E$240,2,0)</f>
        <v>#N/A</v>
      </c>
      <c r="H3027" s="86"/>
      <c r="I3027" s="86"/>
      <c r="J3027" s="15"/>
      <c r="K3027" s="92">
        <f t="shared" si="195"/>
        <v>0</v>
      </c>
      <c r="L3027" s="93">
        <f t="shared" si="196"/>
        <v>0</v>
      </c>
      <c r="M3027" s="94" t="str">
        <f>+IFERROR(VLOOKUP(LEFT(F3027,4),'ESTADAR V3 2025'!$C$4:$G$116,4,0),"")</f>
        <v/>
      </c>
      <c r="N3027" s="95" t="str">
        <f t="shared" si="197"/>
        <v/>
      </c>
      <c r="O3027" s="96" t="str">
        <f t="shared" si="198"/>
        <v/>
      </c>
      <c r="P3027" s="14"/>
      <c r="Q3027" s="14"/>
      <c r="R3027" s="218" t="e">
        <f>+VLOOKUP(F3027,'ESTADAR V3 2025'!$D$125:$G$236,4,FALSE)</f>
        <v>#N/A</v>
      </c>
    </row>
    <row r="3028" spans="1:18" x14ac:dyDescent="0.35">
      <c r="A3028" s="83" t="str">
        <f>IFERROR(VLOOKUP(LEFT(F3028,4),Tabla3[[COD]:[PROCESO]],5,0),"")</f>
        <v/>
      </c>
      <c r="B3028" s="15"/>
      <c r="C3028" s="85"/>
      <c r="D3028" s="84" t="e">
        <f>VLOOKUP(E3028,FINCAS!$A$2:$B$77,2,0)</f>
        <v>#N/A</v>
      </c>
      <c r="E3028" s="15"/>
      <c r="F3028" s="15"/>
      <c r="G3028" s="82" t="e">
        <f>VLOOKUP(F3028,'ESTADAR V3 2025'!$D$125:$E$240,2,0)</f>
        <v>#N/A</v>
      </c>
      <c r="H3028" s="86"/>
      <c r="I3028" s="86"/>
      <c r="J3028" s="15"/>
      <c r="K3028" s="92">
        <f t="shared" si="195"/>
        <v>0</v>
      </c>
      <c r="L3028" s="93">
        <f t="shared" si="196"/>
        <v>0</v>
      </c>
      <c r="M3028" s="94" t="str">
        <f>+IFERROR(VLOOKUP(LEFT(F3028,4),'ESTADAR V3 2025'!$C$4:$G$116,4,0),"")</f>
        <v/>
      </c>
      <c r="N3028" s="95" t="str">
        <f t="shared" si="197"/>
        <v/>
      </c>
      <c r="O3028" s="96" t="str">
        <f t="shared" si="198"/>
        <v/>
      </c>
      <c r="P3028" s="14"/>
      <c r="Q3028" s="14"/>
      <c r="R3028" s="218" t="e">
        <f>+VLOOKUP(F3028,'ESTADAR V3 2025'!$D$125:$G$236,4,FALSE)</f>
        <v>#N/A</v>
      </c>
    </row>
    <row r="3029" spans="1:18" x14ac:dyDescent="0.35">
      <c r="A3029" s="83" t="str">
        <f>IFERROR(VLOOKUP(LEFT(F3029,4),Tabla3[[COD]:[PROCESO]],5,0),"")</f>
        <v/>
      </c>
      <c r="B3029" s="15"/>
      <c r="C3029" s="85"/>
      <c r="D3029" s="84" t="e">
        <f>VLOOKUP(E3029,FINCAS!$A$2:$B$77,2,0)</f>
        <v>#N/A</v>
      </c>
      <c r="E3029" s="15"/>
      <c r="F3029" s="15"/>
      <c r="G3029" s="82" t="e">
        <f>VLOOKUP(F3029,'ESTADAR V3 2025'!$D$125:$E$240,2,0)</f>
        <v>#N/A</v>
      </c>
      <c r="H3029" s="86"/>
      <c r="I3029" s="86"/>
      <c r="J3029" s="15"/>
      <c r="K3029" s="92">
        <f t="shared" si="195"/>
        <v>0</v>
      </c>
      <c r="L3029" s="93">
        <f t="shared" si="196"/>
        <v>0</v>
      </c>
      <c r="M3029" s="94" t="str">
        <f>+IFERROR(VLOOKUP(LEFT(F3029,4),'ESTADAR V3 2025'!$C$4:$G$116,4,0),"")</f>
        <v/>
      </c>
      <c r="N3029" s="95" t="str">
        <f t="shared" si="197"/>
        <v/>
      </c>
      <c r="O3029" s="96" t="str">
        <f t="shared" si="198"/>
        <v/>
      </c>
      <c r="P3029" s="14"/>
      <c r="Q3029" s="14"/>
      <c r="R3029" s="218" t="e">
        <f>+VLOOKUP(F3029,'ESTADAR V3 2025'!$D$125:$G$236,4,FALSE)</f>
        <v>#N/A</v>
      </c>
    </row>
    <row r="3030" spans="1:18" x14ac:dyDescent="0.35">
      <c r="A3030" s="83" t="str">
        <f>IFERROR(VLOOKUP(LEFT(F3030,4),Tabla3[[COD]:[PROCESO]],5,0),"")</f>
        <v/>
      </c>
      <c r="B3030" s="15"/>
      <c r="C3030" s="85"/>
      <c r="D3030" s="84" t="e">
        <f>VLOOKUP(E3030,FINCAS!$A$2:$B$77,2,0)</f>
        <v>#N/A</v>
      </c>
      <c r="E3030" s="15"/>
      <c r="F3030" s="15"/>
      <c r="G3030" s="82" t="e">
        <f>VLOOKUP(F3030,'ESTADAR V3 2025'!$D$125:$E$240,2,0)</f>
        <v>#N/A</v>
      </c>
      <c r="H3030" s="86"/>
      <c r="I3030" s="86"/>
      <c r="J3030" s="15"/>
      <c r="K3030" s="92">
        <f t="shared" si="195"/>
        <v>0</v>
      </c>
      <c r="L3030" s="93">
        <f t="shared" si="196"/>
        <v>0</v>
      </c>
      <c r="M3030" s="94" t="str">
        <f>+IFERROR(VLOOKUP(LEFT(F3030,4),'ESTADAR V3 2025'!$C$4:$G$116,4,0),"")</f>
        <v/>
      </c>
      <c r="N3030" s="95" t="str">
        <f t="shared" si="197"/>
        <v/>
      </c>
      <c r="O3030" s="96" t="str">
        <f t="shared" si="198"/>
        <v/>
      </c>
      <c r="P3030" s="14"/>
      <c r="Q3030" s="14"/>
      <c r="R3030" s="218" t="e">
        <f>+VLOOKUP(F3030,'ESTADAR V3 2025'!$D$125:$G$236,4,FALSE)</f>
        <v>#N/A</v>
      </c>
    </row>
    <row r="3031" spans="1:18" x14ac:dyDescent="0.35">
      <c r="A3031" s="83" t="str">
        <f>IFERROR(VLOOKUP(LEFT(F3031,4),Tabla3[[COD]:[PROCESO]],5,0),"")</f>
        <v/>
      </c>
      <c r="B3031" s="15"/>
      <c r="C3031" s="85"/>
      <c r="D3031" s="84" t="e">
        <f>VLOOKUP(E3031,FINCAS!$A$2:$B$77,2,0)</f>
        <v>#N/A</v>
      </c>
      <c r="E3031" s="15"/>
      <c r="F3031" s="15"/>
      <c r="G3031" s="82" t="e">
        <f>VLOOKUP(F3031,'ESTADAR V3 2025'!$D$125:$E$240,2,0)</f>
        <v>#N/A</v>
      </c>
      <c r="H3031" s="86"/>
      <c r="I3031" s="86"/>
      <c r="J3031" s="15"/>
      <c r="K3031" s="92">
        <f t="shared" si="195"/>
        <v>0</v>
      </c>
      <c r="L3031" s="93">
        <f t="shared" si="196"/>
        <v>0</v>
      </c>
      <c r="M3031" s="94" t="str">
        <f>+IFERROR(VLOOKUP(LEFT(F3031,4),'ESTADAR V3 2025'!$C$4:$G$116,4,0),"")</f>
        <v/>
      </c>
      <c r="N3031" s="95" t="str">
        <f t="shared" si="197"/>
        <v/>
      </c>
      <c r="O3031" s="96" t="str">
        <f t="shared" si="198"/>
        <v/>
      </c>
      <c r="P3031" s="14"/>
      <c r="Q3031" s="14"/>
      <c r="R3031" s="218" t="e">
        <f>+VLOOKUP(F3031,'ESTADAR V3 2025'!$D$125:$G$236,4,FALSE)</f>
        <v>#N/A</v>
      </c>
    </row>
    <row r="3032" spans="1:18" x14ac:dyDescent="0.35">
      <c r="A3032" s="83" t="str">
        <f>IFERROR(VLOOKUP(LEFT(F3032,4),Tabla3[[COD]:[PROCESO]],5,0),"")</f>
        <v/>
      </c>
      <c r="B3032" s="15"/>
      <c r="C3032" s="85"/>
      <c r="D3032" s="84" t="e">
        <f>VLOOKUP(E3032,FINCAS!$A$2:$B$77,2,0)</f>
        <v>#N/A</v>
      </c>
      <c r="E3032" s="15"/>
      <c r="F3032" s="15"/>
      <c r="G3032" s="82" t="e">
        <f>VLOOKUP(F3032,'ESTADAR V3 2025'!$D$125:$E$240,2,0)</f>
        <v>#N/A</v>
      </c>
      <c r="H3032" s="86"/>
      <c r="I3032" s="86"/>
      <c r="J3032" s="15"/>
      <c r="K3032" s="92">
        <f t="shared" si="195"/>
        <v>0</v>
      </c>
      <c r="L3032" s="93">
        <f t="shared" si="196"/>
        <v>0</v>
      </c>
      <c r="M3032" s="94" t="str">
        <f>+IFERROR(VLOOKUP(LEFT(F3032,4),'ESTADAR V3 2025'!$C$4:$G$116,4,0),"")</f>
        <v/>
      </c>
      <c r="N3032" s="95" t="str">
        <f t="shared" si="197"/>
        <v/>
      </c>
      <c r="O3032" s="96" t="str">
        <f t="shared" si="198"/>
        <v/>
      </c>
      <c r="P3032" s="14"/>
      <c r="Q3032" s="14"/>
      <c r="R3032" s="218" t="e">
        <f>+VLOOKUP(F3032,'ESTADAR V3 2025'!$D$125:$G$236,4,FALSE)</f>
        <v>#N/A</v>
      </c>
    </row>
    <row r="3033" spans="1:18" x14ac:dyDescent="0.35">
      <c r="A3033" s="83" t="str">
        <f>IFERROR(VLOOKUP(LEFT(F3033,4),Tabla3[[COD]:[PROCESO]],5,0),"")</f>
        <v/>
      </c>
      <c r="B3033" s="15"/>
      <c r="C3033" s="85"/>
      <c r="D3033" s="84" t="e">
        <f>VLOOKUP(E3033,FINCAS!$A$2:$B$77,2,0)</f>
        <v>#N/A</v>
      </c>
      <c r="E3033" s="15"/>
      <c r="F3033" s="15"/>
      <c r="G3033" s="82" t="e">
        <f>VLOOKUP(F3033,'ESTADAR V3 2025'!$D$125:$E$240,2,0)</f>
        <v>#N/A</v>
      </c>
      <c r="H3033" s="86"/>
      <c r="I3033" s="86"/>
      <c r="J3033" s="15"/>
      <c r="K3033" s="92">
        <f t="shared" si="195"/>
        <v>0</v>
      </c>
      <c r="L3033" s="93">
        <f t="shared" si="196"/>
        <v>0</v>
      </c>
      <c r="M3033" s="94" t="str">
        <f>+IFERROR(VLOOKUP(LEFT(F3033,4),'ESTADAR V3 2025'!$C$4:$G$116,4,0),"")</f>
        <v/>
      </c>
      <c r="N3033" s="95" t="str">
        <f t="shared" si="197"/>
        <v/>
      </c>
      <c r="O3033" s="96" t="str">
        <f t="shared" si="198"/>
        <v/>
      </c>
      <c r="P3033" s="14"/>
      <c r="Q3033" s="14"/>
      <c r="R3033" s="218" t="e">
        <f>+VLOOKUP(F3033,'ESTADAR V3 2025'!$D$125:$G$236,4,FALSE)</f>
        <v>#N/A</v>
      </c>
    </row>
    <row r="3034" spans="1:18" x14ac:dyDescent="0.35">
      <c r="A3034" s="83" t="str">
        <f>IFERROR(VLOOKUP(LEFT(F3034,4),Tabla3[[COD]:[PROCESO]],5,0),"")</f>
        <v/>
      </c>
      <c r="B3034" s="15"/>
      <c r="C3034" s="85"/>
      <c r="D3034" s="84" t="e">
        <f>VLOOKUP(E3034,FINCAS!$A$2:$B$77,2,0)</f>
        <v>#N/A</v>
      </c>
      <c r="E3034" s="15"/>
      <c r="F3034" s="15"/>
      <c r="G3034" s="82" t="e">
        <f>VLOOKUP(F3034,'ESTADAR V3 2025'!$D$125:$E$240,2,0)</f>
        <v>#N/A</v>
      </c>
      <c r="H3034" s="86"/>
      <c r="I3034" s="86"/>
      <c r="J3034" s="15"/>
      <c r="K3034" s="92">
        <f t="shared" si="195"/>
        <v>0</v>
      </c>
      <c r="L3034" s="93">
        <f t="shared" si="196"/>
        <v>0</v>
      </c>
      <c r="M3034" s="94" t="str">
        <f>+IFERROR(VLOOKUP(LEFT(F3034,4),'ESTADAR V3 2025'!$C$4:$G$116,4,0),"")</f>
        <v/>
      </c>
      <c r="N3034" s="95" t="str">
        <f t="shared" si="197"/>
        <v/>
      </c>
      <c r="O3034" s="96" t="str">
        <f t="shared" si="198"/>
        <v/>
      </c>
      <c r="P3034" s="14"/>
      <c r="Q3034" s="14"/>
      <c r="R3034" s="218" t="e">
        <f>+VLOOKUP(F3034,'ESTADAR V3 2025'!$D$125:$G$236,4,FALSE)</f>
        <v>#N/A</v>
      </c>
    </row>
    <row r="3035" spans="1:18" x14ac:dyDescent="0.35">
      <c r="A3035" s="83" t="str">
        <f>IFERROR(VLOOKUP(LEFT(F3035,4),Tabla3[[COD]:[PROCESO]],5,0),"")</f>
        <v/>
      </c>
      <c r="B3035" s="15"/>
      <c r="C3035" s="85"/>
      <c r="D3035" s="84" t="e">
        <f>VLOOKUP(E3035,FINCAS!$A$2:$B$77,2,0)</f>
        <v>#N/A</v>
      </c>
      <c r="E3035" s="15"/>
      <c r="F3035" s="15"/>
      <c r="G3035" s="82" t="e">
        <f>VLOOKUP(F3035,'ESTADAR V3 2025'!$D$125:$E$240,2,0)</f>
        <v>#N/A</v>
      </c>
      <c r="H3035" s="86"/>
      <c r="I3035" s="86"/>
      <c r="J3035" s="15"/>
      <c r="K3035" s="92">
        <f t="shared" si="195"/>
        <v>0</v>
      </c>
      <c r="L3035" s="93">
        <f t="shared" si="196"/>
        <v>0</v>
      </c>
      <c r="M3035" s="94" t="str">
        <f>+IFERROR(VLOOKUP(LEFT(F3035,4),'ESTADAR V3 2025'!$C$4:$G$116,4,0),"")</f>
        <v/>
      </c>
      <c r="N3035" s="95" t="str">
        <f t="shared" si="197"/>
        <v/>
      </c>
      <c r="O3035" s="96" t="str">
        <f t="shared" si="198"/>
        <v/>
      </c>
      <c r="P3035" s="14"/>
      <c r="Q3035" s="14"/>
      <c r="R3035" s="218" t="e">
        <f>+VLOOKUP(F3035,'ESTADAR V3 2025'!$D$125:$G$236,4,FALSE)</f>
        <v>#N/A</v>
      </c>
    </row>
    <row r="3036" spans="1:18" x14ac:dyDescent="0.35">
      <c r="A3036" s="83" t="str">
        <f>IFERROR(VLOOKUP(LEFT(F3036,4),Tabla3[[COD]:[PROCESO]],5,0),"")</f>
        <v/>
      </c>
      <c r="B3036" s="15"/>
      <c r="C3036" s="85"/>
      <c r="D3036" s="84" t="e">
        <f>VLOOKUP(E3036,FINCAS!$A$2:$B$77,2,0)</f>
        <v>#N/A</v>
      </c>
      <c r="E3036" s="15"/>
      <c r="F3036" s="15"/>
      <c r="G3036" s="82" t="e">
        <f>VLOOKUP(F3036,'ESTADAR V3 2025'!$D$125:$E$240,2,0)</f>
        <v>#N/A</v>
      </c>
      <c r="H3036" s="86"/>
      <c r="I3036" s="86"/>
      <c r="J3036" s="15"/>
      <c r="K3036" s="92">
        <f t="shared" si="195"/>
        <v>0</v>
      </c>
      <c r="L3036" s="93">
        <f t="shared" si="196"/>
        <v>0</v>
      </c>
      <c r="M3036" s="94" t="str">
        <f>+IFERROR(VLOOKUP(LEFT(F3036,4),'ESTADAR V3 2025'!$C$4:$G$116,4,0),"")</f>
        <v/>
      </c>
      <c r="N3036" s="95" t="str">
        <f t="shared" si="197"/>
        <v/>
      </c>
      <c r="O3036" s="96" t="str">
        <f t="shared" si="198"/>
        <v/>
      </c>
      <c r="P3036" s="14"/>
      <c r="Q3036" s="14"/>
      <c r="R3036" s="218" t="e">
        <f>+VLOOKUP(F3036,'ESTADAR V3 2025'!$D$125:$G$236,4,FALSE)</f>
        <v>#N/A</v>
      </c>
    </row>
    <row r="3037" spans="1:18" x14ac:dyDescent="0.35">
      <c r="A3037" s="83" t="str">
        <f>IFERROR(VLOOKUP(LEFT(F3037,4),Tabla3[[COD]:[PROCESO]],5,0),"")</f>
        <v/>
      </c>
      <c r="B3037" s="15"/>
      <c r="C3037" s="85"/>
      <c r="D3037" s="84" t="e">
        <f>VLOOKUP(E3037,FINCAS!$A$2:$B$77,2,0)</f>
        <v>#N/A</v>
      </c>
      <c r="E3037" s="15"/>
      <c r="F3037" s="15"/>
      <c r="G3037" s="82" t="e">
        <f>VLOOKUP(F3037,'ESTADAR V3 2025'!$D$125:$E$240,2,0)</f>
        <v>#N/A</v>
      </c>
      <c r="H3037" s="86"/>
      <c r="I3037" s="86"/>
      <c r="J3037" s="15"/>
      <c r="K3037" s="92">
        <f t="shared" si="195"/>
        <v>0</v>
      </c>
      <c r="L3037" s="93">
        <f t="shared" si="196"/>
        <v>0</v>
      </c>
      <c r="M3037" s="94" t="str">
        <f>+IFERROR(VLOOKUP(LEFT(F3037,4),'ESTADAR V3 2025'!$C$4:$G$116,4,0),"")</f>
        <v/>
      </c>
      <c r="N3037" s="95" t="str">
        <f t="shared" si="197"/>
        <v/>
      </c>
      <c r="O3037" s="96" t="str">
        <f t="shared" si="198"/>
        <v/>
      </c>
      <c r="P3037" s="14"/>
      <c r="Q3037" s="14"/>
      <c r="R3037" s="218" t="e">
        <f>+VLOOKUP(F3037,'ESTADAR V3 2025'!$D$125:$G$236,4,FALSE)</f>
        <v>#N/A</v>
      </c>
    </row>
    <row r="3038" spans="1:18" x14ac:dyDescent="0.35">
      <c r="A3038" s="83" t="str">
        <f>IFERROR(VLOOKUP(LEFT(F3038,4),Tabla3[[COD]:[PROCESO]],5,0),"")</f>
        <v/>
      </c>
      <c r="B3038" s="15"/>
      <c r="C3038" s="85"/>
      <c r="D3038" s="84" t="e">
        <f>VLOOKUP(E3038,FINCAS!$A$2:$B$77,2,0)</f>
        <v>#N/A</v>
      </c>
      <c r="E3038" s="15"/>
      <c r="F3038" s="15"/>
      <c r="G3038" s="82" t="e">
        <f>VLOOKUP(F3038,'ESTADAR V3 2025'!$D$125:$E$240,2,0)</f>
        <v>#N/A</v>
      </c>
      <c r="H3038" s="86"/>
      <c r="I3038" s="86"/>
      <c r="J3038" s="15"/>
      <c r="K3038" s="92">
        <f t="shared" si="195"/>
        <v>0</v>
      </c>
      <c r="L3038" s="93">
        <f t="shared" si="196"/>
        <v>0</v>
      </c>
      <c r="M3038" s="94" t="str">
        <f>+IFERROR(VLOOKUP(LEFT(F3038,4),'ESTADAR V3 2025'!$C$4:$G$116,4,0),"")</f>
        <v/>
      </c>
      <c r="N3038" s="95" t="str">
        <f t="shared" si="197"/>
        <v/>
      </c>
      <c r="O3038" s="96" t="str">
        <f t="shared" si="198"/>
        <v/>
      </c>
      <c r="P3038" s="14"/>
      <c r="Q3038" s="14"/>
      <c r="R3038" s="218" t="e">
        <f>+VLOOKUP(F3038,'ESTADAR V3 2025'!$D$125:$G$236,4,FALSE)</f>
        <v>#N/A</v>
      </c>
    </row>
    <row r="3039" spans="1:18" x14ac:dyDescent="0.35">
      <c r="A3039" s="83" t="str">
        <f>IFERROR(VLOOKUP(LEFT(F3039,4),Tabla3[[COD]:[PROCESO]],5,0),"")</f>
        <v/>
      </c>
      <c r="B3039" s="15"/>
      <c r="C3039" s="85"/>
      <c r="D3039" s="84" t="e">
        <f>VLOOKUP(E3039,FINCAS!$A$2:$B$77,2,0)</f>
        <v>#N/A</v>
      </c>
      <c r="E3039" s="15"/>
      <c r="F3039" s="15"/>
      <c r="G3039" s="82" t="e">
        <f>VLOOKUP(F3039,'ESTADAR V3 2025'!$D$125:$E$240,2,0)</f>
        <v>#N/A</v>
      </c>
      <c r="H3039" s="86"/>
      <c r="I3039" s="86"/>
      <c r="J3039" s="15"/>
      <c r="K3039" s="92">
        <f t="shared" si="195"/>
        <v>0</v>
      </c>
      <c r="L3039" s="93">
        <f t="shared" si="196"/>
        <v>0</v>
      </c>
      <c r="M3039" s="94" t="str">
        <f>+IFERROR(VLOOKUP(LEFT(F3039,4),'ESTADAR V3 2025'!$C$4:$G$116,4,0),"")</f>
        <v/>
      </c>
      <c r="N3039" s="95" t="str">
        <f t="shared" si="197"/>
        <v/>
      </c>
      <c r="O3039" s="96" t="str">
        <f t="shared" si="198"/>
        <v/>
      </c>
      <c r="P3039" s="14"/>
      <c r="Q3039" s="14"/>
      <c r="R3039" s="218" t="e">
        <f>+VLOOKUP(F3039,'ESTADAR V3 2025'!$D$125:$G$236,4,FALSE)</f>
        <v>#N/A</v>
      </c>
    </row>
    <row r="3040" spans="1:18" x14ac:dyDescent="0.35">
      <c r="A3040" s="83" t="str">
        <f>IFERROR(VLOOKUP(LEFT(F3040,4),Tabla3[[COD]:[PROCESO]],5,0),"")</f>
        <v/>
      </c>
      <c r="B3040" s="15"/>
      <c r="C3040" s="85"/>
      <c r="D3040" s="84" t="e">
        <f>VLOOKUP(E3040,FINCAS!$A$2:$B$77,2,0)</f>
        <v>#N/A</v>
      </c>
      <c r="E3040" s="15"/>
      <c r="F3040" s="15"/>
      <c r="G3040" s="82" t="e">
        <f>VLOOKUP(F3040,'ESTADAR V3 2025'!$D$125:$E$240,2,0)</f>
        <v>#N/A</v>
      </c>
      <c r="H3040" s="86"/>
      <c r="I3040" s="86"/>
      <c r="J3040" s="15"/>
      <c r="K3040" s="92">
        <f t="shared" si="195"/>
        <v>0</v>
      </c>
      <c r="L3040" s="93">
        <f t="shared" si="196"/>
        <v>0</v>
      </c>
      <c r="M3040" s="94" t="str">
        <f>+IFERROR(VLOOKUP(LEFT(F3040,4),'ESTADAR V3 2025'!$C$4:$G$116,4,0),"")</f>
        <v/>
      </c>
      <c r="N3040" s="95" t="str">
        <f t="shared" si="197"/>
        <v/>
      </c>
      <c r="O3040" s="96" t="str">
        <f t="shared" si="198"/>
        <v/>
      </c>
      <c r="P3040" s="14"/>
      <c r="Q3040" s="14"/>
      <c r="R3040" s="218" t="e">
        <f>+VLOOKUP(F3040,'ESTADAR V3 2025'!$D$125:$G$236,4,FALSE)</f>
        <v>#N/A</v>
      </c>
    </row>
    <row r="3041" spans="1:18" x14ac:dyDescent="0.35">
      <c r="A3041" s="83" t="str">
        <f>IFERROR(VLOOKUP(LEFT(F3041,4),Tabla3[[COD]:[PROCESO]],5,0),"")</f>
        <v/>
      </c>
      <c r="B3041" s="15"/>
      <c r="C3041" s="85"/>
      <c r="D3041" s="84" t="e">
        <f>VLOOKUP(E3041,FINCAS!$A$2:$B$77,2,0)</f>
        <v>#N/A</v>
      </c>
      <c r="E3041" s="15"/>
      <c r="F3041" s="15"/>
      <c r="G3041" s="82" t="e">
        <f>VLOOKUP(F3041,'ESTADAR V3 2025'!$D$125:$E$240,2,0)</f>
        <v>#N/A</v>
      </c>
      <c r="H3041" s="86"/>
      <c r="I3041" s="86"/>
      <c r="J3041" s="15"/>
      <c r="K3041" s="92">
        <f t="shared" ref="K3041:K3104" si="199">+IFERROR(L3041,M3041)</f>
        <v>0</v>
      </c>
      <c r="L3041" s="93">
        <f t="shared" ref="L3041:L3104" si="200">+(I3041-H3041)*24</f>
        <v>0</v>
      </c>
      <c r="M3041" s="94" t="str">
        <f>+IFERROR(VLOOKUP(LEFT(F3041,4),'ESTADAR V3 2025'!$C$4:$G$116,4,0),"")</f>
        <v/>
      </c>
      <c r="N3041" s="95" t="str">
        <f t="shared" ref="N3041:N3104" si="201">IFERROR(J3041/L3041,"")</f>
        <v/>
      </c>
      <c r="O3041" s="96" t="str">
        <f t="shared" ref="O3041:O3104" si="202">IFERROR(N3041/M3041,"")</f>
        <v/>
      </c>
      <c r="P3041" s="14"/>
      <c r="Q3041" s="14"/>
      <c r="R3041" s="218" t="e">
        <f>+VLOOKUP(F3041,'ESTADAR V3 2025'!$D$125:$G$236,4,FALSE)</f>
        <v>#N/A</v>
      </c>
    </row>
    <row r="3042" spans="1:18" x14ac:dyDescent="0.35">
      <c r="A3042" s="83" t="str">
        <f>IFERROR(VLOOKUP(LEFT(F3042,4),Tabla3[[COD]:[PROCESO]],5,0),"")</f>
        <v/>
      </c>
      <c r="B3042" s="15"/>
      <c r="C3042" s="85"/>
      <c r="D3042" s="84" t="e">
        <f>VLOOKUP(E3042,FINCAS!$A$2:$B$77,2,0)</f>
        <v>#N/A</v>
      </c>
      <c r="E3042" s="15"/>
      <c r="F3042" s="15"/>
      <c r="G3042" s="82" t="e">
        <f>VLOOKUP(F3042,'ESTADAR V3 2025'!$D$125:$E$240,2,0)</f>
        <v>#N/A</v>
      </c>
      <c r="H3042" s="86"/>
      <c r="I3042" s="86"/>
      <c r="J3042" s="15"/>
      <c r="K3042" s="92">
        <f t="shared" si="199"/>
        <v>0</v>
      </c>
      <c r="L3042" s="93">
        <f t="shared" si="200"/>
        <v>0</v>
      </c>
      <c r="M3042" s="94" t="str">
        <f>+IFERROR(VLOOKUP(LEFT(F3042,4),'ESTADAR V3 2025'!$C$4:$G$116,4,0),"")</f>
        <v/>
      </c>
      <c r="N3042" s="95" t="str">
        <f t="shared" si="201"/>
        <v/>
      </c>
      <c r="O3042" s="96" t="str">
        <f t="shared" si="202"/>
        <v/>
      </c>
      <c r="P3042" s="14"/>
      <c r="Q3042" s="14"/>
      <c r="R3042" s="218" t="e">
        <f>+VLOOKUP(F3042,'ESTADAR V3 2025'!$D$125:$G$236,4,FALSE)</f>
        <v>#N/A</v>
      </c>
    </row>
    <row r="3043" spans="1:18" x14ac:dyDescent="0.35">
      <c r="A3043" s="83" t="str">
        <f>IFERROR(VLOOKUP(LEFT(F3043,4),Tabla3[[COD]:[PROCESO]],5,0),"")</f>
        <v/>
      </c>
      <c r="B3043" s="15"/>
      <c r="C3043" s="85"/>
      <c r="D3043" s="84" t="e">
        <f>VLOOKUP(E3043,FINCAS!$A$2:$B$77,2,0)</f>
        <v>#N/A</v>
      </c>
      <c r="E3043" s="15"/>
      <c r="F3043" s="15"/>
      <c r="G3043" s="82" t="e">
        <f>VLOOKUP(F3043,'ESTADAR V3 2025'!$D$125:$E$240,2,0)</f>
        <v>#N/A</v>
      </c>
      <c r="H3043" s="86"/>
      <c r="I3043" s="86"/>
      <c r="J3043" s="15"/>
      <c r="K3043" s="92">
        <f t="shared" si="199"/>
        <v>0</v>
      </c>
      <c r="L3043" s="93">
        <f t="shared" si="200"/>
        <v>0</v>
      </c>
      <c r="M3043" s="94" t="str">
        <f>+IFERROR(VLOOKUP(LEFT(F3043,4),'ESTADAR V3 2025'!$C$4:$G$116,4,0),"")</f>
        <v/>
      </c>
      <c r="N3043" s="95" t="str">
        <f t="shared" si="201"/>
        <v/>
      </c>
      <c r="O3043" s="96" t="str">
        <f t="shared" si="202"/>
        <v/>
      </c>
      <c r="P3043" s="14"/>
      <c r="Q3043" s="14"/>
      <c r="R3043" s="218" t="e">
        <f>+VLOOKUP(F3043,'ESTADAR V3 2025'!$D$125:$G$236,4,FALSE)</f>
        <v>#N/A</v>
      </c>
    </row>
    <row r="3044" spans="1:18" x14ac:dyDescent="0.35">
      <c r="A3044" s="83" t="str">
        <f>IFERROR(VLOOKUP(LEFT(F3044,4),Tabla3[[COD]:[PROCESO]],5,0),"")</f>
        <v/>
      </c>
      <c r="B3044" s="15"/>
      <c r="C3044" s="85"/>
      <c r="D3044" s="84" t="e">
        <f>VLOOKUP(E3044,FINCAS!$A$2:$B$77,2,0)</f>
        <v>#N/A</v>
      </c>
      <c r="E3044" s="15"/>
      <c r="F3044" s="15"/>
      <c r="G3044" s="82" t="e">
        <f>VLOOKUP(F3044,'ESTADAR V3 2025'!$D$125:$E$240,2,0)</f>
        <v>#N/A</v>
      </c>
      <c r="H3044" s="86"/>
      <c r="I3044" s="86"/>
      <c r="J3044" s="15"/>
      <c r="K3044" s="92">
        <f t="shared" si="199"/>
        <v>0</v>
      </c>
      <c r="L3044" s="93">
        <f t="shared" si="200"/>
        <v>0</v>
      </c>
      <c r="M3044" s="94" t="str">
        <f>+IFERROR(VLOOKUP(LEFT(F3044,4),'ESTADAR V3 2025'!$C$4:$G$116,4,0),"")</f>
        <v/>
      </c>
      <c r="N3044" s="95" t="str">
        <f t="shared" si="201"/>
        <v/>
      </c>
      <c r="O3044" s="96" t="str">
        <f t="shared" si="202"/>
        <v/>
      </c>
      <c r="P3044" s="14"/>
      <c r="Q3044" s="14"/>
      <c r="R3044" s="218" t="e">
        <f>+VLOOKUP(F3044,'ESTADAR V3 2025'!$D$125:$G$236,4,FALSE)</f>
        <v>#N/A</v>
      </c>
    </row>
    <row r="3045" spans="1:18" x14ac:dyDescent="0.35">
      <c r="A3045" s="83" t="str">
        <f>IFERROR(VLOOKUP(LEFT(F3045,4),Tabla3[[COD]:[PROCESO]],5,0),"")</f>
        <v/>
      </c>
      <c r="B3045" s="15"/>
      <c r="C3045" s="85"/>
      <c r="D3045" s="84" t="e">
        <f>VLOOKUP(E3045,FINCAS!$A$2:$B$77,2,0)</f>
        <v>#N/A</v>
      </c>
      <c r="E3045" s="15"/>
      <c r="F3045" s="15"/>
      <c r="G3045" s="82" t="e">
        <f>VLOOKUP(F3045,'ESTADAR V3 2025'!$D$125:$E$240,2,0)</f>
        <v>#N/A</v>
      </c>
      <c r="H3045" s="86"/>
      <c r="I3045" s="86"/>
      <c r="J3045" s="15"/>
      <c r="K3045" s="92">
        <f t="shared" si="199"/>
        <v>0</v>
      </c>
      <c r="L3045" s="93">
        <f t="shared" si="200"/>
        <v>0</v>
      </c>
      <c r="M3045" s="94" t="str">
        <f>+IFERROR(VLOOKUP(LEFT(F3045,4),'ESTADAR V3 2025'!$C$4:$G$116,4,0),"")</f>
        <v/>
      </c>
      <c r="N3045" s="95" t="str">
        <f t="shared" si="201"/>
        <v/>
      </c>
      <c r="O3045" s="96" t="str">
        <f t="shared" si="202"/>
        <v/>
      </c>
      <c r="P3045" s="14"/>
      <c r="Q3045" s="14"/>
      <c r="R3045" s="218" t="e">
        <f>+VLOOKUP(F3045,'ESTADAR V3 2025'!$D$125:$G$236,4,FALSE)</f>
        <v>#N/A</v>
      </c>
    </row>
    <row r="3046" spans="1:18" x14ac:dyDescent="0.35">
      <c r="A3046" s="83" t="str">
        <f>IFERROR(VLOOKUP(LEFT(F3046,4),Tabla3[[COD]:[PROCESO]],5,0),"")</f>
        <v/>
      </c>
      <c r="B3046" s="15"/>
      <c r="C3046" s="85"/>
      <c r="D3046" s="84" t="e">
        <f>VLOOKUP(E3046,FINCAS!$A$2:$B$77,2,0)</f>
        <v>#N/A</v>
      </c>
      <c r="E3046" s="15"/>
      <c r="F3046" s="15"/>
      <c r="G3046" s="82" t="e">
        <f>VLOOKUP(F3046,'ESTADAR V3 2025'!$D$125:$E$240,2,0)</f>
        <v>#N/A</v>
      </c>
      <c r="H3046" s="86"/>
      <c r="I3046" s="86"/>
      <c r="J3046" s="15"/>
      <c r="K3046" s="92">
        <f t="shared" si="199"/>
        <v>0</v>
      </c>
      <c r="L3046" s="93">
        <f t="shared" si="200"/>
        <v>0</v>
      </c>
      <c r="M3046" s="94" t="str">
        <f>+IFERROR(VLOOKUP(LEFT(F3046,4),'ESTADAR V3 2025'!$C$4:$G$116,4,0),"")</f>
        <v/>
      </c>
      <c r="N3046" s="95" t="str">
        <f t="shared" si="201"/>
        <v/>
      </c>
      <c r="O3046" s="96" t="str">
        <f t="shared" si="202"/>
        <v/>
      </c>
      <c r="P3046" s="14"/>
      <c r="Q3046" s="14"/>
      <c r="R3046" s="218" t="e">
        <f>+VLOOKUP(F3046,'ESTADAR V3 2025'!$D$125:$G$236,4,FALSE)</f>
        <v>#N/A</v>
      </c>
    </row>
    <row r="3047" spans="1:18" x14ac:dyDescent="0.35">
      <c r="A3047" s="83" t="str">
        <f>IFERROR(VLOOKUP(LEFT(F3047,4),Tabla3[[COD]:[PROCESO]],5,0),"")</f>
        <v/>
      </c>
      <c r="B3047" s="15"/>
      <c r="C3047" s="85"/>
      <c r="D3047" s="84" t="e">
        <f>VLOOKUP(E3047,FINCAS!$A$2:$B$77,2,0)</f>
        <v>#N/A</v>
      </c>
      <c r="E3047" s="15"/>
      <c r="F3047" s="15"/>
      <c r="G3047" s="82" t="e">
        <f>VLOOKUP(F3047,'ESTADAR V3 2025'!$D$125:$E$240,2,0)</f>
        <v>#N/A</v>
      </c>
      <c r="H3047" s="86"/>
      <c r="I3047" s="86"/>
      <c r="J3047" s="15"/>
      <c r="K3047" s="92">
        <f t="shared" si="199"/>
        <v>0</v>
      </c>
      <c r="L3047" s="93">
        <f t="shared" si="200"/>
        <v>0</v>
      </c>
      <c r="M3047" s="94" t="str">
        <f>+IFERROR(VLOOKUP(LEFT(F3047,4),'ESTADAR V3 2025'!$C$4:$G$116,4,0),"")</f>
        <v/>
      </c>
      <c r="N3047" s="95" t="str">
        <f t="shared" si="201"/>
        <v/>
      </c>
      <c r="O3047" s="96" t="str">
        <f t="shared" si="202"/>
        <v/>
      </c>
      <c r="P3047" s="14"/>
      <c r="Q3047" s="14"/>
      <c r="R3047" s="218" t="e">
        <f>+VLOOKUP(F3047,'ESTADAR V3 2025'!$D$125:$G$236,4,FALSE)</f>
        <v>#N/A</v>
      </c>
    </row>
    <row r="3048" spans="1:18" x14ac:dyDescent="0.35">
      <c r="A3048" s="83" t="str">
        <f>IFERROR(VLOOKUP(LEFT(F3048,4),Tabla3[[COD]:[PROCESO]],5,0),"")</f>
        <v/>
      </c>
      <c r="B3048" s="15"/>
      <c r="C3048" s="85"/>
      <c r="D3048" s="84" t="e">
        <f>VLOOKUP(E3048,FINCAS!$A$2:$B$77,2,0)</f>
        <v>#N/A</v>
      </c>
      <c r="E3048" s="15"/>
      <c r="F3048" s="15"/>
      <c r="G3048" s="82" t="e">
        <f>VLOOKUP(F3048,'ESTADAR V3 2025'!$D$125:$E$240,2,0)</f>
        <v>#N/A</v>
      </c>
      <c r="H3048" s="86"/>
      <c r="I3048" s="86"/>
      <c r="J3048" s="15"/>
      <c r="K3048" s="92">
        <f t="shared" si="199"/>
        <v>0</v>
      </c>
      <c r="L3048" s="93">
        <f t="shared" si="200"/>
        <v>0</v>
      </c>
      <c r="M3048" s="94" t="str">
        <f>+IFERROR(VLOOKUP(LEFT(F3048,4),'ESTADAR V3 2025'!$C$4:$G$116,4,0),"")</f>
        <v/>
      </c>
      <c r="N3048" s="95" t="str">
        <f t="shared" si="201"/>
        <v/>
      </c>
      <c r="O3048" s="96" t="str">
        <f t="shared" si="202"/>
        <v/>
      </c>
      <c r="P3048" s="14"/>
      <c r="Q3048" s="14"/>
      <c r="R3048" s="218" t="e">
        <f>+VLOOKUP(F3048,'ESTADAR V3 2025'!$D$125:$G$236,4,FALSE)</f>
        <v>#N/A</v>
      </c>
    </row>
    <row r="3049" spans="1:18" x14ac:dyDescent="0.35">
      <c r="A3049" s="83" t="str">
        <f>IFERROR(VLOOKUP(LEFT(F3049,4),Tabla3[[COD]:[PROCESO]],5,0),"")</f>
        <v/>
      </c>
      <c r="B3049" s="15"/>
      <c r="C3049" s="85"/>
      <c r="D3049" s="84" t="e">
        <f>VLOOKUP(E3049,FINCAS!$A$2:$B$77,2,0)</f>
        <v>#N/A</v>
      </c>
      <c r="E3049" s="15"/>
      <c r="F3049" s="15"/>
      <c r="G3049" s="82" t="e">
        <f>VLOOKUP(F3049,'ESTADAR V3 2025'!$D$125:$E$240,2,0)</f>
        <v>#N/A</v>
      </c>
      <c r="H3049" s="86"/>
      <c r="I3049" s="86"/>
      <c r="J3049" s="15"/>
      <c r="K3049" s="92">
        <f t="shared" si="199"/>
        <v>0</v>
      </c>
      <c r="L3049" s="93">
        <f t="shared" si="200"/>
        <v>0</v>
      </c>
      <c r="M3049" s="94" t="str">
        <f>+IFERROR(VLOOKUP(LEFT(F3049,4),'ESTADAR V3 2025'!$C$4:$G$116,4,0),"")</f>
        <v/>
      </c>
      <c r="N3049" s="95" t="str">
        <f t="shared" si="201"/>
        <v/>
      </c>
      <c r="O3049" s="96" t="str">
        <f t="shared" si="202"/>
        <v/>
      </c>
      <c r="P3049" s="14"/>
      <c r="Q3049" s="14"/>
      <c r="R3049" s="218" t="e">
        <f>+VLOOKUP(F3049,'ESTADAR V3 2025'!$D$125:$G$236,4,FALSE)</f>
        <v>#N/A</v>
      </c>
    </row>
    <row r="3050" spans="1:18" x14ac:dyDescent="0.35">
      <c r="A3050" s="83" t="str">
        <f>IFERROR(VLOOKUP(LEFT(F3050,4),Tabla3[[COD]:[PROCESO]],5,0),"")</f>
        <v/>
      </c>
      <c r="B3050" s="15"/>
      <c r="C3050" s="85"/>
      <c r="D3050" s="84" t="e">
        <f>VLOOKUP(E3050,FINCAS!$A$2:$B$77,2,0)</f>
        <v>#N/A</v>
      </c>
      <c r="E3050" s="15"/>
      <c r="F3050" s="15"/>
      <c r="G3050" s="82" t="e">
        <f>VLOOKUP(F3050,'ESTADAR V3 2025'!$D$125:$E$240,2,0)</f>
        <v>#N/A</v>
      </c>
      <c r="H3050" s="86"/>
      <c r="I3050" s="86"/>
      <c r="J3050" s="15"/>
      <c r="K3050" s="92">
        <f t="shared" si="199"/>
        <v>0</v>
      </c>
      <c r="L3050" s="93">
        <f t="shared" si="200"/>
        <v>0</v>
      </c>
      <c r="M3050" s="94" t="str">
        <f>+IFERROR(VLOOKUP(LEFT(F3050,4),'ESTADAR V3 2025'!$C$4:$G$116,4,0),"")</f>
        <v/>
      </c>
      <c r="N3050" s="95" t="str">
        <f t="shared" si="201"/>
        <v/>
      </c>
      <c r="O3050" s="96" t="str">
        <f t="shared" si="202"/>
        <v/>
      </c>
      <c r="P3050" s="14"/>
      <c r="Q3050" s="14"/>
      <c r="R3050" s="218" t="e">
        <f>+VLOOKUP(F3050,'ESTADAR V3 2025'!$D$125:$G$236,4,FALSE)</f>
        <v>#N/A</v>
      </c>
    </row>
    <row r="3051" spans="1:18" x14ac:dyDescent="0.35">
      <c r="A3051" s="83" t="str">
        <f>IFERROR(VLOOKUP(LEFT(F3051,4),Tabla3[[COD]:[PROCESO]],5,0),"")</f>
        <v/>
      </c>
      <c r="B3051" s="15"/>
      <c r="C3051" s="85"/>
      <c r="D3051" s="84" t="e">
        <f>VLOOKUP(E3051,FINCAS!$A$2:$B$77,2,0)</f>
        <v>#N/A</v>
      </c>
      <c r="E3051" s="15"/>
      <c r="F3051" s="15"/>
      <c r="G3051" s="82" t="e">
        <f>VLOOKUP(F3051,'ESTADAR V3 2025'!$D$125:$E$240,2,0)</f>
        <v>#N/A</v>
      </c>
      <c r="H3051" s="86"/>
      <c r="I3051" s="86"/>
      <c r="J3051" s="15"/>
      <c r="K3051" s="92">
        <f t="shared" si="199"/>
        <v>0</v>
      </c>
      <c r="L3051" s="93">
        <f t="shared" si="200"/>
        <v>0</v>
      </c>
      <c r="M3051" s="94" t="str">
        <f>+IFERROR(VLOOKUP(LEFT(F3051,4),'ESTADAR V3 2025'!$C$4:$G$116,4,0),"")</f>
        <v/>
      </c>
      <c r="N3051" s="95" t="str">
        <f t="shared" si="201"/>
        <v/>
      </c>
      <c r="O3051" s="96" t="str">
        <f t="shared" si="202"/>
        <v/>
      </c>
      <c r="P3051" s="14"/>
      <c r="Q3051" s="14"/>
      <c r="R3051" s="218" t="e">
        <f>+VLOOKUP(F3051,'ESTADAR V3 2025'!$D$125:$G$236,4,FALSE)</f>
        <v>#N/A</v>
      </c>
    </row>
    <row r="3052" spans="1:18" x14ac:dyDescent="0.35">
      <c r="A3052" s="83" t="str">
        <f>IFERROR(VLOOKUP(LEFT(F3052,4),Tabla3[[COD]:[PROCESO]],5,0),"")</f>
        <v/>
      </c>
      <c r="B3052" s="15"/>
      <c r="C3052" s="85"/>
      <c r="D3052" s="84" t="e">
        <f>VLOOKUP(E3052,FINCAS!$A$2:$B$77,2,0)</f>
        <v>#N/A</v>
      </c>
      <c r="E3052" s="15"/>
      <c r="F3052" s="15"/>
      <c r="G3052" s="82" t="e">
        <f>VLOOKUP(F3052,'ESTADAR V3 2025'!$D$125:$E$240,2,0)</f>
        <v>#N/A</v>
      </c>
      <c r="H3052" s="86"/>
      <c r="I3052" s="86"/>
      <c r="J3052" s="15"/>
      <c r="K3052" s="92">
        <f t="shared" si="199"/>
        <v>0</v>
      </c>
      <c r="L3052" s="93">
        <f t="shared" si="200"/>
        <v>0</v>
      </c>
      <c r="M3052" s="94" t="str">
        <f>+IFERROR(VLOOKUP(LEFT(F3052,4),'ESTADAR V3 2025'!$C$4:$G$116,4,0),"")</f>
        <v/>
      </c>
      <c r="N3052" s="95" t="str">
        <f t="shared" si="201"/>
        <v/>
      </c>
      <c r="O3052" s="96" t="str">
        <f t="shared" si="202"/>
        <v/>
      </c>
      <c r="P3052" s="14"/>
      <c r="Q3052" s="14"/>
      <c r="R3052" s="218" t="e">
        <f>+VLOOKUP(F3052,'ESTADAR V3 2025'!$D$125:$G$236,4,FALSE)</f>
        <v>#N/A</v>
      </c>
    </row>
    <row r="3053" spans="1:18" x14ac:dyDescent="0.35">
      <c r="A3053" s="83" t="str">
        <f>IFERROR(VLOOKUP(LEFT(F3053,4),Tabla3[[COD]:[PROCESO]],5,0),"")</f>
        <v/>
      </c>
      <c r="B3053" s="15"/>
      <c r="C3053" s="85"/>
      <c r="D3053" s="84" t="e">
        <f>VLOOKUP(E3053,FINCAS!$A$2:$B$77,2,0)</f>
        <v>#N/A</v>
      </c>
      <c r="E3053" s="15"/>
      <c r="F3053" s="15"/>
      <c r="G3053" s="82" t="e">
        <f>VLOOKUP(F3053,'ESTADAR V3 2025'!$D$125:$E$240,2,0)</f>
        <v>#N/A</v>
      </c>
      <c r="H3053" s="86"/>
      <c r="I3053" s="86"/>
      <c r="J3053" s="15"/>
      <c r="K3053" s="92">
        <f t="shared" si="199"/>
        <v>0</v>
      </c>
      <c r="L3053" s="93">
        <f t="shared" si="200"/>
        <v>0</v>
      </c>
      <c r="M3053" s="94" t="str">
        <f>+IFERROR(VLOOKUP(LEFT(F3053,4),'ESTADAR V3 2025'!$C$4:$G$116,4,0),"")</f>
        <v/>
      </c>
      <c r="N3053" s="95" t="str">
        <f t="shared" si="201"/>
        <v/>
      </c>
      <c r="O3053" s="96" t="str">
        <f t="shared" si="202"/>
        <v/>
      </c>
      <c r="P3053" s="14"/>
      <c r="Q3053" s="14"/>
      <c r="R3053" s="218" t="e">
        <f>+VLOOKUP(F3053,'ESTADAR V3 2025'!$D$125:$G$236,4,FALSE)</f>
        <v>#N/A</v>
      </c>
    </row>
    <row r="3054" spans="1:18" x14ac:dyDescent="0.35">
      <c r="A3054" s="83" t="str">
        <f>IFERROR(VLOOKUP(LEFT(F3054,4),Tabla3[[COD]:[PROCESO]],5,0),"")</f>
        <v/>
      </c>
      <c r="B3054" s="15"/>
      <c r="C3054" s="85"/>
      <c r="D3054" s="84" t="e">
        <f>VLOOKUP(E3054,FINCAS!$A$2:$B$77,2,0)</f>
        <v>#N/A</v>
      </c>
      <c r="E3054" s="15"/>
      <c r="F3054" s="15"/>
      <c r="G3054" s="82" t="e">
        <f>VLOOKUP(F3054,'ESTADAR V3 2025'!$D$125:$E$240,2,0)</f>
        <v>#N/A</v>
      </c>
      <c r="H3054" s="86"/>
      <c r="I3054" s="86"/>
      <c r="J3054" s="15"/>
      <c r="K3054" s="92">
        <f t="shared" si="199"/>
        <v>0</v>
      </c>
      <c r="L3054" s="93">
        <f t="shared" si="200"/>
        <v>0</v>
      </c>
      <c r="M3054" s="94" t="str">
        <f>+IFERROR(VLOOKUP(LEFT(F3054,4),'ESTADAR V3 2025'!$C$4:$G$116,4,0),"")</f>
        <v/>
      </c>
      <c r="N3054" s="95" t="str">
        <f t="shared" si="201"/>
        <v/>
      </c>
      <c r="O3054" s="96" t="str">
        <f t="shared" si="202"/>
        <v/>
      </c>
      <c r="P3054" s="14"/>
      <c r="Q3054" s="14"/>
      <c r="R3054" s="218" t="e">
        <f>+VLOOKUP(F3054,'ESTADAR V3 2025'!$D$125:$G$236,4,FALSE)</f>
        <v>#N/A</v>
      </c>
    </row>
    <row r="3055" spans="1:18" x14ac:dyDescent="0.35">
      <c r="A3055" s="83" t="str">
        <f>IFERROR(VLOOKUP(LEFT(F3055,4),Tabla3[[COD]:[PROCESO]],5,0),"")</f>
        <v/>
      </c>
      <c r="B3055" s="15"/>
      <c r="C3055" s="85"/>
      <c r="D3055" s="84" t="e">
        <f>VLOOKUP(E3055,FINCAS!$A$2:$B$77,2,0)</f>
        <v>#N/A</v>
      </c>
      <c r="E3055" s="15"/>
      <c r="F3055" s="15"/>
      <c r="G3055" s="82" t="e">
        <f>VLOOKUP(F3055,'ESTADAR V3 2025'!$D$125:$E$240,2,0)</f>
        <v>#N/A</v>
      </c>
      <c r="H3055" s="86"/>
      <c r="I3055" s="86"/>
      <c r="J3055" s="15"/>
      <c r="K3055" s="92">
        <f t="shared" si="199"/>
        <v>0</v>
      </c>
      <c r="L3055" s="93">
        <f t="shared" si="200"/>
        <v>0</v>
      </c>
      <c r="M3055" s="94" t="str">
        <f>+IFERROR(VLOOKUP(LEFT(F3055,4),'ESTADAR V3 2025'!$C$4:$G$116,4,0),"")</f>
        <v/>
      </c>
      <c r="N3055" s="95" t="str">
        <f t="shared" si="201"/>
        <v/>
      </c>
      <c r="O3055" s="96" t="str">
        <f t="shared" si="202"/>
        <v/>
      </c>
      <c r="P3055" s="14"/>
      <c r="Q3055" s="14"/>
      <c r="R3055" s="218" t="e">
        <f>+VLOOKUP(F3055,'ESTADAR V3 2025'!$D$125:$G$236,4,FALSE)</f>
        <v>#N/A</v>
      </c>
    </row>
    <row r="3056" spans="1:18" x14ac:dyDescent="0.35">
      <c r="A3056" s="83" t="str">
        <f>IFERROR(VLOOKUP(LEFT(F3056,4),Tabla3[[COD]:[PROCESO]],5,0),"")</f>
        <v/>
      </c>
      <c r="B3056" s="15"/>
      <c r="C3056" s="85"/>
      <c r="D3056" s="84" t="e">
        <f>VLOOKUP(E3056,FINCAS!$A$2:$B$77,2,0)</f>
        <v>#N/A</v>
      </c>
      <c r="E3056" s="15"/>
      <c r="F3056" s="15"/>
      <c r="G3056" s="82" t="e">
        <f>VLOOKUP(F3056,'ESTADAR V3 2025'!$D$125:$E$240,2,0)</f>
        <v>#N/A</v>
      </c>
      <c r="H3056" s="86"/>
      <c r="I3056" s="86"/>
      <c r="J3056" s="15"/>
      <c r="K3056" s="92">
        <f t="shared" si="199"/>
        <v>0</v>
      </c>
      <c r="L3056" s="93">
        <f t="shared" si="200"/>
        <v>0</v>
      </c>
      <c r="M3056" s="94" t="str">
        <f>+IFERROR(VLOOKUP(LEFT(F3056,4),'ESTADAR V3 2025'!$C$4:$G$116,4,0),"")</f>
        <v/>
      </c>
      <c r="N3056" s="95" t="str">
        <f t="shared" si="201"/>
        <v/>
      </c>
      <c r="O3056" s="96" t="str">
        <f t="shared" si="202"/>
        <v/>
      </c>
      <c r="P3056" s="14"/>
      <c r="Q3056" s="14"/>
      <c r="R3056" s="218" t="e">
        <f>+VLOOKUP(F3056,'ESTADAR V3 2025'!$D$125:$G$236,4,FALSE)</f>
        <v>#N/A</v>
      </c>
    </row>
    <row r="3057" spans="1:18" x14ac:dyDescent="0.35">
      <c r="A3057" s="83" t="str">
        <f>IFERROR(VLOOKUP(LEFT(F3057,4),Tabla3[[COD]:[PROCESO]],5,0),"")</f>
        <v/>
      </c>
      <c r="B3057" s="15"/>
      <c r="C3057" s="85"/>
      <c r="D3057" s="84" t="e">
        <f>VLOOKUP(E3057,FINCAS!$A$2:$B$77,2,0)</f>
        <v>#N/A</v>
      </c>
      <c r="E3057" s="15"/>
      <c r="F3057" s="15"/>
      <c r="G3057" s="82" t="e">
        <f>VLOOKUP(F3057,'ESTADAR V3 2025'!$D$125:$E$240,2,0)</f>
        <v>#N/A</v>
      </c>
      <c r="H3057" s="86"/>
      <c r="I3057" s="86"/>
      <c r="J3057" s="15"/>
      <c r="K3057" s="92">
        <f t="shared" si="199"/>
        <v>0</v>
      </c>
      <c r="L3057" s="93">
        <f t="shared" si="200"/>
        <v>0</v>
      </c>
      <c r="M3057" s="94" t="str">
        <f>+IFERROR(VLOOKUP(LEFT(F3057,4),'ESTADAR V3 2025'!$C$4:$G$116,4,0),"")</f>
        <v/>
      </c>
      <c r="N3057" s="95" t="str">
        <f t="shared" si="201"/>
        <v/>
      </c>
      <c r="O3057" s="96" t="str">
        <f t="shared" si="202"/>
        <v/>
      </c>
      <c r="P3057" s="14"/>
      <c r="Q3057" s="14"/>
      <c r="R3057" s="218" t="e">
        <f>+VLOOKUP(F3057,'ESTADAR V3 2025'!$D$125:$G$236,4,FALSE)</f>
        <v>#N/A</v>
      </c>
    </row>
    <row r="3058" spans="1:18" x14ac:dyDescent="0.35">
      <c r="A3058" s="83" t="str">
        <f>IFERROR(VLOOKUP(LEFT(F3058,4),Tabla3[[COD]:[PROCESO]],5,0),"")</f>
        <v/>
      </c>
      <c r="B3058" s="15"/>
      <c r="C3058" s="85"/>
      <c r="D3058" s="84" t="e">
        <f>VLOOKUP(E3058,FINCAS!$A$2:$B$77,2,0)</f>
        <v>#N/A</v>
      </c>
      <c r="E3058" s="15"/>
      <c r="F3058" s="15"/>
      <c r="G3058" s="82" t="e">
        <f>VLOOKUP(F3058,'ESTADAR V3 2025'!$D$125:$E$240,2,0)</f>
        <v>#N/A</v>
      </c>
      <c r="H3058" s="86"/>
      <c r="I3058" s="86"/>
      <c r="J3058" s="15"/>
      <c r="K3058" s="92">
        <f t="shared" si="199"/>
        <v>0</v>
      </c>
      <c r="L3058" s="93">
        <f t="shared" si="200"/>
        <v>0</v>
      </c>
      <c r="M3058" s="94" t="str">
        <f>+IFERROR(VLOOKUP(LEFT(F3058,4),'ESTADAR V3 2025'!$C$4:$G$116,4,0),"")</f>
        <v/>
      </c>
      <c r="N3058" s="95" t="str">
        <f t="shared" si="201"/>
        <v/>
      </c>
      <c r="O3058" s="96" t="str">
        <f t="shared" si="202"/>
        <v/>
      </c>
      <c r="P3058" s="14"/>
      <c r="Q3058" s="14"/>
      <c r="R3058" s="218" t="e">
        <f>+VLOOKUP(F3058,'ESTADAR V3 2025'!$D$125:$G$236,4,FALSE)</f>
        <v>#N/A</v>
      </c>
    </row>
    <row r="3059" spans="1:18" x14ac:dyDescent="0.35">
      <c r="A3059" s="83" t="str">
        <f>IFERROR(VLOOKUP(LEFT(F3059,4),Tabla3[[COD]:[PROCESO]],5,0),"")</f>
        <v/>
      </c>
      <c r="B3059" s="15"/>
      <c r="C3059" s="85"/>
      <c r="D3059" s="84" t="e">
        <f>VLOOKUP(E3059,FINCAS!$A$2:$B$77,2,0)</f>
        <v>#N/A</v>
      </c>
      <c r="E3059" s="15"/>
      <c r="F3059" s="15"/>
      <c r="G3059" s="82" t="e">
        <f>VLOOKUP(F3059,'ESTADAR V3 2025'!$D$125:$E$240,2,0)</f>
        <v>#N/A</v>
      </c>
      <c r="H3059" s="86"/>
      <c r="I3059" s="86"/>
      <c r="J3059" s="15"/>
      <c r="K3059" s="92">
        <f t="shared" si="199"/>
        <v>0</v>
      </c>
      <c r="L3059" s="93">
        <f t="shared" si="200"/>
        <v>0</v>
      </c>
      <c r="M3059" s="94" t="str">
        <f>+IFERROR(VLOOKUP(LEFT(F3059,4),'ESTADAR V3 2025'!$C$4:$G$116,4,0),"")</f>
        <v/>
      </c>
      <c r="N3059" s="95" t="str">
        <f t="shared" si="201"/>
        <v/>
      </c>
      <c r="O3059" s="96" t="str">
        <f t="shared" si="202"/>
        <v/>
      </c>
      <c r="P3059" s="14"/>
      <c r="Q3059" s="14"/>
      <c r="R3059" s="218" t="e">
        <f>+VLOOKUP(F3059,'ESTADAR V3 2025'!$D$125:$G$236,4,FALSE)</f>
        <v>#N/A</v>
      </c>
    </row>
    <row r="3060" spans="1:18" x14ac:dyDescent="0.35">
      <c r="A3060" s="83" t="str">
        <f>IFERROR(VLOOKUP(LEFT(F3060,4),Tabla3[[COD]:[PROCESO]],5,0),"")</f>
        <v/>
      </c>
      <c r="B3060" s="15"/>
      <c r="C3060" s="85"/>
      <c r="D3060" s="84" t="e">
        <f>VLOOKUP(E3060,FINCAS!$A$2:$B$77,2,0)</f>
        <v>#N/A</v>
      </c>
      <c r="E3060" s="15"/>
      <c r="F3060" s="15"/>
      <c r="G3060" s="82" t="e">
        <f>VLOOKUP(F3060,'ESTADAR V3 2025'!$D$125:$E$240,2,0)</f>
        <v>#N/A</v>
      </c>
      <c r="H3060" s="86"/>
      <c r="I3060" s="86"/>
      <c r="J3060" s="15"/>
      <c r="K3060" s="92">
        <f t="shared" si="199"/>
        <v>0</v>
      </c>
      <c r="L3060" s="93">
        <f t="shared" si="200"/>
        <v>0</v>
      </c>
      <c r="M3060" s="94" t="str">
        <f>+IFERROR(VLOOKUP(LEFT(F3060,4),'ESTADAR V3 2025'!$C$4:$G$116,4,0),"")</f>
        <v/>
      </c>
      <c r="N3060" s="95" t="str">
        <f t="shared" si="201"/>
        <v/>
      </c>
      <c r="O3060" s="96" t="str">
        <f t="shared" si="202"/>
        <v/>
      </c>
      <c r="P3060" s="14"/>
      <c r="Q3060" s="14"/>
      <c r="R3060" s="218" t="e">
        <f>+VLOOKUP(F3060,'ESTADAR V3 2025'!$D$125:$G$236,4,FALSE)</f>
        <v>#N/A</v>
      </c>
    </row>
    <row r="3061" spans="1:18" x14ac:dyDescent="0.35">
      <c r="A3061" s="83" t="str">
        <f>IFERROR(VLOOKUP(LEFT(F3061,4),Tabla3[[COD]:[PROCESO]],5,0),"")</f>
        <v/>
      </c>
      <c r="B3061" s="15"/>
      <c r="C3061" s="85"/>
      <c r="D3061" s="84" t="e">
        <f>VLOOKUP(E3061,FINCAS!$A$2:$B$77,2,0)</f>
        <v>#N/A</v>
      </c>
      <c r="E3061" s="15"/>
      <c r="F3061" s="15"/>
      <c r="G3061" s="82" t="e">
        <f>VLOOKUP(F3061,'ESTADAR V3 2025'!$D$125:$E$240,2,0)</f>
        <v>#N/A</v>
      </c>
      <c r="H3061" s="86"/>
      <c r="I3061" s="86"/>
      <c r="J3061" s="15"/>
      <c r="K3061" s="92">
        <f t="shared" si="199"/>
        <v>0</v>
      </c>
      <c r="L3061" s="93">
        <f t="shared" si="200"/>
        <v>0</v>
      </c>
      <c r="M3061" s="94" t="str">
        <f>+IFERROR(VLOOKUP(LEFT(F3061,4),'ESTADAR V3 2025'!$C$4:$G$116,4,0),"")</f>
        <v/>
      </c>
      <c r="N3061" s="95" t="str">
        <f t="shared" si="201"/>
        <v/>
      </c>
      <c r="O3061" s="96" t="str">
        <f t="shared" si="202"/>
        <v/>
      </c>
      <c r="P3061" s="14"/>
      <c r="Q3061" s="14"/>
      <c r="R3061" s="218" t="e">
        <f>+VLOOKUP(F3061,'ESTADAR V3 2025'!$D$125:$G$236,4,FALSE)</f>
        <v>#N/A</v>
      </c>
    </row>
    <row r="3062" spans="1:18" x14ac:dyDescent="0.35">
      <c r="A3062" s="83" t="str">
        <f>IFERROR(VLOOKUP(LEFT(F3062,4),Tabla3[[COD]:[PROCESO]],5,0),"")</f>
        <v/>
      </c>
      <c r="B3062" s="15"/>
      <c r="C3062" s="85"/>
      <c r="D3062" s="84" t="e">
        <f>VLOOKUP(E3062,FINCAS!$A$2:$B$77,2,0)</f>
        <v>#N/A</v>
      </c>
      <c r="E3062" s="15"/>
      <c r="F3062" s="15"/>
      <c r="G3062" s="82" t="e">
        <f>VLOOKUP(F3062,'ESTADAR V3 2025'!$D$125:$E$240,2,0)</f>
        <v>#N/A</v>
      </c>
      <c r="H3062" s="86"/>
      <c r="I3062" s="86"/>
      <c r="J3062" s="15"/>
      <c r="K3062" s="92">
        <f t="shared" si="199"/>
        <v>0</v>
      </c>
      <c r="L3062" s="93">
        <f t="shared" si="200"/>
        <v>0</v>
      </c>
      <c r="M3062" s="94" t="str">
        <f>+IFERROR(VLOOKUP(LEFT(F3062,4),'ESTADAR V3 2025'!$C$4:$G$116,4,0),"")</f>
        <v/>
      </c>
      <c r="N3062" s="95" t="str">
        <f t="shared" si="201"/>
        <v/>
      </c>
      <c r="O3062" s="96" t="str">
        <f t="shared" si="202"/>
        <v/>
      </c>
      <c r="P3062" s="14"/>
      <c r="Q3062" s="14"/>
      <c r="R3062" s="218" t="e">
        <f>+VLOOKUP(F3062,'ESTADAR V3 2025'!$D$125:$G$236,4,FALSE)</f>
        <v>#N/A</v>
      </c>
    </row>
    <row r="3063" spans="1:18" x14ac:dyDescent="0.35">
      <c r="A3063" s="83" t="str">
        <f>IFERROR(VLOOKUP(LEFT(F3063,4),Tabla3[[COD]:[PROCESO]],5,0),"")</f>
        <v/>
      </c>
      <c r="B3063" s="15"/>
      <c r="C3063" s="85"/>
      <c r="D3063" s="84" t="e">
        <f>VLOOKUP(E3063,FINCAS!$A$2:$B$77,2,0)</f>
        <v>#N/A</v>
      </c>
      <c r="E3063" s="15"/>
      <c r="F3063" s="15"/>
      <c r="G3063" s="82" t="e">
        <f>VLOOKUP(F3063,'ESTADAR V3 2025'!$D$125:$E$240,2,0)</f>
        <v>#N/A</v>
      </c>
      <c r="H3063" s="86"/>
      <c r="I3063" s="86"/>
      <c r="J3063" s="15"/>
      <c r="K3063" s="92">
        <f t="shared" si="199"/>
        <v>0</v>
      </c>
      <c r="L3063" s="93">
        <f t="shared" si="200"/>
        <v>0</v>
      </c>
      <c r="M3063" s="94" t="str">
        <f>+IFERROR(VLOOKUP(LEFT(F3063,4),'ESTADAR V3 2025'!$C$4:$G$116,4,0),"")</f>
        <v/>
      </c>
      <c r="N3063" s="95" t="str">
        <f t="shared" si="201"/>
        <v/>
      </c>
      <c r="O3063" s="96" t="str">
        <f t="shared" si="202"/>
        <v/>
      </c>
      <c r="P3063" s="14"/>
      <c r="Q3063" s="14"/>
      <c r="R3063" s="218" t="e">
        <f>+VLOOKUP(F3063,'ESTADAR V3 2025'!$D$125:$G$236,4,FALSE)</f>
        <v>#N/A</v>
      </c>
    </row>
    <row r="3064" spans="1:18" x14ac:dyDescent="0.35">
      <c r="A3064" s="83" t="str">
        <f>IFERROR(VLOOKUP(LEFT(F3064,4),Tabla3[[COD]:[PROCESO]],5,0),"")</f>
        <v/>
      </c>
      <c r="B3064" s="15"/>
      <c r="C3064" s="85"/>
      <c r="D3064" s="84" t="e">
        <f>VLOOKUP(E3064,FINCAS!$A$2:$B$77,2,0)</f>
        <v>#N/A</v>
      </c>
      <c r="E3064" s="15"/>
      <c r="F3064" s="15"/>
      <c r="G3064" s="82" t="e">
        <f>VLOOKUP(F3064,'ESTADAR V3 2025'!$D$125:$E$240,2,0)</f>
        <v>#N/A</v>
      </c>
      <c r="H3064" s="86"/>
      <c r="I3064" s="86"/>
      <c r="J3064" s="15"/>
      <c r="K3064" s="92">
        <f t="shared" si="199"/>
        <v>0</v>
      </c>
      <c r="L3064" s="93">
        <f t="shared" si="200"/>
        <v>0</v>
      </c>
      <c r="M3064" s="94" t="str">
        <f>+IFERROR(VLOOKUP(LEFT(F3064,4),'ESTADAR V3 2025'!$C$4:$G$116,4,0),"")</f>
        <v/>
      </c>
      <c r="N3064" s="95" t="str">
        <f t="shared" si="201"/>
        <v/>
      </c>
      <c r="O3064" s="96" t="str">
        <f t="shared" si="202"/>
        <v/>
      </c>
      <c r="P3064" s="14"/>
      <c r="Q3064" s="14"/>
      <c r="R3064" s="218" t="e">
        <f>+VLOOKUP(F3064,'ESTADAR V3 2025'!$D$125:$G$236,4,FALSE)</f>
        <v>#N/A</v>
      </c>
    </row>
    <row r="3065" spans="1:18" x14ac:dyDescent="0.35">
      <c r="A3065" s="83" t="str">
        <f>IFERROR(VLOOKUP(LEFT(F3065,4),Tabla3[[COD]:[PROCESO]],5,0),"")</f>
        <v/>
      </c>
      <c r="B3065" s="15"/>
      <c r="C3065" s="85"/>
      <c r="D3065" s="84" t="e">
        <f>VLOOKUP(E3065,FINCAS!$A$2:$B$77,2,0)</f>
        <v>#N/A</v>
      </c>
      <c r="E3065" s="15"/>
      <c r="F3065" s="15"/>
      <c r="G3065" s="82" t="e">
        <f>VLOOKUP(F3065,'ESTADAR V3 2025'!$D$125:$E$240,2,0)</f>
        <v>#N/A</v>
      </c>
      <c r="H3065" s="86"/>
      <c r="I3065" s="86"/>
      <c r="J3065" s="15"/>
      <c r="K3065" s="92">
        <f t="shared" si="199"/>
        <v>0</v>
      </c>
      <c r="L3065" s="93">
        <f t="shared" si="200"/>
        <v>0</v>
      </c>
      <c r="M3065" s="94" t="str">
        <f>+IFERROR(VLOOKUP(LEFT(F3065,4),'ESTADAR V3 2025'!$C$4:$G$116,4,0),"")</f>
        <v/>
      </c>
      <c r="N3065" s="95" t="str">
        <f t="shared" si="201"/>
        <v/>
      </c>
      <c r="O3065" s="96" t="str">
        <f t="shared" si="202"/>
        <v/>
      </c>
      <c r="P3065" s="14"/>
      <c r="Q3065" s="14"/>
      <c r="R3065" s="218" t="e">
        <f>+VLOOKUP(F3065,'ESTADAR V3 2025'!$D$125:$G$236,4,FALSE)</f>
        <v>#N/A</v>
      </c>
    </row>
    <row r="3066" spans="1:18" x14ac:dyDescent="0.35">
      <c r="A3066" s="83" t="str">
        <f>IFERROR(VLOOKUP(LEFT(F3066,4),Tabla3[[COD]:[PROCESO]],5,0),"")</f>
        <v/>
      </c>
      <c r="B3066" s="15"/>
      <c r="C3066" s="85"/>
      <c r="D3066" s="84" t="e">
        <f>VLOOKUP(E3066,FINCAS!$A$2:$B$77,2,0)</f>
        <v>#N/A</v>
      </c>
      <c r="E3066" s="15"/>
      <c r="F3066" s="15"/>
      <c r="G3066" s="82" t="e">
        <f>VLOOKUP(F3066,'ESTADAR V3 2025'!$D$125:$E$240,2,0)</f>
        <v>#N/A</v>
      </c>
      <c r="H3066" s="86"/>
      <c r="I3066" s="86"/>
      <c r="J3066" s="15"/>
      <c r="K3066" s="92">
        <f t="shared" si="199"/>
        <v>0</v>
      </c>
      <c r="L3066" s="93">
        <f t="shared" si="200"/>
        <v>0</v>
      </c>
      <c r="M3066" s="94" t="str">
        <f>+IFERROR(VLOOKUP(LEFT(F3066,4),'ESTADAR V3 2025'!$C$4:$G$116,4,0),"")</f>
        <v/>
      </c>
      <c r="N3066" s="95" t="str">
        <f t="shared" si="201"/>
        <v/>
      </c>
      <c r="O3066" s="96" t="str">
        <f t="shared" si="202"/>
        <v/>
      </c>
      <c r="P3066" s="14"/>
      <c r="Q3066" s="14"/>
      <c r="R3066" s="218" t="e">
        <f>+VLOOKUP(F3066,'ESTADAR V3 2025'!$D$125:$G$236,4,FALSE)</f>
        <v>#N/A</v>
      </c>
    </row>
    <row r="3067" spans="1:18" x14ac:dyDescent="0.35">
      <c r="A3067" s="83" t="str">
        <f>IFERROR(VLOOKUP(LEFT(F3067,4),Tabla3[[COD]:[PROCESO]],5,0),"")</f>
        <v/>
      </c>
      <c r="B3067" s="15"/>
      <c r="C3067" s="85"/>
      <c r="D3067" s="84" t="e">
        <f>VLOOKUP(E3067,FINCAS!$A$2:$B$77,2,0)</f>
        <v>#N/A</v>
      </c>
      <c r="E3067" s="15"/>
      <c r="F3067" s="15"/>
      <c r="G3067" s="82" t="e">
        <f>VLOOKUP(F3067,'ESTADAR V3 2025'!$D$125:$E$240,2,0)</f>
        <v>#N/A</v>
      </c>
      <c r="H3067" s="86"/>
      <c r="I3067" s="86"/>
      <c r="J3067" s="15"/>
      <c r="K3067" s="92">
        <f t="shared" si="199"/>
        <v>0</v>
      </c>
      <c r="L3067" s="93">
        <f t="shared" si="200"/>
        <v>0</v>
      </c>
      <c r="M3067" s="94" t="str">
        <f>+IFERROR(VLOOKUP(LEFT(F3067,4),'ESTADAR V3 2025'!$C$4:$G$116,4,0),"")</f>
        <v/>
      </c>
      <c r="N3067" s="95" t="str">
        <f t="shared" si="201"/>
        <v/>
      </c>
      <c r="O3067" s="96" t="str">
        <f t="shared" si="202"/>
        <v/>
      </c>
      <c r="P3067" s="14"/>
      <c r="Q3067" s="14"/>
      <c r="R3067" s="218" t="e">
        <f>+VLOOKUP(F3067,'ESTADAR V3 2025'!$D$125:$G$236,4,FALSE)</f>
        <v>#N/A</v>
      </c>
    </row>
    <row r="3068" spans="1:18" x14ac:dyDescent="0.35">
      <c r="A3068" s="83" t="str">
        <f>IFERROR(VLOOKUP(LEFT(F3068,4),Tabla3[[COD]:[PROCESO]],5,0),"")</f>
        <v/>
      </c>
      <c r="B3068" s="15"/>
      <c r="C3068" s="85"/>
      <c r="D3068" s="84" t="e">
        <f>VLOOKUP(E3068,FINCAS!$A$2:$B$77,2,0)</f>
        <v>#N/A</v>
      </c>
      <c r="E3068" s="15"/>
      <c r="F3068" s="15"/>
      <c r="G3068" s="82" t="e">
        <f>VLOOKUP(F3068,'ESTADAR V3 2025'!$D$125:$E$240,2,0)</f>
        <v>#N/A</v>
      </c>
      <c r="H3068" s="86"/>
      <c r="I3068" s="86"/>
      <c r="J3068" s="15"/>
      <c r="K3068" s="92">
        <f t="shared" si="199"/>
        <v>0</v>
      </c>
      <c r="L3068" s="93">
        <f t="shared" si="200"/>
        <v>0</v>
      </c>
      <c r="M3068" s="94" t="str">
        <f>+IFERROR(VLOOKUP(LEFT(F3068,4),'ESTADAR V3 2025'!$C$4:$G$116,4,0),"")</f>
        <v/>
      </c>
      <c r="N3068" s="95" t="str">
        <f t="shared" si="201"/>
        <v/>
      </c>
      <c r="O3068" s="96" t="str">
        <f t="shared" si="202"/>
        <v/>
      </c>
      <c r="P3068" s="14"/>
      <c r="Q3068" s="14"/>
      <c r="R3068" s="218" t="e">
        <f>+VLOOKUP(F3068,'ESTADAR V3 2025'!$D$125:$G$236,4,FALSE)</f>
        <v>#N/A</v>
      </c>
    </row>
    <row r="3069" spans="1:18" x14ac:dyDescent="0.35">
      <c r="A3069" s="83" t="str">
        <f>IFERROR(VLOOKUP(LEFT(F3069,4),Tabla3[[COD]:[PROCESO]],5,0),"")</f>
        <v/>
      </c>
      <c r="B3069" s="15"/>
      <c r="C3069" s="85"/>
      <c r="D3069" s="84" t="e">
        <f>VLOOKUP(E3069,FINCAS!$A$2:$B$77,2,0)</f>
        <v>#N/A</v>
      </c>
      <c r="E3069" s="15"/>
      <c r="F3069" s="15"/>
      <c r="G3069" s="82" t="e">
        <f>VLOOKUP(F3069,'ESTADAR V3 2025'!$D$125:$E$240,2,0)</f>
        <v>#N/A</v>
      </c>
      <c r="H3069" s="86"/>
      <c r="I3069" s="86"/>
      <c r="J3069" s="15"/>
      <c r="K3069" s="92">
        <f t="shared" si="199"/>
        <v>0</v>
      </c>
      <c r="L3069" s="93">
        <f t="shared" si="200"/>
        <v>0</v>
      </c>
      <c r="M3069" s="94" t="str">
        <f>+IFERROR(VLOOKUP(LEFT(F3069,4),'ESTADAR V3 2025'!$C$4:$G$116,4,0),"")</f>
        <v/>
      </c>
      <c r="N3069" s="95" t="str">
        <f t="shared" si="201"/>
        <v/>
      </c>
      <c r="O3069" s="96" t="str">
        <f t="shared" si="202"/>
        <v/>
      </c>
      <c r="P3069" s="14"/>
      <c r="Q3069" s="14"/>
      <c r="R3069" s="218" t="e">
        <f>+VLOOKUP(F3069,'ESTADAR V3 2025'!$D$125:$G$236,4,FALSE)</f>
        <v>#N/A</v>
      </c>
    </row>
    <row r="3070" spans="1:18" x14ac:dyDescent="0.35">
      <c r="A3070" s="83" t="str">
        <f>IFERROR(VLOOKUP(LEFT(F3070,4),Tabla3[[COD]:[PROCESO]],5,0),"")</f>
        <v/>
      </c>
      <c r="B3070" s="15"/>
      <c r="C3070" s="85"/>
      <c r="D3070" s="84" t="e">
        <f>VLOOKUP(E3070,FINCAS!$A$2:$B$77,2,0)</f>
        <v>#N/A</v>
      </c>
      <c r="E3070" s="15"/>
      <c r="F3070" s="15"/>
      <c r="G3070" s="82" t="e">
        <f>VLOOKUP(F3070,'ESTADAR V3 2025'!$D$125:$E$240,2,0)</f>
        <v>#N/A</v>
      </c>
      <c r="H3070" s="86"/>
      <c r="I3070" s="86"/>
      <c r="J3070" s="15"/>
      <c r="K3070" s="92">
        <f t="shared" si="199"/>
        <v>0</v>
      </c>
      <c r="L3070" s="93">
        <f t="shared" si="200"/>
        <v>0</v>
      </c>
      <c r="M3070" s="94" t="str">
        <f>+IFERROR(VLOOKUP(LEFT(F3070,4),'ESTADAR V3 2025'!$C$4:$G$116,4,0),"")</f>
        <v/>
      </c>
      <c r="N3070" s="95" t="str">
        <f t="shared" si="201"/>
        <v/>
      </c>
      <c r="O3070" s="96" t="str">
        <f t="shared" si="202"/>
        <v/>
      </c>
      <c r="P3070" s="14"/>
      <c r="Q3070" s="14"/>
      <c r="R3070" s="218" t="e">
        <f>+VLOOKUP(F3070,'ESTADAR V3 2025'!$D$125:$G$236,4,FALSE)</f>
        <v>#N/A</v>
      </c>
    </row>
    <row r="3071" spans="1:18" x14ac:dyDescent="0.35">
      <c r="A3071" s="83" t="str">
        <f>IFERROR(VLOOKUP(LEFT(F3071,4),Tabla3[[COD]:[PROCESO]],5,0),"")</f>
        <v/>
      </c>
      <c r="B3071" s="15"/>
      <c r="C3071" s="85"/>
      <c r="D3071" s="84" t="e">
        <f>VLOOKUP(E3071,FINCAS!$A$2:$B$77,2,0)</f>
        <v>#N/A</v>
      </c>
      <c r="E3071" s="15"/>
      <c r="F3071" s="15"/>
      <c r="G3071" s="82" t="e">
        <f>VLOOKUP(F3071,'ESTADAR V3 2025'!$D$125:$E$240,2,0)</f>
        <v>#N/A</v>
      </c>
      <c r="H3071" s="86"/>
      <c r="I3071" s="86"/>
      <c r="J3071" s="15"/>
      <c r="K3071" s="92">
        <f t="shared" si="199"/>
        <v>0</v>
      </c>
      <c r="L3071" s="93">
        <f t="shared" si="200"/>
        <v>0</v>
      </c>
      <c r="M3071" s="94" t="str">
        <f>+IFERROR(VLOOKUP(LEFT(F3071,4),'ESTADAR V3 2025'!$C$4:$G$116,4,0),"")</f>
        <v/>
      </c>
      <c r="N3071" s="95" t="str">
        <f t="shared" si="201"/>
        <v/>
      </c>
      <c r="O3071" s="96" t="str">
        <f t="shared" si="202"/>
        <v/>
      </c>
      <c r="P3071" s="14"/>
      <c r="Q3071" s="14"/>
      <c r="R3071" s="218" t="e">
        <f>+VLOOKUP(F3071,'ESTADAR V3 2025'!$D$125:$G$236,4,FALSE)</f>
        <v>#N/A</v>
      </c>
    </row>
    <row r="3072" spans="1:18" x14ac:dyDescent="0.35">
      <c r="A3072" s="83" t="str">
        <f>IFERROR(VLOOKUP(LEFT(F3072,4),Tabla3[[COD]:[PROCESO]],5,0),"")</f>
        <v/>
      </c>
      <c r="B3072" s="15"/>
      <c r="C3072" s="85"/>
      <c r="D3072" s="84" t="e">
        <f>VLOOKUP(E3072,FINCAS!$A$2:$B$77,2,0)</f>
        <v>#N/A</v>
      </c>
      <c r="E3072" s="15"/>
      <c r="F3072" s="15"/>
      <c r="G3072" s="82" t="e">
        <f>VLOOKUP(F3072,'ESTADAR V3 2025'!$D$125:$E$240,2,0)</f>
        <v>#N/A</v>
      </c>
      <c r="H3072" s="86"/>
      <c r="I3072" s="86"/>
      <c r="J3072" s="15"/>
      <c r="K3072" s="92">
        <f t="shared" si="199"/>
        <v>0</v>
      </c>
      <c r="L3072" s="93">
        <f t="shared" si="200"/>
        <v>0</v>
      </c>
      <c r="M3072" s="94" t="str">
        <f>+IFERROR(VLOOKUP(LEFT(F3072,4),'ESTADAR V3 2025'!$C$4:$G$116,4,0),"")</f>
        <v/>
      </c>
      <c r="N3072" s="95" t="str">
        <f t="shared" si="201"/>
        <v/>
      </c>
      <c r="O3072" s="96" t="str">
        <f t="shared" si="202"/>
        <v/>
      </c>
      <c r="P3072" s="14"/>
      <c r="Q3072" s="14"/>
      <c r="R3072" s="218" t="e">
        <f>+VLOOKUP(F3072,'ESTADAR V3 2025'!$D$125:$G$236,4,FALSE)</f>
        <v>#N/A</v>
      </c>
    </row>
    <row r="3073" spans="1:18" x14ac:dyDescent="0.35">
      <c r="A3073" s="83" t="str">
        <f>IFERROR(VLOOKUP(LEFT(F3073,4),Tabla3[[COD]:[PROCESO]],5,0),"")</f>
        <v/>
      </c>
      <c r="B3073" s="15"/>
      <c r="C3073" s="85"/>
      <c r="D3073" s="84" t="e">
        <f>VLOOKUP(E3073,FINCAS!$A$2:$B$77,2,0)</f>
        <v>#N/A</v>
      </c>
      <c r="E3073" s="15"/>
      <c r="F3073" s="15"/>
      <c r="G3073" s="82" t="e">
        <f>VLOOKUP(F3073,'ESTADAR V3 2025'!$D$125:$E$240,2,0)</f>
        <v>#N/A</v>
      </c>
      <c r="H3073" s="86"/>
      <c r="I3073" s="86"/>
      <c r="J3073" s="15"/>
      <c r="K3073" s="92">
        <f t="shared" si="199"/>
        <v>0</v>
      </c>
      <c r="L3073" s="93">
        <f t="shared" si="200"/>
        <v>0</v>
      </c>
      <c r="M3073" s="94" t="str">
        <f>+IFERROR(VLOOKUP(LEFT(F3073,4),'ESTADAR V3 2025'!$C$4:$G$116,4,0),"")</f>
        <v/>
      </c>
      <c r="N3073" s="95" t="str">
        <f t="shared" si="201"/>
        <v/>
      </c>
      <c r="O3073" s="96" t="str">
        <f t="shared" si="202"/>
        <v/>
      </c>
      <c r="P3073" s="14"/>
      <c r="Q3073" s="14"/>
      <c r="R3073" s="218" t="e">
        <f>+VLOOKUP(F3073,'ESTADAR V3 2025'!$D$125:$G$236,4,FALSE)</f>
        <v>#N/A</v>
      </c>
    </row>
    <row r="3074" spans="1:18" x14ac:dyDescent="0.35">
      <c r="A3074" s="83" t="str">
        <f>IFERROR(VLOOKUP(LEFT(F3074,4),Tabla3[[COD]:[PROCESO]],5,0),"")</f>
        <v/>
      </c>
      <c r="B3074" s="15"/>
      <c r="C3074" s="85"/>
      <c r="D3074" s="84" t="e">
        <f>VLOOKUP(E3074,FINCAS!$A$2:$B$77,2,0)</f>
        <v>#N/A</v>
      </c>
      <c r="E3074" s="15"/>
      <c r="F3074" s="15"/>
      <c r="G3074" s="82" t="e">
        <f>VLOOKUP(F3074,'ESTADAR V3 2025'!$D$125:$E$240,2,0)</f>
        <v>#N/A</v>
      </c>
      <c r="H3074" s="86"/>
      <c r="I3074" s="86"/>
      <c r="J3074" s="15"/>
      <c r="K3074" s="92">
        <f t="shared" si="199"/>
        <v>0</v>
      </c>
      <c r="L3074" s="93">
        <f t="shared" si="200"/>
        <v>0</v>
      </c>
      <c r="M3074" s="94" t="str">
        <f>+IFERROR(VLOOKUP(LEFT(F3074,4),'ESTADAR V3 2025'!$C$4:$G$116,4,0),"")</f>
        <v/>
      </c>
      <c r="N3074" s="95" t="str">
        <f t="shared" si="201"/>
        <v/>
      </c>
      <c r="O3074" s="96" t="str">
        <f t="shared" si="202"/>
        <v/>
      </c>
      <c r="P3074" s="14"/>
      <c r="Q3074" s="14"/>
      <c r="R3074" s="218" t="e">
        <f>+VLOOKUP(F3074,'ESTADAR V3 2025'!$D$125:$G$236,4,FALSE)</f>
        <v>#N/A</v>
      </c>
    </row>
    <row r="3075" spans="1:18" x14ac:dyDescent="0.35">
      <c r="A3075" s="83" t="str">
        <f>IFERROR(VLOOKUP(LEFT(F3075,4),Tabla3[[COD]:[PROCESO]],5,0),"")</f>
        <v/>
      </c>
      <c r="B3075" s="15"/>
      <c r="C3075" s="85"/>
      <c r="D3075" s="84" t="e">
        <f>VLOOKUP(E3075,FINCAS!$A$2:$B$77,2,0)</f>
        <v>#N/A</v>
      </c>
      <c r="E3075" s="15"/>
      <c r="F3075" s="15"/>
      <c r="G3075" s="82" t="e">
        <f>VLOOKUP(F3075,'ESTADAR V3 2025'!$D$125:$E$240,2,0)</f>
        <v>#N/A</v>
      </c>
      <c r="H3075" s="86"/>
      <c r="I3075" s="86"/>
      <c r="J3075" s="15"/>
      <c r="K3075" s="92">
        <f t="shared" si="199"/>
        <v>0</v>
      </c>
      <c r="L3075" s="93">
        <f t="shared" si="200"/>
        <v>0</v>
      </c>
      <c r="M3075" s="94" t="str">
        <f>+IFERROR(VLOOKUP(LEFT(F3075,4),'ESTADAR V3 2025'!$C$4:$G$116,4,0),"")</f>
        <v/>
      </c>
      <c r="N3075" s="95" t="str">
        <f t="shared" si="201"/>
        <v/>
      </c>
      <c r="O3075" s="96" t="str">
        <f t="shared" si="202"/>
        <v/>
      </c>
      <c r="P3075" s="14"/>
      <c r="Q3075" s="14"/>
      <c r="R3075" s="218" t="e">
        <f>+VLOOKUP(F3075,'ESTADAR V3 2025'!$D$125:$G$236,4,FALSE)</f>
        <v>#N/A</v>
      </c>
    </row>
    <row r="3076" spans="1:18" x14ac:dyDescent="0.35">
      <c r="A3076" s="83" t="str">
        <f>IFERROR(VLOOKUP(LEFT(F3076,4),Tabla3[[COD]:[PROCESO]],5,0),"")</f>
        <v/>
      </c>
      <c r="B3076" s="15"/>
      <c r="C3076" s="85"/>
      <c r="D3076" s="84" t="e">
        <f>VLOOKUP(E3076,FINCAS!$A$2:$B$77,2,0)</f>
        <v>#N/A</v>
      </c>
      <c r="E3076" s="15"/>
      <c r="F3076" s="15"/>
      <c r="G3076" s="82" t="e">
        <f>VLOOKUP(F3076,'ESTADAR V3 2025'!$D$125:$E$240,2,0)</f>
        <v>#N/A</v>
      </c>
      <c r="H3076" s="86"/>
      <c r="I3076" s="86"/>
      <c r="J3076" s="15"/>
      <c r="K3076" s="92">
        <f t="shared" si="199"/>
        <v>0</v>
      </c>
      <c r="L3076" s="93">
        <f t="shared" si="200"/>
        <v>0</v>
      </c>
      <c r="M3076" s="94" t="str">
        <f>+IFERROR(VLOOKUP(LEFT(F3076,4),'ESTADAR V3 2025'!$C$4:$G$116,4,0),"")</f>
        <v/>
      </c>
      <c r="N3076" s="95" t="str">
        <f t="shared" si="201"/>
        <v/>
      </c>
      <c r="O3076" s="96" t="str">
        <f t="shared" si="202"/>
        <v/>
      </c>
      <c r="P3076" s="14"/>
      <c r="Q3076" s="14"/>
      <c r="R3076" s="218" t="e">
        <f>+VLOOKUP(F3076,'ESTADAR V3 2025'!$D$125:$G$236,4,FALSE)</f>
        <v>#N/A</v>
      </c>
    </row>
    <row r="3077" spans="1:18" x14ac:dyDescent="0.35">
      <c r="A3077" s="83" t="str">
        <f>IFERROR(VLOOKUP(LEFT(F3077,4),Tabla3[[COD]:[PROCESO]],5,0),"")</f>
        <v/>
      </c>
      <c r="B3077" s="15"/>
      <c r="C3077" s="85"/>
      <c r="D3077" s="84" t="e">
        <f>VLOOKUP(E3077,FINCAS!$A$2:$B$77,2,0)</f>
        <v>#N/A</v>
      </c>
      <c r="E3077" s="15"/>
      <c r="F3077" s="15"/>
      <c r="G3077" s="82" t="e">
        <f>VLOOKUP(F3077,'ESTADAR V3 2025'!$D$125:$E$240,2,0)</f>
        <v>#N/A</v>
      </c>
      <c r="H3077" s="86"/>
      <c r="I3077" s="86"/>
      <c r="J3077" s="15"/>
      <c r="K3077" s="92">
        <f t="shared" si="199"/>
        <v>0</v>
      </c>
      <c r="L3077" s="93">
        <f t="shared" si="200"/>
        <v>0</v>
      </c>
      <c r="M3077" s="94" t="str">
        <f>+IFERROR(VLOOKUP(LEFT(F3077,4),'ESTADAR V3 2025'!$C$4:$G$116,4,0),"")</f>
        <v/>
      </c>
      <c r="N3077" s="95" t="str">
        <f t="shared" si="201"/>
        <v/>
      </c>
      <c r="O3077" s="96" t="str">
        <f t="shared" si="202"/>
        <v/>
      </c>
      <c r="P3077" s="14"/>
      <c r="Q3077" s="14"/>
      <c r="R3077" s="218" t="e">
        <f>+VLOOKUP(F3077,'ESTADAR V3 2025'!$D$125:$G$236,4,FALSE)</f>
        <v>#N/A</v>
      </c>
    </row>
    <row r="3078" spans="1:18" x14ac:dyDescent="0.35">
      <c r="A3078" s="83" t="str">
        <f>IFERROR(VLOOKUP(LEFT(F3078,4),Tabla3[[COD]:[PROCESO]],5,0),"")</f>
        <v/>
      </c>
      <c r="B3078" s="15"/>
      <c r="C3078" s="85"/>
      <c r="D3078" s="84" t="e">
        <f>VLOOKUP(E3078,FINCAS!$A$2:$B$77,2,0)</f>
        <v>#N/A</v>
      </c>
      <c r="E3078" s="15"/>
      <c r="F3078" s="15"/>
      <c r="G3078" s="82" t="e">
        <f>VLOOKUP(F3078,'ESTADAR V3 2025'!$D$125:$E$240,2,0)</f>
        <v>#N/A</v>
      </c>
      <c r="H3078" s="86"/>
      <c r="I3078" s="86"/>
      <c r="J3078" s="15"/>
      <c r="K3078" s="92">
        <f t="shared" si="199"/>
        <v>0</v>
      </c>
      <c r="L3078" s="93">
        <f t="shared" si="200"/>
        <v>0</v>
      </c>
      <c r="M3078" s="94" t="str">
        <f>+IFERROR(VLOOKUP(LEFT(F3078,4),'ESTADAR V3 2025'!$C$4:$G$116,4,0),"")</f>
        <v/>
      </c>
      <c r="N3078" s="95" t="str">
        <f t="shared" si="201"/>
        <v/>
      </c>
      <c r="O3078" s="96" t="str">
        <f t="shared" si="202"/>
        <v/>
      </c>
      <c r="P3078" s="14"/>
      <c r="Q3078" s="14"/>
      <c r="R3078" s="218" t="e">
        <f>+VLOOKUP(F3078,'ESTADAR V3 2025'!$D$125:$G$236,4,FALSE)</f>
        <v>#N/A</v>
      </c>
    </row>
    <row r="3079" spans="1:18" x14ac:dyDescent="0.35">
      <c r="A3079" s="83" t="str">
        <f>IFERROR(VLOOKUP(LEFT(F3079,4),Tabla3[[COD]:[PROCESO]],5,0),"")</f>
        <v/>
      </c>
      <c r="B3079" s="15"/>
      <c r="C3079" s="85"/>
      <c r="D3079" s="84" t="e">
        <f>VLOOKUP(E3079,FINCAS!$A$2:$B$77,2,0)</f>
        <v>#N/A</v>
      </c>
      <c r="E3079" s="15"/>
      <c r="F3079" s="15"/>
      <c r="G3079" s="82" t="e">
        <f>VLOOKUP(F3079,'ESTADAR V3 2025'!$D$125:$E$240,2,0)</f>
        <v>#N/A</v>
      </c>
      <c r="H3079" s="86"/>
      <c r="I3079" s="86"/>
      <c r="J3079" s="15"/>
      <c r="K3079" s="92">
        <f t="shared" si="199"/>
        <v>0</v>
      </c>
      <c r="L3079" s="93">
        <f t="shared" si="200"/>
        <v>0</v>
      </c>
      <c r="M3079" s="94" t="str">
        <f>+IFERROR(VLOOKUP(LEFT(F3079,4),'ESTADAR V3 2025'!$C$4:$G$116,4,0),"")</f>
        <v/>
      </c>
      <c r="N3079" s="95" t="str">
        <f t="shared" si="201"/>
        <v/>
      </c>
      <c r="O3079" s="96" t="str">
        <f t="shared" si="202"/>
        <v/>
      </c>
      <c r="P3079" s="14"/>
      <c r="Q3079" s="14"/>
      <c r="R3079" s="218" t="e">
        <f>+VLOOKUP(F3079,'ESTADAR V3 2025'!$D$125:$G$236,4,FALSE)</f>
        <v>#N/A</v>
      </c>
    </row>
    <row r="3080" spans="1:18" x14ac:dyDescent="0.35">
      <c r="A3080" s="83" t="str">
        <f>IFERROR(VLOOKUP(LEFT(F3080,4),Tabla3[[COD]:[PROCESO]],5,0),"")</f>
        <v/>
      </c>
      <c r="B3080" s="15"/>
      <c r="C3080" s="85"/>
      <c r="D3080" s="84" t="e">
        <f>VLOOKUP(E3080,FINCAS!$A$2:$B$77,2,0)</f>
        <v>#N/A</v>
      </c>
      <c r="E3080" s="15"/>
      <c r="F3080" s="15"/>
      <c r="G3080" s="82" t="e">
        <f>VLOOKUP(F3080,'ESTADAR V3 2025'!$D$125:$E$240,2,0)</f>
        <v>#N/A</v>
      </c>
      <c r="H3080" s="86"/>
      <c r="I3080" s="86"/>
      <c r="J3080" s="15"/>
      <c r="K3080" s="92">
        <f t="shared" si="199"/>
        <v>0</v>
      </c>
      <c r="L3080" s="93">
        <f t="shared" si="200"/>
        <v>0</v>
      </c>
      <c r="M3080" s="94" t="str">
        <f>+IFERROR(VLOOKUP(LEFT(F3080,4),'ESTADAR V3 2025'!$C$4:$G$116,4,0),"")</f>
        <v/>
      </c>
      <c r="N3080" s="95" t="str">
        <f t="shared" si="201"/>
        <v/>
      </c>
      <c r="O3080" s="96" t="str">
        <f t="shared" si="202"/>
        <v/>
      </c>
      <c r="P3080" s="14"/>
      <c r="Q3080" s="14"/>
      <c r="R3080" s="218" t="e">
        <f>+VLOOKUP(F3080,'ESTADAR V3 2025'!$D$125:$G$236,4,FALSE)</f>
        <v>#N/A</v>
      </c>
    </row>
    <row r="3081" spans="1:18" x14ac:dyDescent="0.35">
      <c r="A3081" s="83" t="str">
        <f>IFERROR(VLOOKUP(LEFT(F3081,4),Tabla3[[COD]:[PROCESO]],5,0),"")</f>
        <v/>
      </c>
      <c r="B3081" s="15"/>
      <c r="C3081" s="85"/>
      <c r="D3081" s="84" t="e">
        <f>VLOOKUP(E3081,FINCAS!$A$2:$B$77,2,0)</f>
        <v>#N/A</v>
      </c>
      <c r="E3081" s="15"/>
      <c r="F3081" s="15"/>
      <c r="G3081" s="82" t="e">
        <f>VLOOKUP(F3081,'ESTADAR V3 2025'!$D$125:$E$240,2,0)</f>
        <v>#N/A</v>
      </c>
      <c r="H3081" s="86"/>
      <c r="I3081" s="86"/>
      <c r="J3081" s="15"/>
      <c r="K3081" s="92">
        <f t="shared" si="199"/>
        <v>0</v>
      </c>
      <c r="L3081" s="93">
        <f t="shared" si="200"/>
        <v>0</v>
      </c>
      <c r="M3081" s="94" t="str">
        <f>+IFERROR(VLOOKUP(LEFT(F3081,4),'ESTADAR V3 2025'!$C$4:$G$116,4,0),"")</f>
        <v/>
      </c>
      <c r="N3081" s="95" t="str">
        <f t="shared" si="201"/>
        <v/>
      </c>
      <c r="O3081" s="96" t="str">
        <f t="shared" si="202"/>
        <v/>
      </c>
      <c r="P3081" s="14"/>
      <c r="Q3081" s="14"/>
      <c r="R3081" s="218" t="e">
        <f>+VLOOKUP(F3081,'ESTADAR V3 2025'!$D$125:$G$236,4,FALSE)</f>
        <v>#N/A</v>
      </c>
    </row>
    <row r="3082" spans="1:18" x14ac:dyDescent="0.35">
      <c r="A3082" s="83" t="str">
        <f>IFERROR(VLOOKUP(LEFT(F3082,4),Tabla3[[COD]:[PROCESO]],5,0),"")</f>
        <v/>
      </c>
      <c r="B3082" s="15"/>
      <c r="C3082" s="85"/>
      <c r="D3082" s="84" t="e">
        <f>VLOOKUP(E3082,FINCAS!$A$2:$B$77,2,0)</f>
        <v>#N/A</v>
      </c>
      <c r="E3082" s="15"/>
      <c r="F3082" s="15"/>
      <c r="G3082" s="82" t="e">
        <f>VLOOKUP(F3082,'ESTADAR V3 2025'!$D$125:$E$240,2,0)</f>
        <v>#N/A</v>
      </c>
      <c r="H3082" s="86"/>
      <c r="I3082" s="86"/>
      <c r="J3082" s="15"/>
      <c r="K3082" s="92">
        <f t="shared" si="199"/>
        <v>0</v>
      </c>
      <c r="L3082" s="93">
        <f t="shared" si="200"/>
        <v>0</v>
      </c>
      <c r="M3082" s="94" t="str">
        <f>+IFERROR(VLOOKUP(LEFT(F3082,4),'ESTADAR V3 2025'!$C$4:$G$116,4,0),"")</f>
        <v/>
      </c>
      <c r="N3082" s="95" t="str">
        <f t="shared" si="201"/>
        <v/>
      </c>
      <c r="O3082" s="96" t="str">
        <f t="shared" si="202"/>
        <v/>
      </c>
      <c r="P3082" s="14"/>
      <c r="Q3082" s="14"/>
      <c r="R3082" s="218" t="e">
        <f>+VLOOKUP(F3082,'ESTADAR V3 2025'!$D$125:$G$236,4,FALSE)</f>
        <v>#N/A</v>
      </c>
    </row>
    <row r="3083" spans="1:18" x14ac:dyDescent="0.35">
      <c r="A3083" s="83" t="str">
        <f>IFERROR(VLOOKUP(LEFT(F3083,4),Tabla3[[COD]:[PROCESO]],5,0),"")</f>
        <v/>
      </c>
      <c r="B3083" s="15"/>
      <c r="C3083" s="85"/>
      <c r="D3083" s="84" t="e">
        <f>VLOOKUP(E3083,FINCAS!$A$2:$B$77,2,0)</f>
        <v>#N/A</v>
      </c>
      <c r="E3083" s="15"/>
      <c r="F3083" s="15"/>
      <c r="G3083" s="82" t="e">
        <f>VLOOKUP(F3083,'ESTADAR V3 2025'!$D$125:$E$240,2,0)</f>
        <v>#N/A</v>
      </c>
      <c r="H3083" s="86"/>
      <c r="I3083" s="86"/>
      <c r="J3083" s="15"/>
      <c r="K3083" s="92">
        <f t="shared" si="199"/>
        <v>0</v>
      </c>
      <c r="L3083" s="93">
        <f t="shared" si="200"/>
        <v>0</v>
      </c>
      <c r="M3083" s="94" t="str">
        <f>+IFERROR(VLOOKUP(LEFT(F3083,4),'ESTADAR V3 2025'!$C$4:$G$116,4,0),"")</f>
        <v/>
      </c>
      <c r="N3083" s="95" t="str">
        <f t="shared" si="201"/>
        <v/>
      </c>
      <c r="O3083" s="96" t="str">
        <f t="shared" si="202"/>
        <v/>
      </c>
      <c r="P3083" s="14"/>
      <c r="Q3083" s="14"/>
      <c r="R3083" s="218" t="e">
        <f>+VLOOKUP(F3083,'ESTADAR V3 2025'!$D$125:$G$236,4,FALSE)</f>
        <v>#N/A</v>
      </c>
    </row>
    <row r="3084" spans="1:18" x14ac:dyDescent="0.35">
      <c r="A3084" s="83" t="str">
        <f>IFERROR(VLOOKUP(LEFT(F3084,4),Tabla3[[COD]:[PROCESO]],5,0),"")</f>
        <v/>
      </c>
      <c r="B3084" s="15"/>
      <c r="C3084" s="85"/>
      <c r="D3084" s="84" t="e">
        <f>VLOOKUP(E3084,FINCAS!$A$2:$B$77,2,0)</f>
        <v>#N/A</v>
      </c>
      <c r="E3084" s="15"/>
      <c r="F3084" s="15"/>
      <c r="G3084" s="82" t="e">
        <f>VLOOKUP(F3084,'ESTADAR V3 2025'!$D$125:$E$240,2,0)</f>
        <v>#N/A</v>
      </c>
      <c r="H3084" s="86"/>
      <c r="I3084" s="86"/>
      <c r="J3084" s="15"/>
      <c r="K3084" s="92">
        <f t="shared" si="199"/>
        <v>0</v>
      </c>
      <c r="L3084" s="93">
        <f t="shared" si="200"/>
        <v>0</v>
      </c>
      <c r="M3084" s="94" t="str">
        <f>+IFERROR(VLOOKUP(LEFT(F3084,4),'ESTADAR V3 2025'!$C$4:$G$116,4,0),"")</f>
        <v/>
      </c>
      <c r="N3084" s="95" t="str">
        <f t="shared" si="201"/>
        <v/>
      </c>
      <c r="O3084" s="96" t="str">
        <f t="shared" si="202"/>
        <v/>
      </c>
      <c r="P3084" s="14"/>
      <c r="Q3084" s="14"/>
      <c r="R3084" s="218" t="e">
        <f>+VLOOKUP(F3084,'ESTADAR V3 2025'!$D$125:$G$236,4,FALSE)</f>
        <v>#N/A</v>
      </c>
    </row>
    <row r="3085" spans="1:18" x14ac:dyDescent="0.35">
      <c r="A3085" s="83" t="str">
        <f>IFERROR(VLOOKUP(LEFT(F3085,4),Tabla3[[COD]:[PROCESO]],5,0),"")</f>
        <v/>
      </c>
      <c r="B3085" s="15"/>
      <c r="C3085" s="85"/>
      <c r="D3085" s="84" t="e">
        <f>VLOOKUP(E3085,FINCAS!$A$2:$B$77,2,0)</f>
        <v>#N/A</v>
      </c>
      <c r="E3085" s="15"/>
      <c r="F3085" s="15"/>
      <c r="G3085" s="82" t="e">
        <f>VLOOKUP(F3085,'ESTADAR V3 2025'!$D$125:$E$240,2,0)</f>
        <v>#N/A</v>
      </c>
      <c r="H3085" s="86"/>
      <c r="I3085" s="86"/>
      <c r="J3085" s="15"/>
      <c r="K3085" s="92">
        <f t="shared" si="199"/>
        <v>0</v>
      </c>
      <c r="L3085" s="93">
        <f t="shared" si="200"/>
        <v>0</v>
      </c>
      <c r="M3085" s="94" t="str">
        <f>+IFERROR(VLOOKUP(LEFT(F3085,4),'ESTADAR V3 2025'!$C$4:$G$116,4,0),"")</f>
        <v/>
      </c>
      <c r="N3085" s="95" t="str">
        <f t="shared" si="201"/>
        <v/>
      </c>
      <c r="O3085" s="96" t="str">
        <f t="shared" si="202"/>
        <v/>
      </c>
      <c r="P3085" s="14"/>
      <c r="Q3085" s="14"/>
      <c r="R3085" s="218" t="e">
        <f>+VLOOKUP(F3085,'ESTADAR V3 2025'!$D$125:$G$236,4,FALSE)</f>
        <v>#N/A</v>
      </c>
    </row>
    <row r="3086" spans="1:18" x14ac:dyDescent="0.35">
      <c r="A3086" s="83" t="str">
        <f>IFERROR(VLOOKUP(LEFT(F3086,4),Tabla3[[COD]:[PROCESO]],5,0),"")</f>
        <v/>
      </c>
      <c r="B3086" s="15"/>
      <c r="C3086" s="85"/>
      <c r="D3086" s="84" t="e">
        <f>VLOOKUP(E3086,FINCAS!$A$2:$B$77,2,0)</f>
        <v>#N/A</v>
      </c>
      <c r="E3086" s="15"/>
      <c r="F3086" s="15"/>
      <c r="G3086" s="82" t="e">
        <f>VLOOKUP(F3086,'ESTADAR V3 2025'!$D$125:$E$240,2,0)</f>
        <v>#N/A</v>
      </c>
      <c r="H3086" s="86"/>
      <c r="I3086" s="86"/>
      <c r="J3086" s="15"/>
      <c r="K3086" s="92">
        <f t="shared" si="199"/>
        <v>0</v>
      </c>
      <c r="L3086" s="93">
        <f t="shared" si="200"/>
        <v>0</v>
      </c>
      <c r="M3086" s="94" t="str">
        <f>+IFERROR(VLOOKUP(LEFT(F3086,4),'ESTADAR V3 2025'!$C$4:$G$116,4,0),"")</f>
        <v/>
      </c>
      <c r="N3086" s="95" t="str">
        <f t="shared" si="201"/>
        <v/>
      </c>
      <c r="O3086" s="96" t="str">
        <f t="shared" si="202"/>
        <v/>
      </c>
      <c r="P3086" s="14"/>
      <c r="Q3086" s="14"/>
      <c r="R3086" s="218" t="e">
        <f>+VLOOKUP(F3086,'ESTADAR V3 2025'!$D$125:$G$236,4,FALSE)</f>
        <v>#N/A</v>
      </c>
    </row>
    <row r="3087" spans="1:18" x14ac:dyDescent="0.35">
      <c r="A3087" s="83" t="str">
        <f>IFERROR(VLOOKUP(LEFT(F3087,4),Tabla3[[COD]:[PROCESO]],5,0),"")</f>
        <v/>
      </c>
      <c r="B3087" s="15"/>
      <c r="C3087" s="85"/>
      <c r="D3087" s="84" t="e">
        <f>VLOOKUP(E3087,FINCAS!$A$2:$B$77,2,0)</f>
        <v>#N/A</v>
      </c>
      <c r="E3087" s="15"/>
      <c r="F3087" s="15"/>
      <c r="G3087" s="82" t="e">
        <f>VLOOKUP(F3087,'ESTADAR V3 2025'!$D$125:$E$240,2,0)</f>
        <v>#N/A</v>
      </c>
      <c r="H3087" s="86"/>
      <c r="I3087" s="86"/>
      <c r="J3087" s="15"/>
      <c r="K3087" s="92">
        <f t="shared" si="199"/>
        <v>0</v>
      </c>
      <c r="L3087" s="93">
        <f t="shared" si="200"/>
        <v>0</v>
      </c>
      <c r="M3087" s="94" t="str">
        <f>+IFERROR(VLOOKUP(LEFT(F3087,4),'ESTADAR V3 2025'!$C$4:$G$116,4,0),"")</f>
        <v/>
      </c>
      <c r="N3087" s="95" t="str">
        <f t="shared" si="201"/>
        <v/>
      </c>
      <c r="O3087" s="96" t="str">
        <f t="shared" si="202"/>
        <v/>
      </c>
      <c r="P3087" s="14"/>
      <c r="Q3087" s="14"/>
      <c r="R3087" s="218" t="e">
        <f>+VLOOKUP(F3087,'ESTADAR V3 2025'!$D$125:$G$236,4,FALSE)</f>
        <v>#N/A</v>
      </c>
    </row>
    <row r="3088" spans="1:18" x14ac:dyDescent="0.35">
      <c r="A3088" s="83" t="str">
        <f>IFERROR(VLOOKUP(LEFT(F3088,4),Tabla3[[COD]:[PROCESO]],5,0),"")</f>
        <v/>
      </c>
      <c r="B3088" s="15"/>
      <c r="C3088" s="85"/>
      <c r="D3088" s="84" t="e">
        <f>VLOOKUP(E3088,FINCAS!$A$2:$B$77,2,0)</f>
        <v>#N/A</v>
      </c>
      <c r="E3088" s="15"/>
      <c r="F3088" s="15"/>
      <c r="G3088" s="82" t="e">
        <f>VLOOKUP(F3088,'ESTADAR V3 2025'!$D$125:$E$240,2,0)</f>
        <v>#N/A</v>
      </c>
      <c r="H3088" s="86"/>
      <c r="I3088" s="86"/>
      <c r="J3088" s="15"/>
      <c r="K3088" s="92">
        <f t="shared" si="199"/>
        <v>0</v>
      </c>
      <c r="L3088" s="93">
        <f t="shared" si="200"/>
        <v>0</v>
      </c>
      <c r="M3088" s="94" t="str">
        <f>+IFERROR(VLOOKUP(LEFT(F3088,4),'ESTADAR V3 2025'!$C$4:$G$116,4,0),"")</f>
        <v/>
      </c>
      <c r="N3088" s="95" t="str">
        <f t="shared" si="201"/>
        <v/>
      </c>
      <c r="O3088" s="96" t="str">
        <f t="shared" si="202"/>
        <v/>
      </c>
      <c r="P3088" s="14"/>
      <c r="Q3088" s="14"/>
      <c r="R3088" s="218" t="e">
        <f>+VLOOKUP(F3088,'ESTADAR V3 2025'!$D$125:$G$236,4,FALSE)</f>
        <v>#N/A</v>
      </c>
    </row>
    <row r="3089" spans="1:18" x14ac:dyDescent="0.35">
      <c r="A3089" s="83" t="str">
        <f>IFERROR(VLOOKUP(LEFT(F3089,4),Tabla3[[COD]:[PROCESO]],5,0),"")</f>
        <v/>
      </c>
      <c r="B3089" s="15"/>
      <c r="C3089" s="85"/>
      <c r="D3089" s="84" t="e">
        <f>VLOOKUP(E3089,FINCAS!$A$2:$B$77,2,0)</f>
        <v>#N/A</v>
      </c>
      <c r="E3089" s="15"/>
      <c r="F3089" s="15"/>
      <c r="G3089" s="82" t="e">
        <f>VLOOKUP(F3089,'ESTADAR V3 2025'!$D$125:$E$240,2,0)</f>
        <v>#N/A</v>
      </c>
      <c r="H3089" s="86"/>
      <c r="I3089" s="86"/>
      <c r="J3089" s="15"/>
      <c r="K3089" s="92">
        <f t="shared" si="199"/>
        <v>0</v>
      </c>
      <c r="L3089" s="93">
        <f t="shared" si="200"/>
        <v>0</v>
      </c>
      <c r="M3089" s="94" t="str">
        <f>+IFERROR(VLOOKUP(LEFT(F3089,4),'ESTADAR V3 2025'!$C$4:$G$116,4,0),"")</f>
        <v/>
      </c>
      <c r="N3089" s="95" t="str">
        <f t="shared" si="201"/>
        <v/>
      </c>
      <c r="O3089" s="96" t="str">
        <f t="shared" si="202"/>
        <v/>
      </c>
      <c r="P3089" s="14"/>
      <c r="Q3089" s="14"/>
      <c r="R3089" s="218" t="e">
        <f>+VLOOKUP(F3089,'ESTADAR V3 2025'!$D$125:$G$236,4,FALSE)</f>
        <v>#N/A</v>
      </c>
    </row>
    <row r="3090" spans="1:18" x14ac:dyDescent="0.35">
      <c r="A3090" s="83" t="str">
        <f>IFERROR(VLOOKUP(LEFT(F3090,4),Tabla3[[COD]:[PROCESO]],5,0),"")</f>
        <v/>
      </c>
      <c r="B3090" s="15"/>
      <c r="C3090" s="85"/>
      <c r="D3090" s="84" t="e">
        <f>VLOOKUP(E3090,FINCAS!$A$2:$B$77,2,0)</f>
        <v>#N/A</v>
      </c>
      <c r="E3090" s="15"/>
      <c r="F3090" s="15"/>
      <c r="G3090" s="82" t="e">
        <f>VLOOKUP(F3090,'ESTADAR V3 2025'!$D$125:$E$240,2,0)</f>
        <v>#N/A</v>
      </c>
      <c r="H3090" s="86"/>
      <c r="I3090" s="86"/>
      <c r="J3090" s="15"/>
      <c r="K3090" s="92">
        <f t="shared" si="199"/>
        <v>0</v>
      </c>
      <c r="L3090" s="93">
        <f t="shared" si="200"/>
        <v>0</v>
      </c>
      <c r="M3090" s="94" t="str">
        <f>+IFERROR(VLOOKUP(LEFT(F3090,4),'ESTADAR V3 2025'!$C$4:$G$116,4,0),"")</f>
        <v/>
      </c>
      <c r="N3090" s="95" t="str">
        <f t="shared" si="201"/>
        <v/>
      </c>
      <c r="O3090" s="96" t="str">
        <f t="shared" si="202"/>
        <v/>
      </c>
      <c r="P3090" s="14"/>
      <c r="Q3090" s="14"/>
      <c r="R3090" s="218" t="e">
        <f>+VLOOKUP(F3090,'ESTADAR V3 2025'!$D$125:$G$236,4,FALSE)</f>
        <v>#N/A</v>
      </c>
    </row>
    <row r="3091" spans="1:18" x14ac:dyDescent="0.35">
      <c r="A3091" s="83" t="str">
        <f>IFERROR(VLOOKUP(LEFT(F3091,4),Tabla3[[COD]:[PROCESO]],5,0),"")</f>
        <v/>
      </c>
      <c r="B3091" s="15"/>
      <c r="C3091" s="85"/>
      <c r="D3091" s="84" t="e">
        <f>VLOOKUP(E3091,FINCAS!$A$2:$B$77,2,0)</f>
        <v>#N/A</v>
      </c>
      <c r="E3091" s="15"/>
      <c r="F3091" s="15"/>
      <c r="G3091" s="82" t="e">
        <f>VLOOKUP(F3091,'ESTADAR V3 2025'!$D$125:$E$240,2,0)</f>
        <v>#N/A</v>
      </c>
      <c r="H3091" s="86"/>
      <c r="I3091" s="86"/>
      <c r="J3091" s="15"/>
      <c r="K3091" s="92">
        <f t="shared" si="199"/>
        <v>0</v>
      </c>
      <c r="L3091" s="93">
        <f t="shared" si="200"/>
        <v>0</v>
      </c>
      <c r="M3091" s="94" t="str">
        <f>+IFERROR(VLOOKUP(LEFT(F3091,4),'ESTADAR V3 2025'!$C$4:$G$116,4,0),"")</f>
        <v/>
      </c>
      <c r="N3091" s="95" t="str">
        <f t="shared" si="201"/>
        <v/>
      </c>
      <c r="O3091" s="96" t="str">
        <f t="shared" si="202"/>
        <v/>
      </c>
      <c r="P3091" s="14"/>
      <c r="Q3091" s="14"/>
      <c r="R3091" s="218" t="e">
        <f>+VLOOKUP(F3091,'ESTADAR V3 2025'!$D$125:$G$236,4,FALSE)</f>
        <v>#N/A</v>
      </c>
    </row>
    <row r="3092" spans="1:18" x14ac:dyDescent="0.35">
      <c r="A3092" s="83" t="str">
        <f>IFERROR(VLOOKUP(LEFT(F3092,4),Tabla3[[COD]:[PROCESO]],5,0),"")</f>
        <v/>
      </c>
      <c r="B3092" s="15"/>
      <c r="C3092" s="85"/>
      <c r="D3092" s="84" t="e">
        <f>VLOOKUP(E3092,FINCAS!$A$2:$B$77,2,0)</f>
        <v>#N/A</v>
      </c>
      <c r="E3092" s="15"/>
      <c r="F3092" s="15"/>
      <c r="G3092" s="82" t="e">
        <f>VLOOKUP(F3092,'ESTADAR V3 2025'!$D$125:$E$240,2,0)</f>
        <v>#N/A</v>
      </c>
      <c r="H3092" s="86"/>
      <c r="I3092" s="86"/>
      <c r="J3092" s="15"/>
      <c r="K3092" s="92">
        <f t="shared" si="199"/>
        <v>0</v>
      </c>
      <c r="L3092" s="93">
        <f t="shared" si="200"/>
        <v>0</v>
      </c>
      <c r="M3092" s="94" t="str">
        <f>+IFERROR(VLOOKUP(LEFT(F3092,4),'ESTADAR V3 2025'!$C$4:$G$116,4,0),"")</f>
        <v/>
      </c>
      <c r="N3092" s="95" t="str">
        <f t="shared" si="201"/>
        <v/>
      </c>
      <c r="O3092" s="96" t="str">
        <f t="shared" si="202"/>
        <v/>
      </c>
      <c r="P3092" s="14"/>
      <c r="Q3092" s="14"/>
      <c r="R3092" s="218" t="e">
        <f>+VLOOKUP(F3092,'ESTADAR V3 2025'!$D$125:$G$236,4,FALSE)</f>
        <v>#N/A</v>
      </c>
    </row>
    <row r="3093" spans="1:18" x14ac:dyDescent="0.35">
      <c r="A3093" s="83" t="str">
        <f>IFERROR(VLOOKUP(LEFT(F3093,4),Tabla3[[COD]:[PROCESO]],5,0),"")</f>
        <v/>
      </c>
      <c r="B3093" s="15"/>
      <c r="C3093" s="85"/>
      <c r="D3093" s="84" t="e">
        <f>VLOOKUP(E3093,FINCAS!$A$2:$B$77,2,0)</f>
        <v>#N/A</v>
      </c>
      <c r="E3093" s="15"/>
      <c r="F3093" s="15"/>
      <c r="G3093" s="82" t="e">
        <f>VLOOKUP(F3093,'ESTADAR V3 2025'!$D$125:$E$240,2,0)</f>
        <v>#N/A</v>
      </c>
      <c r="H3093" s="86"/>
      <c r="I3093" s="86"/>
      <c r="J3093" s="15"/>
      <c r="K3093" s="92">
        <f t="shared" si="199"/>
        <v>0</v>
      </c>
      <c r="L3093" s="93">
        <f t="shared" si="200"/>
        <v>0</v>
      </c>
      <c r="M3093" s="94" t="str">
        <f>+IFERROR(VLOOKUP(LEFT(F3093,4),'ESTADAR V3 2025'!$C$4:$G$116,4,0),"")</f>
        <v/>
      </c>
      <c r="N3093" s="95" t="str">
        <f t="shared" si="201"/>
        <v/>
      </c>
      <c r="O3093" s="96" t="str">
        <f t="shared" si="202"/>
        <v/>
      </c>
      <c r="P3093" s="14"/>
      <c r="Q3093" s="14"/>
      <c r="R3093" s="218" t="e">
        <f>+VLOOKUP(F3093,'ESTADAR V3 2025'!$D$125:$G$236,4,FALSE)</f>
        <v>#N/A</v>
      </c>
    </row>
    <row r="3094" spans="1:18" x14ac:dyDescent="0.35">
      <c r="A3094" s="83" t="str">
        <f>IFERROR(VLOOKUP(LEFT(F3094,4),Tabla3[[COD]:[PROCESO]],5,0),"")</f>
        <v/>
      </c>
      <c r="B3094" s="15"/>
      <c r="C3094" s="85"/>
      <c r="D3094" s="84" t="e">
        <f>VLOOKUP(E3094,FINCAS!$A$2:$B$77,2,0)</f>
        <v>#N/A</v>
      </c>
      <c r="E3094" s="15"/>
      <c r="F3094" s="15"/>
      <c r="G3094" s="82" t="e">
        <f>VLOOKUP(F3094,'ESTADAR V3 2025'!$D$125:$E$240,2,0)</f>
        <v>#N/A</v>
      </c>
      <c r="H3094" s="86"/>
      <c r="I3094" s="86"/>
      <c r="J3094" s="15"/>
      <c r="K3094" s="92">
        <f t="shared" si="199"/>
        <v>0</v>
      </c>
      <c r="L3094" s="93">
        <f t="shared" si="200"/>
        <v>0</v>
      </c>
      <c r="M3094" s="94" t="str">
        <f>+IFERROR(VLOOKUP(LEFT(F3094,4),'ESTADAR V3 2025'!$C$4:$G$116,4,0),"")</f>
        <v/>
      </c>
      <c r="N3094" s="95" t="str">
        <f t="shared" si="201"/>
        <v/>
      </c>
      <c r="O3094" s="96" t="str">
        <f t="shared" si="202"/>
        <v/>
      </c>
      <c r="P3094" s="14"/>
      <c r="Q3094" s="14"/>
      <c r="R3094" s="218" t="e">
        <f>+VLOOKUP(F3094,'ESTADAR V3 2025'!$D$125:$G$236,4,FALSE)</f>
        <v>#N/A</v>
      </c>
    </row>
    <row r="3095" spans="1:18" x14ac:dyDescent="0.35">
      <c r="A3095" s="83" t="str">
        <f>IFERROR(VLOOKUP(LEFT(F3095,4),Tabla3[[COD]:[PROCESO]],5,0),"")</f>
        <v/>
      </c>
      <c r="B3095" s="15"/>
      <c r="C3095" s="85"/>
      <c r="D3095" s="84" t="e">
        <f>VLOOKUP(E3095,FINCAS!$A$2:$B$77,2,0)</f>
        <v>#N/A</v>
      </c>
      <c r="E3095" s="15"/>
      <c r="F3095" s="15"/>
      <c r="G3095" s="82" t="e">
        <f>VLOOKUP(F3095,'ESTADAR V3 2025'!$D$125:$E$240,2,0)</f>
        <v>#N/A</v>
      </c>
      <c r="H3095" s="86"/>
      <c r="I3095" s="86"/>
      <c r="J3095" s="15"/>
      <c r="K3095" s="92">
        <f t="shared" si="199"/>
        <v>0</v>
      </c>
      <c r="L3095" s="93">
        <f t="shared" si="200"/>
        <v>0</v>
      </c>
      <c r="M3095" s="94" t="str">
        <f>+IFERROR(VLOOKUP(LEFT(F3095,4),'ESTADAR V3 2025'!$C$4:$G$116,4,0),"")</f>
        <v/>
      </c>
      <c r="N3095" s="95" t="str">
        <f t="shared" si="201"/>
        <v/>
      </c>
      <c r="O3095" s="96" t="str">
        <f t="shared" si="202"/>
        <v/>
      </c>
      <c r="P3095" s="14"/>
      <c r="Q3095" s="14"/>
      <c r="R3095" s="218" t="e">
        <f>+VLOOKUP(F3095,'ESTADAR V3 2025'!$D$125:$G$236,4,FALSE)</f>
        <v>#N/A</v>
      </c>
    </row>
    <row r="3096" spans="1:18" x14ac:dyDescent="0.35">
      <c r="A3096" s="83" t="str">
        <f>IFERROR(VLOOKUP(LEFT(F3096,4),Tabla3[[COD]:[PROCESO]],5,0),"")</f>
        <v/>
      </c>
      <c r="B3096" s="15"/>
      <c r="C3096" s="85"/>
      <c r="D3096" s="84" t="e">
        <f>VLOOKUP(E3096,FINCAS!$A$2:$B$77,2,0)</f>
        <v>#N/A</v>
      </c>
      <c r="E3096" s="15"/>
      <c r="F3096" s="15"/>
      <c r="G3096" s="82" t="e">
        <f>VLOOKUP(F3096,'ESTADAR V3 2025'!$D$125:$E$240,2,0)</f>
        <v>#N/A</v>
      </c>
      <c r="H3096" s="86"/>
      <c r="I3096" s="86"/>
      <c r="J3096" s="15"/>
      <c r="K3096" s="92">
        <f t="shared" si="199"/>
        <v>0</v>
      </c>
      <c r="L3096" s="93">
        <f t="shared" si="200"/>
        <v>0</v>
      </c>
      <c r="M3096" s="94" t="str">
        <f>+IFERROR(VLOOKUP(LEFT(F3096,4),'ESTADAR V3 2025'!$C$4:$G$116,4,0),"")</f>
        <v/>
      </c>
      <c r="N3096" s="95" t="str">
        <f t="shared" si="201"/>
        <v/>
      </c>
      <c r="O3096" s="96" t="str">
        <f t="shared" si="202"/>
        <v/>
      </c>
      <c r="P3096" s="14"/>
      <c r="Q3096" s="14"/>
      <c r="R3096" s="218" t="e">
        <f>+VLOOKUP(F3096,'ESTADAR V3 2025'!$D$125:$G$236,4,FALSE)</f>
        <v>#N/A</v>
      </c>
    </row>
    <row r="3097" spans="1:18" x14ac:dyDescent="0.35">
      <c r="A3097" s="83" t="str">
        <f>IFERROR(VLOOKUP(LEFT(F3097,4),Tabla3[[COD]:[PROCESO]],5,0),"")</f>
        <v/>
      </c>
      <c r="B3097" s="15"/>
      <c r="C3097" s="85"/>
      <c r="D3097" s="84" t="e">
        <f>VLOOKUP(E3097,FINCAS!$A$2:$B$77,2,0)</f>
        <v>#N/A</v>
      </c>
      <c r="E3097" s="15"/>
      <c r="F3097" s="15"/>
      <c r="G3097" s="82" t="e">
        <f>VLOOKUP(F3097,'ESTADAR V3 2025'!$D$125:$E$240,2,0)</f>
        <v>#N/A</v>
      </c>
      <c r="H3097" s="86"/>
      <c r="I3097" s="86"/>
      <c r="J3097" s="15"/>
      <c r="K3097" s="92">
        <f t="shared" si="199"/>
        <v>0</v>
      </c>
      <c r="L3097" s="93">
        <f t="shared" si="200"/>
        <v>0</v>
      </c>
      <c r="M3097" s="94" t="str">
        <f>+IFERROR(VLOOKUP(LEFT(F3097,4),'ESTADAR V3 2025'!$C$4:$G$116,4,0),"")</f>
        <v/>
      </c>
      <c r="N3097" s="95" t="str">
        <f t="shared" si="201"/>
        <v/>
      </c>
      <c r="O3097" s="96" t="str">
        <f t="shared" si="202"/>
        <v/>
      </c>
      <c r="P3097" s="14"/>
      <c r="Q3097" s="14"/>
      <c r="R3097" s="218" t="e">
        <f>+VLOOKUP(F3097,'ESTADAR V3 2025'!$D$125:$G$236,4,FALSE)</f>
        <v>#N/A</v>
      </c>
    </row>
    <row r="3098" spans="1:18" x14ac:dyDescent="0.35">
      <c r="A3098" s="83" t="str">
        <f>IFERROR(VLOOKUP(LEFT(F3098,4),Tabla3[[COD]:[PROCESO]],5,0),"")</f>
        <v/>
      </c>
      <c r="B3098" s="15"/>
      <c r="C3098" s="85"/>
      <c r="D3098" s="84" t="e">
        <f>VLOOKUP(E3098,FINCAS!$A$2:$B$77,2,0)</f>
        <v>#N/A</v>
      </c>
      <c r="E3098" s="15"/>
      <c r="F3098" s="15"/>
      <c r="G3098" s="82" t="e">
        <f>VLOOKUP(F3098,'ESTADAR V3 2025'!$D$125:$E$240,2,0)</f>
        <v>#N/A</v>
      </c>
      <c r="H3098" s="86"/>
      <c r="I3098" s="86"/>
      <c r="J3098" s="15"/>
      <c r="K3098" s="92">
        <f t="shared" si="199"/>
        <v>0</v>
      </c>
      <c r="L3098" s="93">
        <f t="shared" si="200"/>
        <v>0</v>
      </c>
      <c r="M3098" s="94" t="str">
        <f>+IFERROR(VLOOKUP(LEFT(F3098,4),'ESTADAR V3 2025'!$C$4:$G$116,4,0),"")</f>
        <v/>
      </c>
      <c r="N3098" s="95" t="str">
        <f t="shared" si="201"/>
        <v/>
      </c>
      <c r="O3098" s="96" t="str">
        <f t="shared" si="202"/>
        <v/>
      </c>
      <c r="P3098" s="14"/>
      <c r="Q3098" s="14"/>
      <c r="R3098" s="218" t="e">
        <f>+VLOOKUP(F3098,'ESTADAR V3 2025'!$D$125:$G$236,4,FALSE)</f>
        <v>#N/A</v>
      </c>
    </row>
    <row r="3099" spans="1:18" x14ac:dyDescent="0.35">
      <c r="A3099" s="83" t="str">
        <f>IFERROR(VLOOKUP(LEFT(F3099,4),Tabla3[[COD]:[PROCESO]],5,0),"")</f>
        <v/>
      </c>
      <c r="B3099" s="15"/>
      <c r="C3099" s="85"/>
      <c r="D3099" s="84" t="e">
        <f>VLOOKUP(E3099,FINCAS!$A$2:$B$77,2,0)</f>
        <v>#N/A</v>
      </c>
      <c r="E3099" s="15"/>
      <c r="F3099" s="15"/>
      <c r="G3099" s="82" t="e">
        <f>VLOOKUP(F3099,'ESTADAR V3 2025'!$D$125:$E$240,2,0)</f>
        <v>#N/A</v>
      </c>
      <c r="H3099" s="86"/>
      <c r="I3099" s="86"/>
      <c r="J3099" s="15"/>
      <c r="K3099" s="92">
        <f t="shared" si="199"/>
        <v>0</v>
      </c>
      <c r="L3099" s="93">
        <f t="shared" si="200"/>
        <v>0</v>
      </c>
      <c r="M3099" s="94" t="str">
        <f>+IFERROR(VLOOKUP(LEFT(F3099,4),'ESTADAR V3 2025'!$C$4:$G$116,4,0),"")</f>
        <v/>
      </c>
      <c r="N3099" s="95" t="str">
        <f t="shared" si="201"/>
        <v/>
      </c>
      <c r="O3099" s="96" t="str">
        <f t="shared" si="202"/>
        <v/>
      </c>
      <c r="P3099" s="14"/>
      <c r="Q3099" s="14"/>
      <c r="R3099" s="218" t="e">
        <f>+VLOOKUP(F3099,'ESTADAR V3 2025'!$D$125:$G$236,4,FALSE)</f>
        <v>#N/A</v>
      </c>
    </row>
    <row r="3100" spans="1:18" x14ac:dyDescent="0.35">
      <c r="A3100" s="83" t="str">
        <f>IFERROR(VLOOKUP(LEFT(F3100,4),Tabla3[[COD]:[PROCESO]],5,0),"")</f>
        <v/>
      </c>
      <c r="B3100" s="15"/>
      <c r="C3100" s="85"/>
      <c r="D3100" s="84" t="e">
        <f>VLOOKUP(E3100,FINCAS!$A$2:$B$77,2,0)</f>
        <v>#N/A</v>
      </c>
      <c r="E3100" s="15"/>
      <c r="F3100" s="15"/>
      <c r="G3100" s="82" t="e">
        <f>VLOOKUP(F3100,'ESTADAR V3 2025'!$D$125:$E$240,2,0)</f>
        <v>#N/A</v>
      </c>
      <c r="H3100" s="86"/>
      <c r="I3100" s="86"/>
      <c r="J3100" s="15"/>
      <c r="K3100" s="92">
        <f t="shared" si="199"/>
        <v>0</v>
      </c>
      <c r="L3100" s="93">
        <f t="shared" si="200"/>
        <v>0</v>
      </c>
      <c r="M3100" s="94" t="str">
        <f>+IFERROR(VLOOKUP(LEFT(F3100,4),'ESTADAR V3 2025'!$C$4:$G$116,4,0),"")</f>
        <v/>
      </c>
      <c r="N3100" s="95" t="str">
        <f t="shared" si="201"/>
        <v/>
      </c>
      <c r="O3100" s="96" t="str">
        <f t="shared" si="202"/>
        <v/>
      </c>
      <c r="P3100" s="14"/>
      <c r="Q3100" s="14"/>
      <c r="R3100" s="218" t="e">
        <f>+VLOOKUP(F3100,'ESTADAR V3 2025'!$D$125:$G$236,4,FALSE)</f>
        <v>#N/A</v>
      </c>
    </row>
    <row r="3101" spans="1:18" x14ac:dyDescent="0.35">
      <c r="A3101" s="83" t="str">
        <f>IFERROR(VLOOKUP(LEFT(F3101,4),Tabla3[[COD]:[PROCESO]],5,0),"")</f>
        <v/>
      </c>
      <c r="B3101" s="15"/>
      <c r="C3101" s="85"/>
      <c r="D3101" s="84" t="e">
        <f>VLOOKUP(E3101,FINCAS!$A$2:$B$77,2,0)</f>
        <v>#N/A</v>
      </c>
      <c r="E3101" s="15"/>
      <c r="F3101" s="15"/>
      <c r="G3101" s="82" t="e">
        <f>VLOOKUP(F3101,'ESTADAR V3 2025'!$D$125:$E$240,2,0)</f>
        <v>#N/A</v>
      </c>
      <c r="H3101" s="86"/>
      <c r="I3101" s="86"/>
      <c r="J3101" s="15"/>
      <c r="K3101" s="92">
        <f t="shared" si="199"/>
        <v>0</v>
      </c>
      <c r="L3101" s="93">
        <f t="shared" si="200"/>
        <v>0</v>
      </c>
      <c r="M3101" s="94" t="str">
        <f>+IFERROR(VLOOKUP(LEFT(F3101,4),'ESTADAR V3 2025'!$C$4:$G$116,4,0),"")</f>
        <v/>
      </c>
      <c r="N3101" s="95" t="str">
        <f t="shared" si="201"/>
        <v/>
      </c>
      <c r="O3101" s="96" t="str">
        <f t="shared" si="202"/>
        <v/>
      </c>
      <c r="P3101" s="14"/>
      <c r="Q3101" s="14"/>
      <c r="R3101" s="218" t="e">
        <f>+VLOOKUP(F3101,'ESTADAR V3 2025'!$D$125:$G$236,4,FALSE)</f>
        <v>#N/A</v>
      </c>
    </row>
    <row r="3102" spans="1:18" x14ac:dyDescent="0.35">
      <c r="A3102" s="83" t="str">
        <f>IFERROR(VLOOKUP(LEFT(F3102,4),Tabla3[[COD]:[PROCESO]],5,0),"")</f>
        <v/>
      </c>
      <c r="B3102" s="15"/>
      <c r="C3102" s="85"/>
      <c r="D3102" s="84" t="e">
        <f>VLOOKUP(E3102,FINCAS!$A$2:$B$77,2,0)</f>
        <v>#N/A</v>
      </c>
      <c r="E3102" s="15"/>
      <c r="F3102" s="15"/>
      <c r="G3102" s="82" t="e">
        <f>VLOOKUP(F3102,'ESTADAR V3 2025'!$D$125:$E$240,2,0)</f>
        <v>#N/A</v>
      </c>
      <c r="H3102" s="86"/>
      <c r="I3102" s="86"/>
      <c r="J3102" s="15"/>
      <c r="K3102" s="92">
        <f t="shared" si="199"/>
        <v>0</v>
      </c>
      <c r="L3102" s="93">
        <f t="shared" si="200"/>
        <v>0</v>
      </c>
      <c r="M3102" s="94" t="str">
        <f>+IFERROR(VLOOKUP(LEFT(F3102,4),'ESTADAR V3 2025'!$C$4:$G$116,4,0),"")</f>
        <v/>
      </c>
      <c r="N3102" s="95" t="str">
        <f t="shared" si="201"/>
        <v/>
      </c>
      <c r="O3102" s="96" t="str">
        <f t="shared" si="202"/>
        <v/>
      </c>
      <c r="P3102" s="14"/>
      <c r="Q3102" s="14"/>
      <c r="R3102" s="218" t="e">
        <f>+VLOOKUP(F3102,'ESTADAR V3 2025'!$D$125:$G$236,4,FALSE)</f>
        <v>#N/A</v>
      </c>
    </row>
    <row r="3103" spans="1:18" x14ac:dyDescent="0.35">
      <c r="A3103" s="83" t="str">
        <f>IFERROR(VLOOKUP(LEFT(F3103,4),Tabla3[[COD]:[PROCESO]],5,0),"")</f>
        <v/>
      </c>
      <c r="B3103" s="15"/>
      <c r="C3103" s="85"/>
      <c r="D3103" s="84" t="e">
        <f>VLOOKUP(E3103,FINCAS!$A$2:$B$77,2,0)</f>
        <v>#N/A</v>
      </c>
      <c r="E3103" s="15"/>
      <c r="F3103" s="15"/>
      <c r="G3103" s="82" t="e">
        <f>VLOOKUP(F3103,'ESTADAR V3 2025'!$D$125:$E$240,2,0)</f>
        <v>#N/A</v>
      </c>
      <c r="H3103" s="86"/>
      <c r="I3103" s="86"/>
      <c r="J3103" s="15"/>
      <c r="K3103" s="92">
        <f t="shared" si="199"/>
        <v>0</v>
      </c>
      <c r="L3103" s="93">
        <f t="shared" si="200"/>
        <v>0</v>
      </c>
      <c r="M3103" s="94" t="str">
        <f>+IFERROR(VLOOKUP(LEFT(F3103,4),'ESTADAR V3 2025'!$C$4:$G$116,4,0),"")</f>
        <v/>
      </c>
      <c r="N3103" s="95" t="str">
        <f t="shared" si="201"/>
        <v/>
      </c>
      <c r="O3103" s="96" t="str">
        <f t="shared" si="202"/>
        <v/>
      </c>
      <c r="P3103" s="14"/>
      <c r="Q3103" s="14"/>
      <c r="R3103" s="218" t="e">
        <f>+VLOOKUP(F3103,'ESTADAR V3 2025'!$D$125:$G$236,4,FALSE)</f>
        <v>#N/A</v>
      </c>
    </row>
    <row r="3104" spans="1:18" x14ac:dyDescent="0.35">
      <c r="A3104" s="83" t="str">
        <f>IFERROR(VLOOKUP(LEFT(F3104,4),Tabla3[[COD]:[PROCESO]],5,0),"")</f>
        <v/>
      </c>
      <c r="B3104" s="15"/>
      <c r="C3104" s="85"/>
      <c r="D3104" s="84" t="e">
        <f>VLOOKUP(E3104,FINCAS!$A$2:$B$77,2,0)</f>
        <v>#N/A</v>
      </c>
      <c r="E3104" s="15"/>
      <c r="F3104" s="15"/>
      <c r="G3104" s="82" t="e">
        <f>VLOOKUP(F3104,'ESTADAR V3 2025'!$D$125:$E$240,2,0)</f>
        <v>#N/A</v>
      </c>
      <c r="H3104" s="86"/>
      <c r="I3104" s="86"/>
      <c r="J3104" s="15"/>
      <c r="K3104" s="92">
        <f t="shared" si="199"/>
        <v>0</v>
      </c>
      <c r="L3104" s="93">
        <f t="shared" si="200"/>
        <v>0</v>
      </c>
      <c r="M3104" s="94" t="str">
        <f>+IFERROR(VLOOKUP(LEFT(F3104,4),'ESTADAR V3 2025'!$C$4:$G$116,4,0),"")</f>
        <v/>
      </c>
      <c r="N3104" s="95" t="str">
        <f t="shared" si="201"/>
        <v/>
      </c>
      <c r="O3104" s="96" t="str">
        <f t="shared" si="202"/>
        <v/>
      </c>
      <c r="P3104" s="14"/>
      <c r="Q3104" s="14"/>
      <c r="R3104" s="218" t="e">
        <f>+VLOOKUP(F3104,'ESTADAR V3 2025'!$D$125:$G$236,4,FALSE)</f>
        <v>#N/A</v>
      </c>
    </row>
    <row r="3105" spans="1:18" x14ac:dyDescent="0.35">
      <c r="A3105" s="83" t="str">
        <f>IFERROR(VLOOKUP(LEFT(F3105,4),Tabla3[[COD]:[PROCESO]],5,0),"")</f>
        <v/>
      </c>
      <c r="B3105" s="15"/>
      <c r="C3105" s="85"/>
      <c r="D3105" s="84" t="e">
        <f>VLOOKUP(E3105,FINCAS!$A$2:$B$77,2,0)</f>
        <v>#N/A</v>
      </c>
      <c r="E3105" s="15"/>
      <c r="F3105" s="15"/>
      <c r="G3105" s="82" t="e">
        <f>VLOOKUP(F3105,'ESTADAR V3 2025'!$D$125:$E$240,2,0)</f>
        <v>#N/A</v>
      </c>
      <c r="H3105" s="86"/>
      <c r="I3105" s="86"/>
      <c r="J3105" s="15"/>
      <c r="K3105" s="92">
        <f t="shared" ref="K3105:K3168" si="203">+IFERROR(L3105,M3105)</f>
        <v>0</v>
      </c>
      <c r="L3105" s="93">
        <f t="shared" ref="L3105:L3168" si="204">+(I3105-H3105)*24</f>
        <v>0</v>
      </c>
      <c r="M3105" s="94" t="str">
        <f>+IFERROR(VLOOKUP(LEFT(F3105,4),'ESTADAR V3 2025'!$C$4:$G$116,4,0),"")</f>
        <v/>
      </c>
      <c r="N3105" s="95" t="str">
        <f t="shared" ref="N3105:N3168" si="205">IFERROR(J3105/L3105,"")</f>
        <v/>
      </c>
      <c r="O3105" s="96" t="str">
        <f t="shared" ref="O3105:O3168" si="206">IFERROR(N3105/M3105,"")</f>
        <v/>
      </c>
      <c r="P3105" s="14"/>
      <c r="Q3105" s="14"/>
      <c r="R3105" s="218" t="e">
        <f>+VLOOKUP(F3105,'ESTADAR V3 2025'!$D$125:$G$236,4,FALSE)</f>
        <v>#N/A</v>
      </c>
    </row>
    <row r="3106" spans="1:18" x14ac:dyDescent="0.35">
      <c r="A3106" s="83" t="str">
        <f>IFERROR(VLOOKUP(LEFT(F3106,4),Tabla3[[COD]:[PROCESO]],5,0),"")</f>
        <v/>
      </c>
      <c r="B3106" s="15"/>
      <c r="C3106" s="85"/>
      <c r="D3106" s="84" t="e">
        <f>VLOOKUP(E3106,FINCAS!$A$2:$B$77,2,0)</f>
        <v>#N/A</v>
      </c>
      <c r="E3106" s="15"/>
      <c r="F3106" s="15"/>
      <c r="G3106" s="82" t="e">
        <f>VLOOKUP(F3106,'ESTADAR V3 2025'!$D$125:$E$240,2,0)</f>
        <v>#N/A</v>
      </c>
      <c r="H3106" s="86"/>
      <c r="I3106" s="86"/>
      <c r="J3106" s="15"/>
      <c r="K3106" s="92">
        <f t="shared" si="203"/>
        <v>0</v>
      </c>
      <c r="L3106" s="93">
        <f t="shared" si="204"/>
        <v>0</v>
      </c>
      <c r="M3106" s="94" t="str">
        <f>+IFERROR(VLOOKUP(LEFT(F3106,4),'ESTADAR V3 2025'!$C$4:$G$116,4,0),"")</f>
        <v/>
      </c>
      <c r="N3106" s="95" t="str">
        <f t="shared" si="205"/>
        <v/>
      </c>
      <c r="O3106" s="96" t="str">
        <f t="shared" si="206"/>
        <v/>
      </c>
      <c r="P3106" s="14"/>
      <c r="Q3106" s="14"/>
      <c r="R3106" s="218" t="e">
        <f>+VLOOKUP(F3106,'ESTADAR V3 2025'!$D$125:$G$236,4,FALSE)</f>
        <v>#N/A</v>
      </c>
    </row>
    <row r="3107" spans="1:18" x14ac:dyDescent="0.35">
      <c r="A3107" s="83" t="str">
        <f>IFERROR(VLOOKUP(LEFT(F3107,4),Tabla3[[COD]:[PROCESO]],5,0),"")</f>
        <v/>
      </c>
      <c r="B3107" s="15"/>
      <c r="C3107" s="85"/>
      <c r="D3107" s="84" t="e">
        <f>VLOOKUP(E3107,FINCAS!$A$2:$B$77,2,0)</f>
        <v>#N/A</v>
      </c>
      <c r="E3107" s="15"/>
      <c r="F3107" s="15"/>
      <c r="G3107" s="82" t="e">
        <f>VLOOKUP(F3107,'ESTADAR V3 2025'!$D$125:$E$240,2,0)</f>
        <v>#N/A</v>
      </c>
      <c r="H3107" s="86"/>
      <c r="I3107" s="86"/>
      <c r="J3107" s="15"/>
      <c r="K3107" s="92">
        <f t="shared" si="203"/>
        <v>0</v>
      </c>
      <c r="L3107" s="93">
        <f t="shared" si="204"/>
        <v>0</v>
      </c>
      <c r="M3107" s="94" t="str">
        <f>+IFERROR(VLOOKUP(LEFT(F3107,4),'ESTADAR V3 2025'!$C$4:$G$116,4,0),"")</f>
        <v/>
      </c>
      <c r="N3107" s="95" t="str">
        <f t="shared" si="205"/>
        <v/>
      </c>
      <c r="O3107" s="96" t="str">
        <f t="shared" si="206"/>
        <v/>
      </c>
      <c r="P3107" s="14"/>
      <c r="Q3107" s="14"/>
      <c r="R3107" s="218" t="e">
        <f>+VLOOKUP(F3107,'ESTADAR V3 2025'!$D$125:$G$236,4,FALSE)</f>
        <v>#N/A</v>
      </c>
    </row>
    <row r="3108" spans="1:18" x14ac:dyDescent="0.35">
      <c r="A3108" s="83" t="str">
        <f>IFERROR(VLOOKUP(LEFT(F3108,4),Tabla3[[COD]:[PROCESO]],5,0),"")</f>
        <v/>
      </c>
      <c r="B3108" s="15"/>
      <c r="C3108" s="85"/>
      <c r="D3108" s="84" t="e">
        <f>VLOOKUP(E3108,FINCAS!$A$2:$B$77,2,0)</f>
        <v>#N/A</v>
      </c>
      <c r="E3108" s="15"/>
      <c r="F3108" s="15"/>
      <c r="G3108" s="82" t="e">
        <f>VLOOKUP(F3108,'ESTADAR V3 2025'!$D$125:$E$240,2,0)</f>
        <v>#N/A</v>
      </c>
      <c r="H3108" s="86"/>
      <c r="I3108" s="86"/>
      <c r="J3108" s="15"/>
      <c r="K3108" s="92">
        <f t="shared" si="203"/>
        <v>0</v>
      </c>
      <c r="L3108" s="93">
        <f t="shared" si="204"/>
        <v>0</v>
      </c>
      <c r="M3108" s="94" t="str">
        <f>+IFERROR(VLOOKUP(LEFT(F3108,4),'ESTADAR V3 2025'!$C$4:$G$116,4,0),"")</f>
        <v/>
      </c>
      <c r="N3108" s="95" t="str">
        <f t="shared" si="205"/>
        <v/>
      </c>
      <c r="O3108" s="96" t="str">
        <f t="shared" si="206"/>
        <v/>
      </c>
      <c r="P3108" s="14"/>
      <c r="Q3108" s="14"/>
      <c r="R3108" s="218" t="e">
        <f>+VLOOKUP(F3108,'ESTADAR V3 2025'!$D$125:$G$236,4,FALSE)</f>
        <v>#N/A</v>
      </c>
    </row>
    <row r="3109" spans="1:18" x14ac:dyDescent="0.35">
      <c r="A3109" s="83" t="str">
        <f>IFERROR(VLOOKUP(LEFT(F3109,4),Tabla3[[COD]:[PROCESO]],5,0),"")</f>
        <v/>
      </c>
      <c r="B3109" s="15"/>
      <c r="C3109" s="85"/>
      <c r="D3109" s="84" t="e">
        <f>VLOOKUP(E3109,FINCAS!$A$2:$B$77,2,0)</f>
        <v>#N/A</v>
      </c>
      <c r="E3109" s="15"/>
      <c r="F3109" s="15"/>
      <c r="G3109" s="82" t="e">
        <f>VLOOKUP(F3109,'ESTADAR V3 2025'!$D$125:$E$240,2,0)</f>
        <v>#N/A</v>
      </c>
      <c r="H3109" s="86"/>
      <c r="I3109" s="86"/>
      <c r="J3109" s="15"/>
      <c r="K3109" s="92">
        <f t="shared" si="203"/>
        <v>0</v>
      </c>
      <c r="L3109" s="93">
        <f t="shared" si="204"/>
        <v>0</v>
      </c>
      <c r="M3109" s="94" t="str">
        <f>+IFERROR(VLOOKUP(LEFT(F3109,4),'ESTADAR V3 2025'!$C$4:$G$116,4,0),"")</f>
        <v/>
      </c>
      <c r="N3109" s="95" t="str">
        <f t="shared" si="205"/>
        <v/>
      </c>
      <c r="O3109" s="96" t="str">
        <f t="shared" si="206"/>
        <v/>
      </c>
      <c r="P3109" s="14"/>
      <c r="Q3109" s="14"/>
      <c r="R3109" s="218" t="e">
        <f>+VLOOKUP(F3109,'ESTADAR V3 2025'!$D$125:$G$236,4,FALSE)</f>
        <v>#N/A</v>
      </c>
    </row>
    <row r="3110" spans="1:18" x14ac:dyDescent="0.35">
      <c r="A3110" s="83" t="str">
        <f>IFERROR(VLOOKUP(LEFT(F3110,4),Tabla3[[COD]:[PROCESO]],5,0),"")</f>
        <v/>
      </c>
      <c r="B3110" s="15"/>
      <c r="C3110" s="85"/>
      <c r="D3110" s="84" t="e">
        <f>VLOOKUP(E3110,FINCAS!$A$2:$B$77,2,0)</f>
        <v>#N/A</v>
      </c>
      <c r="E3110" s="15"/>
      <c r="F3110" s="15"/>
      <c r="G3110" s="82" t="e">
        <f>VLOOKUP(F3110,'ESTADAR V3 2025'!$D$125:$E$240,2,0)</f>
        <v>#N/A</v>
      </c>
      <c r="H3110" s="86"/>
      <c r="I3110" s="86"/>
      <c r="J3110" s="15"/>
      <c r="K3110" s="92">
        <f t="shared" si="203"/>
        <v>0</v>
      </c>
      <c r="L3110" s="93">
        <f t="shared" si="204"/>
        <v>0</v>
      </c>
      <c r="M3110" s="94" t="str">
        <f>+IFERROR(VLOOKUP(LEFT(F3110,4),'ESTADAR V3 2025'!$C$4:$G$116,4,0),"")</f>
        <v/>
      </c>
      <c r="N3110" s="95" t="str">
        <f t="shared" si="205"/>
        <v/>
      </c>
      <c r="O3110" s="96" t="str">
        <f t="shared" si="206"/>
        <v/>
      </c>
      <c r="P3110" s="14"/>
      <c r="Q3110" s="14"/>
      <c r="R3110" s="218" t="e">
        <f>+VLOOKUP(F3110,'ESTADAR V3 2025'!$D$125:$G$236,4,FALSE)</f>
        <v>#N/A</v>
      </c>
    </row>
    <row r="3111" spans="1:18" x14ac:dyDescent="0.35">
      <c r="A3111" s="83" t="str">
        <f>IFERROR(VLOOKUP(LEFT(F3111,4),Tabla3[[COD]:[PROCESO]],5,0),"")</f>
        <v/>
      </c>
      <c r="B3111" s="15"/>
      <c r="C3111" s="85"/>
      <c r="D3111" s="84" t="e">
        <f>VLOOKUP(E3111,FINCAS!$A$2:$B$77,2,0)</f>
        <v>#N/A</v>
      </c>
      <c r="E3111" s="15"/>
      <c r="F3111" s="15"/>
      <c r="G3111" s="82" t="e">
        <f>VLOOKUP(F3111,'ESTADAR V3 2025'!$D$125:$E$240,2,0)</f>
        <v>#N/A</v>
      </c>
      <c r="H3111" s="86"/>
      <c r="I3111" s="86"/>
      <c r="J3111" s="15"/>
      <c r="K3111" s="92">
        <f t="shared" si="203"/>
        <v>0</v>
      </c>
      <c r="L3111" s="93">
        <f t="shared" si="204"/>
        <v>0</v>
      </c>
      <c r="M3111" s="94" t="str">
        <f>+IFERROR(VLOOKUP(LEFT(F3111,4),'ESTADAR V3 2025'!$C$4:$G$116,4,0),"")</f>
        <v/>
      </c>
      <c r="N3111" s="95" t="str">
        <f t="shared" si="205"/>
        <v/>
      </c>
      <c r="O3111" s="96" t="str">
        <f t="shared" si="206"/>
        <v/>
      </c>
      <c r="P3111" s="14"/>
      <c r="Q3111" s="14"/>
      <c r="R3111" s="218" t="e">
        <f>+VLOOKUP(F3111,'ESTADAR V3 2025'!$D$125:$G$236,4,FALSE)</f>
        <v>#N/A</v>
      </c>
    </row>
    <row r="3112" spans="1:18" x14ac:dyDescent="0.35">
      <c r="A3112" s="83" t="str">
        <f>IFERROR(VLOOKUP(LEFT(F3112,4),Tabla3[[COD]:[PROCESO]],5,0),"")</f>
        <v/>
      </c>
      <c r="B3112" s="15"/>
      <c r="C3112" s="85"/>
      <c r="D3112" s="84" t="e">
        <f>VLOOKUP(E3112,FINCAS!$A$2:$B$77,2,0)</f>
        <v>#N/A</v>
      </c>
      <c r="E3112" s="15"/>
      <c r="F3112" s="15"/>
      <c r="G3112" s="82" t="e">
        <f>VLOOKUP(F3112,'ESTADAR V3 2025'!$D$125:$E$240,2,0)</f>
        <v>#N/A</v>
      </c>
      <c r="H3112" s="86"/>
      <c r="I3112" s="86"/>
      <c r="J3112" s="15"/>
      <c r="K3112" s="92">
        <f t="shared" si="203"/>
        <v>0</v>
      </c>
      <c r="L3112" s="93">
        <f t="shared" si="204"/>
        <v>0</v>
      </c>
      <c r="M3112" s="94" t="str">
        <f>+IFERROR(VLOOKUP(LEFT(F3112,4),'ESTADAR V3 2025'!$C$4:$G$116,4,0),"")</f>
        <v/>
      </c>
      <c r="N3112" s="95" t="str">
        <f t="shared" si="205"/>
        <v/>
      </c>
      <c r="O3112" s="96" t="str">
        <f t="shared" si="206"/>
        <v/>
      </c>
      <c r="P3112" s="14"/>
      <c r="Q3112" s="14"/>
      <c r="R3112" s="218" t="e">
        <f>+VLOOKUP(F3112,'ESTADAR V3 2025'!$D$125:$G$236,4,FALSE)</f>
        <v>#N/A</v>
      </c>
    </row>
    <row r="3113" spans="1:18" x14ac:dyDescent="0.35">
      <c r="A3113" s="83" t="str">
        <f>IFERROR(VLOOKUP(LEFT(F3113,4),Tabla3[[COD]:[PROCESO]],5,0),"")</f>
        <v/>
      </c>
      <c r="B3113" s="15"/>
      <c r="C3113" s="85"/>
      <c r="D3113" s="84" t="e">
        <f>VLOOKUP(E3113,FINCAS!$A$2:$B$77,2,0)</f>
        <v>#N/A</v>
      </c>
      <c r="E3113" s="15"/>
      <c r="F3113" s="15"/>
      <c r="G3113" s="82" t="e">
        <f>VLOOKUP(F3113,'ESTADAR V3 2025'!$D$125:$E$240,2,0)</f>
        <v>#N/A</v>
      </c>
      <c r="H3113" s="86"/>
      <c r="I3113" s="86"/>
      <c r="J3113" s="15"/>
      <c r="K3113" s="92">
        <f t="shared" si="203"/>
        <v>0</v>
      </c>
      <c r="L3113" s="93">
        <f t="shared" si="204"/>
        <v>0</v>
      </c>
      <c r="M3113" s="94" t="str">
        <f>+IFERROR(VLOOKUP(LEFT(F3113,4),'ESTADAR V3 2025'!$C$4:$G$116,4,0),"")</f>
        <v/>
      </c>
      <c r="N3113" s="95" t="str">
        <f t="shared" si="205"/>
        <v/>
      </c>
      <c r="O3113" s="96" t="str">
        <f t="shared" si="206"/>
        <v/>
      </c>
      <c r="P3113" s="14"/>
      <c r="Q3113" s="14"/>
      <c r="R3113" s="218" t="e">
        <f>+VLOOKUP(F3113,'ESTADAR V3 2025'!$D$125:$G$236,4,FALSE)</f>
        <v>#N/A</v>
      </c>
    </row>
    <row r="3114" spans="1:18" x14ac:dyDescent="0.35">
      <c r="A3114" s="83" t="str">
        <f>IFERROR(VLOOKUP(LEFT(F3114,4),Tabla3[[COD]:[PROCESO]],5,0),"")</f>
        <v/>
      </c>
      <c r="B3114" s="15"/>
      <c r="C3114" s="85"/>
      <c r="D3114" s="84" t="e">
        <f>VLOOKUP(E3114,FINCAS!$A$2:$B$77,2,0)</f>
        <v>#N/A</v>
      </c>
      <c r="E3114" s="15"/>
      <c r="F3114" s="15"/>
      <c r="G3114" s="82" t="e">
        <f>VLOOKUP(F3114,'ESTADAR V3 2025'!$D$125:$E$240,2,0)</f>
        <v>#N/A</v>
      </c>
      <c r="H3114" s="86"/>
      <c r="I3114" s="86"/>
      <c r="J3114" s="15"/>
      <c r="K3114" s="92">
        <f t="shared" si="203"/>
        <v>0</v>
      </c>
      <c r="L3114" s="93">
        <f t="shared" si="204"/>
        <v>0</v>
      </c>
      <c r="M3114" s="94" t="str">
        <f>+IFERROR(VLOOKUP(LEFT(F3114,4),'ESTADAR V3 2025'!$C$4:$G$116,4,0),"")</f>
        <v/>
      </c>
      <c r="N3114" s="95" t="str">
        <f t="shared" si="205"/>
        <v/>
      </c>
      <c r="O3114" s="96" t="str">
        <f t="shared" si="206"/>
        <v/>
      </c>
      <c r="P3114" s="14"/>
      <c r="Q3114" s="14"/>
      <c r="R3114" s="218" t="e">
        <f>+VLOOKUP(F3114,'ESTADAR V3 2025'!$D$125:$G$236,4,FALSE)</f>
        <v>#N/A</v>
      </c>
    </row>
    <row r="3115" spans="1:18" x14ac:dyDescent="0.35">
      <c r="A3115" s="83" t="str">
        <f>IFERROR(VLOOKUP(LEFT(F3115,4),Tabla3[[COD]:[PROCESO]],5,0),"")</f>
        <v/>
      </c>
      <c r="B3115" s="15"/>
      <c r="C3115" s="85"/>
      <c r="D3115" s="84" t="e">
        <f>VLOOKUP(E3115,FINCAS!$A$2:$B$77,2,0)</f>
        <v>#N/A</v>
      </c>
      <c r="E3115" s="15"/>
      <c r="F3115" s="15"/>
      <c r="G3115" s="82" t="e">
        <f>VLOOKUP(F3115,'ESTADAR V3 2025'!$D$125:$E$240,2,0)</f>
        <v>#N/A</v>
      </c>
      <c r="H3115" s="86"/>
      <c r="I3115" s="86"/>
      <c r="J3115" s="15"/>
      <c r="K3115" s="92">
        <f t="shared" si="203"/>
        <v>0</v>
      </c>
      <c r="L3115" s="93">
        <f t="shared" si="204"/>
        <v>0</v>
      </c>
      <c r="M3115" s="94" t="str">
        <f>+IFERROR(VLOOKUP(LEFT(F3115,4),'ESTADAR V3 2025'!$C$4:$G$116,4,0),"")</f>
        <v/>
      </c>
      <c r="N3115" s="95" t="str">
        <f t="shared" si="205"/>
        <v/>
      </c>
      <c r="O3115" s="96" t="str">
        <f t="shared" si="206"/>
        <v/>
      </c>
      <c r="P3115" s="14"/>
      <c r="Q3115" s="14"/>
      <c r="R3115" s="218" t="e">
        <f>+VLOOKUP(F3115,'ESTADAR V3 2025'!$D$125:$G$236,4,FALSE)</f>
        <v>#N/A</v>
      </c>
    </row>
    <row r="3116" spans="1:18" x14ac:dyDescent="0.35">
      <c r="A3116" s="83" t="str">
        <f>IFERROR(VLOOKUP(LEFT(F3116,4),Tabla3[[COD]:[PROCESO]],5,0),"")</f>
        <v/>
      </c>
      <c r="B3116" s="15"/>
      <c r="C3116" s="85"/>
      <c r="D3116" s="84" t="e">
        <f>VLOOKUP(E3116,FINCAS!$A$2:$B$77,2,0)</f>
        <v>#N/A</v>
      </c>
      <c r="E3116" s="15"/>
      <c r="F3116" s="15"/>
      <c r="G3116" s="82" t="e">
        <f>VLOOKUP(F3116,'ESTADAR V3 2025'!$D$125:$E$240,2,0)</f>
        <v>#N/A</v>
      </c>
      <c r="H3116" s="86"/>
      <c r="I3116" s="86"/>
      <c r="J3116" s="15"/>
      <c r="K3116" s="92">
        <f t="shared" si="203"/>
        <v>0</v>
      </c>
      <c r="L3116" s="93">
        <f t="shared" si="204"/>
        <v>0</v>
      </c>
      <c r="M3116" s="94" t="str">
        <f>+IFERROR(VLOOKUP(LEFT(F3116,4),'ESTADAR V3 2025'!$C$4:$G$116,4,0),"")</f>
        <v/>
      </c>
      <c r="N3116" s="95" t="str">
        <f t="shared" si="205"/>
        <v/>
      </c>
      <c r="O3116" s="96" t="str">
        <f t="shared" si="206"/>
        <v/>
      </c>
      <c r="P3116" s="14"/>
      <c r="Q3116" s="14"/>
      <c r="R3116" s="218" t="e">
        <f>+VLOOKUP(F3116,'ESTADAR V3 2025'!$D$125:$G$236,4,FALSE)</f>
        <v>#N/A</v>
      </c>
    </row>
    <row r="3117" spans="1:18" x14ac:dyDescent="0.35">
      <c r="A3117" s="83" t="str">
        <f>IFERROR(VLOOKUP(LEFT(F3117,4),Tabla3[[COD]:[PROCESO]],5,0),"")</f>
        <v/>
      </c>
      <c r="B3117" s="15"/>
      <c r="C3117" s="85"/>
      <c r="D3117" s="84" t="e">
        <f>VLOOKUP(E3117,FINCAS!$A$2:$B$77,2,0)</f>
        <v>#N/A</v>
      </c>
      <c r="E3117" s="15"/>
      <c r="F3117" s="15"/>
      <c r="G3117" s="82" t="e">
        <f>VLOOKUP(F3117,'ESTADAR V3 2025'!$D$125:$E$240,2,0)</f>
        <v>#N/A</v>
      </c>
      <c r="H3117" s="86"/>
      <c r="I3117" s="86"/>
      <c r="J3117" s="15"/>
      <c r="K3117" s="92">
        <f t="shared" si="203"/>
        <v>0</v>
      </c>
      <c r="L3117" s="93">
        <f t="shared" si="204"/>
        <v>0</v>
      </c>
      <c r="M3117" s="94" t="str">
        <f>+IFERROR(VLOOKUP(LEFT(F3117,4),'ESTADAR V3 2025'!$C$4:$G$116,4,0),"")</f>
        <v/>
      </c>
      <c r="N3117" s="95" t="str">
        <f t="shared" si="205"/>
        <v/>
      </c>
      <c r="O3117" s="96" t="str">
        <f t="shared" si="206"/>
        <v/>
      </c>
      <c r="P3117" s="14"/>
      <c r="Q3117" s="14"/>
      <c r="R3117" s="218" t="e">
        <f>+VLOOKUP(F3117,'ESTADAR V3 2025'!$D$125:$G$236,4,FALSE)</f>
        <v>#N/A</v>
      </c>
    </row>
    <row r="3118" spans="1:18" x14ac:dyDescent="0.35">
      <c r="A3118" s="83" t="str">
        <f>IFERROR(VLOOKUP(LEFT(F3118,4),Tabla3[[COD]:[PROCESO]],5,0),"")</f>
        <v/>
      </c>
      <c r="B3118" s="15"/>
      <c r="C3118" s="85"/>
      <c r="D3118" s="84" t="e">
        <f>VLOOKUP(E3118,FINCAS!$A$2:$B$77,2,0)</f>
        <v>#N/A</v>
      </c>
      <c r="E3118" s="15"/>
      <c r="F3118" s="15"/>
      <c r="G3118" s="82" t="e">
        <f>VLOOKUP(F3118,'ESTADAR V3 2025'!$D$125:$E$240,2,0)</f>
        <v>#N/A</v>
      </c>
      <c r="H3118" s="86"/>
      <c r="I3118" s="86"/>
      <c r="J3118" s="15"/>
      <c r="K3118" s="92">
        <f t="shared" si="203"/>
        <v>0</v>
      </c>
      <c r="L3118" s="93">
        <f t="shared" si="204"/>
        <v>0</v>
      </c>
      <c r="M3118" s="94" t="str">
        <f>+IFERROR(VLOOKUP(LEFT(F3118,4),'ESTADAR V3 2025'!$C$4:$G$116,4,0),"")</f>
        <v/>
      </c>
      <c r="N3118" s="95" t="str">
        <f t="shared" si="205"/>
        <v/>
      </c>
      <c r="O3118" s="96" t="str">
        <f t="shared" si="206"/>
        <v/>
      </c>
      <c r="P3118" s="14"/>
      <c r="Q3118" s="14"/>
      <c r="R3118" s="218" t="e">
        <f>+VLOOKUP(F3118,'ESTADAR V3 2025'!$D$125:$G$236,4,FALSE)</f>
        <v>#N/A</v>
      </c>
    </row>
    <row r="3119" spans="1:18" x14ac:dyDescent="0.35">
      <c r="A3119" s="83" t="str">
        <f>IFERROR(VLOOKUP(LEFT(F3119,4),Tabla3[[COD]:[PROCESO]],5,0),"")</f>
        <v/>
      </c>
      <c r="B3119" s="15"/>
      <c r="C3119" s="85"/>
      <c r="D3119" s="84" t="e">
        <f>VLOOKUP(E3119,FINCAS!$A$2:$B$77,2,0)</f>
        <v>#N/A</v>
      </c>
      <c r="E3119" s="15"/>
      <c r="F3119" s="15"/>
      <c r="G3119" s="82" t="e">
        <f>VLOOKUP(F3119,'ESTADAR V3 2025'!$D$125:$E$240,2,0)</f>
        <v>#N/A</v>
      </c>
      <c r="H3119" s="86"/>
      <c r="I3119" s="86"/>
      <c r="J3119" s="15"/>
      <c r="K3119" s="92">
        <f t="shared" si="203"/>
        <v>0</v>
      </c>
      <c r="L3119" s="93">
        <f t="shared" si="204"/>
        <v>0</v>
      </c>
      <c r="M3119" s="94" t="str">
        <f>+IFERROR(VLOOKUP(LEFT(F3119,4),'ESTADAR V3 2025'!$C$4:$G$116,4,0),"")</f>
        <v/>
      </c>
      <c r="N3119" s="95" t="str">
        <f t="shared" si="205"/>
        <v/>
      </c>
      <c r="O3119" s="96" t="str">
        <f t="shared" si="206"/>
        <v/>
      </c>
      <c r="P3119" s="14"/>
      <c r="Q3119" s="14"/>
      <c r="R3119" s="218" t="e">
        <f>+VLOOKUP(F3119,'ESTADAR V3 2025'!$D$125:$G$236,4,FALSE)</f>
        <v>#N/A</v>
      </c>
    </row>
    <row r="3120" spans="1:18" x14ac:dyDescent="0.35">
      <c r="A3120" s="83" t="str">
        <f>IFERROR(VLOOKUP(LEFT(F3120,4),Tabla3[[COD]:[PROCESO]],5,0),"")</f>
        <v/>
      </c>
      <c r="B3120" s="15"/>
      <c r="C3120" s="85"/>
      <c r="D3120" s="84" t="e">
        <f>VLOOKUP(E3120,FINCAS!$A$2:$B$77,2,0)</f>
        <v>#N/A</v>
      </c>
      <c r="E3120" s="15"/>
      <c r="F3120" s="15"/>
      <c r="G3120" s="82" t="e">
        <f>VLOOKUP(F3120,'ESTADAR V3 2025'!$D$125:$E$240,2,0)</f>
        <v>#N/A</v>
      </c>
      <c r="H3120" s="86"/>
      <c r="I3120" s="86"/>
      <c r="J3120" s="15"/>
      <c r="K3120" s="92">
        <f t="shared" si="203"/>
        <v>0</v>
      </c>
      <c r="L3120" s="93">
        <f t="shared" si="204"/>
        <v>0</v>
      </c>
      <c r="M3120" s="94" t="str">
        <f>+IFERROR(VLOOKUP(LEFT(F3120,4),'ESTADAR V3 2025'!$C$4:$G$116,4,0),"")</f>
        <v/>
      </c>
      <c r="N3120" s="95" t="str">
        <f t="shared" si="205"/>
        <v/>
      </c>
      <c r="O3120" s="96" t="str">
        <f t="shared" si="206"/>
        <v/>
      </c>
      <c r="P3120" s="14"/>
      <c r="Q3120" s="14"/>
      <c r="R3120" s="218" t="e">
        <f>+VLOOKUP(F3120,'ESTADAR V3 2025'!$D$125:$G$236,4,FALSE)</f>
        <v>#N/A</v>
      </c>
    </row>
    <row r="3121" spans="1:18" x14ac:dyDescent="0.35">
      <c r="A3121" s="83" t="str">
        <f>IFERROR(VLOOKUP(LEFT(F3121,4),Tabla3[[COD]:[PROCESO]],5,0),"")</f>
        <v/>
      </c>
      <c r="B3121" s="15"/>
      <c r="C3121" s="85"/>
      <c r="D3121" s="84" t="e">
        <f>VLOOKUP(E3121,FINCAS!$A$2:$B$77,2,0)</f>
        <v>#N/A</v>
      </c>
      <c r="E3121" s="15"/>
      <c r="F3121" s="15"/>
      <c r="G3121" s="82" t="e">
        <f>VLOOKUP(F3121,'ESTADAR V3 2025'!$D$125:$E$240,2,0)</f>
        <v>#N/A</v>
      </c>
      <c r="H3121" s="86"/>
      <c r="I3121" s="86"/>
      <c r="J3121" s="15"/>
      <c r="K3121" s="92">
        <f t="shared" si="203"/>
        <v>0</v>
      </c>
      <c r="L3121" s="93">
        <f t="shared" si="204"/>
        <v>0</v>
      </c>
      <c r="M3121" s="94" t="str">
        <f>+IFERROR(VLOOKUP(LEFT(F3121,4),'ESTADAR V3 2025'!$C$4:$G$116,4,0),"")</f>
        <v/>
      </c>
      <c r="N3121" s="95" t="str">
        <f t="shared" si="205"/>
        <v/>
      </c>
      <c r="O3121" s="96" t="str">
        <f t="shared" si="206"/>
        <v/>
      </c>
      <c r="P3121" s="14"/>
      <c r="Q3121" s="14"/>
      <c r="R3121" s="218" t="e">
        <f>+VLOOKUP(F3121,'ESTADAR V3 2025'!$D$125:$G$236,4,FALSE)</f>
        <v>#N/A</v>
      </c>
    </row>
    <row r="3122" spans="1:18" x14ac:dyDescent="0.35">
      <c r="A3122" s="83" t="str">
        <f>IFERROR(VLOOKUP(LEFT(F3122,4),Tabla3[[COD]:[PROCESO]],5,0),"")</f>
        <v/>
      </c>
      <c r="B3122" s="15"/>
      <c r="C3122" s="85"/>
      <c r="D3122" s="84" t="e">
        <f>VLOOKUP(E3122,FINCAS!$A$2:$B$77,2,0)</f>
        <v>#N/A</v>
      </c>
      <c r="E3122" s="15"/>
      <c r="F3122" s="15"/>
      <c r="G3122" s="82" t="e">
        <f>VLOOKUP(F3122,'ESTADAR V3 2025'!$D$125:$E$240,2,0)</f>
        <v>#N/A</v>
      </c>
      <c r="H3122" s="86"/>
      <c r="I3122" s="86"/>
      <c r="J3122" s="15"/>
      <c r="K3122" s="92">
        <f t="shared" si="203"/>
        <v>0</v>
      </c>
      <c r="L3122" s="93">
        <f t="shared" si="204"/>
        <v>0</v>
      </c>
      <c r="M3122" s="94" t="str">
        <f>+IFERROR(VLOOKUP(LEFT(F3122,4),'ESTADAR V3 2025'!$C$4:$G$116,4,0),"")</f>
        <v/>
      </c>
      <c r="N3122" s="95" t="str">
        <f t="shared" si="205"/>
        <v/>
      </c>
      <c r="O3122" s="96" t="str">
        <f t="shared" si="206"/>
        <v/>
      </c>
      <c r="P3122" s="14"/>
      <c r="Q3122" s="14"/>
      <c r="R3122" s="218" t="e">
        <f>+VLOOKUP(F3122,'ESTADAR V3 2025'!$D$125:$G$236,4,FALSE)</f>
        <v>#N/A</v>
      </c>
    </row>
    <row r="3123" spans="1:18" x14ac:dyDescent="0.35">
      <c r="A3123" s="83" t="str">
        <f>IFERROR(VLOOKUP(LEFT(F3123,4),Tabla3[[COD]:[PROCESO]],5,0),"")</f>
        <v/>
      </c>
      <c r="B3123" s="15"/>
      <c r="C3123" s="85"/>
      <c r="D3123" s="84" t="e">
        <f>VLOOKUP(E3123,FINCAS!$A$2:$B$77,2,0)</f>
        <v>#N/A</v>
      </c>
      <c r="E3123" s="15"/>
      <c r="F3123" s="15"/>
      <c r="G3123" s="82" t="e">
        <f>VLOOKUP(F3123,'ESTADAR V3 2025'!$D$125:$E$240,2,0)</f>
        <v>#N/A</v>
      </c>
      <c r="H3123" s="86"/>
      <c r="I3123" s="86"/>
      <c r="J3123" s="15"/>
      <c r="K3123" s="92">
        <f t="shared" si="203"/>
        <v>0</v>
      </c>
      <c r="L3123" s="93">
        <f t="shared" si="204"/>
        <v>0</v>
      </c>
      <c r="M3123" s="94" t="str">
        <f>+IFERROR(VLOOKUP(LEFT(F3123,4),'ESTADAR V3 2025'!$C$4:$G$116,4,0),"")</f>
        <v/>
      </c>
      <c r="N3123" s="95" t="str">
        <f t="shared" si="205"/>
        <v/>
      </c>
      <c r="O3123" s="96" t="str">
        <f t="shared" si="206"/>
        <v/>
      </c>
      <c r="P3123" s="14"/>
      <c r="Q3123" s="14"/>
      <c r="R3123" s="218" t="e">
        <f>+VLOOKUP(F3123,'ESTADAR V3 2025'!$D$125:$G$236,4,FALSE)</f>
        <v>#N/A</v>
      </c>
    </row>
    <row r="3124" spans="1:18" x14ac:dyDescent="0.35">
      <c r="A3124" s="83" t="str">
        <f>IFERROR(VLOOKUP(LEFT(F3124,4),Tabla3[[COD]:[PROCESO]],5,0),"")</f>
        <v/>
      </c>
      <c r="B3124" s="15"/>
      <c r="C3124" s="85"/>
      <c r="D3124" s="84" t="e">
        <f>VLOOKUP(E3124,FINCAS!$A$2:$B$77,2,0)</f>
        <v>#N/A</v>
      </c>
      <c r="E3124" s="15"/>
      <c r="F3124" s="15"/>
      <c r="G3124" s="82" t="e">
        <f>VLOOKUP(F3124,'ESTADAR V3 2025'!$D$125:$E$240,2,0)</f>
        <v>#N/A</v>
      </c>
      <c r="H3124" s="86"/>
      <c r="I3124" s="86"/>
      <c r="J3124" s="15"/>
      <c r="K3124" s="92">
        <f t="shared" si="203"/>
        <v>0</v>
      </c>
      <c r="L3124" s="93">
        <f t="shared" si="204"/>
        <v>0</v>
      </c>
      <c r="M3124" s="94" t="str">
        <f>+IFERROR(VLOOKUP(LEFT(F3124,4),'ESTADAR V3 2025'!$C$4:$G$116,4,0),"")</f>
        <v/>
      </c>
      <c r="N3124" s="95" t="str">
        <f t="shared" si="205"/>
        <v/>
      </c>
      <c r="O3124" s="96" t="str">
        <f t="shared" si="206"/>
        <v/>
      </c>
      <c r="P3124" s="14"/>
      <c r="Q3124" s="14"/>
      <c r="R3124" s="218" t="e">
        <f>+VLOOKUP(F3124,'ESTADAR V3 2025'!$D$125:$G$236,4,FALSE)</f>
        <v>#N/A</v>
      </c>
    </row>
    <row r="3125" spans="1:18" x14ac:dyDescent="0.35">
      <c r="A3125" s="83" t="str">
        <f>IFERROR(VLOOKUP(LEFT(F3125,4),Tabla3[[COD]:[PROCESO]],5,0),"")</f>
        <v/>
      </c>
      <c r="B3125" s="15"/>
      <c r="C3125" s="85"/>
      <c r="D3125" s="84" t="e">
        <f>VLOOKUP(E3125,FINCAS!$A$2:$B$77,2,0)</f>
        <v>#N/A</v>
      </c>
      <c r="E3125" s="15"/>
      <c r="F3125" s="15"/>
      <c r="G3125" s="82" t="e">
        <f>VLOOKUP(F3125,'ESTADAR V3 2025'!$D$125:$E$240,2,0)</f>
        <v>#N/A</v>
      </c>
      <c r="H3125" s="86"/>
      <c r="I3125" s="86"/>
      <c r="J3125" s="15"/>
      <c r="K3125" s="92">
        <f t="shared" si="203"/>
        <v>0</v>
      </c>
      <c r="L3125" s="93">
        <f t="shared" si="204"/>
        <v>0</v>
      </c>
      <c r="M3125" s="94" t="str">
        <f>+IFERROR(VLOOKUP(LEFT(F3125,4),'ESTADAR V3 2025'!$C$4:$G$116,4,0),"")</f>
        <v/>
      </c>
      <c r="N3125" s="95" t="str">
        <f t="shared" si="205"/>
        <v/>
      </c>
      <c r="O3125" s="96" t="str">
        <f t="shared" si="206"/>
        <v/>
      </c>
      <c r="P3125" s="14"/>
      <c r="Q3125" s="14"/>
      <c r="R3125" s="218" t="e">
        <f>+VLOOKUP(F3125,'ESTADAR V3 2025'!$D$125:$G$236,4,FALSE)</f>
        <v>#N/A</v>
      </c>
    </row>
    <row r="3126" spans="1:18" x14ac:dyDescent="0.35">
      <c r="A3126" s="83" t="str">
        <f>IFERROR(VLOOKUP(LEFT(F3126,4),Tabla3[[COD]:[PROCESO]],5,0),"")</f>
        <v/>
      </c>
      <c r="B3126" s="15"/>
      <c r="C3126" s="85"/>
      <c r="D3126" s="84" t="e">
        <f>VLOOKUP(E3126,FINCAS!$A$2:$B$77,2,0)</f>
        <v>#N/A</v>
      </c>
      <c r="E3126" s="15"/>
      <c r="F3126" s="15"/>
      <c r="G3126" s="82" t="e">
        <f>VLOOKUP(F3126,'ESTADAR V3 2025'!$D$125:$E$240,2,0)</f>
        <v>#N/A</v>
      </c>
      <c r="H3126" s="86"/>
      <c r="I3126" s="86"/>
      <c r="J3126" s="15"/>
      <c r="K3126" s="92">
        <f t="shared" si="203"/>
        <v>0</v>
      </c>
      <c r="L3126" s="93">
        <f t="shared" si="204"/>
        <v>0</v>
      </c>
      <c r="M3126" s="94" t="str">
        <f>+IFERROR(VLOOKUP(LEFT(F3126,4),'ESTADAR V3 2025'!$C$4:$G$116,4,0),"")</f>
        <v/>
      </c>
      <c r="N3126" s="95" t="str">
        <f t="shared" si="205"/>
        <v/>
      </c>
      <c r="O3126" s="96" t="str">
        <f t="shared" si="206"/>
        <v/>
      </c>
      <c r="P3126" s="14"/>
      <c r="Q3126" s="14"/>
      <c r="R3126" s="218" t="e">
        <f>+VLOOKUP(F3126,'ESTADAR V3 2025'!$D$125:$G$236,4,FALSE)</f>
        <v>#N/A</v>
      </c>
    </row>
    <row r="3127" spans="1:18" x14ac:dyDescent="0.35">
      <c r="A3127" s="83" t="str">
        <f>IFERROR(VLOOKUP(LEFT(F3127,4),Tabla3[[COD]:[PROCESO]],5,0),"")</f>
        <v/>
      </c>
      <c r="B3127" s="15"/>
      <c r="C3127" s="85"/>
      <c r="D3127" s="84" t="e">
        <f>VLOOKUP(E3127,FINCAS!$A$2:$B$77,2,0)</f>
        <v>#N/A</v>
      </c>
      <c r="E3127" s="15"/>
      <c r="F3127" s="15"/>
      <c r="G3127" s="82" t="e">
        <f>VLOOKUP(F3127,'ESTADAR V3 2025'!$D$125:$E$240,2,0)</f>
        <v>#N/A</v>
      </c>
      <c r="H3127" s="86"/>
      <c r="I3127" s="86"/>
      <c r="J3127" s="15"/>
      <c r="K3127" s="92">
        <f t="shared" si="203"/>
        <v>0</v>
      </c>
      <c r="L3127" s="93">
        <f t="shared" si="204"/>
        <v>0</v>
      </c>
      <c r="M3127" s="94" t="str">
        <f>+IFERROR(VLOOKUP(LEFT(F3127,4),'ESTADAR V3 2025'!$C$4:$G$116,4,0),"")</f>
        <v/>
      </c>
      <c r="N3127" s="95" t="str">
        <f t="shared" si="205"/>
        <v/>
      </c>
      <c r="O3127" s="96" t="str">
        <f t="shared" si="206"/>
        <v/>
      </c>
      <c r="P3127" s="14"/>
      <c r="Q3127" s="14"/>
      <c r="R3127" s="218" t="e">
        <f>+VLOOKUP(F3127,'ESTADAR V3 2025'!$D$125:$G$236,4,FALSE)</f>
        <v>#N/A</v>
      </c>
    </row>
    <row r="3128" spans="1:18" x14ac:dyDescent="0.35">
      <c r="A3128" s="83" t="str">
        <f>IFERROR(VLOOKUP(LEFT(F3128,4),Tabla3[[COD]:[PROCESO]],5,0),"")</f>
        <v/>
      </c>
      <c r="B3128" s="15"/>
      <c r="C3128" s="85"/>
      <c r="D3128" s="84" t="e">
        <f>VLOOKUP(E3128,FINCAS!$A$2:$B$77,2,0)</f>
        <v>#N/A</v>
      </c>
      <c r="E3128" s="15"/>
      <c r="F3128" s="15"/>
      <c r="G3128" s="82" t="e">
        <f>VLOOKUP(F3128,'ESTADAR V3 2025'!$D$125:$E$240,2,0)</f>
        <v>#N/A</v>
      </c>
      <c r="H3128" s="86"/>
      <c r="I3128" s="86"/>
      <c r="J3128" s="15"/>
      <c r="K3128" s="92">
        <f t="shared" si="203"/>
        <v>0</v>
      </c>
      <c r="L3128" s="93">
        <f t="shared" si="204"/>
        <v>0</v>
      </c>
      <c r="M3128" s="94" t="str">
        <f>+IFERROR(VLOOKUP(LEFT(F3128,4),'ESTADAR V3 2025'!$C$4:$G$116,4,0),"")</f>
        <v/>
      </c>
      <c r="N3128" s="95" t="str">
        <f t="shared" si="205"/>
        <v/>
      </c>
      <c r="O3128" s="96" t="str">
        <f t="shared" si="206"/>
        <v/>
      </c>
      <c r="P3128" s="14"/>
      <c r="Q3128" s="14"/>
      <c r="R3128" s="218" t="e">
        <f>+VLOOKUP(F3128,'ESTADAR V3 2025'!$D$125:$G$236,4,FALSE)</f>
        <v>#N/A</v>
      </c>
    </row>
    <row r="3129" spans="1:18" x14ac:dyDescent="0.35">
      <c r="A3129" s="83" t="str">
        <f>IFERROR(VLOOKUP(LEFT(F3129,4),Tabla3[[COD]:[PROCESO]],5,0),"")</f>
        <v/>
      </c>
      <c r="B3129" s="15"/>
      <c r="C3129" s="85"/>
      <c r="D3129" s="84" t="e">
        <f>VLOOKUP(E3129,FINCAS!$A$2:$B$77,2,0)</f>
        <v>#N/A</v>
      </c>
      <c r="E3129" s="15"/>
      <c r="F3129" s="15"/>
      <c r="G3129" s="82" t="e">
        <f>VLOOKUP(F3129,'ESTADAR V3 2025'!$D$125:$E$240,2,0)</f>
        <v>#N/A</v>
      </c>
      <c r="H3129" s="86"/>
      <c r="I3129" s="86"/>
      <c r="J3129" s="15"/>
      <c r="K3129" s="92">
        <f t="shared" si="203"/>
        <v>0</v>
      </c>
      <c r="L3129" s="93">
        <f t="shared" si="204"/>
        <v>0</v>
      </c>
      <c r="M3129" s="94" t="str">
        <f>+IFERROR(VLOOKUP(LEFT(F3129,4),'ESTADAR V3 2025'!$C$4:$G$116,4,0),"")</f>
        <v/>
      </c>
      <c r="N3129" s="95" t="str">
        <f t="shared" si="205"/>
        <v/>
      </c>
      <c r="O3129" s="96" t="str">
        <f t="shared" si="206"/>
        <v/>
      </c>
      <c r="P3129" s="14"/>
      <c r="Q3129" s="14"/>
      <c r="R3129" s="218" t="e">
        <f>+VLOOKUP(F3129,'ESTADAR V3 2025'!$D$125:$G$236,4,FALSE)</f>
        <v>#N/A</v>
      </c>
    </row>
    <row r="3130" spans="1:18" x14ac:dyDescent="0.35">
      <c r="A3130" s="83" t="str">
        <f>IFERROR(VLOOKUP(LEFT(F3130,4),Tabla3[[COD]:[PROCESO]],5,0),"")</f>
        <v/>
      </c>
      <c r="B3130" s="15"/>
      <c r="C3130" s="85"/>
      <c r="D3130" s="84" t="e">
        <f>VLOOKUP(E3130,FINCAS!$A$2:$B$77,2,0)</f>
        <v>#N/A</v>
      </c>
      <c r="E3130" s="15"/>
      <c r="F3130" s="15"/>
      <c r="G3130" s="82" t="e">
        <f>VLOOKUP(F3130,'ESTADAR V3 2025'!$D$125:$E$240,2,0)</f>
        <v>#N/A</v>
      </c>
      <c r="H3130" s="86"/>
      <c r="I3130" s="86"/>
      <c r="J3130" s="15"/>
      <c r="K3130" s="92">
        <f t="shared" si="203"/>
        <v>0</v>
      </c>
      <c r="L3130" s="93">
        <f t="shared" si="204"/>
        <v>0</v>
      </c>
      <c r="M3130" s="94" t="str">
        <f>+IFERROR(VLOOKUP(LEFT(F3130,4),'ESTADAR V3 2025'!$C$4:$G$116,4,0),"")</f>
        <v/>
      </c>
      <c r="N3130" s="95" t="str">
        <f t="shared" si="205"/>
        <v/>
      </c>
      <c r="O3130" s="96" t="str">
        <f t="shared" si="206"/>
        <v/>
      </c>
      <c r="P3130" s="14"/>
      <c r="Q3130" s="14"/>
      <c r="R3130" s="218" t="e">
        <f>+VLOOKUP(F3130,'ESTADAR V3 2025'!$D$125:$G$236,4,FALSE)</f>
        <v>#N/A</v>
      </c>
    </row>
    <row r="3131" spans="1:18" x14ac:dyDescent="0.35">
      <c r="A3131" s="83" t="str">
        <f>IFERROR(VLOOKUP(LEFT(F3131,4),Tabla3[[COD]:[PROCESO]],5,0),"")</f>
        <v/>
      </c>
      <c r="B3131" s="15"/>
      <c r="C3131" s="85"/>
      <c r="D3131" s="84" t="e">
        <f>VLOOKUP(E3131,FINCAS!$A$2:$B$77,2,0)</f>
        <v>#N/A</v>
      </c>
      <c r="E3131" s="15"/>
      <c r="F3131" s="15"/>
      <c r="G3131" s="82" t="e">
        <f>VLOOKUP(F3131,'ESTADAR V3 2025'!$D$125:$E$240,2,0)</f>
        <v>#N/A</v>
      </c>
      <c r="H3131" s="86"/>
      <c r="I3131" s="86"/>
      <c r="J3131" s="15"/>
      <c r="K3131" s="92">
        <f t="shared" si="203"/>
        <v>0</v>
      </c>
      <c r="L3131" s="93">
        <f t="shared" si="204"/>
        <v>0</v>
      </c>
      <c r="M3131" s="94" t="str">
        <f>+IFERROR(VLOOKUP(LEFT(F3131,4),'ESTADAR V3 2025'!$C$4:$G$116,4,0),"")</f>
        <v/>
      </c>
      <c r="N3131" s="95" t="str">
        <f t="shared" si="205"/>
        <v/>
      </c>
      <c r="O3131" s="96" t="str">
        <f t="shared" si="206"/>
        <v/>
      </c>
      <c r="P3131" s="14"/>
      <c r="Q3131" s="14"/>
      <c r="R3131" s="218" t="e">
        <f>+VLOOKUP(F3131,'ESTADAR V3 2025'!$D$125:$G$236,4,FALSE)</f>
        <v>#N/A</v>
      </c>
    </row>
    <row r="3132" spans="1:18" x14ac:dyDescent="0.35">
      <c r="A3132" s="83" t="str">
        <f>IFERROR(VLOOKUP(LEFT(F3132,4),Tabla3[[COD]:[PROCESO]],5,0),"")</f>
        <v/>
      </c>
      <c r="B3132" s="15"/>
      <c r="C3132" s="85"/>
      <c r="D3132" s="84" t="e">
        <f>VLOOKUP(E3132,FINCAS!$A$2:$B$77,2,0)</f>
        <v>#N/A</v>
      </c>
      <c r="E3132" s="15"/>
      <c r="F3132" s="15"/>
      <c r="G3132" s="82" t="e">
        <f>VLOOKUP(F3132,'ESTADAR V3 2025'!$D$125:$E$240,2,0)</f>
        <v>#N/A</v>
      </c>
      <c r="H3132" s="86"/>
      <c r="I3132" s="86"/>
      <c r="J3132" s="15"/>
      <c r="K3132" s="92">
        <f t="shared" si="203"/>
        <v>0</v>
      </c>
      <c r="L3132" s="93">
        <f t="shared" si="204"/>
        <v>0</v>
      </c>
      <c r="M3132" s="94" t="str">
        <f>+IFERROR(VLOOKUP(LEFT(F3132,4),'ESTADAR V3 2025'!$C$4:$G$116,4,0),"")</f>
        <v/>
      </c>
      <c r="N3132" s="95" t="str">
        <f t="shared" si="205"/>
        <v/>
      </c>
      <c r="O3132" s="96" t="str">
        <f t="shared" si="206"/>
        <v/>
      </c>
      <c r="P3132" s="14"/>
      <c r="Q3132" s="14"/>
      <c r="R3132" s="218" t="e">
        <f>+VLOOKUP(F3132,'ESTADAR V3 2025'!$D$125:$G$236,4,FALSE)</f>
        <v>#N/A</v>
      </c>
    </row>
    <row r="3133" spans="1:18" x14ac:dyDescent="0.35">
      <c r="A3133" s="83" t="str">
        <f>IFERROR(VLOOKUP(LEFT(F3133,4),Tabla3[[COD]:[PROCESO]],5,0),"")</f>
        <v/>
      </c>
      <c r="B3133" s="15"/>
      <c r="C3133" s="85"/>
      <c r="D3133" s="84" t="e">
        <f>VLOOKUP(E3133,FINCAS!$A$2:$B$77,2,0)</f>
        <v>#N/A</v>
      </c>
      <c r="E3133" s="15"/>
      <c r="F3133" s="15"/>
      <c r="G3133" s="82" t="e">
        <f>VLOOKUP(F3133,'ESTADAR V3 2025'!$D$125:$E$240,2,0)</f>
        <v>#N/A</v>
      </c>
      <c r="H3133" s="86"/>
      <c r="I3133" s="86"/>
      <c r="J3133" s="15"/>
      <c r="K3133" s="92">
        <f t="shared" si="203"/>
        <v>0</v>
      </c>
      <c r="L3133" s="93">
        <f t="shared" si="204"/>
        <v>0</v>
      </c>
      <c r="M3133" s="94" t="str">
        <f>+IFERROR(VLOOKUP(LEFT(F3133,4),'ESTADAR V3 2025'!$C$4:$G$116,4,0),"")</f>
        <v/>
      </c>
      <c r="N3133" s="95" t="str">
        <f t="shared" si="205"/>
        <v/>
      </c>
      <c r="O3133" s="96" t="str">
        <f t="shared" si="206"/>
        <v/>
      </c>
      <c r="P3133" s="14"/>
      <c r="Q3133" s="14"/>
      <c r="R3133" s="218" t="e">
        <f>+VLOOKUP(F3133,'ESTADAR V3 2025'!$D$125:$G$236,4,FALSE)</f>
        <v>#N/A</v>
      </c>
    </row>
    <row r="3134" spans="1:18" x14ac:dyDescent="0.35">
      <c r="A3134" s="83" t="str">
        <f>IFERROR(VLOOKUP(LEFT(F3134,4),Tabla3[[COD]:[PROCESO]],5,0),"")</f>
        <v/>
      </c>
      <c r="B3134" s="15"/>
      <c r="C3134" s="85"/>
      <c r="D3134" s="84" t="e">
        <f>VLOOKUP(E3134,FINCAS!$A$2:$B$77,2,0)</f>
        <v>#N/A</v>
      </c>
      <c r="E3134" s="15"/>
      <c r="F3134" s="15"/>
      <c r="G3134" s="82" t="e">
        <f>VLOOKUP(F3134,'ESTADAR V3 2025'!$D$125:$E$240,2,0)</f>
        <v>#N/A</v>
      </c>
      <c r="H3134" s="86"/>
      <c r="I3134" s="86"/>
      <c r="J3134" s="15"/>
      <c r="K3134" s="92">
        <f t="shared" si="203"/>
        <v>0</v>
      </c>
      <c r="L3134" s="93">
        <f t="shared" si="204"/>
        <v>0</v>
      </c>
      <c r="M3134" s="94" t="str">
        <f>+IFERROR(VLOOKUP(LEFT(F3134,4),'ESTADAR V3 2025'!$C$4:$G$116,4,0),"")</f>
        <v/>
      </c>
      <c r="N3134" s="95" t="str">
        <f t="shared" si="205"/>
        <v/>
      </c>
      <c r="O3134" s="96" t="str">
        <f t="shared" si="206"/>
        <v/>
      </c>
      <c r="P3134" s="14"/>
      <c r="Q3134" s="14"/>
      <c r="R3134" s="218" t="e">
        <f>+VLOOKUP(F3134,'ESTADAR V3 2025'!$D$125:$G$236,4,FALSE)</f>
        <v>#N/A</v>
      </c>
    </row>
    <row r="3135" spans="1:18" x14ac:dyDescent="0.35">
      <c r="A3135" s="83" t="str">
        <f>IFERROR(VLOOKUP(LEFT(F3135,4),Tabla3[[COD]:[PROCESO]],5,0),"")</f>
        <v/>
      </c>
      <c r="B3135" s="15"/>
      <c r="C3135" s="85"/>
      <c r="D3135" s="84" t="e">
        <f>VLOOKUP(E3135,FINCAS!$A$2:$B$77,2,0)</f>
        <v>#N/A</v>
      </c>
      <c r="E3135" s="15"/>
      <c r="F3135" s="15"/>
      <c r="G3135" s="82" t="e">
        <f>VLOOKUP(F3135,'ESTADAR V3 2025'!$D$125:$E$240,2,0)</f>
        <v>#N/A</v>
      </c>
      <c r="H3135" s="86"/>
      <c r="I3135" s="86"/>
      <c r="J3135" s="15"/>
      <c r="K3135" s="92">
        <f t="shared" si="203"/>
        <v>0</v>
      </c>
      <c r="L3135" s="93">
        <f t="shared" si="204"/>
        <v>0</v>
      </c>
      <c r="M3135" s="94" t="str">
        <f>+IFERROR(VLOOKUP(LEFT(F3135,4),'ESTADAR V3 2025'!$C$4:$G$116,4,0),"")</f>
        <v/>
      </c>
      <c r="N3135" s="95" t="str">
        <f t="shared" si="205"/>
        <v/>
      </c>
      <c r="O3135" s="96" t="str">
        <f t="shared" si="206"/>
        <v/>
      </c>
      <c r="P3135" s="14"/>
      <c r="Q3135" s="14"/>
      <c r="R3135" s="218" t="e">
        <f>+VLOOKUP(F3135,'ESTADAR V3 2025'!$D$125:$G$236,4,FALSE)</f>
        <v>#N/A</v>
      </c>
    </row>
    <row r="3136" spans="1:18" x14ac:dyDescent="0.35">
      <c r="A3136" s="83" t="str">
        <f>IFERROR(VLOOKUP(LEFT(F3136,4),Tabla3[[COD]:[PROCESO]],5,0),"")</f>
        <v/>
      </c>
      <c r="B3136" s="15"/>
      <c r="C3136" s="85"/>
      <c r="D3136" s="84" t="e">
        <f>VLOOKUP(E3136,FINCAS!$A$2:$B$77,2,0)</f>
        <v>#N/A</v>
      </c>
      <c r="E3136" s="15"/>
      <c r="F3136" s="15"/>
      <c r="G3136" s="82" t="e">
        <f>VLOOKUP(F3136,'ESTADAR V3 2025'!$D$125:$E$240,2,0)</f>
        <v>#N/A</v>
      </c>
      <c r="H3136" s="86"/>
      <c r="I3136" s="86"/>
      <c r="J3136" s="15"/>
      <c r="K3136" s="92">
        <f t="shared" si="203"/>
        <v>0</v>
      </c>
      <c r="L3136" s="93">
        <f t="shared" si="204"/>
        <v>0</v>
      </c>
      <c r="M3136" s="94" t="str">
        <f>+IFERROR(VLOOKUP(LEFT(F3136,4),'ESTADAR V3 2025'!$C$4:$G$116,4,0),"")</f>
        <v/>
      </c>
      <c r="N3136" s="95" t="str">
        <f t="shared" si="205"/>
        <v/>
      </c>
      <c r="O3136" s="96" t="str">
        <f t="shared" si="206"/>
        <v/>
      </c>
      <c r="P3136" s="14"/>
      <c r="Q3136" s="14"/>
      <c r="R3136" s="218" t="e">
        <f>+VLOOKUP(F3136,'ESTADAR V3 2025'!$D$125:$G$236,4,FALSE)</f>
        <v>#N/A</v>
      </c>
    </row>
    <row r="3137" spans="1:18" x14ac:dyDescent="0.35">
      <c r="A3137" s="83" t="str">
        <f>IFERROR(VLOOKUP(LEFT(F3137,4),Tabla3[[COD]:[PROCESO]],5,0),"")</f>
        <v/>
      </c>
      <c r="B3137" s="15"/>
      <c r="C3137" s="85"/>
      <c r="D3137" s="84" t="e">
        <f>VLOOKUP(E3137,FINCAS!$A$2:$B$77,2,0)</f>
        <v>#N/A</v>
      </c>
      <c r="E3137" s="15"/>
      <c r="F3137" s="15"/>
      <c r="G3137" s="82" t="e">
        <f>VLOOKUP(F3137,'ESTADAR V3 2025'!$D$125:$E$240,2,0)</f>
        <v>#N/A</v>
      </c>
      <c r="H3137" s="86"/>
      <c r="I3137" s="86"/>
      <c r="J3137" s="15"/>
      <c r="K3137" s="92">
        <f t="shared" si="203"/>
        <v>0</v>
      </c>
      <c r="L3137" s="93">
        <f t="shared" si="204"/>
        <v>0</v>
      </c>
      <c r="M3137" s="94" t="str">
        <f>+IFERROR(VLOOKUP(LEFT(F3137,4),'ESTADAR V3 2025'!$C$4:$G$116,4,0),"")</f>
        <v/>
      </c>
      <c r="N3137" s="95" t="str">
        <f t="shared" si="205"/>
        <v/>
      </c>
      <c r="O3137" s="96" t="str">
        <f t="shared" si="206"/>
        <v/>
      </c>
      <c r="P3137" s="14"/>
      <c r="Q3137" s="14"/>
      <c r="R3137" s="218" t="e">
        <f>+VLOOKUP(F3137,'ESTADAR V3 2025'!$D$125:$G$236,4,FALSE)</f>
        <v>#N/A</v>
      </c>
    </row>
    <row r="3138" spans="1:18" x14ac:dyDescent="0.35">
      <c r="A3138" s="83" t="str">
        <f>IFERROR(VLOOKUP(LEFT(F3138,4),Tabla3[[COD]:[PROCESO]],5,0),"")</f>
        <v/>
      </c>
      <c r="B3138" s="15"/>
      <c r="C3138" s="85"/>
      <c r="D3138" s="84" t="e">
        <f>VLOOKUP(E3138,FINCAS!$A$2:$B$77,2,0)</f>
        <v>#N/A</v>
      </c>
      <c r="E3138" s="15"/>
      <c r="F3138" s="15"/>
      <c r="G3138" s="82" t="e">
        <f>VLOOKUP(F3138,'ESTADAR V3 2025'!$D$125:$E$240,2,0)</f>
        <v>#N/A</v>
      </c>
      <c r="H3138" s="86"/>
      <c r="I3138" s="86"/>
      <c r="J3138" s="15"/>
      <c r="K3138" s="92">
        <f t="shared" si="203"/>
        <v>0</v>
      </c>
      <c r="L3138" s="93">
        <f t="shared" si="204"/>
        <v>0</v>
      </c>
      <c r="M3138" s="94" t="str">
        <f>+IFERROR(VLOOKUP(LEFT(F3138,4),'ESTADAR V3 2025'!$C$4:$G$116,4,0),"")</f>
        <v/>
      </c>
      <c r="N3138" s="95" t="str">
        <f t="shared" si="205"/>
        <v/>
      </c>
      <c r="O3138" s="96" t="str">
        <f t="shared" si="206"/>
        <v/>
      </c>
      <c r="P3138" s="14"/>
      <c r="Q3138" s="14"/>
      <c r="R3138" s="218" t="e">
        <f>+VLOOKUP(F3138,'ESTADAR V3 2025'!$D$125:$G$236,4,FALSE)</f>
        <v>#N/A</v>
      </c>
    </row>
    <row r="3139" spans="1:18" x14ac:dyDescent="0.35">
      <c r="A3139" s="83" t="str">
        <f>IFERROR(VLOOKUP(LEFT(F3139,4),Tabla3[[COD]:[PROCESO]],5,0),"")</f>
        <v/>
      </c>
      <c r="B3139" s="15"/>
      <c r="C3139" s="85"/>
      <c r="D3139" s="84" t="e">
        <f>VLOOKUP(E3139,FINCAS!$A$2:$B$77,2,0)</f>
        <v>#N/A</v>
      </c>
      <c r="E3139" s="15"/>
      <c r="F3139" s="15"/>
      <c r="G3139" s="82" t="e">
        <f>VLOOKUP(F3139,'ESTADAR V3 2025'!$D$125:$E$240,2,0)</f>
        <v>#N/A</v>
      </c>
      <c r="H3139" s="86"/>
      <c r="I3139" s="86"/>
      <c r="J3139" s="15"/>
      <c r="K3139" s="92">
        <f t="shared" si="203"/>
        <v>0</v>
      </c>
      <c r="L3139" s="93">
        <f t="shared" si="204"/>
        <v>0</v>
      </c>
      <c r="M3139" s="94" t="str">
        <f>+IFERROR(VLOOKUP(LEFT(F3139,4),'ESTADAR V3 2025'!$C$4:$G$116,4,0),"")</f>
        <v/>
      </c>
      <c r="N3139" s="95" t="str">
        <f t="shared" si="205"/>
        <v/>
      </c>
      <c r="O3139" s="96" t="str">
        <f t="shared" si="206"/>
        <v/>
      </c>
      <c r="P3139" s="14"/>
      <c r="Q3139" s="14"/>
      <c r="R3139" s="218" t="e">
        <f>+VLOOKUP(F3139,'ESTADAR V3 2025'!$D$125:$G$236,4,FALSE)</f>
        <v>#N/A</v>
      </c>
    </row>
    <row r="3140" spans="1:18" x14ac:dyDescent="0.35">
      <c r="A3140" s="83" t="str">
        <f>IFERROR(VLOOKUP(LEFT(F3140,4),Tabla3[[COD]:[PROCESO]],5,0),"")</f>
        <v/>
      </c>
      <c r="B3140" s="15"/>
      <c r="C3140" s="85"/>
      <c r="D3140" s="84" t="e">
        <f>VLOOKUP(E3140,FINCAS!$A$2:$B$77,2,0)</f>
        <v>#N/A</v>
      </c>
      <c r="E3140" s="15"/>
      <c r="F3140" s="15"/>
      <c r="G3140" s="82" t="e">
        <f>VLOOKUP(F3140,'ESTADAR V3 2025'!$D$125:$E$240,2,0)</f>
        <v>#N/A</v>
      </c>
      <c r="H3140" s="86"/>
      <c r="I3140" s="86"/>
      <c r="J3140" s="15"/>
      <c r="K3140" s="92">
        <f t="shared" si="203"/>
        <v>0</v>
      </c>
      <c r="L3140" s="93">
        <f t="shared" si="204"/>
        <v>0</v>
      </c>
      <c r="M3140" s="94" t="str">
        <f>+IFERROR(VLOOKUP(LEFT(F3140,4),'ESTADAR V3 2025'!$C$4:$G$116,4,0),"")</f>
        <v/>
      </c>
      <c r="N3140" s="95" t="str">
        <f t="shared" si="205"/>
        <v/>
      </c>
      <c r="O3140" s="96" t="str">
        <f t="shared" si="206"/>
        <v/>
      </c>
      <c r="P3140" s="14"/>
      <c r="Q3140" s="14"/>
      <c r="R3140" s="218" t="e">
        <f>+VLOOKUP(F3140,'ESTADAR V3 2025'!$D$125:$G$236,4,FALSE)</f>
        <v>#N/A</v>
      </c>
    </row>
    <row r="3141" spans="1:18" x14ac:dyDescent="0.35">
      <c r="A3141" s="83" t="str">
        <f>IFERROR(VLOOKUP(LEFT(F3141,4),Tabla3[[COD]:[PROCESO]],5,0),"")</f>
        <v/>
      </c>
      <c r="B3141" s="15"/>
      <c r="C3141" s="85"/>
      <c r="D3141" s="84" t="e">
        <f>VLOOKUP(E3141,FINCAS!$A$2:$B$77,2,0)</f>
        <v>#N/A</v>
      </c>
      <c r="E3141" s="15"/>
      <c r="F3141" s="15"/>
      <c r="G3141" s="82" t="e">
        <f>VLOOKUP(F3141,'ESTADAR V3 2025'!$D$125:$E$240,2,0)</f>
        <v>#N/A</v>
      </c>
      <c r="H3141" s="86"/>
      <c r="I3141" s="86"/>
      <c r="J3141" s="15"/>
      <c r="K3141" s="92">
        <f t="shared" si="203"/>
        <v>0</v>
      </c>
      <c r="L3141" s="93">
        <f t="shared" si="204"/>
        <v>0</v>
      </c>
      <c r="M3141" s="94" t="str">
        <f>+IFERROR(VLOOKUP(LEFT(F3141,4),'ESTADAR V3 2025'!$C$4:$G$116,4,0),"")</f>
        <v/>
      </c>
      <c r="N3141" s="95" t="str">
        <f t="shared" si="205"/>
        <v/>
      </c>
      <c r="O3141" s="96" t="str">
        <f t="shared" si="206"/>
        <v/>
      </c>
      <c r="P3141" s="14"/>
      <c r="Q3141" s="14"/>
      <c r="R3141" s="218" t="e">
        <f>+VLOOKUP(F3141,'ESTADAR V3 2025'!$D$125:$G$236,4,FALSE)</f>
        <v>#N/A</v>
      </c>
    </row>
    <row r="3142" spans="1:18" x14ac:dyDescent="0.35">
      <c r="A3142" s="83" t="str">
        <f>IFERROR(VLOOKUP(LEFT(F3142,4),Tabla3[[COD]:[PROCESO]],5,0),"")</f>
        <v/>
      </c>
      <c r="B3142" s="15"/>
      <c r="C3142" s="85"/>
      <c r="D3142" s="84" t="e">
        <f>VLOOKUP(E3142,FINCAS!$A$2:$B$77,2,0)</f>
        <v>#N/A</v>
      </c>
      <c r="E3142" s="15"/>
      <c r="F3142" s="15"/>
      <c r="G3142" s="82" t="e">
        <f>VLOOKUP(F3142,'ESTADAR V3 2025'!$D$125:$E$240,2,0)</f>
        <v>#N/A</v>
      </c>
      <c r="H3142" s="86"/>
      <c r="I3142" s="86"/>
      <c r="J3142" s="15"/>
      <c r="K3142" s="92">
        <f t="shared" si="203"/>
        <v>0</v>
      </c>
      <c r="L3142" s="93">
        <f t="shared" si="204"/>
        <v>0</v>
      </c>
      <c r="M3142" s="94" t="str">
        <f>+IFERROR(VLOOKUP(LEFT(F3142,4),'ESTADAR V3 2025'!$C$4:$G$116,4,0),"")</f>
        <v/>
      </c>
      <c r="N3142" s="95" t="str">
        <f t="shared" si="205"/>
        <v/>
      </c>
      <c r="O3142" s="96" t="str">
        <f t="shared" si="206"/>
        <v/>
      </c>
      <c r="P3142" s="14"/>
      <c r="Q3142" s="14"/>
      <c r="R3142" s="218" t="e">
        <f>+VLOOKUP(F3142,'ESTADAR V3 2025'!$D$125:$G$236,4,FALSE)</f>
        <v>#N/A</v>
      </c>
    </row>
    <row r="3143" spans="1:18" x14ac:dyDescent="0.35">
      <c r="A3143" s="83" t="str">
        <f>IFERROR(VLOOKUP(LEFT(F3143,4),Tabla3[[COD]:[PROCESO]],5,0),"")</f>
        <v/>
      </c>
      <c r="B3143" s="15"/>
      <c r="C3143" s="85"/>
      <c r="D3143" s="84" t="e">
        <f>VLOOKUP(E3143,FINCAS!$A$2:$B$77,2,0)</f>
        <v>#N/A</v>
      </c>
      <c r="E3143" s="15"/>
      <c r="F3143" s="15"/>
      <c r="G3143" s="82" t="e">
        <f>VLOOKUP(F3143,'ESTADAR V3 2025'!$D$125:$E$240,2,0)</f>
        <v>#N/A</v>
      </c>
      <c r="H3143" s="86"/>
      <c r="I3143" s="86"/>
      <c r="J3143" s="15"/>
      <c r="K3143" s="92">
        <f t="shared" si="203"/>
        <v>0</v>
      </c>
      <c r="L3143" s="93">
        <f t="shared" si="204"/>
        <v>0</v>
      </c>
      <c r="M3143" s="94" t="str">
        <f>+IFERROR(VLOOKUP(LEFT(F3143,4),'ESTADAR V3 2025'!$C$4:$G$116,4,0),"")</f>
        <v/>
      </c>
      <c r="N3143" s="95" t="str">
        <f t="shared" si="205"/>
        <v/>
      </c>
      <c r="O3143" s="96" t="str">
        <f t="shared" si="206"/>
        <v/>
      </c>
      <c r="P3143" s="14"/>
      <c r="Q3143" s="14"/>
      <c r="R3143" s="218" t="e">
        <f>+VLOOKUP(F3143,'ESTADAR V3 2025'!$D$125:$G$236,4,FALSE)</f>
        <v>#N/A</v>
      </c>
    </row>
    <row r="3144" spans="1:18" x14ac:dyDescent="0.35">
      <c r="A3144" s="83" t="str">
        <f>IFERROR(VLOOKUP(LEFT(F3144,4),Tabla3[[COD]:[PROCESO]],5,0),"")</f>
        <v/>
      </c>
      <c r="B3144" s="15"/>
      <c r="C3144" s="85"/>
      <c r="D3144" s="84" t="e">
        <f>VLOOKUP(E3144,FINCAS!$A$2:$B$77,2,0)</f>
        <v>#N/A</v>
      </c>
      <c r="E3144" s="15"/>
      <c r="F3144" s="15"/>
      <c r="G3144" s="82" t="e">
        <f>VLOOKUP(F3144,'ESTADAR V3 2025'!$D$125:$E$240,2,0)</f>
        <v>#N/A</v>
      </c>
      <c r="H3144" s="86"/>
      <c r="I3144" s="86"/>
      <c r="J3144" s="15"/>
      <c r="K3144" s="92">
        <f t="shared" si="203"/>
        <v>0</v>
      </c>
      <c r="L3144" s="93">
        <f t="shared" si="204"/>
        <v>0</v>
      </c>
      <c r="M3144" s="94" t="str">
        <f>+IFERROR(VLOOKUP(LEFT(F3144,4),'ESTADAR V3 2025'!$C$4:$G$116,4,0),"")</f>
        <v/>
      </c>
      <c r="N3144" s="95" t="str">
        <f t="shared" si="205"/>
        <v/>
      </c>
      <c r="O3144" s="96" t="str">
        <f t="shared" si="206"/>
        <v/>
      </c>
      <c r="P3144" s="14"/>
      <c r="Q3144" s="14"/>
      <c r="R3144" s="218" t="e">
        <f>+VLOOKUP(F3144,'ESTADAR V3 2025'!$D$125:$G$236,4,FALSE)</f>
        <v>#N/A</v>
      </c>
    </row>
    <row r="3145" spans="1:18" x14ac:dyDescent="0.35">
      <c r="A3145" s="83" t="str">
        <f>IFERROR(VLOOKUP(LEFT(F3145,4),Tabla3[[COD]:[PROCESO]],5,0),"")</f>
        <v/>
      </c>
      <c r="B3145" s="15"/>
      <c r="C3145" s="85"/>
      <c r="D3145" s="84" t="e">
        <f>VLOOKUP(E3145,FINCAS!$A$2:$B$77,2,0)</f>
        <v>#N/A</v>
      </c>
      <c r="E3145" s="15"/>
      <c r="F3145" s="15"/>
      <c r="G3145" s="82" t="e">
        <f>VLOOKUP(F3145,'ESTADAR V3 2025'!$D$125:$E$240,2,0)</f>
        <v>#N/A</v>
      </c>
      <c r="H3145" s="86"/>
      <c r="I3145" s="86"/>
      <c r="J3145" s="15"/>
      <c r="K3145" s="92">
        <f t="shared" si="203"/>
        <v>0</v>
      </c>
      <c r="L3145" s="93">
        <f t="shared" si="204"/>
        <v>0</v>
      </c>
      <c r="M3145" s="94" t="str">
        <f>+IFERROR(VLOOKUP(LEFT(F3145,4),'ESTADAR V3 2025'!$C$4:$G$116,4,0),"")</f>
        <v/>
      </c>
      <c r="N3145" s="95" t="str">
        <f t="shared" si="205"/>
        <v/>
      </c>
      <c r="O3145" s="96" t="str">
        <f t="shared" si="206"/>
        <v/>
      </c>
      <c r="P3145" s="14"/>
      <c r="Q3145" s="14"/>
      <c r="R3145" s="218" t="e">
        <f>+VLOOKUP(F3145,'ESTADAR V3 2025'!$D$125:$G$236,4,FALSE)</f>
        <v>#N/A</v>
      </c>
    </row>
    <row r="3146" spans="1:18" x14ac:dyDescent="0.35">
      <c r="A3146" s="83" t="str">
        <f>IFERROR(VLOOKUP(LEFT(F3146,4),Tabla3[[COD]:[PROCESO]],5,0),"")</f>
        <v/>
      </c>
      <c r="B3146" s="15"/>
      <c r="C3146" s="85"/>
      <c r="D3146" s="84" t="e">
        <f>VLOOKUP(E3146,FINCAS!$A$2:$B$77,2,0)</f>
        <v>#N/A</v>
      </c>
      <c r="E3146" s="15"/>
      <c r="F3146" s="15"/>
      <c r="G3146" s="82" t="e">
        <f>VLOOKUP(F3146,'ESTADAR V3 2025'!$D$125:$E$240,2,0)</f>
        <v>#N/A</v>
      </c>
      <c r="H3146" s="86"/>
      <c r="I3146" s="86"/>
      <c r="J3146" s="15"/>
      <c r="K3146" s="92">
        <f t="shared" si="203"/>
        <v>0</v>
      </c>
      <c r="L3146" s="93">
        <f t="shared" si="204"/>
        <v>0</v>
      </c>
      <c r="M3146" s="94" t="str">
        <f>+IFERROR(VLOOKUP(LEFT(F3146,4),'ESTADAR V3 2025'!$C$4:$G$116,4,0),"")</f>
        <v/>
      </c>
      <c r="N3146" s="95" t="str">
        <f t="shared" si="205"/>
        <v/>
      </c>
      <c r="O3146" s="96" t="str">
        <f t="shared" si="206"/>
        <v/>
      </c>
      <c r="P3146" s="14"/>
      <c r="Q3146" s="14"/>
      <c r="R3146" s="218" t="e">
        <f>+VLOOKUP(F3146,'ESTADAR V3 2025'!$D$125:$G$236,4,FALSE)</f>
        <v>#N/A</v>
      </c>
    </row>
    <row r="3147" spans="1:18" x14ac:dyDescent="0.35">
      <c r="A3147" s="83" t="str">
        <f>IFERROR(VLOOKUP(LEFT(F3147,4),Tabla3[[COD]:[PROCESO]],5,0),"")</f>
        <v/>
      </c>
      <c r="B3147" s="15"/>
      <c r="C3147" s="85"/>
      <c r="D3147" s="84" t="e">
        <f>VLOOKUP(E3147,FINCAS!$A$2:$B$77,2,0)</f>
        <v>#N/A</v>
      </c>
      <c r="E3147" s="15"/>
      <c r="F3147" s="15"/>
      <c r="G3147" s="82" t="e">
        <f>VLOOKUP(F3147,'ESTADAR V3 2025'!$D$125:$E$240,2,0)</f>
        <v>#N/A</v>
      </c>
      <c r="H3147" s="86"/>
      <c r="I3147" s="86"/>
      <c r="J3147" s="15"/>
      <c r="K3147" s="92">
        <f t="shared" si="203"/>
        <v>0</v>
      </c>
      <c r="L3147" s="93">
        <f t="shared" si="204"/>
        <v>0</v>
      </c>
      <c r="M3147" s="94" t="str">
        <f>+IFERROR(VLOOKUP(LEFT(F3147,4),'ESTADAR V3 2025'!$C$4:$G$116,4,0),"")</f>
        <v/>
      </c>
      <c r="N3147" s="95" t="str">
        <f t="shared" si="205"/>
        <v/>
      </c>
      <c r="O3147" s="96" t="str">
        <f t="shared" si="206"/>
        <v/>
      </c>
      <c r="P3147" s="14"/>
      <c r="Q3147" s="14"/>
      <c r="R3147" s="218" t="e">
        <f>+VLOOKUP(F3147,'ESTADAR V3 2025'!$D$125:$G$236,4,FALSE)</f>
        <v>#N/A</v>
      </c>
    </row>
    <row r="3148" spans="1:18" x14ac:dyDescent="0.35">
      <c r="A3148" s="83" t="str">
        <f>IFERROR(VLOOKUP(LEFT(F3148,4),Tabla3[[COD]:[PROCESO]],5,0),"")</f>
        <v/>
      </c>
      <c r="B3148" s="15"/>
      <c r="C3148" s="85"/>
      <c r="D3148" s="84" t="e">
        <f>VLOOKUP(E3148,FINCAS!$A$2:$B$77,2,0)</f>
        <v>#N/A</v>
      </c>
      <c r="E3148" s="15"/>
      <c r="F3148" s="15"/>
      <c r="G3148" s="82" t="e">
        <f>VLOOKUP(F3148,'ESTADAR V3 2025'!$D$125:$E$240,2,0)</f>
        <v>#N/A</v>
      </c>
      <c r="H3148" s="86"/>
      <c r="I3148" s="86"/>
      <c r="J3148" s="15"/>
      <c r="K3148" s="92">
        <f t="shared" si="203"/>
        <v>0</v>
      </c>
      <c r="L3148" s="93">
        <f t="shared" si="204"/>
        <v>0</v>
      </c>
      <c r="M3148" s="94" t="str">
        <f>+IFERROR(VLOOKUP(LEFT(F3148,4),'ESTADAR V3 2025'!$C$4:$G$116,4,0),"")</f>
        <v/>
      </c>
      <c r="N3148" s="95" t="str">
        <f t="shared" si="205"/>
        <v/>
      </c>
      <c r="O3148" s="96" t="str">
        <f t="shared" si="206"/>
        <v/>
      </c>
      <c r="P3148" s="14"/>
      <c r="Q3148" s="14"/>
      <c r="R3148" s="218" t="e">
        <f>+VLOOKUP(F3148,'ESTADAR V3 2025'!$D$125:$G$236,4,FALSE)</f>
        <v>#N/A</v>
      </c>
    </row>
    <row r="3149" spans="1:18" x14ac:dyDescent="0.35">
      <c r="A3149" s="83" t="str">
        <f>IFERROR(VLOOKUP(LEFT(F3149,4),Tabla3[[COD]:[PROCESO]],5,0),"")</f>
        <v/>
      </c>
      <c r="B3149" s="15"/>
      <c r="C3149" s="85"/>
      <c r="D3149" s="84" t="e">
        <f>VLOOKUP(E3149,FINCAS!$A$2:$B$77,2,0)</f>
        <v>#N/A</v>
      </c>
      <c r="E3149" s="15"/>
      <c r="F3149" s="15"/>
      <c r="G3149" s="82" t="e">
        <f>VLOOKUP(F3149,'ESTADAR V3 2025'!$D$125:$E$240,2,0)</f>
        <v>#N/A</v>
      </c>
      <c r="H3149" s="86"/>
      <c r="I3149" s="86"/>
      <c r="J3149" s="15"/>
      <c r="K3149" s="92">
        <f t="shared" si="203"/>
        <v>0</v>
      </c>
      <c r="L3149" s="93">
        <f t="shared" si="204"/>
        <v>0</v>
      </c>
      <c r="M3149" s="94" t="str">
        <f>+IFERROR(VLOOKUP(LEFT(F3149,4),'ESTADAR V3 2025'!$C$4:$G$116,4,0),"")</f>
        <v/>
      </c>
      <c r="N3149" s="95" t="str">
        <f t="shared" si="205"/>
        <v/>
      </c>
      <c r="O3149" s="96" t="str">
        <f t="shared" si="206"/>
        <v/>
      </c>
      <c r="P3149" s="14"/>
      <c r="Q3149" s="14"/>
      <c r="R3149" s="218" t="e">
        <f>+VLOOKUP(F3149,'ESTADAR V3 2025'!$D$125:$G$236,4,FALSE)</f>
        <v>#N/A</v>
      </c>
    </row>
    <row r="3150" spans="1:18" x14ac:dyDescent="0.35">
      <c r="A3150" s="83" t="str">
        <f>IFERROR(VLOOKUP(LEFT(F3150,4),Tabla3[[COD]:[PROCESO]],5,0),"")</f>
        <v/>
      </c>
      <c r="B3150" s="15"/>
      <c r="C3150" s="85"/>
      <c r="D3150" s="84" t="e">
        <f>VLOOKUP(E3150,FINCAS!$A$2:$B$77,2,0)</f>
        <v>#N/A</v>
      </c>
      <c r="E3150" s="15"/>
      <c r="F3150" s="15"/>
      <c r="G3150" s="82" t="e">
        <f>VLOOKUP(F3150,'ESTADAR V3 2025'!$D$125:$E$240,2,0)</f>
        <v>#N/A</v>
      </c>
      <c r="H3150" s="86"/>
      <c r="I3150" s="86"/>
      <c r="J3150" s="15"/>
      <c r="K3150" s="92">
        <f t="shared" si="203"/>
        <v>0</v>
      </c>
      <c r="L3150" s="93">
        <f t="shared" si="204"/>
        <v>0</v>
      </c>
      <c r="M3150" s="94" t="str">
        <f>+IFERROR(VLOOKUP(LEFT(F3150,4),'ESTADAR V3 2025'!$C$4:$G$116,4,0),"")</f>
        <v/>
      </c>
      <c r="N3150" s="95" t="str">
        <f t="shared" si="205"/>
        <v/>
      </c>
      <c r="O3150" s="96" t="str">
        <f t="shared" si="206"/>
        <v/>
      </c>
      <c r="P3150" s="14"/>
      <c r="Q3150" s="14"/>
      <c r="R3150" s="218" t="e">
        <f>+VLOOKUP(F3150,'ESTADAR V3 2025'!$D$125:$G$236,4,FALSE)</f>
        <v>#N/A</v>
      </c>
    </row>
    <row r="3151" spans="1:18" x14ac:dyDescent="0.35">
      <c r="A3151" s="83" t="str">
        <f>IFERROR(VLOOKUP(LEFT(F3151,4),Tabla3[[COD]:[PROCESO]],5,0),"")</f>
        <v/>
      </c>
      <c r="B3151" s="15"/>
      <c r="C3151" s="85"/>
      <c r="D3151" s="84" t="e">
        <f>VLOOKUP(E3151,FINCAS!$A$2:$B$77,2,0)</f>
        <v>#N/A</v>
      </c>
      <c r="E3151" s="15"/>
      <c r="F3151" s="15"/>
      <c r="G3151" s="82" t="e">
        <f>VLOOKUP(F3151,'ESTADAR V3 2025'!$D$125:$E$240,2,0)</f>
        <v>#N/A</v>
      </c>
      <c r="H3151" s="86"/>
      <c r="I3151" s="86"/>
      <c r="J3151" s="15"/>
      <c r="K3151" s="92">
        <f t="shared" si="203"/>
        <v>0</v>
      </c>
      <c r="L3151" s="93">
        <f t="shared" si="204"/>
        <v>0</v>
      </c>
      <c r="M3151" s="94" t="str">
        <f>+IFERROR(VLOOKUP(LEFT(F3151,4),'ESTADAR V3 2025'!$C$4:$G$116,4,0),"")</f>
        <v/>
      </c>
      <c r="N3151" s="95" t="str">
        <f t="shared" si="205"/>
        <v/>
      </c>
      <c r="O3151" s="96" t="str">
        <f t="shared" si="206"/>
        <v/>
      </c>
      <c r="P3151" s="14"/>
      <c r="Q3151" s="14"/>
      <c r="R3151" s="218" t="e">
        <f>+VLOOKUP(F3151,'ESTADAR V3 2025'!$D$125:$G$236,4,FALSE)</f>
        <v>#N/A</v>
      </c>
    </row>
    <row r="3152" spans="1:18" x14ac:dyDescent="0.35">
      <c r="A3152" s="83" t="str">
        <f>IFERROR(VLOOKUP(LEFT(F3152,4),Tabla3[[COD]:[PROCESO]],5,0),"")</f>
        <v/>
      </c>
      <c r="B3152" s="15"/>
      <c r="C3152" s="85"/>
      <c r="D3152" s="84" t="e">
        <f>VLOOKUP(E3152,FINCAS!$A$2:$B$77,2,0)</f>
        <v>#N/A</v>
      </c>
      <c r="E3152" s="15"/>
      <c r="F3152" s="15"/>
      <c r="G3152" s="82" t="e">
        <f>VLOOKUP(F3152,'ESTADAR V3 2025'!$D$125:$E$240,2,0)</f>
        <v>#N/A</v>
      </c>
      <c r="H3152" s="86"/>
      <c r="I3152" s="86"/>
      <c r="J3152" s="15"/>
      <c r="K3152" s="92">
        <f t="shared" si="203"/>
        <v>0</v>
      </c>
      <c r="L3152" s="93">
        <f t="shared" si="204"/>
        <v>0</v>
      </c>
      <c r="M3152" s="94" t="str">
        <f>+IFERROR(VLOOKUP(LEFT(F3152,4),'ESTADAR V3 2025'!$C$4:$G$116,4,0),"")</f>
        <v/>
      </c>
      <c r="N3152" s="95" t="str">
        <f t="shared" si="205"/>
        <v/>
      </c>
      <c r="O3152" s="96" t="str">
        <f t="shared" si="206"/>
        <v/>
      </c>
      <c r="P3152" s="14"/>
      <c r="Q3152" s="14"/>
      <c r="R3152" s="218" t="e">
        <f>+VLOOKUP(F3152,'ESTADAR V3 2025'!$D$125:$G$236,4,FALSE)</f>
        <v>#N/A</v>
      </c>
    </row>
    <row r="3153" spans="1:18" x14ac:dyDescent="0.35">
      <c r="A3153" s="83" t="str">
        <f>IFERROR(VLOOKUP(LEFT(F3153,4),Tabla3[[COD]:[PROCESO]],5,0),"")</f>
        <v/>
      </c>
      <c r="B3153" s="15"/>
      <c r="C3153" s="85"/>
      <c r="D3153" s="84" t="e">
        <f>VLOOKUP(E3153,FINCAS!$A$2:$B$77,2,0)</f>
        <v>#N/A</v>
      </c>
      <c r="E3153" s="15"/>
      <c r="F3153" s="15"/>
      <c r="G3153" s="82" t="e">
        <f>VLOOKUP(F3153,'ESTADAR V3 2025'!$D$125:$E$240,2,0)</f>
        <v>#N/A</v>
      </c>
      <c r="H3153" s="86"/>
      <c r="I3153" s="86"/>
      <c r="J3153" s="15"/>
      <c r="K3153" s="92">
        <f t="shared" si="203"/>
        <v>0</v>
      </c>
      <c r="L3153" s="93">
        <f t="shared" si="204"/>
        <v>0</v>
      </c>
      <c r="M3153" s="94" t="str">
        <f>+IFERROR(VLOOKUP(LEFT(F3153,4),'ESTADAR V3 2025'!$C$4:$G$116,4,0),"")</f>
        <v/>
      </c>
      <c r="N3153" s="95" t="str">
        <f t="shared" si="205"/>
        <v/>
      </c>
      <c r="O3153" s="96" t="str">
        <f t="shared" si="206"/>
        <v/>
      </c>
      <c r="P3153" s="14"/>
      <c r="Q3153" s="14"/>
      <c r="R3153" s="218" t="e">
        <f>+VLOOKUP(F3153,'ESTADAR V3 2025'!$D$125:$G$236,4,FALSE)</f>
        <v>#N/A</v>
      </c>
    </row>
    <row r="3154" spans="1:18" x14ac:dyDescent="0.35">
      <c r="A3154" s="83" t="str">
        <f>IFERROR(VLOOKUP(LEFT(F3154,4),Tabla3[[COD]:[PROCESO]],5,0),"")</f>
        <v/>
      </c>
      <c r="B3154" s="15"/>
      <c r="C3154" s="85"/>
      <c r="D3154" s="84" t="e">
        <f>VLOOKUP(E3154,FINCAS!$A$2:$B$77,2,0)</f>
        <v>#N/A</v>
      </c>
      <c r="E3154" s="15"/>
      <c r="F3154" s="15"/>
      <c r="G3154" s="82" t="e">
        <f>VLOOKUP(F3154,'ESTADAR V3 2025'!$D$125:$E$240,2,0)</f>
        <v>#N/A</v>
      </c>
      <c r="H3154" s="86"/>
      <c r="I3154" s="86"/>
      <c r="J3154" s="15"/>
      <c r="K3154" s="92">
        <f t="shared" si="203"/>
        <v>0</v>
      </c>
      <c r="L3154" s="93">
        <f t="shared" si="204"/>
        <v>0</v>
      </c>
      <c r="M3154" s="94" t="str">
        <f>+IFERROR(VLOOKUP(LEFT(F3154,4),'ESTADAR V3 2025'!$C$4:$G$116,4,0),"")</f>
        <v/>
      </c>
      <c r="N3154" s="95" t="str">
        <f t="shared" si="205"/>
        <v/>
      </c>
      <c r="O3154" s="96" t="str">
        <f t="shared" si="206"/>
        <v/>
      </c>
      <c r="P3154" s="14"/>
      <c r="Q3154" s="14"/>
      <c r="R3154" s="218" t="e">
        <f>+VLOOKUP(F3154,'ESTADAR V3 2025'!$D$125:$G$236,4,FALSE)</f>
        <v>#N/A</v>
      </c>
    </row>
    <row r="3155" spans="1:18" x14ac:dyDescent="0.35">
      <c r="A3155" s="83" t="str">
        <f>IFERROR(VLOOKUP(LEFT(F3155,4),Tabla3[[COD]:[PROCESO]],5,0),"")</f>
        <v/>
      </c>
      <c r="B3155" s="15"/>
      <c r="C3155" s="85"/>
      <c r="D3155" s="84" t="e">
        <f>VLOOKUP(E3155,FINCAS!$A$2:$B$77,2,0)</f>
        <v>#N/A</v>
      </c>
      <c r="E3155" s="15"/>
      <c r="F3155" s="15"/>
      <c r="G3155" s="82" t="e">
        <f>VLOOKUP(F3155,'ESTADAR V3 2025'!$D$125:$E$240,2,0)</f>
        <v>#N/A</v>
      </c>
      <c r="H3155" s="86"/>
      <c r="I3155" s="86"/>
      <c r="J3155" s="15"/>
      <c r="K3155" s="92">
        <f t="shared" si="203"/>
        <v>0</v>
      </c>
      <c r="L3155" s="93">
        <f t="shared" si="204"/>
        <v>0</v>
      </c>
      <c r="M3155" s="94" t="str">
        <f>+IFERROR(VLOOKUP(LEFT(F3155,4),'ESTADAR V3 2025'!$C$4:$G$116,4,0),"")</f>
        <v/>
      </c>
      <c r="N3155" s="95" t="str">
        <f t="shared" si="205"/>
        <v/>
      </c>
      <c r="O3155" s="96" t="str">
        <f t="shared" si="206"/>
        <v/>
      </c>
      <c r="P3155" s="14"/>
      <c r="Q3155" s="14"/>
      <c r="R3155" s="218" t="e">
        <f>+VLOOKUP(F3155,'ESTADAR V3 2025'!$D$125:$G$236,4,FALSE)</f>
        <v>#N/A</v>
      </c>
    </row>
    <row r="3156" spans="1:18" x14ac:dyDescent="0.35">
      <c r="A3156" s="83" t="str">
        <f>IFERROR(VLOOKUP(LEFT(F3156,4),Tabla3[[COD]:[PROCESO]],5,0),"")</f>
        <v/>
      </c>
      <c r="B3156" s="15"/>
      <c r="C3156" s="85"/>
      <c r="D3156" s="84" t="e">
        <f>VLOOKUP(E3156,FINCAS!$A$2:$B$77,2,0)</f>
        <v>#N/A</v>
      </c>
      <c r="E3156" s="15"/>
      <c r="F3156" s="15"/>
      <c r="G3156" s="82" t="e">
        <f>VLOOKUP(F3156,'ESTADAR V3 2025'!$D$125:$E$240,2,0)</f>
        <v>#N/A</v>
      </c>
      <c r="H3156" s="86"/>
      <c r="I3156" s="86"/>
      <c r="J3156" s="15"/>
      <c r="K3156" s="92">
        <f t="shared" si="203"/>
        <v>0</v>
      </c>
      <c r="L3156" s="93">
        <f t="shared" si="204"/>
        <v>0</v>
      </c>
      <c r="M3156" s="94" t="str">
        <f>+IFERROR(VLOOKUP(LEFT(F3156,4),'ESTADAR V3 2025'!$C$4:$G$116,4,0),"")</f>
        <v/>
      </c>
      <c r="N3156" s="95" t="str">
        <f t="shared" si="205"/>
        <v/>
      </c>
      <c r="O3156" s="96" t="str">
        <f t="shared" si="206"/>
        <v/>
      </c>
      <c r="P3156" s="14"/>
      <c r="Q3156" s="14"/>
      <c r="R3156" s="218" t="e">
        <f>+VLOOKUP(F3156,'ESTADAR V3 2025'!$D$125:$G$236,4,FALSE)</f>
        <v>#N/A</v>
      </c>
    </row>
    <row r="3157" spans="1:18" x14ac:dyDescent="0.35">
      <c r="A3157" s="83" t="str">
        <f>IFERROR(VLOOKUP(LEFT(F3157,4),Tabla3[[COD]:[PROCESO]],5,0),"")</f>
        <v/>
      </c>
      <c r="B3157" s="15"/>
      <c r="C3157" s="85"/>
      <c r="D3157" s="84" t="e">
        <f>VLOOKUP(E3157,FINCAS!$A$2:$B$77,2,0)</f>
        <v>#N/A</v>
      </c>
      <c r="E3157" s="15"/>
      <c r="F3157" s="15"/>
      <c r="G3157" s="82" t="e">
        <f>VLOOKUP(F3157,'ESTADAR V3 2025'!$D$125:$E$240,2,0)</f>
        <v>#N/A</v>
      </c>
      <c r="H3157" s="86"/>
      <c r="I3157" s="86"/>
      <c r="J3157" s="15"/>
      <c r="K3157" s="92">
        <f t="shared" si="203"/>
        <v>0</v>
      </c>
      <c r="L3157" s="93">
        <f t="shared" si="204"/>
        <v>0</v>
      </c>
      <c r="M3157" s="94" t="str">
        <f>+IFERROR(VLOOKUP(LEFT(F3157,4),'ESTADAR V3 2025'!$C$4:$G$116,4,0),"")</f>
        <v/>
      </c>
      <c r="N3157" s="95" t="str">
        <f t="shared" si="205"/>
        <v/>
      </c>
      <c r="O3157" s="96" t="str">
        <f t="shared" si="206"/>
        <v/>
      </c>
      <c r="P3157" s="14"/>
      <c r="Q3157" s="14"/>
      <c r="R3157" s="218" t="e">
        <f>+VLOOKUP(F3157,'ESTADAR V3 2025'!$D$125:$G$236,4,FALSE)</f>
        <v>#N/A</v>
      </c>
    </row>
    <row r="3158" spans="1:18" x14ac:dyDescent="0.35">
      <c r="A3158" s="83" t="str">
        <f>IFERROR(VLOOKUP(LEFT(F3158,4),Tabla3[[COD]:[PROCESO]],5,0),"")</f>
        <v/>
      </c>
      <c r="B3158" s="15"/>
      <c r="C3158" s="85"/>
      <c r="D3158" s="84" t="e">
        <f>VLOOKUP(E3158,FINCAS!$A$2:$B$77,2,0)</f>
        <v>#N/A</v>
      </c>
      <c r="E3158" s="15"/>
      <c r="F3158" s="15"/>
      <c r="G3158" s="82" t="e">
        <f>VLOOKUP(F3158,'ESTADAR V3 2025'!$D$125:$E$240,2,0)</f>
        <v>#N/A</v>
      </c>
      <c r="H3158" s="86"/>
      <c r="I3158" s="86"/>
      <c r="J3158" s="15"/>
      <c r="K3158" s="92">
        <f t="shared" si="203"/>
        <v>0</v>
      </c>
      <c r="L3158" s="93">
        <f t="shared" si="204"/>
        <v>0</v>
      </c>
      <c r="M3158" s="94" t="str">
        <f>+IFERROR(VLOOKUP(LEFT(F3158,4),'ESTADAR V3 2025'!$C$4:$G$116,4,0),"")</f>
        <v/>
      </c>
      <c r="N3158" s="95" t="str">
        <f t="shared" si="205"/>
        <v/>
      </c>
      <c r="O3158" s="96" t="str">
        <f t="shared" si="206"/>
        <v/>
      </c>
      <c r="P3158" s="14"/>
      <c r="Q3158" s="14"/>
      <c r="R3158" s="218" t="e">
        <f>+VLOOKUP(F3158,'ESTADAR V3 2025'!$D$125:$G$236,4,FALSE)</f>
        <v>#N/A</v>
      </c>
    </row>
    <row r="3159" spans="1:18" x14ac:dyDescent="0.35">
      <c r="A3159" s="83" t="str">
        <f>IFERROR(VLOOKUP(LEFT(F3159,4),Tabla3[[COD]:[PROCESO]],5,0),"")</f>
        <v/>
      </c>
      <c r="B3159" s="15"/>
      <c r="C3159" s="85"/>
      <c r="D3159" s="84" t="e">
        <f>VLOOKUP(E3159,FINCAS!$A$2:$B$77,2,0)</f>
        <v>#N/A</v>
      </c>
      <c r="E3159" s="15"/>
      <c r="F3159" s="15"/>
      <c r="G3159" s="82" t="e">
        <f>VLOOKUP(F3159,'ESTADAR V3 2025'!$D$125:$E$240,2,0)</f>
        <v>#N/A</v>
      </c>
      <c r="H3159" s="86"/>
      <c r="I3159" s="86"/>
      <c r="J3159" s="15"/>
      <c r="K3159" s="92">
        <f t="shared" si="203"/>
        <v>0</v>
      </c>
      <c r="L3159" s="93">
        <f t="shared" si="204"/>
        <v>0</v>
      </c>
      <c r="M3159" s="94" t="str">
        <f>+IFERROR(VLOOKUP(LEFT(F3159,4),'ESTADAR V3 2025'!$C$4:$G$116,4,0),"")</f>
        <v/>
      </c>
      <c r="N3159" s="95" t="str">
        <f t="shared" si="205"/>
        <v/>
      </c>
      <c r="O3159" s="96" t="str">
        <f t="shared" si="206"/>
        <v/>
      </c>
      <c r="P3159" s="14"/>
      <c r="Q3159" s="14"/>
      <c r="R3159" s="218" t="e">
        <f>+VLOOKUP(F3159,'ESTADAR V3 2025'!$D$125:$G$236,4,FALSE)</f>
        <v>#N/A</v>
      </c>
    </row>
    <row r="3160" spans="1:18" x14ac:dyDescent="0.35">
      <c r="A3160" s="83" t="str">
        <f>IFERROR(VLOOKUP(LEFT(F3160,4),Tabla3[[COD]:[PROCESO]],5,0),"")</f>
        <v/>
      </c>
      <c r="B3160" s="15"/>
      <c r="C3160" s="85"/>
      <c r="D3160" s="84" t="e">
        <f>VLOOKUP(E3160,FINCAS!$A$2:$B$77,2,0)</f>
        <v>#N/A</v>
      </c>
      <c r="E3160" s="15"/>
      <c r="F3160" s="15"/>
      <c r="G3160" s="82" t="e">
        <f>VLOOKUP(F3160,'ESTADAR V3 2025'!$D$125:$E$240,2,0)</f>
        <v>#N/A</v>
      </c>
      <c r="H3160" s="86"/>
      <c r="I3160" s="86"/>
      <c r="J3160" s="15"/>
      <c r="K3160" s="92">
        <f t="shared" si="203"/>
        <v>0</v>
      </c>
      <c r="L3160" s="93">
        <f t="shared" si="204"/>
        <v>0</v>
      </c>
      <c r="M3160" s="94" t="str">
        <f>+IFERROR(VLOOKUP(LEFT(F3160,4),'ESTADAR V3 2025'!$C$4:$G$116,4,0),"")</f>
        <v/>
      </c>
      <c r="N3160" s="95" t="str">
        <f t="shared" si="205"/>
        <v/>
      </c>
      <c r="O3160" s="96" t="str">
        <f t="shared" si="206"/>
        <v/>
      </c>
      <c r="P3160" s="14"/>
      <c r="Q3160" s="14"/>
      <c r="R3160" s="218" t="e">
        <f>+VLOOKUP(F3160,'ESTADAR V3 2025'!$D$125:$G$236,4,FALSE)</f>
        <v>#N/A</v>
      </c>
    </row>
    <row r="3161" spans="1:18" x14ac:dyDescent="0.35">
      <c r="A3161" s="83" t="str">
        <f>IFERROR(VLOOKUP(LEFT(F3161,4),Tabla3[[COD]:[PROCESO]],5,0),"")</f>
        <v/>
      </c>
      <c r="B3161" s="15"/>
      <c r="C3161" s="85"/>
      <c r="D3161" s="84" t="e">
        <f>VLOOKUP(E3161,FINCAS!$A$2:$B$77,2,0)</f>
        <v>#N/A</v>
      </c>
      <c r="E3161" s="15"/>
      <c r="F3161" s="15"/>
      <c r="G3161" s="82" t="e">
        <f>VLOOKUP(F3161,'ESTADAR V3 2025'!$D$125:$E$240,2,0)</f>
        <v>#N/A</v>
      </c>
      <c r="H3161" s="86"/>
      <c r="I3161" s="86"/>
      <c r="J3161" s="15"/>
      <c r="K3161" s="92">
        <f t="shared" si="203"/>
        <v>0</v>
      </c>
      <c r="L3161" s="93">
        <f t="shared" si="204"/>
        <v>0</v>
      </c>
      <c r="M3161" s="94" t="str">
        <f>+IFERROR(VLOOKUP(LEFT(F3161,4),'ESTADAR V3 2025'!$C$4:$G$116,4,0),"")</f>
        <v/>
      </c>
      <c r="N3161" s="95" t="str">
        <f t="shared" si="205"/>
        <v/>
      </c>
      <c r="O3161" s="96" t="str">
        <f t="shared" si="206"/>
        <v/>
      </c>
      <c r="P3161" s="14"/>
      <c r="Q3161" s="14"/>
      <c r="R3161" s="218" t="e">
        <f>+VLOOKUP(F3161,'ESTADAR V3 2025'!$D$125:$G$236,4,FALSE)</f>
        <v>#N/A</v>
      </c>
    </row>
    <row r="3162" spans="1:18" x14ac:dyDescent="0.35">
      <c r="A3162" s="83" t="str">
        <f>IFERROR(VLOOKUP(LEFT(F3162,4),Tabla3[[COD]:[PROCESO]],5,0),"")</f>
        <v/>
      </c>
      <c r="B3162" s="15"/>
      <c r="C3162" s="85"/>
      <c r="D3162" s="84" t="e">
        <f>VLOOKUP(E3162,FINCAS!$A$2:$B$77,2,0)</f>
        <v>#N/A</v>
      </c>
      <c r="E3162" s="15"/>
      <c r="F3162" s="15"/>
      <c r="G3162" s="82" t="e">
        <f>VLOOKUP(F3162,'ESTADAR V3 2025'!$D$125:$E$240,2,0)</f>
        <v>#N/A</v>
      </c>
      <c r="H3162" s="86"/>
      <c r="I3162" s="86"/>
      <c r="J3162" s="15"/>
      <c r="K3162" s="92">
        <f t="shared" si="203"/>
        <v>0</v>
      </c>
      <c r="L3162" s="93">
        <f t="shared" si="204"/>
        <v>0</v>
      </c>
      <c r="M3162" s="94" t="str">
        <f>+IFERROR(VLOOKUP(LEFT(F3162,4),'ESTADAR V3 2025'!$C$4:$G$116,4,0),"")</f>
        <v/>
      </c>
      <c r="N3162" s="95" t="str">
        <f t="shared" si="205"/>
        <v/>
      </c>
      <c r="O3162" s="96" t="str">
        <f t="shared" si="206"/>
        <v/>
      </c>
      <c r="P3162" s="14"/>
      <c r="Q3162" s="14"/>
      <c r="R3162" s="218" t="e">
        <f>+VLOOKUP(F3162,'ESTADAR V3 2025'!$D$125:$G$236,4,FALSE)</f>
        <v>#N/A</v>
      </c>
    </row>
    <row r="3163" spans="1:18" x14ac:dyDescent="0.35">
      <c r="A3163" s="83" t="str">
        <f>IFERROR(VLOOKUP(LEFT(F3163,4),Tabla3[[COD]:[PROCESO]],5,0),"")</f>
        <v/>
      </c>
      <c r="B3163" s="15"/>
      <c r="C3163" s="85"/>
      <c r="D3163" s="84" t="e">
        <f>VLOOKUP(E3163,FINCAS!$A$2:$B$77,2,0)</f>
        <v>#N/A</v>
      </c>
      <c r="E3163" s="15"/>
      <c r="F3163" s="15"/>
      <c r="G3163" s="82" t="e">
        <f>VLOOKUP(F3163,'ESTADAR V3 2025'!$D$125:$E$240,2,0)</f>
        <v>#N/A</v>
      </c>
      <c r="H3163" s="86"/>
      <c r="I3163" s="86"/>
      <c r="J3163" s="15"/>
      <c r="K3163" s="92">
        <f t="shared" si="203"/>
        <v>0</v>
      </c>
      <c r="L3163" s="93">
        <f t="shared" si="204"/>
        <v>0</v>
      </c>
      <c r="M3163" s="94" t="str">
        <f>+IFERROR(VLOOKUP(LEFT(F3163,4),'ESTADAR V3 2025'!$C$4:$G$116,4,0),"")</f>
        <v/>
      </c>
      <c r="N3163" s="95" t="str">
        <f t="shared" si="205"/>
        <v/>
      </c>
      <c r="O3163" s="96" t="str">
        <f t="shared" si="206"/>
        <v/>
      </c>
      <c r="P3163" s="14"/>
      <c r="Q3163" s="14"/>
      <c r="R3163" s="218" t="e">
        <f>+VLOOKUP(F3163,'ESTADAR V3 2025'!$D$125:$G$236,4,FALSE)</f>
        <v>#N/A</v>
      </c>
    </row>
    <row r="3164" spans="1:18" x14ac:dyDescent="0.35">
      <c r="A3164" s="83" t="str">
        <f>IFERROR(VLOOKUP(LEFT(F3164,4),Tabla3[[COD]:[PROCESO]],5,0),"")</f>
        <v/>
      </c>
      <c r="B3164" s="15"/>
      <c r="C3164" s="85"/>
      <c r="D3164" s="84" t="e">
        <f>VLOOKUP(E3164,FINCAS!$A$2:$B$77,2,0)</f>
        <v>#N/A</v>
      </c>
      <c r="E3164" s="15"/>
      <c r="F3164" s="15"/>
      <c r="G3164" s="82" t="e">
        <f>VLOOKUP(F3164,'ESTADAR V3 2025'!$D$125:$E$240,2,0)</f>
        <v>#N/A</v>
      </c>
      <c r="H3164" s="86"/>
      <c r="I3164" s="86"/>
      <c r="J3164" s="15"/>
      <c r="K3164" s="92">
        <f t="shared" si="203"/>
        <v>0</v>
      </c>
      <c r="L3164" s="93">
        <f t="shared" si="204"/>
        <v>0</v>
      </c>
      <c r="M3164" s="94" t="str">
        <f>+IFERROR(VLOOKUP(LEFT(F3164,4),'ESTADAR V3 2025'!$C$4:$G$116,4,0),"")</f>
        <v/>
      </c>
      <c r="N3164" s="95" t="str">
        <f t="shared" si="205"/>
        <v/>
      </c>
      <c r="O3164" s="96" t="str">
        <f t="shared" si="206"/>
        <v/>
      </c>
      <c r="P3164" s="14"/>
      <c r="Q3164" s="14"/>
      <c r="R3164" s="218" t="e">
        <f>+VLOOKUP(F3164,'ESTADAR V3 2025'!$D$125:$G$236,4,FALSE)</f>
        <v>#N/A</v>
      </c>
    </row>
    <row r="3165" spans="1:18" x14ac:dyDescent="0.35">
      <c r="A3165" s="83" t="str">
        <f>IFERROR(VLOOKUP(LEFT(F3165,4),Tabla3[[COD]:[PROCESO]],5,0),"")</f>
        <v/>
      </c>
      <c r="B3165" s="15"/>
      <c r="C3165" s="85"/>
      <c r="D3165" s="84" t="e">
        <f>VLOOKUP(E3165,FINCAS!$A$2:$B$77,2,0)</f>
        <v>#N/A</v>
      </c>
      <c r="E3165" s="15"/>
      <c r="F3165" s="15"/>
      <c r="G3165" s="82" t="e">
        <f>VLOOKUP(F3165,'ESTADAR V3 2025'!$D$125:$E$240,2,0)</f>
        <v>#N/A</v>
      </c>
      <c r="H3165" s="86"/>
      <c r="I3165" s="86"/>
      <c r="J3165" s="15"/>
      <c r="K3165" s="92">
        <f t="shared" si="203"/>
        <v>0</v>
      </c>
      <c r="L3165" s="93">
        <f t="shared" si="204"/>
        <v>0</v>
      </c>
      <c r="M3165" s="94" t="str">
        <f>+IFERROR(VLOOKUP(LEFT(F3165,4),'ESTADAR V3 2025'!$C$4:$G$116,4,0),"")</f>
        <v/>
      </c>
      <c r="N3165" s="95" t="str">
        <f t="shared" si="205"/>
        <v/>
      </c>
      <c r="O3165" s="96" t="str">
        <f t="shared" si="206"/>
        <v/>
      </c>
      <c r="P3165" s="14"/>
      <c r="Q3165" s="14"/>
      <c r="R3165" s="218" t="e">
        <f>+VLOOKUP(F3165,'ESTADAR V3 2025'!$D$125:$G$236,4,FALSE)</f>
        <v>#N/A</v>
      </c>
    </row>
    <row r="3166" spans="1:18" x14ac:dyDescent="0.35">
      <c r="A3166" s="83" t="str">
        <f>IFERROR(VLOOKUP(LEFT(F3166,4),Tabla3[[COD]:[PROCESO]],5,0),"")</f>
        <v/>
      </c>
      <c r="B3166" s="15"/>
      <c r="C3166" s="85"/>
      <c r="D3166" s="84" t="e">
        <f>VLOOKUP(E3166,FINCAS!$A$2:$B$77,2,0)</f>
        <v>#N/A</v>
      </c>
      <c r="E3166" s="15"/>
      <c r="F3166" s="15"/>
      <c r="G3166" s="82" t="e">
        <f>VLOOKUP(F3166,'ESTADAR V3 2025'!$D$125:$E$240,2,0)</f>
        <v>#N/A</v>
      </c>
      <c r="H3166" s="86"/>
      <c r="I3166" s="86"/>
      <c r="J3166" s="15"/>
      <c r="K3166" s="92">
        <f t="shared" si="203"/>
        <v>0</v>
      </c>
      <c r="L3166" s="93">
        <f t="shared" si="204"/>
        <v>0</v>
      </c>
      <c r="M3166" s="94" t="str">
        <f>+IFERROR(VLOOKUP(LEFT(F3166,4),'ESTADAR V3 2025'!$C$4:$G$116,4,0),"")</f>
        <v/>
      </c>
      <c r="N3166" s="95" t="str">
        <f t="shared" si="205"/>
        <v/>
      </c>
      <c r="O3166" s="96" t="str">
        <f t="shared" si="206"/>
        <v/>
      </c>
      <c r="P3166" s="14"/>
      <c r="Q3166" s="14"/>
      <c r="R3166" s="218" t="e">
        <f>+VLOOKUP(F3166,'ESTADAR V3 2025'!$D$125:$G$236,4,FALSE)</f>
        <v>#N/A</v>
      </c>
    </row>
    <row r="3167" spans="1:18" x14ac:dyDescent="0.35">
      <c r="A3167" s="83" t="str">
        <f>IFERROR(VLOOKUP(LEFT(F3167,4),Tabla3[[COD]:[PROCESO]],5,0),"")</f>
        <v/>
      </c>
      <c r="B3167" s="15"/>
      <c r="C3167" s="85"/>
      <c r="D3167" s="84" t="e">
        <f>VLOOKUP(E3167,FINCAS!$A$2:$B$77,2,0)</f>
        <v>#N/A</v>
      </c>
      <c r="E3167" s="15"/>
      <c r="F3167" s="15"/>
      <c r="G3167" s="82" t="e">
        <f>VLOOKUP(F3167,'ESTADAR V3 2025'!$D$125:$E$240,2,0)</f>
        <v>#N/A</v>
      </c>
      <c r="H3167" s="86"/>
      <c r="I3167" s="86"/>
      <c r="J3167" s="15"/>
      <c r="K3167" s="92">
        <f t="shared" si="203"/>
        <v>0</v>
      </c>
      <c r="L3167" s="93">
        <f t="shared" si="204"/>
        <v>0</v>
      </c>
      <c r="M3167" s="94" t="str">
        <f>+IFERROR(VLOOKUP(LEFT(F3167,4),'ESTADAR V3 2025'!$C$4:$G$116,4,0),"")</f>
        <v/>
      </c>
      <c r="N3167" s="95" t="str">
        <f t="shared" si="205"/>
        <v/>
      </c>
      <c r="O3167" s="96" t="str">
        <f t="shared" si="206"/>
        <v/>
      </c>
      <c r="P3167" s="14"/>
      <c r="Q3167" s="14"/>
      <c r="R3167" s="218" t="e">
        <f>+VLOOKUP(F3167,'ESTADAR V3 2025'!$D$125:$G$236,4,FALSE)</f>
        <v>#N/A</v>
      </c>
    </row>
    <row r="3168" spans="1:18" x14ac:dyDescent="0.35">
      <c r="A3168" s="83" t="str">
        <f>IFERROR(VLOOKUP(LEFT(F3168,4),Tabla3[[COD]:[PROCESO]],5,0),"")</f>
        <v/>
      </c>
      <c r="B3168" s="15"/>
      <c r="C3168" s="85"/>
      <c r="D3168" s="84" t="e">
        <f>VLOOKUP(E3168,FINCAS!$A$2:$B$77,2,0)</f>
        <v>#N/A</v>
      </c>
      <c r="E3168" s="15"/>
      <c r="F3168" s="15"/>
      <c r="G3168" s="82" t="e">
        <f>VLOOKUP(F3168,'ESTADAR V3 2025'!$D$125:$E$240,2,0)</f>
        <v>#N/A</v>
      </c>
      <c r="H3168" s="86"/>
      <c r="I3168" s="86"/>
      <c r="J3168" s="15"/>
      <c r="K3168" s="92">
        <f t="shared" si="203"/>
        <v>0</v>
      </c>
      <c r="L3168" s="93">
        <f t="shared" si="204"/>
        <v>0</v>
      </c>
      <c r="M3168" s="94" t="str">
        <f>+IFERROR(VLOOKUP(LEFT(F3168,4),'ESTADAR V3 2025'!$C$4:$G$116,4,0),"")</f>
        <v/>
      </c>
      <c r="N3168" s="95" t="str">
        <f t="shared" si="205"/>
        <v/>
      </c>
      <c r="O3168" s="96" t="str">
        <f t="shared" si="206"/>
        <v/>
      </c>
      <c r="P3168" s="14"/>
      <c r="Q3168" s="14"/>
      <c r="R3168" s="218" t="e">
        <f>+VLOOKUP(F3168,'ESTADAR V3 2025'!$D$125:$G$236,4,FALSE)</f>
        <v>#N/A</v>
      </c>
    </row>
    <row r="3169" spans="1:18" x14ac:dyDescent="0.35">
      <c r="A3169" s="83" t="str">
        <f>IFERROR(VLOOKUP(LEFT(F3169,4),Tabla3[[COD]:[PROCESO]],5,0),"")</f>
        <v/>
      </c>
      <c r="B3169" s="15"/>
      <c r="C3169" s="85"/>
      <c r="D3169" s="84" t="e">
        <f>VLOOKUP(E3169,FINCAS!$A$2:$B$77,2,0)</f>
        <v>#N/A</v>
      </c>
      <c r="E3169" s="15"/>
      <c r="F3169" s="15"/>
      <c r="G3169" s="82" t="e">
        <f>VLOOKUP(F3169,'ESTADAR V3 2025'!$D$125:$E$240,2,0)</f>
        <v>#N/A</v>
      </c>
      <c r="H3169" s="86"/>
      <c r="I3169" s="86"/>
      <c r="J3169" s="15"/>
      <c r="K3169" s="92">
        <f t="shared" ref="K3169:K3232" si="207">+IFERROR(L3169,M3169)</f>
        <v>0</v>
      </c>
      <c r="L3169" s="93">
        <f t="shared" ref="L3169:L3232" si="208">+(I3169-H3169)*24</f>
        <v>0</v>
      </c>
      <c r="M3169" s="94" t="str">
        <f>+IFERROR(VLOOKUP(LEFT(F3169,4),'ESTADAR V3 2025'!$C$4:$G$116,4,0),"")</f>
        <v/>
      </c>
      <c r="N3169" s="95" t="str">
        <f t="shared" ref="N3169:N3232" si="209">IFERROR(J3169/L3169,"")</f>
        <v/>
      </c>
      <c r="O3169" s="96" t="str">
        <f t="shared" ref="O3169:O3232" si="210">IFERROR(N3169/M3169,"")</f>
        <v/>
      </c>
      <c r="P3169" s="14"/>
      <c r="Q3169" s="14"/>
      <c r="R3169" s="218" t="e">
        <f>+VLOOKUP(F3169,'ESTADAR V3 2025'!$D$125:$G$236,4,FALSE)</f>
        <v>#N/A</v>
      </c>
    </row>
    <row r="3170" spans="1:18" x14ac:dyDescent="0.35">
      <c r="A3170" s="83" t="str">
        <f>IFERROR(VLOOKUP(LEFT(F3170,4),Tabla3[[COD]:[PROCESO]],5,0),"")</f>
        <v/>
      </c>
      <c r="B3170" s="15"/>
      <c r="C3170" s="85"/>
      <c r="D3170" s="84" t="e">
        <f>VLOOKUP(E3170,FINCAS!$A$2:$B$77,2,0)</f>
        <v>#N/A</v>
      </c>
      <c r="E3170" s="15"/>
      <c r="F3170" s="15"/>
      <c r="G3170" s="82" t="e">
        <f>VLOOKUP(F3170,'ESTADAR V3 2025'!$D$125:$E$240,2,0)</f>
        <v>#N/A</v>
      </c>
      <c r="H3170" s="86"/>
      <c r="I3170" s="86"/>
      <c r="J3170" s="15"/>
      <c r="K3170" s="92">
        <f t="shared" si="207"/>
        <v>0</v>
      </c>
      <c r="L3170" s="93">
        <f t="shared" si="208"/>
        <v>0</v>
      </c>
      <c r="M3170" s="94" t="str">
        <f>+IFERROR(VLOOKUP(LEFT(F3170,4),'ESTADAR V3 2025'!$C$4:$G$116,4,0),"")</f>
        <v/>
      </c>
      <c r="N3170" s="95" t="str">
        <f t="shared" si="209"/>
        <v/>
      </c>
      <c r="O3170" s="96" t="str">
        <f t="shared" si="210"/>
        <v/>
      </c>
      <c r="P3170" s="14"/>
      <c r="Q3170" s="14"/>
      <c r="R3170" s="218" t="e">
        <f>+VLOOKUP(F3170,'ESTADAR V3 2025'!$D$125:$G$236,4,FALSE)</f>
        <v>#N/A</v>
      </c>
    </row>
    <row r="3171" spans="1:18" x14ac:dyDescent="0.35">
      <c r="A3171" s="83" t="str">
        <f>IFERROR(VLOOKUP(LEFT(F3171,4),Tabla3[[COD]:[PROCESO]],5,0),"")</f>
        <v/>
      </c>
      <c r="B3171" s="15"/>
      <c r="C3171" s="85"/>
      <c r="D3171" s="84" t="e">
        <f>VLOOKUP(E3171,FINCAS!$A$2:$B$77,2,0)</f>
        <v>#N/A</v>
      </c>
      <c r="E3171" s="15"/>
      <c r="F3171" s="15"/>
      <c r="G3171" s="82" t="e">
        <f>VLOOKUP(F3171,'ESTADAR V3 2025'!$D$125:$E$240,2,0)</f>
        <v>#N/A</v>
      </c>
      <c r="H3171" s="86"/>
      <c r="I3171" s="86"/>
      <c r="J3171" s="15"/>
      <c r="K3171" s="92">
        <f t="shared" si="207"/>
        <v>0</v>
      </c>
      <c r="L3171" s="93">
        <f t="shared" si="208"/>
        <v>0</v>
      </c>
      <c r="M3171" s="94" t="str">
        <f>+IFERROR(VLOOKUP(LEFT(F3171,4),'ESTADAR V3 2025'!$C$4:$G$116,4,0),"")</f>
        <v/>
      </c>
      <c r="N3171" s="95" t="str">
        <f t="shared" si="209"/>
        <v/>
      </c>
      <c r="O3171" s="96" t="str">
        <f t="shared" si="210"/>
        <v/>
      </c>
      <c r="P3171" s="14"/>
      <c r="Q3171" s="14"/>
      <c r="R3171" s="218" t="e">
        <f>+VLOOKUP(F3171,'ESTADAR V3 2025'!$D$125:$G$236,4,FALSE)</f>
        <v>#N/A</v>
      </c>
    </row>
    <row r="3172" spans="1:18" x14ac:dyDescent="0.35">
      <c r="A3172" s="83" t="str">
        <f>IFERROR(VLOOKUP(LEFT(F3172,4),Tabla3[[COD]:[PROCESO]],5,0),"")</f>
        <v/>
      </c>
      <c r="B3172" s="15"/>
      <c r="C3172" s="85"/>
      <c r="D3172" s="84" t="e">
        <f>VLOOKUP(E3172,FINCAS!$A$2:$B$77,2,0)</f>
        <v>#N/A</v>
      </c>
      <c r="E3172" s="15"/>
      <c r="F3172" s="15"/>
      <c r="G3172" s="82" t="e">
        <f>VLOOKUP(F3172,'ESTADAR V3 2025'!$D$125:$E$240,2,0)</f>
        <v>#N/A</v>
      </c>
      <c r="H3172" s="86"/>
      <c r="I3172" s="86"/>
      <c r="J3172" s="15"/>
      <c r="K3172" s="92">
        <f t="shared" si="207"/>
        <v>0</v>
      </c>
      <c r="L3172" s="93">
        <f t="shared" si="208"/>
        <v>0</v>
      </c>
      <c r="M3172" s="94" t="str">
        <f>+IFERROR(VLOOKUP(LEFT(F3172,4),'ESTADAR V3 2025'!$C$4:$G$116,4,0),"")</f>
        <v/>
      </c>
      <c r="N3172" s="95" t="str">
        <f t="shared" si="209"/>
        <v/>
      </c>
      <c r="O3172" s="96" t="str">
        <f t="shared" si="210"/>
        <v/>
      </c>
      <c r="P3172" s="14"/>
      <c r="Q3172" s="14"/>
      <c r="R3172" s="218" t="e">
        <f>+VLOOKUP(F3172,'ESTADAR V3 2025'!$D$125:$G$236,4,FALSE)</f>
        <v>#N/A</v>
      </c>
    </row>
    <row r="3173" spans="1:18" x14ac:dyDescent="0.35">
      <c r="A3173" s="83" t="str">
        <f>IFERROR(VLOOKUP(LEFT(F3173,4),Tabla3[[COD]:[PROCESO]],5,0),"")</f>
        <v/>
      </c>
      <c r="B3173" s="15"/>
      <c r="C3173" s="85"/>
      <c r="D3173" s="84" t="e">
        <f>VLOOKUP(E3173,FINCAS!$A$2:$B$77,2,0)</f>
        <v>#N/A</v>
      </c>
      <c r="E3173" s="15"/>
      <c r="F3173" s="15"/>
      <c r="G3173" s="82" t="e">
        <f>VLOOKUP(F3173,'ESTADAR V3 2025'!$D$125:$E$240,2,0)</f>
        <v>#N/A</v>
      </c>
      <c r="H3173" s="86"/>
      <c r="I3173" s="86"/>
      <c r="J3173" s="15"/>
      <c r="K3173" s="92">
        <f t="shared" si="207"/>
        <v>0</v>
      </c>
      <c r="L3173" s="93">
        <f t="shared" si="208"/>
        <v>0</v>
      </c>
      <c r="M3173" s="94" t="str">
        <f>+IFERROR(VLOOKUP(LEFT(F3173,4),'ESTADAR V3 2025'!$C$4:$G$116,4,0),"")</f>
        <v/>
      </c>
      <c r="N3173" s="95" t="str">
        <f t="shared" si="209"/>
        <v/>
      </c>
      <c r="O3173" s="96" t="str">
        <f t="shared" si="210"/>
        <v/>
      </c>
      <c r="P3173" s="14"/>
      <c r="Q3173" s="14"/>
      <c r="R3173" s="218" t="e">
        <f>+VLOOKUP(F3173,'ESTADAR V3 2025'!$D$125:$G$236,4,FALSE)</f>
        <v>#N/A</v>
      </c>
    </row>
    <row r="3174" spans="1:18" x14ac:dyDescent="0.35">
      <c r="A3174" s="83" t="str">
        <f>IFERROR(VLOOKUP(LEFT(F3174,4),Tabla3[[COD]:[PROCESO]],5,0),"")</f>
        <v/>
      </c>
      <c r="B3174" s="15"/>
      <c r="C3174" s="85"/>
      <c r="D3174" s="84" t="e">
        <f>VLOOKUP(E3174,FINCAS!$A$2:$B$77,2,0)</f>
        <v>#N/A</v>
      </c>
      <c r="E3174" s="15"/>
      <c r="F3174" s="15"/>
      <c r="G3174" s="82" t="e">
        <f>VLOOKUP(F3174,'ESTADAR V3 2025'!$D$125:$E$240,2,0)</f>
        <v>#N/A</v>
      </c>
      <c r="H3174" s="86"/>
      <c r="I3174" s="86"/>
      <c r="J3174" s="15"/>
      <c r="K3174" s="92">
        <f t="shared" si="207"/>
        <v>0</v>
      </c>
      <c r="L3174" s="93">
        <f t="shared" si="208"/>
        <v>0</v>
      </c>
      <c r="M3174" s="94" t="str">
        <f>+IFERROR(VLOOKUP(LEFT(F3174,4),'ESTADAR V3 2025'!$C$4:$G$116,4,0),"")</f>
        <v/>
      </c>
      <c r="N3174" s="95" t="str">
        <f t="shared" si="209"/>
        <v/>
      </c>
      <c r="O3174" s="96" t="str">
        <f t="shared" si="210"/>
        <v/>
      </c>
      <c r="P3174" s="14"/>
      <c r="Q3174" s="14"/>
      <c r="R3174" s="218" t="e">
        <f>+VLOOKUP(F3174,'ESTADAR V3 2025'!$D$125:$G$236,4,FALSE)</f>
        <v>#N/A</v>
      </c>
    </row>
    <row r="3175" spans="1:18" x14ac:dyDescent="0.35">
      <c r="A3175" s="83" t="str">
        <f>IFERROR(VLOOKUP(LEFT(F3175,4),Tabla3[[COD]:[PROCESO]],5,0),"")</f>
        <v/>
      </c>
      <c r="B3175" s="15"/>
      <c r="C3175" s="85"/>
      <c r="D3175" s="84" t="e">
        <f>VLOOKUP(E3175,FINCAS!$A$2:$B$77,2,0)</f>
        <v>#N/A</v>
      </c>
      <c r="E3175" s="15"/>
      <c r="F3175" s="15"/>
      <c r="G3175" s="82" t="e">
        <f>VLOOKUP(F3175,'ESTADAR V3 2025'!$D$125:$E$240,2,0)</f>
        <v>#N/A</v>
      </c>
      <c r="H3175" s="86"/>
      <c r="I3175" s="86"/>
      <c r="J3175" s="15"/>
      <c r="K3175" s="92">
        <f t="shared" si="207"/>
        <v>0</v>
      </c>
      <c r="L3175" s="93">
        <f t="shared" si="208"/>
        <v>0</v>
      </c>
      <c r="M3175" s="94" t="str">
        <f>+IFERROR(VLOOKUP(LEFT(F3175,4),'ESTADAR V3 2025'!$C$4:$G$116,4,0),"")</f>
        <v/>
      </c>
      <c r="N3175" s="95" t="str">
        <f t="shared" si="209"/>
        <v/>
      </c>
      <c r="O3175" s="96" t="str">
        <f t="shared" si="210"/>
        <v/>
      </c>
      <c r="P3175" s="14"/>
      <c r="Q3175" s="14"/>
      <c r="R3175" s="218" t="e">
        <f>+VLOOKUP(F3175,'ESTADAR V3 2025'!$D$125:$G$236,4,FALSE)</f>
        <v>#N/A</v>
      </c>
    </row>
    <row r="3176" spans="1:18" x14ac:dyDescent="0.35">
      <c r="A3176" s="83" t="str">
        <f>IFERROR(VLOOKUP(LEFT(F3176,4),Tabla3[[COD]:[PROCESO]],5,0),"")</f>
        <v/>
      </c>
      <c r="B3176" s="15"/>
      <c r="C3176" s="85"/>
      <c r="D3176" s="84" t="e">
        <f>VLOOKUP(E3176,FINCAS!$A$2:$B$77,2,0)</f>
        <v>#N/A</v>
      </c>
      <c r="E3176" s="15"/>
      <c r="F3176" s="15"/>
      <c r="G3176" s="82" t="e">
        <f>VLOOKUP(F3176,'ESTADAR V3 2025'!$D$125:$E$240,2,0)</f>
        <v>#N/A</v>
      </c>
      <c r="H3176" s="86"/>
      <c r="I3176" s="86"/>
      <c r="J3176" s="15"/>
      <c r="K3176" s="92">
        <f t="shared" si="207"/>
        <v>0</v>
      </c>
      <c r="L3176" s="93">
        <f t="shared" si="208"/>
        <v>0</v>
      </c>
      <c r="M3176" s="94" t="str">
        <f>+IFERROR(VLOOKUP(LEFT(F3176,4),'ESTADAR V3 2025'!$C$4:$G$116,4,0),"")</f>
        <v/>
      </c>
      <c r="N3176" s="95" t="str">
        <f t="shared" si="209"/>
        <v/>
      </c>
      <c r="O3176" s="96" t="str">
        <f t="shared" si="210"/>
        <v/>
      </c>
      <c r="P3176" s="14"/>
      <c r="Q3176" s="14"/>
      <c r="R3176" s="218" t="e">
        <f>+VLOOKUP(F3176,'ESTADAR V3 2025'!$D$125:$G$236,4,FALSE)</f>
        <v>#N/A</v>
      </c>
    </row>
    <row r="3177" spans="1:18" x14ac:dyDescent="0.35">
      <c r="A3177" s="83" t="str">
        <f>IFERROR(VLOOKUP(LEFT(F3177,4),Tabla3[[COD]:[PROCESO]],5,0),"")</f>
        <v/>
      </c>
      <c r="B3177" s="15"/>
      <c r="C3177" s="85"/>
      <c r="D3177" s="84" t="e">
        <f>VLOOKUP(E3177,FINCAS!$A$2:$B$77,2,0)</f>
        <v>#N/A</v>
      </c>
      <c r="E3177" s="15"/>
      <c r="F3177" s="15"/>
      <c r="G3177" s="82" t="e">
        <f>VLOOKUP(F3177,'ESTADAR V3 2025'!$D$125:$E$240,2,0)</f>
        <v>#N/A</v>
      </c>
      <c r="H3177" s="86"/>
      <c r="I3177" s="86"/>
      <c r="J3177" s="15"/>
      <c r="K3177" s="92">
        <f t="shared" si="207"/>
        <v>0</v>
      </c>
      <c r="L3177" s="93">
        <f t="shared" si="208"/>
        <v>0</v>
      </c>
      <c r="M3177" s="94" t="str">
        <f>+IFERROR(VLOOKUP(LEFT(F3177,4),'ESTADAR V3 2025'!$C$4:$G$116,4,0),"")</f>
        <v/>
      </c>
      <c r="N3177" s="95" t="str">
        <f t="shared" si="209"/>
        <v/>
      </c>
      <c r="O3177" s="96" t="str">
        <f t="shared" si="210"/>
        <v/>
      </c>
      <c r="P3177" s="14"/>
      <c r="Q3177" s="14"/>
      <c r="R3177" s="218" t="e">
        <f>+VLOOKUP(F3177,'ESTADAR V3 2025'!$D$125:$G$236,4,FALSE)</f>
        <v>#N/A</v>
      </c>
    </row>
    <row r="3178" spans="1:18" x14ac:dyDescent="0.35">
      <c r="A3178" s="83" t="str">
        <f>IFERROR(VLOOKUP(LEFT(F3178,4),Tabla3[[COD]:[PROCESO]],5,0),"")</f>
        <v/>
      </c>
      <c r="B3178" s="15"/>
      <c r="C3178" s="85"/>
      <c r="D3178" s="84" t="e">
        <f>VLOOKUP(E3178,FINCAS!$A$2:$B$77,2,0)</f>
        <v>#N/A</v>
      </c>
      <c r="E3178" s="15"/>
      <c r="F3178" s="15"/>
      <c r="G3178" s="82" t="e">
        <f>VLOOKUP(F3178,'ESTADAR V3 2025'!$D$125:$E$240,2,0)</f>
        <v>#N/A</v>
      </c>
      <c r="H3178" s="86"/>
      <c r="I3178" s="86"/>
      <c r="J3178" s="15"/>
      <c r="K3178" s="92">
        <f t="shared" si="207"/>
        <v>0</v>
      </c>
      <c r="L3178" s="93">
        <f t="shared" si="208"/>
        <v>0</v>
      </c>
      <c r="M3178" s="94" t="str">
        <f>+IFERROR(VLOOKUP(LEFT(F3178,4),'ESTADAR V3 2025'!$C$4:$G$116,4,0),"")</f>
        <v/>
      </c>
      <c r="N3178" s="95" t="str">
        <f t="shared" si="209"/>
        <v/>
      </c>
      <c r="O3178" s="96" t="str">
        <f t="shared" si="210"/>
        <v/>
      </c>
      <c r="P3178" s="14"/>
      <c r="Q3178" s="14"/>
      <c r="R3178" s="218" t="e">
        <f>+VLOOKUP(F3178,'ESTADAR V3 2025'!$D$125:$G$236,4,FALSE)</f>
        <v>#N/A</v>
      </c>
    </row>
    <row r="3179" spans="1:18" x14ac:dyDescent="0.35">
      <c r="A3179" s="83" t="str">
        <f>IFERROR(VLOOKUP(LEFT(F3179,4),Tabla3[[COD]:[PROCESO]],5,0),"")</f>
        <v/>
      </c>
      <c r="B3179" s="15"/>
      <c r="C3179" s="85"/>
      <c r="D3179" s="84" t="e">
        <f>VLOOKUP(E3179,FINCAS!$A$2:$B$77,2,0)</f>
        <v>#N/A</v>
      </c>
      <c r="E3179" s="15"/>
      <c r="F3179" s="15"/>
      <c r="G3179" s="82" t="e">
        <f>VLOOKUP(F3179,'ESTADAR V3 2025'!$D$125:$E$240,2,0)</f>
        <v>#N/A</v>
      </c>
      <c r="H3179" s="86"/>
      <c r="I3179" s="86"/>
      <c r="J3179" s="15"/>
      <c r="K3179" s="92">
        <f t="shared" si="207"/>
        <v>0</v>
      </c>
      <c r="L3179" s="93">
        <f t="shared" si="208"/>
        <v>0</v>
      </c>
      <c r="M3179" s="94" t="str">
        <f>+IFERROR(VLOOKUP(LEFT(F3179,4),'ESTADAR V3 2025'!$C$4:$G$116,4,0),"")</f>
        <v/>
      </c>
      <c r="N3179" s="95" t="str">
        <f t="shared" si="209"/>
        <v/>
      </c>
      <c r="O3179" s="96" t="str">
        <f t="shared" si="210"/>
        <v/>
      </c>
      <c r="P3179" s="14"/>
      <c r="Q3179" s="14"/>
      <c r="R3179" s="218" t="e">
        <f>+VLOOKUP(F3179,'ESTADAR V3 2025'!$D$125:$G$236,4,FALSE)</f>
        <v>#N/A</v>
      </c>
    </row>
    <row r="3180" spans="1:18" x14ac:dyDescent="0.35">
      <c r="A3180" s="83" t="str">
        <f>IFERROR(VLOOKUP(LEFT(F3180,4),Tabla3[[COD]:[PROCESO]],5,0),"")</f>
        <v/>
      </c>
      <c r="B3180" s="15"/>
      <c r="C3180" s="85"/>
      <c r="D3180" s="84" t="e">
        <f>VLOOKUP(E3180,FINCAS!$A$2:$B$77,2,0)</f>
        <v>#N/A</v>
      </c>
      <c r="E3180" s="15"/>
      <c r="F3180" s="15"/>
      <c r="G3180" s="82" t="e">
        <f>VLOOKUP(F3180,'ESTADAR V3 2025'!$D$125:$E$240,2,0)</f>
        <v>#N/A</v>
      </c>
      <c r="H3180" s="86"/>
      <c r="I3180" s="86"/>
      <c r="J3180" s="15"/>
      <c r="K3180" s="92">
        <f t="shared" si="207"/>
        <v>0</v>
      </c>
      <c r="L3180" s="93">
        <f t="shared" si="208"/>
        <v>0</v>
      </c>
      <c r="M3180" s="94" t="str">
        <f>+IFERROR(VLOOKUP(LEFT(F3180,4),'ESTADAR V3 2025'!$C$4:$G$116,4,0),"")</f>
        <v/>
      </c>
      <c r="N3180" s="95" t="str">
        <f t="shared" si="209"/>
        <v/>
      </c>
      <c r="O3180" s="96" t="str">
        <f t="shared" si="210"/>
        <v/>
      </c>
      <c r="P3180" s="14"/>
      <c r="Q3180" s="14"/>
      <c r="R3180" s="218" t="e">
        <f>+VLOOKUP(F3180,'ESTADAR V3 2025'!$D$125:$G$236,4,FALSE)</f>
        <v>#N/A</v>
      </c>
    </row>
    <row r="3181" spans="1:18" x14ac:dyDescent="0.35">
      <c r="A3181" s="83" t="str">
        <f>IFERROR(VLOOKUP(LEFT(F3181,4),Tabla3[[COD]:[PROCESO]],5,0),"")</f>
        <v/>
      </c>
      <c r="B3181" s="15"/>
      <c r="C3181" s="85"/>
      <c r="D3181" s="84" t="e">
        <f>VLOOKUP(E3181,FINCAS!$A$2:$B$77,2,0)</f>
        <v>#N/A</v>
      </c>
      <c r="E3181" s="15"/>
      <c r="F3181" s="15"/>
      <c r="G3181" s="82" t="e">
        <f>VLOOKUP(F3181,'ESTADAR V3 2025'!$D$125:$E$240,2,0)</f>
        <v>#N/A</v>
      </c>
      <c r="H3181" s="86"/>
      <c r="I3181" s="86"/>
      <c r="J3181" s="15"/>
      <c r="K3181" s="92">
        <f t="shared" si="207"/>
        <v>0</v>
      </c>
      <c r="L3181" s="93">
        <f t="shared" si="208"/>
        <v>0</v>
      </c>
      <c r="M3181" s="94" t="str">
        <f>+IFERROR(VLOOKUP(LEFT(F3181,4),'ESTADAR V3 2025'!$C$4:$G$116,4,0),"")</f>
        <v/>
      </c>
      <c r="N3181" s="95" t="str">
        <f t="shared" si="209"/>
        <v/>
      </c>
      <c r="O3181" s="96" t="str">
        <f t="shared" si="210"/>
        <v/>
      </c>
      <c r="P3181" s="14"/>
      <c r="Q3181" s="14"/>
      <c r="R3181" s="218" t="e">
        <f>+VLOOKUP(F3181,'ESTADAR V3 2025'!$D$125:$G$236,4,FALSE)</f>
        <v>#N/A</v>
      </c>
    </row>
    <row r="3182" spans="1:18" x14ac:dyDescent="0.35">
      <c r="A3182" s="83" t="str">
        <f>IFERROR(VLOOKUP(LEFT(F3182,4),Tabla3[[COD]:[PROCESO]],5,0),"")</f>
        <v/>
      </c>
      <c r="B3182" s="15"/>
      <c r="C3182" s="85"/>
      <c r="D3182" s="84" t="e">
        <f>VLOOKUP(E3182,FINCAS!$A$2:$B$77,2,0)</f>
        <v>#N/A</v>
      </c>
      <c r="E3182" s="15"/>
      <c r="F3182" s="15"/>
      <c r="G3182" s="82" t="e">
        <f>VLOOKUP(F3182,'ESTADAR V3 2025'!$D$125:$E$240,2,0)</f>
        <v>#N/A</v>
      </c>
      <c r="H3182" s="86"/>
      <c r="I3182" s="86"/>
      <c r="J3182" s="15"/>
      <c r="K3182" s="92">
        <f t="shared" si="207"/>
        <v>0</v>
      </c>
      <c r="L3182" s="93">
        <f t="shared" si="208"/>
        <v>0</v>
      </c>
      <c r="M3182" s="94" t="str">
        <f>+IFERROR(VLOOKUP(LEFT(F3182,4),'ESTADAR V3 2025'!$C$4:$G$116,4,0),"")</f>
        <v/>
      </c>
      <c r="N3182" s="95" t="str">
        <f t="shared" si="209"/>
        <v/>
      </c>
      <c r="O3182" s="96" t="str">
        <f t="shared" si="210"/>
        <v/>
      </c>
      <c r="P3182" s="14"/>
      <c r="Q3182" s="14"/>
      <c r="R3182" s="218" t="e">
        <f>+VLOOKUP(F3182,'ESTADAR V3 2025'!$D$125:$G$236,4,FALSE)</f>
        <v>#N/A</v>
      </c>
    </row>
    <row r="3183" spans="1:18" x14ac:dyDescent="0.35">
      <c r="A3183" s="83" t="str">
        <f>IFERROR(VLOOKUP(LEFT(F3183,4),Tabla3[[COD]:[PROCESO]],5,0),"")</f>
        <v/>
      </c>
      <c r="B3183" s="15"/>
      <c r="C3183" s="85"/>
      <c r="D3183" s="84" t="e">
        <f>VLOOKUP(E3183,FINCAS!$A$2:$B$77,2,0)</f>
        <v>#N/A</v>
      </c>
      <c r="E3183" s="15"/>
      <c r="F3183" s="15"/>
      <c r="G3183" s="82" t="e">
        <f>VLOOKUP(F3183,'ESTADAR V3 2025'!$D$125:$E$240,2,0)</f>
        <v>#N/A</v>
      </c>
      <c r="H3183" s="86"/>
      <c r="I3183" s="86"/>
      <c r="J3183" s="15"/>
      <c r="K3183" s="92">
        <f t="shared" si="207"/>
        <v>0</v>
      </c>
      <c r="L3183" s="93">
        <f t="shared" si="208"/>
        <v>0</v>
      </c>
      <c r="M3183" s="94" t="str">
        <f>+IFERROR(VLOOKUP(LEFT(F3183,4),'ESTADAR V3 2025'!$C$4:$G$116,4,0),"")</f>
        <v/>
      </c>
      <c r="N3183" s="95" t="str">
        <f t="shared" si="209"/>
        <v/>
      </c>
      <c r="O3183" s="96" t="str">
        <f t="shared" si="210"/>
        <v/>
      </c>
      <c r="P3183" s="14"/>
      <c r="Q3183" s="14"/>
      <c r="R3183" s="218" t="e">
        <f>+VLOOKUP(F3183,'ESTADAR V3 2025'!$D$125:$G$236,4,FALSE)</f>
        <v>#N/A</v>
      </c>
    </row>
    <row r="3184" spans="1:18" x14ac:dyDescent="0.35">
      <c r="A3184" s="83" t="str">
        <f>IFERROR(VLOOKUP(LEFT(F3184,4),Tabla3[[COD]:[PROCESO]],5,0),"")</f>
        <v/>
      </c>
      <c r="B3184" s="15"/>
      <c r="C3184" s="85"/>
      <c r="D3184" s="84" t="e">
        <f>VLOOKUP(E3184,FINCAS!$A$2:$B$77,2,0)</f>
        <v>#N/A</v>
      </c>
      <c r="E3184" s="15"/>
      <c r="F3184" s="15"/>
      <c r="G3184" s="82" t="e">
        <f>VLOOKUP(F3184,'ESTADAR V3 2025'!$D$125:$E$240,2,0)</f>
        <v>#N/A</v>
      </c>
      <c r="H3184" s="86"/>
      <c r="I3184" s="86"/>
      <c r="J3184" s="15"/>
      <c r="K3184" s="92">
        <f t="shared" si="207"/>
        <v>0</v>
      </c>
      <c r="L3184" s="93">
        <f t="shared" si="208"/>
        <v>0</v>
      </c>
      <c r="M3184" s="94" t="str">
        <f>+IFERROR(VLOOKUP(LEFT(F3184,4),'ESTADAR V3 2025'!$C$4:$G$116,4,0),"")</f>
        <v/>
      </c>
      <c r="N3184" s="95" t="str">
        <f t="shared" si="209"/>
        <v/>
      </c>
      <c r="O3184" s="96" t="str">
        <f t="shared" si="210"/>
        <v/>
      </c>
      <c r="P3184" s="14"/>
      <c r="Q3184" s="14"/>
      <c r="R3184" s="218" t="e">
        <f>+VLOOKUP(F3184,'ESTADAR V3 2025'!$D$125:$G$236,4,FALSE)</f>
        <v>#N/A</v>
      </c>
    </row>
    <row r="3185" spans="1:18" x14ac:dyDescent="0.35">
      <c r="A3185" s="83" t="str">
        <f>IFERROR(VLOOKUP(LEFT(F3185,4),Tabla3[[COD]:[PROCESO]],5,0),"")</f>
        <v/>
      </c>
      <c r="B3185" s="15"/>
      <c r="C3185" s="85"/>
      <c r="D3185" s="84" t="e">
        <f>VLOOKUP(E3185,FINCAS!$A$2:$B$77,2,0)</f>
        <v>#N/A</v>
      </c>
      <c r="E3185" s="15"/>
      <c r="F3185" s="15"/>
      <c r="G3185" s="82" t="e">
        <f>VLOOKUP(F3185,'ESTADAR V3 2025'!$D$125:$E$240,2,0)</f>
        <v>#N/A</v>
      </c>
      <c r="H3185" s="86"/>
      <c r="I3185" s="86"/>
      <c r="J3185" s="15"/>
      <c r="K3185" s="92">
        <f t="shared" si="207"/>
        <v>0</v>
      </c>
      <c r="L3185" s="93">
        <f t="shared" si="208"/>
        <v>0</v>
      </c>
      <c r="M3185" s="94" t="str">
        <f>+IFERROR(VLOOKUP(LEFT(F3185,4),'ESTADAR V3 2025'!$C$4:$G$116,4,0),"")</f>
        <v/>
      </c>
      <c r="N3185" s="95" t="str">
        <f t="shared" si="209"/>
        <v/>
      </c>
      <c r="O3185" s="96" t="str">
        <f t="shared" si="210"/>
        <v/>
      </c>
      <c r="P3185" s="14"/>
      <c r="Q3185" s="14"/>
      <c r="R3185" s="218" t="e">
        <f>+VLOOKUP(F3185,'ESTADAR V3 2025'!$D$125:$G$236,4,FALSE)</f>
        <v>#N/A</v>
      </c>
    </row>
    <row r="3186" spans="1:18" x14ac:dyDescent="0.35">
      <c r="A3186" s="83" t="str">
        <f>IFERROR(VLOOKUP(LEFT(F3186,4),Tabla3[[COD]:[PROCESO]],5,0),"")</f>
        <v/>
      </c>
      <c r="B3186" s="15"/>
      <c r="C3186" s="85"/>
      <c r="D3186" s="84" t="e">
        <f>VLOOKUP(E3186,FINCAS!$A$2:$B$77,2,0)</f>
        <v>#N/A</v>
      </c>
      <c r="E3186" s="15"/>
      <c r="F3186" s="15"/>
      <c r="G3186" s="82" t="e">
        <f>VLOOKUP(F3186,'ESTADAR V3 2025'!$D$125:$E$240,2,0)</f>
        <v>#N/A</v>
      </c>
      <c r="H3186" s="86"/>
      <c r="I3186" s="86"/>
      <c r="J3186" s="15"/>
      <c r="K3186" s="92">
        <f t="shared" si="207"/>
        <v>0</v>
      </c>
      <c r="L3186" s="93">
        <f t="shared" si="208"/>
        <v>0</v>
      </c>
      <c r="M3186" s="94" t="str">
        <f>+IFERROR(VLOOKUP(LEFT(F3186,4),'ESTADAR V3 2025'!$C$4:$G$116,4,0),"")</f>
        <v/>
      </c>
      <c r="N3186" s="95" t="str">
        <f t="shared" si="209"/>
        <v/>
      </c>
      <c r="O3186" s="96" t="str">
        <f t="shared" si="210"/>
        <v/>
      </c>
      <c r="P3186" s="14"/>
      <c r="Q3186" s="14"/>
      <c r="R3186" s="218" t="e">
        <f>+VLOOKUP(F3186,'ESTADAR V3 2025'!$D$125:$G$236,4,FALSE)</f>
        <v>#N/A</v>
      </c>
    </row>
    <row r="3187" spans="1:18" x14ac:dyDescent="0.35">
      <c r="A3187" s="83" t="str">
        <f>IFERROR(VLOOKUP(LEFT(F3187,4),Tabla3[[COD]:[PROCESO]],5,0),"")</f>
        <v/>
      </c>
      <c r="B3187" s="15"/>
      <c r="C3187" s="85"/>
      <c r="D3187" s="84" t="e">
        <f>VLOOKUP(E3187,FINCAS!$A$2:$B$77,2,0)</f>
        <v>#N/A</v>
      </c>
      <c r="E3187" s="15"/>
      <c r="F3187" s="15"/>
      <c r="G3187" s="82" t="e">
        <f>VLOOKUP(F3187,'ESTADAR V3 2025'!$D$125:$E$240,2,0)</f>
        <v>#N/A</v>
      </c>
      <c r="H3187" s="86"/>
      <c r="I3187" s="86"/>
      <c r="J3187" s="15"/>
      <c r="K3187" s="92">
        <f t="shared" si="207"/>
        <v>0</v>
      </c>
      <c r="L3187" s="93">
        <f t="shared" si="208"/>
        <v>0</v>
      </c>
      <c r="M3187" s="94" t="str">
        <f>+IFERROR(VLOOKUP(LEFT(F3187,4),'ESTADAR V3 2025'!$C$4:$G$116,4,0),"")</f>
        <v/>
      </c>
      <c r="N3187" s="95" t="str">
        <f t="shared" si="209"/>
        <v/>
      </c>
      <c r="O3187" s="96" t="str">
        <f t="shared" si="210"/>
        <v/>
      </c>
      <c r="P3187" s="14"/>
      <c r="Q3187" s="14"/>
      <c r="R3187" s="218" t="e">
        <f>+VLOOKUP(F3187,'ESTADAR V3 2025'!$D$125:$G$236,4,FALSE)</f>
        <v>#N/A</v>
      </c>
    </row>
    <row r="3188" spans="1:18" x14ac:dyDescent="0.35">
      <c r="A3188" s="83" t="str">
        <f>IFERROR(VLOOKUP(LEFT(F3188,4),Tabla3[[COD]:[PROCESO]],5,0),"")</f>
        <v/>
      </c>
      <c r="B3188" s="15"/>
      <c r="C3188" s="85"/>
      <c r="D3188" s="84" t="e">
        <f>VLOOKUP(E3188,FINCAS!$A$2:$B$77,2,0)</f>
        <v>#N/A</v>
      </c>
      <c r="E3188" s="15"/>
      <c r="F3188" s="15"/>
      <c r="G3188" s="82" t="e">
        <f>VLOOKUP(F3188,'ESTADAR V3 2025'!$D$125:$E$240,2,0)</f>
        <v>#N/A</v>
      </c>
      <c r="H3188" s="86"/>
      <c r="I3188" s="86"/>
      <c r="J3188" s="15"/>
      <c r="K3188" s="92">
        <f t="shared" si="207"/>
        <v>0</v>
      </c>
      <c r="L3188" s="93">
        <f t="shared" si="208"/>
        <v>0</v>
      </c>
      <c r="M3188" s="94" t="str">
        <f>+IFERROR(VLOOKUP(LEFT(F3188,4),'ESTADAR V3 2025'!$C$4:$G$116,4,0),"")</f>
        <v/>
      </c>
      <c r="N3188" s="95" t="str">
        <f t="shared" si="209"/>
        <v/>
      </c>
      <c r="O3188" s="96" t="str">
        <f t="shared" si="210"/>
        <v/>
      </c>
      <c r="P3188" s="14"/>
      <c r="Q3188" s="14"/>
      <c r="R3188" s="218" t="e">
        <f>+VLOOKUP(F3188,'ESTADAR V3 2025'!$D$125:$G$236,4,FALSE)</f>
        <v>#N/A</v>
      </c>
    </row>
    <row r="3189" spans="1:18" x14ac:dyDescent="0.35">
      <c r="A3189" s="83" t="str">
        <f>IFERROR(VLOOKUP(LEFT(F3189,4),Tabla3[[COD]:[PROCESO]],5,0),"")</f>
        <v/>
      </c>
      <c r="B3189" s="15"/>
      <c r="C3189" s="85"/>
      <c r="D3189" s="84" t="e">
        <f>VLOOKUP(E3189,FINCAS!$A$2:$B$77,2,0)</f>
        <v>#N/A</v>
      </c>
      <c r="E3189" s="15"/>
      <c r="F3189" s="15"/>
      <c r="G3189" s="82" t="e">
        <f>VLOOKUP(F3189,'ESTADAR V3 2025'!$D$125:$E$240,2,0)</f>
        <v>#N/A</v>
      </c>
      <c r="H3189" s="86"/>
      <c r="I3189" s="86"/>
      <c r="J3189" s="15"/>
      <c r="K3189" s="92">
        <f t="shared" si="207"/>
        <v>0</v>
      </c>
      <c r="L3189" s="93">
        <f t="shared" si="208"/>
        <v>0</v>
      </c>
      <c r="M3189" s="94" t="str">
        <f>+IFERROR(VLOOKUP(LEFT(F3189,4),'ESTADAR V3 2025'!$C$4:$G$116,4,0),"")</f>
        <v/>
      </c>
      <c r="N3189" s="95" t="str">
        <f t="shared" si="209"/>
        <v/>
      </c>
      <c r="O3189" s="96" t="str">
        <f t="shared" si="210"/>
        <v/>
      </c>
      <c r="P3189" s="14"/>
      <c r="Q3189" s="14"/>
      <c r="R3189" s="218" t="e">
        <f>+VLOOKUP(F3189,'ESTADAR V3 2025'!$D$125:$G$236,4,FALSE)</f>
        <v>#N/A</v>
      </c>
    </row>
    <row r="3190" spans="1:18" x14ac:dyDescent="0.35">
      <c r="A3190" s="83" t="str">
        <f>IFERROR(VLOOKUP(LEFT(F3190,4),Tabla3[[COD]:[PROCESO]],5,0),"")</f>
        <v/>
      </c>
      <c r="B3190" s="15"/>
      <c r="C3190" s="85"/>
      <c r="D3190" s="84" t="e">
        <f>VLOOKUP(E3190,FINCAS!$A$2:$B$77,2,0)</f>
        <v>#N/A</v>
      </c>
      <c r="E3190" s="15"/>
      <c r="F3190" s="15"/>
      <c r="G3190" s="82" t="e">
        <f>VLOOKUP(F3190,'ESTADAR V3 2025'!$D$125:$E$240,2,0)</f>
        <v>#N/A</v>
      </c>
      <c r="H3190" s="86"/>
      <c r="I3190" s="86"/>
      <c r="J3190" s="15"/>
      <c r="K3190" s="92">
        <f t="shared" si="207"/>
        <v>0</v>
      </c>
      <c r="L3190" s="93">
        <f t="shared" si="208"/>
        <v>0</v>
      </c>
      <c r="M3190" s="94" t="str">
        <f>+IFERROR(VLOOKUP(LEFT(F3190,4),'ESTADAR V3 2025'!$C$4:$G$116,4,0),"")</f>
        <v/>
      </c>
      <c r="N3190" s="95" t="str">
        <f t="shared" si="209"/>
        <v/>
      </c>
      <c r="O3190" s="96" t="str">
        <f t="shared" si="210"/>
        <v/>
      </c>
      <c r="P3190" s="14"/>
      <c r="Q3190" s="14"/>
      <c r="R3190" s="218" t="e">
        <f>+VLOOKUP(F3190,'ESTADAR V3 2025'!$D$125:$G$236,4,FALSE)</f>
        <v>#N/A</v>
      </c>
    </row>
    <row r="3191" spans="1:18" x14ac:dyDescent="0.35">
      <c r="A3191" s="83" t="str">
        <f>IFERROR(VLOOKUP(LEFT(F3191,4),Tabla3[[COD]:[PROCESO]],5,0),"")</f>
        <v/>
      </c>
      <c r="B3191" s="15"/>
      <c r="C3191" s="85"/>
      <c r="D3191" s="84" t="e">
        <f>VLOOKUP(E3191,FINCAS!$A$2:$B$77,2,0)</f>
        <v>#N/A</v>
      </c>
      <c r="E3191" s="15"/>
      <c r="F3191" s="15"/>
      <c r="G3191" s="82" t="e">
        <f>VLOOKUP(F3191,'ESTADAR V3 2025'!$D$125:$E$240,2,0)</f>
        <v>#N/A</v>
      </c>
      <c r="H3191" s="86"/>
      <c r="I3191" s="86"/>
      <c r="J3191" s="15"/>
      <c r="K3191" s="92">
        <f t="shared" si="207"/>
        <v>0</v>
      </c>
      <c r="L3191" s="93">
        <f t="shared" si="208"/>
        <v>0</v>
      </c>
      <c r="M3191" s="94" t="str">
        <f>+IFERROR(VLOOKUP(LEFT(F3191,4),'ESTADAR V3 2025'!$C$4:$G$116,4,0),"")</f>
        <v/>
      </c>
      <c r="N3191" s="95" t="str">
        <f t="shared" si="209"/>
        <v/>
      </c>
      <c r="O3191" s="96" t="str">
        <f t="shared" si="210"/>
        <v/>
      </c>
      <c r="P3191" s="14"/>
      <c r="Q3191" s="14"/>
      <c r="R3191" s="218" t="e">
        <f>+VLOOKUP(F3191,'ESTADAR V3 2025'!$D$125:$G$236,4,FALSE)</f>
        <v>#N/A</v>
      </c>
    </row>
    <row r="3192" spans="1:18" x14ac:dyDescent="0.35">
      <c r="A3192" s="83" t="str">
        <f>IFERROR(VLOOKUP(LEFT(F3192,4),Tabla3[[COD]:[PROCESO]],5,0),"")</f>
        <v/>
      </c>
      <c r="B3192" s="15"/>
      <c r="C3192" s="85"/>
      <c r="D3192" s="84" t="e">
        <f>VLOOKUP(E3192,FINCAS!$A$2:$B$77,2,0)</f>
        <v>#N/A</v>
      </c>
      <c r="E3192" s="15"/>
      <c r="F3192" s="15"/>
      <c r="G3192" s="82" t="e">
        <f>VLOOKUP(F3192,'ESTADAR V3 2025'!$D$125:$E$240,2,0)</f>
        <v>#N/A</v>
      </c>
      <c r="H3192" s="86"/>
      <c r="I3192" s="86"/>
      <c r="J3192" s="15"/>
      <c r="K3192" s="92">
        <f t="shared" si="207"/>
        <v>0</v>
      </c>
      <c r="L3192" s="93">
        <f t="shared" si="208"/>
        <v>0</v>
      </c>
      <c r="M3192" s="94" t="str">
        <f>+IFERROR(VLOOKUP(LEFT(F3192,4),'ESTADAR V3 2025'!$C$4:$G$116,4,0),"")</f>
        <v/>
      </c>
      <c r="N3192" s="95" t="str">
        <f t="shared" si="209"/>
        <v/>
      </c>
      <c r="O3192" s="96" t="str">
        <f t="shared" si="210"/>
        <v/>
      </c>
      <c r="P3192" s="14"/>
      <c r="Q3192" s="14"/>
      <c r="R3192" s="218" t="e">
        <f>+VLOOKUP(F3192,'ESTADAR V3 2025'!$D$125:$G$236,4,FALSE)</f>
        <v>#N/A</v>
      </c>
    </row>
    <row r="3193" spans="1:18" x14ac:dyDescent="0.35">
      <c r="A3193" s="83" t="str">
        <f>IFERROR(VLOOKUP(LEFT(F3193,4),Tabla3[[COD]:[PROCESO]],5,0),"")</f>
        <v/>
      </c>
      <c r="B3193" s="15"/>
      <c r="C3193" s="85"/>
      <c r="D3193" s="84" t="e">
        <f>VLOOKUP(E3193,FINCAS!$A$2:$B$77,2,0)</f>
        <v>#N/A</v>
      </c>
      <c r="E3193" s="15"/>
      <c r="F3193" s="15"/>
      <c r="G3193" s="82" t="e">
        <f>VLOOKUP(F3193,'ESTADAR V3 2025'!$D$125:$E$240,2,0)</f>
        <v>#N/A</v>
      </c>
      <c r="H3193" s="86"/>
      <c r="I3193" s="86"/>
      <c r="J3193" s="15"/>
      <c r="K3193" s="92">
        <f t="shared" si="207"/>
        <v>0</v>
      </c>
      <c r="L3193" s="93">
        <f t="shared" si="208"/>
        <v>0</v>
      </c>
      <c r="M3193" s="94" t="str">
        <f>+IFERROR(VLOOKUP(LEFT(F3193,4),'ESTADAR V3 2025'!$C$4:$G$116,4,0),"")</f>
        <v/>
      </c>
      <c r="N3193" s="95" t="str">
        <f t="shared" si="209"/>
        <v/>
      </c>
      <c r="O3193" s="96" t="str">
        <f t="shared" si="210"/>
        <v/>
      </c>
      <c r="P3193" s="14"/>
      <c r="Q3193" s="14"/>
      <c r="R3193" s="218" t="e">
        <f>+VLOOKUP(F3193,'ESTADAR V3 2025'!$D$125:$G$236,4,FALSE)</f>
        <v>#N/A</v>
      </c>
    </row>
    <row r="3194" spans="1:18" x14ac:dyDescent="0.35">
      <c r="A3194" s="83" t="str">
        <f>IFERROR(VLOOKUP(LEFT(F3194,4),Tabla3[[COD]:[PROCESO]],5,0),"")</f>
        <v/>
      </c>
      <c r="B3194" s="15"/>
      <c r="C3194" s="85"/>
      <c r="D3194" s="84" t="e">
        <f>VLOOKUP(E3194,FINCAS!$A$2:$B$77,2,0)</f>
        <v>#N/A</v>
      </c>
      <c r="E3194" s="15"/>
      <c r="F3194" s="15"/>
      <c r="G3194" s="82" t="e">
        <f>VLOOKUP(F3194,'ESTADAR V3 2025'!$D$125:$E$240,2,0)</f>
        <v>#N/A</v>
      </c>
      <c r="H3194" s="86"/>
      <c r="I3194" s="86"/>
      <c r="J3194" s="15"/>
      <c r="K3194" s="92">
        <f t="shared" si="207"/>
        <v>0</v>
      </c>
      <c r="L3194" s="93">
        <f t="shared" si="208"/>
        <v>0</v>
      </c>
      <c r="M3194" s="94" t="str">
        <f>+IFERROR(VLOOKUP(LEFT(F3194,4),'ESTADAR V3 2025'!$C$4:$G$116,4,0),"")</f>
        <v/>
      </c>
      <c r="N3194" s="95" t="str">
        <f t="shared" si="209"/>
        <v/>
      </c>
      <c r="O3194" s="96" t="str">
        <f t="shared" si="210"/>
        <v/>
      </c>
      <c r="P3194" s="14"/>
      <c r="Q3194" s="14"/>
      <c r="R3194" s="218" t="e">
        <f>+VLOOKUP(F3194,'ESTADAR V3 2025'!$D$125:$G$236,4,FALSE)</f>
        <v>#N/A</v>
      </c>
    </row>
    <row r="3195" spans="1:18" x14ac:dyDescent="0.35">
      <c r="A3195" s="83" t="str">
        <f>IFERROR(VLOOKUP(LEFT(F3195,4),Tabla3[[COD]:[PROCESO]],5,0),"")</f>
        <v/>
      </c>
      <c r="B3195" s="15"/>
      <c r="C3195" s="85"/>
      <c r="D3195" s="84" t="e">
        <f>VLOOKUP(E3195,FINCAS!$A$2:$B$77,2,0)</f>
        <v>#N/A</v>
      </c>
      <c r="E3195" s="15"/>
      <c r="F3195" s="15"/>
      <c r="G3195" s="82" t="e">
        <f>VLOOKUP(F3195,'ESTADAR V3 2025'!$D$125:$E$240,2,0)</f>
        <v>#N/A</v>
      </c>
      <c r="H3195" s="86"/>
      <c r="I3195" s="86"/>
      <c r="J3195" s="15"/>
      <c r="K3195" s="92">
        <f t="shared" si="207"/>
        <v>0</v>
      </c>
      <c r="L3195" s="93">
        <f t="shared" si="208"/>
        <v>0</v>
      </c>
      <c r="M3195" s="94" t="str">
        <f>+IFERROR(VLOOKUP(LEFT(F3195,4),'ESTADAR V3 2025'!$C$4:$G$116,4,0),"")</f>
        <v/>
      </c>
      <c r="N3195" s="95" t="str">
        <f t="shared" si="209"/>
        <v/>
      </c>
      <c r="O3195" s="96" t="str">
        <f t="shared" si="210"/>
        <v/>
      </c>
      <c r="P3195" s="14"/>
      <c r="Q3195" s="14"/>
      <c r="R3195" s="218" t="e">
        <f>+VLOOKUP(F3195,'ESTADAR V3 2025'!$D$125:$G$236,4,FALSE)</f>
        <v>#N/A</v>
      </c>
    </row>
    <row r="3196" spans="1:18" x14ac:dyDescent="0.35">
      <c r="A3196" s="83" t="str">
        <f>IFERROR(VLOOKUP(LEFT(F3196,4),Tabla3[[COD]:[PROCESO]],5,0),"")</f>
        <v/>
      </c>
      <c r="B3196" s="15"/>
      <c r="C3196" s="85"/>
      <c r="D3196" s="84" t="e">
        <f>VLOOKUP(E3196,FINCAS!$A$2:$B$77,2,0)</f>
        <v>#N/A</v>
      </c>
      <c r="E3196" s="15"/>
      <c r="F3196" s="15"/>
      <c r="G3196" s="82" t="e">
        <f>VLOOKUP(F3196,'ESTADAR V3 2025'!$D$125:$E$240,2,0)</f>
        <v>#N/A</v>
      </c>
      <c r="H3196" s="86"/>
      <c r="I3196" s="86"/>
      <c r="J3196" s="15"/>
      <c r="K3196" s="92">
        <f t="shared" si="207"/>
        <v>0</v>
      </c>
      <c r="L3196" s="93">
        <f t="shared" si="208"/>
        <v>0</v>
      </c>
      <c r="M3196" s="94" t="str">
        <f>+IFERROR(VLOOKUP(LEFT(F3196,4),'ESTADAR V3 2025'!$C$4:$G$116,4,0),"")</f>
        <v/>
      </c>
      <c r="N3196" s="95" t="str">
        <f t="shared" si="209"/>
        <v/>
      </c>
      <c r="O3196" s="96" t="str">
        <f t="shared" si="210"/>
        <v/>
      </c>
      <c r="P3196" s="14"/>
      <c r="Q3196" s="14"/>
      <c r="R3196" s="218" t="e">
        <f>+VLOOKUP(F3196,'ESTADAR V3 2025'!$D$125:$G$236,4,FALSE)</f>
        <v>#N/A</v>
      </c>
    </row>
    <row r="3197" spans="1:18" x14ac:dyDescent="0.35">
      <c r="A3197" s="83" t="str">
        <f>IFERROR(VLOOKUP(LEFT(F3197,4),Tabla3[[COD]:[PROCESO]],5,0),"")</f>
        <v/>
      </c>
      <c r="B3197" s="15"/>
      <c r="C3197" s="85"/>
      <c r="D3197" s="84" t="e">
        <f>VLOOKUP(E3197,FINCAS!$A$2:$B$77,2,0)</f>
        <v>#N/A</v>
      </c>
      <c r="E3197" s="15"/>
      <c r="F3197" s="15"/>
      <c r="G3197" s="82" t="e">
        <f>VLOOKUP(F3197,'ESTADAR V3 2025'!$D$125:$E$240,2,0)</f>
        <v>#N/A</v>
      </c>
      <c r="H3197" s="86"/>
      <c r="I3197" s="86"/>
      <c r="J3197" s="15"/>
      <c r="K3197" s="92">
        <f t="shared" si="207"/>
        <v>0</v>
      </c>
      <c r="L3197" s="93">
        <f t="shared" si="208"/>
        <v>0</v>
      </c>
      <c r="M3197" s="94" t="str">
        <f>+IFERROR(VLOOKUP(LEFT(F3197,4),'ESTADAR V3 2025'!$C$4:$G$116,4,0),"")</f>
        <v/>
      </c>
      <c r="N3197" s="95" t="str">
        <f t="shared" si="209"/>
        <v/>
      </c>
      <c r="O3197" s="96" t="str">
        <f t="shared" si="210"/>
        <v/>
      </c>
      <c r="P3197" s="14"/>
      <c r="Q3197" s="14"/>
      <c r="R3197" s="218" t="e">
        <f>+VLOOKUP(F3197,'ESTADAR V3 2025'!$D$125:$G$236,4,FALSE)</f>
        <v>#N/A</v>
      </c>
    </row>
    <row r="3198" spans="1:18" x14ac:dyDescent="0.35">
      <c r="A3198" s="83" t="str">
        <f>IFERROR(VLOOKUP(LEFT(F3198,4),Tabla3[[COD]:[PROCESO]],5,0),"")</f>
        <v/>
      </c>
      <c r="B3198" s="15"/>
      <c r="C3198" s="85"/>
      <c r="D3198" s="84" t="e">
        <f>VLOOKUP(E3198,FINCAS!$A$2:$B$77,2,0)</f>
        <v>#N/A</v>
      </c>
      <c r="E3198" s="15"/>
      <c r="F3198" s="15"/>
      <c r="G3198" s="82" t="e">
        <f>VLOOKUP(F3198,'ESTADAR V3 2025'!$D$125:$E$240,2,0)</f>
        <v>#N/A</v>
      </c>
      <c r="H3198" s="86"/>
      <c r="I3198" s="86"/>
      <c r="J3198" s="15"/>
      <c r="K3198" s="92">
        <f t="shared" si="207"/>
        <v>0</v>
      </c>
      <c r="L3198" s="93">
        <f t="shared" si="208"/>
        <v>0</v>
      </c>
      <c r="M3198" s="94" t="str">
        <f>+IFERROR(VLOOKUP(LEFT(F3198,4),'ESTADAR V3 2025'!$C$4:$G$116,4,0),"")</f>
        <v/>
      </c>
      <c r="N3198" s="95" t="str">
        <f t="shared" si="209"/>
        <v/>
      </c>
      <c r="O3198" s="96" t="str">
        <f t="shared" si="210"/>
        <v/>
      </c>
      <c r="P3198" s="14"/>
      <c r="Q3198" s="14"/>
      <c r="R3198" s="218" t="e">
        <f>+VLOOKUP(F3198,'ESTADAR V3 2025'!$D$125:$G$236,4,FALSE)</f>
        <v>#N/A</v>
      </c>
    </row>
    <row r="3199" spans="1:18" x14ac:dyDescent="0.35">
      <c r="A3199" s="83" t="str">
        <f>IFERROR(VLOOKUP(LEFT(F3199,4),Tabla3[[COD]:[PROCESO]],5,0),"")</f>
        <v/>
      </c>
      <c r="B3199" s="15"/>
      <c r="C3199" s="85"/>
      <c r="D3199" s="84" t="e">
        <f>VLOOKUP(E3199,FINCAS!$A$2:$B$77,2,0)</f>
        <v>#N/A</v>
      </c>
      <c r="E3199" s="15"/>
      <c r="F3199" s="15"/>
      <c r="G3199" s="82" t="e">
        <f>VLOOKUP(F3199,'ESTADAR V3 2025'!$D$125:$E$240,2,0)</f>
        <v>#N/A</v>
      </c>
      <c r="H3199" s="86"/>
      <c r="I3199" s="86"/>
      <c r="J3199" s="15"/>
      <c r="K3199" s="92">
        <f t="shared" si="207"/>
        <v>0</v>
      </c>
      <c r="L3199" s="93">
        <f t="shared" si="208"/>
        <v>0</v>
      </c>
      <c r="M3199" s="94" t="str">
        <f>+IFERROR(VLOOKUP(LEFT(F3199,4),'ESTADAR V3 2025'!$C$4:$G$116,4,0),"")</f>
        <v/>
      </c>
      <c r="N3199" s="95" t="str">
        <f t="shared" si="209"/>
        <v/>
      </c>
      <c r="O3199" s="96" t="str">
        <f t="shared" si="210"/>
        <v/>
      </c>
      <c r="P3199" s="14"/>
      <c r="Q3199" s="14"/>
      <c r="R3199" s="218" t="e">
        <f>+VLOOKUP(F3199,'ESTADAR V3 2025'!$D$125:$G$236,4,FALSE)</f>
        <v>#N/A</v>
      </c>
    </row>
    <row r="3200" spans="1:18" x14ac:dyDescent="0.35">
      <c r="A3200" s="83" t="str">
        <f>IFERROR(VLOOKUP(LEFT(F3200,4),Tabla3[[COD]:[PROCESO]],5,0),"")</f>
        <v/>
      </c>
      <c r="B3200" s="15"/>
      <c r="C3200" s="85"/>
      <c r="D3200" s="84" t="e">
        <f>VLOOKUP(E3200,FINCAS!$A$2:$B$77,2,0)</f>
        <v>#N/A</v>
      </c>
      <c r="E3200" s="15"/>
      <c r="F3200" s="15"/>
      <c r="G3200" s="82" t="e">
        <f>VLOOKUP(F3200,'ESTADAR V3 2025'!$D$125:$E$240,2,0)</f>
        <v>#N/A</v>
      </c>
      <c r="H3200" s="86"/>
      <c r="I3200" s="86"/>
      <c r="J3200" s="15"/>
      <c r="K3200" s="92">
        <f t="shared" si="207"/>
        <v>0</v>
      </c>
      <c r="L3200" s="93">
        <f t="shared" si="208"/>
        <v>0</v>
      </c>
      <c r="M3200" s="94" t="str">
        <f>+IFERROR(VLOOKUP(LEFT(F3200,4),'ESTADAR V3 2025'!$C$4:$G$116,4,0),"")</f>
        <v/>
      </c>
      <c r="N3200" s="95" t="str">
        <f t="shared" si="209"/>
        <v/>
      </c>
      <c r="O3200" s="96" t="str">
        <f t="shared" si="210"/>
        <v/>
      </c>
      <c r="P3200" s="14"/>
      <c r="Q3200" s="14"/>
      <c r="R3200" s="218" t="e">
        <f>+VLOOKUP(F3200,'ESTADAR V3 2025'!$D$125:$G$236,4,FALSE)</f>
        <v>#N/A</v>
      </c>
    </row>
    <row r="3201" spans="1:18" x14ac:dyDescent="0.35">
      <c r="A3201" s="83" t="str">
        <f>IFERROR(VLOOKUP(LEFT(F3201,4),Tabla3[[COD]:[PROCESO]],5,0),"")</f>
        <v/>
      </c>
      <c r="B3201" s="15"/>
      <c r="C3201" s="85"/>
      <c r="D3201" s="84" t="e">
        <f>VLOOKUP(E3201,FINCAS!$A$2:$B$77,2,0)</f>
        <v>#N/A</v>
      </c>
      <c r="E3201" s="15"/>
      <c r="F3201" s="15"/>
      <c r="G3201" s="82" t="e">
        <f>VLOOKUP(F3201,'ESTADAR V3 2025'!$D$125:$E$240,2,0)</f>
        <v>#N/A</v>
      </c>
      <c r="H3201" s="86"/>
      <c r="I3201" s="86"/>
      <c r="J3201" s="15"/>
      <c r="K3201" s="92">
        <f t="shared" si="207"/>
        <v>0</v>
      </c>
      <c r="L3201" s="93">
        <f t="shared" si="208"/>
        <v>0</v>
      </c>
      <c r="M3201" s="94" t="str">
        <f>+IFERROR(VLOOKUP(LEFT(F3201,4),'ESTADAR V3 2025'!$C$4:$G$116,4,0),"")</f>
        <v/>
      </c>
      <c r="N3201" s="95" t="str">
        <f t="shared" si="209"/>
        <v/>
      </c>
      <c r="O3201" s="96" t="str">
        <f t="shared" si="210"/>
        <v/>
      </c>
      <c r="P3201" s="14"/>
      <c r="Q3201" s="14"/>
      <c r="R3201" s="218" t="e">
        <f>+VLOOKUP(F3201,'ESTADAR V3 2025'!$D$125:$G$236,4,FALSE)</f>
        <v>#N/A</v>
      </c>
    </row>
    <row r="3202" spans="1:18" x14ac:dyDescent="0.35">
      <c r="A3202" s="83" t="str">
        <f>IFERROR(VLOOKUP(LEFT(F3202,4),Tabla3[[COD]:[PROCESO]],5,0),"")</f>
        <v/>
      </c>
      <c r="B3202" s="15"/>
      <c r="C3202" s="85"/>
      <c r="D3202" s="84" t="e">
        <f>VLOOKUP(E3202,FINCAS!$A$2:$B$77,2,0)</f>
        <v>#N/A</v>
      </c>
      <c r="E3202" s="15"/>
      <c r="F3202" s="15"/>
      <c r="G3202" s="82" t="e">
        <f>VLOOKUP(F3202,'ESTADAR V3 2025'!$D$125:$E$240,2,0)</f>
        <v>#N/A</v>
      </c>
      <c r="H3202" s="86"/>
      <c r="I3202" s="86"/>
      <c r="J3202" s="15"/>
      <c r="K3202" s="92">
        <f t="shared" si="207"/>
        <v>0</v>
      </c>
      <c r="L3202" s="93">
        <f t="shared" si="208"/>
        <v>0</v>
      </c>
      <c r="M3202" s="94" t="str">
        <f>+IFERROR(VLOOKUP(LEFT(F3202,4),'ESTADAR V3 2025'!$C$4:$G$116,4,0),"")</f>
        <v/>
      </c>
      <c r="N3202" s="95" t="str">
        <f t="shared" si="209"/>
        <v/>
      </c>
      <c r="O3202" s="96" t="str">
        <f t="shared" si="210"/>
        <v/>
      </c>
      <c r="P3202" s="14"/>
      <c r="Q3202" s="14"/>
      <c r="R3202" s="218" t="e">
        <f>+VLOOKUP(F3202,'ESTADAR V3 2025'!$D$125:$G$236,4,FALSE)</f>
        <v>#N/A</v>
      </c>
    </row>
    <row r="3203" spans="1:18" x14ac:dyDescent="0.35">
      <c r="A3203" s="83" t="str">
        <f>IFERROR(VLOOKUP(LEFT(F3203,4),Tabla3[[COD]:[PROCESO]],5,0),"")</f>
        <v/>
      </c>
      <c r="B3203" s="15"/>
      <c r="C3203" s="85"/>
      <c r="D3203" s="84" t="e">
        <f>VLOOKUP(E3203,FINCAS!$A$2:$B$77,2,0)</f>
        <v>#N/A</v>
      </c>
      <c r="E3203" s="15"/>
      <c r="F3203" s="15"/>
      <c r="G3203" s="82" t="e">
        <f>VLOOKUP(F3203,'ESTADAR V3 2025'!$D$125:$E$240,2,0)</f>
        <v>#N/A</v>
      </c>
      <c r="H3203" s="86"/>
      <c r="I3203" s="86"/>
      <c r="J3203" s="15"/>
      <c r="K3203" s="92">
        <f t="shared" si="207"/>
        <v>0</v>
      </c>
      <c r="L3203" s="93">
        <f t="shared" si="208"/>
        <v>0</v>
      </c>
      <c r="M3203" s="94" t="str">
        <f>+IFERROR(VLOOKUP(LEFT(F3203,4),'ESTADAR V3 2025'!$C$4:$G$116,4,0),"")</f>
        <v/>
      </c>
      <c r="N3203" s="95" t="str">
        <f t="shared" si="209"/>
        <v/>
      </c>
      <c r="O3203" s="96" t="str">
        <f t="shared" si="210"/>
        <v/>
      </c>
      <c r="P3203" s="14"/>
      <c r="Q3203" s="14"/>
      <c r="R3203" s="218" t="e">
        <f>+VLOOKUP(F3203,'ESTADAR V3 2025'!$D$125:$G$236,4,FALSE)</f>
        <v>#N/A</v>
      </c>
    </row>
    <row r="3204" spans="1:18" x14ac:dyDescent="0.35">
      <c r="A3204" s="83" t="str">
        <f>IFERROR(VLOOKUP(LEFT(F3204,4),Tabla3[[COD]:[PROCESO]],5,0),"")</f>
        <v/>
      </c>
      <c r="B3204" s="15"/>
      <c r="C3204" s="85"/>
      <c r="D3204" s="84" t="e">
        <f>VLOOKUP(E3204,FINCAS!$A$2:$B$77,2,0)</f>
        <v>#N/A</v>
      </c>
      <c r="E3204" s="15"/>
      <c r="F3204" s="15"/>
      <c r="G3204" s="82" t="e">
        <f>VLOOKUP(F3204,'ESTADAR V3 2025'!$D$125:$E$240,2,0)</f>
        <v>#N/A</v>
      </c>
      <c r="H3204" s="86"/>
      <c r="I3204" s="86"/>
      <c r="J3204" s="15"/>
      <c r="K3204" s="92">
        <f t="shared" si="207"/>
        <v>0</v>
      </c>
      <c r="L3204" s="93">
        <f t="shared" si="208"/>
        <v>0</v>
      </c>
      <c r="M3204" s="94" t="str">
        <f>+IFERROR(VLOOKUP(LEFT(F3204,4),'ESTADAR V3 2025'!$C$4:$G$116,4,0),"")</f>
        <v/>
      </c>
      <c r="N3204" s="95" t="str">
        <f t="shared" si="209"/>
        <v/>
      </c>
      <c r="O3204" s="96" t="str">
        <f t="shared" si="210"/>
        <v/>
      </c>
      <c r="P3204" s="14"/>
      <c r="Q3204" s="14"/>
      <c r="R3204" s="218" t="e">
        <f>+VLOOKUP(F3204,'ESTADAR V3 2025'!$D$125:$G$236,4,FALSE)</f>
        <v>#N/A</v>
      </c>
    </row>
    <row r="3205" spans="1:18" x14ac:dyDescent="0.35">
      <c r="A3205" s="83" t="str">
        <f>IFERROR(VLOOKUP(LEFT(F3205,4),Tabla3[[COD]:[PROCESO]],5,0),"")</f>
        <v/>
      </c>
      <c r="B3205" s="15"/>
      <c r="C3205" s="85"/>
      <c r="D3205" s="84" t="e">
        <f>VLOOKUP(E3205,FINCAS!$A$2:$B$77,2,0)</f>
        <v>#N/A</v>
      </c>
      <c r="E3205" s="15"/>
      <c r="F3205" s="15"/>
      <c r="G3205" s="82" t="e">
        <f>VLOOKUP(F3205,'ESTADAR V3 2025'!$D$125:$E$240,2,0)</f>
        <v>#N/A</v>
      </c>
      <c r="H3205" s="86"/>
      <c r="I3205" s="86"/>
      <c r="J3205" s="15"/>
      <c r="K3205" s="92">
        <f t="shared" si="207"/>
        <v>0</v>
      </c>
      <c r="L3205" s="93">
        <f t="shared" si="208"/>
        <v>0</v>
      </c>
      <c r="M3205" s="94" t="str">
        <f>+IFERROR(VLOOKUP(LEFT(F3205,4),'ESTADAR V3 2025'!$C$4:$G$116,4,0),"")</f>
        <v/>
      </c>
      <c r="N3205" s="95" t="str">
        <f t="shared" si="209"/>
        <v/>
      </c>
      <c r="O3205" s="96" t="str">
        <f t="shared" si="210"/>
        <v/>
      </c>
      <c r="P3205" s="14"/>
      <c r="Q3205" s="14"/>
      <c r="R3205" s="218" t="e">
        <f>+VLOOKUP(F3205,'ESTADAR V3 2025'!$D$125:$G$236,4,FALSE)</f>
        <v>#N/A</v>
      </c>
    </row>
    <row r="3206" spans="1:18" x14ac:dyDescent="0.35">
      <c r="A3206" s="83" t="str">
        <f>IFERROR(VLOOKUP(LEFT(F3206,4),Tabla3[[COD]:[PROCESO]],5,0),"")</f>
        <v/>
      </c>
      <c r="B3206" s="15"/>
      <c r="C3206" s="85"/>
      <c r="D3206" s="84" t="e">
        <f>VLOOKUP(E3206,FINCAS!$A$2:$B$77,2,0)</f>
        <v>#N/A</v>
      </c>
      <c r="E3206" s="15"/>
      <c r="F3206" s="15"/>
      <c r="G3206" s="82" t="e">
        <f>VLOOKUP(F3206,'ESTADAR V3 2025'!$D$125:$E$240,2,0)</f>
        <v>#N/A</v>
      </c>
      <c r="H3206" s="86"/>
      <c r="I3206" s="86"/>
      <c r="J3206" s="15"/>
      <c r="K3206" s="92">
        <f t="shared" si="207"/>
        <v>0</v>
      </c>
      <c r="L3206" s="93">
        <f t="shared" si="208"/>
        <v>0</v>
      </c>
      <c r="M3206" s="94" t="str">
        <f>+IFERROR(VLOOKUP(LEFT(F3206,4),'ESTADAR V3 2025'!$C$4:$G$116,4,0),"")</f>
        <v/>
      </c>
      <c r="N3206" s="95" t="str">
        <f t="shared" si="209"/>
        <v/>
      </c>
      <c r="O3206" s="96" t="str">
        <f t="shared" si="210"/>
        <v/>
      </c>
      <c r="P3206" s="14"/>
      <c r="Q3206" s="14"/>
      <c r="R3206" s="218" t="e">
        <f>+VLOOKUP(F3206,'ESTADAR V3 2025'!$D$125:$G$236,4,FALSE)</f>
        <v>#N/A</v>
      </c>
    </row>
    <row r="3207" spans="1:18" x14ac:dyDescent="0.35">
      <c r="A3207" s="83" t="str">
        <f>IFERROR(VLOOKUP(LEFT(F3207,4),Tabla3[[COD]:[PROCESO]],5,0),"")</f>
        <v/>
      </c>
      <c r="B3207" s="15"/>
      <c r="C3207" s="85"/>
      <c r="D3207" s="84" t="e">
        <f>VLOOKUP(E3207,FINCAS!$A$2:$B$77,2,0)</f>
        <v>#N/A</v>
      </c>
      <c r="E3207" s="15"/>
      <c r="F3207" s="15"/>
      <c r="G3207" s="82" t="e">
        <f>VLOOKUP(F3207,'ESTADAR V3 2025'!$D$125:$E$240,2,0)</f>
        <v>#N/A</v>
      </c>
      <c r="H3207" s="86"/>
      <c r="I3207" s="86"/>
      <c r="J3207" s="15"/>
      <c r="K3207" s="92">
        <f t="shared" si="207"/>
        <v>0</v>
      </c>
      <c r="L3207" s="93">
        <f t="shared" si="208"/>
        <v>0</v>
      </c>
      <c r="M3207" s="94" t="str">
        <f>+IFERROR(VLOOKUP(LEFT(F3207,4),'ESTADAR V3 2025'!$C$4:$G$116,4,0),"")</f>
        <v/>
      </c>
      <c r="N3207" s="95" t="str">
        <f t="shared" si="209"/>
        <v/>
      </c>
      <c r="O3207" s="96" t="str">
        <f t="shared" si="210"/>
        <v/>
      </c>
      <c r="P3207" s="14"/>
      <c r="Q3207" s="14"/>
      <c r="R3207" s="218" t="e">
        <f>+VLOOKUP(F3207,'ESTADAR V3 2025'!$D$125:$G$236,4,FALSE)</f>
        <v>#N/A</v>
      </c>
    </row>
    <row r="3208" spans="1:18" x14ac:dyDescent="0.35">
      <c r="A3208" s="83" t="str">
        <f>IFERROR(VLOOKUP(LEFT(F3208,4),Tabla3[[COD]:[PROCESO]],5,0),"")</f>
        <v/>
      </c>
      <c r="B3208" s="15"/>
      <c r="C3208" s="85"/>
      <c r="D3208" s="84" t="e">
        <f>VLOOKUP(E3208,FINCAS!$A$2:$B$77,2,0)</f>
        <v>#N/A</v>
      </c>
      <c r="E3208" s="15"/>
      <c r="F3208" s="15"/>
      <c r="G3208" s="82" t="e">
        <f>VLOOKUP(F3208,'ESTADAR V3 2025'!$D$125:$E$240,2,0)</f>
        <v>#N/A</v>
      </c>
      <c r="H3208" s="86"/>
      <c r="I3208" s="86"/>
      <c r="J3208" s="15"/>
      <c r="K3208" s="92">
        <f t="shared" si="207"/>
        <v>0</v>
      </c>
      <c r="L3208" s="93">
        <f t="shared" si="208"/>
        <v>0</v>
      </c>
      <c r="M3208" s="94" t="str">
        <f>+IFERROR(VLOOKUP(LEFT(F3208,4),'ESTADAR V3 2025'!$C$4:$G$116,4,0),"")</f>
        <v/>
      </c>
      <c r="N3208" s="95" t="str">
        <f t="shared" si="209"/>
        <v/>
      </c>
      <c r="O3208" s="96" t="str">
        <f t="shared" si="210"/>
        <v/>
      </c>
      <c r="P3208" s="14"/>
      <c r="Q3208" s="14"/>
      <c r="R3208" s="218" t="e">
        <f>+VLOOKUP(F3208,'ESTADAR V3 2025'!$D$125:$G$236,4,FALSE)</f>
        <v>#N/A</v>
      </c>
    </row>
    <row r="3209" spans="1:18" x14ac:dyDescent="0.35">
      <c r="A3209" s="83" t="str">
        <f>IFERROR(VLOOKUP(LEFT(F3209,4),Tabla3[[COD]:[PROCESO]],5,0),"")</f>
        <v/>
      </c>
      <c r="B3209" s="15"/>
      <c r="C3209" s="85"/>
      <c r="D3209" s="84" t="e">
        <f>VLOOKUP(E3209,FINCAS!$A$2:$B$77,2,0)</f>
        <v>#N/A</v>
      </c>
      <c r="E3209" s="15"/>
      <c r="F3209" s="15"/>
      <c r="G3209" s="82" t="e">
        <f>VLOOKUP(F3209,'ESTADAR V3 2025'!$D$125:$E$240,2,0)</f>
        <v>#N/A</v>
      </c>
      <c r="H3209" s="86"/>
      <c r="I3209" s="86"/>
      <c r="J3209" s="15"/>
      <c r="K3209" s="92">
        <f t="shared" si="207"/>
        <v>0</v>
      </c>
      <c r="L3209" s="93">
        <f t="shared" si="208"/>
        <v>0</v>
      </c>
      <c r="M3209" s="94" t="str">
        <f>+IFERROR(VLOOKUP(LEFT(F3209,4),'ESTADAR V3 2025'!$C$4:$G$116,4,0),"")</f>
        <v/>
      </c>
      <c r="N3209" s="95" t="str">
        <f t="shared" si="209"/>
        <v/>
      </c>
      <c r="O3209" s="96" t="str">
        <f t="shared" si="210"/>
        <v/>
      </c>
      <c r="P3209" s="14"/>
      <c r="Q3209" s="14"/>
      <c r="R3209" s="218" t="e">
        <f>+VLOOKUP(F3209,'ESTADAR V3 2025'!$D$125:$G$236,4,FALSE)</f>
        <v>#N/A</v>
      </c>
    </row>
    <row r="3210" spans="1:18" x14ac:dyDescent="0.35">
      <c r="A3210" s="83" t="str">
        <f>IFERROR(VLOOKUP(LEFT(F3210,4),Tabla3[[COD]:[PROCESO]],5,0),"")</f>
        <v/>
      </c>
      <c r="B3210" s="15"/>
      <c r="C3210" s="85"/>
      <c r="D3210" s="84" t="e">
        <f>VLOOKUP(E3210,FINCAS!$A$2:$B$77,2,0)</f>
        <v>#N/A</v>
      </c>
      <c r="E3210" s="15"/>
      <c r="F3210" s="15"/>
      <c r="G3210" s="82" t="e">
        <f>VLOOKUP(F3210,'ESTADAR V3 2025'!$D$125:$E$240,2,0)</f>
        <v>#N/A</v>
      </c>
      <c r="H3210" s="86"/>
      <c r="I3210" s="86"/>
      <c r="J3210" s="15"/>
      <c r="K3210" s="92">
        <f t="shared" si="207"/>
        <v>0</v>
      </c>
      <c r="L3210" s="93">
        <f t="shared" si="208"/>
        <v>0</v>
      </c>
      <c r="M3210" s="94" t="str">
        <f>+IFERROR(VLOOKUP(LEFT(F3210,4),'ESTADAR V3 2025'!$C$4:$G$116,4,0),"")</f>
        <v/>
      </c>
      <c r="N3210" s="95" t="str">
        <f t="shared" si="209"/>
        <v/>
      </c>
      <c r="O3210" s="96" t="str">
        <f t="shared" si="210"/>
        <v/>
      </c>
      <c r="P3210" s="14"/>
      <c r="Q3210" s="14"/>
      <c r="R3210" s="218" t="e">
        <f>+VLOOKUP(F3210,'ESTADAR V3 2025'!$D$125:$G$236,4,FALSE)</f>
        <v>#N/A</v>
      </c>
    </row>
    <row r="3211" spans="1:18" x14ac:dyDescent="0.35">
      <c r="A3211" s="83" t="str">
        <f>IFERROR(VLOOKUP(LEFT(F3211,4),Tabla3[[COD]:[PROCESO]],5,0),"")</f>
        <v/>
      </c>
      <c r="B3211" s="15"/>
      <c r="C3211" s="85"/>
      <c r="D3211" s="84" t="e">
        <f>VLOOKUP(E3211,FINCAS!$A$2:$B$77,2,0)</f>
        <v>#N/A</v>
      </c>
      <c r="E3211" s="15"/>
      <c r="F3211" s="15"/>
      <c r="G3211" s="82" t="e">
        <f>VLOOKUP(F3211,'ESTADAR V3 2025'!$D$125:$E$240,2,0)</f>
        <v>#N/A</v>
      </c>
      <c r="H3211" s="86"/>
      <c r="I3211" s="86"/>
      <c r="J3211" s="15"/>
      <c r="K3211" s="92">
        <f t="shared" si="207"/>
        <v>0</v>
      </c>
      <c r="L3211" s="93">
        <f t="shared" si="208"/>
        <v>0</v>
      </c>
      <c r="M3211" s="94" t="str">
        <f>+IFERROR(VLOOKUP(LEFT(F3211,4),'ESTADAR V3 2025'!$C$4:$G$116,4,0),"")</f>
        <v/>
      </c>
      <c r="N3211" s="95" t="str">
        <f t="shared" si="209"/>
        <v/>
      </c>
      <c r="O3211" s="96" t="str">
        <f t="shared" si="210"/>
        <v/>
      </c>
      <c r="P3211" s="14"/>
      <c r="Q3211" s="14"/>
      <c r="R3211" s="218" t="e">
        <f>+VLOOKUP(F3211,'ESTADAR V3 2025'!$D$125:$G$236,4,FALSE)</f>
        <v>#N/A</v>
      </c>
    </row>
    <row r="3212" spans="1:18" x14ac:dyDescent="0.35">
      <c r="A3212" s="83" t="str">
        <f>IFERROR(VLOOKUP(LEFT(F3212,4),Tabla3[[COD]:[PROCESO]],5,0),"")</f>
        <v/>
      </c>
      <c r="B3212" s="15"/>
      <c r="C3212" s="85"/>
      <c r="D3212" s="84" t="e">
        <f>VLOOKUP(E3212,FINCAS!$A$2:$B$77,2,0)</f>
        <v>#N/A</v>
      </c>
      <c r="E3212" s="15"/>
      <c r="F3212" s="15"/>
      <c r="G3212" s="82" t="e">
        <f>VLOOKUP(F3212,'ESTADAR V3 2025'!$D$125:$E$240,2,0)</f>
        <v>#N/A</v>
      </c>
      <c r="H3212" s="86"/>
      <c r="I3212" s="86"/>
      <c r="J3212" s="15"/>
      <c r="K3212" s="92">
        <f t="shared" si="207"/>
        <v>0</v>
      </c>
      <c r="L3212" s="93">
        <f t="shared" si="208"/>
        <v>0</v>
      </c>
      <c r="M3212" s="94" t="str">
        <f>+IFERROR(VLOOKUP(LEFT(F3212,4),'ESTADAR V3 2025'!$C$4:$G$116,4,0),"")</f>
        <v/>
      </c>
      <c r="N3212" s="95" t="str">
        <f t="shared" si="209"/>
        <v/>
      </c>
      <c r="O3212" s="96" t="str">
        <f t="shared" si="210"/>
        <v/>
      </c>
      <c r="P3212" s="14"/>
      <c r="Q3212" s="14"/>
      <c r="R3212" s="218" t="e">
        <f>+VLOOKUP(F3212,'ESTADAR V3 2025'!$D$125:$G$236,4,FALSE)</f>
        <v>#N/A</v>
      </c>
    </row>
    <row r="3213" spans="1:18" x14ac:dyDescent="0.35">
      <c r="A3213" s="83" t="str">
        <f>IFERROR(VLOOKUP(LEFT(F3213,4),Tabla3[[COD]:[PROCESO]],5,0),"")</f>
        <v/>
      </c>
      <c r="B3213" s="15"/>
      <c r="C3213" s="85"/>
      <c r="D3213" s="84" t="e">
        <f>VLOOKUP(E3213,FINCAS!$A$2:$B$77,2,0)</f>
        <v>#N/A</v>
      </c>
      <c r="E3213" s="15"/>
      <c r="F3213" s="15"/>
      <c r="G3213" s="82" t="e">
        <f>VLOOKUP(F3213,'ESTADAR V3 2025'!$D$125:$E$240,2,0)</f>
        <v>#N/A</v>
      </c>
      <c r="H3213" s="86"/>
      <c r="I3213" s="86"/>
      <c r="J3213" s="15"/>
      <c r="K3213" s="92">
        <f t="shared" si="207"/>
        <v>0</v>
      </c>
      <c r="L3213" s="93">
        <f t="shared" si="208"/>
        <v>0</v>
      </c>
      <c r="M3213" s="94" t="str">
        <f>+IFERROR(VLOOKUP(LEFT(F3213,4),'ESTADAR V3 2025'!$C$4:$G$116,4,0),"")</f>
        <v/>
      </c>
      <c r="N3213" s="95" t="str">
        <f t="shared" si="209"/>
        <v/>
      </c>
      <c r="O3213" s="96" t="str">
        <f t="shared" si="210"/>
        <v/>
      </c>
      <c r="P3213" s="14"/>
      <c r="Q3213" s="14"/>
      <c r="R3213" s="218" t="e">
        <f>+VLOOKUP(F3213,'ESTADAR V3 2025'!$D$125:$G$236,4,FALSE)</f>
        <v>#N/A</v>
      </c>
    </row>
    <row r="3214" spans="1:18" x14ac:dyDescent="0.35">
      <c r="A3214" s="83" t="str">
        <f>IFERROR(VLOOKUP(LEFT(F3214,4),Tabla3[[COD]:[PROCESO]],5,0),"")</f>
        <v/>
      </c>
      <c r="B3214" s="15"/>
      <c r="C3214" s="85"/>
      <c r="D3214" s="84" t="e">
        <f>VLOOKUP(E3214,FINCAS!$A$2:$B$77,2,0)</f>
        <v>#N/A</v>
      </c>
      <c r="E3214" s="15"/>
      <c r="F3214" s="15"/>
      <c r="G3214" s="82" t="e">
        <f>VLOOKUP(F3214,'ESTADAR V3 2025'!$D$125:$E$240,2,0)</f>
        <v>#N/A</v>
      </c>
      <c r="H3214" s="86"/>
      <c r="I3214" s="86"/>
      <c r="J3214" s="15"/>
      <c r="K3214" s="92">
        <f t="shared" si="207"/>
        <v>0</v>
      </c>
      <c r="L3214" s="93">
        <f t="shared" si="208"/>
        <v>0</v>
      </c>
      <c r="M3214" s="94" t="str">
        <f>+IFERROR(VLOOKUP(LEFT(F3214,4),'ESTADAR V3 2025'!$C$4:$G$116,4,0),"")</f>
        <v/>
      </c>
      <c r="N3214" s="95" t="str">
        <f t="shared" si="209"/>
        <v/>
      </c>
      <c r="O3214" s="96" t="str">
        <f t="shared" si="210"/>
        <v/>
      </c>
      <c r="P3214" s="14"/>
      <c r="Q3214" s="14"/>
      <c r="R3214" s="218" t="e">
        <f>+VLOOKUP(F3214,'ESTADAR V3 2025'!$D$125:$G$236,4,FALSE)</f>
        <v>#N/A</v>
      </c>
    </row>
    <row r="3215" spans="1:18" x14ac:dyDescent="0.35">
      <c r="A3215" s="83" t="str">
        <f>IFERROR(VLOOKUP(LEFT(F3215,4),Tabla3[[COD]:[PROCESO]],5,0),"")</f>
        <v/>
      </c>
      <c r="B3215" s="15"/>
      <c r="C3215" s="85"/>
      <c r="D3215" s="84" t="e">
        <f>VLOOKUP(E3215,FINCAS!$A$2:$B$77,2,0)</f>
        <v>#N/A</v>
      </c>
      <c r="E3215" s="15"/>
      <c r="F3215" s="15"/>
      <c r="G3215" s="82" t="e">
        <f>VLOOKUP(F3215,'ESTADAR V3 2025'!$D$125:$E$240,2,0)</f>
        <v>#N/A</v>
      </c>
      <c r="H3215" s="86"/>
      <c r="I3215" s="86"/>
      <c r="J3215" s="15"/>
      <c r="K3215" s="92">
        <f t="shared" si="207"/>
        <v>0</v>
      </c>
      <c r="L3215" s="93">
        <f t="shared" si="208"/>
        <v>0</v>
      </c>
      <c r="M3215" s="94" t="str">
        <f>+IFERROR(VLOOKUP(LEFT(F3215,4),'ESTADAR V3 2025'!$C$4:$G$116,4,0),"")</f>
        <v/>
      </c>
      <c r="N3215" s="95" t="str">
        <f t="shared" si="209"/>
        <v/>
      </c>
      <c r="O3215" s="96" t="str">
        <f t="shared" si="210"/>
        <v/>
      </c>
      <c r="P3215" s="14"/>
      <c r="Q3215" s="14"/>
      <c r="R3215" s="218" t="e">
        <f>+VLOOKUP(F3215,'ESTADAR V3 2025'!$D$125:$G$236,4,FALSE)</f>
        <v>#N/A</v>
      </c>
    </row>
    <row r="3216" spans="1:18" x14ac:dyDescent="0.35">
      <c r="A3216" s="83" t="str">
        <f>IFERROR(VLOOKUP(LEFT(F3216,4),Tabla3[[COD]:[PROCESO]],5,0),"")</f>
        <v/>
      </c>
      <c r="B3216" s="15"/>
      <c r="C3216" s="85"/>
      <c r="D3216" s="84" t="e">
        <f>VLOOKUP(E3216,FINCAS!$A$2:$B$77,2,0)</f>
        <v>#N/A</v>
      </c>
      <c r="E3216" s="15"/>
      <c r="F3216" s="15"/>
      <c r="G3216" s="82" t="e">
        <f>VLOOKUP(F3216,'ESTADAR V3 2025'!$D$125:$E$240,2,0)</f>
        <v>#N/A</v>
      </c>
      <c r="H3216" s="86"/>
      <c r="I3216" s="86"/>
      <c r="J3216" s="15"/>
      <c r="K3216" s="92">
        <f t="shared" si="207"/>
        <v>0</v>
      </c>
      <c r="L3216" s="93">
        <f t="shared" si="208"/>
        <v>0</v>
      </c>
      <c r="M3216" s="94" t="str">
        <f>+IFERROR(VLOOKUP(LEFT(F3216,4),'ESTADAR V3 2025'!$C$4:$G$116,4,0),"")</f>
        <v/>
      </c>
      <c r="N3216" s="95" t="str">
        <f t="shared" si="209"/>
        <v/>
      </c>
      <c r="O3216" s="96" t="str">
        <f t="shared" si="210"/>
        <v/>
      </c>
      <c r="P3216" s="14"/>
      <c r="Q3216" s="14"/>
      <c r="R3216" s="218" t="e">
        <f>+VLOOKUP(F3216,'ESTADAR V3 2025'!$D$125:$G$236,4,FALSE)</f>
        <v>#N/A</v>
      </c>
    </row>
    <row r="3217" spans="1:18" x14ac:dyDescent="0.35">
      <c r="A3217" s="83" t="str">
        <f>IFERROR(VLOOKUP(LEFT(F3217,4),Tabla3[[COD]:[PROCESO]],5,0),"")</f>
        <v/>
      </c>
      <c r="B3217" s="15"/>
      <c r="C3217" s="85"/>
      <c r="D3217" s="84" t="e">
        <f>VLOOKUP(E3217,FINCAS!$A$2:$B$77,2,0)</f>
        <v>#N/A</v>
      </c>
      <c r="E3217" s="15"/>
      <c r="F3217" s="15"/>
      <c r="G3217" s="82" t="e">
        <f>VLOOKUP(F3217,'ESTADAR V3 2025'!$D$125:$E$240,2,0)</f>
        <v>#N/A</v>
      </c>
      <c r="H3217" s="86"/>
      <c r="I3217" s="86"/>
      <c r="J3217" s="15"/>
      <c r="K3217" s="92">
        <f t="shared" si="207"/>
        <v>0</v>
      </c>
      <c r="L3217" s="93">
        <f t="shared" si="208"/>
        <v>0</v>
      </c>
      <c r="M3217" s="94" t="str">
        <f>+IFERROR(VLOOKUP(LEFT(F3217,4),'ESTADAR V3 2025'!$C$4:$G$116,4,0),"")</f>
        <v/>
      </c>
      <c r="N3217" s="95" t="str">
        <f t="shared" si="209"/>
        <v/>
      </c>
      <c r="O3217" s="96" t="str">
        <f t="shared" si="210"/>
        <v/>
      </c>
      <c r="P3217" s="14"/>
      <c r="Q3217" s="14"/>
      <c r="R3217" s="218" t="e">
        <f>+VLOOKUP(F3217,'ESTADAR V3 2025'!$D$125:$G$236,4,FALSE)</f>
        <v>#N/A</v>
      </c>
    </row>
    <row r="3218" spans="1:18" x14ac:dyDescent="0.35">
      <c r="A3218" s="83" t="str">
        <f>IFERROR(VLOOKUP(LEFT(F3218,4),Tabla3[[COD]:[PROCESO]],5,0),"")</f>
        <v/>
      </c>
      <c r="B3218" s="15"/>
      <c r="C3218" s="85"/>
      <c r="D3218" s="84" t="e">
        <f>VLOOKUP(E3218,FINCAS!$A$2:$B$77,2,0)</f>
        <v>#N/A</v>
      </c>
      <c r="E3218" s="15"/>
      <c r="F3218" s="15"/>
      <c r="G3218" s="82" t="e">
        <f>VLOOKUP(F3218,'ESTADAR V3 2025'!$D$125:$E$240,2,0)</f>
        <v>#N/A</v>
      </c>
      <c r="H3218" s="86"/>
      <c r="I3218" s="86"/>
      <c r="J3218" s="15"/>
      <c r="K3218" s="92">
        <f t="shared" si="207"/>
        <v>0</v>
      </c>
      <c r="L3218" s="93">
        <f t="shared" si="208"/>
        <v>0</v>
      </c>
      <c r="M3218" s="94" t="str">
        <f>+IFERROR(VLOOKUP(LEFT(F3218,4),'ESTADAR V3 2025'!$C$4:$G$116,4,0),"")</f>
        <v/>
      </c>
      <c r="N3218" s="95" t="str">
        <f t="shared" si="209"/>
        <v/>
      </c>
      <c r="O3218" s="96" t="str">
        <f t="shared" si="210"/>
        <v/>
      </c>
      <c r="P3218" s="14"/>
      <c r="Q3218" s="14"/>
      <c r="R3218" s="218" t="e">
        <f>+VLOOKUP(F3218,'ESTADAR V3 2025'!$D$125:$G$236,4,FALSE)</f>
        <v>#N/A</v>
      </c>
    </row>
    <row r="3219" spans="1:18" x14ac:dyDescent="0.35">
      <c r="A3219" s="83" t="str">
        <f>IFERROR(VLOOKUP(LEFT(F3219,4),Tabla3[[COD]:[PROCESO]],5,0),"")</f>
        <v/>
      </c>
      <c r="B3219" s="15"/>
      <c r="C3219" s="85"/>
      <c r="D3219" s="84" t="e">
        <f>VLOOKUP(E3219,FINCAS!$A$2:$B$77,2,0)</f>
        <v>#N/A</v>
      </c>
      <c r="E3219" s="15"/>
      <c r="F3219" s="15"/>
      <c r="G3219" s="82" t="e">
        <f>VLOOKUP(F3219,'ESTADAR V3 2025'!$D$125:$E$240,2,0)</f>
        <v>#N/A</v>
      </c>
      <c r="H3219" s="86"/>
      <c r="I3219" s="86"/>
      <c r="J3219" s="15"/>
      <c r="K3219" s="92">
        <f t="shared" si="207"/>
        <v>0</v>
      </c>
      <c r="L3219" s="93">
        <f t="shared" si="208"/>
        <v>0</v>
      </c>
      <c r="M3219" s="94" t="str">
        <f>+IFERROR(VLOOKUP(LEFT(F3219,4),'ESTADAR V3 2025'!$C$4:$G$116,4,0),"")</f>
        <v/>
      </c>
      <c r="N3219" s="95" t="str">
        <f t="shared" si="209"/>
        <v/>
      </c>
      <c r="O3219" s="96" t="str">
        <f t="shared" si="210"/>
        <v/>
      </c>
      <c r="P3219" s="14"/>
      <c r="Q3219" s="14"/>
      <c r="R3219" s="218" t="e">
        <f>+VLOOKUP(F3219,'ESTADAR V3 2025'!$D$125:$G$236,4,FALSE)</f>
        <v>#N/A</v>
      </c>
    </row>
    <row r="3220" spans="1:18" x14ac:dyDescent="0.35">
      <c r="A3220" s="83" t="str">
        <f>IFERROR(VLOOKUP(LEFT(F3220,4),Tabla3[[COD]:[PROCESO]],5,0),"")</f>
        <v/>
      </c>
      <c r="B3220" s="15"/>
      <c r="C3220" s="85"/>
      <c r="D3220" s="84" t="e">
        <f>VLOOKUP(E3220,FINCAS!$A$2:$B$77,2,0)</f>
        <v>#N/A</v>
      </c>
      <c r="E3220" s="15"/>
      <c r="F3220" s="15"/>
      <c r="G3220" s="82" t="e">
        <f>VLOOKUP(F3220,'ESTADAR V3 2025'!$D$125:$E$240,2,0)</f>
        <v>#N/A</v>
      </c>
      <c r="H3220" s="86"/>
      <c r="I3220" s="86"/>
      <c r="J3220" s="15"/>
      <c r="K3220" s="92">
        <f t="shared" si="207"/>
        <v>0</v>
      </c>
      <c r="L3220" s="93">
        <f t="shared" si="208"/>
        <v>0</v>
      </c>
      <c r="M3220" s="94" t="str">
        <f>+IFERROR(VLOOKUP(LEFT(F3220,4),'ESTADAR V3 2025'!$C$4:$G$116,4,0),"")</f>
        <v/>
      </c>
      <c r="N3220" s="95" t="str">
        <f t="shared" si="209"/>
        <v/>
      </c>
      <c r="O3220" s="96" t="str">
        <f t="shared" si="210"/>
        <v/>
      </c>
      <c r="P3220" s="14"/>
      <c r="Q3220" s="14"/>
      <c r="R3220" s="218" t="e">
        <f>+VLOOKUP(F3220,'ESTADAR V3 2025'!$D$125:$G$236,4,FALSE)</f>
        <v>#N/A</v>
      </c>
    </row>
    <row r="3221" spans="1:18" x14ac:dyDescent="0.35">
      <c r="A3221" s="83" t="str">
        <f>IFERROR(VLOOKUP(LEFT(F3221,4),Tabla3[[COD]:[PROCESO]],5,0),"")</f>
        <v/>
      </c>
      <c r="B3221" s="15"/>
      <c r="C3221" s="85"/>
      <c r="D3221" s="84" t="e">
        <f>VLOOKUP(E3221,FINCAS!$A$2:$B$77,2,0)</f>
        <v>#N/A</v>
      </c>
      <c r="E3221" s="15"/>
      <c r="F3221" s="15"/>
      <c r="G3221" s="82" t="e">
        <f>VLOOKUP(F3221,'ESTADAR V3 2025'!$D$125:$E$240,2,0)</f>
        <v>#N/A</v>
      </c>
      <c r="H3221" s="86"/>
      <c r="I3221" s="86"/>
      <c r="J3221" s="15"/>
      <c r="K3221" s="92">
        <f t="shared" si="207"/>
        <v>0</v>
      </c>
      <c r="L3221" s="93">
        <f t="shared" si="208"/>
        <v>0</v>
      </c>
      <c r="M3221" s="94" t="str">
        <f>+IFERROR(VLOOKUP(LEFT(F3221,4),'ESTADAR V3 2025'!$C$4:$G$116,4,0),"")</f>
        <v/>
      </c>
      <c r="N3221" s="95" t="str">
        <f t="shared" si="209"/>
        <v/>
      </c>
      <c r="O3221" s="96" t="str">
        <f t="shared" si="210"/>
        <v/>
      </c>
      <c r="P3221" s="14"/>
      <c r="Q3221" s="14"/>
      <c r="R3221" s="218" t="e">
        <f>+VLOOKUP(F3221,'ESTADAR V3 2025'!$D$125:$G$236,4,FALSE)</f>
        <v>#N/A</v>
      </c>
    </row>
    <row r="3222" spans="1:18" x14ac:dyDescent="0.35">
      <c r="A3222" s="83" t="str">
        <f>IFERROR(VLOOKUP(LEFT(F3222,4),Tabla3[[COD]:[PROCESO]],5,0),"")</f>
        <v/>
      </c>
      <c r="B3222" s="15"/>
      <c r="C3222" s="85"/>
      <c r="D3222" s="84" t="e">
        <f>VLOOKUP(E3222,FINCAS!$A$2:$B$77,2,0)</f>
        <v>#N/A</v>
      </c>
      <c r="E3222" s="15"/>
      <c r="F3222" s="15"/>
      <c r="G3222" s="82" t="e">
        <f>VLOOKUP(F3222,'ESTADAR V3 2025'!$D$125:$E$240,2,0)</f>
        <v>#N/A</v>
      </c>
      <c r="H3222" s="86"/>
      <c r="I3222" s="86"/>
      <c r="J3222" s="15"/>
      <c r="K3222" s="92">
        <f t="shared" si="207"/>
        <v>0</v>
      </c>
      <c r="L3222" s="93">
        <f t="shared" si="208"/>
        <v>0</v>
      </c>
      <c r="M3222" s="94" t="str">
        <f>+IFERROR(VLOOKUP(LEFT(F3222,4),'ESTADAR V3 2025'!$C$4:$G$116,4,0),"")</f>
        <v/>
      </c>
      <c r="N3222" s="95" t="str">
        <f t="shared" si="209"/>
        <v/>
      </c>
      <c r="O3222" s="96" t="str">
        <f t="shared" si="210"/>
        <v/>
      </c>
      <c r="P3222" s="14"/>
      <c r="Q3222" s="14"/>
      <c r="R3222" s="218" t="e">
        <f>+VLOOKUP(F3222,'ESTADAR V3 2025'!$D$125:$G$236,4,FALSE)</f>
        <v>#N/A</v>
      </c>
    </row>
    <row r="3223" spans="1:18" x14ac:dyDescent="0.35">
      <c r="A3223" s="83" t="str">
        <f>IFERROR(VLOOKUP(LEFT(F3223,4),Tabla3[[COD]:[PROCESO]],5,0),"")</f>
        <v/>
      </c>
      <c r="B3223" s="15"/>
      <c r="C3223" s="85"/>
      <c r="D3223" s="84" t="e">
        <f>VLOOKUP(E3223,FINCAS!$A$2:$B$77,2,0)</f>
        <v>#N/A</v>
      </c>
      <c r="E3223" s="15"/>
      <c r="F3223" s="15"/>
      <c r="G3223" s="82" t="e">
        <f>VLOOKUP(F3223,'ESTADAR V3 2025'!$D$125:$E$240,2,0)</f>
        <v>#N/A</v>
      </c>
      <c r="H3223" s="86"/>
      <c r="I3223" s="86"/>
      <c r="J3223" s="15"/>
      <c r="K3223" s="92">
        <f t="shared" si="207"/>
        <v>0</v>
      </c>
      <c r="L3223" s="93">
        <f t="shared" si="208"/>
        <v>0</v>
      </c>
      <c r="M3223" s="94" t="str">
        <f>+IFERROR(VLOOKUP(LEFT(F3223,4),'ESTADAR V3 2025'!$C$4:$G$116,4,0),"")</f>
        <v/>
      </c>
      <c r="N3223" s="95" t="str">
        <f t="shared" si="209"/>
        <v/>
      </c>
      <c r="O3223" s="96" t="str">
        <f t="shared" si="210"/>
        <v/>
      </c>
      <c r="P3223" s="14"/>
      <c r="Q3223" s="14"/>
      <c r="R3223" s="218" t="e">
        <f>+VLOOKUP(F3223,'ESTADAR V3 2025'!$D$125:$G$236,4,FALSE)</f>
        <v>#N/A</v>
      </c>
    </row>
    <row r="3224" spans="1:18" x14ac:dyDescent="0.35">
      <c r="A3224" s="83" t="str">
        <f>IFERROR(VLOOKUP(LEFT(F3224,4),Tabla3[[COD]:[PROCESO]],5,0),"")</f>
        <v/>
      </c>
      <c r="B3224" s="15"/>
      <c r="C3224" s="85"/>
      <c r="D3224" s="84" t="e">
        <f>VLOOKUP(E3224,FINCAS!$A$2:$B$77,2,0)</f>
        <v>#N/A</v>
      </c>
      <c r="E3224" s="15"/>
      <c r="F3224" s="15"/>
      <c r="G3224" s="82" t="e">
        <f>VLOOKUP(F3224,'ESTADAR V3 2025'!$D$125:$E$240,2,0)</f>
        <v>#N/A</v>
      </c>
      <c r="H3224" s="86"/>
      <c r="I3224" s="86"/>
      <c r="J3224" s="15"/>
      <c r="K3224" s="92">
        <f t="shared" si="207"/>
        <v>0</v>
      </c>
      <c r="L3224" s="93">
        <f t="shared" si="208"/>
        <v>0</v>
      </c>
      <c r="M3224" s="94" t="str">
        <f>+IFERROR(VLOOKUP(LEFT(F3224,4),'ESTADAR V3 2025'!$C$4:$G$116,4,0),"")</f>
        <v/>
      </c>
      <c r="N3224" s="95" t="str">
        <f t="shared" si="209"/>
        <v/>
      </c>
      <c r="O3224" s="96" t="str">
        <f t="shared" si="210"/>
        <v/>
      </c>
      <c r="P3224" s="14"/>
      <c r="Q3224" s="14"/>
      <c r="R3224" s="218" t="e">
        <f>+VLOOKUP(F3224,'ESTADAR V3 2025'!$D$125:$G$236,4,FALSE)</f>
        <v>#N/A</v>
      </c>
    </row>
    <row r="3225" spans="1:18" x14ac:dyDescent="0.35">
      <c r="A3225" s="83" t="str">
        <f>IFERROR(VLOOKUP(LEFT(F3225,4),Tabla3[[COD]:[PROCESO]],5,0),"")</f>
        <v/>
      </c>
      <c r="B3225" s="15"/>
      <c r="C3225" s="85"/>
      <c r="D3225" s="84" t="e">
        <f>VLOOKUP(E3225,FINCAS!$A$2:$B$77,2,0)</f>
        <v>#N/A</v>
      </c>
      <c r="E3225" s="15"/>
      <c r="F3225" s="15"/>
      <c r="G3225" s="82" t="e">
        <f>VLOOKUP(F3225,'ESTADAR V3 2025'!$D$125:$E$240,2,0)</f>
        <v>#N/A</v>
      </c>
      <c r="H3225" s="86"/>
      <c r="I3225" s="86"/>
      <c r="J3225" s="15"/>
      <c r="K3225" s="92">
        <f t="shared" si="207"/>
        <v>0</v>
      </c>
      <c r="L3225" s="93">
        <f t="shared" si="208"/>
        <v>0</v>
      </c>
      <c r="M3225" s="94" t="str">
        <f>+IFERROR(VLOOKUP(LEFT(F3225,4),'ESTADAR V3 2025'!$C$4:$G$116,4,0),"")</f>
        <v/>
      </c>
      <c r="N3225" s="95" t="str">
        <f t="shared" si="209"/>
        <v/>
      </c>
      <c r="O3225" s="96" t="str">
        <f t="shared" si="210"/>
        <v/>
      </c>
      <c r="P3225" s="14"/>
      <c r="Q3225" s="14"/>
      <c r="R3225" s="218" t="e">
        <f>+VLOOKUP(F3225,'ESTADAR V3 2025'!$D$125:$G$236,4,FALSE)</f>
        <v>#N/A</v>
      </c>
    </row>
    <row r="3226" spans="1:18" x14ac:dyDescent="0.35">
      <c r="A3226" s="83" t="str">
        <f>IFERROR(VLOOKUP(LEFT(F3226,4),Tabla3[[COD]:[PROCESO]],5,0),"")</f>
        <v/>
      </c>
      <c r="B3226" s="15"/>
      <c r="C3226" s="85"/>
      <c r="D3226" s="84" t="e">
        <f>VLOOKUP(E3226,FINCAS!$A$2:$B$77,2,0)</f>
        <v>#N/A</v>
      </c>
      <c r="E3226" s="15"/>
      <c r="F3226" s="15"/>
      <c r="G3226" s="82" t="e">
        <f>VLOOKUP(F3226,'ESTADAR V3 2025'!$D$125:$E$240,2,0)</f>
        <v>#N/A</v>
      </c>
      <c r="H3226" s="86"/>
      <c r="I3226" s="86"/>
      <c r="J3226" s="15"/>
      <c r="K3226" s="92">
        <f t="shared" si="207"/>
        <v>0</v>
      </c>
      <c r="L3226" s="93">
        <f t="shared" si="208"/>
        <v>0</v>
      </c>
      <c r="M3226" s="94" t="str">
        <f>+IFERROR(VLOOKUP(LEFT(F3226,4),'ESTADAR V3 2025'!$C$4:$G$116,4,0),"")</f>
        <v/>
      </c>
      <c r="N3226" s="95" t="str">
        <f t="shared" si="209"/>
        <v/>
      </c>
      <c r="O3226" s="96" t="str">
        <f t="shared" si="210"/>
        <v/>
      </c>
      <c r="P3226" s="14"/>
      <c r="Q3226" s="14"/>
      <c r="R3226" s="218" t="e">
        <f>+VLOOKUP(F3226,'ESTADAR V3 2025'!$D$125:$G$236,4,FALSE)</f>
        <v>#N/A</v>
      </c>
    </row>
    <row r="3227" spans="1:18" x14ac:dyDescent="0.35">
      <c r="A3227" s="83" t="str">
        <f>IFERROR(VLOOKUP(LEFT(F3227,4),Tabla3[[COD]:[PROCESO]],5,0),"")</f>
        <v/>
      </c>
      <c r="B3227" s="15"/>
      <c r="C3227" s="85"/>
      <c r="D3227" s="84" t="e">
        <f>VLOOKUP(E3227,FINCAS!$A$2:$B$77,2,0)</f>
        <v>#N/A</v>
      </c>
      <c r="E3227" s="15"/>
      <c r="F3227" s="15"/>
      <c r="G3227" s="82" t="e">
        <f>VLOOKUP(F3227,'ESTADAR V3 2025'!$D$125:$E$240,2,0)</f>
        <v>#N/A</v>
      </c>
      <c r="H3227" s="86"/>
      <c r="I3227" s="86"/>
      <c r="J3227" s="15"/>
      <c r="K3227" s="92">
        <f t="shared" si="207"/>
        <v>0</v>
      </c>
      <c r="L3227" s="93">
        <f t="shared" si="208"/>
        <v>0</v>
      </c>
      <c r="M3227" s="94" t="str">
        <f>+IFERROR(VLOOKUP(LEFT(F3227,4),'ESTADAR V3 2025'!$C$4:$G$116,4,0),"")</f>
        <v/>
      </c>
      <c r="N3227" s="95" t="str">
        <f t="shared" si="209"/>
        <v/>
      </c>
      <c r="O3227" s="96" t="str">
        <f t="shared" si="210"/>
        <v/>
      </c>
      <c r="P3227" s="14"/>
      <c r="Q3227" s="14"/>
      <c r="R3227" s="218" t="e">
        <f>+VLOOKUP(F3227,'ESTADAR V3 2025'!$D$125:$G$236,4,FALSE)</f>
        <v>#N/A</v>
      </c>
    </row>
    <row r="3228" spans="1:18" x14ac:dyDescent="0.35">
      <c r="A3228" s="83" t="str">
        <f>IFERROR(VLOOKUP(LEFT(F3228,4),Tabla3[[COD]:[PROCESO]],5,0),"")</f>
        <v/>
      </c>
      <c r="B3228" s="15"/>
      <c r="C3228" s="85"/>
      <c r="D3228" s="84" t="e">
        <f>VLOOKUP(E3228,FINCAS!$A$2:$B$77,2,0)</f>
        <v>#N/A</v>
      </c>
      <c r="E3228" s="15"/>
      <c r="F3228" s="15"/>
      <c r="G3228" s="82" t="e">
        <f>VLOOKUP(F3228,'ESTADAR V3 2025'!$D$125:$E$240,2,0)</f>
        <v>#N/A</v>
      </c>
      <c r="H3228" s="86"/>
      <c r="I3228" s="86"/>
      <c r="J3228" s="15"/>
      <c r="K3228" s="92">
        <f t="shared" si="207"/>
        <v>0</v>
      </c>
      <c r="L3228" s="93">
        <f t="shared" si="208"/>
        <v>0</v>
      </c>
      <c r="M3228" s="94" t="str">
        <f>+IFERROR(VLOOKUP(LEFT(F3228,4),'ESTADAR V3 2025'!$C$4:$G$116,4,0),"")</f>
        <v/>
      </c>
      <c r="N3228" s="95" t="str">
        <f t="shared" si="209"/>
        <v/>
      </c>
      <c r="O3228" s="96" t="str">
        <f t="shared" si="210"/>
        <v/>
      </c>
      <c r="P3228" s="14"/>
      <c r="Q3228" s="14"/>
      <c r="R3228" s="218" t="e">
        <f>+VLOOKUP(F3228,'ESTADAR V3 2025'!$D$125:$G$236,4,FALSE)</f>
        <v>#N/A</v>
      </c>
    </row>
    <row r="3229" spans="1:18" x14ac:dyDescent="0.35">
      <c r="A3229" s="83" t="str">
        <f>IFERROR(VLOOKUP(LEFT(F3229,4),Tabla3[[COD]:[PROCESO]],5,0),"")</f>
        <v/>
      </c>
      <c r="B3229" s="15"/>
      <c r="C3229" s="85"/>
      <c r="D3229" s="84" t="e">
        <f>VLOOKUP(E3229,FINCAS!$A$2:$B$77,2,0)</f>
        <v>#N/A</v>
      </c>
      <c r="E3229" s="15"/>
      <c r="F3229" s="15"/>
      <c r="G3229" s="82" t="e">
        <f>VLOOKUP(F3229,'ESTADAR V3 2025'!$D$125:$E$240,2,0)</f>
        <v>#N/A</v>
      </c>
      <c r="H3229" s="86"/>
      <c r="I3229" s="86"/>
      <c r="J3229" s="15"/>
      <c r="K3229" s="92">
        <f t="shared" si="207"/>
        <v>0</v>
      </c>
      <c r="L3229" s="93">
        <f t="shared" si="208"/>
        <v>0</v>
      </c>
      <c r="M3229" s="94" t="str">
        <f>+IFERROR(VLOOKUP(LEFT(F3229,4),'ESTADAR V3 2025'!$C$4:$G$116,4,0),"")</f>
        <v/>
      </c>
      <c r="N3229" s="95" t="str">
        <f t="shared" si="209"/>
        <v/>
      </c>
      <c r="O3229" s="96" t="str">
        <f t="shared" si="210"/>
        <v/>
      </c>
      <c r="P3229" s="14"/>
      <c r="Q3229" s="14"/>
      <c r="R3229" s="218" t="e">
        <f>+VLOOKUP(F3229,'ESTADAR V3 2025'!$D$125:$G$236,4,FALSE)</f>
        <v>#N/A</v>
      </c>
    </row>
    <row r="3230" spans="1:18" x14ac:dyDescent="0.35">
      <c r="A3230" s="83" t="str">
        <f>IFERROR(VLOOKUP(LEFT(F3230,4),Tabla3[[COD]:[PROCESO]],5,0),"")</f>
        <v/>
      </c>
      <c r="B3230" s="15"/>
      <c r="C3230" s="85"/>
      <c r="D3230" s="84" t="e">
        <f>VLOOKUP(E3230,FINCAS!$A$2:$B$77,2,0)</f>
        <v>#N/A</v>
      </c>
      <c r="E3230" s="15"/>
      <c r="F3230" s="15"/>
      <c r="G3230" s="82" t="e">
        <f>VLOOKUP(F3230,'ESTADAR V3 2025'!$D$125:$E$240,2,0)</f>
        <v>#N/A</v>
      </c>
      <c r="H3230" s="86"/>
      <c r="I3230" s="86"/>
      <c r="J3230" s="15"/>
      <c r="K3230" s="92">
        <f t="shared" si="207"/>
        <v>0</v>
      </c>
      <c r="L3230" s="93">
        <f t="shared" si="208"/>
        <v>0</v>
      </c>
      <c r="M3230" s="94" t="str">
        <f>+IFERROR(VLOOKUP(LEFT(F3230,4),'ESTADAR V3 2025'!$C$4:$G$116,4,0),"")</f>
        <v/>
      </c>
      <c r="N3230" s="95" t="str">
        <f t="shared" si="209"/>
        <v/>
      </c>
      <c r="O3230" s="96" t="str">
        <f t="shared" si="210"/>
        <v/>
      </c>
      <c r="P3230" s="14"/>
      <c r="Q3230" s="14"/>
      <c r="R3230" s="218" t="e">
        <f>+VLOOKUP(F3230,'ESTADAR V3 2025'!$D$125:$G$236,4,FALSE)</f>
        <v>#N/A</v>
      </c>
    </row>
    <row r="3231" spans="1:18" x14ac:dyDescent="0.35">
      <c r="A3231" s="83" t="str">
        <f>IFERROR(VLOOKUP(LEFT(F3231,4),Tabla3[[COD]:[PROCESO]],5,0),"")</f>
        <v/>
      </c>
      <c r="B3231" s="15"/>
      <c r="C3231" s="85"/>
      <c r="D3231" s="84" t="e">
        <f>VLOOKUP(E3231,FINCAS!$A$2:$B$77,2,0)</f>
        <v>#N/A</v>
      </c>
      <c r="E3231" s="15"/>
      <c r="F3231" s="15"/>
      <c r="G3231" s="82" t="e">
        <f>VLOOKUP(F3231,'ESTADAR V3 2025'!$D$125:$E$240,2,0)</f>
        <v>#N/A</v>
      </c>
      <c r="H3231" s="86"/>
      <c r="I3231" s="86"/>
      <c r="J3231" s="15"/>
      <c r="K3231" s="92">
        <f t="shared" si="207"/>
        <v>0</v>
      </c>
      <c r="L3231" s="93">
        <f t="shared" si="208"/>
        <v>0</v>
      </c>
      <c r="M3231" s="94" t="str">
        <f>+IFERROR(VLOOKUP(LEFT(F3231,4),'ESTADAR V3 2025'!$C$4:$G$116,4,0),"")</f>
        <v/>
      </c>
      <c r="N3231" s="95" t="str">
        <f t="shared" si="209"/>
        <v/>
      </c>
      <c r="O3231" s="96" t="str">
        <f t="shared" si="210"/>
        <v/>
      </c>
      <c r="P3231" s="14"/>
      <c r="Q3231" s="14"/>
      <c r="R3231" s="218" t="e">
        <f>+VLOOKUP(F3231,'ESTADAR V3 2025'!$D$125:$G$236,4,FALSE)</f>
        <v>#N/A</v>
      </c>
    </row>
    <row r="3232" spans="1:18" x14ac:dyDescent="0.35">
      <c r="A3232" s="83" t="str">
        <f>IFERROR(VLOOKUP(LEFT(F3232,4),Tabla3[[COD]:[PROCESO]],5,0),"")</f>
        <v/>
      </c>
      <c r="B3232" s="15"/>
      <c r="C3232" s="85"/>
      <c r="D3232" s="84" t="e">
        <f>VLOOKUP(E3232,FINCAS!$A$2:$B$77,2,0)</f>
        <v>#N/A</v>
      </c>
      <c r="E3232" s="15"/>
      <c r="F3232" s="15"/>
      <c r="G3232" s="82" t="e">
        <f>VLOOKUP(F3232,'ESTADAR V3 2025'!$D$125:$E$240,2,0)</f>
        <v>#N/A</v>
      </c>
      <c r="H3232" s="86"/>
      <c r="I3232" s="86"/>
      <c r="J3232" s="15"/>
      <c r="K3232" s="92">
        <f t="shared" si="207"/>
        <v>0</v>
      </c>
      <c r="L3232" s="93">
        <f t="shared" si="208"/>
        <v>0</v>
      </c>
      <c r="M3232" s="94" t="str">
        <f>+IFERROR(VLOOKUP(LEFT(F3232,4),'ESTADAR V3 2025'!$C$4:$G$116,4,0),"")</f>
        <v/>
      </c>
      <c r="N3232" s="95" t="str">
        <f t="shared" si="209"/>
        <v/>
      </c>
      <c r="O3232" s="96" t="str">
        <f t="shared" si="210"/>
        <v/>
      </c>
      <c r="P3232" s="14"/>
      <c r="Q3232" s="14"/>
      <c r="R3232" s="218" t="e">
        <f>+VLOOKUP(F3232,'ESTADAR V3 2025'!$D$125:$G$236,4,FALSE)</f>
        <v>#N/A</v>
      </c>
    </row>
    <row r="3233" spans="1:18" x14ac:dyDescent="0.35">
      <c r="A3233" s="83" t="str">
        <f>IFERROR(VLOOKUP(LEFT(F3233,4),Tabla3[[COD]:[PROCESO]],5,0),"")</f>
        <v/>
      </c>
      <c r="B3233" s="15"/>
      <c r="C3233" s="85"/>
      <c r="D3233" s="84" t="e">
        <f>VLOOKUP(E3233,FINCAS!$A$2:$B$77,2,0)</f>
        <v>#N/A</v>
      </c>
      <c r="E3233" s="15"/>
      <c r="F3233" s="15"/>
      <c r="G3233" s="82" t="e">
        <f>VLOOKUP(F3233,'ESTADAR V3 2025'!$D$125:$E$240,2,0)</f>
        <v>#N/A</v>
      </c>
      <c r="H3233" s="86"/>
      <c r="I3233" s="86"/>
      <c r="J3233" s="15"/>
      <c r="K3233" s="92">
        <f t="shared" ref="K3233:K3296" si="211">+IFERROR(L3233,M3233)</f>
        <v>0</v>
      </c>
      <c r="L3233" s="93">
        <f t="shared" ref="L3233:L3296" si="212">+(I3233-H3233)*24</f>
        <v>0</v>
      </c>
      <c r="M3233" s="94" t="str">
        <f>+IFERROR(VLOOKUP(LEFT(F3233,4),'ESTADAR V3 2025'!$C$4:$G$116,4,0),"")</f>
        <v/>
      </c>
      <c r="N3233" s="95" t="str">
        <f t="shared" ref="N3233:N3296" si="213">IFERROR(J3233/L3233,"")</f>
        <v/>
      </c>
      <c r="O3233" s="96" t="str">
        <f t="shared" ref="O3233:O3296" si="214">IFERROR(N3233/M3233,"")</f>
        <v/>
      </c>
      <c r="P3233" s="14"/>
      <c r="Q3233" s="14"/>
      <c r="R3233" s="218" t="e">
        <f>+VLOOKUP(F3233,'ESTADAR V3 2025'!$D$125:$G$236,4,FALSE)</f>
        <v>#N/A</v>
      </c>
    </row>
    <row r="3234" spans="1:18" x14ac:dyDescent="0.35">
      <c r="A3234" s="83" t="str">
        <f>IFERROR(VLOOKUP(LEFT(F3234,4),Tabla3[[COD]:[PROCESO]],5,0),"")</f>
        <v/>
      </c>
      <c r="B3234" s="15"/>
      <c r="C3234" s="85"/>
      <c r="D3234" s="84" t="e">
        <f>VLOOKUP(E3234,FINCAS!$A$2:$B$77,2,0)</f>
        <v>#N/A</v>
      </c>
      <c r="E3234" s="15"/>
      <c r="F3234" s="15"/>
      <c r="G3234" s="82" t="e">
        <f>VLOOKUP(F3234,'ESTADAR V3 2025'!$D$125:$E$240,2,0)</f>
        <v>#N/A</v>
      </c>
      <c r="H3234" s="86"/>
      <c r="I3234" s="86"/>
      <c r="J3234" s="15"/>
      <c r="K3234" s="92">
        <f t="shared" si="211"/>
        <v>0</v>
      </c>
      <c r="L3234" s="93">
        <f t="shared" si="212"/>
        <v>0</v>
      </c>
      <c r="M3234" s="94" t="str">
        <f>+IFERROR(VLOOKUP(LEFT(F3234,4),'ESTADAR V3 2025'!$C$4:$G$116,4,0),"")</f>
        <v/>
      </c>
      <c r="N3234" s="95" t="str">
        <f t="shared" si="213"/>
        <v/>
      </c>
      <c r="O3234" s="96" t="str">
        <f t="shared" si="214"/>
        <v/>
      </c>
      <c r="P3234" s="14"/>
      <c r="Q3234" s="14"/>
      <c r="R3234" s="218" t="e">
        <f>+VLOOKUP(F3234,'ESTADAR V3 2025'!$D$125:$G$236,4,FALSE)</f>
        <v>#N/A</v>
      </c>
    </row>
    <row r="3235" spans="1:18" x14ac:dyDescent="0.35">
      <c r="A3235" s="83" t="str">
        <f>IFERROR(VLOOKUP(LEFT(F3235,4),Tabla3[[COD]:[PROCESO]],5,0),"")</f>
        <v/>
      </c>
      <c r="B3235" s="15"/>
      <c r="C3235" s="85"/>
      <c r="D3235" s="84" t="e">
        <f>VLOOKUP(E3235,FINCAS!$A$2:$B$77,2,0)</f>
        <v>#N/A</v>
      </c>
      <c r="E3235" s="15"/>
      <c r="F3235" s="15"/>
      <c r="G3235" s="82" t="e">
        <f>VLOOKUP(F3235,'ESTADAR V3 2025'!$D$125:$E$240,2,0)</f>
        <v>#N/A</v>
      </c>
      <c r="H3235" s="86"/>
      <c r="I3235" s="86"/>
      <c r="J3235" s="15"/>
      <c r="K3235" s="92">
        <f t="shared" si="211"/>
        <v>0</v>
      </c>
      <c r="L3235" s="93">
        <f t="shared" si="212"/>
        <v>0</v>
      </c>
      <c r="M3235" s="94" t="str">
        <f>+IFERROR(VLOOKUP(LEFT(F3235,4),'ESTADAR V3 2025'!$C$4:$G$116,4,0),"")</f>
        <v/>
      </c>
      <c r="N3235" s="95" t="str">
        <f t="shared" si="213"/>
        <v/>
      </c>
      <c r="O3235" s="96" t="str">
        <f t="shared" si="214"/>
        <v/>
      </c>
      <c r="P3235" s="14"/>
      <c r="Q3235" s="14"/>
      <c r="R3235" s="218" t="e">
        <f>+VLOOKUP(F3235,'ESTADAR V3 2025'!$D$125:$G$236,4,FALSE)</f>
        <v>#N/A</v>
      </c>
    </row>
    <row r="3236" spans="1:18" x14ac:dyDescent="0.35">
      <c r="A3236" s="83" t="str">
        <f>IFERROR(VLOOKUP(LEFT(F3236,4),Tabla3[[COD]:[PROCESO]],5,0),"")</f>
        <v/>
      </c>
      <c r="B3236" s="15"/>
      <c r="C3236" s="85"/>
      <c r="D3236" s="84" t="e">
        <f>VLOOKUP(E3236,FINCAS!$A$2:$B$77,2,0)</f>
        <v>#N/A</v>
      </c>
      <c r="E3236" s="15"/>
      <c r="F3236" s="15"/>
      <c r="G3236" s="82" t="e">
        <f>VLOOKUP(F3236,'ESTADAR V3 2025'!$D$125:$E$240,2,0)</f>
        <v>#N/A</v>
      </c>
      <c r="H3236" s="86"/>
      <c r="I3236" s="86"/>
      <c r="J3236" s="15"/>
      <c r="K3236" s="92">
        <f t="shared" si="211"/>
        <v>0</v>
      </c>
      <c r="L3236" s="93">
        <f t="shared" si="212"/>
        <v>0</v>
      </c>
      <c r="M3236" s="94" t="str">
        <f>+IFERROR(VLOOKUP(LEFT(F3236,4),'ESTADAR V3 2025'!$C$4:$G$116,4,0),"")</f>
        <v/>
      </c>
      <c r="N3236" s="95" t="str">
        <f t="shared" si="213"/>
        <v/>
      </c>
      <c r="O3236" s="96" t="str">
        <f t="shared" si="214"/>
        <v/>
      </c>
      <c r="P3236" s="14"/>
      <c r="Q3236" s="14"/>
      <c r="R3236" s="218" t="e">
        <f>+VLOOKUP(F3236,'ESTADAR V3 2025'!$D$125:$G$236,4,FALSE)</f>
        <v>#N/A</v>
      </c>
    </row>
    <row r="3237" spans="1:18" x14ac:dyDescent="0.35">
      <c r="A3237" s="83" t="str">
        <f>IFERROR(VLOOKUP(LEFT(F3237,4),Tabla3[[COD]:[PROCESO]],5,0),"")</f>
        <v/>
      </c>
      <c r="B3237" s="15"/>
      <c r="C3237" s="85"/>
      <c r="D3237" s="84" t="e">
        <f>VLOOKUP(E3237,FINCAS!$A$2:$B$77,2,0)</f>
        <v>#N/A</v>
      </c>
      <c r="E3237" s="15"/>
      <c r="F3237" s="15"/>
      <c r="G3237" s="82" t="e">
        <f>VLOOKUP(F3237,'ESTADAR V3 2025'!$D$125:$E$240,2,0)</f>
        <v>#N/A</v>
      </c>
      <c r="H3237" s="86"/>
      <c r="I3237" s="86"/>
      <c r="J3237" s="15"/>
      <c r="K3237" s="92">
        <f t="shared" si="211"/>
        <v>0</v>
      </c>
      <c r="L3237" s="93">
        <f t="shared" si="212"/>
        <v>0</v>
      </c>
      <c r="M3237" s="94" t="str">
        <f>+IFERROR(VLOOKUP(LEFT(F3237,4),'ESTADAR V3 2025'!$C$4:$G$116,4,0),"")</f>
        <v/>
      </c>
      <c r="N3237" s="95" t="str">
        <f t="shared" si="213"/>
        <v/>
      </c>
      <c r="O3237" s="96" t="str">
        <f t="shared" si="214"/>
        <v/>
      </c>
      <c r="P3237" s="14"/>
      <c r="Q3237" s="14"/>
      <c r="R3237" s="218" t="e">
        <f>+VLOOKUP(F3237,'ESTADAR V3 2025'!$D$125:$G$236,4,FALSE)</f>
        <v>#N/A</v>
      </c>
    </row>
    <row r="3238" spans="1:18" x14ac:dyDescent="0.35">
      <c r="A3238" s="83" t="str">
        <f>IFERROR(VLOOKUP(LEFT(F3238,4),Tabla3[[COD]:[PROCESO]],5,0),"")</f>
        <v/>
      </c>
      <c r="B3238" s="15"/>
      <c r="C3238" s="85"/>
      <c r="D3238" s="84" t="e">
        <f>VLOOKUP(E3238,FINCAS!$A$2:$B$77,2,0)</f>
        <v>#N/A</v>
      </c>
      <c r="E3238" s="15"/>
      <c r="F3238" s="15"/>
      <c r="G3238" s="82" t="e">
        <f>VLOOKUP(F3238,'ESTADAR V3 2025'!$D$125:$E$240,2,0)</f>
        <v>#N/A</v>
      </c>
      <c r="H3238" s="86"/>
      <c r="I3238" s="86"/>
      <c r="J3238" s="15"/>
      <c r="K3238" s="92">
        <f t="shared" si="211"/>
        <v>0</v>
      </c>
      <c r="L3238" s="93">
        <f t="shared" si="212"/>
        <v>0</v>
      </c>
      <c r="M3238" s="94" t="str">
        <f>+IFERROR(VLOOKUP(LEFT(F3238,4),'ESTADAR V3 2025'!$C$4:$G$116,4,0),"")</f>
        <v/>
      </c>
      <c r="N3238" s="95" t="str">
        <f t="shared" si="213"/>
        <v/>
      </c>
      <c r="O3238" s="96" t="str">
        <f t="shared" si="214"/>
        <v/>
      </c>
      <c r="P3238" s="14"/>
      <c r="Q3238" s="14"/>
      <c r="R3238" s="218" t="e">
        <f>+VLOOKUP(F3238,'ESTADAR V3 2025'!$D$125:$G$236,4,FALSE)</f>
        <v>#N/A</v>
      </c>
    </row>
    <row r="3239" spans="1:18" x14ac:dyDescent="0.35">
      <c r="A3239" s="83" t="str">
        <f>IFERROR(VLOOKUP(LEFT(F3239,4),Tabla3[[COD]:[PROCESO]],5,0),"")</f>
        <v/>
      </c>
      <c r="B3239" s="15"/>
      <c r="C3239" s="85"/>
      <c r="D3239" s="84" t="e">
        <f>VLOOKUP(E3239,FINCAS!$A$2:$B$77,2,0)</f>
        <v>#N/A</v>
      </c>
      <c r="E3239" s="15"/>
      <c r="F3239" s="15"/>
      <c r="G3239" s="82" t="e">
        <f>VLOOKUP(F3239,'ESTADAR V3 2025'!$D$125:$E$240,2,0)</f>
        <v>#N/A</v>
      </c>
      <c r="H3239" s="86"/>
      <c r="I3239" s="86"/>
      <c r="J3239" s="15"/>
      <c r="K3239" s="92">
        <f t="shared" si="211"/>
        <v>0</v>
      </c>
      <c r="L3239" s="93">
        <f t="shared" si="212"/>
        <v>0</v>
      </c>
      <c r="M3239" s="94" t="str">
        <f>+IFERROR(VLOOKUP(LEFT(F3239,4),'ESTADAR V3 2025'!$C$4:$G$116,4,0),"")</f>
        <v/>
      </c>
      <c r="N3239" s="95" t="str">
        <f t="shared" si="213"/>
        <v/>
      </c>
      <c r="O3239" s="96" t="str">
        <f t="shared" si="214"/>
        <v/>
      </c>
      <c r="P3239" s="14"/>
      <c r="Q3239" s="14"/>
      <c r="R3239" s="218" t="e">
        <f>+VLOOKUP(F3239,'ESTADAR V3 2025'!$D$125:$G$236,4,FALSE)</f>
        <v>#N/A</v>
      </c>
    </row>
    <row r="3240" spans="1:18" x14ac:dyDescent="0.35">
      <c r="A3240" s="83" t="str">
        <f>IFERROR(VLOOKUP(LEFT(F3240,4),Tabla3[[COD]:[PROCESO]],5,0),"")</f>
        <v/>
      </c>
      <c r="B3240" s="15"/>
      <c r="C3240" s="85"/>
      <c r="D3240" s="84" t="e">
        <f>VLOOKUP(E3240,FINCAS!$A$2:$B$77,2,0)</f>
        <v>#N/A</v>
      </c>
      <c r="E3240" s="15"/>
      <c r="F3240" s="15"/>
      <c r="G3240" s="82" t="e">
        <f>VLOOKUP(F3240,'ESTADAR V3 2025'!$D$125:$E$240,2,0)</f>
        <v>#N/A</v>
      </c>
      <c r="H3240" s="86"/>
      <c r="I3240" s="86"/>
      <c r="J3240" s="15"/>
      <c r="K3240" s="92">
        <f t="shared" si="211"/>
        <v>0</v>
      </c>
      <c r="L3240" s="93">
        <f t="shared" si="212"/>
        <v>0</v>
      </c>
      <c r="M3240" s="94" t="str">
        <f>+IFERROR(VLOOKUP(LEFT(F3240,4),'ESTADAR V3 2025'!$C$4:$G$116,4,0),"")</f>
        <v/>
      </c>
      <c r="N3240" s="95" t="str">
        <f t="shared" si="213"/>
        <v/>
      </c>
      <c r="O3240" s="96" t="str">
        <f t="shared" si="214"/>
        <v/>
      </c>
      <c r="P3240" s="14"/>
      <c r="Q3240" s="14"/>
      <c r="R3240" s="218" t="e">
        <f>+VLOOKUP(F3240,'ESTADAR V3 2025'!$D$125:$G$236,4,FALSE)</f>
        <v>#N/A</v>
      </c>
    </row>
    <row r="3241" spans="1:18" x14ac:dyDescent="0.35">
      <c r="A3241" s="83" t="str">
        <f>IFERROR(VLOOKUP(LEFT(F3241,4),Tabla3[[COD]:[PROCESO]],5,0),"")</f>
        <v/>
      </c>
      <c r="B3241" s="15"/>
      <c r="C3241" s="85"/>
      <c r="D3241" s="84" t="e">
        <f>VLOOKUP(E3241,FINCAS!$A$2:$B$77,2,0)</f>
        <v>#N/A</v>
      </c>
      <c r="E3241" s="15"/>
      <c r="F3241" s="15"/>
      <c r="G3241" s="82" t="e">
        <f>VLOOKUP(F3241,'ESTADAR V3 2025'!$D$125:$E$240,2,0)</f>
        <v>#N/A</v>
      </c>
      <c r="H3241" s="86"/>
      <c r="I3241" s="86"/>
      <c r="J3241" s="15"/>
      <c r="K3241" s="92">
        <f t="shared" si="211"/>
        <v>0</v>
      </c>
      <c r="L3241" s="93">
        <f t="shared" si="212"/>
        <v>0</v>
      </c>
      <c r="M3241" s="94" t="str">
        <f>+IFERROR(VLOOKUP(LEFT(F3241,4),'ESTADAR V3 2025'!$C$4:$G$116,4,0),"")</f>
        <v/>
      </c>
      <c r="N3241" s="95" t="str">
        <f t="shared" si="213"/>
        <v/>
      </c>
      <c r="O3241" s="96" t="str">
        <f t="shared" si="214"/>
        <v/>
      </c>
      <c r="P3241" s="14"/>
      <c r="Q3241" s="14"/>
      <c r="R3241" s="218" t="e">
        <f>+VLOOKUP(F3241,'ESTADAR V3 2025'!$D$125:$G$236,4,FALSE)</f>
        <v>#N/A</v>
      </c>
    </row>
    <row r="3242" spans="1:18" x14ac:dyDescent="0.35">
      <c r="A3242" s="83" t="str">
        <f>IFERROR(VLOOKUP(LEFT(F3242,4),Tabla3[[COD]:[PROCESO]],5,0),"")</f>
        <v/>
      </c>
      <c r="B3242" s="15"/>
      <c r="C3242" s="85"/>
      <c r="D3242" s="84" t="e">
        <f>VLOOKUP(E3242,FINCAS!$A$2:$B$77,2,0)</f>
        <v>#N/A</v>
      </c>
      <c r="E3242" s="15"/>
      <c r="F3242" s="15"/>
      <c r="G3242" s="82" t="e">
        <f>VLOOKUP(F3242,'ESTADAR V3 2025'!$D$125:$E$240,2,0)</f>
        <v>#N/A</v>
      </c>
      <c r="H3242" s="86"/>
      <c r="I3242" s="86"/>
      <c r="J3242" s="15"/>
      <c r="K3242" s="92">
        <f t="shared" si="211"/>
        <v>0</v>
      </c>
      <c r="L3242" s="93">
        <f t="shared" si="212"/>
        <v>0</v>
      </c>
      <c r="M3242" s="94" t="str">
        <f>+IFERROR(VLOOKUP(LEFT(F3242,4),'ESTADAR V3 2025'!$C$4:$G$116,4,0),"")</f>
        <v/>
      </c>
      <c r="N3242" s="95" t="str">
        <f t="shared" si="213"/>
        <v/>
      </c>
      <c r="O3242" s="96" t="str">
        <f t="shared" si="214"/>
        <v/>
      </c>
      <c r="P3242" s="14"/>
      <c r="Q3242" s="14"/>
      <c r="R3242" s="218" t="e">
        <f>+VLOOKUP(F3242,'ESTADAR V3 2025'!$D$125:$G$236,4,FALSE)</f>
        <v>#N/A</v>
      </c>
    </row>
    <row r="3243" spans="1:18" x14ac:dyDescent="0.35">
      <c r="A3243" s="83" t="str">
        <f>IFERROR(VLOOKUP(LEFT(F3243,4),Tabla3[[COD]:[PROCESO]],5,0),"")</f>
        <v/>
      </c>
      <c r="B3243" s="15"/>
      <c r="C3243" s="85"/>
      <c r="D3243" s="84" t="e">
        <f>VLOOKUP(E3243,FINCAS!$A$2:$B$77,2,0)</f>
        <v>#N/A</v>
      </c>
      <c r="E3243" s="15"/>
      <c r="F3243" s="15"/>
      <c r="G3243" s="82" t="e">
        <f>VLOOKUP(F3243,'ESTADAR V3 2025'!$D$125:$E$240,2,0)</f>
        <v>#N/A</v>
      </c>
      <c r="H3243" s="86"/>
      <c r="I3243" s="86"/>
      <c r="J3243" s="15"/>
      <c r="K3243" s="92">
        <f t="shared" si="211"/>
        <v>0</v>
      </c>
      <c r="L3243" s="93">
        <f t="shared" si="212"/>
        <v>0</v>
      </c>
      <c r="M3243" s="94" t="str">
        <f>+IFERROR(VLOOKUP(LEFT(F3243,4),'ESTADAR V3 2025'!$C$4:$G$116,4,0),"")</f>
        <v/>
      </c>
      <c r="N3243" s="95" t="str">
        <f t="shared" si="213"/>
        <v/>
      </c>
      <c r="O3243" s="96" t="str">
        <f t="shared" si="214"/>
        <v/>
      </c>
      <c r="P3243" s="14"/>
      <c r="Q3243" s="14"/>
      <c r="R3243" s="218" t="e">
        <f>+VLOOKUP(F3243,'ESTADAR V3 2025'!$D$125:$G$236,4,FALSE)</f>
        <v>#N/A</v>
      </c>
    </row>
    <row r="3244" spans="1:18" x14ac:dyDescent="0.35">
      <c r="A3244" s="83" t="str">
        <f>IFERROR(VLOOKUP(LEFT(F3244,4),Tabla3[[COD]:[PROCESO]],5,0),"")</f>
        <v/>
      </c>
      <c r="B3244" s="15"/>
      <c r="C3244" s="85"/>
      <c r="D3244" s="84" t="e">
        <f>VLOOKUP(E3244,FINCAS!$A$2:$B$77,2,0)</f>
        <v>#N/A</v>
      </c>
      <c r="E3244" s="15"/>
      <c r="F3244" s="15"/>
      <c r="G3244" s="82" t="e">
        <f>VLOOKUP(F3244,'ESTADAR V3 2025'!$D$125:$E$240,2,0)</f>
        <v>#N/A</v>
      </c>
      <c r="H3244" s="86"/>
      <c r="I3244" s="86"/>
      <c r="J3244" s="15"/>
      <c r="K3244" s="92">
        <f t="shared" si="211"/>
        <v>0</v>
      </c>
      <c r="L3244" s="93">
        <f t="shared" si="212"/>
        <v>0</v>
      </c>
      <c r="M3244" s="94" t="str">
        <f>+IFERROR(VLOOKUP(LEFT(F3244,4),'ESTADAR V3 2025'!$C$4:$G$116,4,0),"")</f>
        <v/>
      </c>
      <c r="N3244" s="95" t="str">
        <f t="shared" si="213"/>
        <v/>
      </c>
      <c r="O3244" s="96" t="str">
        <f t="shared" si="214"/>
        <v/>
      </c>
      <c r="P3244" s="14"/>
      <c r="Q3244" s="14"/>
      <c r="R3244" s="218" t="e">
        <f>+VLOOKUP(F3244,'ESTADAR V3 2025'!$D$125:$G$236,4,FALSE)</f>
        <v>#N/A</v>
      </c>
    </row>
    <row r="3245" spans="1:18" x14ac:dyDescent="0.35">
      <c r="A3245" s="83" t="str">
        <f>IFERROR(VLOOKUP(LEFT(F3245,4),Tabla3[[COD]:[PROCESO]],5,0),"")</f>
        <v/>
      </c>
      <c r="B3245" s="15"/>
      <c r="C3245" s="85"/>
      <c r="D3245" s="84" t="e">
        <f>VLOOKUP(E3245,FINCAS!$A$2:$B$77,2,0)</f>
        <v>#N/A</v>
      </c>
      <c r="E3245" s="15"/>
      <c r="F3245" s="15"/>
      <c r="G3245" s="82" t="e">
        <f>VLOOKUP(F3245,'ESTADAR V3 2025'!$D$125:$E$240,2,0)</f>
        <v>#N/A</v>
      </c>
      <c r="H3245" s="86"/>
      <c r="I3245" s="86"/>
      <c r="J3245" s="15"/>
      <c r="K3245" s="92">
        <f t="shared" si="211"/>
        <v>0</v>
      </c>
      <c r="L3245" s="93">
        <f t="shared" si="212"/>
        <v>0</v>
      </c>
      <c r="M3245" s="94" t="str">
        <f>+IFERROR(VLOOKUP(LEFT(F3245,4),'ESTADAR V3 2025'!$C$4:$G$116,4,0),"")</f>
        <v/>
      </c>
      <c r="N3245" s="95" t="str">
        <f t="shared" si="213"/>
        <v/>
      </c>
      <c r="O3245" s="96" t="str">
        <f t="shared" si="214"/>
        <v/>
      </c>
      <c r="P3245" s="14"/>
      <c r="Q3245" s="14"/>
      <c r="R3245" s="218" t="e">
        <f>+VLOOKUP(F3245,'ESTADAR V3 2025'!$D$125:$G$236,4,FALSE)</f>
        <v>#N/A</v>
      </c>
    </row>
    <row r="3246" spans="1:18" x14ac:dyDescent="0.35">
      <c r="A3246" s="83" t="str">
        <f>IFERROR(VLOOKUP(LEFT(F3246,4),Tabla3[[COD]:[PROCESO]],5,0),"")</f>
        <v/>
      </c>
      <c r="B3246" s="15"/>
      <c r="C3246" s="85"/>
      <c r="D3246" s="84" t="e">
        <f>VLOOKUP(E3246,FINCAS!$A$2:$B$77,2,0)</f>
        <v>#N/A</v>
      </c>
      <c r="E3246" s="15"/>
      <c r="F3246" s="15"/>
      <c r="G3246" s="82" t="e">
        <f>VLOOKUP(F3246,'ESTADAR V3 2025'!$D$125:$E$240,2,0)</f>
        <v>#N/A</v>
      </c>
      <c r="H3246" s="86"/>
      <c r="I3246" s="86"/>
      <c r="J3246" s="15"/>
      <c r="K3246" s="92">
        <f t="shared" si="211"/>
        <v>0</v>
      </c>
      <c r="L3246" s="93">
        <f t="shared" si="212"/>
        <v>0</v>
      </c>
      <c r="M3246" s="94" t="str">
        <f>+IFERROR(VLOOKUP(LEFT(F3246,4),'ESTADAR V3 2025'!$C$4:$G$116,4,0),"")</f>
        <v/>
      </c>
      <c r="N3246" s="95" t="str">
        <f t="shared" si="213"/>
        <v/>
      </c>
      <c r="O3246" s="96" t="str">
        <f t="shared" si="214"/>
        <v/>
      </c>
      <c r="P3246" s="14"/>
      <c r="Q3246" s="14"/>
      <c r="R3246" s="218" t="e">
        <f>+VLOOKUP(F3246,'ESTADAR V3 2025'!$D$125:$G$236,4,FALSE)</f>
        <v>#N/A</v>
      </c>
    </row>
    <row r="3247" spans="1:18" x14ac:dyDescent="0.35">
      <c r="A3247" s="83" t="str">
        <f>IFERROR(VLOOKUP(LEFT(F3247,4),Tabla3[[COD]:[PROCESO]],5,0),"")</f>
        <v/>
      </c>
      <c r="B3247" s="15"/>
      <c r="C3247" s="85"/>
      <c r="D3247" s="84" t="e">
        <f>VLOOKUP(E3247,FINCAS!$A$2:$B$77,2,0)</f>
        <v>#N/A</v>
      </c>
      <c r="E3247" s="15"/>
      <c r="F3247" s="15"/>
      <c r="G3247" s="82" t="e">
        <f>VLOOKUP(F3247,'ESTADAR V3 2025'!$D$125:$E$240,2,0)</f>
        <v>#N/A</v>
      </c>
      <c r="H3247" s="86"/>
      <c r="I3247" s="86"/>
      <c r="J3247" s="15"/>
      <c r="K3247" s="92">
        <f t="shared" si="211"/>
        <v>0</v>
      </c>
      <c r="L3247" s="93">
        <f t="shared" si="212"/>
        <v>0</v>
      </c>
      <c r="M3247" s="94" t="str">
        <f>+IFERROR(VLOOKUP(LEFT(F3247,4),'ESTADAR V3 2025'!$C$4:$G$116,4,0),"")</f>
        <v/>
      </c>
      <c r="N3247" s="95" t="str">
        <f t="shared" si="213"/>
        <v/>
      </c>
      <c r="O3247" s="96" t="str">
        <f t="shared" si="214"/>
        <v/>
      </c>
      <c r="P3247" s="14"/>
      <c r="Q3247" s="14"/>
      <c r="R3247" s="218" t="e">
        <f>+VLOOKUP(F3247,'ESTADAR V3 2025'!$D$125:$G$236,4,FALSE)</f>
        <v>#N/A</v>
      </c>
    </row>
    <row r="3248" spans="1:18" x14ac:dyDescent="0.35">
      <c r="A3248" s="83" t="str">
        <f>IFERROR(VLOOKUP(LEFT(F3248,4),Tabla3[[COD]:[PROCESO]],5,0),"")</f>
        <v/>
      </c>
      <c r="B3248" s="15"/>
      <c r="C3248" s="85"/>
      <c r="D3248" s="84" t="e">
        <f>VLOOKUP(E3248,FINCAS!$A$2:$B$77,2,0)</f>
        <v>#N/A</v>
      </c>
      <c r="E3248" s="15"/>
      <c r="F3248" s="15"/>
      <c r="G3248" s="82" t="e">
        <f>VLOOKUP(F3248,'ESTADAR V3 2025'!$D$125:$E$240,2,0)</f>
        <v>#N/A</v>
      </c>
      <c r="H3248" s="86"/>
      <c r="I3248" s="86"/>
      <c r="J3248" s="15"/>
      <c r="K3248" s="92">
        <f t="shared" si="211"/>
        <v>0</v>
      </c>
      <c r="L3248" s="93">
        <f t="shared" si="212"/>
        <v>0</v>
      </c>
      <c r="M3248" s="94" t="str">
        <f>+IFERROR(VLOOKUP(LEFT(F3248,4),'ESTADAR V3 2025'!$C$4:$G$116,4,0),"")</f>
        <v/>
      </c>
      <c r="N3248" s="95" t="str">
        <f t="shared" si="213"/>
        <v/>
      </c>
      <c r="O3248" s="96" t="str">
        <f t="shared" si="214"/>
        <v/>
      </c>
      <c r="P3248" s="14"/>
      <c r="Q3248" s="14"/>
      <c r="R3248" s="218" t="e">
        <f>+VLOOKUP(F3248,'ESTADAR V3 2025'!$D$125:$G$236,4,FALSE)</f>
        <v>#N/A</v>
      </c>
    </row>
    <row r="3249" spans="1:18" x14ac:dyDescent="0.35">
      <c r="A3249" s="83" t="str">
        <f>IFERROR(VLOOKUP(LEFT(F3249,4),Tabla3[[COD]:[PROCESO]],5,0),"")</f>
        <v/>
      </c>
      <c r="B3249" s="15"/>
      <c r="C3249" s="85"/>
      <c r="D3249" s="84" t="e">
        <f>VLOOKUP(E3249,FINCAS!$A$2:$B$77,2,0)</f>
        <v>#N/A</v>
      </c>
      <c r="E3249" s="15"/>
      <c r="F3249" s="15"/>
      <c r="G3249" s="82" t="e">
        <f>VLOOKUP(F3249,'ESTADAR V3 2025'!$D$125:$E$240,2,0)</f>
        <v>#N/A</v>
      </c>
      <c r="H3249" s="86"/>
      <c r="I3249" s="86"/>
      <c r="J3249" s="15"/>
      <c r="K3249" s="92">
        <f t="shared" si="211"/>
        <v>0</v>
      </c>
      <c r="L3249" s="93">
        <f t="shared" si="212"/>
        <v>0</v>
      </c>
      <c r="M3249" s="94" t="str">
        <f>+IFERROR(VLOOKUP(LEFT(F3249,4),'ESTADAR V3 2025'!$C$4:$G$116,4,0),"")</f>
        <v/>
      </c>
      <c r="N3249" s="95" t="str">
        <f t="shared" si="213"/>
        <v/>
      </c>
      <c r="O3249" s="96" t="str">
        <f t="shared" si="214"/>
        <v/>
      </c>
      <c r="P3249" s="14"/>
      <c r="Q3249" s="14"/>
      <c r="R3249" s="218" t="e">
        <f>+VLOOKUP(F3249,'ESTADAR V3 2025'!$D$125:$G$236,4,FALSE)</f>
        <v>#N/A</v>
      </c>
    </row>
    <row r="3250" spans="1:18" x14ac:dyDescent="0.35">
      <c r="A3250" s="83" t="str">
        <f>IFERROR(VLOOKUP(LEFT(F3250,4),Tabla3[[COD]:[PROCESO]],5,0),"")</f>
        <v/>
      </c>
      <c r="B3250" s="15"/>
      <c r="C3250" s="85"/>
      <c r="D3250" s="84" t="e">
        <f>VLOOKUP(E3250,FINCAS!$A$2:$B$77,2,0)</f>
        <v>#N/A</v>
      </c>
      <c r="E3250" s="15"/>
      <c r="F3250" s="15"/>
      <c r="G3250" s="82" t="e">
        <f>VLOOKUP(F3250,'ESTADAR V3 2025'!$D$125:$E$240,2,0)</f>
        <v>#N/A</v>
      </c>
      <c r="H3250" s="86"/>
      <c r="I3250" s="86"/>
      <c r="J3250" s="15"/>
      <c r="K3250" s="92">
        <f t="shared" si="211"/>
        <v>0</v>
      </c>
      <c r="L3250" s="93">
        <f t="shared" si="212"/>
        <v>0</v>
      </c>
      <c r="M3250" s="94" t="str">
        <f>+IFERROR(VLOOKUP(LEFT(F3250,4),'ESTADAR V3 2025'!$C$4:$G$116,4,0),"")</f>
        <v/>
      </c>
      <c r="N3250" s="95" t="str">
        <f t="shared" si="213"/>
        <v/>
      </c>
      <c r="O3250" s="96" t="str">
        <f t="shared" si="214"/>
        <v/>
      </c>
      <c r="P3250" s="14"/>
      <c r="Q3250" s="14"/>
      <c r="R3250" s="218" t="e">
        <f>+VLOOKUP(F3250,'ESTADAR V3 2025'!$D$125:$G$236,4,FALSE)</f>
        <v>#N/A</v>
      </c>
    </row>
    <row r="3251" spans="1:18" x14ac:dyDescent="0.35">
      <c r="A3251" s="83" t="str">
        <f>IFERROR(VLOOKUP(LEFT(F3251,4),Tabla3[[COD]:[PROCESO]],5,0),"")</f>
        <v/>
      </c>
      <c r="B3251" s="15"/>
      <c r="C3251" s="85"/>
      <c r="D3251" s="84" t="e">
        <f>VLOOKUP(E3251,FINCAS!$A$2:$B$77,2,0)</f>
        <v>#N/A</v>
      </c>
      <c r="E3251" s="15"/>
      <c r="F3251" s="15"/>
      <c r="G3251" s="82" t="e">
        <f>VLOOKUP(F3251,'ESTADAR V3 2025'!$D$125:$E$240,2,0)</f>
        <v>#N/A</v>
      </c>
      <c r="H3251" s="86"/>
      <c r="I3251" s="86"/>
      <c r="J3251" s="15"/>
      <c r="K3251" s="92">
        <f t="shared" si="211"/>
        <v>0</v>
      </c>
      <c r="L3251" s="93">
        <f t="shared" si="212"/>
        <v>0</v>
      </c>
      <c r="M3251" s="94" t="str">
        <f>+IFERROR(VLOOKUP(LEFT(F3251,4),'ESTADAR V3 2025'!$C$4:$G$116,4,0),"")</f>
        <v/>
      </c>
      <c r="N3251" s="95" t="str">
        <f t="shared" si="213"/>
        <v/>
      </c>
      <c r="O3251" s="96" t="str">
        <f t="shared" si="214"/>
        <v/>
      </c>
      <c r="P3251" s="14"/>
      <c r="Q3251" s="14"/>
      <c r="R3251" s="218" t="e">
        <f>+VLOOKUP(F3251,'ESTADAR V3 2025'!$D$125:$G$236,4,FALSE)</f>
        <v>#N/A</v>
      </c>
    </row>
    <row r="3252" spans="1:18" x14ac:dyDescent="0.35">
      <c r="A3252" s="83" t="str">
        <f>IFERROR(VLOOKUP(LEFT(F3252,4),Tabla3[[COD]:[PROCESO]],5,0),"")</f>
        <v/>
      </c>
      <c r="B3252" s="15"/>
      <c r="C3252" s="85"/>
      <c r="D3252" s="84" t="e">
        <f>VLOOKUP(E3252,FINCAS!$A$2:$B$77,2,0)</f>
        <v>#N/A</v>
      </c>
      <c r="E3252" s="15"/>
      <c r="F3252" s="15"/>
      <c r="G3252" s="82" t="e">
        <f>VLOOKUP(F3252,'ESTADAR V3 2025'!$D$125:$E$240,2,0)</f>
        <v>#N/A</v>
      </c>
      <c r="H3252" s="86"/>
      <c r="I3252" s="86"/>
      <c r="J3252" s="15"/>
      <c r="K3252" s="92">
        <f t="shared" si="211"/>
        <v>0</v>
      </c>
      <c r="L3252" s="93">
        <f t="shared" si="212"/>
        <v>0</v>
      </c>
      <c r="M3252" s="94" t="str">
        <f>+IFERROR(VLOOKUP(LEFT(F3252,4),'ESTADAR V3 2025'!$C$4:$G$116,4,0),"")</f>
        <v/>
      </c>
      <c r="N3252" s="95" t="str">
        <f t="shared" si="213"/>
        <v/>
      </c>
      <c r="O3252" s="96" t="str">
        <f t="shared" si="214"/>
        <v/>
      </c>
      <c r="P3252" s="14"/>
      <c r="Q3252" s="14"/>
      <c r="R3252" s="218" t="e">
        <f>+VLOOKUP(F3252,'ESTADAR V3 2025'!$D$125:$G$236,4,FALSE)</f>
        <v>#N/A</v>
      </c>
    </row>
    <row r="3253" spans="1:18" x14ac:dyDescent="0.35">
      <c r="A3253" s="83" t="str">
        <f>IFERROR(VLOOKUP(LEFT(F3253,4),Tabla3[[COD]:[PROCESO]],5,0),"")</f>
        <v/>
      </c>
      <c r="B3253" s="15"/>
      <c r="C3253" s="85"/>
      <c r="D3253" s="84" t="e">
        <f>VLOOKUP(E3253,FINCAS!$A$2:$B$77,2,0)</f>
        <v>#N/A</v>
      </c>
      <c r="E3253" s="15"/>
      <c r="F3253" s="15"/>
      <c r="G3253" s="82" t="e">
        <f>VLOOKUP(F3253,'ESTADAR V3 2025'!$D$125:$E$240,2,0)</f>
        <v>#N/A</v>
      </c>
      <c r="H3253" s="86"/>
      <c r="I3253" s="86"/>
      <c r="J3253" s="15"/>
      <c r="K3253" s="92">
        <f t="shared" si="211"/>
        <v>0</v>
      </c>
      <c r="L3253" s="93">
        <f t="shared" si="212"/>
        <v>0</v>
      </c>
      <c r="M3253" s="94" t="str">
        <f>+IFERROR(VLOOKUP(LEFT(F3253,4),'ESTADAR V3 2025'!$C$4:$G$116,4,0),"")</f>
        <v/>
      </c>
      <c r="N3253" s="95" t="str">
        <f t="shared" si="213"/>
        <v/>
      </c>
      <c r="O3253" s="96" t="str">
        <f t="shared" si="214"/>
        <v/>
      </c>
      <c r="P3253" s="14"/>
      <c r="Q3253" s="14"/>
      <c r="R3253" s="218" t="e">
        <f>+VLOOKUP(F3253,'ESTADAR V3 2025'!$D$125:$G$236,4,FALSE)</f>
        <v>#N/A</v>
      </c>
    </row>
    <row r="3254" spans="1:18" x14ac:dyDescent="0.35">
      <c r="A3254" s="83" t="str">
        <f>IFERROR(VLOOKUP(LEFT(F3254,4),Tabla3[[COD]:[PROCESO]],5,0),"")</f>
        <v/>
      </c>
      <c r="B3254" s="15"/>
      <c r="C3254" s="85"/>
      <c r="D3254" s="84" t="e">
        <f>VLOOKUP(E3254,FINCAS!$A$2:$B$77,2,0)</f>
        <v>#N/A</v>
      </c>
      <c r="E3254" s="15"/>
      <c r="F3254" s="15"/>
      <c r="G3254" s="82" t="e">
        <f>VLOOKUP(F3254,'ESTADAR V3 2025'!$D$125:$E$240,2,0)</f>
        <v>#N/A</v>
      </c>
      <c r="H3254" s="86"/>
      <c r="I3254" s="86"/>
      <c r="J3254" s="15"/>
      <c r="K3254" s="92">
        <f t="shared" si="211"/>
        <v>0</v>
      </c>
      <c r="L3254" s="93">
        <f t="shared" si="212"/>
        <v>0</v>
      </c>
      <c r="M3254" s="94" t="str">
        <f>+IFERROR(VLOOKUP(LEFT(F3254,4),'ESTADAR V3 2025'!$C$4:$G$116,4,0),"")</f>
        <v/>
      </c>
      <c r="N3254" s="95" t="str">
        <f t="shared" si="213"/>
        <v/>
      </c>
      <c r="O3254" s="96" t="str">
        <f t="shared" si="214"/>
        <v/>
      </c>
      <c r="P3254" s="14"/>
      <c r="Q3254" s="14"/>
      <c r="R3254" s="218" t="e">
        <f>+VLOOKUP(F3254,'ESTADAR V3 2025'!$D$125:$G$236,4,FALSE)</f>
        <v>#N/A</v>
      </c>
    </row>
    <row r="3255" spans="1:18" x14ac:dyDescent="0.35">
      <c r="A3255" s="83" t="str">
        <f>IFERROR(VLOOKUP(LEFT(F3255,4),Tabla3[[COD]:[PROCESO]],5,0),"")</f>
        <v/>
      </c>
      <c r="B3255" s="15"/>
      <c r="C3255" s="85"/>
      <c r="D3255" s="84" t="e">
        <f>VLOOKUP(E3255,FINCAS!$A$2:$B$77,2,0)</f>
        <v>#N/A</v>
      </c>
      <c r="E3255" s="15"/>
      <c r="F3255" s="15"/>
      <c r="G3255" s="82" t="e">
        <f>VLOOKUP(F3255,'ESTADAR V3 2025'!$D$125:$E$240,2,0)</f>
        <v>#N/A</v>
      </c>
      <c r="H3255" s="86"/>
      <c r="I3255" s="86"/>
      <c r="J3255" s="15"/>
      <c r="K3255" s="92">
        <f t="shared" si="211"/>
        <v>0</v>
      </c>
      <c r="L3255" s="93">
        <f t="shared" si="212"/>
        <v>0</v>
      </c>
      <c r="M3255" s="94" t="str">
        <f>+IFERROR(VLOOKUP(LEFT(F3255,4),'ESTADAR V3 2025'!$C$4:$G$116,4,0),"")</f>
        <v/>
      </c>
      <c r="N3255" s="95" t="str">
        <f t="shared" si="213"/>
        <v/>
      </c>
      <c r="O3255" s="96" t="str">
        <f t="shared" si="214"/>
        <v/>
      </c>
      <c r="P3255" s="14"/>
      <c r="Q3255" s="14"/>
      <c r="R3255" s="218" t="e">
        <f>+VLOOKUP(F3255,'ESTADAR V3 2025'!$D$125:$G$236,4,FALSE)</f>
        <v>#N/A</v>
      </c>
    </row>
    <row r="3256" spans="1:18" x14ac:dyDescent="0.35">
      <c r="A3256" s="83" t="str">
        <f>IFERROR(VLOOKUP(LEFT(F3256,4),Tabla3[[COD]:[PROCESO]],5,0),"")</f>
        <v/>
      </c>
      <c r="B3256" s="15"/>
      <c r="C3256" s="85"/>
      <c r="D3256" s="84" t="e">
        <f>VLOOKUP(E3256,FINCAS!$A$2:$B$77,2,0)</f>
        <v>#N/A</v>
      </c>
      <c r="E3256" s="15"/>
      <c r="F3256" s="15"/>
      <c r="G3256" s="82" t="e">
        <f>VLOOKUP(F3256,'ESTADAR V3 2025'!$D$125:$E$240,2,0)</f>
        <v>#N/A</v>
      </c>
      <c r="H3256" s="86"/>
      <c r="I3256" s="86"/>
      <c r="J3256" s="15"/>
      <c r="K3256" s="92">
        <f t="shared" si="211"/>
        <v>0</v>
      </c>
      <c r="L3256" s="93">
        <f t="shared" si="212"/>
        <v>0</v>
      </c>
      <c r="M3256" s="94" t="str">
        <f>+IFERROR(VLOOKUP(LEFT(F3256,4),'ESTADAR V3 2025'!$C$4:$G$116,4,0),"")</f>
        <v/>
      </c>
      <c r="N3256" s="95" t="str">
        <f t="shared" si="213"/>
        <v/>
      </c>
      <c r="O3256" s="96" t="str">
        <f t="shared" si="214"/>
        <v/>
      </c>
      <c r="P3256" s="14"/>
      <c r="Q3256" s="14"/>
      <c r="R3256" s="218" t="e">
        <f>+VLOOKUP(F3256,'ESTADAR V3 2025'!$D$125:$G$236,4,FALSE)</f>
        <v>#N/A</v>
      </c>
    </row>
    <row r="3257" spans="1:18" x14ac:dyDescent="0.35">
      <c r="A3257" s="83" t="str">
        <f>IFERROR(VLOOKUP(LEFT(F3257,4),Tabla3[[COD]:[PROCESO]],5,0),"")</f>
        <v/>
      </c>
      <c r="B3257" s="15"/>
      <c r="C3257" s="85"/>
      <c r="D3257" s="84" t="e">
        <f>VLOOKUP(E3257,FINCAS!$A$2:$B$77,2,0)</f>
        <v>#N/A</v>
      </c>
      <c r="E3257" s="15"/>
      <c r="F3257" s="15"/>
      <c r="G3257" s="82" t="e">
        <f>VLOOKUP(F3257,'ESTADAR V3 2025'!$D$125:$E$240,2,0)</f>
        <v>#N/A</v>
      </c>
      <c r="H3257" s="86"/>
      <c r="I3257" s="86"/>
      <c r="J3257" s="15"/>
      <c r="K3257" s="92">
        <f t="shared" si="211"/>
        <v>0</v>
      </c>
      <c r="L3257" s="93">
        <f t="shared" si="212"/>
        <v>0</v>
      </c>
      <c r="M3257" s="94" t="str">
        <f>+IFERROR(VLOOKUP(LEFT(F3257,4),'ESTADAR V3 2025'!$C$4:$G$116,4,0),"")</f>
        <v/>
      </c>
      <c r="N3257" s="95" t="str">
        <f t="shared" si="213"/>
        <v/>
      </c>
      <c r="O3257" s="96" t="str">
        <f t="shared" si="214"/>
        <v/>
      </c>
      <c r="P3257" s="14"/>
      <c r="Q3257" s="14"/>
      <c r="R3257" s="218" t="e">
        <f>+VLOOKUP(F3257,'ESTADAR V3 2025'!$D$125:$G$236,4,FALSE)</f>
        <v>#N/A</v>
      </c>
    </row>
    <row r="3258" spans="1:18" x14ac:dyDescent="0.35">
      <c r="A3258" s="83" t="str">
        <f>IFERROR(VLOOKUP(LEFT(F3258,4),Tabla3[[COD]:[PROCESO]],5,0),"")</f>
        <v/>
      </c>
      <c r="B3258" s="15"/>
      <c r="C3258" s="85"/>
      <c r="D3258" s="84" t="e">
        <f>VLOOKUP(E3258,FINCAS!$A$2:$B$77,2,0)</f>
        <v>#N/A</v>
      </c>
      <c r="E3258" s="15"/>
      <c r="F3258" s="15"/>
      <c r="G3258" s="82" t="e">
        <f>VLOOKUP(F3258,'ESTADAR V3 2025'!$D$125:$E$240,2,0)</f>
        <v>#N/A</v>
      </c>
      <c r="H3258" s="86"/>
      <c r="I3258" s="86"/>
      <c r="J3258" s="15"/>
      <c r="K3258" s="92">
        <f t="shared" si="211"/>
        <v>0</v>
      </c>
      <c r="L3258" s="93">
        <f t="shared" si="212"/>
        <v>0</v>
      </c>
      <c r="M3258" s="94" t="str">
        <f>+IFERROR(VLOOKUP(LEFT(F3258,4),'ESTADAR V3 2025'!$C$4:$G$116,4,0),"")</f>
        <v/>
      </c>
      <c r="N3258" s="95" t="str">
        <f t="shared" si="213"/>
        <v/>
      </c>
      <c r="O3258" s="96" t="str">
        <f t="shared" si="214"/>
        <v/>
      </c>
      <c r="P3258" s="14"/>
      <c r="Q3258" s="14"/>
      <c r="R3258" s="218" t="e">
        <f>+VLOOKUP(F3258,'ESTADAR V3 2025'!$D$125:$G$236,4,FALSE)</f>
        <v>#N/A</v>
      </c>
    </row>
    <row r="3259" spans="1:18" x14ac:dyDescent="0.35">
      <c r="A3259" s="83" t="str">
        <f>IFERROR(VLOOKUP(LEFT(F3259,4),Tabla3[[COD]:[PROCESO]],5,0),"")</f>
        <v/>
      </c>
      <c r="B3259" s="15"/>
      <c r="C3259" s="85"/>
      <c r="D3259" s="84" t="e">
        <f>VLOOKUP(E3259,FINCAS!$A$2:$B$77,2,0)</f>
        <v>#N/A</v>
      </c>
      <c r="E3259" s="15"/>
      <c r="F3259" s="15"/>
      <c r="G3259" s="82" t="e">
        <f>VLOOKUP(F3259,'ESTADAR V3 2025'!$D$125:$E$240,2,0)</f>
        <v>#N/A</v>
      </c>
      <c r="H3259" s="86"/>
      <c r="I3259" s="86"/>
      <c r="J3259" s="15"/>
      <c r="K3259" s="92">
        <f t="shared" si="211"/>
        <v>0</v>
      </c>
      <c r="L3259" s="93">
        <f t="shared" si="212"/>
        <v>0</v>
      </c>
      <c r="M3259" s="94" t="str">
        <f>+IFERROR(VLOOKUP(LEFT(F3259,4),'ESTADAR V3 2025'!$C$4:$G$116,4,0),"")</f>
        <v/>
      </c>
      <c r="N3259" s="95" t="str">
        <f t="shared" si="213"/>
        <v/>
      </c>
      <c r="O3259" s="96" t="str">
        <f t="shared" si="214"/>
        <v/>
      </c>
      <c r="P3259" s="14"/>
      <c r="Q3259" s="14"/>
      <c r="R3259" s="218" t="e">
        <f>+VLOOKUP(F3259,'ESTADAR V3 2025'!$D$125:$G$236,4,FALSE)</f>
        <v>#N/A</v>
      </c>
    </row>
    <row r="3260" spans="1:18" x14ac:dyDescent="0.35">
      <c r="A3260" s="83" t="str">
        <f>IFERROR(VLOOKUP(LEFT(F3260,4),Tabla3[[COD]:[PROCESO]],5,0),"")</f>
        <v/>
      </c>
      <c r="B3260" s="15"/>
      <c r="C3260" s="85"/>
      <c r="D3260" s="84" t="e">
        <f>VLOOKUP(E3260,FINCAS!$A$2:$B$77,2,0)</f>
        <v>#N/A</v>
      </c>
      <c r="E3260" s="15"/>
      <c r="F3260" s="15"/>
      <c r="G3260" s="82" t="e">
        <f>VLOOKUP(F3260,'ESTADAR V3 2025'!$D$125:$E$240,2,0)</f>
        <v>#N/A</v>
      </c>
      <c r="H3260" s="86"/>
      <c r="I3260" s="86"/>
      <c r="J3260" s="15"/>
      <c r="K3260" s="92">
        <f t="shared" si="211"/>
        <v>0</v>
      </c>
      <c r="L3260" s="93">
        <f t="shared" si="212"/>
        <v>0</v>
      </c>
      <c r="M3260" s="94" t="str">
        <f>+IFERROR(VLOOKUP(LEFT(F3260,4),'ESTADAR V3 2025'!$C$4:$G$116,4,0),"")</f>
        <v/>
      </c>
      <c r="N3260" s="95" t="str">
        <f t="shared" si="213"/>
        <v/>
      </c>
      <c r="O3260" s="96" t="str">
        <f t="shared" si="214"/>
        <v/>
      </c>
      <c r="P3260" s="14"/>
      <c r="Q3260" s="14"/>
      <c r="R3260" s="218" t="e">
        <f>+VLOOKUP(F3260,'ESTADAR V3 2025'!$D$125:$G$236,4,FALSE)</f>
        <v>#N/A</v>
      </c>
    </row>
    <row r="3261" spans="1:18" x14ac:dyDescent="0.35">
      <c r="A3261" s="83" t="str">
        <f>IFERROR(VLOOKUP(LEFT(F3261,4),Tabla3[[COD]:[PROCESO]],5,0),"")</f>
        <v/>
      </c>
      <c r="B3261" s="15"/>
      <c r="C3261" s="85"/>
      <c r="D3261" s="84" t="e">
        <f>VLOOKUP(E3261,FINCAS!$A$2:$B$77,2,0)</f>
        <v>#N/A</v>
      </c>
      <c r="E3261" s="15"/>
      <c r="F3261" s="15"/>
      <c r="G3261" s="82" t="e">
        <f>VLOOKUP(F3261,'ESTADAR V3 2025'!$D$125:$E$240,2,0)</f>
        <v>#N/A</v>
      </c>
      <c r="H3261" s="86"/>
      <c r="I3261" s="86"/>
      <c r="J3261" s="15"/>
      <c r="K3261" s="92">
        <f t="shared" si="211"/>
        <v>0</v>
      </c>
      <c r="L3261" s="93">
        <f t="shared" si="212"/>
        <v>0</v>
      </c>
      <c r="M3261" s="94" t="str">
        <f>+IFERROR(VLOOKUP(LEFT(F3261,4),'ESTADAR V3 2025'!$C$4:$G$116,4,0),"")</f>
        <v/>
      </c>
      <c r="N3261" s="95" t="str">
        <f t="shared" si="213"/>
        <v/>
      </c>
      <c r="O3261" s="96" t="str">
        <f t="shared" si="214"/>
        <v/>
      </c>
      <c r="P3261" s="14"/>
      <c r="Q3261" s="14"/>
      <c r="R3261" s="218" t="e">
        <f>+VLOOKUP(F3261,'ESTADAR V3 2025'!$D$125:$G$236,4,FALSE)</f>
        <v>#N/A</v>
      </c>
    </row>
    <row r="3262" spans="1:18" x14ac:dyDescent="0.35">
      <c r="A3262" s="83" t="str">
        <f>IFERROR(VLOOKUP(LEFT(F3262,4),Tabla3[[COD]:[PROCESO]],5,0),"")</f>
        <v/>
      </c>
      <c r="B3262" s="15"/>
      <c r="C3262" s="85"/>
      <c r="D3262" s="84" t="e">
        <f>VLOOKUP(E3262,FINCAS!$A$2:$B$77,2,0)</f>
        <v>#N/A</v>
      </c>
      <c r="E3262" s="15"/>
      <c r="F3262" s="15"/>
      <c r="G3262" s="82" t="e">
        <f>VLOOKUP(F3262,'ESTADAR V3 2025'!$D$125:$E$240,2,0)</f>
        <v>#N/A</v>
      </c>
      <c r="H3262" s="86"/>
      <c r="I3262" s="86"/>
      <c r="J3262" s="15"/>
      <c r="K3262" s="92">
        <f t="shared" si="211"/>
        <v>0</v>
      </c>
      <c r="L3262" s="93">
        <f t="shared" si="212"/>
        <v>0</v>
      </c>
      <c r="M3262" s="94" t="str">
        <f>+IFERROR(VLOOKUP(LEFT(F3262,4),'ESTADAR V3 2025'!$C$4:$G$116,4,0),"")</f>
        <v/>
      </c>
      <c r="N3262" s="95" t="str">
        <f t="shared" si="213"/>
        <v/>
      </c>
      <c r="O3262" s="96" t="str">
        <f t="shared" si="214"/>
        <v/>
      </c>
      <c r="P3262" s="14"/>
      <c r="Q3262" s="14"/>
      <c r="R3262" s="218" t="e">
        <f>+VLOOKUP(F3262,'ESTADAR V3 2025'!$D$125:$G$236,4,FALSE)</f>
        <v>#N/A</v>
      </c>
    </row>
    <row r="3263" spans="1:18" x14ac:dyDescent="0.35">
      <c r="A3263" s="83" t="str">
        <f>IFERROR(VLOOKUP(LEFT(F3263,4),Tabla3[[COD]:[PROCESO]],5,0),"")</f>
        <v/>
      </c>
      <c r="B3263" s="15"/>
      <c r="C3263" s="85"/>
      <c r="D3263" s="84" t="e">
        <f>VLOOKUP(E3263,FINCAS!$A$2:$B$77,2,0)</f>
        <v>#N/A</v>
      </c>
      <c r="E3263" s="15"/>
      <c r="F3263" s="15"/>
      <c r="G3263" s="82" t="e">
        <f>VLOOKUP(F3263,'ESTADAR V3 2025'!$D$125:$E$240,2,0)</f>
        <v>#N/A</v>
      </c>
      <c r="H3263" s="86"/>
      <c r="I3263" s="86"/>
      <c r="J3263" s="15"/>
      <c r="K3263" s="92">
        <f t="shared" si="211"/>
        <v>0</v>
      </c>
      <c r="L3263" s="93">
        <f t="shared" si="212"/>
        <v>0</v>
      </c>
      <c r="M3263" s="94" t="str">
        <f>+IFERROR(VLOOKUP(LEFT(F3263,4),'ESTADAR V3 2025'!$C$4:$G$116,4,0),"")</f>
        <v/>
      </c>
      <c r="N3263" s="95" t="str">
        <f t="shared" si="213"/>
        <v/>
      </c>
      <c r="O3263" s="96" t="str">
        <f t="shared" si="214"/>
        <v/>
      </c>
      <c r="P3263" s="14"/>
      <c r="Q3263" s="14"/>
      <c r="R3263" s="218" t="e">
        <f>+VLOOKUP(F3263,'ESTADAR V3 2025'!$D$125:$G$236,4,FALSE)</f>
        <v>#N/A</v>
      </c>
    </row>
    <row r="3264" spans="1:18" x14ac:dyDescent="0.35">
      <c r="A3264" s="83" t="str">
        <f>IFERROR(VLOOKUP(LEFT(F3264,4),Tabla3[[COD]:[PROCESO]],5,0),"")</f>
        <v/>
      </c>
      <c r="B3264" s="15"/>
      <c r="C3264" s="85"/>
      <c r="D3264" s="84" t="e">
        <f>VLOOKUP(E3264,FINCAS!$A$2:$B$77,2,0)</f>
        <v>#N/A</v>
      </c>
      <c r="E3264" s="15"/>
      <c r="F3264" s="15"/>
      <c r="G3264" s="82" t="e">
        <f>VLOOKUP(F3264,'ESTADAR V3 2025'!$D$125:$E$240,2,0)</f>
        <v>#N/A</v>
      </c>
      <c r="H3264" s="86"/>
      <c r="I3264" s="86"/>
      <c r="J3264" s="15"/>
      <c r="K3264" s="92">
        <f t="shared" si="211"/>
        <v>0</v>
      </c>
      <c r="L3264" s="93">
        <f t="shared" si="212"/>
        <v>0</v>
      </c>
      <c r="M3264" s="94" t="str">
        <f>+IFERROR(VLOOKUP(LEFT(F3264,4),'ESTADAR V3 2025'!$C$4:$G$116,4,0),"")</f>
        <v/>
      </c>
      <c r="N3264" s="95" t="str">
        <f t="shared" si="213"/>
        <v/>
      </c>
      <c r="O3264" s="96" t="str">
        <f t="shared" si="214"/>
        <v/>
      </c>
      <c r="P3264" s="14"/>
      <c r="Q3264" s="14"/>
      <c r="R3264" s="218" t="e">
        <f>+VLOOKUP(F3264,'ESTADAR V3 2025'!$D$125:$G$236,4,FALSE)</f>
        <v>#N/A</v>
      </c>
    </row>
    <row r="3265" spans="1:18" x14ac:dyDescent="0.35">
      <c r="A3265" s="83" t="str">
        <f>IFERROR(VLOOKUP(LEFT(F3265,4),Tabla3[[COD]:[PROCESO]],5,0),"")</f>
        <v/>
      </c>
      <c r="B3265" s="15"/>
      <c r="C3265" s="85"/>
      <c r="D3265" s="84" t="e">
        <f>VLOOKUP(E3265,FINCAS!$A$2:$B$77,2,0)</f>
        <v>#N/A</v>
      </c>
      <c r="E3265" s="15"/>
      <c r="F3265" s="15"/>
      <c r="G3265" s="82" t="e">
        <f>VLOOKUP(F3265,'ESTADAR V3 2025'!$D$125:$E$240,2,0)</f>
        <v>#N/A</v>
      </c>
      <c r="H3265" s="86"/>
      <c r="I3265" s="86"/>
      <c r="J3265" s="15"/>
      <c r="K3265" s="92">
        <f t="shared" si="211"/>
        <v>0</v>
      </c>
      <c r="L3265" s="93">
        <f t="shared" si="212"/>
        <v>0</v>
      </c>
      <c r="M3265" s="94" t="str">
        <f>+IFERROR(VLOOKUP(LEFT(F3265,4),'ESTADAR V3 2025'!$C$4:$G$116,4,0),"")</f>
        <v/>
      </c>
      <c r="N3265" s="95" t="str">
        <f t="shared" si="213"/>
        <v/>
      </c>
      <c r="O3265" s="96" t="str">
        <f t="shared" si="214"/>
        <v/>
      </c>
      <c r="P3265" s="14"/>
      <c r="Q3265" s="14"/>
      <c r="R3265" s="218" t="e">
        <f>+VLOOKUP(F3265,'ESTADAR V3 2025'!$D$125:$G$236,4,FALSE)</f>
        <v>#N/A</v>
      </c>
    </row>
    <row r="3266" spans="1:18" x14ac:dyDescent="0.35">
      <c r="A3266" s="83" t="str">
        <f>IFERROR(VLOOKUP(LEFT(F3266,4),Tabla3[[COD]:[PROCESO]],5,0),"")</f>
        <v/>
      </c>
      <c r="B3266" s="15"/>
      <c r="C3266" s="85"/>
      <c r="D3266" s="84" t="e">
        <f>VLOOKUP(E3266,FINCAS!$A$2:$B$77,2,0)</f>
        <v>#N/A</v>
      </c>
      <c r="E3266" s="15"/>
      <c r="F3266" s="15"/>
      <c r="G3266" s="82" t="e">
        <f>VLOOKUP(F3266,'ESTADAR V3 2025'!$D$125:$E$240,2,0)</f>
        <v>#N/A</v>
      </c>
      <c r="H3266" s="86"/>
      <c r="I3266" s="86"/>
      <c r="J3266" s="15"/>
      <c r="K3266" s="92">
        <f t="shared" si="211"/>
        <v>0</v>
      </c>
      <c r="L3266" s="93">
        <f t="shared" si="212"/>
        <v>0</v>
      </c>
      <c r="M3266" s="94" t="str">
        <f>+IFERROR(VLOOKUP(LEFT(F3266,4),'ESTADAR V3 2025'!$C$4:$G$116,4,0),"")</f>
        <v/>
      </c>
      <c r="N3266" s="95" t="str">
        <f t="shared" si="213"/>
        <v/>
      </c>
      <c r="O3266" s="96" t="str">
        <f t="shared" si="214"/>
        <v/>
      </c>
      <c r="P3266" s="14"/>
      <c r="Q3266" s="14"/>
      <c r="R3266" s="218" t="e">
        <f>+VLOOKUP(F3266,'ESTADAR V3 2025'!$D$125:$G$236,4,FALSE)</f>
        <v>#N/A</v>
      </c>
    </row>
    <row r="3267" spans="1:18" x14ac:dyDescent="0.35">
      <c r="A3267" s="83" t="str">
        <f>IFERROR(VLOOKUP(LEFT(F3267,4),Tabla3[[COD]:[PROCESO]],5,0),"")</f>
        <v/>
      </c>
      <c r="B3267" s="15"/>
      <c r="C3267" s="85"/>
      <c r="D3267" s="84" t="e">
        <f>VLOOKUP(E3267,FINCAS!$A$2:$B$77,2,0)</f>
        <v>#N/A</v>
      </c>
      <c r="E3267" s="15"/>
      <c r="F3267" s="15"/>
      <c r="G3267" s="82" t="e">
        <f>VLOOKUP(F3267,'ESTADAR V3 2025'!$D$125:$E$240,2,0)</f>
        <v>#N/A</v>
      </c>
      <c r="H3267" s="86"/>
      <c r="I3267" s="86"/>
      <c r="J3267" s="15"/>
      <c r="K3267" s="92">
        <f t="shared" si="211"/>
        <v>0</v>
      </c>
      <c r="L3267" s="93">
        <f t="shared" si="212"/>
        <v>0</v>
      </c>
      <c r="M3267" s="94" t="str">
        <f>+IFERROR(VLOOKUP(LEFT(F3267,4),'ESTADAR V3 2025'!$C$4:$G$116,4,0),"")</f>
        <v/>
      </c>
      <c r="N3267" s="95" t="str">
        <f t="shared" si="213"/>
        <v/>
      </c>
      <c r="O3267" s="96" t="str">
        <f t="shared" si="214"/>
        <v/>
      </c>
      <c r="P3267" s="14"/>
      <c r="Q3267" s="14"/>
      <c r="R3267" s="218" t="e">
        <f>+VLOOKUP(F3267,'ESTADAR V3 2025'!$D$125:$G$236,4,FALSE)</f>
        <v>#N/A</v>
      </c>
    </row>
    <row r="3268" spans="1:18" x14ac:dyDescent="0.35">
      <c r="A3268" s="83" t="str">
        <f>IFERROR(VLOOKUP(LEFT(F3268,4),Tabla3[[COD]:[PROCESO]],5,0),"")</f>
        <v/>
      </c>
      <c r="B3268" s="15"/>
      <c r="C3268" s="85"/>
      <c r="D3268" s="84" t="e">
        <f>VLOOKUP(E3268,FINCAS!$A$2:$B$77,2,0)</f>
        <v>#N/A</v>
      </c>
      <c r="E3268" s="15"/>
      <c r="F3268" s="15"/>
      <c r="G3268" s="82" t="e">
        <f>VLOOKUP(F3268,'ESTADAR V3 2025'!$D$125:$E$240,2,0)</f>
        <v>#N/A</v>
      </c>
      <c r="H3268" s="86"/>
      <c r="I3268" s="86"/>
      <c r="J3268" s="15"/>
      <c r="K3268" s="92">
        <f t="shared" si="211"/>
        <v>0</v>
      </c>
      <c r="L3268" s="93">
        <f t="shared" si="212"/>
        <v>0</v>
      </c>
      <c r="M3268" s="94" t="str">
        <f>+IFERROR(VLOOKUP(LEFT(F3268,4),'ESTADAR V3 2025'!$C$4:$G$116,4,0),"")</f>
        <v/>
      </c>
      <c r="N3268" s="95" t="str">
        <f t="shared" si="213"/>
        <v/>
      </c>
      <c r="O3268" s="96" t="str">
        <f t="shared" si="214"/>
        <v/>
      </c>
      <c r="P3268" s="14"/>
      <c r="Q3268" s="14"/>
      <c r="R3268" s="218" t="e">
        <f>+VLOOKUP(F3268,'ESTADAR V3 2025'!$D$125:$G$236,4,FALSE)</f>
        <v>#N/A</v>
      </c>
    </row>
    <row r="3269" spans="1:18" x14ac:dyDescent="0.35">
      <c r="A3269" s="83" t="str">
        <f>IFERROR(VLOOKUP(LEFT(F3269,4),Tabla3[[COD]:[PROCESO]],5,0),"")</f>
        <v/>
      </c>
      <c r="B3269" s="15"/>
      <c r="C3269" s="85"/>
      <c r="D3269" s="84" t="e">
        <f>VLOOKUP(E3269,FINCAS!$A$2:$B$77,2,0)</f>
        <v>#N/A</v>
      </c>
      <c r="E3269" s="15"/>
      <c r="F3269" s="15"/>
      <c r="G3269" s="82" t="e">
        <f>VLOOKUP(F3269,'ESTADAR V3 2025'!$D$125:$E$240,2,0)</f>
        <v>#N/A</v>
      </c>
      <c r="H3269" s="86"/>
      <c r="I3269" s="86"/>
      <c r="J3269" s="15"/>
      <c r="K3269" s="92">
        <f t="shared" si="211"/>
        <v>0</v>
      </c>
      <c r="L3269" s="93">
        <f t="shared" si="212"/>
        <v>0</v>
      </c>
      <c r="M3269" s="94" t="str">
        <f>+IFERROR(VLOOKUP(LEFT(F3269,4),'ESTADAR V3 2025'!$C$4:$G$116,4,0),"")</f>
        <v/>
      </c>
      <c r="N3269" s="95" t="str">
        <f t="shared" si="213"/>
        <v/>
      </c>
      <c r="O3269" s="96" t="str">
        <f t="shared" si="214"/>
        <v/>
      </c>
      <c r="P3269" s="14"/>
      <c r="Q3269" s="14"/>
      <c r="R3269" s="218" t="e">
        <f>+VLOOKUP(F3269,'ESTADAR V3 2025'!$D$125:$G$236,4,FALSE)</f>
        <v>#N/A</v>
      </c>
    </row>
    <row r="3270" spans="1:18" x14ac:dyDescent="0.35">
      <c r="A3270" s="83" t="str">
        <f>IFERROR(VLOOKUP(LEFT(F3270,4),Tabla3[[COD]:[PROCESO]],5,0),"")</f>
        <v/>
      </c>
      <c r="B3270" s="15"/>
      <c r="C3270" s="85"/>
      <c r="D3270" s="84" t="e">
        <f>VLOOKUP(E3270,FINCAS!$A$2:$B$77,2,0)</f>
        <v>#N/A</v>
      </c>
      <c r="E3270" s="15"/>
      <c r="F3270" s="15"/>
      <c r="G3270" s="82" t="e">
        <f>VLOOKUP(F3270,'ESTADAR V3 2025'!$D$125:$E$240,2,0)</f>
        <v>#N/A</v>
      </c>
      <c r="H3270" s="86"/>
      <c r="I3270" s="86"/>
      <c r="J3270" s="15"/>
      <c r="K3270" s="92">
        <f t="shared" si="211"/>
        <v>0</v>
      </c>
      <c r="L3270" s="93">
        <f t="shared" si="212"/>
        <v>0</v>
      </c>
      <c r="M3270" s="94" t="str">
        <f>+IFERROR(VLOOKUP(LEFT(F3270,4),'ESTADAR V3 2025'!$C$4:$G$116,4,0),"")</f>
        <v/>
      </c>
      <c r="N3270" s="95" t="str">
        <f t="shared" si="213"/>
        <v/>
      </c>
      <c r="O3270" s="96" t="str">
        <f t="shared" si="214"/>
        <v/>
      </c>
      <c r="P3270" s="14"/>
      <c r="Q3270" s="14"/>
      <c r="R3270" s="218" t="e">
        <f>+VLOOKUP(F3270,'ESTADAR V3 2025'!$D$125:$G$236,4,FALSE)</f>
        <v>#N/A</v>
      </c>
    </row>
    <row r="3271" spans="1:18" x14ac:dyDescent="0.35">
      <c r="A3271" s="83" t="str">
        <f>IFERROR(VLOOKUP(LEFT(F3271,4),Tabla3[[COD]:[PROCESO]],5,0),"")</f>
        <v/>
      </c>
      <c r="B3271" s="15"/>
      <c r="C3271" s="85"/>
      <c r="D3271" s="84" t="e">
        <f>VLOOKUP(E3271,FINCAS!$A$2:$B$77,2,0)</f>
        <v>#N/A</v>
      </c>
      <c r="E3271" s="15"/>
      <c r="F3271" s="15"/>
      <c r="G3271" s="82" t="e">
        <f>VLOOKUP(F3271,'ESTADAR V3 2025'!$D$125:$E$240,2,0)</f>
        <v>#N/A</v>
      </c>
      <c r="H3271" s="86"/>
      <c r="I3271" s="86"/>
      <c r="J3271" s="15"/>
      <c r="K3271" s="92">
        <f t="shared" si="211"/>
        <v>0</v>
      </c>
      <c r="L3271" s="93">
        <f t="shared" si="212"/>
        <v>0</v>
      </c>
      <c r="M3271" s="94" t="str">
        <f>+IFERROR(VLOOKUP(LEFT(F3271,4),'ESTADAR V3 2025'!$C$4:$G$116,4,0),"")</f>
        <v/>
      </c>
      <c r="N3271" s="95" t="str">
        <f t="shared" si="213"/>
        <v/>
      </c>
      <c r="O3271" s="96" t="str">
        <f t="shared" si="214"/>
        <v/>
      </c>
      <c r="P3271" s="14"/>
      <c r="Q3271" s="14"/>
      <c r="R3271" s="218" t="e">
        <f>+VLOOKUP(F3271,'ESTADAR V3 2025'!$D$125:$G$236,4,FALSE)</f>
        <v>#N/A</v>
      </c>
    </row>
    <row r="3272" spans="1:18" x14ac:dyDescent="0.35">
      <c r="A3272" s="83" t="str">
        <f>IFERROR(VLOOKUP(LEFT(F3272,4),Tabla3[[COD]:[PROCESO]],5,0),"")</f>
        <v/>
      </c>
      <c r="B3272" s="15"/>
      <c r="C3272" s="85"/>
      <c r="D3272" s="84" t="e">
        <f>VLOOKUP(E3272,FINCAS!$A$2:$B$77,2,0)</f>
        <v>#N/A</v>
      </c>
      <c r="E3272" s="15"/>
      <c r="F3272" s="15"/>
      <c r="G3272" s="82" t="e">
        <f>VLOOKUP(F3272,'ESTADAR V3 2025'!$D$125:$E$240,2,0)</f>
        <v>#N/A</v>
      </c>
      <c r="H3272" s="86"/>
      <c r="I3272" s="86"/>
      <c r="J3272" s="15"/>
      <c r="K3272" s="92">
        <f t="shared" si="211"/>
        <v>0</v>
      </c>
      <c r="L3272" s="93">
        <f t="shared" si="212"/>
        <v>0</v>
      </c>
      <c r="M3272" s="94" t="str">
        <f>+IFERROR(VLOOKUP(LEFT(F3272,4),'ESTADAR V3 2025'!$C$4:$G$116,4,0),"")</f>
        <v/>
      </c>
      <c r="N3272" s="95" t="str">
        <f t="shared" si="213"/>
        <v/>
      </c>
      <c r="O3272" s="96" t="str">
        <f t="shared" si="214"/>
        <v/>
      </c>
      <c r="P3272" s="14"/>
      <c r="Q3272" s="14"/>
      <c r="R3272" s="218" t="e">
        <f>+VLOOKUP(F3272,'ESTADAR V3 2025'!$D$125:$G$236,4,FALSE)</f>
        <v>#N/A</v>
      </c>
    </row>
    <row r="3273" spans="1:18" x14ac:dyDescent="0.35">
      <c r="A3273" s="83" t="str">
        <f>IFERROR(VLOOKUP(LEFT(F3273,4),Tabla3[[COD]:[PROCESO]],5,0),"")</f>
        <v/>
      </c>
      <c r="B3273" s="15"/>
      <c r="C3273" s="85"/>
      <c r="D3273" s="84" t="e">
        <f>VLOOKUP(E3273,FINCAS!$A$2:$B$77,2,0)</f>
        <v>#N/A</v>
      </c>
      <c r="E3273" s="15"/>
      <c r="F3273" s="15"/>
      <c r="G3273" s="82" t="e">
        <f>VLOOKUP(F3273,'ESTADAR V3 2025'!$D$125:$E$240,2,0)</f>
        <v>#N/A</v>
      </c>
      <c r="H3273" s="86"/>
      <c r="I3273" s="86"/>
      <c r="J3273" s="15"/>
      <c r="K3273" s="92">
        <f t="shared" si="211"/>
        <v>0</v>
      </c>
      <c r="L3273" s="93">
        <f t="shared" si="212"/>
        <v>0</v>
      </c>
      <c r="M3273" s="94" t="str">
        <f>+IFERROR(VLOOKUP(LEFT(F3273,4),'ESTADAR V3 2025'!$C$4:$G$116,4,0),"")</f>
        <v/>
      </c>
      <c r="N3273" s="95" t="str">
        <f t="shared" si="213"/>
        <v/>
      </c>
      <c r="O3273" s="96" t="str">
        <f t="shared" si="214"/>
        <v/>
      </c>
      <c r="P3273" s="14"/>
      <c r="Q3273" s="14"/>
      <c r="R3273" s="218" t="e">
        <f>+VLOOKUP(F3273,'ESTADAR V3 2025'!$D$125:$G$236,4,FALSE)</f>
        <v>#N/A</v>
      </c>
    </row>
    <row r="3274" spans="1:18" x14ac:dyDescent="0.35">
      <c r="A3274" s="83" t="str">
        <f>IFERROR(VLOOKUP(LEFT(F3274,4),Tabla3[[COD]:[PROCESO]],5,0),"")</f>
        <v/>
      </c>
      <c r="B3274" s="15"/>
      <c r="C3274" s="85"/>
      <c r="D3274" s="84" t="e">
        <f>VLOOKUP(E3274,FINCAS!$A$2:$B$77,2,0)</f>
        <v>#N/A</v>
      </c>
      <c r="E3274" s="15"/>
      <c r="F3274" s="15"/>
      <c r="G3274" s="82" t="e">
        <f>VLOOKUP(F3274,'ESTADAR V3 2025'!$D$125:$E$240,2,0)</f>
        <v>#N/A</v>
      </c>
      <c r="H3274" s="86"/>
      <c r="I3274" s="86"/>
      <c r="J3274" s="15"/>
      <c r="K3274" s="92">
        <f t="shared" si="211"/>
        <v>0</v>
      </c>
      <c r="L3274" s="93">
        <f t="shared" si="212"/>
        <v>0</v>
      </c>
      <c r="M3274" s="94" t="str">
        <f>+IFERROR(VLOOKUP(LEFT(F3274,4),'ESTADAR V3 2025'!$C$4:$G$116,4,0),"")</f>
        <v/>
      </c>
      <c r="N3274" s="95" t="str">
        <f t="shared" si="213"/>
        <v/>
      </c>
      <c r="O3274" s="96" t="str">
        <f t="shared" si="214"/>
        <v/>
      </c>
      <c r="P3274" s="14"/>
      <c r="Q3274" s="14"/>
      <c r="R3274" s="218" t="e">
        <f>+VLOOKUP(F3274,'ESTADAR V3 2025'!$D$125:$G$236,4,FALSE)</f>
        <v>#N/A</v>
      </c>
    </row>
    <row r="3275" spans="1:18" x14ac:dyDescent="0.35">
      <c r="A3275" s="83" t="str">
        <f>IFERROR(VLOOKUP(LEFT(F3275,4),Tabla3[[COD]:[PROCESO]],5,0),"")</f>
        <v/>
      </c>
      <c r="B3275" s="15"/>
      <c r="C3275" s="85"/>
      <c r="D3275" s="84" t="e">
        <f>VLOOKUP(E3275,FINCAS!$A$2:$B$77,2,0)</f>
        <v>#N/A</v>
      </c>
      <c r="E3275" s="15"/>
      <c r="F3275" s="15"/>
      <c r="G3275" s="82" t="e">
        <f>VLOOKUP(F3275,'ESTADAR V3 2025'!$D$125:$E$240,2,0)</f>
        <v>#N/A</v>
      </c>
      <c r="H3275" s="86"/>
      <c r="I3275" s="86"/>
      <c r="J3275" s="15"/>
      <c r="K3275" s="92">
        <f t="shared" si="211"/>
        <v>0</v>
      </c>
      <c r="L3275" s="93">
        <f t="shared" si="212"/>
        <v>0</v>
      </c>
      <c r="M3275" s="94" t="str">
        <f>+IFERROR(VLOOKUP(LEFT(F3275,4),'ESTADAR V3 2025'!$C$4:$G$116,4,0),"")</f>
        <v/>
      </c>
      <c r="N3275" s="95" t="str">
        <f t="shared" si="213"/>
        <v/>
      </c>
      <c r="O3275" s="96" t="str">
        <f t="shared" si="214"/>
        <v/>
      </c>
      <c r="P3275" s="14"/>
      <c r="Q3275" s="14"/>
      <c r="R3275" s="218" t="e">
        <f>+VLOOKUP(F3275,'ESTADAR V3 2025'!$D$125:$G$236,4,FALSE)</f>
        <v>#N/A</v>
      </c>
    </row>
    <row r="3276" spans="1:18" x14ac:dyDescent="0.35">
      <c r="A3276" s="83" t="str">
        <f>IFERROR(VLOOKUP(LEFT(F3276,4),Tabla3[[COD]:[PROCESO]],5,0),"")</f>
        <v/>
      </c>
      <c r="B3276" s="15"/>
      <c r="C3276" s="85"/>
      <c r="D3276" s="84" t="e">
        <f>VLOOKUP(E3276,FINCAS!$A$2:$B$77,2,0)</f>
        <v>#N/A</v>
      </c>
      <c r="E3276" s="15"/>
      <c r="F3276" s="15"/>
      <c r="G3276" s="82" t="e">
        <f>VLOOKUP(F3276,'ESTADAR V3 2025'!$D$125:$E$240,2,0)</f>
        <v>#N/A</v>
      </c>
      <c r="H3276" s="86"/>
      <c r="I3276" s="86"/>
      <c r="J3276" s="15"/>
      <c r="K3276" s="92">
        <f t="shared" si="211"/>
        <v>0</v>
      </c>
      <c r="L3276" s="93">
        <f t="shared" si="212"/>
        <v>0</v>
      </c>
      <c r="M3276" s="94" t="str">
        <f>+IFERROR(VLOOKUP(LEFT(F3276,4),'ESTADAR V3 2025'!$C$4:$G$116,4,0),"")</f>
        <v/>
      </c>
      <c r="N3276" s="95" t="str">
        <f t="shared" si="213"/>
        <v/>
      </c>
      <c r="O3276" s="96" t="str">
        <f t="shared" si="214"/>
        <v/>
      </c>
      <c r="P3276" s="14"/>
      <c r="Q3276" s="14"/>
      <c r="R3276" s="218" t="e">
        <f>+VLOOKUP(F3276,'ESTADAR V3 2025'!$D$125:$G$236,4,FALSE)</f>
        <v>#N/A</v>
      </c>
    </row>
    <row r="3277" spans="1:18" x14ac:dyDescent="0.35">
      <c r="A3277" s="83" t="str">
        <f>IFERROR(VLOOKUP(LEFT(F3277,4),Tabla3[[COD]:[PROCESO]],5,0),"")</f>
        <v/>
      </c>
      <c r="B3277" s="15"/>
      <c r="C3277" s="85"/>
      <c r="D3277" s="84" t="e">
        <f>VLOOKUP(E3277,FINCAS!$A$2:$B$77,2,0)</f>
        <v>#N/A</v>
      </c>
      <c r="E3277" s="15"/>
      <c r="F3277" s="15"/>
      <c r="G3277" s="82" t="e">
        <f>VLOOKUP(F3277,'ESTADAR V3 2025'!$D$125:$E$240,2,0)</f>
        <v>#N/A</v>
      </c>
      <c r="H3277" s="86"/>
      <c r="I3277" s="86"/>
      <c r="J3277" s="15"/>
      <c r="K3277" s="92">
        <f t="shared" si="211"/>
        <v>0</v>
      </c>
      <c r="L3277" s="93">
        <f t="shared" si="212"/>
        <v>0</v>
      </c>
      <c r="M3277" s="94" t="str">
        <f>+IFERROR(VLOOKUP(LEFT(F3277,4),'ESTADAR V3 2025'!$C$4:$G$116,4,0),"")</f>
        <v/>
      </c>
      <c r="N3277" s="95" t="str">
        <f t="shared" si="213"/>
        <v/>
      </c>
      <c r="O3277" s="96" t="str">
        <f t="shared" si="214"/>
        <v/>
      </c>
      <c r="P3277" s="14"/>
      <c r="Q3277" s="14"/>
      <c r="R3277" s="218" t="e">
        <f>+VLOOKUP(F3277,'ESTADAR V3 2025'!$D$125:$G$236,4,FALSE)</f>
        <v>#N/A</v>
      </c>
    </row>
    <row r="3278" spans="1:18" x14ac:dyDescent="0.35">
      <c r="A3278" s="83" t="str">
        <f>IFERROR(VLOOKUP(LEFT(F3278,4),Tabla3[[COD]:[PROCESO]],5,0),"")</f>
        <v/>
      </c>
      <c r="B3278" s="15"/>
      <c r="C3278" s="85"/>
      <c r="D3278" s="84" t="e">
        <f>VLOOKUP(E3278,FINCAS!$A$2:$B$77,2,0)</f>
        <v>#N/A</v>
      </c>
      <c r="E3278" s="15"/>
      <c r="F3278" s="15"/>
      <c r="G3278" s="82" t="e">
        <f>VLOOKUP(F3278,'ESTADAR V3 2025'!$D$125:$E$240,2,0)</f>
        <v>#N/A</v>
      </c>
      <c r="H3278" s="86"/>
      <c r="I3278" s="86"/>
      <c r="J3278" s="15"/>
      <c r="K3278" s="92">
        <f t="shared" si="211"/>
        <v>0</v>
      </c>
      <c r="L3278" s="93">
        <f t="shared" si="212"/>
        <v>0</v>
      </c>
      <c r="M3278" s="94" t="str">
        <f>+IFERROR(VLOOKUP(LEFT(F3278,4),'ESTADAR V3 2025'!$C$4:$G$116,4,0),"")</f>
        <v/>
      </c>
      <c r="N3278" s="95" t="str">
        <f t="shared" si="213"/>
        <v/>
      </c>
      <c r="O3278" s="96" t="str">
        <f t="shared" si="214"/>
        <v/>
      </c>
      <c r="P3278" s="14"/>
      <c r="Q3278" s="14"/>
      <c r="R3278" s="218" t="e">
        <f>+VLOOKUP(F3278,'ESTADAR V3 2025'!$D$125:$G$236,4,FALSE)</f>
        <v>#N/A</v>
      </c>
    </row>
    <row r="3279" spans="1:18" x14ac:dyDescent="0.35">
      <c r="A3279" s="83" t="str">
        <f>IFERROR(VLOOKUP(LEFT(F3279,4),Tabla3[[COD]:[PROCESO]],5,0),"")</f>
        <v/>
      </c>
      <c r="B3279" s="15"/>
      <c r="C3279" s="85"/>
      <c r="D3279" s="84" t="e">
        <f>VLOOKUP(E3279,FINCAS!$A$2:$B$77,2,0)</f>
        <v>#N/A</v>
      </c>
      <c r="E3279" s="15"/>
      <c r="F3279" s="15"/>
      <c r="G3279" s="82" t="e">
        <f>VLOOKUP(F3279,'ESTADAR V3 2025'!$D$125:$E$240,2,0)</f>
        <v>#N/A</v>
      </c>
      <c r="H3279" s="86"/>
      <c r="I3279" s="86"/>
      <c r="J3279" s="15"/>
      <c r="K3279" s="92">
        <f t="shared" si="211"/>
        <v>0</v>
      </c>
      <c r="L3279" s="93">
        <f t="shared" si="212"/>
        <v>0</v>
      </c>
      <c r="M3279" s="94" t="str">
        <f>+IFERROR(VLOOKUP(LEFT(F3279,4),'ESTADAR V3 2025'!$C$4:$G$116,4,0),"")</f>
        <v/>
      </c>
      <c r="N3279" s="95" t="str">
        <f t="shared" si="213"/>
        <v/>
      </c>
      <c r="O3279" s="96" t="str">
        <f t="shared" si="214"/>
        <v/>
      </c>
      <c r="P3279" s="14"/>
      <c r="Q3279" s="14"/>
      <c r="R3279" s="218" t="e">
        <f>+VLOOKUP(F3279,'ESTADAR V3 2025'!$D$125:$G$236,4,FALSE)</f>
        <v>#N/A</v>
      </c>
    </row>
    <row r="3280" spans="1:18" x14ac:dyDescent="0.35">
      <c r="A3280" s="83" t="str">
        <f>IFERROR(VLOOKUP(LEFT(F3280,4),Tabla3[[COD]:[PROCESO]],5,0),"")</f>
        <v/>
      </c>
      <c r="B3280" s="15"/>
      <c r="C3280" s="85"/>
      <c r="D3280" s="84" t="e">
        <f>VLOOKUP(E3280,FINCAS!$A$2:$B$77,2,0)</f>
        <v>#N/A</v>
      </c>
      <c r="E3280" s="15"/>
      <c r="F3280" s="15"/>
      <c r="G3280" s="82" t="e">
        <f>VLOOKUP(F3280,'ESTADAR V3 2025'!$D$125:$E$240,2,0)</f>
        <v>#N/A</v>
      </c>
      <c r="H3280" s="86"/>
      <c r="I3280" s="86"/>
      <c r="J3280" s="15"/>
      <c r="K3280" s="92">
        <f t="shared" si="211"/>
        <v>0</v>
      </c>
      <c r="L3280" s="93">
        <f t="shared" si="212"/>
        <v>0</v>
      </c>
      <c r="M3280" s="94" t="str">
        <f>+IFERROR(VLOOKUP(LEFT(F3280,4),'ESTADAR V3 2025'!$C$4:$G$116,4,0),"")</f>
        <v/>
      </c>
      <c r="N3280" s="95" t="str">
        <f t="shared" si="213"/>
        <v/>
      </c>
      <c r="O3280" s="96" t="str">
        <f t="shared" si="214"/>
        <v/>
      </c>
      <c r="P3280" s="14"/>
      <c r="Q3280" s="14"/>
      <c r="R3280" s="218" t="e">
        <f>+VLOOKUP(F3280,'ESTADAR V3 2025'!$D$125:$G$236,4,FALSE)</f>
        <v>#N/A</v>
      </c>
    </row>
    <row r="3281" spans="1:18" x14ac:dyDescent="0.35">
      <c r="A3281" s="83" t="str">
        <f>IFERROR(VLOOKUP(LEFT(F3281,4),Tabla3[[COD]:[PROCESO]],5,0),"")</f>
        <v/>
      </c>
      <c r="B3281" s="15"/>
      <c r="C3281" s="85"/>
      <c r="D3281" s="84" t="e">
        <f>VLOOKUP(E3281,FINCAS!$A$2:$B$77,2,0)</f>
        <v>#N/A</v>
      </c>
      <c r="E3281" s="15"/>
      <c r="F3281" s="15"/>
      <c r="G3281" s="82" t="e">
        <f>VLOOKUP(F3281,'ESTADAR V3 2025'!$D$125:$E$240,2,0)</f>
        <v>#N/A</v>
      </c>
      <c r="H3281" s="86"/>
      <c r="I3281" s="86"/>
      <c r="J3281" s="15"/>
      <c r="K3281" s="92">
        <f t="shared" si="211"/>
        <v>0</v>
      </c>
      <c r="L3281" s="93">
        <f t="shared" si="212"/>
        <v>0</v>
      </c>
      <c r="M3281" s="94" t="str">
        <f>+IFERROR(VLOOKUP(LEFT(F3281,4),'ESTADAR V3 2025'!$C$4:$G$116,4,0),"")</f>
        <v/>
      </c>
      <c r="N3281" s="95" t="str">
        <f t="shared" si="213"/>
        <v/>
      </c>
      <c r="O3281" s="96" t="str">
        <f t="shared" si="214"/>
        <v/>
      </c>
      <c r="P3281" s="14"/>
      <c r="Q3281" s="14"/>
      <c r="R3281" s="218" t="e">
        <f>+VLOOKUP(F3281,'ESTADAR V3 2025'!$D$125:$G$236,4,FALSE)</f>
        <v>#N/A</v>
      </c>
    </row>
    <row r="3282" spans="1:18" x14ac:dyDescent="0.35">
      <c r="A3282" s="83" t="str">
        <f>IFERROR(VLOOKUP(LEFT(F3282,4),Tabla3[[COD]:[PROCESO]],5,0),"")</f>
        <v/>
      </c>
      <c r="B3282" s="15"/>
      <c r="C3282" s="85"/>
      <c r="D3282" s="84" t="e">
        <f>VLOOKUP(E3282,FINCAS!$A$2:$B$77,2,0)</f>
        <v>#N/A</v>
      </c>
      <c r="E3282" s="15"/>
      <c r="F3282" s="15"/>
      <c r="G3282" s="82" t="e">
        <f>VLOOKUP(F3282,'ESTADAR V3 2025'!$D$125:$E$240,2,0)</f>
        <v>#N/A</v>
      </c>
      <c r="H3282" s="86"/>
      <c r="I3282" s="86"/>
      <c r="J3282" s="15"/>
      <c r="K3282" s="92">
        <f t="shared" si="211"/>
        <v>0</v>
      </c>
      <c r="L3282" s="93">
        <f t="shared" si="212"/>
        <v>0</v>
      </c>
      <c r="M3282" s="94" t="str">
        <f>+IFERROR(VLOOKUP(LEFT(F3282,4),'ESTADAR V3 2025'!$C$4:$G$116,4,0),"")</f>
        <v/>
      </c>
      <c r="N3282" s="95" t="str">
        <f t="shared" si="213"/>
        <v/>
      </c>
      <c r="O3282" s="96" t="str">
        <f t="shared" si="214"/>
        <v/>
      </c>
      <c r="P3282" s="14"/>
      <c r="Q3282" s="14"/>
      <c r="R3282" s="218" t="e">
        <f>+VLOOKUP(F3282,'ESTADAR V3 2025'!$D$125:$G$236,4,FALSE)</f>
        <v>#N/A</v>
      </c>
    </row>
    <row r="3283" spans="1:18" x14ac:dyDescent="0.35">
      <c r="A3283" s="83" t="str">
        <f>IFERROR(VLOOKUP(LEFT(F3283,4),Tabla3[[COD]:[PROCESO]],5,0),"")</f>
        <v/>
      </c>
      <c r="B3283" s="15"/>
      <c r="C3283" s="85"/>
      <c r="D3283" s="84" t="e">
        <f>VLOOKUP(E3283,FINCAS!$A$2:$B$77,2,0)</f>
        <v>#N/A</v>
      </c>
      <c r="E3283" s="15"/>
      <c r="F3283" s="15"/>
      <c r="G3283" s="82" t="e">
        <f>VLOOKUP(F3283,'ESTADAR V3 2025'!$D$125:$E$240,2,0)</f>
        <v>#N/A</v>
      </c>
      <c r="H3283" s="86"/>
      <c r="I3283" s="86"/>
      <c r="J3283" s="15"/>
      <c r="K3283" s="92">
        <f t="shared" si="211"/>
        <v>0</v>
      </c>
      <c r="L3283" s="93">
        <f t="shared" si="212"/>
        <v>0</v>
      </c>
      <c r="M3283" s="94" t="str">
        <f>+IFERROR(VLOOKUP(LEFT(F3283,4),'ESTADAR V3 2025'!$C$4:$G$116,4,0),"")</f>
        <v/>
      </c>
      <c r="N3283" s="95" t="str">
        <f t="shared" si="213"/>
        <v/>
      </c>
      <c r="O3283" s="96" t="str">
        <f t="shared" si="214"/>
        <v/>
      </c>
      <c r="P3283" s="14"/>
      <c r="Q3283" s="14"/>
      <c r="R3283" s="218" t="e">
        <f>+VLOOKUP(F3283,'ESTADAR V3 2025'!$D$125:$G$236,4,FALSE)</f>
        <v>#N/A</v>
      </c>
    </row>
    <row r="3284" spans="1:18" x14ac:dyDescent="0.35">
      <c r="A3284" s="83" t="str">
        <f>IFERROR(VLOOKUP(LEFT(F3284,4),Tabla3[[COD]:[PROCESO]],5,0),"")</f>
        <v/>
      </c>
      <c r="B3284" s="15"/>
      <c r="C3284" s="85"/>
      <c r="D3284" s="84" t="e">
        <f>VLOOKUP(E3284,FINCAS!$A$2:$B$77,2,0)</f>
        <v>#N/A</v>
      </c>
      <c r="E3284" s="15"/>
      <c r="F3284" s="15"/>
      <c r="G3284" s="82" t="e">
        <f>VLOOKUP(F3284,'ESTADAR V3 2025'!$D$125:$E$240,2,0)</f>
        <v>#N/A</v>
      </c>
      <c r="H3284" s="86"/>
      <c r="I3284" s="86"/>
      <c r="J3284" s="15"/>
      <c r="K3284" s="92">
        <f t="shared" si="211"/>
        <v>0</v>
      </c>
      <c r="L3284" s="93">
        <f t="shared" si="212"/>
        <v>0</v>
      </c>
      <c r="M3284" s="94" t="str">
        <f>+IFERROR(VLOOKUP(LEFT(F3284,4),'ESTADAR V3 2025'!$C$4:$G$116,4,0),"")</f>
        <v/>
      </c>
      <c r="N3284" s="95" t="str">
        <f t="shared" si="213"/>
        <v/>
      </c>
      <c r="O3284" s="96" t="str">
        <f t="shared" si="214"/>
        <v/>
      </c>
      <c r="P3284" s="14"/>
      <c r="Q3284" s="14"/>
      <c r="R3284" s="218" t="e">
        <f>+VLOOKUP(F3284,'ESTADAR V3 2025'!$D$125:$G$236,4,FALSE)</f>
        <v>#N/A</v>
      </c>
    </row>
    <row r="3285" spans="1:18" x14ac:dyDescent="0.35">
      <c r="A3285" s="83" t="str">
        <f>IFERROR(VLOOKUP(LEFT(F3285,4),Tabla3[[COD]:[PROCESO]],5,0),"")</f>
        <v/>
      </c>
      <c r="B3285" s="15"/>
      <c r="C3285" s="85"/>
      <c r="D3285" s="84" t="e">
        <f>VLOOKUP(E3285,FINCAS!$A$2:$B$77,2,0)</f>
        <v>#N/A</v>
      </c>
      <c r="E3285" s="15"/>
      <c r="F3285" s="15"/>
      <c r="G3285" s="82" t="e">
        <f>VLOOKUP(F3285,'ESTADAR V3 2025'!$D$125:$E$240,2,0)</f>
        <v>#N/A</v>
      </c>
      <c r="H3285" s="86"/>
      <c r="I3285" s="86"/>
      <c r="J3285" s="15"/>
      <c r="K3285" s="92">
        <f t="shared" si="211"/>
        <v>0</v>
      </c>
      <c r="L3285" s="93">
        <f t="shared" si="212"/>
        <v>0</v>
      </c>
      <c r="M3285" s="94" t="str">
        <f>+IFERROR(VLOOKUP(LEFT(F3285,4),'ESTADAR V3 2025'!$C$4:$G$116,4,0),"")</f>
        <v/>
      </c>
      <c r="N3285" s="95" t="str">
        <f t="shared" si="213"/>
        <v/>
      </c>
      <c r="O3285" s="96" t="str">
        <f t="shared" si="214"/>
        <v/>
      </c>
      <c r="P3285" s="14"/>
      <c r="Q3285" s="14"/>
      <c r="R3285" s="218" t="e">
        <f>+VLOOKUP(F3285,'ESTADAR V3 2025'!$D$125:$G$236,4,FALSE)</f>
        <v>#N/A</v>
      </c>
    </row>
    <row r="3286" spans="1:18" x14ac:dyDescent="0.35">
      <c r="A3286" s="83" t="str">
        <f>IFERROR(VLOOKUP(LEFT(F3286,4),Tabla3[[COD]:[PROCESO]],5,0),"")</f>
        <v/>
      </c>
      <c r="B3286" s="15"/>
      <c r="C3286" s="85"/>
      <c r="D3286" s="84" t="e">
        <f>VLOOKUP(E3286,FINCAS!$A$2:$B$77,2,0)</f>
        <v>#N/A</v>
      </c>
      <c r="E3286" s="15"/>
      <c r="F3286" s="15"/>
      <c r="G3286" s="82" t="e">
        <f>VLOOKUP(F3286,'ESTADAR V3 2025'!$D$125:$E$240,2,0)</f>
        <v>#N/A</v>
      </c>
      <c r="H3286" s="86"/>
      <c r="I3286" s="86"/>
      <c r="J3286" s="15"/>
      <c r="K3286" s="92">
        <f t="shared" si="211"/>
        <v>0</v>
      </c>
      <c r="L3286" s="93">
        <f t="shared" si="212"/>
        <v>0</v>
      </c>
      <c r="M3286" s="94" t="str">
        <f>+IFERROR(VLOOKUP(LEFT(F3286,4),'ESTADAR V3 2025'!$C$4:$G$116,4,0),"")</f>
        <v/>
      </c>
      <c r="N3286" s="95" t="str">
        <f t="shared" si="213"/>
        <v/>
      </c>
      <c r="O3286" s="96" t="str">
        <f t="shared" si="214"/>
        <v/>
      </c>
      <c r="P3286" s="14"/>
      <c r="Q3286" s="14"/>
      <c r="R3286" s="218" t="e">
        <f>+VLOOKUP(F3286,'ESTADAR V3 2025'!$D$125:$G$236,4,FALSE)</f>
        <v>#N/A</v>
      </c>
    </row>
    <row r="3287" spans="1:18" x14ac:dyDescent="0.35">
      <c r="A3287" s="83" t="str">
        <f>IFERROR(VLOOKUP(LEFT(F3287,4),Tabla3[[COD]:[PROCESO]],5,0),"")</f>
        <v/>
      </c>
      <c r="B3287" s="15"/>
      <c r="C3287" s="85"/>
      <c r="D3287" s="84" t="e">
        <f>VLOOKUP(E3287,FINCAS!$A$2:$B$77,2,0)</f>
        <v>#N/A</v>
      </c>
      <c r="E3287" s="15"/>
      <c r="F3287" s="15"/>
      <c r="G3287" s="82" t="e">
        <f>VLOOKUP(F3287,'ESTADAR V3 2025'!$D$125:$E$240,2,0)</f>
        <v>#N/A</v>
      </c>
      <c r="H3287" s="86"/>
      <c r="I3287" s="86"/>
      <c r="J3287" s="15"/>
      <c r="K3287" s="92">
        <f t="shared" si="211"/>
        <v>0</v>
      </c>
      <c r="L3287" s="93">
        <f t="shared" si="212"/>
        <v>0</v>
      </c>
      <c r="M3287" s="94" t="str">
        <f>+IFERROR(VLOOKUP(LEFT(F3287,4),'ESTADAR V3 2025'!$C$4:$G$116,4,0),"")</f>
        <v/>
      </c>
      <c r="N3287" s="95" t="str">
        <f t="shared" si="213"/>
        <v/>
      </c>
      <c r="O3287" s="96" t="str">
        <f t="shared" si="214"/>
        <v/>
      </c>
      <c r="P3287" s="14"/>
      <c r="Q3287" s="14"/>
      <c r="R3287" s="218" t="e">
        <f>+VLOOKUP(F3287,'ESTADAR V3 2025'!$D$125:$G$236,4,FALSE)</f>
        <v>#N/A</v>
      </c>
    </row>
    <row r="3288" spans="1:18" x14ac:dyDescent="0.35">
      <c r="A3288" s="83" t="str">
        <f>IFERROR(VLOOKUP(LEFT(F3288,4),Tabla3[[COD]:[PROCESO]],5,0),"")</f>
        <v/>
      </c>
      <c r="B3288" s="15"/>
      <c r="C3288" s="85"/>
      <c r="D3288" s="84" t="e">
        <f>VLOOKUP(E3288,FINCAS!$A$2:$B$77,2,0)</f>
        <v>#N/A</v>
      </c>
      <c r="E3288" s="15"/>
      <c r="F3288" s="15"/>
      <c r="G3288" s="82" t="e">
        <f>VLOOKUP(F3288,'ESTADAR V3 2025'!$D$125:$E$240,2,0)</f>
        <v>#N/A</v>
      </c>
      <c r="H3288" s="86"/>
      <c r="I3288" s="86"/>
      <c r="J3288" s="15"/>
      <c r="K3288" s="92">
        <f t="shared" si="211"/>
        <v>0</v>
      </c>
      <c r="L3288" s="93">
        <f t="shared" si="212"/>
        <v>0</v>
      </c>
      <c r="M3288" s="94" t="str">
        <f>+IFERROR(VLOOKUP(LEFT(F3288,4),'ESTADAR V3 2025'!$C$4:$G$116,4,0),"")</f>
        <v/>
      </c>
      <c r="N3288" s="95" t="str">
        <f t="shared" si="213"/>
        <v/>
      </c>
      <c r="O3288" s="96" t="str">
        <f t="shared" si="214"/>
        <v/>
      </c>
      <c r="P3288" s="14"/>
      <c r="Q3288" s="14"/>
      <c r="R3288" s="218" t="e">
        <f>+VLOOKUP(F3288,'ESTADAR V3 2025'!$D$125:$G$236,4,FALSE)</f>
        <v>#N/A</v>
      </c>
    </row>
    <row r="3289" spans="1:18" x14ac:dyDescent="0.35">
      <c r="A3289" s="83" t="str">
        <f>IFERROR(VLOOKUP(LEFT(F3289,4),Tabla3[[COD]:[PROCESO]],5,0),"")</f>
        <v/>
      </c>
      <c r="B3289" s="15"/>
      <c r="C3289" s="85"/>
      <c r="D3289" s="84" t="e">
        <f>VLOOKUP(E3289,FINCAS!$A$2:$B$77,2,0)</f>
        <v>#N/A</v>
      </c>
      <c r="E3289" s="15"/>
      <c r="F3289" s="15"/>
      <c r="G3289" s="82" t="e">
        <f>VLOOKUP(F3289,'ESTADAR V3 2025'!$D$125:$E$240,2,0)</f>
        <v>#N/A</v>
      </c>
      <c r="H3289" s="86"/>
      <c r="I3289" s="86"/>
      <c r="J3289" s="15"/>
      <c r="K3289" s="92">
        <f t="shared" si="211"/>
        <v>0</v>
      </c>
      <c r="L3289" s="93">
        <f t="shared" si="212"/>
        <v>0</v>
      </c>
      <c r="M3289" s="94" t="str">
        <f>+IFERROR(VLOOKUP(LEFT(F3289,4),'ESTADAR V3 2025'!$C$4:$G$116,4,0),"")</f>
        <v/>
      </c>
      <c r="N3289" s="95" t="str">
        <f t="shared" si="213"/>
        <v/>
      </c>
      <c r="O3289" s="96" t="str">
        <f t="shared" si="214"/>
        <v/>
      </c>
      <c r="P3289" s="14"/>
      <c r="Q3289" s="14"/>
      <c r="R3289" s="218" t="e">
        <f>+VLOOKUP(F3289,'ESTADAR V3 2025'!$D$125:$G$236,4,FALSE)</f>
        <v>#N/A</v>
      </c>
    </row>
    <row r="3290" spans="1:18" x14ac:dyDescent="0.35">
      <c r="A3290" s="83" t="str">
        <f>IFERROR(VLOOKUP(LEFT(F3290,4),Tabla3[[COD]:[PROCESO]],5,0),"")</f>
        <v/>
      </c>
      <c r="B3290" s="15"/>
      <c r="C3290" s="85"/>
      <c r="D3290" s="84" t="e">
        <f>VLOOKUP(E3290,FINCAS!$A$2:$B$77,2,0)</f>
        <v>#N/A</v>
      </c>
      <c r="E3290" s="15"/>
      <c r="F3290" s="15"/>
      <c r="G3290" s="82" t="e">
        <f>VLOOKUP(F3290,'ESTADAR V3 2025'!$D$125:$E$240,2,0)</f>
        <v>#N/A</v>
      </c>
      <c r="H3290" s="86"/>
      <c r="I3290" s="86"/>
      <c r="J3290" s="15"/>
      <c r="K3290" s="92">
        <f t="shared" si="211"/>
        <v>0</v>
      </c>
      <c r="L3290" s="93">
        <f t="shared" si="212"/>
        <v>0</v>
      </c>
      <c r="M3290" s="94" t="str">
        <f>+IFERROR(VLOOKUP(LEFT(F3290,4),'ESTADAR V3 2025'!$C$4:$G$116,4,0),"")</f>
        <v/>
      </c>
      <c r="N3290" s="95" t="str">
        <f t="shared" si="213"/>
        <v/>
      </c>
      <c r="O3290" s="96" t="str">
        <f t="shared" si="214"/>
        <v/>
      </c>
      <c r="P3290" s="14"/>
      <c r="Q3290" s="14"/>
      <c r="R3290" s="218" t="e">
        <f>+VLOOKUP(F3290,'ESTADAR V3 2025'!$D$125:$G$236,4,FALSE)</f>
        <v>#N/A</v>
      </c>
    </row>
    <row r="3291" spans="1:18" x14ac:dyDescent="0.35">
      <c r="A3291" s="83" t="str">
        <f>IFERROR(VLOOKUP(LEFT(F3291,4),Tabla3[[COD]:[PROCESO]],5,0),"")</f>
        <v/>
      </c>
      <c r="B3291" s="15"/>
      <c r="C3291" s="85"/>
      <c r="D3291" s="84" t="e">
        <f>VLOOKUP(E3291,FINCAS!$A$2:$B$77,2,0)</f>
        <v>#N/A</v>
      </c>
      <c r="E3291" s="15"/>
      <c r="F3291" s="15"/>
      <c r="G3291" s="82" t="e">
        <f>VLOOKUP(F3291,'ESTADAR V3 2025'!$D$125:$E$240,2,0)</f>
        <v>#N/A</v>
      </c>
      <c r="H3291" s="86"/>
      <c r="I3291" s="86"/>
      <c r="J3291" s="15"/>
      <c r="K3291" s="92">
        <f t="shared" si="211"/>
        <v>0</v>
      </c>
      <c r="L3291" s="93">
        <f t="shared" si="212"/>
        <v>0</v>
      </c>
      <c r="M3291" s="94" t="str">
        <f>+IFERROR(VLOOKUP(LEFT(F3291,4),'ESTADAR V3 2025'!$C$4:$G$116,4,0),"")</f>
        <v/>
      </c>
      <c r="N3291" s="95" t="str">
        <f t="shared" si="213"/>
        <v/>
      </c>
      <c r="O3291" s="96" t="str">
        <f t="shared" si="214"/>
        <v/>
      </c>
      <c r="P3291" s="14"/>
      <c r="Q3291" s="14"/>
      <c r="R3291" s="218" t="e">
        <f>+VLOOKUP(F3291,'ESTADAR V3 2025'!$D$125:$G$236,4,FALSE)</f>
        <v>#N/A</v>
      </c>
    </row>
    <row r="3292" spans="1:18" x14ac:dyDescent="0.35">
      <c r="A3292" s="83" t="str">
        <f>IFERROR(VLOOKUP(LEFT(F3292,4),Tabla3[[COD]:[PROCESO]],5,0),"")</f>
        <v/>
      </c>
      <c r="B3292" s="15"/>
      <c r="C3292" s="85"/>
      <c r="D3292" s="84" t="e">
        <f>VLOOKUP(E3292,FINCAS!$A$2:$B$77,2,0)</f>
        <v>#N/A</v>
      </c>
      <c r="E3292" s="15"/>
      <c r="F3292" s="15"/>
      <c r="G3292" s="82" t="e">
        <f>VLOOKUP(F3292,'ESTADAR V3 2025'!$D$125:$E$240,2,0)</f>
        <v>#N/A</v>
      </c>
      <c r="H3292" s="86"/>
      <c r="I3292" s="86"/>
      <c r="J3292" s="15"/>
      <c r="K3292" s="92">
        <f t="shared" si="211"/>
        <v>0</v>
      </c>
      <c r="L3292" s="93">
        <f t="shared" si="212"/>
        <v>0</v>
      </c>
      <c r="M3292" s="94" t="str">
        <f>+IFERROR(VLOOKUP(LEFT(F3292,4),'ESTADAR V3 2025'!$C$4:$G$116,4,0),"")</f>
        <v/>
      </c>
      <c r="N3292" s="95" t="str">
        <f t="shared" si="213"/>
        <v/>
      </c>
      <c r="O3292" s="96" t="str">
        <f t="shared" si="214"/>
        <v/>
      </c>
      <c r="P3292" s="14"/>
      <c r="Q3292" s="14"/>
      <c r="R3292" s="218" t="e">
        <f>+VLOOKUP(F3292,'ESTADAR V3 2025'!$D$125:$G$236,4,FALSE)</f>
        <v>#N/A</v>
      </c>
    </row>
    <row r="3293" spans="1:18" x14ac:dyDescent="0.35">
      <c r="A3293" s="83" t="str">
        <f>IFERROR(VLOOKUP(LEFT(F3293,4),Tabla3[[COD]:[PROCESO]],5,0),"")</f>
        <v/>
      </c>
      <c r="B3293" s="15"/>
      <c r="C3293" s="85"/>
      <c r="D3293" s="84" t="e">
        <f>VLOOKUP(E3293,FINCAS!$A$2:$B$77,2,0)</f>
        <v>#N/A</v>
      </c>
      <c r="E3293" s="15"/>
      <c r="F3293" s="15"/>
      <c r="G3293" s="82" t="e">
        <f>VLOOKUP(F3293,'ESTADAR V3 2025'!$D$125:$E$240,2,0)</f>
        <v>#N/A</v>
      </c>
      <c r="H3293" s="86"/>
      <c r="I3293" s="86"/>
      <c r="J3293" s="15"/>
      <c r="K3293" s="92">
        <f t="shared" si="211"/>
        <v>0</v>
      </c>
      <c r="L3293" s="93">
        <f t="shared" si="212"/>
        <v>0</v>
      </c>
      <c r="M3293" s="94" t="str">
        <f>+IFERROR(VLOOKUP(LEFT(F3293,4),'ESTADAR V3 2025'!$C$4:$G$116,4,0),"")</f>
        <v/>
      </c>
      <c r="N3293" s="95" t="str">
        <f t="shared" si="213"/>
        <v/>
      </c>
      <c r="O3293" s="96" t="str">
        <f t="shared" si="214"/>
        <v/>
      </c>
      <c r="P3293" s="14"/>
      <c r="Q3293" s="14"/>
      <c r="R3293" s="218" t="e">
        <f>+VLOOKUP(F3293,'ESTADAR V3 2025'!$D$125:$G$236,4,FALSE)</f>
        <v>#N/A</v>
      </c>
    </row>
    <row r="3294" spans="1:18" x14ac:dyDescent="0.35">
      <c r="A3294" s="83" t="str">
        <f>IFERROR(VLOOKUP(LEFT(F3294,4),Tabla3[[COD]:[PROCESO]],5,0),"")</f>
        <v/>
      </c>
      <c r="B3294" s="15"/>
      <c r="C3294" s="85"/>
      <c r="D3294" s="84" t="e">
        <f>VLOOKUP(E3294,FINCAS!$A$2:$B$77,2,0)</f>
        <v>#N/A</v>
      </c>
      <c r="E3294" s="15"/>
      <c r="F3294" s="15"/>
      <c r="G3294" s="82" t="e">
        <f>VLOOKUP(F3294,'ESTADAR V3 2025'!$D$125:$E$240,2,0)</f>
        <v>#N/A</v>
      </c>
      <c r="H3294" s="86"/>
      <c r="I3294" s="86"/>
      <c r="J3294" s="15"/>
      <c r="K3294" s="92">
        <f t="shared" si="211"/>
        <v>0</v>
      </c>
      <c r="L3294" s="93">
        <f t="shared" si="212"/>
        <v>0</v>
      </c>
      <c r="M3294" s="94" t="str">
        <f>+IFERROR(VLOOKUP(LEFT(F3294,4),'ESTADAR V3 2025'!$C$4:$G$116,4,0),"")</f>
        <v/>
      </c>
      <c r="N3294" s="95" t="str">
        <f t="shared" si="213"/>
        <v/>
      </c>
      <c r="O3294" s="96" t="str">
        <f t="shared" si="214"/>
        <v/>
      </c>
      <c r="P3294" s="14"/>
      <c r="Q3294" s="14"/>
      <c r="R3294" s="218" t="e">
        <f>+VLOOKUP(F3294,'ESTADAR V3 2025'!$D$125:$G$236,4,FALSE)</f>
        <v>#N/A</v>
      </c>
    </row>
    <row r="3295" spans="1:18" x14ac:dyDescent="0.35">
      <c r="A3295" s="83" t="str">
        <f>IFERROR(VLOOKUP(LEFT(F3295,4),Tabla3[[COD]:[PROCESO]],5,0),"")</f>
        <v/>
      </c>
      <c r="B3295" s="15"/>
      <c r="C3295" s="85"/>
      <c r="D3295" s="84" t="e">
        <f>VLOOKUP(E3295,FINCAS!$A$2:$B$77,2,0)</f>
        <v>#N/A</v>
      </c>
      <c r="E3295" s="15"/>
      <c r="F3295" s="15"/>
      <c r="G3295" s="82" t="e">
        <f>VLOOKUP(F3295,'ESTADAR V3 2025'!$D$125:$E$240,2,0)</f>
        <v>#N/A</v>
      </c>
      <c r="H3295" s="86"/>
      <c r="I3295" s="86"/>
      <c r="J3295" s="15"/>
      <c r="K3295" s="92">
        <f t="shared" si="211"/>
        <v>0</v>
      </c>
      <c r="L3295" s="93">
        <f t="shared" si="212"/>
        <v>0</v>
      </c>
      <c r="M3295" s="94" t="str">
        <f>+IFERROR(VLOOKUP(LEFT(F3295,4),'ESTADAR V3 2025'!$C$4:$G$116,4,0),"")</f>
        <v/>
      </c>
      <c r="N3295" s="95" t="str">
        <f t="shared" si="213"/>
        <v/>
      </c>
      <c r="O3295" s="96" t="str">
        <f t="shared" si="214"/>
        <v/>
      </c>
      <c r="P3295" s="14"/>
      <c r="Q3295" s="14"/>
      <c r="R3295" s="218" t="e">
        <f>+VLOOKUP(F3295,'ESTADAR V3 2025'!$D$125:$G$236,4,FALSE)</f>
        <v>#N/A</v>
      </c>
    </row>
    <row r="3296" spans="1:18" x14ac:dyDescent="0.35">
      <c r="A3296" s="83" t="str">
        <f>IFERROR(VLOOKUP(LEFT(F3296,4),Tabla3[[COD]:[PROCESO]],5,0),"")</f>
        <v/>
      </c>
      <c r="B3296" s="15"/>
      <c r="C3296" s="85"/>
      <c r="D3296" s="84" t="e">
        <f>VLOOKUP(E3296,FINCAS!$A$2:$B$77,2,0)</f>
        <v>#N/A</v>
      </c>
      <c r="E3296" s="15"/>
      <c r="F3296" s="15"/>
      <c r="G3296" s="82" t="e">
        <f>VLOOKUP(F3296,'ESTADAR V3 2025'!$D$125:$E$240,2,0)</f>
        <v>#N/A</v>
      </c>
      <c r="H3296" s="86"/>
      <c r="I3296" s="86"/>
      <c r="J3296" s="15"/>
      <c r="K3296" s="92">
        <f t="shared" si="211"/>
        <v>0</v>
      </c>
      <c r="L3296" s="93">
        <f t="shared" si="212"/>
        <v>0</v>
      </c>
      <c r="M3296" s="94" t="str">
        <f>+IFERROR(VLOOKUP(LEFT(F3296,4),'ESTADAR V3 2025'!$C$4:$G$116,4,0),"")</f>
        <v/>
      </c>
      <c r="N3296" s="95" t="str">
        <f t="shared" si="213"/>
        <v/>
      </c>
      <c r="O3296" s="96" t="str">
        <f t="shared" si="214"/>
        <v/>
      </c>
      <c r="P3296" s="14"/>
      <c r="Q3296" s="14"/>
      <c r="R3296" s="218" t="e">
        <f>+VLOOKUP(F3296,'ESTADAR V3 2025'!$D$125:$G$236,4,FALSE)</f>
        <v>#N/A</v>
      </c>
    </row>
    <row r="3297" spans="1:18" x14ac:dyDescent="0.35">
      <c r="A3297" s="83" t="str">
        <f>IFERROR(VLOOKUP(LEFT(F3297,4),Tabla3[[COD]:[PROCESO]],5,0),"")</f>
        <v/>
      </c>
      <c r="B3297" s="15"/>
      <c r="C3297" s="85"/>
      <c r="D3297" s="84" t="e">
        <f>VLOOKUP(E3297,FINCAS!$A$2:$B$77,2,0)</f>
        <v>#N/A</v>
      </c>
      <c r="E3297" s="15"/>
      <c r="F3297" s="15"/>
      <c r="G3297" s="82" t="e">
        <f>VLOOKUP(F3297,'ESTADAR V3 2025'!$D$125:$E$240,2,0)</f>
        <v>#N/A</v>
      </c>
      <c r="H3297" s="86"/>
      <c r="I3297" s="86"/>
      <c r="J3297" s="15"/>
      <c r="K3297" s="92">
        <f t="shared" ref="K3297:K3360" si="215">+IFERROR(L3297,M3297)</f>
        <v>0</v>
      </c>
      <c r="L3297" s="93">
        <f t="shared" ref="L3297:L3360" si="216">+(I3297-H3297)*24</f>
        <v>0</v>
      </c>
      <c r="M3297" s="94" t="str">
        <f>+IFERROR(VLOOKUP(LEFT(F3297,4),'ESTADAR V3 2025'!$C$4:$G$116,4,0),"")</f>
        <v/>
      </c>
      <c r="N3297" s="95" t="str">
        <f t="shared" ref="N3297:N3360" si="217">IFERROR(J3297/L3297,"")</f>
        <v/>
      </c>
      <c r="O3297" s="96" t="str">
        <f t="shared" ref="O3297:O3360" si="218">IFERROR(N3297/M3297,"")</f>
        <v/>
      </c>
      <c r="P3297" s="14"/>
      <c r="Q3297" s="14"/>
      <c r="R3297" s="218" t="e">
        <f>+VLOOKUP(F3297,'ESTADAR V3 2025'!$D$125:$G$236,4,FALSE)</f>
        <v>#N/A</v>
      </c>
    </row>
    <row r="3298" spans="1:18" x14ac:dyDescent="0.35">
      <c r="A3298" s="83" t="str">
        <f>IFERROR(VLOOKUP(LEFT(F3298,4),Tabla3[[COD]:[PROCESO]],5,0),"")</f>
        <v/>
      </c>
      <c r="B3298" s="15"/>
      <c r="C3298" s="85"/>
      <c r="D3298" s="84" t="e">
        <f>VLOOKUP(E3298,FINCAS!$A$2:$B$77,2,0)</f>
        <v>#N/A</v>
      </c>
      <c r="E3298" s="15"/>
      <c r="F3298" s="15"/>
      <c r="G3298" s="82" t="e">
        <f>VLOOKUP(F3298,'ESTADAR V3 2025'!$D$125:$E$240,2,0)</f>
        <v>#N/A</v>
      </c>
      <c r="H3298" s="86"/>
      <c r="I3298" s="86"/>
      <c r="J3298" s="15"/>
      <c r="K3298" s="92">
        <f t="shared" si="215"/>
        <v>0</v>
      </c>
      <c r="L3298" s="93">
        <f t="shared" si="216"/>
        <v>0</v>
      </c>
      <c r="M3298" s="94" t="str">
        <f>+IFERROR(VLOOKUP(LEFT(F3298,4),'ESTADAR V3 2025'!$C$4:$G$116,4,0),"")</f>
        <v/>
      </c>
      <c r="N3298" s="95" t="str">
        <f t="shared" si="217"/>
        <v/>
      </c>
      <c r="O3298" s="96" t="str">
        <f t="shared" si="218"/>
        <v/>
      </c>
      <c r="P3298" s="14"/>
      <c r="Q3298" s="14"/>
      <c r="R3298" s="218" t="e">
        <f>+VLOOKUP(F3298,'ESTADAR V3 2025'!$D$125:$G$236,4,FALSE)</f>
        <v>#N/A</v>
      </c>
    </row>
    <row r="3299" spans="1:18" x14ac:dyDescent="0.35">
      <c r="A3299" s="83" t="str">
        <f>IFERROR(VLOOKUP(LEFT(F3299,4),Tabla3[[COD]:[PROCESO]],5,0),"")</f>
        <v/>
      </c>
      <c r="B3299" s="15"/>
      <c r="C3299" s="85"/>
      <c r="D3299" s="84" t="e">
        <f>VLOOKUP(E3299,FINCAS!$A$2:$B$77,2,0)</f>
        <v>#N/A</v>
      </c>
      <c r="E3299" s="15"/>
      <c r="F3299" s="15"/>
      <c r="G3299" s="82" t="e">
        <f>VLOOKUP(F3299,'ESTADAR V3 2025'!$D$125:$E$240,2,0)</f>
        <v>#N/A</v>
      </c>
      <c r="H3299" s="86"/>
      <c r="I3299" s="86"/>
      <c r="J3299" s="15"/>
      <c r="K3299" s="92">
        <f t="shared" si="215"/>
        <v>0</v>
      </c>
      <c r="L3299" s="93">
        <f t="shared" si="216"/>
        <v>0</v>
      </c>
      <c r="M3299" s="94" t="str">
        <f>+IFERROR(VLOOKUP(LEFT(F3299,4),'ESTADAR V3 2025'!$C$4:$G$116,4,0),"")</f>
        <v/>
      </c>
      <c r="N3299" s="95" t="str">
        <f t="shared" si="217"/>
        <v/>
      </c>
      <c r="O3299" s="96" t="str">
        <f t="shared" si="218"/>
        <v/>
      </c>
      <c r="P3299" s="14"/>
      <c r="Q3299" s="14"/>
      <c r="R3299" s="218" t="e">
        <f>+VLOOKUP(F3299,'ESTADAR V3 2025'!$D$125:$G$236,4,FALSE)</f>
        <v>#N/A</v>
      </c>
    </row>
    <row r="3300" spans="1:18" x14ac:dyDescent="0.35">
      <c r="A3300" s="83" t="str">
        <f>IFERROR(VLOOKUP(LEFT(F3300,4),Tabla3[[COD]:[PROCESO]],5,0),"")</f>
        <v/>
      </c>
      <c r="B3300" s="15"/>
      <c r="C3300" s="85"/>
      <c r="D3300" s="84" t="e">
        <f>VLOOKUP(E3300,FINCAS!$A$2:$B$77,2,0)</f>
        <v>#N/A</v>
      </c>
      <c r="E3300" s="15"/>
      <c r="F3300" s="15"/>
      <c r="G3300" s="82" t="e">
        <f>VLOOKUP(F3300,'ESTADAR V3 2025'!$D$125:$E$240,2,0)</f>
        <v>#N/A</v>
      </c>
      <c r="H3300" s="86"/>
      <c r="I3300" s="86"/>
      <c r="J3300" s="15"/>
      <c r="K3300" s="92">
        <f t="shared" si="215"/>
        <v>0</v>
      </c>
      <c r="L3300" s="93">
        <f t="shared" si="216"/>
        <v>0</v>
      </c>
      <c r="M3300" s="94" t="str">
        <f>+IFERROR(VLOOKUP(LEFT(F3300,4),'ESTADAR V3 2025'!$C$4:$G$116,4,0),"")</f>
        <v/>
      </c>
      <c r="N3300" s="95" t="str">
        <f t="shared" si="217"/>
        <v/>
      </c>
      <c r="O3300" s="96" t="str">
        <f t="shared" si="218"/>
        <v/>
      </c>
      <c r="P3300" s="14"/>
      <c r="Q3300" s="14"/>
      <c r="R3300" s="218" t="e">
        <f>+VLOOKUP(F3300,'ESTADAR V3 2025'!$D$125:$G$236,4,FALSE)</f>
        <v>#N/A</v>
      </c>
    </row>
    <row r="3301" spans="1:18" x14ac:dyDescent="0.35">
      <c r="A3301" s="83" t="str">
        <f>IFERROR(VLOOKUP(LEFT(F3301,4),Tabla3[[COD]:[PROCESO]],5,0),"")</f>
        <v/>
      </c>
      <c r="B3301" s="15"/>
      <c r="C3301" s="85"/>
      <c r="D3301" s="84" t="e">
        <f>VLOOKUP(E3301,FINCAS!$A$2:$B$77,2,0)</f>
        <v>#N/A</v>
      </c>
      <c r="E3301" s="15"/>
      <c r="F3301" s="15"/>
      <c r="G3301" s="82" t="e">
        <f>VLOOKUP(F3301,'ESTADAR V3 2025'!$D$125:$E$240,2,0)</f>
        <v>#N/A</v>
      </c>
      <c r="H3301" s="86"/>
      <c r="I3301" s="86"/>
      <c r="J3301" s="15"/>
      <c r="K3301" s="92">
        <f t="shared" si="215"/>
        <v>0</v>
      </c>
      <c r="L3301" s="93">
        <f t="shared" si="216"/>
        <v>0</v>
      </c>
      <c r="M3301" s="94" t="str">
        <f>+IFERROR(VLOOKUP(LEFT(F3301,4),'ESTADAR V3 2025'!$C$4:$G$116,4,0),"")</f>
        <v/>
      </c>
      <c r="N3301" s="95" t="str">
        <f t="shared" si="217"/>
        <v/>
      </c>
      <c r="O3301" s="96" t="str">
        <f t="shared" si="218"/>
        <v/>
      </c>
      <c r="P3301" s="14"/>
      <c r="Q3301" s="14"/>
      <c r="R3301" s="218" t="e">
        <f>+VLOOKUP(F3301,'ESTADAR V3 2025'!$D$125:$G$236,4,FALSE)</f>
        <v>#N/A</v>
      </c>
    </row>
    <row r="3302" spans="1:18" x14ac:dyDescent="0.35">
      <c r="A3302" s="83" t="str">
        <f>IFERROR(VLOOKUP(LEFT(F3302,4),Tabla3[[COD]:[PROCESO]],5,0),"")</f>
        <v/>
      </c>
      <c r="B3302" s="15"/>
      <c r="C3302" s="85"/>
      <c r="D3302" s="84" t="e">
        <f>VLOOKUP(E3302,FINCAS!$A$2:$B$77,2,0)</f>
        <v>#N/A</v>
      </c>
      <c r="E3302" s="15"/>
      <c r="F3302" s="15"/>
      <c r="G3302" s="82" t="e">
        <f>VLOOKUP(F3302,'ESTADAR V3 2025'!$D$125:$E$240,2,0)</f>
        <v>#N/A</v>
      </c>
      <c r="H3302" s="86"/>
      <c r="I3302" s="86"/>
      <c r="J3302" s="15"/>
      <c r="K3302" s="92">
        <f t="shared" si="215"/>
        <v>0</v>
      </c>
      <c r="L3302" s="93">
        <f t="shared" si="216"/>
        <v>0</v>
      </c>
      <c r="M3302" s="94" t="str">
        <f>+IFERROR(VLOOKUP(LEFT(F3302,4),'ESTADAR V3 2025'!$C$4:$G$116,4,0),"")</f>
        <v/>
      </c>
      <c r="N3302" s="95" t="str">
        <f t="shared" si="217"/>
        <v/>
      </c>
      <c r="O3302" s="96" t="str">
        <f t="shared" si="218"/>
        <v/>
      </c>
      <c r="P3302" s="14"/>
      <c r="Q3302" s="14"/>
      <c r="R3302" s="218" t="e">
        <f>+VLOOKUP(F3302,'ESTADAR V3 2025'!$D$125:$G$236,4,FALSE)</f>
        <v>#N/A</v>
      </c>
    </row>
    <row r="3303" spans="1:18" x14ac:dyDescent="0.35">
      <c r="A3303" s="83" t="str">
        <f>IFERROR(VLOOKUP(LEFT(F3303,4),Tabla3[[COD]:[PROCESO]],5,0),"")</f>
        <v/>
      </c>
      <c r="B3303" s="15"/>
      <c r="C3303" s="85"/>
      <c r="D3303" s="84" t="e">
        <f>VLOOKUP(E3303,FINCAS!$A$2:$B$77,2,0)</f>
        <v>#N/A</v>
      </c>
      <c r="E3303" s="15"/>
      <c r="F3303" s="15"/>
      <c r="G3303" s="82" t="e">
        <f>VLOOKUP(F3303,'ESTADAR V3 2025'!$D$125:$E$240,2,0)</f>
        <v>#N/A</v>
      </c>
      <c r="H3303" s="86"/>
      <c r="I3303" s="86"/>
      <c r="J3303" s="15"/>
      <c r="K3303" s="92">
        <f t="shared" si="215"/>
        <v>0</v>
      </c>
      <c r="L3303" s="93">
        <f t="shared" si="216"/>
        <v>0</v>
      </c>
      <c r="M3303" s="94" t="str">
        <f>+IFERROR(VLOOKUP(LEFT(F3303,4),'ESTADAR V3 2025'!$C$4:$G$116,4,0),"")</f>
        <v/>
      </c>
      <c r="N3303" s="95" t="str">
        <f t="shared" si="217"/>
        <v/>
      </c>
      <c r="O3303" s="96" t="str">
        <f t="shared" si="218"/>
        <v/>
      </c>
      <c r="P3303" s="14"/>
      <c r="Q3303" s="14"/>
      <c r="R3303" s="218" t="e">
        <f>+VLOOKUP(F3303,'ESTADAR V3 2025'!$D$125:$G$236,4,FALSE)</f>
        <v>#N/A</v>
      </c>
    </row>
    <row r="3304" spans="1:18" x14ac:dyDescent="0.35">
      <c r="A3304" s="83" t="str">
        <f>IFERROR(VLOOKUP(LEFT(F3304,4),Tabla3[[COD]:[PROCESO]],5,0),"")</f>
        <v/>
      </c>
      <c r="B3304" s="15"/>
      <c r="C3304" s="85"/>
      <c r="D3304" s="84" t="e">
        <f>VLOOKUP(E3304,FINCAS!$A$2:$B$77,2,0)</f>
        <v>#N/A</v>
      </c>
      <c r="E3304" s="15"/>
      <c r="F3304" s="15"/>
      <c r="G3304" s="82" t="e">
        <f>VLOOKUP(F3304,'ESTADAR V3 2025'!$D$125:$E$240,2,0)</f>
        <v>#N/A</v>
      </c>
      <c r="H3304" s="86"/>
      <c r="I3304" s="86"/>
      <c r="J3304" s="15"/>
      <c r="K3304" s="92">
        <f t="shared" si="215"/>
        <v>0</v>
      </c>
      <c r="L3304" s="93">
        <f t="shared" si="216"/>
        <v>0</v>
      </c>
      <c r="M3304" s="94" t="str">
        <f>+IFERROR(VLOOKUP(LEFT(F3304,4),'ESTADAR V3 2025'!$C$4:$G$116,4,0),"")</f>
        <v/>
      </c>
      <c r="N3304" s="95" t="str">
        <f t="shared" si="217"/>
        <v/>
      </c>
      <c r="O3304" s="96" t="str">
        <f t="shared" si="218"/>
        <v/>
      </c>
      <c r="P3304" s="14"/>
      <c r="Q3304" s="14"/>
      <c r="R3304" s="218" t="e">
        <f>+VLOOKUP(F3304,'ESTADAR V3 2025'!$D$125:$G$236,4,FALSE)</f>
        <v>#N/A</v>
      </c>
    </row>
    <row r="3305" spans="1:18" x14ac:dyDescent="0.35">
      <c r="A3305" s="83" t="str">
        <f>IFERROR(VLOOKUP(LEFT(F3305,4),Tabla3[[COD]:[PROCESO]],5,0),"")</f>
        <v/>
      </c>
      <c r="B3305" s="15"/>
      <c r="C3305" s="85"/>
      <c r="D3305" s="84" t="e">
        <f>VLOOKUP(E3305,FINCAS!$A$2:$B$77,2,0)</f>
        <v>#N/A</v>
      </c>
      <c r="E3305" s="15"/>
      <c r="F3305" s="15"/>
      <c r="G3305" s="82" t="e">
        <f>VLOOKUP(F3305,'ESTADAR V3 2025'!$D$125:$E$240,2,0)</f>
        <v>#N/A</v>
      </c>
      <c r="H3305" s="86"/>
      <c r="I3305" s="86"/>
      <c r="J3305" s="15"/>
      <c r="K3305" s="92">
        <f t="shared" si="215"/>
        <v>0</v>
      </c>
      <c r="L3305" s="93">
        <f t="shared" si="216"/>
        <v>0</v>
      </c>
      <c r="M3305" s="94" t="str">
        <f>+IFERROR(VLOOKUP(LEFT(F3305,4),'ESTADAR V3 2025'!$C$4:$G$116,4,0),"")</f>
        <v/>
      </c>
      <c r="N3305" s="95" t="str">
        <f t="shared" si="217"/>
        <v/>
      </c>
      <c r="O3305" s="96" t="str">
        <f t="shared" si="218"/>
        <v/>
      </c>
      <c r="P3305" s="14"/>
      <c r="Q3305" s="14"/>
      <c r="R3305" s="218" t="e">
        <f>+VLOOKUP(F3305,'ESTADAR V3 2025'!$D$125:$G$236,4,FALSE)</f>
        <v>#N/A</v>
      </c>
    </row>
    <row r="3306" spans="1:18" x14ac:dyDescent="0.35">
      <c r="A3306" s="83" t="str">
        <f>IFERROR(VLOOKUP(LEFT(F3306,4),Tabla3[[COD]:[PROCESO]],5,0),"")</f>
        <v/>
      </c>
      <c r="B3306" s="15"/>
      <c r="C3306" s="85"/>
      <c r="D3306" s="84" t="e">
        <f>VLOOKUP(E3306,FINCAS!$A$2:$B$77,2,0)</f>
        <v>#N/A</v>
      </c>
      <c r="E3306" s="15"/>
      <c r="F3306" s="15"/>
      <c r="G3306" s="82" t="e">
        <f>VLOOKUP(F3306,'ESTADAR V3 2025'!$D$125:$E$240,2,0)</f>
        <v>#N/A</v>
      </c>
      <c r="H3306" s="86"/>
      <c r="I3306" s="86"/>
      <c r="J3306" s="15"/>
      <c r="K3306" s="92">
        <f t="shared" si="215"/>
        <v>0</v>
      </c>
      <c r="L3306" s="93">
        <f t="shared" si="216"/>
        <v>0</v>
      </c>
      <c r="M3306" s="94" t="str">
        <f>+IFERROR(VLOOKUP(LEFT(F3306,4),'ESTADAR V3 2025'!$C$4:$G$116,4,0),"")</f>
        <v/>
      </c>
      <c r="N3306" s="95" t="str">
        <f t="shared" si="217"/>
        <v/>
      </c>
      <c r="O3306" s="96" t="str">
        <f t="shared" si="218"/>
        <v/>
      </c>
      <c r="P3306" s="14"/>
      <c r="Q3306" s="14"/>
      <c r="R3306" s="218" t="e">
        <f>+VLOOKUP(F3306,'ESTADAR V3 2025'!$D$125:$G$236,4,FALSE)</f>
        <v>#N/A</v>
      </c>
    </row>
    <row r="3307" spans="1:18" x14ac:dyDescent="0.35">
      <c r="A3307" s="83" t="str">
        <f>IFERROR(VLOOKUP(LEFT(F3307,4),Tabla3[[COD]:[PROCESO]],5,0),"")</f>
        <v/>
      </c>
      <c r="B3307" s="15"/>
      <c r="C3307" s="85"/>
      <c r="D3307" s="84" t="e">
        <f>VLOOKUP(E3307,FINCAS!$A$2:$B$77,2,0)</f>
        <v>#N/A</v>
      </c>
      <c r="E3307" s="15"/>
      <c r="F3307" s="15"/>
      <c r="G3307" s="82" t="e">
        <f>VLOOKUP(F3307,'ESTADAR V3 2025'!$D$125:$E$240,2,0)</f>
        <v>#N/A</v>
      </c>
      <c r="H3307" s="86"/>
      <c r="I3307" s="86"/>
      <c r="J3307" s="15"/>
      <c r="K3307" s="92">
        <f t="shared" si="215"/>
        <v>0</v>
      </c>
      <c r="L3307" s="93">
        <f t="shared" si="216"/>
        <v>0</v>
      </c>
      <c r="M3307" s="94" t="str">
        <f>+IFERROR(VLOOKUP(LEFT(F3307,4),'ESTADAR V3 2025'!$C$4:$G$116,4,0),"")</f>
        <v/>
      </c>
      <c r="N3307" s="95" t="str">
        <f t="shared" si="217"/>
        <v/>
      </c>
      <c r="O3307" s="96" t="str">
        <f t="shared" si="218"/>
        <v/>
      </c>
      <c r="P3307" s="14"/>
      <c r="Q3307" s="14"/>
      <c r="R3307" s="218" t="e">
        <f>+VLOOKUP(F3307,'ESTADAR V3 2025'!$D$125:$G$236,4,FALSE)</f>
        <v>#N/A</v>
      </c>
    </row>
    <row r="3308" spans="1:18" x14ac:dyDescent="0.35">
      <c r="A3308" s="83" t="str">
        <f>IFERROR(VLOOKUP(LEFT(F3308,4),Tabla3[[COD]:[PROCESO]],5,0),"")</f>
        <v/>
      </c>
      <c r="B3308" s="15"/>
      <c r="C3308" s="85"/>
      <c r="D3308" s="84" t="e">
        <f>VLOOKUP(E3308,FINCAS!$A$2:$B$77,2,0)</f>
        <v>#N/A</v>
      </c>
      <c r="E3308" s="15"/>
      <c r="F3308" s="15"/>
      <c r="G3308" s="82" t="e">
        <f>VLOOKUP(F3308,'ESTADAR V3 2025'!$D$125:$E$240,2,0)</f>
        <v>#N/A</v>
      </c>
      <c r="H3308" s="86"/>
      <c r="I3308" s="86"/>
      <c r="J3308" s="15"/>
      <c r="K3308" s="92">
        <f t="shared" si="215"/>
        <v>0</v>
      </c>
      <c r="L3308" s="93">
        <f t="shared" si="216"/>
        <v>0</v>
      </c>
      <c r="M3308" s="94" t="str">
        <f>+IFERROR(VLOOKUP(LEFT(F3308,4),'ESTADAR V3 2025'!$C$4:$G$116,4,0),"")</f>
        <v/>
      </c>
      <c r="N3308" s="95" t="str">
        <f t="shared" si="217"/>
        <v/>
      </c>
      <c r="O3308" s="96" t="str">
        <f t="shared" si="218"/>
        <v/>
      </c>
      <c r="P3308" s="14"/>
      <c r="Q3308" s="14"/>
      <c r="R3308" s="218" t="e">
        <f>+VLOOKUP(F3308,'ESTADAR V3 2025'!$D$125:$G$236,4,FALSE)</f>
        <v>#N/A</v>
      </c>
    </row>
    <row r="3309" spans="1:18" x14ac:dyDescent="0.35">
      <c r="A3309" s="83" t="str">
        <f>IFERROR(VLOOKUP(LEFT(F3309,4),Tabla3[[COD]:[PROCESO]],5,0),"")</f>
        <v/>
      </c>
      <c r="B3309" s="15"/>
      <c r="C3309" s="85"/>
      <c r="D3309" s="84" t="e">
        <f>VLOOKUP(E3309,FINCAS!$A$2:$B$77,2,0)</f>
        <v>#N/A</v>
      </c>
      <c r="E3309" s="15"/>
      <c r="F3309" s="15"/>
      <c r="G3309" s="82" t="e">
        <f>VLOOKUP(F3309,'ESTADAR V3 2025'!$D$125:$E$240,2,0)</f>
        <v>#N/A</v>
      </c>
      <c r="H3309" s="86"/>
      <c r="I3309" s="86"/>
      <c r="J3309" s="15"/>
      <c r="K3309" s="92">
        <f t="shared" si="215"/>
        <v>0</v>
      </c>
      <c r="L3309" s="93">
        <f t="shared" si="216"/>
        <v>0</v>
      </c>
      <c r="M3309" s="94" t="str">
        <f>+IFERROR(VLOOKUP(LEFT(F3309,4),'ESTADAR V3 2025'!$C$4:$G$116,4,0),"")</f>
        <v/>
      </c>
      <c r="N3309" s="95" t="str">
        <f t="shared" si="217"/>
        <v/>
      </c>
      <c r="O3309" s="96" t="str">
        <f t="shared" si="218"/>
        <v/>
      </c>
      <c r="P3309" s="14"/>
      <c r="Q3309" s="14"/>
      <c r="R3309" s="218" t="e">
        <f>+VLOOKUP(F3309,'ESTADAR V3 2025'!$D$125:$G$236,4,FALSE)</f>
        <v>#N/A</v>
      </c>
    </row>
    <row r="3310" spans="1:18" x14ac:dyDescent="0.35">
      <c r="A3310" s="83" t="str">
        <f>IFERROR(VLOOKUP(LEFT(F3310,4),Tabla3[[COD]:[PROCESO]],5,0),"")</f>
        <v/>
      </c>
      <c r="B3310" s="15"/>
      <c r="C3310" s="85"/>
      <c r="D3310" s="84" t="e">
        <f>VLOOKUP(E3310,FINCAS!$A$2:$B$77,2,0)</f>
        <v>#N/A</v>
      </c>
      <c r="E3310" s="15"/>
      <c r="F3310" s="15"/>
      <c r="G3310" s="82" t="e">
        <f>VLOOKUP(F3310,'ESTADAR V3 2025'!$D$125:$E$240,2,0)</f>
        <v>#N/A</v>
      </c>
      <c r="H3310" s="86"/>
      <c r="I3310" s="86"/>
      <c r="J3310" s="15"/>
      <c r="K3310" s="92">
        <f t="shared" si="215"/>
        <v>0</v>
      </c>
      <c r="L3310" s="93">
        <f t="shared" si="216"/>
        <v>0</v>
      </c>
      <c r="M3310" s="94" t="str">
        <f>+IFERROR(VLOOKUP(LEFT(F3310,4),'ESTADAR V3 2025'!$C$4:$G$116,4,0),"")</f>
        <v/>
      </c>
      <c r="N3310" s="95" t="str">
        <f t="shared" si="217"/>
        <v/>
      </c>
      <c r="O3310" s="96" t="str">
        <f t="shared" si="218"/>
        <v/>
      </c>
      <c r="P3310" s="14"/>
      <c r="Q3310" s="14"/>
      <c r="R3310" s="218" t="e">
        <f>+VLOOKUP(F3310,'ESTADAR V3 2025'!$D$125:$G$236,4,FALSE)</f>
        <v>#N/A</v>
      </c>
    </row>
    <row r="3311" spans="1:18" x14ac:dyDescent="0.35">
      <c r="A3311" s="83" t="str">
        <f>IFERROR(VLOOKUP(LEFT(F3311,4),Tabla3[[COD]:[PROCESO]],5,0),"")</f>
        <v/>
      </c>
      <c r="B3311" s="15"/>
      <c r="C3311" s="85"/>
      <c r="D3311" s="84" t="e">
        <f>VLOOKUP(E3311,FINCAS!$A$2:$B$77,2,0)</f>
        <v>#N/A</v>
      </c>
      <c r="E3311" s="15"/>
      <c r="F3311" s="15"/>
      <c r="G3311" s="82" t="e">
        <f>VLOOKUP(F3311,'ESTADAR V3 2025'!$D$125:$E$240,2,0)</f>
        <v>#N/A</v>
      </c>
      <c r="H3311" s="86"/>
      <c r="I3311" s="86"/>
      <c r="J3311" s="15"/>
      <c r="K3311" s="92">
        <f t="shared" si="215"/>
        <v>0</v>
      </c>
      <c r="L3311" s="93">
        <f t="shared" si="216"/>
        <v>0</v>
      </c>
      <c r="M3311" s="94" t="str">
        <f>+IFERROR(VLOOKUP(LEFT(F3311,4),'ESTADAR V3 2025'!$C$4:$G$116,4,0),"")</f>
        <v/>
      </c>
      <c r="N3311" s="95" t="str">
        <f t="shared" si="217"/>
        <v/>
      </c>
      <c r="O3311" s="96" t="str">
        <f t="shared" si="218"/>
        <v/>
      </c>
      <c r="P3311" s="14"/>
      <c r="Q3311" s="14"/>
      <c r="R3311" s="218" t="e">
        <f>+VLOOKUP(F3311,'ESTADAR V3 2025'!$D$125:$G$236,4,FALSE)</f>
        <v>#N/A</v>
      </c>
    </row>
    <row r="3312" spans="1:18" x14ac:dyDescent="0.35">
      <c r="A3312" s="83" t="str">
        <f>IFERROR(VLOOKUP(LEFT(F3312,4),Tabla3[[COD]:[PROCESO]],5,0),"")</f>
        <v/>
      </c>
      <c r="B3312" s="15"/>
      <c r="C3312" s="85"/>
      <c r="D3312" s="84" t="e">
        <f>VLOOKUP(E3312,FINCAS!$A$2:$B$77,2,0)</f>
        <v>#N/A</v>
      </c>
      <c r="E3312" s="15"/>
      <c r="F3312" s="15"/>
      <c r="G3312" s="82" t="e">
        <f>VLOOKUP(F3312,'ESTADAR V3 2025'!$D$125:$E$240,2,0)</f>
        <v>#N/A</v>
      </c>
      <c r="H3312" s="86"/>
      <c r="I3312" s="86"/>
      <c r="J3312" s="15"/>
      <c r="K3312" s="92">
        <f t="shared" si="215"/>
        <v>0</v>
      </c>
      <c r="L3312" s="93">
        <f t="shared" si="216"/>
        <v>0</v>
      </c>
      <c r="M3312" s="94" t="str">
        <f>+IFERROR(VLOOKUP(LEFT(F3312,4),'ESTADAR V3 2025'!$C$4:$G$116,4,0),"")</f>
        <v/>
      </c>
      <c r="N3312" s="95" t="str">
        <f t="shared" si="217"/>
        <v/>
      </c>
      <c r="O3312" s="96" t="str">
        <f t="shared" si="218"/>
        <v/>
      </c>
      <c r="P3312" s="14"/>
      <c r="Q3312" s="14"/>
      <c r="R3312" s="218" t="e">
        <f>+VLOOKUP(F3312,'ESTADAR V3 2025'!$D$125:$G$236,4,FALSE)</f>
        <v>#N/A</v>
      </c>
    </row>
    <row r="3313" spans="1:18" x14ac:dyDescent="0.35">
      <c r="A3313" s="83" t="str">
        <f>IFERROR(VLOOKUP(LEFT(F3313,4),Tabla3[[COD]:[PROCESO]],5,0),"")</f>
        <v/>
      </c>
      <c r="B3313" s="15"/>
      <c r="C3313" s="85"/>
      <c r="D3313" s="84" t="e">
        <f>VLOOKUP(E3313,FINCAS!$A$2:$B$77,2,0)</f>
        <v>#N/A</v>
      </c>
      <c r="E3313" s="15"/>
      <c r="F3313" s="15"/>
      <c r="G3313" s="82" t="e">
        <f>VLOOKUP(F3313,'ESTADAR V3 2025'!$D$125:$E$240,2,0)</f>
        <v>#N/A</v>
      </c>
      <c r="H3313" s="86"/>
      <c r="I3313" s="86"/>
      <c r="J3313" s="15"/>
      <c r="K3313" s="92">
        <f t="shared" si="215"/>
        <v>0</v>
      </c>
      <c r="L3313" s="93">
        <f t="shared" si="216"/>
        <v>0</v>
      </c>
      <c r="M3313" s="94" t="str">
        <f>+IFERROR(VLOOKUP(LEFT(F3313,4),'ESTADAR V3 2025'!$C$4:$G$116,4,0),"")</f>
        <v/>
      </c>
      <c r="N3313" s="95" t="str">
        <f t="shared" si="217"/>
        <v/>
      </c>
      <c r="O3313" s="96" t="str">
        <f t="shared" si="218"/>
        <v/>
      </c>
      <c r="P3313" s="14"/>
      <c r="Q3313" s="14"/>
      <c r="R3313" s="218" t="e">
        <f>+VLOOKUP(F3313,'ESTADAR V3 2025'!$D$125:$G$236,4,FALSE)</f>
        <v>#N/A</v>
      </c>
    </row>
    <row r="3314" spans="1:18" x14ac:dyDescent="0.35">
      <c r="A3314" s="83" t="str">
        <f>IFERROR(VLOOKUP(LEFT(F3314,4),Tabla3[[COD]:[PROCESO]],5,0),"")</f>
        <v/>
      </c>
      <c r="B3314" s="15"/>
      <c r="C3314" s="85"/>
      <c r="D3314" s="84" t="e">
        <f>VLOOKUP(E3314,FINCAS!$A$2:$B$77,2,0)</f>
        <v>#N/A</v>
      </c>
      <c r="E3314" s="15"/>
      <c r="F3314" s="15"/>
      <c r="G3314" s="82" t="e">
        <f>VLOOKUP(F3314,'ESTADAR V3 2025'!$D$125:$E$240,2,0)</f>
        <v>#N/A</v>
      </c>
      <c r="H3314" s="86"/>
      <c r="I3314" s="86"/>
      <c r="J3314" s="15"/>
      <c r="K3314" s="92">
        <f t="shared" si="215"/>
        <v>0</v>
      </c>
      <c r="L3314" s="93">
        <f t="shared" si="216"/>
        <v>0</v>
      </c>
      <c r="M3314" s="94" t="str">
        <f>+IFERROR(VLOOKUP(LEFT(F3314,4),'ESTADAR V3 2025'!$C$4:$G$116,4,0),"")</f>
        <v/>
      </c>
      <c r="N3314" s="95" t="str">
        <f t="shared" si="217"/>
        <v/>
      </c>
      <c r="O3314" s="96" t="str">
        <f t="shared" si="218"/>
        <v/>
      </c>
      <c r="P3314" s="14"/>
      <c r="Q3314" s="14"/>
      <c r="R3314" s="218" t="e">
        <f>+VLOOKUP(F3314,'ESTADAR V3 2025'!$D$125:$G$236,4,FALSE)</f>
        <v>#N/A</v>
      </c>
    </row>
    <row r="3315" spans="1:18" x14ac:dyDescent="0.35">
      <c r="A3315" s="83" t="str">
        <f>IFERROR(VLOOKUP(LEFT(F3315,4),Tabla3[[COD]:[PROCESO]],5,0),"")</f>
        <v/>
      </c>
      <c r="B3315" s="15"/>
      <c r="C3315" s="85"/>
      <c r="D3315" s="84" t="e">
        <f>VLOOKUP(E3315,FINCAS!$A$2:$B$77,2,0)</f>
        <v>#N/A</v>
      </c>
      <c r="E3315" s="15"/>
      <c r="F3315" s="15"/>
      <c r="G3315" s="82" t="e">
        <f>VLOOKUP(F3315,'ESTADAR V3 2025'!$D$125:$E$240,2,0)</f>
        <v>#N/A</v>
      </c>
      <c r="H3315" s="86"/>
      <c r="I3315" s="86"/>
      <c r="J3315" s="15"/>
      <c r="K3315" s="92">
        <f t="shared" si="215"/>
        <v>0</v>
      </c>
      <c r="L3315" s="93">
        <f t="shared" si="216"/>
        <v>0</v>
      </c>
      <c r="M3315" s="94" t="str">
        <f>+IFERROR(VLOOKUP(LEFT(F3315,4),'ESTADAR V3 2025'!$C$4:$G$116,4,0),"")</f>
        <v/>
      </c>
      <c r="N3315" s="95" t="str">
        <f t="shared" si="217"/>
        <v/>
      </c>
      <c r="O3315" s="96" t="str">
        <f t="shared" si="218"/>
        <v/>
      </c>
      <c r="P3315" s="14"/>
      <c r="Q3315" s="14"/>
      <c r="R3315" s="218" t="e">
        <f>+VLOOKUP(F3315,'ESTADAR V3 2025'!$D$125:$G$236,4,FALSE)</f>
        <v>#N/A</v>
      </c>
    </row>
    <row r="3316" spans="1:18" x14ac:dyDescent="0.35">
      <c r="A3316" s="83" t="str">
        <f>IFERROR(VLOOKUP(LEFT(F3316,4),Tabla3[[COD]:[PROCESO]],5,0),"")</f>
        <v/>
      </c>
      <c r="B3316" s="15"/>
      <c r="C3316" s="85"/>
      <c r="D3316" s="84" t="e">
        <f>VLOOKUP(E3316,FINCAS!$A$2:$B$77,2,0)</f>
        <v>#N/A</v>
      </c>
      <c r="E3316" s="15"/>
      <c r="F3316" s="15"/>
      <c r="G3316" s="82" t="e">
        <f>VLOOKUP(F3316,'ESTADAR V3 2025'!$D$125:$E$240,2,0)</f>
        <v>#N/A</v>
      </c>
      <c r="H3316" s="86"/>
      <c r="I3316" s="86"/>
      <c r="J3316" s="15"/>
      <c r="K3316" s="92">
        <f t="shared" si="215"/>
        <v>0</v>
      </c>
      <c r="L3316" s="93">
        <f t="shared" si="216"/>
        <v>0</v>
      </c>
      <c r="M3316" s="94" t="str">
        <f>+IFERROR(VLOOKUP(LEFT(F3316,4),'ESTADAR V3 2025'!$C$4:$G$116,4,0),"")</f>
        <v/>
      </c>
      <c r="N3316" s="95" t="str">
        <f t="shared" si="217"/>
        <v/>
      </c>
      <c r="O3316" s="96" t="str">
        <f t="shared" si="218"/>
        <v/>
      </c>
      <c r="P3316" s="14"/>
      <c r="Q3316" s="14"/>
      <c r="R3316" s="218" t="e">
        <f>+VLOOKUP(F3316,'ESTADAR V3 2025'!$D$125:$G$236,4,FALSE)</f>
        <v>#N/A</v>
      </c>
    </row>
    <row r="3317" spans="1:18" x14ac:dyDescent="0.35">
      <c r="A3317" s="83" t="str">
        <f>IFERROR(VLOOKUP(LEFT(F3317,4),Tabla3[[COD]:[PROCESO]],5,0),"")</f>
        <v/>
      </c>
      <c r="B3317" s="15"/>
      <c r="C3317" s="85"/>
      <c r="D3317" s="84" t="e">
        <f>VLOOKUP(E3317,FINCAS!$A$2:$B$77,2,0)</f>
        <v>#N/A</v>
      </c>
      <c r="E3317" s="15"/>
      <c r="F3317" s="15"/>
      <c r="G3317" s="82" t="e">
        <f>VLOOKUP(F3317,'ESTADAR V3 2025'!$D$125:$E$240,2,0)</f>
        <v>#N/A</v>
      </c>
      <c r="H3317" s="86"/>
      <c r="I3317" s="86"/>
      <c r="J3317" s="15"/>
      <c r="K3317" s="92">
        <f t="shared" si="215"/>
        <v>0</v>
      </c>
      <c r="L3317" s="93">
        <f t="shared" si="216"/>
        <v>0</v>
      </c>
      <c r="M3317" s="94" t="str">
        <f>+IFERROR(VLOOKUP(LEFT(F3317,4),'ESTADAR V3 2025'!$C$4:$G$116,4,0),"")</f>
        <v/>
      </c>
      <c r="N3317" s="95" t="str">
        <f t="shared" si="217"/>
        <v/>
      </c>
      <c r="O3317" s="96" t="str">
        <f t="shared" si="218"/>
        <v/>
      </c>
      <c r="P3317" s="14"/>
      <c r="Q3317" s="14"/>
      <c r="R3317" s="218" t="e">
        <f>+VLOOKUP(F3317,'ESTADAR V3 2025'!$D$125:$G$236,4,FALSE)</f>
        <v>#N/A</v>
      </c>
    </row>
    <row r="3318" spans="1:18" x14ac:dyDescent="0.35">
      <c r="A3318" s="83" t="str">
        <f>IFERROR(VLOOKUP(LEFT(F3318,4),Tabla3[[COD]:[PROCESO]],5,0),"")</f>
        <v/>
      </c>
      <c r="B3318" s="15"/>
      <c r="C3318" s="85"/>
      <c r="D3318" s="84" t="e">
        <f>VLOOKUP(E3318,FINCAS!$A$2:$B$77,2,0)</f>
        <v>#N/A</v>
      </c>
      <c r="E3318" s="15"/>
      <c r="F3318" s="15"/>
      <c r="G3318" s="82" t="e">
        <f>VLOOKUP(F3318,'ESTADAR V3 2025'!$D$125:$E$240,2,0)</f>
        <v>#N/A</v>
      </c>
      <c r="H3318" s="86"/>
      <c r="I3318" s="86"/>
      <c r="J3318" s="15"/>
      <c r="K3318" s="92">
        <f t="shared" si="215"/>
        <v>0</v>
      </c>
      <c r="L3318" s="93">
        <f t="shared" si="216"/>
        <v>0</v>
      </c>
      <c r="M3318" s="94" t="str">
        <f>+IFERROR(VLOOKUP(LEFT(F3318,4),'ESTADAR V3 2025'!$C$4:$G$116,4,0),"")</f>
        <v/>
      </c>
      <c r="N3318" s="95" t="str">
        <f t="shared" si="217"/>
        <v/>
      </c>
      <c r="O3318" s="96" t="str">
        <f t="shared" si="218"/>
        <v/>
      </c>
      <c r="P3318" s="14"/>
      <c r="Q3318" s="14"/>
      <c r="R3318" s="218" t="e">
        <f>+VLOOKUP(F3318,'ESTADAR V3 2025'!$D$125:$G$236,4,FALSE)</f>
        <v>#N/A</v>
      </c>
    </row>
    <row r="3319" spans="1:18" x14ac:dyDescent="0.35">
      <c r="A3319" s="83" t="str">
        <f>IFERROR(VLOOKUP(LEFT(F3319,4),Tabla3[[COD]:[PROCESO]],5,0),"")</f>
        <v/>
      </c>
      <c r="B3319" s="15"/>
      <c r="C3319" s="85"/>
      <c r="D3319" s="84" t="e">
        <f>VLOOKUP(E3319,FINCAS!$A$2:$B$77,2,0)</f>
        <v>#N/A</v>
      </c>
      <c r="E3319" s="15"/>
      <c r="F3319" s="15"/>
      <c r="G3319" s="82" t="e">
        <f>VLOOKUP(F3319,'ESTADAR V3 2025'!$D$125:$E$240,2,0)</f>
        <v>#N/A</v>
      </c>
      <c r="H3319" s="86"/>
      <c r="I3319" s="86"/>
      <c r="J3319" s="15"/>
      <c r="K3319" s="92">
        <f t="shared" si="215"/>
        <v>0</v>
      </c>
      <c r="L3319" s="93">
        <f t="shared" si="216"/>
        <v>0</v>
      </c>
      <c r="M3319" s="94" t="str">
        <f>+IFERROR(VLOOKUP(LEFT(F3319,4),'ESTADAR V3 2025'!$C$4:$G$116,4,0),"")</f>
        <v/>
      </c>
      <c r="N3319" s="95" t="str">
        <f t="shared" si="217"/>
        <v/>
      </c>
      <c r="O3319" s="96" t="str">
        <f t="shared" si="218"/>
        <v/>
      </c>
      <c r="P3319" s="14"/>
      <c r="Q3319" s="14"/>
      <c r="R3319" s="218" t="e">
        <f>+VLOOKUP(F3319,'ESTADAR V3 2025'!$D$125:$G$236,4,FALSE)</f>
        <v>#N/A</v>
      </c>
    </row>
    <row r="3320" spans="1:18" x14ac:dyDescent="0.35">
      <c r="A3320" s="83" t="str">
        <f>IFERROR(VLOOKUP(LEFT(F3320,4),Tabla3[[COD]:[PROCESO]],5,0),"")</f>
        <v/>
      </c>
      <c r="B3320" s="15"/>
      <c r="C3320" s="85"/>
      <c r="D3320" s="84" t="e">
        <f>VLOOKUP(E3320,FINCAS!$A$2:$B$77,2,0)</f>
        <v>#N/A</v>
      </c>
      <c r="E3320" s="15"/>
      <c r="F3320" s="15"/>
      <c r="G3320" s="82" t="e">
        <f>VLOOKUP(F3320,'ESTADAR V3 2025'!$D$125:$E$240,2,0)</f>
        <v>#N/A</v>
      </c>
      <c r="H3320" s="86"/>
      <c r="I3320" s="86"/>
      <c r="J3320" s="15"/>
      <c r="K3320" s="92">
        <f t="shared" si="215"/>
        <v>0</v>
      </c>
      <c r="L3320" s="93">
        <f t="shared" si="216"/>
        <v>0</v>
      </c>
      <c r="M3320" s="94" t="str">
        <f>+IFERROR(VLOOKUP(LEFT(F3320,4),'ESTADAR V3 2025'!$C$4:$G$116,4,0),"")</f>
        <v/>
      </c>
      <c r="N3320" s="95" t="str">
        <f t="shared" si="217"/>
        <v/>
      </c>
      <c r="O3320" s="96" t="str">
        <f t="shared" si="218"/>
        <v/>
      </c>
      <c r="P3320" s="14"/>
      <c r="Q3320" s="14"/>
      <c r="R3320" s="218" t="e">
        <f>+VLOOKUP(F3320,'ESTADAR V3 2025'!$D$125:$G$236,4,FALSE)</f>
        <v>#N/A</v>
      </c>
    </row>
    <row r="3321" spans="1:18" x14ac:dyDescent="0.35">
      <c r="A3321" s="83" t="str">
        <f>IFERROR(VLOOKUP(LEFT(F3321,4),Tabla3[[COD]:[PROCESO]],5,0),"")</f>
        <v/>
      </c>
      <c r="B3321" s="15"/>
      <c r="C3321" s="85"/>
      <c r="D3321" s="84" t="e">
        <f>VLOOKUP(E3321,FINCAS!$A$2:$B$77,2,0)</f>
        <v>#N/A</v>
      </c>
      <c r="E3321" s="15"/>
      <c r="F3321" s="15"/>
      <c r="G3321" s="82" t="e">
        <f>VLOOKUP(F3321,'ESTADAR V3 2025'!$D$125:$E$240,2,0)</f>
        <v>#N/A</v>
      </c>
      <c r="H3321" s="86"/>
      <c r="I3321" s="86"/>
      <c r="J3321" s="15"/>
      <c r="K3321" s="92">
        <f t="shared" si="215"/>
        <v>0</v>
      </c>
      <c r="L3321" s="93">
        <f t="shared" si="216"/>
        <v>0</v>
      </c>
      <c r="M3321" s="94" t="str">
        <f>+IFERROR(VLOOKUP(LEFT(F3321,4),'ESTADAR V3 2025'!$C$4:$G$116,4,0),"")</f>
        <v/>
      </c>
      <c r="N3321" s="95" t="str">
        <f t="shared" si="217"/>
        <v/>
      </c>
      <c r="O3321" s="96" t="str">
        <f t="shared" si="218"/>
        <v/>
      </c>
      <c r="P3321" s="14"/>
      <c r="Q3321" s="14"/>
      <c r="R3321" s="218" t="e">
        <f>+VLOOKUP(F3321,'ESTADAR V3 2025'!$D$125:$G$236,4,FALSE)</f>
        <v>#N/A</v>
      </c>
    </row>
    <row r="3322" spans="1:18" x14ac:dyDescent="0.35">
      <c r="A3322" s="83" t="str">
        <f>IFERROR(VLOOKUP(LEFT(F3322,4),Tabla3[[COD]:[PROCESO]],5,0),"")</f>
        <v/>
      </c>
      <c r="B3322" s="15"/>
      <c r="C3322" s="85"/>
      <c r="D3322" s="84" t="e">
        <f>VLOOKUP(E3322,FINCAS!$A$2:$B$77,2,0)</f>
        <v>#N/A</v>
      </c>
      <c r="E3322" s="15"/>
      <c r="F3322" s="15"/>
      <c r="G3322" s="82" t="e">
        <f>VLOOKUP(F3322,'ESTADAR V3 2025'!$D$125:$E$240,2,0)</f>
        <v>#N/A</v>
      </c>
      <c r="H3322" s="86"/>
      <c r="I3322" s="86"/>
      <c r="J3322" s="15"/>
      <c r="K3322" s="92">
        <f t="shared" si="215"/>
        <v>0</v>
      </c>
      <c r="L3322" s="93">
        <f t="shared" si="216"/>
        <v>0</v>
      </c>
      <c r="M3322" s="94" t="str">
        <f>+IFERROR(VLOOKUP(LEFT(F3322,4),'ESTADAR V3 2025'!$C$4:$G$116,4,0),"")</f>
        <v/>
      </c>
      <c r="N3322" s="95" t="str">
        <f t="shared" si="217"/>
        <v/>
      </c>
      <c r="O3322" s="96" t="str">
        <f t="shared" si="218"/>
        <v/>
      </c>
      <c r="P3322" s="14"/>
      <c r="Q3322" s="14"/>
      <c r="R3322" s="218" t="e">
        <f>+VLOOKUP(F3322,'ESTADAR V3 2025'!$D$125:$G$236,4,FALSE)</f>
        <v>#N/A</v>
      </c>
    </row>
    <row r="3323" spans="1:18" x14ac:dyDescent="0.35">
      <c r="A3323" s="83" t="str">
        <f>IFERROR(VLOOKUP(LEFT(F3323,4),Tabla3[[COD]:[PROCESO]],5,0),"")</f>
        <v/>
      </c>
      <c r="B3323" s="15"/>
      <c r="C3323" s="85"/>
      <c r="D3323" s="84" t="e">
        <f>VLOOKUP(E3323,FINCAS!$A$2:$B$77,2,0)</f>
        <v>#N/A</v>
      </c>
      <c r="E3323" s="15"/>
      <c r="F3323" s="15"/>
      <c r="G3323" s="82" t="e">
        <f>VLOOKUP(F3323,'ESTADAR V3 2025'!$D$125:$E$240,2,0)</f>
        <v>#N/A</v>
      </c>
      <c r="H3323" s="86"/>
      <c r="I3323" s="86"/>
      <c r="J3323" s="15"/>
      <c r="K3323" s="92">
        <f t="shared" si="215"/>
        <v>0</v>
      </c>
      <c r="L3323" s="93">
        <f t="shared" si="216"/>
        <v>0</v>
      </c>
      <c r="M3323" s="94" t="str">
        <f>+IFERROR(VLOOKUP(LEFT(F3323,4),'ESTADAR V3 2025'!$C$4:$G$116,4,0),"")</f>
        <v/>
      </c>
      <c r="N3323" s="95" t="str">
        <f t="shared" si="217"/>
        <v/>
      </c>
      <c r="O3323" s="96" t="str">
        <f t="shared" si="218"/>
        <v/>
      </c>
      <c r="P3323" s="14"/>
      <c r="Q3323" s="14"/>
      <c r="R3323" s="218" t="e">
        <f>+VLOOKUP(F3323,'ESTADAR V3 2025'!$D$125:$G$236,4,FALSE)</f>
        <v>#N/A</v>
      </c>
    </row>
    <row r="3324" spans="1:18" x14ac:dyDescent="0.35">
      <c r="A3324" s="83" t="str">
        <f>IFERROR(VLOOKUP(LEFT(F3324,4),Tabla3[[COD]:[PROCESO]],5,0),"")</f>
        <v/>
      </c>
      <c r="B3324" s="15"/>
      <c r="C3324" s="85"/>
      <c r="D3324" s="84" t="e">
        <f>VLOOKUP(E3324,FINCAS!$A$2:$B$77,2,0)</f>
        <v>#N/A</v>
      </c>
      <c r="E3324" s="15"/>
      <c r="F3324" s="15"/>
      <c r="G3324" s="82" t="e">
        <f>VLOOKUP(F3324,'ESTADAR V3 2025'!$D$125:$E$240,2,0)</f>
        <v>#N/A</v>
      </c>
      <c r="H3324" s="86"/>
      <c r="I3324" s="86"/>
      <c r="J3324" s="15"/>
      <c r="K3324" s="92">
        <f t="shared" si="215"/>
        <v>0</v>
      </c>
      <c r="L3324" s="93">
        <f t="shared" si="216"/>
        <v>0</v>
      </c>
      <c r="M3324" s="94" t="str">
        <f>+IFERROR(VLOOKUP(LEFT(F3324,4),'ESTADAR V3 2025'!$C$4:$G$116,4,0),"")</f>
        <v/>
      </c>
      <c r="N3324" s="95" t="str">
        <f t="shared" si="217"/>
        <v/>
      </c>
      <c r="O3324" s="96" t="str">
        <f t="shared" si="218"/>
        <v/>
      </c>
      <c r="P3324" s="14"/>
      <c r="Q3324" s="14"/>
      <c r="R3324" s="218" t="e">
        <f>+VLOOKUP(F3324,'ESTADAR V3 2025'!$D$125:$G$236,4,FALSE)</f>
        <v>#N/A</v>
      </c>
    </row>
    <row r="3325" spans="1:18" x14ac:dyDescent="0.35">
      <c r="A3325" s="83" t="str">
        <f>IFERROR(VLOOKUP(LEFT(F3325,4),Tabla3[[COD]:[PROCESO]],5,0),"")</f>
        <v/>
      </c>
      <c r="B3325" s="15"/>
      <c r="C3325" s="85"/>
      <c r="D3325" s="84" t="e">
        <f>VLOOKUP(E3325,FINCAS!$A$2:$B$77,2,0)</f>
        <v>#N/A</v>
      </c>
      <c r="E3325" s="15"/>
      <c r="F3325" s="15"/>
      <c r="G3325" s="82" t="e">
        <f>VLOOKUP(F3325,'ESTADAR V3 2025'!$D$125:$E$240,2,0)</f>
        <v>#N/A</v>
      </c>
      <c r="H3325" s="86"/>
      <c r="I3325" s="86"/>
      <c r="J3325" s="15"/>
      <c r="K3325" s="92">
        <f t="shared" si="215"/>
        <v>0</v>
      </c>
      <c r="L3325" s="93">
        <f t="shared" si="216"/>
        <v>0</v>
      </c>
      <c r="M3325" s="94" t="str">
        <f>+IFERROR(VLOOKUP(LEFT(F3325,4),'ESTADAR V3 2025'!$C$4:$G$116,4,0),"")</f>
        <v/>
      </c>
      <c r="N3325" s="95" t="str">
        <f t="shared" si="217"/>
        <v/>
      </c>
      <c r="O3325" s="96" t="str">
        <f t="shared" si="218"/>
        <v/>
      </c>
      <c r="P3325" s="14"/>
      <c r="Q3325" s="14"/>
      <c r="R3325" s="218" t="e">
        <f>+VLOOKUP(F3325,'ESTADAR V3 2025'!$D$125:$G$236,4,FALSE)</f>
        <v>#N/A</v>
      </c>
    </row>
    <row r="3326" spans="1:18" x14ac:dyDescent="0.35">
      <c r="A3326" s="83" t="str">
        <f>IFERROR(VLOOKUP(LEFT(F3326,4),Tabla3[[COD]:[PROCESO]],5,0),"")</f>
        <v/>
      </c>
      <c r="B3326" s="15"/>
      <c r="C3326" s="85"/>
      <c r="D3326" s="84" t="e">
        <f>VLOOKUP(E3326,FINCAS!$A$2:$B$77,2,0)</f>
        <v>#N/A</v>
      </c>
      <c r="E3326" s="15"/>
      <c r="F3326" s="15"/>
      <c r="G3326" s="82" t="e">
        <f>VLOOKUP(F3326,'ESTADAR V3 2025'!$D$125:$E$240,2,0)</f>
        <v>#N/A</v>
      </c>
      <c r="H3326" s="86"/>
      <c r="I3326" s="86"/>
      <c r="J3326" s="15"/>
      <c r="K3326" s="92">
        <f t="shared" si="215"/>
        <v>0</v>
      </c>
      <c r="L3326" s="93">
        <f t="shared" si="216"/>
        <v>0</v>
      </c>
      <c r="M3326" s="94" t="str">
        <f>+IFERROR(VLOOKUP(LEFT(F3326,4),'ESTADAR V3 2025'!$C$4:$G$116,4,0),"")</f>
        <v/>
      </c>
      <c r="N3326" s="95" t="str">
        <f t="shared" si="217"/>
        <v/>
      </c>
      <c r="O3326" s="96" t="str">
        <f t="shared" si="218"/>
        <v/>
      </c>
      <c r="P3326" s="14"/>
      <c r="Q3326" s="14"/>
      <c r="R3326" s="218" t="e">
        <f>+VLOOKUP(F3326,'ESTADAR V3 2025'!$D$125:$G$236,4,FALSE)</f>
        <v>#N/A</v>
      </c>
    </row>
    <row r="3327" spans="1:18" x14ac:dyDescent="0.35">
      <c r="A3327" s="83" t="str">
        <f>IFERROR(VLOOKUP(LEFT(F3327,4),Tabla3[[COD]:[PROCESO]],5,0),"")</f>
        <v/>
      </c>
      <c r="B3327" s="15"/>
      <c r="C3327" s="85"/>
      <c r="D3327" s="84" t="e">
        <f>VLOOKUP(E3327,FINCAS!$A$2:$B$77,2,0)</f>
        <v>#N/A</v>
      </c>
      <c r="E3327" s="15"/>
      <c r="F3327" s="15"/>
      <c r="G3327" s="82" t="e">
        <f>VLOOKUP(F3327,'ESTADAR V3 2025'!$D$125:$E$240,2,0)</f>
        <v>#N/A</v>
      </c>
      <c r="H3327" s="86"/>
      <c r="I3327" s="86"/>
      <c r="J3327" s="15"/>
      <c r="K3327" s="92">
        <f t="shared" si="215"/>
        <v>0</v>
      </c>
      <c r="L3327" s="93">
        <f t="shared" si="216"/>
        <v>0</v>
      </c>
      <c r="M3327" s="94" t="str">
        <f>+IFERROR(VLOOKUP(LEFT(F3327,4),'ESTADAR V3 2025'!$C$4:$G$116,4,0),"")</f>
        <v/>
      </c>
      <c r="N3327" s="95" t="str">
        <f t="shared" si="217"/>
        <v/>
      </c>
      <c r="O3327" s="96" t="str">
        <f t="shared" si="218"/>
        <v/>
      </c>
      <c r="P3327" s="14"/>
      <c r="Q3327" s="14"/>
      <c r="R3327" s="218" t="e">
        <f>+VLOOKUP(F3327,'ESTADAR V3 2025'!$D$125:$G$236,4,FALSE)</f>
        <v>#N/A</v>
      </c>
    </row>
    <row r="3328" spans="1:18" x14ac:dyDescent="0.35">
      <c r="A3328" s="83" t="str">
        <f>IFERROR(VLOOKUP(LEFT(F3328,4),Tabla3[[COD]:[PROCESO]],5,0),"")</f>
        <v/>
      </c>
      <c r="B3328" s="15"/>
      <c r="C3328" s="85"/>
      <c r="D3328" s="84" t="e">
        <f>VLOOKUP(E3328,FINCAS!$A$2:$B$77,2,0)</f>
        <v>#N/A</v>
      </c>
      <c r="E3328" s="15"/>
      <c r="F3328" s="15"/>
      <c r="G3328" s="82" t="e">
        <f>VLOOKUP(F3328,'ESTADAR V3 2025'!$D$125:$E$240,2,0)</f>
        <v>#N/A</v>
      </c>
      <c r="H3328" s="86"/>
      <c r="I3328" s="86"/>
      <c r="J3328" s="15"/>
      <c r="K3328" s="92">
        <f t="shared" si="215"/>
        <v>0</v>
      </c>
      <c r="L3328" s="93">
        <f t="shared" si="216"/>
        <v>0</v>
      </c>
      <c r="M3328" s="94" t="str">
        <f>+IFERROR(VLOOKUP(LEFT(F3328,4),'ESTADAR V3 2025'!$C$4:$G$116,4,0),"")</f>
        <v/>
      </c>
      <c r="N3328" s="95" t="str">
        <f t="shared" si="217"/>
        <v/>
      </c>
      <c r="O3328" s="96" t="str">
        <f t="shared" si="218"/>
        <v/>
      </c>
      <c r="P3328" s="14"/>
      <c r="Q3328" s="14"/>
      <c r="R3328" s="218" t="e">
        <f>+VLOOKUP(F3328,'ESTADAR V3 2025'!$D$125:$G$236,4,FALSE)</f>
        <v>#N/A</v>
      </c>
    </row>
    <row r="3329" spans="1:18" x14ac:dyDescent="0.35">
      <c r="A3329" s="83" t="str">
        <f>IFERROR(VLOOKUP(LEFT(F3329,4),Tabla3[[COD]:[PROCESO]],5,0),"")</f>
        <v/>
      </c>
      <c r="B3329" s="15"/>
      <c r="C3329" s="85"/>
      <c r="D3329" s="84" t="e">
        <f>VLOOKUP(E3329,FINCAS!$A$2:$B$77,2,0)</f>
        <v>#N/A</v>
      </c>
      <c r="E3329" s="15"/>
      <c r="F3329" s="15"/>
      <c r="G3329" s="82" t="e">
        <f>VLOOKUP(F3329,'ESTADAR V3 2025'!$D$125:$E$240,2,0)</f>
        <v>#N/A</v>
      </c>
      <c r="H3329" s="86"/>
      <c r="I3329" s="86"/>
      <c r="J3329" s="15"/>
      <c r="K3329" s="92">
        <f t="shared" si="215"/>
        <v>0</v>
      </c>
      <c r="L3329" s="93">
        <f t="shared" si="216"/>
        <v>0</v>
      </c>
      <c r="M3329" s="94" t="str">
        <f>+IFERROR(VLOOKUP(LEFT(F3329,4),'ESTADAR V3 2025'!$C$4:$G$116,4,0),"")</f>
        <v/>
      </c>
      <c r="N3329" s="95" t="str">
        <f t="shared" si="217"/>
        <v/>
      </c>
      <c r="O3329" s="96" t="str">
        <f t="shared" si="218"/>
        <v/>
      </c>
      <c r="P3329" s="14"/>
      <c r="Q3329" s="14"/>
      <c r="R3329" s="218" t="e">
        <f>+VLOOKUP(F3329,'ESTADAR V3 2025'!$D$125:$G$236,4,FALSE)</f>
        <v>#N/A</v>
      </c>
    </row>
    <row r="3330" spans="1:18" x14ac:dyDescent="0.35">
      <c r="A3330" s="83" t="str">
        <f>IFERROR(VLOOKUP(LEFT(F3330,4),Tabla3[[COD]:[PROCESO]],5,0),"")</f>
        <v/>
      </c>
      <c r="B3330" s="15"/>
      <c r="C3330" s="85"/>
      <c r="D3330" s="84" t="e">
        <f>VLOOKUP(E3330,FINCAS!$A$2:$B$77,2,0)</f>
        <v>#N/A</v>
      </c>
      <c r="E3330" s="15"/>
      <c r="F3330" s="15"/>
      <c r="G3330" s="82" t="e">
        <f>VLOOKUP(F3330,'ESTADAR V3 2025'!$D$125:$E$240,2,0)</f>
        <v>#N/A</v>
      </c>
      <c r="H3330" s="86"/>
      <c r="I3330" s="86"/>
      <c r="J3330" s="15"/>
      <c r="K3330" s="92">
        <f t="shared" si="215"/>
        <v>0</v>
      </c>
      <c r="L3330" s="93">
        <f t="shared" si="216"/>
        <v>0</v>
      </c>
      <c r="M3330" s="94" t="str">
        <f>+IFERROR(VLOOKUP(LEFT(F3330,4),'ESTADAR V3 2025'!$C$4:$G$116,4,0),"")</f>
        <v/>
      </c>
      <c r="N3330" s="95" t="str">
        <f t="shared" si="217"/>
        <v/>
      </c>
      <c r="O3330" s="96" t="str">
        <f t="shared" si="218"/>
        <v/>
      </c>
      <c r="P3330" s="14"/>
      <c r="Q3330" s="14"/>
      <c r="R3330" s="218" t="e">
        <f>+VLOOKUP(F3330,'ESTADAR V3 2025'!$D$125:$G$236,4,FALSE)</f>
        <v>#N/A</v>
      </c>
    </row>
    <row r="3331" spans="1:18" x14ac:dyDescent="0.35">
      <c r="A3331" s="83" t="str">
        <f>IFERROR(VLOOKUP(LEFT(F3331,4),Tabla3[[COD]:[PROCESO]],5,0),"")</f>
        <v/>
      </c>
      <c r="B3331" s="15"/>
      <c r="C3331" s="85"/>
      <c r="D3331" s="84" t="e">
        <f>VLOOKUP(E3331,FINCAS!$A$2:$B$77,2,0)</f>
        <v>#N/A</v>
      </c>
      <c r="E3331" s="15"/>
      <c r="F3331" s="15"/>
      <c r="G3331" s="82" t="e">
        <f>VLOOKUP(F3331,'ESTADAR V3 2025'!$D$125:$E$240,2,0)</f>
        <v>#N/A</v>
      </c>
      <c r="H3331" s="86"/>
      <c r="I3331" s="86"/>
      <c r="J3331" s="15"/>
      <c r="K3331" s="92">
        <f t="shared" si="215"/>
        <v>0</v>
      </c>
      <c r="L3331" s="93">
        <f t="shared" si="216"/>
        <v>0</v>
      </c>
      <c r="M3331" s="94" t="str">
        <f>+IFERROR(VLOOKUP(LEFT(F3331,4),'ESTADAR V3 2025'!$C$4:$G$116,4,0),"")</f>
        <v/>
      </c>
      <c r="N3331" s="95" t="str">
        <f t="shared" si="217"/>
        <v/>
      </c>
      <c r="O3331" s="96" t="str">
        <f t="shared" si="218"/>
        <v/>
      </c>
      <c r="P3331" s="14"/>
      <c r="Q3331" s="14"/>
      <c r="R3331" s="218" t="e">
        <f>+VLOOKUP(F3331,'ESTADAR V3 2025'!$D$125:$G$236,4,FALSE)</f>
        <v>#N/A</v>
      </c>
    </row>
    <row r="3332" spans="1:18" x14ac:dyDescent="0.35">
      <c r="A3332" s="83" t="str">
        <f>IFERROR(VLOOKUP(LEFT(F3332,4),Tabla3[[COD]:[PROCESO]],5,0),"")</f>
        <v/>
      </c>
      <c r="B3332" s="15"/>
      <c r="C3332" s="85"/>
      <c r="D3332" s="84" t="e">
        <f>VLOOKUP(E3332,FINCAS!$A$2:$B$77,2,0)</f>
        <v>#N/A</v>
      </c>
      <c r="E3332" s="15"/>
      <c r="F3332" s="15"/>
      <c r="G3332" s="82" t="e">
        <f>VLOOKUP(F3332,'ESTADAR V3 2025'!$D$125:$E$240,2,0)</f>
        <v>#N/A</v>
      </c>
      <c r="H3332" s="86"/>
      <c r="I3332" s="86"/>
      <c r="J3332" s="15"/>
      <c r="K3332" s="92">
        <f t="shared" si="215"/>
        <v>0</v>
      </c>
      <c r="L3332" s="93">
        <f t="shared" si="216"/>
        <v>0</v>
      </c>
      <c r="M3332" s="94" t="str">
        <f>+IFERROR(VLOOKUP(LEFT(F3332,4),'ESTADAR V3 2025'!$C$4:$G$116,4,0),"")</f>
        <v/>
      </c>
      <c r="N3332" s="95" t="str">
        <f t="shared" si="217"/>
        <v/>
      </c>
      <c r="O3332" s="96" t="str">
        <f t="shared" si="218"/>
        <v/>
      </c>
      <c r="P3332" s="14"/>
      <c r="Q3332" s="14"/>
      <c r="R3332" s="218" t="e">
        <f>+VLOOKUP(F3332,'ESTADAR V3 2025'!$D$125:$G$236,4,FALSE)</f>
        <v>#N/A</v>
      </c>
    </row>
    <row r="3333" spans="1:18" x14ac:dyDescent="0.35">
      <c r="A3333" s="83" t="str">
        <f>IFERROR(VLOOKUP(LEFT(F3333,4),Tabla3[[COD]:[PROCESO]],5,0),"")</f>
        <v/>
      </c>
      <c r="B3333" s="15"/>
      <c r="C3333" s="85"/>
      <c r="D3333" s="84" t="e">
        <f>VLOOKUP(E3333,FINCAS!$A$2:$B$77,2,0)</f>
        <v>#N/A</v>
      </c>
      <c r="E3333" s="15"/>
      <c r="F3333" s="15"/>
      <c r="G3333" s="82" t="e">
        <f>VLOOKUP(F3333,'ESTADAR V3 2025'!$D$125:$E$240,2,0)</f>
        <v>#N/A</v>
      </c>
      <c r="H3333" s="86"/>
      <c r="I3333" s="86"/>
      <c r="J3333" s="15"/>
      <c r="K3333" s="92">
        <f t="shared" si="215"/>
        <v>0</v>
      </c>
      <c r="L3333" s="93">
        <f t="shared" si="216"/>
        <v>0</v>
      </c>
      <c r="M3333" s="94" t="str">
        <f>+IFERROR(VLOOKUP(LEFT(F3333,4),'ESTADAR V3 2025'!$C$4:$G$116,4,0),"")</f>
        <v/>
      </c>
      <c r="N3333" s="95" t="str">
        <f t="shared" si="217"/>
        <v/>
      </c>
      <c r="O3333" s="96" t="str">
        <f t="shared" si="218"/>
        <v/>
      </c>
      <c r="P3333" s="14"/>
      <c r="Q3333" s="14"/>
      <c r="R3333" s="218" t="e">
        <f>+VLOOKUP(F3333,'ESTADAR V3 2025'!$D$125:$G$236,4,FALSE)</f>
        <v>#N/A</v>
      </c>
    </row>
    <row r="3334" spans="1:18" x14ac:dyDescent="0.35">
      <c r="A3334" s="83" t="str">
        <f>IFERROR(VLOOKUP(LEFT(F3334,4),Tabla3[[COD]:[PROCESO]],5,0),"")</f>
        <v/>
      </c>
      <c r="B3334" s="15"/>
      <c r="C3334" s="85"/>
      <c r="D3334" s="84" t="e">
        <f>VLOOKUP(E3334,FINCAS!$A$2:$B$77,2,0)</f>
        <v>#N/A</v>
      </c>
      <c r="E3334" s="15"/>
      <c r="F3334" s="15"/>
      <c r="G3334" s="82" t="e">
        <f>VLOOKUP(F3334,'ESTADAR V3 2025'!$D$125:$E$240,2,0)</f>
        <v>#N/A</v>
      </c>
      <c r="H3334" s="86"/>
      <c r="I3334" s="86"/>
      <c r="J3334" s="15"/>
      <c r="K3334" s="92">
        <f t="shared" si="215"/>
        <v>0</v>
      </c>
      <c r="L3334" s="93">
        <f t="shared" si="216"/>
        <v>0</v>
      </c>
      <c r="M3334" s="94" t="str">
        <f>+IFERROR(VLOOKUP(LEFT(F3334,4),'ESTADAR V3 2025'!$C$4:$G$116,4,0),"")</f>
        <v/>
      </c>
      <c r="N3334" s="95" t="str">
        <f t="shared" si="217"/>
        <v/>
      </c>
      <c r="O3334" s="96" t="str">
        <f t="shared" si="218"/>
        <v/>
      </c>
      <c r="P3334" s="14"/>
      <c r="Q3334" s="14"/>
      <c r="R3334" s="218" t="e">
        <f>+VLOOKUP(F3334,'ESTADAR V3 2025'!$D$125:$G$236,4,FALSE)</f>
        <v>#N/A</v>
      </c>
    </row>
    <row r="3335" spans="1:18" x14ac:dyDescent="0.35">
      <c r="A3335" s="83" t="str">
        <f>IFERROR(VLOOKUP(LEFT(F3335,4),Tabla3[[COD]:[PROCESO]],5,0),"")</f>
        <v/>
      </c>
      <c r="B3335" s="15"/>
      <c r="C3335" s="85"/>
      <c r="D3335" s="84" t="e">
        <f>VLOOKUP(E3335,FINCAS!$A$2:$B$77,2,0)</f>
        <v>#N/A</v>
      </c>
      <c r="E3335" s="15"/>
      <c r="F3335" s="15"/>
      <c r="G3335" s="82" t="e">
        <f>VLOOKUP(F3335,'ESTADAR V3 2025'!$D$125:$E$240,2,0)</f>
        <v>#N/A</v>
      </c>
      <c r="H3335" s="86"/>
      <c r="I3335" s="86"/>
      <c r="J3335" s="15"/>
      <c r="K3335" s="92">
        <f t="shared" si="215"/>
        <v>0</v>
      </c>
      <c r="L3335" s="93">
        <f t="shared" si="216"/>
        <v>0</v>
      </c>
      <c r="M3335" s="94" t="str">
        <f>+IFERROR(VLOOKUP(LEFT(F3335,4),'ESTADAR V3 2025'!$C$4:$G$116,4,0),"")</f>
        <v/>
      </c>
      <c r="N3335" s="95" t="str">
        <f t="shared" si="217"/>
        <v/>
      </c>
      <c r="O3335" s="96" t="str">
        <f t="shared" si="218"/>
        <v/>
      </c>
      <c r="P3335" s="14"/>
      <c r="Q3335" s="14"/>
      <c r="R3335" s="218" t="e">
        <f>+VLOOKUP(F3335,'ESTADAR V3 2025'!$D$125:$G$236,4,FALSE)</f>
        <v>#N/A</v>
      </c>
    </row>
    <row r="3336" spans="1:18" x14ac:dyDescent="0.35">
      <c r="A3336" s="83" t="str">
        <f>IFERROR(VLOOKUP(LEFT(F3336,4),Tabla3[[COD]:[PROCESO]],5,0),"")</f>
        <v/>
      </c>
      <c r="B3336" s="15"/>
      <c r="C3336" s="85"/>
      <c r="D3336" s="84" t="e">
        <f>VLOOKUP(E3336,FINCAS!$A$2:$B$77,2,0)</f>
        <v>#N/A</v>
      </c>
      <c r="E3336" s="15"/>
      <c r="F3336" s="15"/>
      <c r="G3336" s="82" t="e">
        <f>VLOOKUP(F3336,'ESTADAR V3 2025'!$D$125:$E$240,2,0)</f>
        <v>#N/A</v>
      </c>
      <c r="H3336" s="86"/>
      <c r="I3336" s="86"/>
      <c r="J3336" s="15"/>
      <c r="K3336" s="92">
        <f t="shared" si="215"/>
        <v>0</v>
      </c>
      <c r="L3336" s="93">
        <f t="shared" si="216"/>
        <v>0</v>
      </c>
      <c r="M3336" s="94" t="str">
        <f>+IFERROR(VLOOKUP(LEFT(F3336,4),'ESTADAR V3 2025'!$C$4:$G$116,4,0),"")</f>
        <v/>
      </c>
      <c r="N3336" s="95" t="str">
        <f t="shared" si="217"/>
        <v/>
      </c>
      <c r="O3336" s="96" t="str">
        <f t="shared" si="218"/>
        <v/>
      </c>
      <c r="P3336" s="14"/>
      <c r="Q3336" s="14"/>
      <c r="R3336" s="218" t="e">
        <f>+VLOOKUP(F3336,'ESTADAR V3 2025'!$D$125:$G$236,4,FALSE)</f>
        <v>#N/A</v>
      </c>
    </row>
    <row r="3337" spans="1:18" x14ac:dyDescent="0.35">
      <c r="A3337" s="83" t="str">
        <f>IFERROR(VLOOKUP(LEFT(F3337,4),Tabla3[[COD]:[PROCESO]],5,0),"")</f>
        <v/>
      </c>
      <c r="B3337" s="15"/>
      <c r="C3337" s="85"/>
      <c r="D3337" s="84" t="e">
        <f>VLOOKUP(E3337,FINCAS!$A$2:$B$77,2,0)</f>
        <v>#N/A</v>
      </c>
      <c r="E3337" s="15"/>
      <c r="F3337" s="15"/>
      <c r="G3337" s="82" t="e">
        <f>VLOOKUP(F3337,'ESTADAR V3 2025'!$D$125:$E$240,2,0)</f>
        <v>#N/A</v>
      </c>
      <c r="H3337" s="86"/>
      <c r="I3337" s="86"/>
      <c r="J3337" s="15"/>
      <c r="K3337" s="92">
        <f t="shared" si="215"/>
        <v>0</v>
      </c>
      <c r="L3337" s="93">
        <f t="shared" si="216"/>
        <v>0</v>
      </c>
      <c r="M3337" s="94" t="str">
        <f>+IFERROR(VLOOKUP(LEFT(F3337,4),'ESTADAR V3 2025'!$C$4:$G$116,4,0),"")</f>
        <v/>
      </c>
      <c r="N3337" s="95" t="str">
        <f t="shared" si="217"/>
        <v/>
      </c>
      <c r="O3337" s="96" t="str">
        <f t="shared" si="218"/>
        <v/>
      </c>
      <c r="P3337" s="14"/>
      <c r="Q3337" s="14"/>
      <c r="R3337" s="218" t="e">
        <f>+VLOOKUP(F3337,'ESTADAR V3 2025'!$D$125:$G$236,4,FALSE)</f>
        <v>#N/A</v>
      </c>
    </row>
    <row r="3338" spans="1:18" x14ac:dyDescent="0.35">
      <c r="A3338" s="83" t="str">
        <f>IFERROR(VLOOKUP(LEFT(F3338,4),Tabla3[[COD]:[PROCESO]],5,0),"")</f>
        <v/>
      </c>
      <c r="B3338" s="15"/>
      <c r="C3338" s="85"/>
      <c r="D3338" s="84" t="e">
        <f>VLOOKUP(E3338,FINCAS!$A$2:$B$77,2,0)</f>
        <v>#N/A</v>
      </c>
      <c r="E3338" s="15"/>
      <c r="F3338" s="15"/>
      <c r="G3338" s="82" t="e">
        <f>VLOOKUP(F3338,'ESTADAR V3 2025'!$D$125:$E$240,2,0)</f>
        <v>#N/A</v>
      </c>
      <c r="H3338" s="86"/>
      <c r="I3338" s="86"/>
      <c r="J3338" s="15"/>
      <c r="K3338" s="92">
        <f t="shared" si="215"/>
        <v>0</v>
      </c>
      <c r="L3338" s="93">
        <f t="shared" si="216"/>
        <v>0</v>
      </c>
      <c r="M3338" s="94" t="str">
        <f>+IFERROR(VLOOKUP(LEFT(F3338,4),'ESTADAR V3 2025'!$C$4:$G$116,4,0),"")</f>
        <v/>
      </c>
      <c r="N3338" s="95" t="str">
        <f t="shared" si="217"/>
        <v/>
      </c>
      <c r="O3338" s="96" t="str">
        <f t="shared" si="218"/>
        <v/>
      </c>
      <c r="P3338" s="14"/>
      <c r="Q3338" s="14"/>
      <c r="R3338" s="218" t="e">
        <f>+VLOOKUP(F3338,'ESTADAR V3 2025'!$D$125:$G$236,4,FALSE)</f>
        <v>#N/A</v>
      </c>
    </row>
    <row r="3339" spans="1:18" x14ac:dyDescent="0.35">
      <c r="A3339" s="83" t="str">
        <f>IFERROR(VLOOKUP(LEFT(F3339,4),Tabla3[[COD]:[PROCESO]],5,0),"")</f>
        <v/>
      </c>
      <c r="B3339" s="15"/>
      <c r="C3339" s="85"/>
      <c r="D3339" s="84" t="e">
        <f>VLOOKUP(E3339,FINCAS!$A$2:$B$77,2,0)</f>
        <v>#N/A</v>
      </c>
      <c r="E3339" s="15"/>
      <c r="F3339" s="15"/>
      <c r="G3339" s="82" t="e">
        <f>VLOOKUP(F3339,'ESTADAR V3 2025'!$D$125:$E$240,2,0)</f>
        <v>#N/A</v>
      </c>
      <c r="H3339" s="86"/>
      <c r="I3339" s="86"/>
      <c r="J3339" s="15"/>
      <c r="K3339" s="92">
        <f t="shared" si="215"/>
        <v>0</v>
      </c>
      <c r="L3339" s="93">
        <f t="shared" si="216"/>
        <v>0</v>
      </c>
      <c r="M3339" s="94" t="str">
        <f>+IFERROR(VLOOKUP(LEFT(F3339,4),'ESTADAR V3 2025'!$C$4:$G$116,4,0),"")</f>
        <v/>
      </c>
      <c r="N3339" s="95" t="str">
        <f t="shared" si="217"/>
        <v/>
      </c>
      <c r="O3339" s="96" t="str">
        <f t="shared" si="218"/>
        <v/>
      </c>
      <c r="P3339" s="14"/>
      <c r="Q3339" s="14"/>
      <c r="R3339" s="218" t="e">
        <f>+VLOOKUP(F3339,'ESTADAR V3 2025'!$D$125:$G$236,4,FALSE)</f>
        <v>#N/A</v>
      </c>
    </row>
    <row r="3340" spans="1:18" x14ac:dyDescent="0.35">
      <c r="A3340" s="83" t="str">
        <f>IFERROR(VLOOKUP(LEFT(F3340,4),Tabla3[[COD]:[PROCESO]],5,0),"")</f>
        <v/>
      </c>
      <c r="B3340" s="15"/>
      <c r="C3340" s="85"/>
      <c r="D3340" s="84" t="e">
        <f>VLOOKUP(E3340,FINCAS!$A$2:$B$77,2,0)</f>
        <v>#N/A</v>
      </c>
      <c r="E3340" s="15"/>
      <c r="F3340" s="15"/>
      <c r="G3340" s="82" t="e">
        <f>VLOOKUP(F3340,'ESTADAR V3 2025'!$D$125:$E$240,2,0)</f>
        <v>#N/A</v>
      </c>
      <c r="H3340" s="86"/>
      <c r="I3340" s="86"/>
      <c r="J3340" s="15"/>
      <c r="K3340" s="92">
        <f t="shared" si="215"/>
        <v>0</v>
      </c>
      <c r="L3340" s="93">
        <f t="shared" si="216"/>
        <v>0</v>
      </c>
      <c r="M3340" s="94" t="str">
        <f>+IFERROR(VLOOKUP(LEFT(F3340,4),'ESTADAR V3 2025'!$C$4:$G$116,4,0),"")</f>
        <v/>
      </c>
      <c r="N3340" s="95" t="str">
        <f t="shared" si="217"/>
        <v/>
      </c>
      <c r="O3340" s="96" t="str">
        <f t="shared" si="218"/>
        <v/>
      </c>
      <c r="P3340" s="14"/>
      <c r="Q3340" s="14"/>
      <c r="R3340" s="218" t="e">
        <f>+VLOOKUP(F3340,'ESTADAR V3 2025'!$D$125:$G$236,4,FALSE)</f>
        <v>#N/A</v>
      </c>
    </row>
    <row r="3341" spans="1:18" x14ac:dyDescent="0.35">
      <c r="A3341" s="83" t="str">
        <f>IFERROR(VLOOKUP(LEFT(F3341,4),Tabla3[[COD]:[PROCESO]],5,0),"")</f>
        <v/>
      </c>
      <c r="B3341" s="15"/>
      <c r="C3341" s="85"/>
      <c r="D3341" s="84" t="e">
        <f>VLOOKUP(E3341,FINCAS!$A$2:$B$77,2,0)</f>
        <v>#N/A</v>
      </c>
      <c r="E3341" s="15"/>
      <c r="F3341" s="15"/>
      <c r="G3341" s="82" t="e">
        <f>VLOOKUP(F3341,'ESTADAR V3 2025'!$D$125:$E$240,2,0)</f>
        <v>#N/A</v>
      </c>
      <c r="H3341" s="86"/>
      <c r="I3341" s="86"/>
      <c r="J3341" s="15"/>
      <c r="K3341" s="92">
        <f t="shared" si="215"/>
        <v>0</v>
      </c>
      <c r="L3341" s="93">
        <f t="shared" si="216"/>
        <v>0</v>
      </c>
      <c r="M3341" s="94" t="str">
        <f>+IFERROR(VLOOKUP(LEFT(F3341,4),'ESTADAR V3 2025'!$C$4:$G$116,4,0),"")</f>
        <v/>
      </c>
      <c r="N3341" s="95" t="str">
        <f t="shared" si="217"/>
        <v/>
      </c>
      <c r="O3341" s="96" t="str">
        <f t="shared" si="218"/>
        <v/>
      </c>
      <c r="P3341" s="14"/>
      <c r="Q3341" s="14"/>
      <c r="R3341" s="218" t="e">
        <f>+VLOOKUP(F3341,'ESTADAR V3 2025'!$D$125:$G$236,4,FALSE)</f>
        <v>#N/A</v>
      </c>
    </row>
    <row r="3342" spans="1:18" x14ac:dyDescent="0.35">
      <c r="A3342" s="83" t="str">
        <f>IFERROR(VLOOKUP(LEFT(F3342,4),Tabla3[[COD]:[PROCESO]],5,0),"")</f>
        <v/>
      </c>
      <c r="B3342" s="15"/>
      <c r="C3342" s="85"/>
      <c r="D3342" s="84" t="e">
        <f>VLOOKUP(E3342,FINCAS!$A$2:$B$77,2,0)</f>
        <v>#N/A</v>
      </c>
      <c r="E3342" s="15"/>
      <c r="F3342" s="15"/>
      <c r="G3342" s="82" t="e">
        <f>VLOOKUP(F3342,'ESTADAR V3 2025'!$D$125:$E$240,2,0)</f>
        <v>#N/A</v>
      </c>
      <c r="H3342" s="86"/>
      <c r="I3342" s="86"/>
      <c r="J3342" s="15"/>
      <c r="K3342" s="92">
        <f t="shared" si="215"/>
        <v>0</v>
      </c>
      <c r="L3342" s="93">
        <f t="shared" si="216"/>
        <v>0</v>
      </c>
      <c r="M3342" s="94" t="str">
        <f>+IFERROR(VLOOKUP(LEFT(F3342,4),'ESTADAR V3 2025'!$C$4:$G$116,4,0),"")</f>
        <v/>
      </c>
      <c r="N3342" s="95" t="str">
        <f t="shared" si="217"/>
        <v/>
      </c>
      <c r="O3342" s="96" t="str">
        <f t="shared" si="218"/>
        <v/>
      </c>
      <c r="P3342" s="14"/>
      <c r="Q3342" s="14"/>
      <c r="R3342" s="218" t="e">
        <f>+VLOOKUP(F3342,'ESTADAR V3 2025'!$D$125:$G$236,4,FALSE)</f>
        <v>#N/A</v>
      </c>
    </row>
    <row r="3343" spans="1:18" x14ac:dyDescent="0.35">
      <c r="A3343" s="83" t="str">
        <f>IFERROR(VLOOKUP(LEFT(F3343,4),Tabla3[[COD]:[PROCESO]],5,0),"")</f>
        <v/>
      </c>
      <c r="B3343" s="15"/>
      <c r="C3343" s="85"/>
      <c r="D3343" s="84" t="e">
        <f>VLOOKUP(E3343,FINCAS!$A$2:$B$77,2,0)</f>
        <v>#N/A</v>
      </c>
      <c r="E3343" s="15"/>
      <c r="F3343" s="15"/>
      <c r="G3343" s="82" t="e">
        <f>VLOOKUP(F3343,'ESTADAR V3 2025'!$D$125:$E$240,2,0)</f>
        <v>#N/A</v>
      </c>
      <c r="H3343" s="86"/>
      <c r="I3343" s="86"/>
      <c r="J3343" s="15"/>
      <c r="K3343" s="92">
        <f t="shared" si="215"/>
        <v>0</v>
      </c>
      <c r="L3343" s="93">
        <f t="shared" si="216"/>
        <v>0</v>
      </c>
      <c r="M3343" s="94" t="str">
        <f>+IFERROR(VLOOKUP(LEFT(F3343,4),'ESTADAR V3 2025'!$C$4:$G$116,4,0),"")</f>
        <v/>
      </c>
      <c r="N3343" s="95" t="str">
        <f t="shared" si="217"/>
        <v/>
      </c>
      <c r="O3343" s="96" t="str">
        <f t="shared" si="218"/>
        <v/>
      </c>
      <c r="P3343" s="14"/>
      <c r="Q3343" s="14"/>
      <c r="R3343" s="218" t="e">
        <f>+VLOOKUP(F3343,'ESTADAR V3 2025'!$D$125:$G$236,4,FALSE)</f>
        <v>#N/A</v>
      </c>
    </row>
    <row r="3344" spans="1:18" x14ac:dyDescent="0.35">
      <c r="A3344" s="83" t="str">
        <f>IFERROR(VLOOKUP(LEFT(F3344,4),Tabla3[[COD]:[PROCESO]],5,0),"")</f>
        <v/>
      </c>
      <c r="B3344" s="15"/>
      <c r="C3344" s="85"/>
      <c r="D3344" s="84" t="e">
        <f>VLOOKUP(E3344,FINCAS!$A$2:$B$77,2,0)</f>
        <v>#N/A</v>
      </c>
      <c r="E3344" s="15"/>
      <c r="F3344" s="15"/>
      <c r="G3344" s="82" t="e">
        <f>VLOOKUP(F3344,'ESTADAR V3 2025'!$D$125:$E$240,2,0)</f>
        <v>#N/A</v>
      </c>
      <c r="H3344" s="86"/>
      <c r="I3344" s="86"/>
      <c r="J3344" s="15"/>
      <c r="K3344" s="92">
        <f t="shared" si="215"/>
        <v>0</v>
      </c>
      <c r="L3344" s="93">
        <f t="shared" si="216"/>
        <v>0</v>
      </c>
      <c r="M3344" s="94" t="str">
        <f>+IFERROR(VLOOKUP(LEFT(F3344,4),'ESTADAR V3 2025'!$C$4:$G$116,4,0),"")</f>
        <v/>
      </c>
      <c r="N3344" s="95" t="str">
        <f t="shared" si="217"/>
        <v/>
      </c>
      <c r="O3344" s="96" t="str">
        <f t="shared" si="218"/>
        <v/>
      </c>
      <c r="P3344" s="14"/>
      <c r="Q3344" s="14"/>
      <c r="R3344" s="218" t="e">
        <f>+VLOOKUP(F3344,'ESTADAR V3 2025'!$D$125:$G$236,4,FALSE)</f>
        <v>#N/A</v>
      </c>
    </row>
    <row r="3345" spans="1:18" x14ac:dyDescent="0.35">
      <c r="A3345" s="83" t="str">
        <f>IFERROR(VLOOKUP(LEFT(F3345,4),Tabla3[[COD]:[PROCESO]],5,0),"")</f>
        <v/>
      </c>
      <c r="B3345" s="15"/>
      <c r="C3345" s="85"/>
      <c r="D3345" s="84" t="e">
        <f>VLOOKUP(E3345,FINCAS!$A$2:$B$77,2,0)</f>
        <v>#N/A</v>
      </c>
      <c r="E3345" s="15"/>
      <c r="F3345" s="15"/>
      <c r="G3345" s="82" t="e">
        <f>VLOOKUP(F3345,'ESTADAR V3 2025'!$D$125:$E$240,2,0)</f>
        <v>#N/A</v>
      </c>
      <c r="H3345" s="86"/>
      <c r="I3345" s="86"/>
      <c r="J3345" s="15"/>
      <c r="K3345" s="92">
        <f t="shared" si="215"/>
        <v>0</v>
      </c>
      <c r="L3345" s="93">
        <f t="shared" si="216"/>
        <v>0</v>
      </c>
      <c r="M3345" s="94" t="str">
        <f>+IFERROR(VLOOKUP(LEFT(F3345,4),'ESTADAR V3 2025'!$C$4:$G$116,4,0),"")</f>
        <v/>
      </c>
      <c r="N3345" s="95" t="str">
        <f t="shared" si="217"/>
        <v/>
      </c>
      <c r="O3345" s="96" t="str">
        <f t="shared" si="218"/>
        <v/>
      </c>
      <c r="P3345" s="14"/>
      <c r="Q3345" s="14"/>
      <c r="R3345" s="218" t="e">
        <f>+VLOOKUP(F3345,'ESTADAR V3 2025'!$D$125:$G$236,4,FALSE)</f>
        <v>#N/A</v>
      </c>
    </row>
    <row r="3346" spans="1:18" x14ac:dyDescent="0.35">
      <c r="A3346" s="83" t="str">
        <f>IFERROR(VLOOKUP(LEFT(F3346,4),Tabla3[[COD]:[PROCESO]],5,0),"")</f>
        <v/>
      </c>
      <c r="B3346" s="15"/>
      <c r="C3346" s="85"/>
      <c r="D3346" s="84" t="e">
        <f>VLOOKUP(E3346,FINCAS!$A$2:$B$77,2,0)</f>
        <v>#N/A</v>
      </c>
      <c r="E3346" s="15"/>
      <c r="F3346" s="15"/>
      <c r="G3346" s="82" t="e">
        <f>VLOOKUP(F3346,'ESTADAR V3 2025'!$D$125:$E$240,2,0)</f>
        <v>#N/A</v>
      </c>
      <c r="H3346" s="86"/>
      <c r="I3346" s="86"/>
      <c r="J3346" s="15"/>
      <c r="K3346" s="92">
        <f t="shared" si="215"/>
        <v>0</v>
      </c>
      <c r="L3346" s="93">
        <f t="shared" si="216"/>
        <v>0</v>
      </c>
      <c r="M3346" s="94" t="str">
        <f>+IFERROR(VLOOKUP(LEFT(F3346,4),'ESTADAR V3 2025'!$C$4:$G$116,4,0),"")</f>
        <v/>
      </c>
      <c r="N3346" s="95" t="str">
        <f t="shared" si="217"/>
        <v/>
      </c>
      <c r="O3346" s="96" t="str">
        <f t="shared" si="218"/>
        <v/>
      </c>
      <c r="P3346" s="14"/>
      <c r="Q3346" s="14"/>
      <c r="R3346" s="218" t="e">
        <f>+VLOOKUP(F3346,'ESTADAR V3 2025'!$D$125:$G$236,4,FALSE)</f>
        <v>#N/A</v>
      </c>
    </row>
    <row r="3347" spans="1:18" x14ac:dyDescent="0.35">
      <c r="A3347" s="83" t="str">
        <f>IFERROR(VLOOKUP(LEFT(F3347,4),Tabla3[[COD]:[PROCESO]],5,0),"")</f>
        <v/>
      </c>
      <c r="B3347" s="15"/>
      <c r="C3347" s="85"/>
      <c r="D3347" s="84" t="e">
        <f>VLOOKUP(E3347,FINCAS!$A$2:$B$77,2,0)</f>
        <v>#N/A</v>
      </c>
      <c r="E3347" s="15"/>
      <c r="F3347" s="15"/>
      <c r="G3347" s="82" t="e">
        <f>VLOOKUP(F3347,'ESTADAR V3 2025'!$D$125:$E$240,2,0)</f>
        <v>#N/A</v>
      </c>
      <c r="H3347" s="86"/>
      <c r="I3347" s="86"/>
      <c r="J3347" s="15"/>
      <c r="K3347" s="92">
        <f t="shared" si="215"/>
        <v>0</v>
      </c>
      <c r="L3347" s="93">
        <f t="shared" si="216"/>
        <v>0</v>
      </c>
      <c r="M3347" s="94" t="str">
        <f>+IFERROR(VLOOKUP(LEFT(F3347,4),'ESTADAR V3 2025'!$C$4:$G$116,4,0),"")</f>
        <v/>
      </c>
      <c r="N3347" s="95" t="str">
        <f t="shared" si="217"/>
        <v/>
      </c>
      <c r="O3347" s="96" t="str">
        <f t="shared" si="218"/>
        <v/>
      </c>
      <c r="P3347" s="14"/>
      <c r="Q3347" s="14"/>
      <c r="R3347" s="218" t="e">
        <f>+VLOOKUP(F3347,'ESTADAR V3 2025'!$D$125:$G$236,4,FALSE)</f>
        <v>#N/A</v>
      </c>
    </row>
    <row r="3348" spans="1:18" x14ac:dyDescent="0.35">
      <c r="A3348" s="83" t="str">
        <f>IFERROR(VLOOKUP(LEFT(F3348,4),Tabla3[[COD]:[PROCESO]],5,0),"")</f>
        <v/>
      </c>
      <c r="B3348" s="15"/>
      <c r="C3348" s="85"/>
      <c r="D3348" s="84" t="e">
        <f>VLOOKUP(E3348,FINCAS!$A$2:$B$77,2,0)</f>
        <v>#N/A</v>
      </c>
      <c r="E3348" s="15"/>
      <c r="F3348" s="15"/>
      <c r="G3348" s="82" t="e">
        <f>VLOOKUP(F3348,'ESTADAR V3 2025'!$D$125:$E$240,2,0)</f>
        <v>#N/A</v>
      </c>
      <c r="H3348" s="86"/>
      <c r="I3348" s="86"/>
      <c r="J3348" s="15"/>
      <c r="K3348" s="92">
        <f t="shared" si="215"/>
        <v>0</v>
      </c>
      <c r="L3348" s="93">
        <f t="shared" si="216"/>
        <v>0</v>
      </c>
      <c r="M3348" s="94" t="str">
        <f>+IFERROR(VLOOKUP(LEFT(F3348,4),'ESTADAR V3 2025'!$C$4:$G$116,4,0),"")</f>
        <v/>
      </c>
      <c r="N3348" s="95" t="str">
        <f t="shared" si="217"/>
        <v/>
      </c>
      <c r="O3348" s="96" t="str">
        <f t="shared" si="218"/>
        <v/>
      </c>
      <c r="P3348" s="14"/>
      <c r="Q3348" s="14"/>
      <c r="R3348" s="218" t="e">
        <f>+VLOOKUP(F3348,'ESTADAR V3 2025'!$D$125:$G$236,4,FALSE)</f>
        <v>#N/A</v>
      </c>
    </row>
    <row r="3349" spans="1:18" x14ac:dyDescent="0.35">
      <c r="A3349" s="83" t="str">
        <f>IFERROR(VLOOKUP(LEFT(F3349,4),Tabla3[[COD]:[PROCESO]],5,0),"")</f>
        <v/>
      </c>
      <c r="B3349" s="15"/>
      <c r="C3349" s="85"/>
      <c r="D3349" s="84" t="e">
        <f>VLOOKUP(E3349,FINCAS!$A$2:$B$77,2,0)</f>
        <v>#N/A</v>
      </c>
      <c r="E3349" s="15"/>
      <c r="F3349" s="15"/>
      <c r="G3349" s="82" t="e">
        <f>VLOOKUP(F3349,'ESTADAR V3 2025'!$D$125:$E$240,2,0)</f>
        <v>#N/A</v>
      </c>
      <c r="H3349" s="86"/>
      <c r="I3349" s="86"/>
      <c r="J3349" s="15"/>
      <c r="K3349" s="92">
        <f t="shared" si="215"/>
        <v>0</v>
      </c>
      <c r="L3349" s="93">
        <f t="shared" si="216"/>
        <v>0</v>
      </c>
      <c r="M3349" s="94" t="str">
        <f>+IFERROR(VLOOKUP(LEFT(F3349,4),'ESTADAR V3 2025'!$C$4:$G$116,4,0),"")</f>
        <v/>
      </c>
      <c r="N3349" s="95" t="str">
        <f t="shared" si="217"/>
        <v/>
      </c>
      <c r="O3349" s="96" t="str">
        <f t="shared" si="218"/>
        <v/>
      </c>
      <c r="P3349" s="14"/>
      <c r="Q3349" s="14"/>
      <c r="R3349" s="218" t="e">
        <f>+VLOOKUP(F3349,'ESTADAR V3 2025'!$D$125:$G$236,4,FALSE)</f>
        <v>#N/A</v>
      </c>
    </row>
    <row r="3350" spans="1:18" x14ac:dyDescent="0.35">
      <c r="A3350" s="83" t="str">
        <f>IFERROR(VLOOKUP(LEFT(F3350,4),Tabla3[[COD]:[PROCESO]],5,0),"")</f>
        <v/>
      </c>
      <c r="B3350" s="15"/>
      <c r="C3350" s="85"/>
      <c r="D3350" s="84" t="e">
        <f>VLOOKUP(E3350,FINCAS!$A$2:$B$77,2,0)</f>
        <v>#N/A</v>
      </c>
      <c r="E3350" s="15"/>
      <c r="F3350" s="15"/>
      <c r="G3350" s="82" t="e">
        <f>VLOOKUP(F3350,'ESTADAR V3 2025'!$D$125:$E$240,2,0)</f>
        <v>#N/A</v>
      </c>
      <c r="H3350" s="86"/>
      <c r="I3350" s="86"/>
      <c r="J3350" s="15"/>
      <c r="K3350" s="92">
        <f t="shared" si="215"/>
        <v>0</v>
      </c>
      <c r="L3350" s="93">
        <f t="shared" si="216"/>
        <v>0</v>
      </c>
      <c r="M3350" s="94" t="str">
        <f>+IFERROR(VLOOKUP(LEFT(F3350,4),'ESTADAR V3 2025'!$C$4:$G$116,4,0),"")</f>
        <v/>
      </c>
      <c r="N3350" s="95" t="str">
        <f t="shared" si="217"/>
        <v/>
      </c>
      <c r="O3350" s="96" t="str">
        <f t="shared" si="218"/>
        <v/>
      </c>
      <c r="P3350" s="14"/>
      <c r="Q3350" s="14"/>
      <c r="R3350" s="218" t="e">
        <f>+VLOOKUP(F3350,'ESTADAR V3 2025'!$D$125:$G$236,4,FALSE)</f>
        <v>#N/A</v>
      </c>
    </row>
    <row r="3351" spans="1:18" x14ac:dyDescent="0.35">
      <c r="A3351" s="83" t="str">
        <f>IFERROR(VLOOKUP(LEFT(F3351,4),Tabla3[[COD]:[PROCESO]],5,0),"")</f>
        <v/>
      </c>
      <c r="B3351" s="15"/>
      <c r="C3351" s="85"/>
      <c r="D3351" s="84" t="e">
        <f>VLOOKUP(E3351,FINCAS!$A$2:$B$77,2,0)</f>
        <v>#N/A</v>
      </c>
      <c r="E3351" s="15"/>
      <c r="F3351" s="15"/>
      <c r="G3351" s="82" t="e">
        <f>VLOOKUP(F3351,'ESTADAR V3 2025'!$D$125:$E$240,2,0)</f>
        <v>#N/A</v>
      </c>
      <c r="H3351" s="86"/>
      <c r="I3351" s="86"/>
      <c r="J3351" s="15"/>
      <c r="K3351" s="92">
        <f t="shared" si="215"/>
        <v>0</v>
      </c>
      <c r="L3351" s="93">
        <f t="shared" si="216"/>
        <v>0</v>
      </c>
      <c r="M3351" s="94" t="str">
        <f>+IFERROR(VLOOKUP(LEFT(F3351,4),'ESTADAR V3 2025'!$C$4:$G$116,4,0),"")</f>
        <v/>
      </c>
      <c r="N3351" s="95" t="str">
        <f t="shared" si="217"/>
        <v/>
      </c>
      <c r="O3351" s="96" t="str">
        <f t="shared" si="218"/>
        <v/>
      </c>
      <c r="P3351" s="14"/>
      <c r="Q3351" s="14"/>
      <c r="R3351" s="218" t="e">
        <f>+VLOOKUP(F3351,'ESTADAR V3 2025'!$D$125:$G$236,4,FALSE)</f>
        <v>#N/A</v>
      </c>
    </row>
    <row r="3352" spans="1:18" x14ac:dyDescent="0.35">
      <c r="A3352" s="83" t="str">
        <f>IFERROR(VLOOKUP(LEFT(F3352,4),Tabla3[[COD]:[PROCESO]],5,0),"")</f>
        <v/>
      </c>
      <c r="B3352" s="15"/>
      <c r="C3352" s="85"/>
      <c r="D3352" s="84" t="e">
        <f>VLOOKUP(E3352,FINCAS!$A$2:$B$77,2,0)</f>
        <v>#N/A</v>
      </c>
      <c r="E3352" s="15"/>
      <c r="F3352" s="15"/>
      <c r="G3352" s="82" t="e">
        <f>VLOOKUP(F3352,'ESTADAR V3 2025'!$D$125:$E$240,2,0)</f>
        <v>#N/A</v>
      </c>
      <c r="H3352" s="86"/>
      <c r="I3352" s="86"/>
      <c r="J3352" s="15"/>
      <c r="K3352" s="92">
        <f t="shared" si="215"/>
        <v>0</v>
      </c>
      <c r="L3352" s="93">
        <f t="shared" si="216"/>
        <v>0</v>
      </c>
      <c r="M3352" s="94" t="str">
        <f>+IFERROR(VLOOKUP(LEFT(F3352,4),'ESTADAR V3 2025'!$C$4:$G$116,4,0),"")</f>
        <v/>
      </c>
      <c r="N3352" s="95" t="str">
        <f t="shared" si="217"/>
        <v/>
      </c>
      <c r="O3352" s="96" t="str">
        <f t="shared" si="218"/>
        <v/>
      </c>
      <c r="P3352" s="14"/>
      <c r="Q3352" s="14"/>
      <c r="R3352" s="218" t="e">
        <f>+VLOOKUP(F3352,'ESTADAR V3 2025'!$D$125:$G$236,4,FALSE)</f>
        <v>#N/A</v>
      </c>
    </row>
    <row r="3353" spans="1:18" x14ac:dyDescent="0.35">
      <c r="A3353" s="83" t="str">
        <f>IFERROR(VLOOKUP(LEFT(F3353,4),Tabla3[[COD]:[PROCESO]],5,0),"")</f>
        <v/>
      </c>
      <c r="B3353" s="15"/>
      <c r="C3353" s="85"/>
      <c r="D3353" s="84" t="e">
        <f>VLOOKUP(E3353,FINCAS!$A$2:$B$77,2,0)</f>
        <v>#N/A</v>
      </c>
      <c r="E3353" s="15"/>
      <c r="F3353" s="15"/>
      <c r="G3353" s="82" t="e">
        <f>VLOOKUP(F3353,'ESTADAR V3 2025'!$D$125:$E$240,2,0)</f>
        <v>#N/A</v>
      </c>
      <c r="H3353" s="86"/>
      <c r="I3353" s="86"/>
      <c r="J3353" s="15"/>
      <c r="K3353" s="92">
        <f t="shared" si="215"/>
        <v>0</v>
      </c>
      <c r="L3353" s="93">
        <f t="shared" si="216"/>
        <v>0</v>
      </c>
      <c r="M3353" s="94" t="str">
        <f>+IFERROR(VLOOKUP(LEFT(F3353,4),'ESTADAR V3 2025'!$C$4:$G$116,4,0),"")</f>
        <v/>
      </c>
      <c r="N3353" s="95" t="str">
        <f t="shared" si="217"/>
        <v/>
      </c>
      <c r="O3353" s="96" t="str">
        <f t="shared" si="218"/>
        <v/>
      </c>
      <c r="P3353" s="14"/>
      <c r="Q3353" s="14"/>
      <c r="R3353" s="218" t="e">
        <f>+VLOOKUP(F3353,'ESTADAR V3 2025'!$D$125:$G$236,4,FALSE)</f>
        <v>#N/A</v>
      </c>
    </row>
    <row r="3354" spans="1:18" x14ac:dyDescent="0.35">
      <c r="A3354" s="83" t="str">
        <f>IFERROR(VLOOKUP(LEFT(F3354,4),Tabla3[[COD]:[PROCESO]],5,0),"")</f>
        <v/>
      </c>
      <c r="B3354" s="15"/>
      <c r="C3354" s="85"/>
      <c r="D3354" s="84" t="e">
        <f>VLOOKUP(E3354,FINCAS!$A$2:$B$77,2,0)</f>
        <v>#N/A</v>
      </c>
      <c r="E3354" s="15"/>
      <c r="F3354" s="15"/>
      <c r="G3354" s="82" t="e">
        <f>VLOOKUP(F3354,'ESTADAR V3 2025'!$D$125:$E$240,2,0)</f>
        <v>#N/A</v>
      </c>
      <c r="H3354" s="86"/>
      <c r="I3354" s="86"/>
      <c r="J3354" s="15"/>
      <c r="K3354" s="92">
        <f t="shared" si="215"/>
        <v>0</v>
      </c>
      <c r="L3354" s="93">
        <f t="shared" si="216"/>
        <v>0</v>
      </c>
      <c r="M3354" s="94" t="str">
        <f>+IFERROR(VLOOKUP(LEFT(F3354,4),'ESTADAR V3 2025'!$C$4:$G$116,4,0),"")</f>
        <v/>
      </c>
      <c r="N3354" s="95" t="str">
        <f t="shared" si="217"/>
        <v/>
      </c>
      <c r="O3354" s="96" t="str">
        <f t="shared" si="218"/>
        <v/>
      </c>
      <c r="P3354" s="14"/>
      <c r="Q3354" s="14"/>
      <c r="R3354" s="218" t="e">
        <f>+VLOOKUP(F3354,'ESTADAR V3 2025'!$D$125:$G$236,4,FALSE)</f>
        <v>#N/A</v>
      </c>
    </row>
    <row r="3355" spans="1:18" x14ac:dyDescent="0.35">
      <c r="A3355" s="83" t="str">
        <f>IFERROR(VLOOKUP(LEFT(F3355,4),Tabla3[[COD]:[PROCESO]],5,0),"")</f>
        <v/>
      </c>
      <c r="B3355" s="15"/>
      <c r="C3355" s="85"/>
      <c r="D3355" s="84" t="e">
        <f>VLOOKUP(E3355,FINCAS!$A$2:$B$77,2,0)</f>
        <v>#N/A</v>
      </c>
      <c r="E3355" s="15"/>
      <c r="F3355" s="15"/>
      <c r="G3355" s="82" t="e">
        <f>VLOOKUP(F3355,'ESTADAR V3 2025'!$D$125:$E$240,2,0)</f>
        <v>#N/A</v>
      </c>
      <c r="H3355" s="86"/>
      <c r="I3355" s="86"/>
      <c r="J3355" s="15"/>
      <c r="K3355" s="92">
        <f t="shared" si="215"/>
        <v>0</v>
      </c>
      <c r="L3355" s="93">
        <f t="shared" si="216"/>
        <v>0</v>
      </c>
      <c r="M3355" s="94" t="str">
        <f>+IFERROR(VLOOKUP(LEFT(F3355,4),'ESTADAR V3 2025'!$C$4:$G$116,4,0),"")</f>
        <v/>
      </c>
      <c r="N3355" s="95" t="str">
        <f t="shared" si="217"/>
        <v/>
      </c>
      <c r="O3355" s="96" t="str">
        <f t="shared" si="218"/>
        <v/>
      </c>
      <c r="P3355" s="14"/>
      <c r="Q3355" s="14"/>
      <c r="R3355" s="218" t="e">
        <f>+VLOOKUP(F3355,'ESTADAR V3 2025'!$D$125:$G$236,4,FALSE)</f>
        <v>#N/A</v>
      </c>
    </row>
    <row r="3356" spans="1:18" x14ac:dyDescent="0.35">
      <c r="A3356" s="83" t="str">
        <f>IFERROR(VLOOKUP(LEFT(F3356,4),Tabla3[[COD]:[PROCESO]],5,0),"")</f>
        <v/>
      </c>
      <c r="B3356" s="15"/>
      <c r="C3356" s="85"/>
      <c r="D3356" s="84" t="e">
        <f>VLOOKUP(E3356,FINCAS!$A$2:$B$77,2,0)</f>
        <v>#N/A</v>
      </c>
      <c r="E3356" s="15"/>
      <c r="F3356" s="15"/>
      <c r="G3356" s="82" t="e">
        <f>VLOOKUP(F3356,'ESTADAR V3 2025'!$D$125:$E$240,2,0)</f>
        <v>#N/A</v>
      </c>
      <c r="H3356" s="86"/>
      <c r="I3356" s="86"/>
      <c r="J3356" s="15"/>
      <c r="K3356" s="92">
        <f t="shared" si="215"/>
        <v>0</v>
      </c>
      <c r="L3356" s="93">
        <f t="shared" si="216"/>
        <v>0</v>
      </c>
      <c r="M3356" s="94" t="str">
        <f>+IFERROR(VLOOKUP(LEFT(F3356,4),'ESTADAR V3 2025'!$C$4:$G$116,4,0),"")</f>
        <v/>
      </c>
      <c r="N3356" s="95" t="str">
        <f t="shared" si="217"/>
        <v/>
      </c>
      <c r="O3356" s="96" t="str">
        <f t="shared" si="218"/>
        <v/>
      </c>
      <c r="P3356" s="14"/>
      <c r="Q3356" s="14"/>
      <c r="R3356" s="218" t="e">
        <f>+VLOOKUP(F3356,'ESTADAR V3 2025'!$D$125:$G$236,4,FALSE)</f>
        <v>#N/A</v>
      </c>
    </row>
    <row r="3357" spans="1:18" x14ac:dyDescent="0.35">
      <c r="A3357" s="83" t="str">
        <f>IFERROR(VLOOKUP(LEFT(F3357,4),Tabla3[[COD]:[PROCESO]],5,0),"")</f>
        <v/>
      </c>
      <c r="B3357" s="15"/>
      <c r="C3357" s="85"/>
      <c r="D3357" s="84" t="e">
        <f>VLOOKUP(E3357,FINCAS!$A$2:$B$77,2,0)</f>
        <v>#N/A</v>
      </c>
      <c r="E3357" s="15"/>
      <c r="F3357" s="15"/>
      <c r="G3357" s="82" t="e">
        <f>VLOOKUP(F3357,'ESTADAR V3 2025'!$D$125:$E$240,2,0)</f>
        <v>#N/A</v>
      </c>
      <c r="H3357" s="86"/>
      <c r="I3357" s="86"/>
      <c r="J3357" s="15"/>
      <c r="K3357" s="92">
        <f t="shared" si="215"/>
        <v>0</v>
      </c>
      <c r="L3357" s="93">
        <f t="shared" si="216"/>
        <v>0</v>
      </c>
      <c r="M3357" s="94" t="str">
        <f>+IFERROR(VLOOKUP(LEFT(F3357,4),'ESTADAR V3 2025'!$C$4:$G$116,4,0),"")</f>
        <v/>
      </c>
      <c r="N3357" s="95" t="str">
        <f t="shared" si="217"/>
        <v/>
      </c>
      <c r="O3357" s="96" t="str">
        <f t="shared" si="218"/>
        <v/>
      </c>
      <c r="P3357" s="14"/>
      <c r="Q3357" s="14"/>
      <c r="R3357" s="218" t="e">
        <f>+VLOOKUP(F3357,'ESTADAR V3 2025'!$D$125:$G$236,4,FALSE)</f>
        <v>#N/A</v>
      </c>
    </row>
    <row r="3358" spans="1:18" x14ac:dyDescent="0.35">
      <c r="A3358" s="83" t="str">
        <f>IFERROR(VLOOKUP(LEFT(F3358,4),Tabla3[[COD]:[PROCESO]],5,0),"")</f>
        <v/>
      </c>
      <c r="B3358" s="15"/>
      <c r="C3358" s="85"/>
      <c r="D3358" s="84" t="e">
        <f>VLOOKUP(E3358,FINCAS!$A$2:$B$77,2,0)</f>
        <v>#N/A</v>
      </c>
      <c r="E3358" s="15"/>
      <c r="F3358" s="15"/>
      <c r="G3358" s="82" t="e">
        <f>VLOOKUP(F3358,'ESTADAR V3 2025'!$D$125:$E$240,2,0)</f>
        <v>#N/A</v>
      </c>
      <c r="H3358" s="86"/>
      <c r="I3358" s="86"/>
      <c r="J3358" s="15"/>
      <c r="K3358" s="92">
        <f t="shared" si="215"/>
        <v>0</v>
      </c>
      <c r="L3358" s="93">
        <f t="shared" si="216"/>
        <v>0</v>
      </c>
      <c r="M3358" s="94" t="str">
        <f>+IFERROR(VLOOKUP(LEFT(F3358,4),'ESTADAR V3 2025'!$C$4:$G$116,4,0),"")</f>
        <v/>
      </c>
      <c r="N3358" s="95" t="str">
        <f t="shared" si="217"/>
        <v/>
      </c>
      <c r="O3358" s="96" t="str">
        <f t="shared" si="218"/>
        <v/>
      </c>
      <c r="P3358" s="14"/>
      <c r="Q3358" s="14"/>
      <c r="R3358" s="218" t="e">
        <f>+VLOOKUP(F3358,'ESTADAR V3 2025'!$D$125:$G$236,4,FALSE)</f>
        <v>#N/A</v>
      </c>
    </row>
    <row r="3359" spans="1:18" x14ac:dyDescent="0.35">
      <c r="A3359" s="83" t="str">
        <f>IFERROR(VLOOKUP(LEFT(F3359,4),Tabla3[[COD]:[PROCESO]],5,0),"")</f>
        <v/>
      </c>
      <c r="B3359" s="15"/>
      <c r="C3359" s="85"/>
      <c r="D3359" s="84" t="e">
        <f>VLOOKUP(E3359,FINCAS!$A$2:$B$77,2,0)</f>
        <v>#N/A</v>
      </c>
      <c r="E3359" s="15"/>
      <c r="F3359" s="15"/>
      <c r="G3359" s="82" t="e">
        <f>VLOOKUP(F3359,'ESTADAR V3 2025'!$D$125:$E$240,2,0)</f>
        <v>#N/A</v>
      </c>
      <c r="H3359" s="86"/>
      <c r="I3359" s="86"/>
      <c r="J3359" s="15"/>
      <c r="K3359" s="92">
        <f t="shared" si="215"/>
        <v>0</v>
      </c>
      <c r="L3359" s="93">
        <f t="shared" si="216"/>
        <v>0</v>
      </c>
      <c r="M3359" s="94" t="str">
        <f>+IFERROR(VLOOKUP(LEFT(F3359,4),'ESTADAR V3 2025'!$C$4:$G$116,4,0),"")</f>
        <v/>
      </c>
      <c r="N3359" s="95" t="str">
        <f t="shared" si="217"/>
        <v/>
      </c>
      <c r="O3359" s="96" t="str">
        <f t="shared" si="218"/>
        <v/>
      </c>
      <c r="P3359" s="14"/>
      <c r="Q3359" s="14"/>
      <c r="R3359" s="218" t="e">
        <f>+VLOOKUP(F3359,'ESTADAR V3 2025'!$D$125:$G$236,4,FALSE)</f>
        <v>#N/A</v>
      </c>
    </row>
    <row r="3360" spans="1:18" x14ac:dyDescent="0.35">
      <c r="A3360" s="83" t="str">
        <f>IFERROR(VLOOKUP(LEFT(F3360,4),Tabla3[[COD]:[PROCESO]],5,0),"")</f>
        <v/>
      </c>
      <c r="B3360" s="15"/>
      <c r="C3360" s="85"/>
      <c r="D3360" s="84" t="e">
        <f>VLOOKUP(E3360,FINCAS!$A$2:$B$77,2,0)</f>
        <v>#N/A</v>
      </c>
      <c r="E3360" s="15"/>
      <c r="F3360" s="15"/>
      <c r="G3360" s="82" t="e">
        <f>VLOOKUP(F3360,'ESTADAR V3 2025'!$D$125:$E$240,2,0)</f>
        <v>#N/A</v>
      </c>
      <c r="H3360" s="86"/>
      <c r="I3360" s="86"/>
      <c r="J3360" s="15"/>
      <c r="K3360" s="92">
        <f t="shared" si="215"/>
        <v>0</v>
      </c>
      <c r="L3360" s="93">
        <f t="shared" si="216"/>
        <v>0</v>
      </c>
      <c r="M3360" s="94" t="str">
        <f>+IFERROR(VLOOKUP(LEFT(F3360,4),'ESTADAR V3 2025'!$C$4:$G$116,4,0),"")</f>
        <v/>
      </c>
      <c r="N3360" s="95" t="str">
        <f t="shared" si="217"/>
        <v/>
      </c>
      <c r="O3360" s="96" t="str">
        <f t="shared" si="218"/>
        <v/>
      </c>
      <c r="P3360" s="14"/>
      <c r="Q3360" s="14"/>
      <c r="R3360" s="218" t="e">
        <f>+VLOOKUP(F3360,'ESTADAR V3 2025'!$D$125:$G$236,4,FALSE)</f>
        <v>#N/A</v>
      </c>
    </row>
    <row r="3361" spans="1:18" x14ac:dyDescent="0.35">
      <c r="A3361" s="83" t="str">
        <f>IFERROR(VLOOKUP(LEFT(F3361,4),Tabla3[[COD]:[PROCESO]],5,0),"")</f>
        <v/>
      </c>
      <c r="B3361" s="15"/>
      <c r="C3361" s="85"/>
      <c r="D3361" s="84" t="e">
        <f>VLOOKUP(E3361,FINCAS!$A$2:$B$77,2,0)</f>
        <v>#N/A</v>
      </c>
      <c r="E3361" s="15"/>
      <c r="F3361" s="15"/>
      <c r="G3361" s="82" t="e">
        <f>VLOOKUP(F3361,'ESTADAR V3 2025'!$D$125:$E$240,2,0)</f>
        <v>#N/A</v>
      </c>
      <c r="H3361" s="86"/>
      <c r="I3361" s="86"/>
      <c r="J3361" s="15"/>
      <c r="K3361" s="92">
        <f t="shared" ref="K3361:K3424" si="219">+IFERROR(L3361,M3361)</f>
        <v>0</v>
      </c>
      <c r="L3361" s="93">
        <f t="shared" ref="L3361:L3424" si="220">+(I3361-H3361)*24</f>
        <v>0</v>
      </c>
      <c r="M3361" s="94" t="str">
        <f>+IFERROR(VLOOKUP(LEFT(F3361,4),'ESTADAR V3 2025'!$C$4:$G$116,4,0),"")</f>
        <v/>
      </c>
      <c r="N3361" s="95" t="str">
        <f t="shared" ref="N3361:N3424" si="221">IFERROR(J3361/L3361,"")</f>
        <v/>
      </c>
      <c r="O3361" s="96" t="str">
        <f t="shared" ref="O3361:O3424" si="222">IFERROR(N3361/M3361,"")</f>
        <v/>
      </c>
      <c r="P3361" s="14"/>
      <c r="Q3361" s="14"/>
      <c r="R3361" s="218" t="e">
        <f>+VLOOKUP(F3361,'ESTADAR V3 2025'!$D$125:$G$236,4,FALSE)</f>
        <v>#N/A</v>
      </c>
    </row>
    <row r="3362" spans="1:18" x14ac:dyDescent="0.35">
      <c r="A3362" s="83" t="str">
        <f>IFERROR(VLOOKUP(LEFT(F3362,4),Tabla3[[COD]:[PROCESO]],5,0),"")</f>
        <v/>
      </c>
      <c r="B3362" s="15"/>
      <c r="C3362" s="85"/>
      <c r="D3362" s="84" t="e">
        <f>VLOOKUP(E3362,FINCAS!$A$2:$B$77,2,0)</f>
        <v>#N/A</v>
      </c>
      <c r="E3362" s="15"/>
      <c r="F3362" s="15"/>
      <c r="G3362" s="82" t="e">
        <f>VLOOKUP(F3362,'ESTADAR V3 2025'!$D$125:$E$240,2,0)</f>
        <v>#N/A</v>
      </c>
      <c r="H3362" s="86"/>
      <c r="I3362" s="86"/>
      <c r="J3362" s="15"/>
      <c r="K3362" s="92">
        <f t="shared" si="219"/>
        <v>0</v>
      </c>
      <c r="L3362" s="93">
        <f t="shared" si="220"/>
        <v>0</v>
      </c>
      <c r="M3362" s="94" t="str">
        <f>+IFERROR(VLOOKUP(LEFT(F3362,4),'ESTADAR V3 2025'!$C$4:$G$116,4,0),"")</f>
        <v/>
      </c>
      <c r="N3362" s="95" t="str">
        <f t="shared" si="221"/>
        <v/>
      </c>
      <c r="O3362" s="96" t="str">
        <f t="shared" si="222"/>
        <v/>
      </c>
      <c r="P3362" s="14"/>
      <c r="Q3362" s="14"/>
      <c r="R3362" s="218" t="e">
        <f>+VLOOKUP(F3362,'ESTADAR V3 2025'!$D$125:$G$236,4,FALSE)</f>
        <v>#N/A</v>
      </c>
    </row>
    <row r="3363" spans="1:18" x14ac:dyDescent="0.35">
      <c r="A3363" s="83" t="str">
        <f>IFERROR(VLOOKUP(LEFT(F3363,4),Tabla3[[COD]:[PROCESO]],5,0),"")</f>
        <v/>
      </c>
      <c r="B3363" s="15"/>
      <c r="C3363" s="85"/>
      <c r="D3363" s="84" t="e">
        <f>VLOOKUP(E3363,FINCAS!$A$2:$B$77,2,0)</f>
        <v>#N/A</v>
      </c>
      <c r="E3363" s="15"/>
      <c r="F3363" s="15"/>
      <c r="G3363" s="82" t="e">
        <f>VLOOKUP(F3363,'ESTADAR V3 2025'!$D$125:$E$240,2,0)</f>
        <v>#N/A</v>
      </c>
      <c r="H3363" s="86"/>
      <c r="I3363" s="86"/>
      <c r="J3363" s="15"/>
      <c r="K3363" s="92">
        <f t="shared" si="219"/>
        <v>0</v>
      </c>
      <c r="L3363" s="93">
        <f t="shared" si="220"/>
        <v>0</v>
      </c>
      <c r="M3363" s="94" t="str">
        <f>+IFERROR(VLOOKUP(LEFT(F3363,4),'ESTADAR V3 2025'!$C$4:$G$116,4,0),"")</f>
        <v/>
      </c>
      <c r="N3363" s="95" t="str">
        <f t="shared" si="221"/>
        <v/>
      </c>
      <c r="O3363" s="96" t="str">
        <f t="shared" si="222"/>
        <v/>
      </c>
      <c r="P3363" s="14"/>
      <c r="Q3363" s="14"/>
      <c r="R3363" s="218" t="e">
        <f>+VLOOKUP(F3363,'ESTADAR V3 2025'!$D$125:$G$236,4,FALSE)</f>
        <v>#N/A</v>
      </c>
    </row>
    <row r="3364" spans="1:18" x14ac:dyDescent="0.35">
      <c r="A3364" s="83" t="str">
        <f>IFERROR(VLOOKUP(LEFT(F3364,4),Tabla3[[COD]:[PROCESO]],5,0),"")</f>
        <v/>
      </c>
      <c r="B3364" s="15"/>
      <c r="C3364" s="85"/>
      <c r="D3364" s="84" t="e">
        <f>VLOOKUP(E3364,FINCAS!$A$2:$B$77,2,0)</f>
        <v>#N/A</v>
      </c>
      <c r="E3364" s="15"/>
      <c r="F3364" s="15"/>
      <c r="G3364" s="82" t="e">
        <f>VLOOKUP(F3364,'ESTADAR V3 2025'!$D$125:$E$240,2,0)</f>
        <v>#N/A</v>
      </c>
      <c r="H3364" s="86"/>
      <c r="I3364" s="86"/>
      <c r="J3364" s="15"/>
      <c r="K3364" s="92">
        <f t="shared" si="219"/>
        <v>0</v>
      </c>
      <c r="L3364" s="93">
        <f t="shared" si="220"/>
        <v>0</v>
      </c>
      <c r="M3364" s="94" t="str">
        <f>+IFERROR(VLOOKUP(LEFT(F3364,4),'ESTADAR V3 2025'!$C$4:$G$116,4,0),"")</f>
        <v/>
      </c>
      <c r="N3364" s="95" t="str">
        <f t="shared" si="221"/>
        <v/>
      </c>
      <c r="O3364" s="96" t="str">
        <f t="shared" si="222"/>
        <v/>
      </c>
      <c r="P3364" s="14"/>
      <c r="Q3364" s="14"/>
      <c r="R3364" s="218" t="e">
        <f>+VLOOKUP(F3364,'ESTADAR V3 2025'!$D$125:$G$236,4,FALSE)</f>
        <v>#N/A</v>
      </c>
    </row>
    <row r="3365" spans="1:18" x14ac:dyDescent="0.35">
      <c r="A3365" s="83" t="str">
        <f>IFERROR(VLOOKUP(LEFT(F3365,4),Tabla3[[COD]:[PROCESO]],5,0),"")</f>
        <v/>
      </c>
      <c r="B3365" s="15"/>
      <c r="C3365" s="85"/>
      <c r="D3365" s="84" t="e">
        <f>VLOOKUP(E3365,FINCAS!$A$2:$B$77,2,0)</f>
        <v>#N/A</v>
      </c>
      <c r="E3365" s="15"/>
      <c r="F3365" s="15"/>
      <c r="G3365" s="82" t="e">
        <f>VLOOKUP(F3365,'ESTADAR V3 2025'!$D$125:$E$240,2,0)</f>
        <v>#N/A</v>
      </c>
      <c r="H3365" s="86"/>
      <c r="I3365" s="86"/>
      <c r="J3365" s="15"/>
      <c r="K3365" s="92">
        <f t="shared" si="219"/>
        <v>0</v>
      </c>
      <c r="L3365" s="93">
        <f t="shared" si="220"/>
        <v>0</v>
      </c>
      <c r="M3365" s="94" t="str">
        <f>+IFERROR(VLOOKUP(LEFT(F3365,4),'ESTADAR V3 2025'!$C$4:$G$116,4,0),"")</f>
        <v/>
      </c>
      <c r="N3365" s="95" t="str">
        <f t="shared" si="221"/>
        <v/>
      </c>
      <c r="O3365" s="96" t="str">
        <f t="shared" si="222"/>
        <v/>
      </c>
      <c r="P3365" s="14"/>
      <c r="Q3365" s="14"/>
      <c r="R3365" s="218" t="e">
        <f>+VLOOKUP(F3365,'ESTADAR V3 2025'!$D$125:$G$236,4,FALSE)</f>
        <v>#N/A</v>
      </c>
    </row>
    <row r="3366" spans="1:18" x14ac:dyDescent="0.35">
      <c r="A3366" s="83" t="str">
        <f>IFERROR(VLOOKUP(LEFT(F3366,4),Tabla3[[COD]:[PROCESO]],5,0),"")</f>
        <v/>
      </c>
      <c r="B3366" s="15"/>
      <c r="C3366" s="85"/>
      <c r="D3366" s="84" t="e">
        <f>VLOOKUP(E3366,FINCAS!$A$2:$B$77,2,0)</f>
        <v>#N/A</v>
      </c>
      <c r="E3366" s="15"/>
      <c r="F3366" s="15"/>
      <c r="G3366" s="82" t="e">
        <f>VLOOKUP(F3366,'ESTADAR V3 2025'!$D$125:$E$240,2,0)</f>
        <v>#N/A</v>
      </c>
      <c r="H3366" s="86"/>
      <c r="I3366" s="86"/>
      <c r="J3366" s="15"/>
      <c r="K3366" s="92">
        <f t="shared" si="219"/>
        <v>0</v>
      </c>
      <c r="L3366" s="93">
        <f t="shared" si="220"/>
        <v>0</v>
      </c>
      <c r="M3366" s="94" t="str">
        <f>+IFERROR(VLOOKUP(LEFT(F3366,4),'ESTADAR V3 2025'!$C$4:$G$116,4,0),"")</f>
        <v/>
      </c>
      <c r="N3366" s="95" t="str">
        <f t="shared" si="221"/>
        <v/>
      </c>
      <c r="O3366" s="96" t="str">
        <f t="shared" si="222"/>
        <v/>
      </c>
      <c r="P3366" s="14"/>
      <c r="Q3366" s="14"/>
      <c r="R3366" s="218" t="e">
        <f>+VLOOKUP(F3366,'ESTADAR V3 2025'!$D$125:$G$236,4,FALSE)</f>
        <v>#N/A</v>
      </c>
    </row>
    <row r="3367" spans="1:18" x14ac:dyDescent="0.35">
      <c r="A3367" s="83" t="str">
        <f>IFERROR(VLOOKUP(LEFT(F3367,4),Tabla3[[COD]:[PROCESO]],5,0),"")</f>
        <v/>
      </c>
      <c r="B3367" s="15"/>
      <c r="C3367" s="85"/>
      <c r="D3367" s="84" t="e">
        <f>VLOOKUP(E3367,FINCAS!$A$2:$B$77,2,0)</f>
        <v>#N/A</v>
      </c>
      <c r="E3367" s="15"/>
      <c r="F3367" s="15"/>
      <c r="G3367" s="82" t="e">
        <f>VLOOKUP(F3367,'ESTADAR V3 2025'!$D$125:$E$240,2,0)</f>
        <v>#N/A</v>
      </c>
      <c r="H3367" s="86"/>
      <c r="I3367" s="86"/>
      <c r="J3367" s="15"/>
      <c r="K3367" s="92">
        <f t="shared" si="219"/>
        <v>0</v>
      </c>
      <c r="L3367" s="93">
        <f t="shared" si="220"/>
        <v>0</v>
      </c>
      <c r="M3367" s="94" t="str">
        <f>+IFERROR(VLOOKUP(LEFT(F3367,4),'ESTADAR V3 2025'!$C$4:$G$116,4,0),"")</f>
        <v/>
      </c>
      <c r="N3367" s="95" t="str">
        <f t="shared" si="221"/>
        <v/>
      </c>
      <c r="O3367" s="96" t="str">
        <f t="shared" si="222"/>
        <v/>
      </c>
      <c r="P3367" s="14"/>
      <c r="Q3367" s="14"/>
      <c r="R3367" s="218" t="e">
        <f>+VLOOKUP(F3367,'ESTADAR V3 2025'!$D$125:$G$236,4,FALSE)</f>
        <v>#N/A</v>
      </c>
    </row>
    <row r="3368" spans="1:18" x14ac:dyDescent="0.35">
      <c r="A3368" s="83" t="str">
        <f>IFERROR(VLOOKUP(LEFT(F3368,4),Tabla3[[COD]:[PROCESO]],5,0),"")</f>
        <v/>
      </c>
      <c r="B3368" s="15"/>
      <c r="C3368" s="85"/>
      <c r="D3368" s="84" t="e">
        <f>VLOOKUP(E3368,FINCAS!$A$2:$B$77,2,0)</f>
        <v>#N/A</v>
      </c>
      <c r="E3368" s="15"/>
      <c r="F3368" s="15"/>
      <c r="G3368" s="82" t="e">
        <f>VLOOKUP(F3368,'ESTADAR V3 2025'!$D$125:$E$240,2,0)</f>
        <v>#N/A</v>
      </c>
      <c r="H3368" s="86"/>
      <c r="I3368" s="86"/>
      <c r="J3368" s="15"/>
      <c r="K3368" s="92">
        <f t="shared" si="219"/>
        <v>0</v>
      </c>
      <c r="L3368" s="93">
        <f t="shared" si="220"/>
        <v>0</v>
      </c>
      <c r="M3368" s="94" t="str">
        <f>+IFERROR(VLOOKUP(LEFT(F3368,4),'ESTADAR V3 2025'!$C$4:$G$116,4,0),"")</f>
        <v/>
      </c>
      <c r="N3368" s="95" t="str">
        <f t="shared" si="221"/>
        <v/>
      </c>
      <c r="O3368" s="96" t="str">
        <f t="shared" si="222"/>
        <v/>
      </c>
      <c r="P3368" s="14"/>
      <c r="Q3368" s="14"/>
      <c r="R3368" s="218" t="e">
        <f>+VLOOKUP(F3368,'ESTADAR V3 2025'!$D$125:$G$236,4,FALSE)</f>
        <v>#N/A</v>
      </c>
    </row>
    <row r="3369" spans="1:18" x14ac:dyDescent="0.35">
      <c r="A3369" s="83" t="str">
        <f>IFERROR(VLOOKUP(LEFT(F3369,4),Tabla3[[COD]:[PROCESO]],5,0),"")</f>
        <v/>
      </c>
      <c r="B3369" s="15"/>
      <c r="C3369" s="85"/>
      <c r="D3369" s="84" t="e">
        <f>VLOOKUP(E3369,FINCAS!$A$2:$B$77,2,0)</f>
        <v>#N/A</v>
      </c>
      <c r="E3369" s="15"/>
      <c r="F3369" s="15"/>
      <c r="G3369" s="82" t="e">
        <f>VLOOKUP(F3369,'ESTADAR V3 2025'!$D$125:$E$240,2,0)</f>
        <v>#N/A</v>
      </c>
      <c r="H3369" s="86"/>
      <c r="I3369" s="86"/>
      <c r="J3369" s="15"/>
      <c r="K3369" s="92">
        <f t="shared" si="219"/>
        <v>0</v>
      </c>
      <c r="L3369" s="93">
        <f t="shared" si="220"/>
        <v>0</v>
      </c>
      <c r="M3369" s="94" t="str">
        <f>+IFERROR(VLOOKUP(LEFT(F3369,4),'ESTADAR V3 2025'!$C$4:$G$116,4,0),"")</f>
        <v/>
      </c>
      <c r="N3369" s="95" t="str">
        <f t="shared" si="221"/>
        <v/>
      </c>
      <c r="O3369" s="96" t="str">
        <f t="shared" si="222"/>
        <v/>
      </c>
      <c r="P3369" s="14"/>
      <c r="Q3369" s="14"/>
      <c r="R3369" s="218" t="e">
        <f>+VLOOKUP(F3369,'ESTADAR V3 2025'!$D$125:$G$236,4,FALSE)</f>
        <v>#N/A</v>
      </c>
    </row>
    <row r="3370" spans="1:18" x14ac:dyDescent="0.35">
      <c r="A3370" s="83" t="str">
        <f>IFERROR(VLOOKUP(LEFT(F3370,4),Tabla3[[COD]:[PROCESO]],5,0),"")</f>
        <v/>
      </c>
      <c r="B3370" s="15"/>
      <c r="C3370" s="85"/>
      <c r="D3370" s="84" t="e">
        <f>VLOOKUP(E3370,FINCAS!$A$2:$B$77,2,0)</f>
        <v>#N/A</v>
      </c>
      <c r="E3370" s="15"/>
      <c r="F3370" s="15"/>
      <c r="G3370" s="82" t="e">
        <f>VLOOKUP(F3370,'ESTADAR V3 2025'!$D$125:$E$240,2,0)</f>
        <v>#N/A</v>
      </c>
      <c r="H3370" s="86"/>
      <c r="I3370" s="86"/>
      <c r="J3370" s="15"/>
      <c r="K3370" s="92">
        <f t="shared" si="219"/>
        <v>0</v>
      </c>
      <c r="L3370" s="93">
        <f t="shared" si="220"/>
        <v>0</v>
      </c>
      <c r="M3370" s="94" t="str">
        <f>+IFERROR(VLOOKUP(LEFT(F3370,4),'ESTADAR V3 2025'!$C$4:$G$116,4,0),"")</f>
        <v/>
      </c>
      <c r="N3370" s="95" t="str">
        <f t="shared" si="221"/>
        <v/>
      </c>
      <c r="O3370" s="96" t="str">
        <f t="shared" si="222"/>
        <v/>
      </c>
      <c r="P3370" s="14"/>
      <c r="Q3370" s="14"/>
      <c r="R3370" s="218" t="e">
        <f>+VLOOKUP(F3370,'ESTADAR V3 2025'!$D$125:$G$236,4,FALSE)</f>
        <v>#N/A</v>
      </c>
    </row>
    <row r="3371" spans="1:18" x14ac:dyDescent="0.35">
      <c r="A3371" s="83" t="str">
        <f>IFERROR(VLOOKUP(LEFT(F3371,4),Tabla3[[COD]:[PROCESO]],5,0),"")</f>
        <v/>
      </c>
      <c r="B3371" s="15"/>
      <c r="C3371" s="85"/>
      <c r="D3371" s="84" t="e">
        <f>VLOOKUP(E3371,FINCAS!$A$2:$B$77,2,0)</f>
        <v>#N/A</v>
      </c>
      <c r="E3371" s="15"/>
      <c r="F3371" s="15"/>
      <c r="G3371" s="82" t="e">
        <f>VLOOKUP(F3371,'ESTADAR V3 2025'!$D$125:$E$240,2,0)</f>
        <v>#N/A</v>
      </c>
      <c r="H3371" s="86"/>
      <c r="I3371" s="86"/>
      <c r="J3371" s="15"/>
      <c r="K3371" s="92">
        <f t="shared" si="219"/>
        <v>0</v>
      </c>
      <c r="L3371" s="93">
        <f t="shared" si="220"/>
        <v>0</v>
      </c>
      <c r="M3371" s="94" t="str">
        <f>+IFERROR(VLOOKUP(LEFT(F3371,4),'ESTADAR V3 2025'!$C$4:$G$116,4,0),"")</f>
        <v/>
      </c>
      <c r="N3371" s="95" t="str">
        <f t="shared" si="221"/>
        <v/>
      </c>
      <c r="O3371" s="96" t="str">
        <f t="shared" si="222"/>
        <v/>
      </c>
      <c r="P3371" s="14"/>
      <c r="Q3371" s="14"/>
      <c r="R3371" s="218" t="e">
        <f>+VLOOKUP(F3371,'ESTADAR V3 2025'!$D$125:$G$236,4,FALSE)</f>
        <v>#N/A</v>
      </c>
    </row>
    <row r="3372" spans="1:18" x14ac:dyDescent="0.35">
      <c r="A3372" s="83" t="str">
        <f>IFERROR(VLOOKUP(LEFT(F3372,4),Tabla3[[COD]:[PROCESO]],5,0),"")</f>
        <v/>
      </c>
      <c r="B3372" s="15"/>
      <c r="C3372" s="85"/>
      <c r="D3372" s="84" t="e">
        <f>VLOOKUP(E3372,FINCAS!$A$2:$B$77,2,0)</f>
        <v>#N/A</v>
      </c>
      <c r="E3372" s="15"/>
      <c r="F3372" s="15"/>
      <c r="G3372" s="82" t="e">
        <f>VLOOKUP(F3372,'ESTADAR V3 2025'!$D$125:$E$240,2,0)</f>
        <v>#N/A</v>
      </c>
      <c r="H3372" s="86"/>
      <c r="I3372" s="86"/>
      <c r="J3372" s="15"/>
      <c r="K3372" s="92">
        <f t="shared" si="219"/>
        <v>0</v>
      </c>
      <c r="L3372" s="93">
        <f t="shared" si="220"/>
        <v>0</v>
      </c>
      <c r="M3372" s="94" t="str">
        <f>+IFERROR(VLOOKUP(LEFT(F3372,4),'ESTADAR V3 2025'!$C$4:$G$116,4,0),"")</f>
        <v/>
      </c>
      <c r="N3372" s="95" t="str">
        <f t="shared" si="221"/>
        <v/>
      </c>
      <c r="O3372" s="96" t="str">
        <f t="shared" si="222"/>
        <v/>
      </c>
      <c r="P3372" s="14"/>
      <c r="Q3372" s="14"/>
      <c r="R3372" s="218" t="e">
        <f>+VLOOKUP(F3372,'ESTADAR V3 2025'!$D$125:$G$236,4,FALSE)</f>
        <v>#N/A</v>
      </c>
    </row>
    <row r="3373" spans="1:18" x14ac:dyDescent="0.35">
      <c r="A3373" s="83" t="str">
        <f>IFERROR(VLOOKUP(LEFT(F3373,4),Tabla3[[COD]:[PROCESO]],5,0),"")</f>
        <v/>
      </c>
      <c r="B3373" s="15"/>
      <c r="C3373" s="85"/>
      <c r="D3373" s="84" t="e">
        <f>VLOOKUP(E3373,FINCAS!$A$2:$B$77,2,0)</f>
        <v>#N/A</v>
      </c>
      <c r="E3373" s="15"/>
      <c r="F3373" s="15"/>
      <c r="G3373" s="82" t="e">
        <f>VLOOKUP(F3373,'ESTADAR V3 2025'!$D$125:$E$240,2,0)</f>
        <v>#N/A</v>
      </c>
      <c r="H3373" s="86"/>
      <c r="I3373" s="86"/>
      <c r="J3373" s="15"/>
      <c r="K3373" s="92">
        <f t="shared" si="219"/>
        <v>0</v>
      </c>
      <c r="L3373" s="93">
        <f t="shared" si="220"/>
        <v>0</v>
      </c>
      <c r="M3373" s="94" t="str">
        <f>+IFERROR(VLOOKUP(LEFT(F3373,4),'ESTADAR V3 2025'!$C$4:$G$116,4,0),"")</f>
        <v/>
      </c>
      <c r="N3373" s="95" t="str">
        <f t="shared" si="221"/>
        <v/>
      </c>
      <c r="O3373" s="96" t="str">
        <f t="shared" si="222"/>
        <v/>
      </c>
      <c r="P3373" s="14"/>
      <c r="Q3373" s="14"/>
      <c r="R3373" s="218" t="e">
        <f>+VLOOKUP(F3373,'ESTADAR V3 2025'!$D$125:$G$236,4,FALSE)</f>
        <v>#N/A</v>
      </c>
    </row>
    <row r="3374" spans="1:18" x14ac:dyDescent="0.35">
      <c r="A3374" s="83" t="str">
        <f>IFERROR(VLOOKUP(LEFT(F3374,4),Tabla3[[COD]:[PROCESO]],5,0),"")</f>
        <v/>
      </c>
      <c r="B3374" s="15"/>
      <c r="C3374" s="85"/>
      <c r="D3374" s="84" t="e">
        <f>VLOOKUP(E3374,FINCAS!$A$2:$B$77,2,0)</f>
        <v>#N/A</v>
      </c>
      <c r="E3374" s="15"/>
      <c r="F3374" s="15"/>
      <c r="G3374" s="82" t="e">
        <f>VLOOKUP(F3374,'ESTADAR V3 2025'!$D$125:$E$240,2,0)</f>
        <v>#N/A</v>
      </c>
      <c r="H3374" s="86"/>
      <c r="I3374" s="86"/>
      <c r="J3374" s="15"/>
      <c r="K3374" s="92">
        <f t="shared" si="219"/>
        <v>0</v>
      </c>
      <c r="L3374" s="93">
        <f t="shared" si="220"/>
        <v>0</v>
      </c>
      <c r="M3374" s="94" t="str">
        <f>+IFERROR(VLOOKUP(LEFT(F3374,4),'ESTADAR V3 2025'!$C$4:$G$116,4,0),"")</f>
        <v/>
      </c>
      <c r="N3374" s="95" t="str">
        <f t="shared" si="221"/>
        <v/>
      </c>
      <c r="O3374" s="96" t="str">
        <f t="shared" si="222"/>
        <v/>
      </c>
      <c r="P3374" s="14"/>
      <c r="Q3374" s="14"/>
      <c r="R3374" s="218" t="e">
        <f>+VLOOKUP(F3374,'ESTADAR V3 2025'!$D$125:$G$236,4,FALSE)</f>
        <v>#N/A</v>
      </c>
    </row>
    <row r="3375" spans="1:18" x14ac:dyDescent="0.35">
      <c r="A3375" s="83" t="str">
        <f>IFERROR(VLOOKUP(LEFT(F3375,4),Tabla3[[COD]:[PROCESO]],5,0),"")</f>
        <v/>
      </c>
      <c r="B3375" s="15"/>
      <c r="C3375" s="85"/>
      <c r="D3375" s="84" t="e">
        <f>VLOOKUP(E3375,FINCAS!$A$2:$B$77,2,0)</f>
        <v>#N/A</v>
      </c>
      <c r="E3375" s="15"/>
      <c r="F3375" s="15"/>
      <c r="G3375" s="82" t="e">
        <f>VLOOKUP(F3375,'ESTADAR V3 2025'!$D$125:$E$240,2,0)</f>
        <v>#N/A</v>
      </c>
      <c r="H3375" s="86"/>
      <c r="I3375" s="86"/>
      <c r="J3375" s="15"/>
      <c r="K3375" s="92">
        <f t="shared" si="219"/>
        <v>0</v>
      </c>
      <c r="L3375" s="93">
        <f t="shared" si="220"/>
        <v>0</v>
      </c>
      <c r="M3375" s="94" t="str">
        <f>+IFERROR(VLOOKUP(LEFT(F3375,4),'ESTADAR V3 2025'!$C$4:$G$116,4,0),"")</f>
        <v/>
      </c>
      <c r="N3375" s="95" t="str">
        <f t="shared" si="221"/>
        <v/>
      </c>
      <c r="O3375" s="96" t="str">
        <f t="shared" si="222"/>
        <v/>
      </c>
      <c r="P3375" s="14"/>
      <c r="Q3375" s="14"/>
      <c r="R3375" s="218" t="e">
        <f>+VLOOKUP(F3375,'ESTADAR V3 2025'!$D$125:$G$236,4,FALSE)</f>
        <v>#N/A</v>
      </c>
    </row>
    <row r="3376" spans="1:18" x14ac:dyDescent="0.35">
      <c r="A3376" s="83" t="str">
        <f>IFERROR(VLOOKUP(LEFT(F3376,4),Tabla3[[COD]:[PROCESO]],5,0),"")</f>
        <v/>
      </c>
      <c r="B3376" s="15"/>
      <c r="C3376" s="85"/>
      <c r="D3376" s="84" t="e">
        <f>VLOOKUP(E3376,FINCAS!$A$2:$B$77,2,0)</f>
        <v>#N/A</v>
      </c>
      <c r="E3376" s="15"/>
      <c r="F3376" s="15"/>
      <c r="G3376" s="82" t="e">
        <f>VLOOKUP(F3376,'ESTADAR V3 2025'!$D$125:$E$240,2,0)</f>
        <v>#N/A</v>
      </c>
      <c r="H3376" s="86"/>
      <c r="I3376" s="86"/>
      <c r="J3376" s="15"/>
      <c r="K3376" s="92">
        <f t="shared" si="219"/>
        <v>0</v>
      </c>
      <c r="L3376" s="93">
        <f t="shared" si="220"/>
        <v>0</v>
      </c>
      <c r="M3376" s="94" t="str">
        <f>+IFERROR(VLOOKUP(LEFT(F3376,4),'ESTADAR V3 2025'!$C$4:$G$116,4,0),"")</f>
        <v/>
      </c>
      <c r="N3376" s="95" t="str">
        <f t="shared" si="221"/>
        <v/>
      </c>
      <c r="O3376" s="96" t="str">
        <f t="shared" si="222"/>
        <v/>
      </c>
      <c r="P3376" s="14"/>
      <c r="Q3376" s="14"/>
      <c r="R3376" s="218" t="e">
        <f>+VLOOKUP(F3376,'ESTADAR V3 2025'!$D$125:$G$236,4,FALSE)</f>
        <v>#N/A</v>
      </c>
    </row>
    <row r="3377" spans="1:18" x14ac:dyDescent="0.35">
      <c r="A3377" s="83" t="str">
        <f>IFERROR(VLOOKUP(LEFT(F3377,4),Tabla3[[COD]:[PROCESO]],5,0),"")</f>
        <v/>
      </c>
      <c r="B3377" s="15"/>
      <c r="C3377" s="85"/>
      <c r="D3377" s="84" t="e">
        <f>VLOOKUP(E3377,FINCAS!$A$2:$B$77,2,0)</f>
        <v>#N/A</v>
      </c>
      <c r="E3377" s="15"/>
      <c r="F3377" s="15"/>
      <c r="G3377" s="82" t="e">
        <f>VLOOKUP(F3377,'ESTADAR V3 2025'!$D$125:$E$240,2,0)</f>
        <v>#N/A</v>
      </c>
      <c r="H3377" s="86"/>
      <c r="I3377" s="86"/>
      <c r="J3377" s="15"/>
      <c r="K3377" s="92">
        <f t="shared" si="219"/>
        <v>0</v>
      </c>
      <c r="L3377" s="93">
        <f t="shared" si="220"/>
        <v>0</v>
      </c>
      <c r="M3377" s="94" t="str">
        <f>+IFERROR(VLOOKUP(LEFT(F3377,4),'ESTADAR V3 2025'!$C$4:$G$116,4,0),"")</f>
        <v/>
      </c>
      <c r="N3377" s="95" t="str">
        <f t="shared" si="221"/>
        <v/>
      </c>
      <c r="O3377" s="96" t="str">
        <f t="shared" si="222"/>
        <v/>
      </c>
      <c r="P3377" s="14"/>
      <c r="Q3377" s="14"/>
      <c r="R3377" s="218" t="e">
        <f>+VLOOKUP(F3377,'ESTADAR V3 2025'!$D$125:$G$236,4,FALSE)</f>
        <v>#N/A</v>
      </c>
    </row>
    <row r="3378" spans="1:18" x14ac:dyDescent="0.35">
      <c r="A3378" s="83" t="str">
        <f>IFERROR(VLOOKUP(LEFT(F3378,4),Tabla3[[COD]:[PROCESO]],5,0),"")</f>
        <v/>
      </c>
      <c r="B3378" s="15"/>
      <c r="C3378" s="85"/>
      <c r="D3378" s="84" t="e">
        <f>VLOOKUP(E3378,FINCAS!$A$2:$B$77,2,0)</f>
        <v>#N/A</v>
      </c>
      <c r="E3378" s="15"/>
      <c r="F3378" s="15"/>
      <c r="G3378" s="82" t="e">
        <f>VLOOKUP(F3378,'ESTADAR V3 2025'!$D$125:$E$240,2,0)</f>
        <v>#N/A</v>
      </c>
      <c r="H3378" s="86"/>
      <c r="I3378" s="86"/>
      <c r="J3378" s="15"/>
      <c r="K3378" s="92">
        <f t="shared" si="219"/>
        <v>0</v>
      </c>
      <c r="L3378" s="93">
        <f t="shared" si="220"/>
        <v>0</v>
      </c>
      <c r="M3378" s="94" t="str">
        <f>+IFERROR(VLOOKUP(LEFT(F3378,4),'ESTADAR V3 2025'!$C$4:$G$116,4,0),"")</f>
        <v/>
      </c>
      <c r="N3378" s="95" t="str">
        <f t="shared" si="221"/>
        <v/>
      </c>
      <c r="O3378" s="96" t="str">
        <f t="shared" si="222"/>
        <v/>
      </c>
      <c r="P3378" s="14"/>
      <c r="Q3378" s="14"/>
      <c r="R3378" s="218" t="e">
        <f>+VLOOKUP(F3378,'ESTADAR V3 2025'!$D$125:$G$236,4,FALSE)</f>
        <v>#N/A</v>
      </c>
    </row>
    <row r="3379" spans="1:18" x14ac:dyDescent="0.35">
      <c r="A3379" s="83" t="str">
        <f>IFERROR(VLOOKUP(LEFT(F3379,4),Tabla3[[COD]:[PROCESO]],5,0),"")</f>
        <v/>
      </c>
      <c r="B3379" s="15"/>
      <c r="C3379" s="85"/>
      <c r="D3379" s="84" t="e">
        <f>VLOOKUP(E3379,FINCAS!$A$2:$B$77,2,0)</f>
        <v>#N/A</v>
      </c>
      <c r="E3379" s="15"/>
      <c r="F3379" s="15"/>
      <c r="G3379" s="82" t="e">
        <f>VLOOKUP(F3379,'ESTADAR V3 2025'!$D$125:$E$240,2,0)</f>
        <v>#N/A</v>
      </c>
      <c r="H3379" s="86"/>
      <c r="I3379" s="86"/>
      <c r="J3379" s="15"/>
      <c r="K3379" s="92">
        <f t="shared" si="219"/>
        <v>0</v>
      </c>
      <c r="L3379" s="93">
        <f t="shared" si="220"/>
        <v>0</v>
      </c>
      <c r="M3379" s="94" t="str">
        <f>+IFERROR(VLOOKUP(LEFT(F3379,4),'ESTADAR V3 2025'!$C$4:$G$116,4,0),"")</f>
        <v/>
      </c>
      <c r="N3379" s="95" t="str">
        <f t="shared" si="221"/>
        <v/>
      </c>
      <c r="O3379" s="96" t="str">
        <f t="shared" si="222"/>
        <v/>
      </c>
      <c r="P3379" s="14"/>
      <c r="Q3379" s="14"/>
      <c r="R3379" s="218" t="e">
        <f>+VLOOKUP(F3379,'ESTADAR V3 2025'!$D$125:$G$236,4,FALSE)</f>
        <v>#N/A</v>
      </c>
    </row>
    <row r="3380" spans="1:18" x14ac:dyDescent="0.35">
      <c r="A3380" s="83" t="str">
        <f>IFERROR(VLOOKUP(LEFT(F3380,4),Tabla3[[COD]:[PROCESO]],5,0),"")</f>
        <v/>
      </c>
      <c r="B3380" s="15"/>
      <c r="C3380" s="85"/>
      <c r="D3380" s="84" t="e">
        <f>VLOOKUP(E3380,FINCAS!$A$2:$B$77,2,0)</f>
        <v>#N/A</v>
      </c>
      <c r="E3380" s="15"/>
      <c r="F3380" s="15"/>
      <c r="G3380" s="82" t="e">
        <f>VLOOKUP(F3380,'ESTADAR V3 2025'!$D$125:$E$240,2,0)</f>
        <v>#N/A</v>
      </c>
      <c r="H3380" s="86"/>
      <c r="I3380" s="86"/>
      <c r="J3380" s="15"/>
      <c r="K3380" s="92">
        <f t="shared" si="219"/>
        <v>0</v>
      </c>
      <c r="L3380" s="93">
        <f t="shared" si="220"/>
        <v>0</v>
      </c>
      <c r="M3380" s="94" t="str">
        <f>+IFERROR(VLOOKUP(LEFT(F3380,4),'ESTADAR V3 2025'!$C$4:$G$116,4,0),"")</f>
        <v/>
      </c>
      <c r="N3380" s="95" t="str">
        <f t="shared" si="221"/>
        <v/>
      </c>
      <c r="O3380" s="96" t="str">
        <f t="shared" si="222"/>
        <v/>
      </c>
      <c r="P3380" s="14"/>
      <c r="Q3380" s="14"/>
      <c r="R3380" s="218" t="e">
        <f>+VLOOKUP(F3380,'ESTADAR V3 2025'!$D$125:$G$236,4,FALSE)</f>
        <v>#N/A</v>
      </c>
    </row>
    <row r="3381" spans="1:18" x14ac:dyDescent="0.35">
      <c r="A3381" s="83" t="str">
        <f>IFERROR(VLOOKUP(LEFT(F3381,4),Tabla3[[COD]:[PROCESO]],5,0),"")</f>
        <v/>
      </c>
      <c r="B3381" s="15"/>
      <c r="C3381" s="85"/>
      <c r="D3381" s="84" t="e">
        <f>VLOOKUP(E3381,FINCAS!$A$2:$B$77,2,0)</f>
        <v>#N/A</v>
      </c>
      <c r="E3381" s="15"/>
      <c r="F3381" s="15"/>
      <c r="G3381" s="82" t="e">
        <f>VLOOKUP(F3381,'ESTADAR V3 2025'!$D$125:$E$240,2,0)</f>
        <v>#N/A</v>
      </c>
      <c r="H3381" s="86"/>
      <c r="I3381" s="86"/>
      <c r="J3381" s="15"/>
      <c r="K3381" s="92">
        <f t="shared" si="219"/>
        <v>0</v>
      </c>
      <c r="L3381" s="93">
        <f t="shared" si="220"/>
        <v>0</v>
      </c>
      <c r="M3381" s="94" t="str">
        <f>+IFERROR(VLOOKUP(LEFT(F3381,4),'ESTADAR V3 2025'!$C$4:$G$116,4,0),"")</f>
        <v/>
      </c>
      <c r="N3381" s="95" t="str">
        <f t="shared" si="221"/>
        <v/>
      </c>
      <c r="O3381" s="96" t="str">
        <f t="shared" si="222"/>
        <v/>
      </c>
      <c r="P3381" s="14"/>
      <c r="Q3381" s="14"/>
      <c r="R3381" s="218" t="e">
        <f>+VLOOKUP(F3381,'ESTADAR V3 2025'!$D$125:$G$236,4,FALSE)</f>
        <v>#N/A</v>
      </c>
    </row>
    <row r="3382" spans="1:18" x14ac:dyDescent="0.35">
      <c r="A3382" s="83" t="str">
        <f>IFERROR(VLOOKUP(LEFT(F3382,4),Tabla3[[COD]:[PROCESO]],5,0),"")</f>
        <v/>
      </c>
      <c r="B3382" s="15"/>
      <c r="C3382" s="85"/>
      <c r="D3382" s="84" t="e">
        <f>VLOOKUP(E3382,FINCAS!$A$2:$B$77,2,0)</f>
        <v>#N/A</v>
      </c>
      <c r="E3382" s="15"/>
      <c r="F3382" s="15"/>
      <c r="G3382" s="82" t="e">
        <f>VLOOKUP(F3382,'ESTADAR V3 2025'!$D$125:$E$240,2,0)</f>
        <v>#N/A</v>
      </c>
      <c r="H3382" s="86"/>
      <c r="I3382" s="86"/>
      <c r="J3382" s="15"/>
      <c r="K3382" s="92">
        <f t="shared" si="219"/>
        <v>0</v>
      </c>
      <c r="L3382" s="93">
        <f t="shared" si="220"/>
        <v>0</v>
      </c>
      <c r="M3382" s="94" t="str">
        <f>+IFERROR(VLOOKUP(LEFT(F3382,4),'ESTADAR V3 2025'!$C$4:$G$116,4,0),"")</f>
        <v/>
      </c>
      <c r="N3382" s="95" t="str">
        <f t="shared" si="221"/>
        <v/>
      </c>
      <c r="O3382" s="96" t="str">
        <f t="shared" si="222"/>
        <v/>
      </c>
      <c r="P3382" s="14"/>
      <c r="Q3382" s="14"/>
      <c r="R3382" s="218" t="e">
        <f>+VLOOKUP(F3382,'ESTADAR V3 2025'!$D$125:$G$236,4,FALSE)</f>
        <v>#N/A</v>
      </c>
    </row>
    <row r="3383" spans="1:18" x14ac:dyDescent="0.35">
      <c r="A3383" s="83" t="str">
        <f>IFERROR(VLOOKUP(LEFT(F3383,4),Tabla3[[COD]:[PROCESO]],5,0),"")</f>
        <v/>
      </c>
      <c r="B3383" s="15"/>
      <c r="C3383" s="85"/>
      <c r="D3383" s="84" t="e">
        <f>VLOOKUP(E3383,FINCAS!$A$2:$B$77,2,0)</f>
        <v>#N/A</v>
      </c>
      <c r="E3383" s="15"/>
      <c r="F3383" s="15"/>
      <c r="G3383" s="82" t="e">
        <f>VLOOKUP(F3383,'ESTADAR V3 2025'!$D$125:$E$240,2,0)</f>
        <v>#N/A</v>
      </c>
      <c r="H3383" s="86"/>
      <c r="I3383" s="86"/>
      <c r="J3383" s="15"/>
      <c r="K3383" s="92">
        <f t="shared" si="219"/>
        <v>0</v>
      </c>
      <c r="L3383" s="93">
        <f t="shared" si="220"/>
        <v>0</v>
      </c>
      <c r="M3383" s="94" t="str">
        <f>+IFERROR(VLOOKUP(LEFT(F3383,4),'ESTADAR V3 2025'!$C$4:$G$116,4,0),"")</f>
        <v/>
      </c>
      <c r="N3383" s="95" t="str">
        <f t="shared" si="221"/>
        <v/>
      </c>
      <c r="O3383" s="96" t="str">
        <f t="shared" si="222"/>
        <v/>
      </c>
      <c r="P3383" s="14"/>
      <c r="Q3383" s="14"/>
      <c r="R3383" s="218" t="e">
        <f>+VLOOKUP(F3383,'ESTADAR V3 2025'!$D$125:$G$236,4,FALSE)</f>
        <v>#N/A</v>
      </c>
    </row>
    <row r="3384" spans="1:18" x14ac:dyDescent="0.35">
      <c r="A3384" s="83" t="str">
        <f>IFERROR(VLOOKUP(LEFT(F3384,4),Tabla3[[COD]:[PROCESO]],5,0),"")</f>
        <v/>
      </c>
      <c r="B3384" s="15"/>
      <c r="C3384" s="85"/>
      <c r="D3384" s="84" t="e">
        <f>VLOOKUP(E3384,FINCAS!$A$2:$B$77,2,0)</f>
        <v>#N/A</v>
      </c>
      <c r="E3384" s="15"/>
      <c r="F3384" s="15"/>
      <c r="G3384" s="82" t="e">
        <f>VLOOKUP(F3384,'ESTADAR V3 2025'!$D$125:$E$240,2,0)</f>
        <v>#N/A</v>
      </c>
      <c r="H3384" s="86"/>
      <c r="I3384" s="86"/>
      <c r="J3384" s="15"/>
      <c r="K3384" s="92">
        <f t="shared" si="219"/>
        <v>0</v>
      </c>
      <c r="L3384" s="93">
        <f t="shared" si="220"/>
        <v>0</v>
      </c>
      <c r="M3384" s="94" t="str">
        <f>+IFERROR(VLOOKUP(LEFT(F3384,4),'ESTADAR V3 2025'!$C$4:$G$116,4,0),"")</f>
        <v/>
      </c>
      <c r="N3384" s="95" t="str">
        <f t="shared" si="221"/>
        <v/>
      </c>
      <c r="O3384" s="96" t="str">
        <f t="shared" si="222"/>
        <v/>
      </c>
      <c r="P3384" s="14"/>
      <c r="Q3384" s="14"/>
      <c r="R3384" s="218" t="e">
        <f>+VLOOKUP(F3384,'ESTADAR V3 2025'!$D$125:$G$236,4,FALSE)</f>
        <v>#N/A</v>
      </c>
    </row>
    <row r="3385" spans="1:18" x14ac:dyDescent="0.35">
      <c r="A3385" s="83" t="str">
        <f>IFERROR(VLOOKUP(LEFT(F3385,4),Tabla3[[COD]:[PROCESO]],5,0),"")</f>
        <v/>
      </c>
      <c r="B3385" s="15"/>
      <c r="C3385" s="85"/>
      <c r="D3385" s="84" t="e">
        <f>VLOOKUP(E3385,FINCAS!$A$2:$B$77,2,0)</f>
        <v>#N/A</v>
      </c>
      <c r="E3385" s="15"/>
      <c r="F3385" s="15"/>
      <c r="G3385" s="82" t="e">
        <f>VLOOKUP(F3385,'ESTADAR V3 2025'!$D$125:$E$240,2,0)</f>
        <v>#N/A</v>
      </c>
      <c r="H3385" s="86"/>
      <c r="I3385" s="86"/>
      <c r="J3385" s="15"/>
      <c r="K3385" s="92">
        <f t="shared" si="219"/>
        <v>0</v>
      </c>
      <c r="L3385" s="93">
        <f t="shared" si="220"/>
        <v>0</v>
      </c>
      <c r="M3385" s="94" t="str">
        <f>+IFERROR(VLOOKUP(LEFT(F3385,4),'ESTADAR V3 2025'!$C$4:$G$116,4,0),"")</f>
        <v/>
      </c>
      <c r="N3385" s="95" t="str">
        <f t="shared" si="221"/>
        <v/>
      </c>
      <c r="O3385" s="96" t="str">
        <f t="shared" si="222"/>
        <v/>
      </c>
      <c r="P3385" s="14"/>
      <c r="Q3385" s="14"/>
      <c r="R3385" s="218" t="e">
        <f>+VLOOKUP(F3385,'ESTADAR V3 2025'!$D$125:$G$236,4,FALSE)</f>
        <v>#N/A</v>
      </c>
    </row>
    <row r="3386" spans="1:18" x14ac:dyDescent="0.35">
      <c r="A3386" s="83" t="str">
        <f>IFERROR(VLOOKUP(LEFT(F3386,4),Tabla3[[COD]:[PROCESO]],5,0),"")</f>
        <v/>
      </c>
      <c r="B3386" s="15"/>
      <c r="C3386" s="85"/>
      <c r="D3386" s="84" t="e">
        <f>VLOOKUP(E3386,FINCAS!$A$2:$B$77,2,0)</f>
        <v>#N/A</v>
      </c>
      <c r="E3386" s="15"/>
      <c r="F3386" s="15"/>
      <c r="G3386" s="82" t="e">
        <f>VLOOKUP(F3386,'ESTADAR V3 2025'!$D$125:$E$240,2,0)</f>
        <v>#N/A</v>
      </c>
      <c r="H3386" s="86"/>
      <c r="I3386" s="86"/>
      <c r="J3386" s="15"/>
      <c r="K3386" s="92">
        <f t="shared" si="219"/>
        <v>0</v>
      </c>
      <c r="L3386" s="93">
        <f t="shared" si="220"/>
        <v>0</v>
      </c>
      <c r="M3386" s="94" t="str">
        <f>+IFERROR(VLOOKUP(LEFT(F3386,4),'ESTADAR V3 2025'!$C$4:$G$116,4,0),"")</f>
        <v/>
      </c>
      <c r="N3386" s="95" t="str">
        <f t="shared" si="221"/>
        <v/>
      </c>
      <c r="O3386" s="96" t="str">
        <f t="shared" si="222"/>
        <v/>
      </c>
      <c r="P3386" s="14"/>
      <c r="Q3386" s="14"/>
      <c r="R3386" s="218" t="e">
        <f>+VLOOKUP(F3386,'ESTADAR V3 2025'!$D$125:$G$236,4,FALSE)</f>
        <v>#N/A</v>
      </c>
    </row>
    <row r="3387" spans="1:18" x14ac:dyDescent="0.35">
      <c r="A3387" s="83" t="str">
        <f>IFERROR(VLOOKUP(LEFT(F3387,4),Tabla3[[COD]:[PROCESO]],5,0),"")</f>
        <v/>
      </c>
      <c r="B3387" s="15"/>
      <c r="C3387" s="85"/>
      <c r="D3387" s="84" t="e">
        <f>VLOOKUP(E3387,FINCAS!$A$2:$B$77,2,0)</f>
        <v>#N/A</v>
      </c>
      <c r="E3387" s="15"/>
      <c r="F3387" s="15"/>
      <c r="G3387" s="82" t="e">
        <f>VLOOKUP(F3387,'ESTADAR V3 2025'!$D$125:$E$240,2,0)</f>
        <v>#N/A</v>
      </c>
      <c r="H3387" s="86"/>
      <c r="I3387" s="86"/>
      <c r="J3387" s="15"/>
      <c r="K3387" s="92">
        <f t="shared" si="219"/>
        <v>0</v>
      </c>
      <c r="L3387" s="93">
        <f t="shared" si="220"/>
        <v>0</v>
      </c>
      <c r="M3387" s="94" t="str">
        <f>+IFERROR(VLOOKUP(LEFT(F3387,4),'ESTADAR V3 2025'!$C$4:$G$116,4,0),"")</f>
        <v/>
      </c>
      <c r="N3387" s="95" t="str">
        <f t="shared" si="221"/>
        <v/>
      </c>
      <c r="O3387" s="96" t="str">
        <f t="shared" si="222"/>
        <v/>
      </c>
      <c r="P3387" s="14"/>
      <c r="Q3387" s="14"/>
      <c r="R3387" s="218" t="e">
        <f>+VLOOKUP(F3387,'ESTADAR V3 2025'!$D$125:$G$236,4,FALSE)</f>
        <v>#N/A</v>
      </c>
    </row>
    <row r="3388" spans="1:18" x14ac:dyDescent="0.35">
      <c r="A3388" s="83" t="str">
        <f>IFERROR(VLOOKUP(LEFT(F3388,4),Tabla3[[COD]:[PROCESO]],5,0),"")</f>
        <v/>
      </c>
      <c r="B3388" s="15"/>
      <c r="C3388" s="85"/>
      <c r="D3388" s="84" t="e">
        <f>VLOOKUP(E3388,FINCAS!$A$2:$B$77,2,0)</f>
        <v>#N/A</v>
      </c>
      <c r="E3388" s="15"/>
      <c r="F3388" s="15"/>
      <c r="G3388" s="82" t="e">
        <f>VLOOKUP(F3388,'ESTADAR V3 2025'!$D$125:$E$240,2,0)</f>
        <v>#N/A</v>
      </c>
      <c r="H3388" s="86"/>
      <c r="I3388" s="86"/>
      <c r="J3388" s="15"/>
      <c r="K3388" s="92">
        <f t="shared" si="219"/>
        <v>0</v>
      </c>
      <c r="L3388" s="93">
        <f t="shared" si="220"/>
        <v>0</v>
      </c>
      <c r="M3388" s="94" t="str">
        <f>+IFERROR(VLOOKUP(LEFT(F3388,4),'ESTADAR V3 2025'!$C$4:$G$116,4,0),"")</f>
        <v/>
      </c>
      <c r="N3388" s="95" t="str">
        <f t="shared" si="221"/>
        <v/>
      </c>
      <c r="O3388" s="96" t="str">
        <f t="shared" si="222"/>
        <v/>
      </c>
      <c r="P3388" s="14"/>
      <c r="Q3388" s="14"/>
      <c r="R3388" s="218" t="e">
        <f>+VLOOKUP(F3388,'ESTADAR V3 2025'!$D$125:$G$236,4,FALSE)</f>
        <v>#N/A</v>
      </c>
    </row>
    <row r="3389" spans="1:18" x14ac:dyDescent="0.35">
      <c r="A3389" s="83" t="str">
        <f>IFERROR(VLOOKUP(LEFT(F3389,4),Tabla3[[COD]:[PROCESO]],5,0),"")</f>
        <v/>
      </c>
      <c r="B3389" s="15"/>
      <c r="C3389" s="85"/>
      <c r="D3389" s="84" t="e">
        <f>VLOOKUP(E3389,FINCAS!$A$2:$B$77,2,0)</f>
        <v>#N/A</v>
      </c>
      <c r="E3389" s="15"/>
      <c r="F3389" s="15"/>
      <c r="G3389" s="82" t="e">
        <f>VLOOKUP(F3389,'ESTADAR V3 2025'!$D$125:$E$240,2,0)</f>
        <v>#N/A</v>
      </c>
      <c r="H3389" s="86"/>
      <c r="I3389" s="86"/>
      <c r="J3389" s="15"/>
      <c r="K3389" s="92">
        <f t="shared" si="219"/>
        <v>0</v>
      </c>
      <c r="L3389" s="93">
        <f t="shared" si="220"/>
        <v>0</v>
      </c>
      <c r="M3389" s="94" t="str">
        <f>+IFERROR(VLOOKUP(LEFT(F3389,4),'ESTADAR V3 2025'!$C$4:$G$116,4,0),"")</f>
        <v/>
      </c>
      <c r="N3389" s="95" t="str">
        <f t="shared" si="221"/>
        <v/>
      </c>
      <c r="O3389" s="96" t="str">
        <f t="shared" si="222"/>
        <v/>
      </c>
      <c r="P3389" s="14"/>
      <c r="Q3389" s="14"/>
      <c r="R3389" s="218" t="e">
        <f>+VLOOKUP(F3389,'ESTADAR V3 2025'!$D$125:$G$236,4,FALSE)</f>
        <v>#N/A</v>
      </c>
    </row>
    <row r="3390" spans="1:18" x14ac:dyDescent="0.35">
      <c r="A3390" s="83" t="str">
        <f>IFERROR(VLOOKUP(LEFT(F3390,4),Tabla3[[COD]:[PROCESO]],5,0),"")</f>
        <v/>
      </c>
      <c r="B3390" s="15"/>
      <c r="C3390" s="85"/>
      <c r="D3390" s="84" t="e">
        <f>VLOOKUP(E3390,FINCAS!$A$2:$B$77,2,0)</f>
        <v>#N/A</v>
      </c>
      <c r="E3390" s="15"/>
      <c r="F3390" s="15"/>
      <c r="G3390" s="82" t="e">
        <f>VLOOKUP(F3390,'ESTADAR V3 2025'!$D$125:$E$240,2,0)</f>
        <v>#N/A</v>
      </c>
      <c r="H3390" s="86"/>
      <c r="I3390" s="86"/>
      <c r="J3390" s="15"/>
      <c r="K3390" s="92">
        <f t="shared" si="219"/>
        <v>0</v>
      </c>
      <c r="L3390" s="93">
        <f t="shared" si="220"/>
        <v>0</v>
      </c>
      <c r="M3390" s="94" t="str">
        <f>+IFERROR(VLOOKUP(LEFT(F3390,4),'ESTADAR V3 2025'!$C$4:$G$116,4,0),"")</f>
        <v/>
      </c>
      <c r="N3390" s="95" t="str">
        <f t="shared" si="221"/>
        <v/>
      </c>
      <c r="O3390" s="96" t="str">
        <f t="shared" si="222"/>
        <v/>
      </c>
      <c r="P3390" s="14"/>
      <c r="Q3390" s="14"/>
      <c r="R3390" s="218" t="e">
        <f>+VLOOKUP(F3390,'ESTADAR V3 2025'!$D$125:$G$236,4,FALSE)</f>
        <v>#N/A</v>
      </c>
    </row>
    <row r="3391" spans="1:18" x14ac:dyDescent="0.35">
      <c r="A3391" s="83" t="str">
        <f>IFERROR(VLOOKUP(LEFT(F3391,4),Tabla3[[COD]:[PROCESO]],5,0),"")</f>
        <v/>
      </c>
      <c r="B3391" s="15"/>
      <c r="C3391" s="85"/>
      <c r="D3391" s="84" t="e">
        <f>VLOOKUP(E3391,FINCAS!$A$2:$B$77,2,0)</f>
        <v>#N/A</v>
      </c>
      <c r="E3391" s="15"/>
      <c r="F3391" s="15"/>
      <c r="G3391" s="82" t="e">
        <f>VLOOKUP(F3391,'ESTADAR V3 2025'!$D$125:$E$240,2,0)</f>
        <v>#N/A</v>
      </c>
      <c r="H3391" s="86"/>
      <c r="I3391" s="86"/>
      <c r="J3391" s="15"/>
      <c r="K3391" s="92">
        <f t="shared" si="219"/>
        <v>0</v>
      </c>
      <c r="L3391" s="93">
        <f t="shared" si="220"/>
        <v>0</v>
      </c>
      <c r="M3391" s="94" t="str">
        <f>+IFERROR(VLOOKUP(LEFT(F3391,4),'ESTADAR V3 2025'!$C$4:$G$116,4,0),"")</f>
        <v/>
      </c>
      <c r="N3391" s="95" t="str">
        <f t="shared" si="221"/>
        <v/>
      </c>
      <c r="O3391" s="96" t="str">
        <f t="shared" si="222"/>
        <v/>
      </c>
      <c r="P3391" s="14"/>
      <c r="Q3391" s="14"/>
      <c r="R3391" s="218" t="e">
        <f>+VLOOKUP(F3391,'ESTADAR V3 2025'!$D$125:$G$236,4,FALSE)</f>
        <v>#N/A</v>
      </c>
    </row>
    <row r="3392" spans="1:18" x14ac:dyDescent="0.35">
      <c r="A3392" s="83" t="str">
        <f>IFERROR(VLOOKUP(LEFT(F3392,4),Tabla3[[COD]:[PROCESO]],5,0),"")</f>
        <v/>
      </c>
      <c r="B3392" s="15"/>
      <c r="C3392" s="85"/>
      <c r="D3392" s="84" t="e">
        <f>VLOOKUP(E3392,FINCAS!$A$2:$B$77,2,0)</f>
        <v>#N/A</v>
      </c>
      <c r="E3392" s="15"/>
      <c r="F3392" s="15"/>
      <c r="G3392" s="82" t="e">
        <f>VLOOKUP(F3392,'ESTADAR V3 2025'!$D$125:$E$240,2,0)</f>
        <v>#N/A</v>
      </c>
      <c r="H3392" s="86"/>
      <c r="I3392" s="86"/>
      <c r="J3392" s="15"/>
      <c r="K3392" s="92">
        <f t="shared" si="219"/>
        <v>0</v>
      </c>
      <c r="L3392" s="93">
        <f t="shared" si="220"/>
        <v>0</v>
      </c>
      <c r="M3392" s="94" t="str">
        <f>+IFERROR(VLOOKUP(LEFT(F3392,4),'ESTADAR V3 2025'!$C$4:$G$116,4,0),"")</f>
        <v/>
      </c>
      <c r="N3392" s="95" t="str">
        <f t="shared" si="221"/>
        <v/>
      </c>
      <c r="O3392" s="96" t="str">
        <f t="shared" si="222"/>
        <v/>
      </c>
      <c r="P3392" s="14"/>
      <c r="Q3392" s="14"/>
      <c r="R3392" s="218" t="e">
        <f>+VLOOKUP(F3392,'ESTADAR V3 2025'!$D$125:$G$236,4,FALSE)</f>
        <v>#N/A</v>
      </c>
    </row>
    <row r="3393" spans="1:18" x14ac:dyDescent="0.35">
      <c r="A3393" s="83" t="str">
        <f>IFERROR(VLOOKUP(LEFT(F3393,4),Tabla3[[COD]:[PROCESO]],5,0),"")</f>
        <v/>
      </c>
      <c r="B3393" s="15"/>
      <c r="C3393" s="85"/>
      <c r="D3393" s="84" t="e">
        <f>VLOOKUP(E3393,FINCAS!$A$2:$B$77,2,0)</f>
        <v>#N/A</v>
      </c>
      <c r="E3393" s="15"/>
      <c r="F3393" s="15"/>
      <c r="G3393" s="82" t="e">
        <f>VLOOKUP(F3393,'ESTADAR V3 2025'!$D$125:$E$240,2,0)</f>
        <v>#N/A</v>
      </c>
      <c r="H3393" s="86"/>
      <c r="I3393" s="86"/>
      <c r="J3393" s="15"/>
      <c r="K3393" s="92">
        <f t="shared" si="219"/>
        <v>0</v>
      </c>
      <c r="L3393" s="93">
        <f t="shared" si="220"/>
        <v>0</v>
      </c>
      <c r="M3393" s="94" t="str">
        <f>+IFERROR(VLOOKUP(LEFT(F3393,4),'ESTADAR V3 2025'!$C$4:$G$116,4,0),"")</f>
        <v/>
      </c>
      <c r="N3393" s="95" t="str">
        <f t="shared" si="221"/>
        <v/>
      </c>
      <c r="O3393" s="96" t="str">
        <f t="shared" si="222"/>
        <v/>
      </c>
      <c r="P3393" s="14"/>
      <c r="Q3393" s="14"/>
      <c r="R3393" s="218" t="e">
        <f>+VLOOKUP(F3393,'ESTADAR V3 2025'!$D$125:$G$236,4,FALSE)</f>
        <v>#N/A</v>
      </c>
    </row>
    <row r="3394" spans="1:18" x14ac:dyDescent="0.35">
      <c r="A3394" s="83" t="str">
        <f>IFERROR(VLOOKUP(LEFT(F3394,4),Tabla3[[COD]:[PROCESO]],5,0),"")</f>
        <v/>
      </c>
      <c r="B3394" s="15"/>
      <c r="C3394" s="85"/>
      <c r="D3394" s="84" t="e">
        <f>VLOOKUP(E3394,FINCAS!$A$2:$B$77,2,0)</f>
        <v>#N/A</v>
      </c>
      <c r="E3394" s="15"/>
      <c r="F3394" s="15"/>
      <c r="G3394" s="82" t="e">
        <f>VLOOKUP(F3394,'ESTADAR V3 2025'!$D$125:$E$240,2,0)</f>
        <v>#N/A</v>
      </c>
      <c r="H3394" s="86"/>
      <c r="I3394" s="86"/>
      <c r="J3394" s="15"/>
      <c r="K3394" s="92">
        <f t="shared" si="219"/>
        <v>0</v>
      </c>
      <c r="L3394" s="93">
        <f t="shared" si="220"/>
        <v>0</v>
      </c>
      <c r="M3394" s="94" t="str">
        <f>+IFERROR(VLOOKUP(LEFT(F3394,4),'ESTADAR V3 2025'!$C$4:$G$116,4,0),"")</f>
        <v/>
      </c>
      <c r="N3394" s="95" t="str">
        <f t="shared" si="221"/>
        <v/>
      </c>
      <c r="O3394" s="96" t="str">
        <f t="shared" si="222"/>
        <v/>
      </c>
      <c r="P3394" s="14"/>
      <c r="Q3394" s="14"/>
      <c r="R3394" s="218" t="e">
        <f>+VLOOKUP(F3394,'ESTADAR V3 2025'!$D$125:$G$236,4,FALSE)</f>
        <v>#N/A</v>
      </c>
    </row>
    <row r="3395" spans="1:18" x14ac:dyDescent="0.35">
      <c r="A3395" s="83" t="str">
        <f>IFERROR(VLOOKUP(LEFT(F3395,4),Tabla3[[COD]:[PROCESO]],5,0),"")</f>
        <v/>
      </c>
      <c r="B3395" s="15"/>
      <c r="C3395" s="85"/>
      <c r="D3395" s="84" t="e">
        <f>VLOOKUP(E3395,FINCAS!$A$2:$B$77,2,0)</f>
        <v>#N/A</v>
      </c>
      <c r="E3395" s="15"/>
      <c r="F3395" s="15"/>
      <c r="G3395" s="82" t="e">
        <f>VLOOKUP(F3395,'ESTADAR V3 2025'!$D$125:$E$240,2,0)</f>
        <v>#N/A</v>
      </c>
      <c r="H3395" s="86"/>
      <c r="I3395" s="86"/>
      <c r="J3395" s="15"/>
      <c r="K3395" s="92">
        <f t="shared" si="219"/>
        <v>0</v>
      </c>
      <c r="L3395" s="93">
        <f t="shared" si="220"/>
        <v>0</v>
      </c>
      <c r="M3395" s="94" t="str">
        <f>+IFERROR(VLOOKUP(LEFT(F3395,4),'ESTADAR V3 2025'!$C$4:$G$116,4,0),"")</f>
        <v/>
      </c>
      <c r="N3395" s="95" t="str">
        <f t="shared" si="221"/>
        <v/>
      </c>
      <c r="O3395" s="96" t="str">
        <f t="shared" si="222"/>
        <v/>
      </c>
      <c r="P3395" s="14"/>
      <c r="Q3395" s="14"/>
      <c r="R3395" s="218" t="e">
        <f>+VLOOKUP(F3395,'ESTADAR V3 2025'!$D$125:$G$236,4,FALSE)</f>
        <v>#N/A</v>
      </c>
    </row>
    <row r="3396" spans="1:18" x14ac:dyDescent="0.35">
      <c r="A3396" s="83" t="str">
        <f>IFERROR(VLOOKUP(LEFT(F3396,4),Tabla3[[COD]:[PROCESO]],5,0),"")</f>
        <v/>
      </c>
      <c r="B3396" s="15"/>
      <c r="C3396" s="85"/>
      <c r="D3396" s="84" t="e">
        <f>VLOOKUP(E3396,FINCAS!$A$2:$B$77,2,0)</f>
        <v>#N/A</v>
      </c>
      <c r="E3396" s="15"/>
      <c r="F3396" s="15"/>
      <c r="G3396" s="82" t="e">
        <f>VLOOKUP(F3396,'ESTADAR V3 2025'!$D$125:$E$240,2,0)</f>
        <v>#N/A</v>
      </c>
      <c r="H3396" s="86"/>
      <c r="I3396" s="86"/>
      <c r="J3396" s="15"/>
      <c r="K3396" s="92">
        <f t="shared" si="219"/>
        <v>0</v>
      </c>
      <c r="L3396" s="93">
        <f t="shared" si="220"/>
        <v>0</v>
      </c>
      <c r="M3396" s="94" t="str">
        <f>+IFERROR(VLOOKUP(LEFT(F3396,4),'ESTADAR V3 2025'!$C$4:$G$116,4,0),"")</f>
        <v/>
      </c>
      <c r="N3396" s="95" t="str">
        <f t="shared" si="221"/>
        <v/>
      </c>
      <c r="O3396" s="96" t="str">
        <f t="shared" si="222"/>
        <v/>
      </c>
      <c r="P3396" s="14"/>
      <c r="Q3396" s="14"/>
      <c r="R3396" s="218" t="e">
        <f>+VLOOKUP(F3396,'ESTADAR V3 2025'!$D$125:$G$236,4,FALSE)</f>
        <v>#N/A</v>
      </c>
    </row>
    <row r="3397" spans="1:18" x14ac:dyDescent="0.35">
      <c r="A3397" s="83" t="str">
        <f>IFERROR(VLOOKUP(LEFT(F3397,4),Tabla3[[COD]:[PROCESO]],5,0),"")</f>
        <v/>
      </c>
      <c r="B3397" s="15"/>
      <c r="C3397" s="85"/>
      <c r="D3397" s="84" t="e">
        <f>VLOOKUP(E3397,FINCAS!$A$2:$B$77,2,0)</f>
        <v>#N/A</v>
      </c>
      <c r="E3397" s="15"/>
      <c r="F3397" s="15"/>
      <c r="G3397" s="82" t="e">
        <f>VLOOKUP(F3397,'ESTADAR V3 2025'!$D$125:$E$240,2,0)</f>
        <v>#N/A</v>
      </c>
      <c r="H3397" s="86"/>
      <c r="I3397" s="86"/>
      <c r="J3397" s="15"/>
      <c r="K3397" s="92">
        <f t="shared" si="219"/>
        <v>0</v>
      </c>
      <c r="L3397" s="93">
        <f t="shared" si="220"/>
        <v>0</v>
      </c>
      <c r="M3397" s="94" t="str">
        <f>+IFERROR(VLOOKUP(LEFT(F3397,4),'ESTADAR V3 2025'!$C$4:$G$116,4,0),"")</f>
        <v/>
      </c>
      <c r="N3397" s="95" t="str">
        <f t="shared" si="221"/>
        <v/>
      </c>
      <c r="O3397" s="96" t="str">
        <f t="shared" si="222"/>
        <v/>
      </c>
      <c r="P3397" s="14"/>
      <c r="Q3397" s="14"/>
      <c r="R3397" s="218" t="e">
        <f>+VLOOKUP(F3397,'ESTADAR V3 2025'!$D$125:$G$236,4,FALSE)</f>
        <v>#N/A</v>
      </c>
    </row>
    <row r="3398" spans="1:18" x14ac:dyDescent="0.35">
      <c r="A3398" s="83" t="str">
        <f>IFERROR(VLOOKUP(LEFT(F3398,4),Tabla3[[COD]:[PROCESO]],5,0),"")</f>
        <v/>
      </c>
      <c r="B3398" s="15"/>
      <c r="C3398" s="85"/>
      <c r="D3398" s="84" t="e">
        <f>VLOOKUP(E3398,FINCAS!$A$2:$B$77,2,0)</f>
        <v>#N/A</v>
      </c>
      <c r="E3398" s="15"/>
      <c r="F3398" s="15"/>
      <c r="G3398" s="82" t="e">
        <f>VLOOKUP(F3398,'ESTADAR V3 2025'!$D$125:$E$240,2,0)</f>
        <v>#N/A</v>
      </c>
      <c r="H3398" s="86"/>
      <c r="I3398" s="86"/>
      <c r="J3398" s="15"/>
      <c r="K3398" s="92">
        <f t="shared" si="219"/>
        <v>0</v>
      </c>
      <c r="L3398" s="93">
        <f t="shared" si="220"/>
        <v>0</v>
      </c>
      <c r="M3398" s="94" t="str">
        <f>+IFERROR(VLOOKUP(LEFT(F3398,4),'ESTADAR V3 2025'!$C$4:$G$116,4,0),"")</f>
        <v/>
      </c>
      <c r="N3398" s="95" t="str">
        <f t="shared" si="221"/>
        <v/>
      </c>
      <c r="O3398" s="96" t="str">
        <f t="shared" si="222"/>
        <v/>
      </c>
      <c r="P3398" s="14"/>
      <c r="Q3398" s="14"/>
      <c r="R3398" s="218" t="e">
        <f>+VLOOKUP(F3398,'ESTADAR V3 2025'!$D$125:$G$236,4,FALSE)</f>
        <v>#N/A</v>
      </c>
    </row>
    <row r="3399" spans="1:18" x14ac:dyDescent="0.35">
      <c r="A3399" s="83" t="str">
        <f>IFERROR(VLOOKUP(LEFT(F3399,4),Tabla3[[COD]:[PROCESO]],5,0),"")</f>
        <v/>
      </c>
      <c r="B3399" s="15"/>
      <c r="C3399" s="85"/>
      <c r="D3399" s="84" t="e">
        <f>VLOOKUP(E3399,FINCAS!$A$2:$B$77,2,0)</f>
        <v>#N/A</v>
      </c>
      <c r="E3399" s="15"/>
      <c r="F3399" s="15"/>
      <c r="G3399" s="82" t="e">
        <f>VLOOKUP(F3399,'ESTADAR V3 2025'!$D$125:$E$240,2,0)</f>
        <v>#N/A</v>
      </c>
      <c r="H3399" s="86"/>
      <c r="I3399" s="86"/>
      <c r="J3399" s="15"/>
      <c r="K3399" s="92">
        <f t="shared" si="219"/>
        <v>0</v>
      </c>
      <c r="L3399" s="93">
        <f t="shared" si="220"/>
        <v>0</v>
      </c>
      <c r="M3399" s="94" t="str">
        <f>+IFERROR(VLOOKUP(LEFT(F3399,4),'ESTADAR V3 2025'!$C$4:$G$116,4,0),"")</f>
        <v/>
      </c>
      <c r="N3399" s="95" t="str">
        <f t="shared" si="221"/>
        <v/>
      </c>
      <c r="O3399" s="96" t="str">
        <f t="shared" si="222"/>
        <v/>
      </c>
      <c r="P3399" s="14"/>
      <c r="Q3399" s="14"/>
      <c r="R3399" s="218" t="e">
        <f>+VLOOKUP(F3399,'ESTADAR V3 2025'!$D$125:$G$236,4,FALSE)</f>
        <v>#N/A</v>
      </c>
    </row>
    <row r="3400" spans="1:18" x14ac:dyDescent="0.35">
      <c r="A3400" s="83" t="str">
        <f>IFERROR(VLOOKUP(LEFT(F3400,4),Tabla3[[COD]:[PROCESO]],5,0),"")</f>
        <v/>
      </c>
      <c r="B3400" s="15"/>
      <c r="C3400" s="85"/>
      <c r="D3400" s="84" t="e">
        <f>VLOOKUP(E3400,FINCAS!$A$2:$B$77,2,0)</f>
        <v>#N/A</v>
      </c>
      <c r="E3400" s="15"/>
      <c r="F3400" s="15"/>
      <c r="G3400" s="82" t="e">
        <f>VLOOKUP(F3400,'ESTADAR V3 2025'!$D$125:$E$240,2,0)</f>
        <v>#N/A</v>
      </c>
      <c r="H3400" s="86"/>
      <c r="I3400" s="86"/>
      <c r="J3400" s="15"/>
      <c r="K3400" s="92">
        <f t="shared" si="219"/>
        <v>0</v>
      </c>
      <c r="L3400" s="93">
        <f t="shared" si="220"/>
        <v>0</v>
      </c>
      <c r="M3400" s="94" t="str">
        <f>+IFERROR(VLOOKUP(LEFT(F3400,4),'ESTADAR V3 2025'!$C$4:$G$116,4,0),"")</f>
        <v/>
      </c>
      <c r="N3400" s="95" t="str">
        <f t="shared" si="221"/>
        <v/>
      </c>
      <c r="O3400" s="96" t="str">
        <f t="shared" si="222"/>
        <v/>
      </c>
      <c r="P3400" s="14"/>
      <c r="Q3400" s="14"/>
      <c r="R3400" s="218" t="e">
        <f>+VLOOKUP(F3400,'ESTADAR V3 2025'!$D$125:$G$236,4,FALSE)</f>
        <v>#N/A</v>
      </c>
    </row>
    <row r="3401" spans="1:18" x14ac:dyDescent="0.35">
      <c r="A3401" s="83" t="str">
        <f>IFERROR(VLOOKUP(LEFT(F3401,4),Tabla3[[COD]:[PROCESO]],5,0),"")</f>
        <v/>
      </c>
      <c r="B3401" s="15"/>
      <c r="C3401" s="85"/>
      <c r="D3401" s="84" t="e">
        <f>VLOOKUP(E3401,FINCAS!$A$2:$B$77,2,0)</f>
        <v>#N/A</v>
      </c>
      <c r="E3401" s="15"/>
      <c r="F3401" s="15"/>
      <c r="G3401" s="82" t="e">
        <f>VLOOKUP(F3401,'ESTADAR V3 2025'!$D$125:$E$240,2,0)</f>
        <v>#N/A</v>
      </c>
      <c r="H3401" s="86"/>
      <c r="I3401" s="86"/>
      <c r="J3401" s="15"/>
      <c r="K3401" s="92">
        <f t="shared" si="219"/>
        <v>0</v>
      </c>
      <c r="L3401" s="93">
        <f t="shared" si="220"/>
        <v>0</v>
      </c>
      <c r="M3401" s="94" t="str">
        <f>+IFERROR(VLOOKUP(LEFT(F3401,4),'ESTADAR V3 2025'!$C$4:$G$116,4,0),"")</f>
        <v/>
      </c>
      <c r="N3401" s="95" t="str">
        <f t="shared" si="221"/>
        <v/>
      </c>
      <c r="O3401" s="96" t="str">
        <f t="shared" si="222"/>
        <v/>
      </c>
      <c r="P3401" s="14"/>
      <c r="Q3401" s="14"/>
      <c r="R3401" s="218" t="e">
        <f>+VLOOKUP(F3401,'ESTADAR V3 2025'!$D$125:$G$236,4,FALSE)</f>
        <v>#N/A</v>
      </c>
    </row>
    <row r="3402" spans="1:18" x14ac:dyDescent="0.35">
      <c r="A3402" s="83" t="str">
        <f>IFERROR(VLOOKUP(LEFT(F3402,4),Tabla3[[COD]:[PROCESO]],5,0),"")</f>
        <v/>
      </c>
      <c r="B3402" s="15"/>
      <c r="C3402" s="85"/>
      <c r="D3402" s="84" t="e">
        <f>VLOOKUP(E3402,FINCAS!$A$2:$B$77,2,0)</f>
        <v>#N/A</v>
      </c>
      <c r="E3402" s="15"/>
      <c r="F3402" s="15"/>
      <c r="G3402" s="82" t="e">
        <f>VLOOKUP(F3402,'ESTADAR V3 2025'!$D$125:$E$240,2,0)</f>
        <v>#N/A</v>
      </c>
      <c r="H3402" s="86"/>
      <c r="I3402" s="86"/>
      <c r="J3402" s="15"/>
      <c r="K3402" s="92">
        <f t="shared" si="219"/>
        <v>0</v>
      </c>
      <c r="L3402" s="93">
        <f t="shared" si="220"/>
        <v>0</v>
      </c>
      <c r="M3402" s="94" t="str">
        <f>+IFERROR(VLOOKUP(LEFT(F3402,4),'ESTADAR V3 2025'!$C$4:$G$116,4,0),"")</f>
        <v/>
      </c>
      <c r="N3402" s="95" t="str">
        <f t="shared" si="221"/>
        <v/>
      </c>
      <c r="O3402" s="96" t="str">
        <f t="shared" si="222"/>
        <v/>
      </c>
      <c r="P3402" s="14"/>
      <c r="Q3402" s="14"/>
      <c r="R3402" s="218" t="e">
        <f>+VLOOKUP(F3402,'ESTADAR V3 2025'!$D$125:$G$236,4,FALSE)</f>
        <v>#N/A</v>
      </c>
    </row>
    <row r="3403" spans="1:18" x14ac:dyDescent="0.35">
      <c r="A3403" s="83" t="str">
        <f>IFERROR(VLOOKUP(LEFT(F3403,4),Tabla3[[COD]:[PROCESO]],5,0),"")</f>
        <v/>
      </c>
      <c r="B3403" s="15"/>
      <c r="C3403" s="85"/>
      <c r="D3403" s="84" t="e">
        <f>VLOOKUP(E3403,FINCAS!$A$2:$B$77,2,0)</f>
        <v>#N/A</v>
      </c>
      <c r="E3403" s="15"/>
      <c r="F3403" s="15"/>
      <c r="G3403" s="82" t="e">
        <f>VLOOKUP(F3403,'ESTADAR V3 2025'!$D$125:$E$240,2,0)</f>
        <v>#N/A</v>
      </c>
      <c r="H3403" s="86"/>
      <c r="I3403" s="86"/>
      <c r="J3403" s="15"/>
      <c r="K3403" s="92">
        <f t="shared" si="219"/>
        <v>0</v>
      </c>
      <c r="L3403" s="93">
        <f t="shared" si="220"/>
        <v>0</v>
      </c>
      <c r="M3403" s="94" t="str">
        <f>+IFERROR(VLOOKUP(LEFT(F3403,4),'ESTADAR V3 2025'!$C$4:$G$116,4,0),"")</f>
        <v/>
      </c>
      <c r="N3403" s="95" t="str">
        <f t="shared" si="221"/>
        <v/>
      </c>
      <c r="O3403" s="96" t="str">
        <f t="shared" si="222"/>
        <v/>
      </c>
      <c r="P3403" s="14"/>
      <c r="Q3403" s="14"/>
      <c r="R3403" s="218" t="e">
        <f>+VLOOKUP(F3403,'ESTADAR V3 2025'!$D$125:$G$236,4,FALSE)</f>
        <v>#N/A</v>
      </c>
    </row>
    <row r="3404" spans="1:18" x14ac:dyDescent="0.35">
      <c r="A3404" s="83" t="str">
        <f>IFERROR(VLOOKUP(LEFT(F3404,4),Tabla3[[COD]:[PROCESO]],5,0),"")</f>
        <v/>
      </c>
      <c r="B3404" s="15"/>
      <c r="C3404" s="85"/>
      <c r="D3404" s="84" t="e">
        <f>VLOOKUP(E3404,FINCAS!$A$2:$B$77,2,0)</f>
        <v>#N/A</v>
      </c>
      <c r="E3404" s="15"/>
      <c r="F3404" s="15"/>
      <c r="G3404" s="82" t="e">
        <f>VLOOKUP(F3404,'ESTADAR V3 2025'!$D$125:$E$240,2,0)</f>
        <v>#N/A</v>
      </c>
      <c r="H3404" s="86"/>
      <c r="I3404" s="86"/>
      <c r="J3404" s="15"/>
      <c r="K3404" s="92">
        <f t="shared" si="219"/>
        <v>0</v>
      </c>
      <c r="L3404" s="93">
        <f t="shared" si="220"/>
        <v>0</v>
      </c>
      <c r="M3404" s="94" t="str">
        <f>+IFERROR(VLOOKUP(LEFT(F3404,4),'ESTADAR V3 2025'!$C$4:$G$116,4,0),"")</f>
        <v/>
      </c>
      <c r="N3404" s="95" t="str">
        <f t="shared" si="221"/>
        <v/>
      </c>
      <c r="O3404" s="96" t="str">
        <f t="shared" si="222"/>
        <v/>
      </c>
      <c r="P3404" s="14"/>
      <c r="Q3404" s="14"/>
      <c r="R3404" s="218" t="e">
        <f>+VLOOKUP(F3404,'ESTADAR V3 2025'!$D$125:$G$236,4,FALSE)</f>
        <v>#N/A</v>
      </c>
    </row>
    <row r="3405" spans="1:18" x14ac:dyDescent="0.35">
      <c r="A3405" s="83" t="str">
        <f>IFERROR(VLOOKUP(LEFT(F3405,4),Tabla3[[COD]:[PROCESO]],5,0),"")</f>
        <v/>
      </c>
      <c r="B3405" s="15"/>
      <c r="C3405" s="85"/>
      <c r="D3405" s="84" t="e">
        <f>VLOOKUP(E3405,FINCAS!$A$2:$B$77,2,0)</f>
        <v>#N/A</v>
      </c>
      <c r="E3405" s="15"/>
      <c r="F3405" s="15"/>
      <c r="G3405" s="82" t="e">
        <f>VLOOKUP(F3405,'ESTADAR V3 2025'!$D$125:$E$240,2,0)</f>
        <v>#N/A</v>
      </c>
      <c r="H3405" s="86"/>
      <c r="I3405" s="86"/>
      <c r="J3405" s="15"/>
      <c r="K3405" s="92">
        <f t="shared" si="219"/>
        <v>0</v>
      </c>
      <c r="L3405" s="93">
        <f t="shared" si="220"/>
        <v>0</v>
      </c>
      <c r="M3405" s="94" t="str">
        <f>+IFERROR(VLOOKUP(LEFT(F3405,4),'ESTADAR V3 2025'!$C$4:$G$116,4,0),"")</f>
        <v/>
      </c>
      <c r="N3405" s="95" t="str">
        <f t="shared" si="221"/>
        <v/>
      </c>
      <c r="O3405" s="96" t="str">
        <f t="shared" si="222"/>
        <v/>
      </c>
      <c r="P3405" s="14"/>
      <c r="Q3405" s="14"/>
      <c r="R3405" s="218" t="e">
        <f>+VLOOKUP(F3405,'ESTADAR V3 2025'!$D$125:$G$236,4,FALSE)</f>
        <v>#N/A</v>
      </c>
    </row>
    <row r="3406" spans="1:18" x14ac:dyDescent="0.35">
      <c r="A3406" s="83" t="str">
        <f>IFERROR(VLOOKUP(LEFT(F3406,4),Tabla3[[COD]:[PROCESO]],5,0),"")</f>
        <v/>
      </c>
      <c r="B3406" s="15"/>
      <c r="C3406" s="85"/>
      <c r="D3406" s="84" t="e">
        <f>VLOOKUP(E3406,FINCAS!$A$2:$B$77,2,0)</f>
        <v>#N/A</v>
      </c>
      <c r="E3406" s="15"/>
      <c r="F3406" s="15"/>
      <c r="G3406" s="82" t="e">
        <f>VLOOKUP(F3406,'ESTADAR V3 2025'!$D$125:$E$240,2,0)</f>
        <v>#N/A</v>
      </c>
      <c r="H3406" s="86"/>
      <c r="I3406" s="86"/>
      <c r="J3406" s="15"/>
      <c r="K3406" s="92">
        <f t="shared" si="219"/>
        <v>0</v>
      </c>
      <c r="L3406" s="93">
        <f t="shared" si="220"/>
        <v>0</v>
      </c>
      <c r="M3406" s="94" t="str">
        <f>+IFERROR(VLOOKUP(LEFT(F3406,4),'ESTADAR V3 2025'!$C$4:$G$116,4,0),"")</f>
        <v/>
      </c>
      <c r="N3406" s="95" t="str">
        <f t="shared" si="221"/>
        <v/>
      </c>
      <c r="O3406" s="96" t="str">
        <f t="shared" si="222"/>
        <v/>
      </c>
      <c r="P3406" s="14"/>
      <c r="Q3406" s="14"/>
      <c r="R3406" s="218" t="e">
        <f>+VLOOKUP(F3406,'ESTADAR V3 2025'!$D$125:$G$236,4,FALSE)</f>
        <v>#N/A</v>
      </c>
    </row>
    <row r="3407" spans="1:18" x14ac:dyDescent="0.35">
      <c r="A3407" s="83" t="str">
        <f>IFERROR(VLOOKUP(LEFT(F3407,4),Tabla3[[COD]:[PROCESO]],5,0),"")</f>
        <v/>
      </c>
      <c r="B3407" s="15"/>
      <c r="C3407" s="85"/>
      <c r="D3407" s="84" t="e">
        <f>VLOOKUP(E3407,FINCAS!$A$2:$B$77,2,0)</f>
        <v>#N/A</v>
      </c>
      <c r="E3407" s="15"/>
      <c r="F3407" s="15"/>
      <c r="G3407" s="82" t="e">
        <f>VLOOKUP(F3407,'ESTADAR V3 2025'!$D$125:$E$240,2,0)</f>
        <v>#N/A</v>
      </c>
      <c r="H3407" s="86"/>
      <c r="I3407" s="86"/>
      <c r="J3407" s="15"/>
      <c r="K3407" s="92">
        <f t="shared" si="219"/>
        <v>0</v>
      </c>
      <c r="L3407" s="93">
        <f t="shared" si="220"/>
        <v>0</v>
      </c>
      <c r="M3407" s="94" t="str">
        <f>+IFERROR(VLOOKUP(LEFT(F3407,4),'ESTADAR V3 2025'!$C$4:$G$116,4,0),"")</f>
        <v/>
      </c>
      <c r="N3407" s="95" t="str">
        <f t="shared" si="221"/>
        <v/>
      </c>
      <c r="O3407" s="96" t="str">
        <f t="shared" si="222"/>
        <v/>
      </c>
      <c r="P3407" s="14"/>
      <c r="Q3407" s="14"/>
      <c r="R3407" s="218" t="e">
        <f>+VLOOKUP(F3407,'ESTADAR V3 2025'!$D$125:$G$236,4,FALSE)</f>
        <v>#N/A</v>
      </c>
    </row>
    <row r="3408" spans="1:18" x14ac:dyDescent="0.35">
      <c r="A3408" s="83" t="str">
        <f>IFERROR(VLOOKUP(LEFT(F3408,4),Tabla3[[COD]:[PROCESO]],5,0),"")</f>
        <v/>
      </c>
      <c r="B3408" s="15"/>
      <c r="C3408" s="85"/>
      <c r="D3408" s="84" t="e">
        <f>VLOOKUP(E3408,FINCAS!$A$2:$B$77,2,0)</f>
        <v>#N/A</v>
      </c>
      <c r="E3408" s="15"/>
      <c r="F3408" s="15"/>
      <c r="G3408" s="82" t="e">
        <f>VLOOKUP(F3408,'ESTADAR V3 2025'!$D$125:$E$240,2,0)</f>
        <v>#N/A</v>
      </c>
      <c r="H3408" s="86"/>
      <c r="I3408" s="86"/>
      <c r="J3408" s="15"/>
      <c r="K3408" s="92">
        <f t="shared" si="219"/>
        <v>0</v>
      </c>
      <c r="L3408" s="93">
        <f t="shared" si="220"/>
        <v>0</v>
      </c>
      <c r="M3408" s="94" t="str">
        <f>+IFERROR(VLOOKUP(LEFT(F3408,4),'ESTADAR V3 2025'!$C$4:$G$116,4,0),"")</f>
        <v/>
      </c>
      <c r="N3408" s="95" t="str">
        <f t="shared" si="221"/>
        <v/>
      </c>
      <c r="O3408" s="96" t="str">
        <f t="shared" si="222"/>
        <v/>
      </c>
      <c r="P3408" s="14"/>
      <c r="Q3408" s="14"/>
      <c r="R3408" s="218" t="e">
        <f>+VLOOKUP(F3408,'ESTADAR V3 2025'!$D$125:$G$236,4,FALSE)</f>
        <v>#N/A</v>
      </c>
    </row>
    <row r="3409" spans="1:18" x14ac:dyDescent="0.35">
      <c r="A3409" s="83" t="str">
        <f>IFERROR(VLOOKUP(LEFT(F3409,4),Tabla3[[COD]:[PROCESO]],5,0),"")</f>
        <v/>
      </c>
      <c r="B3409" s="15"/>
      <c r="C3409" s="85"/>
      <c r="D3409" s="84" t="e">
        <f>VLOOKUP(E3409,FINCAS!$A$2:$B$77,2,0)</f>
        <v>#N/A</v>
      </c>
      <c r="E3409" s="15"/>
      <c r="F3409" s="15"/>
      <c r="G3409" s="82" t="e">
        <f>VLOOKUP(F3409,'ESTADAR V3 2025'!$D$125:$E$240,2,0)</f>
        <v>#N/A</v>
      </c>
      <c r="H3409" s="86"/>
      <c r="I3409" s="86"/>
      <c r="J3409" s="15"/>
      <c r="K3409" s="92">
        <f t="shared" si="219"/>
        <v>0</v>
      </c>
      <c r="L3409" s="93">
        <f t="shared" si="220"/>
        <v>0</v>
      </c>
      <c r="M3409" s="94" t="str">
        <f>+IFERROR(VLOOKUP(LEFT(F3409,4),'ESTADAR V3 2025'!$C$4:$G$116,4,0),"")</f>
        <v/>
      </c>
      <c r="N3409" s="95" t="str">
        <f t="shared" si="221"/>
        <v/>
      </c>
      <c r="O3409" s="96" t="str">
        <f t="shared" si="222"/>
        <v/>
      </c>
      <c r="P3409" s="14"/>
      <c r="Q3409" s="14"/>
      <c r="R3409" s="218" t="e">
        <f>+VLOOKUP(F3409,'ESTADAR V3 2025'!$D$125:$G$236,4,FALSE)</f>
        <v>#N/A</v>
      </c>
    </row>
    <row r="3410" spans="1:18" x14ac:dyDescent="0.35">
      <c r="A3410" s="83" t="str">
        <f>IFERROR(VLOOKUP(LEFT(F3410,4),Tabla3[[COD]:[PROCESO]],5,0),"")</f>
        <v/>
      </c>
      <c r="B3410" s="15"/>
      <c r="C3410" s="85"/>
      <c r="D3410" s="84" t="e">
        <f>VLOOKUP(E3410,FINCAS!$A$2:$B$77,2,0)</f>
        <v>#N/A</v>
      </c>
      <c r="E3410" s="15"/>
      <c r="F3410" s="15"/>
      <c r="G3410" s="82" t="e">
        <f>VLOOKUP(F3410,'ESTADAR V3 2025'!$D$125:$E$240,2,0)</f>
        <v>#N/A</v>
      </c>
      <c r="H3410" s="86"/>
      <c r="I3410" s="86"/>
      <c r="J3410" s="15"/>
      <c r="K3410" s="92">
        <f t="shared" si="219"/>
        <v>0</v>
      </c>
      <c r="L3410" s="93">
        <f t="shared" si="220"/>
        <v>0</v>
      </c>
      <c r="M3410" s="94" t="str">
        <f>+IFERROR(VLOOKUP(LEFT(F3410,4),'ESTADAR V3 2025'!$C$4:$G$116,4,0),"")</f>
        <v/>
      </c>
      <c r="N3410" s="95" t="str">
        <f t="shared" si="221"/>
        <v/>
      </c>
      <c r="O3410" s="96" t="str">
        <f t="shared" si="222"/>
        <v/>
      </c>
      <c r="P3410" s="14"/>
      <c r="Q3410" s="14"/>
      <c r="R3410" s="218" t="e">
        <f>+VLOOKUP(F3410,'ESTADAR V3 2025'!$D$125:$G$236,4,FALSE)</f>
        <v>#N/A</v>
      </c>
    </row>
    <row r="3411" spans="1:18" x14ac:dyDescent="0.35">
      <c r="A3411" s="83" t="str">
        <f>IFERROR(VLOOKUP(LEFT(F3411,4),Tabla3[[COD]:[PROCESO]],5,0),"")</f>
        <v/>
      </c>
      <c r="B3411" s="15"/>
      <c r="C3411" s="85"/>
      <c r="D3411" s="84" t="e">
        <f>VLOOKUP(E3411,FINCAS!$A$2:$B$77,2,0)</f>
        <v>#N/A</v>
      </c>
      <c r="E3411" s="15"/>
      <c r="F3411" s="15"/>
      <c r="G3411" s="82" t="e">
        <f>VLOOKUP(F3411,'ESTADAR V3 2025'!$D$125:$E$240,2,0)</f>
        <v>#N/A</v>
      </c>
      <c r="H3411" s="86"/>
      <c r="I3411" s="86"/>
      <c r="J3411" s="15"/>
      <c r="K3411" s="92">
        <f t="shared" si="219"/>
        <v>0</v>
      </c>
      <c r="L3411" s="93">
        <f t="shared" si="220"/>
        <v>0</v>
      </c>
      <c r="M3411" s="94" t="str">
        <f>+IFERROR(VLOOKUP(LEFT(F3411,4),'ESTADAR V3 2025'!$C$4:$G$116,4,0),"")</f>
        <v/>
      </c>
      <c r="N3411" s="95" t="str">
        <f t="shared" si="221"/>
        <v/>
      </c>
      <c r="O3411" s="96" t="str">
        <f t="shared" si="222"/>
        <v/>
      </c>
      <c r="P3411" s="14"/>
      <c r="Q3411" s="14"/>
      <c r="R3411" s="218" t="e">
        <f>+VLOOKUP(F3411,'ESTADAR V3 2025'!$D$125:$G$236,4,FALSE)</f>
        <v>#N/A</v>
      </c>
    </row>
    <row r="3412" spans="1:18" x14ac:dyDescent="0.35">
      <c r="A3412" s="83" t="str">
        <f>IFERROR(VLOOKUP(LEFT(F3412,4),Tabla3[[COD]:[PROCESO]],5,0),"")</f>
        <v/>
      </c>
      <c r="B3412" s="15"/>
      <c r="C3412" s="85"/>
      <c r="D3412" s="84" t="e">
        <f>VLOOKUP(E3412,FINCAS!$A$2:$B$77,2,0)</f>
        <v>#N/A</v>
      </c>
      <c r="E3412" s="15"/>
      <c r="F3412" s="15"/>
      <c r="G3412" s="82" t="e">
        <f>VLOOKUP(F3412,'ESTADAR V3 2025'!$D$125:$E$240,2,0)</f>
        <v>#N/A</v>
      </c>
      <c r="H3412" s="86"/>
      <c r="I3412" s="86"/>
      <c r="J3412" s="15"/>
      <c r="K3412" s="92">
        <f t="shared" si="219"/>
        <v>0</v>
      </c>
      <c r="L3412" s="93">
        <f t="shared" si="220"/>
        <v>0</v>
      </c>
      <c r="M3412" s="94" t="str">
        <f>+IFERROR(VLOOKUP(LEFT(F3412,4),'ESTADAR V3 2025'!$C$4:$G$116,4,0),"")</f>
        <v/>
      </c>
      <c r="N3412" s="95" t="str">
        <f t="shared" si="221"/>
        <v/>
      </c>
      <c r="O3412" s="96" t="str">
        <f t="shared" si="222"/>
        <v/>
      </c>
      <c r="P3412" s="14"/>
      <c r="Q3412" s="14"/>
      <c r="R3412" s="218" t="e">
        <f>+VLOOKUP(F3412,'ESTADAR V3 2025'!$D$125:$G$236,4,FALSE)</f>
        <v>#N/A</v>
      </c>
    </row>
    <row r="3413" spans="1:18" x14ac:dyDescent="0.35">
      <c r="A3413" s="83" t="str">
        <f>IFERROR(VLOOKUP(LEFT(F3413,4),Tabla3[[COD]:[PROCESO]],5,0),"")</f>
        <v/>
      </c>
      <c r="B3413" s="15"/>
      <c r="C3413" s="85"/>
      <c r="D3413" s="84" t="e">
        <f>VLOOKUP(E3413,FINCAS!$A$2:$B$77,2,0)</f>
        <v>#N/A</v>
      </c>
      <c r="E3413" s="15"/>
      <c r="F3413" s="15"/>
      <c r="G3413" s="82" t="e">
        <f>VLOOKUP(F3413,'ESTADAR V3 2025'!$D$125:$E$240,2,0)</f>
        <v>#N/A</v>
      </c>
      <c r="H3413" s="86"/>
      <c r="I3413" s="86"/>
      <c r="J3413" s="15"/>
      <c r="K3413" s="92">
        <f t="shared" si="219"/>
        <v>0</v>
      </c>
      <c r="L3413" s="93">
        <f t="shared" si="220"/>
        <v>0</v>
      </c>
      <c r="M3413" s="94" t="str">
        <f>+IFERROR(VLOOKUP(LEFT(F3413,4),'ESTADAR V3 2025'!$C$4:$G$116,4,0),"")</f>
        <v/>
      </c>
      <c r="N3413" s="95" t="str">
        <f t="shared" si="221"/>
        <v/>
      </c>
      <c r="O3413" s="96" t="str">
        <f t="shared" si="222"/>
        <v/>
      </c>
      <c r="P3413" s="14"/>
      <c r="Q3413" s="14"/>
      <c r="R3413" s="218" t="e">
        <f>+VLOOKUP(F3413,'ESTADAR V3 2025'!$D$125:$G$236,4,FALSE)</f>
        <v>#N/A</v>
      </c>
    </row>
    <row r="3414" spans="1:18" x14ac:dyDescent="0.35">
      <c r="A3414" s="83" t="str">
        <f>IFERROR(VLOOKUP(LEFT(F3414,4),Tabla3[[COD]:[PROCESO]],5,0),"")</f>
        <v/>
      </c>
      <c r="B3414" s="15"/>
      <c r="C3414" s="85"/>
      <c r="D3414" s="84" t="e">
        <f>VLOOKUP(E3414,FINCAS!$A$2:$B$77,2,0)</f>
        <v>#N/A</v>
      </c>
      <c r="E3414" s="15"/>
      <c r="F3414" s="15"/>
      <c r="G3414" s="82" t="e">
        <f>VLOOKUP(F3414,'ESTADAR V3 2025'!$D$125:$E$240,2,0)</f>
        <v>#N/A</v>
      </c>
      <c r="H3414" s="86"/>
      <c r="I3414" s="86"/>
      <c r="J3414" s="15"/>
      <c r="K3414" s="92">
        <f t="shared" si="219"/>
        <v>0</v>
      </c>
      <c r="L3414" s="93">
        <f t="shared" si="220"/>
        <v>0</v>
      </c>
      <c r="M3414" s="94" t="str">
        <f>+IFERROR(VLOOKUP(LEFT(F3414,4),'ESTADAR V3 2025'!$C$4:$G$116,4,0),"")</f>
        <v/>
      </c>
      <c r="N3414" s="95" t="str">
        <f t="shared" si="221"/>
        <v/>
      </c>
      <c r="O3414" s="96" t="str">
        <f t="shared" si="222"/>
        <v/>
      </c>
      <c r="P3414" s="14"/>
      <c r="Q3414" s="14"/>
      <c r="R3414" s="218" t="e">
        <f>+VLOOKUP(F3414,'ESTADAR V3 2025'!$D$125:$G$236,4,FALSE)</f>
        <v>#N/A</v>
      </c>
    </row>
    <row r="3415" spans="1:18" x14ac:dyDescent="0.35">
      <c r="A3415" s="83" t="str">
        <f>IFERROR(VLOOKUP(LEFT(F3415,4),Tabla3[[COD]:[PROCESO]],5,0),"")</f>
        <v/>
      </c>
      <c r="B3415" s="15"/>
      <c r="C3415" s="85"/>
      <c r="D3415" s="84" t="e">
        <f>VLOOKUP(E3415,FINCAS!$A$2:$B$77,2,0)</f>
        <v>#N/A</v>
      </c>
      <c r="E3415" s="15"/>
      <c r="F3415" s="15"/>
      <c r="G3415" s="82" t="e">
        <f>VLOOKUP(F3415,'ESTADAR V3 2025'!$D$125:$E$240,2,0)</f>
        <v>#N/A</v>
      </c>
      <c r="H3415" s="86"/>
      <c r="I3415" s="86"/>
      <c r="J3415" s="15"/>
      <c r="K3415" s="92">
        <f t="shared" si="219"/>
        <v>0</v>
      </c>
      <c r="L3415" s="93">
        <f t="shared" si="220"/>
        <v>0</v>
      </c>
      <c r="M3415" s="94" t="str">
        <f>+IFERROR(VLOOKUP(LEFT(F3415,4),'ESTADAR V3 2025'!$C$4:$G$116,4,0),"")</f>
        <v/>
      </c>
      <c r="N3415" s="95" t="str">
        <f t="shared" si="221"/>
        <v/>
      </c>
      <c r="O3415" s="96" t="str">
        <f t="shared" si="222"/>
        <v/>
      </c>
      <c r="P3415" s="14"/>
      <c r="Q3415" s="14"/>
      <c r="R3415" s="218" t="e">
        <f>+VLOOKUP(F3415,'ESTADAR V3 2025'!$D$125:$G$236,4,FALSE)</f>
        <v>#N/A</v>
      </c>
    </row>
    <row r="3416" spans="1:18" x14ac:dyDescent="0.35">
      <c r="A3416" s="83" t="str">
        <f>IFERROR(VLOOKUP(LEFT(F3416,4),Tabla3[[COD]:[PROCESO]],5,0),"")</f>
        <v/>
      </c>
      <c r="B3416" s="15"/>
      <c r="C3416" s="85"/>
      <c r="D3416" s="84" t="e">
        <f>VLOOKUP(E3416,FINCAS!$A$2:$B$77,2,0)</f>
        <v>#N/A</v>
      </c>
      <c r="E3416" s="15"/>
      <c r="F3416" s="15"/>
      <c r="G3416" s="82" t="e">
        <f>VLOOKUP(F3416,'ESTADAR V3 2025'!$D$125:$E$240,2,0)</f>
        <v>#N/A</v>
      </c>
      <c r="H3416" s="86"/>
      <c r="I3416" s="86"/>
      <c r="J3416" s="15"/>
      <c r="K3416" s="92">
        <f t="shared" si="219"/>
        <v>0</v>
      </c>
      <c r="L3416" s="93">
        <f t="shared" si="220"/>
        <v>0</v>
      </c>
      <c r="M3416" s="94" t="str">
        <f>+IFERROR(VLOOKUP(LEFT(F3416,4),'ESTADAR V3 2025'!$C$4:$G$116,4,0),"")</f>
        <v/>
      </c>
      <c r="N3416" s="95" t="str">
        <f t="shared" si="221"/>
        <v/>
      </c>
      <c r="O3416" s="96" t="str">
        <f t="shared" si="222"/>
        <v/>
      </c>
      <c r="P3416" s="14"/>
      <c r="Q3416" s="14"/>
      <c r="R3416" s="218" t="e">
        <f>+VLOOKUP(F3416,'ESTADAR V3 2025'!$D$125:$G$236,4,FALSE)</f>
        <v>#N/A</v>
      </c>
    </row>
    <row r="3417" spans="1:18" x14ac:dyDescent="0.35">
      <c r="A3417" s="83" t="str">
        <f>IFERROR(VLOOKUP(LEFT(F3417,4),Tabla3[[COD]:[PROCESO]],5,0),"")</f>
        <v/>
      </c>
      <c r="B3417" s="15"/>
      <c r="C3417" s="85"/>
      <c r="D3417" s="84" t="e">
        <f>VLOOKUP(E3417,FINCAS!$A$2:$B$77,2,0)</f>
        <v>#N/A</v>
      </c>
      <c r="E3417" s="15"/>
      <c r="F3417" s="15"/>
      <c r="G3417" s="82" t="e">
        <f>VLOOKUP(F3417,'ESTADAR V3 2025'!$D$125:$E$240,2,0)</f>
        <v>#N/A</v>
      </c>
      <c r="H3417" s="86"/>
      <c r="I3417" s="86"/>
      <c r="J3417" s="15"/>
      <c r="K3417" s="92">
        <f t="shared" si="219"/>
        <v>0</v>
      </c>
      <c r="L3417" s="93">
        <f t="shared" si="220"/>
        <v>0</v>
      </c>
      <c r="M3417" s="94" t="str">
        <f>+IFERROR(VLOOKUP(LEFT(F3417,4),'ESTADAR V3 2025'!$C$4:$G$116,4,0),"")</f>
        <v/>
      </c>
      <c r="N3417" s="95" t="str">
        <f t="shared" si="221"/>
        <v/>
      </c>
      <c r="O3417" s="96" t="str">
        <f t="shared" si="222"/>
        <v/>
      </c>
      <c r="P3417" s="14"/>
      <c r="Q3417" s="14"/>
      <c r="R3417" s="218" t="e">
        <f>+VLOOKUP(F3417,'ESTADAR V3 2025'!$D$125:$G$236,4,FALSE)</f>
        <v>#N/A</v>
      </c>
    </row>
    <row r="3418" spans="1:18" x14ac:dyDescent="0.35">
      <c r="A3418" s="83" t="str">
        <f>IFERROR(VLOOKUP(LEFT(F3418,4),Tabla3[[COD]:[PROCESO]],5,0),"")</f>
        <v/>
      </c>
      <c r="B3418" s="15"/>
      <c r="C3418" s="85"/>
      <c r="D3418" s="84" t="e">
        <f>VLOOKUP(E3418,FINCAS!$A$2:$B$77,2,0)</f>
        <v>#N/A</v>
      </c>
      <c r="E3418" s="15"/>
      <c r="F3418" s="15"/>
      <c r="G3418" s="82" t="e">
        <f>VLOOKUP(F3418,'ESTADAR V3 2025'!$D$125:$E$240,2,0)</f>
        <v>#N/A</v>
      </c>
      <c r="H3418" s="86"/>
      <c r="I3418" s="86"/>
      <c r="J3418" s="15"/>
      <c r="K3418" s="92">
        <f t="shared" si="219"/>
        <v>0</v>
      </c>
      <c r="L3418" s="93">
        <f t="shared" si="220"/>
        <v>0</v>
      </c>
      <c r="M3418" s="94" t="str">
        <f>+IFERROR(VLOOKUP(LEFT(F3418,4),'ESTADAR V3 2025'!$C$4:$G$116,4,0),"")</f>
        <v/>
      </c>
      <c r="N3418" s="95" t="str">
        <f t="shared" si="221"/>
        <v/>
      </c>
      <c r="O3418" s="96" t="str">
        <f t="shared" si="222"/>
        <v/>
      </c>
      <c r="P3418" s="14"/>
      <c r="Q3418" s="14"/>
      <c r="R3418" s="218" t="e">
        <f>+VLOOKUP(F3418,'ESTADAR V3 2025'!$D$125:$G$236,4,FALSE)</f>
        <v>#N/A</v>
      </c>
    </row>
    <row r="3419" spans="1:18" x14ac:dyDescent="0.35">
      <c r="A3419" s="83" t="str">
        <f>IFERROR(VLOOKUP(LEFT(F3419,4),Tabla3[[COD]:[PROCESO]],5,0),"")</f>
        <v/>
      </c>
      <c r="B3419" s="15"/>
      <c r="C3419" s="85"/>
      <c r="D3419" s="84" t="e">
        <f>VLOOKUP(E3419,FINCAS!$A$2:$B$77,2,0)</f>
        <v>#N/A</v>
      </c>
      <c r="E3419" s="15"/>
      <c r="F3419" s="15"/>
      <c r="G3419" s="82" t="e">
        <f>VLOOKUP(F3419,'ESTADAR V3 2025'!$D$125:$E$240,2,0)</f>
        <v>#N/A</v>
      </c>
      <c r="H3419" s="86"/>
      <c r="I3419" s="86"/>
      <c r="J3419" s="15"/>
      <c r="K3419" s="92">
        <f t="shared" si="219"/>
        <v>0</v>
      </c>
      <c r="L3419" s="93">
        <f t="shared" si="220"/>
        <v>0</v>
      </c>
      <c r="M3419" s="94" t="str">
        <f>+IFERROR(VLOOKUP(LEFT(F3419,4),'ESTADAR V3 2025'!$C$4:$G$116,4,0),"")</f>
        <v/>
      </c>
      <c r="N3419" s="95" t="str">
        <f t="shared" si="221"/>
        <v/>
      </c>
      <c r="O3419" s="96" t="str">
        <f t="shared" si="222"/>
        <v/>
      </c>
      <c r="P3419" s="14"/>
      <c r="Q3419" s="14"/>
      <c r="R3419" s="218" t="e">
        <f>+VLOOKUP(F3419,'ESTADAR V3 2025'!$D$125:$G$236,4,FALSE)</f>
        <v>#N/A</v>
      </c>
    </row>
    <row r="3420" spans="1:18" x14ac:dyDescent="0.35">
      <c r="A3420" s="83" t="str">
        <f>IFERROR(VLOOKUP(LEFT(F3420,4),Tabla3[[COD]:[PROCESO]],5,0),"")</f>
        <v/>
      </c>
      <c r="B3420" s="15"/>
      <c r="C3420" s="85"/>
      <c r="D3420" s="84" t="e">
        <f>VLOOKUP(E3420,FINCAS!$A$2:$B$77,2,0)</f>
        <v>#N/A</v>
      </c>
      <c r="E3420" s="15"/>
      <c r="F3420" s="15"/>
      <c r="G3420" s="82" t="e">
        <f>VLOOKUP(F3420,'ESTADAR V3 2025'!$D$125:$E$240,2,0)</f>
        <v>#N/A</v>
      </c>
      <c r="H3420" s="86"/>
      <c r="I3420" s="86"/>
      <c r="J3420" s="15"/>
      <c r="K3420" s="92">
        <f t="shared" si="219"/>
        <v>0</v>
      </c>
      <c r="L3420" s="93">
        <f t="shared" si="220"/>
        <v>0</v>
      </c>
      <c r="M3420" s="94" t="str">
        <f>+IFERROR(VLOOKUP(LEFT(F3420,4),'ESTADAR V3 2025'!$C$4:$G$116,4,0),"")</f>
        <v/>
      </c>
      <c r="N3420" s="95" t="str">
        <f t="shared" si="221"/>
        <v/>
      </c>
      <c r="O3420" s="96" t="str">
        <f t="shared" si="222"/>
        <v/>
      </c>
      <c r="P3420" s="14"/>
      <c r="Q3420" s="14"/>
      <c r="R3420" s="218" t="e">
        <f>+VLOOKUP(F3420,'ESTADAR V3 2025'!$D$125:$G$236,4,FALSE)</f>
        <v>#N/A</v>
      </c>
    </row>
    <row r="3421" spans="1:18" x14ac:dyDescent="0.35">
      <c r="A3421" s="83" t="str">
        <f>IFERROR(VLOOKUP(LEFT(F3421,4),Tabla3[[COD]:[PROCESO]],5,0),"")</f>
        <v/>
      </c>
      <c r="B3421" s="15"/>
      <c r="C3421" s="85"/>
      <c r="D3421" s="84" t="e">
        <f>VLOOKUP(E3421,FINCAS!$A$2:$B$77,2,0)</f>
        <v>#N/A</v>
      </c>
      <c r="E3421" s="15"/>
      <c r="F3421" s="15"/>
      <c r="G3421" s="82" t="e">
        <f>VLOOKUP(F3421,'ESTADAR V3 2025'!$D$125:$E$240,2,0)</f>
        <v>#N/A</v>
      </c>
      <c r="H3421" s="86"/>
      <c r="I3421" s="86"/>
      <c r="J3421" s="15"/>
      <c r="K3421" s="92">
        <f t="shared" si="219"/>
        <v>0</v>
      </c>
      <c r="L3421" s="93">
        <f t="shared" si="220"/>
        <v>0</v>
      </c>
      <c r="M3421" s="94" t="str">
        <f>+IFERROR(VLOOKUP(LEFT(F3421,4),'ESTADAR V3 2025'!$C$4:$G$116,4,0),"")</f>
        <v/>
      </c>
      <c r="N3421" s="95" t="str">
        <f t="shared" si="221"/>
        <v/>
      </c>
      <c r="O3421" s="96" t="str">
        <f t="shared" si="222"/>
        <v/>
      </c>
      <c r="P3421" s="14"/>
      <c r="Q3421" s="14"/>
      <c r="R3421" s="218" t="e">
        <f>+VLOOKUP(F3421,'ESTADAR V3 2025'!$D$125:$G$236,4,FALSE)</f>
        <v>#N/A</v>
      </c>
    </row>
    <row r="3422" spans="1:18" x14ac:dyDescent="0.35">
      <c r="A3422" s="83" t="str">
        <f>IFERROR(VLOOKUP(LEFT(F3422,4),Tabla3[[COD]:[PROCESO]],5,0),"")</f>
        <v/>
      </c>
      <c r="B3422" s="15"/>
      <c r="C3422" s="85"/>
      <c r="D3422" s="84" t="e">
        <f>VLOOKUP(E3422,FINCAS!$A$2:$B$77,2,0)</f>
        <v>#N/A</v>
      </c>
      <c r="E3422" s="15"/>
      <c r="F3422" s="15"/>
      <c r="G3422" s="82" t="e">
        <f>VLOOKUP(F3422,'ESTADAR V3 2025'!$D$125:$E$240,2,0)</f>
        <v>#N/A</v>
      </c>
      <c r="H3422" s="86"/>
      <c r="I3422" s="86"/>
      <c r="J3422" s="15"/>
      <c r="K3422" s="92">
        <f t="shared" si="219"/>
        <v>0</v>
      </c>
      <c r="L3422" s="93">
        <f t="shared" si="220"/>
        <v>0</v>
      </c>
      <c r="M3422" s="94" t="str">
        <f>+IFERROR(VLOOKUP(LEFT(F3422,4),'ESTADAR V3 2025'!$C$4:$G$116,4,0),"")</f>
        <v/>
      </c>
      <c r="N3422" s="95" t="str">
        <f t="shared" si="221"/>
        <v/>
      </c>
      <c r="O3422" s="96" t="str">
        <f t="shared" si="222"/>
        <v/>
      </c>
      <c r="P3422" s="14"/>
      <c r="Q3422" s="14"/>
      <c r="R3422" s="218" t="e">
        <f>+VLOOKUP(F3422,'ESTADAR V3 2025'!$D$125:$G$236,4,FALSE)</f>
        <v>#N/A</v>
      </c>
    </row>
    <row r="3423" spans="1:18" x14ac:dyDescent="0.35">
      <c r="A3423" s="83" t="str">
        <f>IFERROR(VLOOKUP(LEFT(F3423,4),Tabla3[[COD]:[PROCESO]],5,0),"")</f>
        <v/>
      </c>
      <c r="B3423" s="15"/>
      <c r="C3423" s="85"/>
      <c r="D3423" s="84" t="e">
        <f>VLOOKUP(E3423,FINCAS!$A$2:$B$77,2,0)</f>
        <v>#N/A</v>
      </c>
      <c r="E3423" s="15"/>
      <c r="F3423" s="15"/>
      <c r="G3423" s="82" t="e">
        <f>VLOOKUP(F3423,'ESTADAR V3 2025'!$D$125:$E$240,2,0)</f>
        <v>#N/A</v>
      </c>
      <c r="H3423" s="86"/>
      <c r="I3423" s="86"/>
      <c r="J3423" s="15"/>
      <c r="K3423" s="92">
        <f t="shared" si="219"/>
        <v>0</v>
      </c>
      <c r="L3423" s="93">
        <f t="shared" si="220"/>
        <v>0</v>
      </c>
      <c r="M3423" s="94" t="str">
        <f>+IFERROR(VLOOKUP(LEFT(F3423,4),'ESTADAR V3 2025'!$C$4:$G$116,4,0),"")</f>
        <v/>
      </c>
      <c r="N3423" s="95" t="str">
        <f t="shared" si="221"/>
        <v/>
      </c>
      <c r="O3423" s="96" t="str">
        <f t="shared" si="222"/>
        <v/>
      </c>
      <c r="P3423" s="14"/>
      <c r="Q3423" s="14"/>
      <c r="R3423" s="218" t="e">
        <f>+VLOOKUP(F3423,'ESTADAR V3 2025'!$D$125:$G$236,4,FALSE)</f>
        <v>#N/A</v>
      </c>
    </row>
    <row r="3424" spans="1:18" x14ac:dyDescent="0.35">
      <c r="A3424" s="83" t="str">
        <f>IFERROR(VLOOKUP(LEFT(F3424,4),Tabla3[[COD]:[PROCESO]],5,0),"")</f>
        <v/>
      </c>
      <c r="B3424" s="15"/>
      <c r="C3424" s="85"/>
      <c r="D3424" s="84" t="e">
        <f>VLOOKUP(E3424,FINCAS!$A$2:$B$77,2,0)</f>
        <v>#N/A</v>
      </c>
      <c r="E3424" s="15"/>
      <c r="F3424" s="15"/>
      <c r="G3424" s="82" t="e">
        <f>VLOOKUP(F3424,'ESTADAR V3 2025'!$D$125:$E$240,2,0)</f>
        <v>#N/A</v>
      </c>
      <c r="H3424" s="86"/>
      <c r="I3424" s="86"/>
      <c r="J3424" s="15"/>
      <c r="K3424" s="92">
        <f t="shared" si="219"/>
        <v>0</v>
      </c>
      <c r="L3424" s="93">
        <f t="shared" si="220"/>
        <v>0</v>
      </c>
      <c r="M3424" s="94" t="str">
        <f>+IFERROR(VLOOKUP(LEFT(F3424,4),'ESTADAR V3 2025'!$C$4:$G$116,4,0),"")</f>
        <v/>
      </c>
      <c r="N3424" s="95" t="str">
        <f t="shared" si="221"/>
        <v/>
      </c>
      <c r="O3424" s="96" t="str">
        <f t="shared" si="222"/>
        <v/>
      </c>
      <c r="P3424" s="14"/>
      <c r="Q3424" s="14"/>
      <c r="R3424" s="218" t="e">
        <f>+VLOOKUP(F3424,'ESTADAR V3 2025'!$D$125:$G$236,4,FALSE)</f>
        <v>#N/A</v>
      </c>
    </row>
    <row r="3425" spans="1:18" x14ac:dyDescent="0.35">
      <c r="A3425" s="83" t="str">
        <f>IFERROR(VLOOKUP(LEFT(F3425,4),Tabla3[[COD]:[PROCESO]],5,0),"")</f>
        <v/>
      </c>
      <c r="B3425" s="15"/>
      <c r="C3425" s="85"/>
      <c r="D3425" s="84" t="e">
        <f>VLOOKUP(E3425,FINCAS!$A$2:$B$77,2,0)</f>
        <v>#N/A</v>
      </c>
      <c r="E3425" s="15"/>
      <c r="F3425" s="15"/>
      <c r="G3425" s="82" t="e">
        <f>VLOOKUP(F3425,'ESTADAR V3 2025'!$D$125:$E$240,2,0)</f>
        <v>#N/A</v>
      </c>
      <c r="H3425" s="86"/>
      <c r="I3425" s="86"/>
      <c r="J3425" s="15"/>
      <c r="K3425" s="92">
        <f t="shared" ref="K3425:K3488" si="223">+IFERROR(L3425,M3425)</f>
        <v>0</v>
      </c>
      <c r="L3425" s="93">
        <f t="shared" ref="L3425:L3488" si="224">+(I3425-H3425)*24</f>
        <v>0</v>
      </c>
      <c r="M3425" s="94" t="str">
        <f>+IFERROR(VLOOKUP(LEFT(F3425,4),'ESTADAR V3 2025'!$C$4:$G$116,4,0),"")</f>
        <v/>
      </c>
      <c r="N3425" s="95" t="str">
        <f t="shared" ref="N3425:N3488" si="225">IFERROR(J3425/L3425,"")</f>
        <v/>
      </c>
      <c r="O3425" s="96" t="str">
        <f t="shared" ref="O3425:O3488" si="226">IFERROR(N3425/M3425,"")</f>
        <v/>
      </c>
      <c r="P3425" s="14"/>
      <c r="Q3425" s="14"/>
      <c r="R3425" s="218" t="e">
        <f>+VLOOKUP(F3425,'ESTADAR V3 2025'!$D$125:$G$236,4,FALSE)</f>
        <v>#N/A</v>
      </c>
    </row>
    <row r="3426" spans="1:18" x14ac:dyDescent="0.35">
      <c r="A3426" s="83" t="str">
        <f>IFERROR(VLOOKUP(LEFT(F3426,4),Tabla3[[COD]:[PROCESO]],5,0),"")</f>
        <v/>
      </c>
      <c r="B3426" s="15"/>
      <c r="C3426" s="85"/>
      <c r="D3426" s="84" t="e">
        <f>VLOOKUP(E3426,FINCAS!$A$2:$B$77,2,0)</f>
        <v>#N/A</v>
      </c>
      <c r="E3426" s="15"/>
      <c r="F3426" s="15"/>
      <c r="G3426" s="82" t="e">
        <f>VLOOKUP(F3426,'ESTADAR V3 2025'!$D$125:$E$240,2,0)</f>
        <v>#N/A</v>
      </c>
      <c r="H3426" s="86"/>
      <c r="I3426" s="86"/>
      <c r="J3426" s="15"/>
      <c r="K3426" s="92">
        <f t="shared" si="223"/>
        <v>0</v>
      </c>
      <c r="L3426" s="93">
        <f t="shared" si="224"/>
        <v>0</v>
      </c>
      <c r="M3426" s="94" t="str">
        <f>+IFERROR(VLOOKUP(LEFT(F3426,4),'ESTADAR V3 2025'!$C$4:$G$116,4,0),"")</f>
        <v/>
      </c>
      <c r="N3426" s="95" t="str">
        <f t="shared" si="225"/>
        <v/>
      </c>
      <c r="O3426" s="96" t="str">
        <f t="shared" si="226"/>
        <v/>
      </c>
      <c r="P3426" s="14"/>
      <c r="Q3426" s="14"/>
      <c r="R3426" s="218" t="e">
        <f>+VLOOKUP(F3426,'ESTADAR V3 2025'!$D$125:$G$236,4,FALSE)</f>
        <v>#N/A</v>
      </c>
    </row>
    <row r="3427" spans="1:18" x14ac:dyDescent="0.35">
      <c r="A3427" s="83" t="str">
        <f>IFERROR(VLOOKUP(LEFT(F3427,4),Tabla3[[COD]:[PROCESO]],5,0),"")</f>
        <v/>
      </c>
      <c r="B3427" s="15"/>
      <c r="C3427" s="85"/>
      <c r="D3427" s="84" t="e">
        <f>VLOOKUP(E3427,FINCAS!$A$2:$B$77,2,0)</f>
        <v>#N/A</v>
      </c>
      <c r="E3427" s="15"/>
      <c r="F3427" s="15"/>
      <c r="G3427" s="82" t="e">
        <f>VLOOKUP(F3427,'ESTADAR V3 2025'!$D$125:$E$240,2,0)</f>
        <v>#N/A</v>
      </c>
      <c r="H3427" s="86"/>
      <c r="I3427" s="86"/>
      <c r="J3427" s="15"/>
      <c r="K3427" s="92">
        <f t="shared" si="223"/>
        <v>0</v>
      </c>
      <c r="L3427" s="93">
        <f t="shared" si="224"/>
        <v>0</v>
      </c>
      <c r="M3427" s="94" t="str">
        <f>+IFERROR(VLOOKUP(LEFT(F3427,4),'ESTADAR V3 2025'!$C$4:$G$116,4,0),"")</f>
        <v/>
      </c>
      <c r="N3427" s="95" t="str">
        <f t="shared" si="225"/>
        <v/>
      </c>
      <c r="O3427" s="96" t="str">
        <f t="shared" si="226"/>
        <v/>
      </c>
      <c r="P3427" s="14"/>
      <c r="Q3427" s="14"/>
      <c r="R3427" s="218" t="e">
        <f>+VLOOKUP(F3427,'ESTADAR V3 2025'!$D$125:$G$236,4,FALSE)</f>
        <v>#N/A</v>
      </c>
    </row>
    <row r="3428" spans="1:18" x14ac:dyDescent="0.35">
      <c r="A3428" s="83" t="str">
        <f>IFERROR(VLOOKUP(LEFT(F3428,4),Tabla3[[COD]:[PROCESO]],5,0),"")</f>
        <v/>
      </c>
      <c r="B3428" s="15"/>
      <c r="C3428" s="85"/>
      <c r="D3428" s="84" t="e">
        <f>VLOOKUP(E3428,FINCAS!$A$2:$B$77,2,0)</f>
        <v>#N/A</v>
      </c>
      <c r="E3428" s="15"/>
      <c r="F3428" s="15"/>
      <c r="G3428" s="82" t="e">
        <f>VLOOKUP(F3428,'ESTADAR V3 2025'!$D$125:$E$240,2,0)</f>
        <v>#N/A</v>
      </c>
      <c r="H3428" s="86"/>
      <c r="I3428" s="86"/>
      <c r="J3428" s="15"/>
      <c r="K3428" s="92">
        <f t="shared" si="223"/>
        <v>0</v>
      </c>
      <c r="L3428" s="93">
        <f t="shared" si="224"/>
        <v>0</v>
      </c>
      <c r="M3428" s="94" t="str">
        <f>+IFERROR(VLOOKUP(LEFT(F3428,4),'ESTADAR V3 2025'!$C$4:$G$116,4,0),"")</f>
        <v/>
      </c>
      <c r="N3428" s="95" t="str">
        <f t="shared" si="225"/>
        <v/>
      </c>
      <c r="O3428" s="96" t="str">
        <f t="shared" si="226"/>
        <v/>
      </c>
      <c r="P3428" s="14"/>
      <c r="Q3428" s="14"/>
      <c r="R3428" s="218" t="e">
        <f>+VLOOKUP(F3428,'ESTADAR V3 2025'!$D$125:$G$236,4,FALSE)</f>
        <v>#N/A</v>
      </c>
    </row>
    <row r="3429" spans="1:18" x14ac:dyDescent="0.35">
      <c r="A3429" s="83" t="str">
        <f>IFERROR(VLOOKUP(LEFT(F3429,4),Tabla3[[COD]:[PROCESO]],5,0),"")</f>
        <v/>
      </c>
      <c r="B3429" s="15"/>
      <c r="C3429" s="85"/>
      <c r="D3429" s="84" t="e">
        <f>VLOOKUP(E3429,FINCAS!$A$2:$B$77,2,0)</f>
        <v>#N/A</v>
      </c>
      <c r="E3429" s="15"/>
      <c r="F3429" s="15"/>
      <c r="G3429" s="82" t="e">
        <f>VLOOKUP(F3429,'ESTADAR V3 2025'!$D$125:$E$240,2,0)</f>
        <v>#N/A</v>
      </c>
      <c r="H3429" s="86"/>
      <c r="I3429" s="86"/>
      <c r="J3429" s="15"/>
      <c r="K3429" s="92">
        <f t="shared" si="223"/>
        <v>0</v>
      </c>
      <c r="L3429" s="93">
        <f t="shared" si="224"/>
        <v>0</v>
      </c>
      <c r="M3429" s="94" t="str">
        <f>+IFERROR(VLOOKUP(LEFT(F3429,4),'ESTADAR V3 2025'!$C$4:$G$116,4,0),"")</f>
        <v/>
      </c>
      <c r="N3429" s="95" t="str">
        <f t="shared" si="225"/>
        <v/>
      </c>
      <c r="O3429" s="96" t="str">
        <f t="shared" si="226"/>
        <v/>
      </c>
      <c r="P3429" s="14"/>
      <c r="Q3429" s="14"/>
      <c r="R3429" s="218" t="e">
        <f>+VLOOKUP(F3429,'ESTADAR V3 2025'!$D$125:$G$236,4,FALSE)</f>
        <v>#N/A</v>
      </c>
    </row>
    <row r="3430" spans="1:18" x14ac:dyDescent="0.35">
      <c r="A3430" s="83" t="str">
        <f>IFERROR(VLOOKUP(LEFT(F3430,4),Tabla3[[COD]:[PROCESO]],5,0),"")</f>
        <v/>
      </c>
      <c r="B3430" s="15"/>
      <c r="C3430" s="85"/>
      <c r="D3430" s="84" t="e">
        <f>VLOOKUP(E3430,FINCAS!$A$2:$B$77,2,0)</f>
        <v>#N/A</v>
      </c>
      <c r="E3430" s="15"/>
      <c r="F3430" s="15"/>
      <c r="G3430" s="82" t="e">
        <f>VLOOKUP(F3430,'ESTADAR V3 2025'!$D$125:$E$240,2,0)</f>
        <v>#N/A</v>
      </c>
      <c r="H3430" s="86"/>
      <c r="I3430" s="86"/>
      <c r="J3430" s="15"/>
      <c r="K3430" s="92">
        <f t="shared" si="223"/>
        <v>0</v>
      </c>
      <c r="L3430" s="93">
        <f t="shared" si="224"/>
        <v>0</v>
      </c>
      <c r="M3430" s="94" t="str">
        <f>+IFERROR(VLOOKUP(LEFT(F3430,4),'ESTADAR V3 2025'!$C$4:$G$116,4,0),"")</f>
        <v/>
      </c>
      <c r="N3430" s="95" t="str">
        <f t="shared" si="225"/>
        <v/>
      </c>
      <c r="O3430" s="96" t="str">
        <f t="shared" si="226"/>
        <v/>
      </c>
      <c r="P3430" s="14"/>
      <c r="Q3430" s="14"/>
      <c r="R3430" s="218" t="e">
        <f>+VLOOKUP(F3430,'ESTADAR V3 2025'!$D$125:$G$236,4,FALSE)</f>
        <v>#N/A</v>
      </c>
    </row>
    <row r="3431" spans="1:18" x14ac:dyDescent="0.35">
      <c r="A3431" s="83" t="str">
        <f>IFERROR(VLOOKUP(LEFT(F3431,4),Tabla3[[COD]:[PROCESO]],5,0),"")</f>
        <v/>
      </c>
      <c r="B3431" s="15"/>
      <c r="C3431" s="85"/>
      <c r="D3431" s="84" t="e">
        <f>VLOOKUP(E3431,FINCAS!$A$2:$B$77,2,0)</f>
        <v>#N/A</v>
      </c>
      <c r="E3431" s="15"/>
      <c r="F3431" s="15"/>
      <c r="G3431" s="82" t="e">
        <f>VLOOKUP(F3431,'ESTADAR V3 2025'!$D$125:$E$240,2,0)</f>
        <v>#N/A</v>
      </c>
      <c r="H3431" s="86"/>
      <c r="I3431" s="86"/>
      <c r="J3431" s="15"/>
      <c r="K3431" s="92">
        <f t="shared" si="223"/>
        <v>0</v>
      </c>
      <c r="L3431" s="93">
        <f t="shared" si="224"/>
        <v>0</v>
      </c>
      <c r="M3431" s="94" t="str">
        <f>+IFERROR(VLOOKUP(LEFT(F3431,4),'ESTADAR V3 2025'!$C$4:$G$116,4,0),"")</f>
        <v/>
      </c>
      <c r="N3431" s="95" t="str">
        <f t="shared" si="225"/>
        <v/>
      </c>
      <c r="O3431" s="96" t="str">
        <f t="shared" si="226"/>
        <v/>
      </c>
      <c r="P3431" s="14"/>
      <c r="Q3431" s="14"/>
      <c r="R3431" s="218" t="e">
        <f>+VLOOKUP(F3431,'ESTADAR V3 2025'!$D$125:$G$236,4,FALSE)</f>
        <v>#N/A</v>
      </c>
    </row>
    <row r="3432" spans="1:18" x14ac:dyDescent="0.35">
      <c r="A3432" s="83" t="str">
        <f>IFERROR(VLOOKUP(LEFT(F3432,4),Tabla3[[COD]:[PROCESO]],5,0),"")</f>
        <v/>
      </c>
      <c r="B3432" s="15"/>
      <c r="C3432" s="85"/>
      <c r="D3432" s="84" t="e">
        <f>VLOOKUP(E3432,FINCAS!$A$2:$B$77,2,0)</f>
        <v>#N/A</v>
      </c>
      <c r="E3432" s="15"/>
      <c r="F3432" s="15"/>
      <c r="G3432" s="82" t="e">
        <f>VLOOKUP(F3432,'ESTADAR V3 2025'!$D$125:$E$240,2,0)</f>
        <v>#N/A</v>
      </c>
      <c r="H3432" s="86"/>
      <c r="I3432" s="86"/>
      <c r="J3432" s="15"/>
      <c r="K3432" s="92">
        <f t="shared" si="223"/>
        <v>0</v>
      </c>
      <c r="L3432" s="93">
        <f t="shared" si="224"/>
        <v>0</v>
      </c>
      <c r="M3432" s="94" t="str">
        <f>+IFERROR(VLOOKUP(LEFT(F3432,4),'ESTADAR V3 2025'!$C$4:$G$116,4,0),"")</f>
        <v/>
      </c>
      <c r="N3432" s="95" t="str">
        <f t="shared" si="225"/>
        <v/>
      </c>
      <c r="O3432" s="96" t="str">
        <f t="shared" si="226"/>
        <v/>
      </c>
      <c r="P3432" s="14"/>
      <c r="Q3432" s="14"/>
      <c r="R3432" s="218" t="e">
        <f>+VLOOKUP(F3432,'ESTADAR V3 2025'!$D$125:$G$236,4,FALSE)</f>
        <v>#N/A</v>
      </c>
    </row>
    <row r="3433" spans="1:18" x14ac:dyDescent="0.35">
      <c r="A3433" s="83" t="str">
        <f>IFERROR(VLOOKUP(LEFT(F3433,4),Tabla3[[COD]:[PROCESO]],5,0),"")</f>
        <v/>
      </c>
      <c r="B3433" s="15"/>
      <c r="C3433" s="85"/>
      <c r="D3433" s="84" t="e">
        <f>VLOOKUP(E3433,FINCAS!$A$2:$B$77,2,0)</f>
        <v>#N/A</v>
      </c>
      <c r="E3433" s="15"/>
      <c r="F3433" s="15"/>
      <c r="G3433" s="82" t="e">
        <f>VLOOKUP(F3433,'ESTADAR V3 2025'!$D$125:$E$240,2,0)</f>
        <v>#N/A</v>
      </c>
      <c r="H3433" s="86"/>
      <c r="I3433" s="86"/>
      <c r="J3433" s="15"/>
      <c r="K3433" s="92">
        <f t="shared" si="223"/>
        <v>0</v>
      </c>
      <c r="L3433" s="93">
        <f t="shared" si="224"/>
        <v>0</v>
      </c>
      <c r="M3433" s="94" t="str">
        <f>+IFERROR(VLOOKUP(LEFT(F3433,4),'ESTADAR V3 2025'!$C$4:$G$116,4,0),"")</f>
        <v/>
      </c>
      <c r="N3433" s="95" t="str">
        <f t="shared" si="225"/>
        <v/>
      </c>
      <c r="O3433" s="96" t="str">
        <f t="shared" si="226"/>
        <v/>
      </c>
      <c r="P3433" s="14"/>
      <c r="Q3433" s="14"/>
      <c r="R3433" s="218" t="e">
        <f>+VLOOKUP(F3433,'ESTADAR V3 2025'!$D$125:$G$236,4,FALSE)</f>
        <v>#N/A</v>
      </c>
    </row>
    <row r="3434" spans="1:18" x14ac:dyDescent="0.35">
      <c r="A3434" s="83" t="str">
        <f>IFERROR(VLOOKUP(LEFT(F3434,4),Tabla3[[COD]:[PROCESO]],5,0),"")</f>
        <v/>
      </c>
      <c r="B3434" s="15"/>
      <c r="C3434" s="85"/>
      <c r="D3434" s="84" t="e">
        <f>VLOOKUP(E3434,FINCAS!$A$2:$B$77,2,0)</f>
        <v>#N/A</v>
      </c>
      <c r="E3434" s="15"/>
      <c r="F3434" s="15"/>
      <c r="G3434" s="82" t="e">
        <f>VLOOKUP(F3434,'ESTADAR V3 2025'!$D$125:$E$240,2,0)</f>
        <v>#N/A</v>
      </c>
      <c r="H3434" s="86"/>
      <c r="I3434" s="86"/>
      <c r="J3434" s="15"/>
      <c r="K3434" s="92">
        <f t="shared" si="223"/>
        <v>0</v>
      </c>
      <c r="L3434" s="93">
        <f t="shared" si="224"/>
        <v>0</v>
      </c>
      <c r="M3434" s="94" t="str">
        <f>+IFERROR(VLOOKUP(LEFT(F3434,4),'ESTADAR V3 2025'!$C$4:$G$116,4,0),"")</f>
        <v/>
      </c>
      <c r="N3434" s="95" t="str">
        <f t="shared" si="225"/>
        <v/>
      </c>
      <c r="O3434" s="96" t="str">
        <f t="shared" si="226"/>
        <v/>
      </c>
      <c r="P3434" s="14"/>
      <c r="Q3434" s="14"/>
      <c r="R3434" s="218" t="e">
        <f>+VLOOKUP(F3434,'ESTADAR V3 2025'!$D$125:$G$236,4,FALSE)</f>
        <v>#N/A</v>
      </c>
    </row>
    <row r="3435" spans="1:18" x14ac:dyDescent="0.35">
      <c r="A3435" s="83" t="str">
        <f>IFERROR(VLOOKUP(LEFT(F3435,4),Tabla3[[COD]:[PROCESO]],5,0),"")</f>
        <v/>
      </c>
      <c r="B3435" s="15"/>
      <c r="C3435" s="85"/>
      <c r="D3435" s="84" t="e">
        <f>VLOOKUP(E3435,FINCAS!$A$2:$B$77,2,0)</f>
        <v>#N/A</v>
      </c>
      <c r="E3435" s="15"/>
      <c r="F3435" s="15"/>
      <c r="G3435" s="82" t="e">
        <f>VLOOKUP(F3435,'ESTADAR V3 2025'!$D$125:$E$240,2,0)</f>
        <v>#N/A</v>
      </c>
      <c r="H3435" s="86"/>
      <c r="I3435" s="86"/>
      <c r="J3435" s="15"/>
      <c r="K3435" s="92">
        <f t="shared" si="223"/>
        <v>0</v>
      </c>
      <c r="L3435" s="93">
        <f t="shared" si="224"/>
        <v>0</v>
      </c>
      <c r="M3435" s="94" t="str">
        <f>+IFERROR(VLOOKUP(LEFT(F3435,4),'ESTADAR V3 2025'!$C$4:$G$116,4,0),"")</f>
        <v/>
      </c>
      <c r="N3435" s="95" t="str">
        <f t="shared" si="225"/>
        <v/>
      </c>
      <c r="O3435" s="96" t="str">
        <f t="shared" si="226"/>
        <v/>
      </c>
      <c r="P3435" s="14"/>
      <c r="Q3435" s="14"/>
      <c r="R3435" s="218" t="e">
        <f>+VLOOKUP(F3435,'ESTADAR V3 2025'!$D$125:$G$236,4,FALSE)</f>
        <v>#N/A</v>
      </c>
    </row>
    <row r="3436" spans="1:18" x14ac:dyDescent="0.35">
      <c r="A3436" s="83" t="str">
        <f>IFERROR(VLOOKUP(LEFT(F3436,4),Tabla3[[COD]:[PROCESO]],5,0),"")</f>
        <v/>
      </c>
      <c r="B3436" s="15"/>
      <c r="C3436" s="85"/>
      <c r="D3436" s="84" t="e">
        <f>VLOOKUP(E3436,FINCAS!$A$2:$B$77,2,0)</f>
        <v>#N/A</v>
      </c>
      <c r="E3436" s="15"/>
      <c r="F3436" s="15"/>
      <c r="G3436" s="82" t="e">
        <f>VLOOKUP(F3436,'ESTADAR V3 2025'!$D$125:$E$240,2,0)</f>
        <v>#N/A</v>
      </c>
      <c r="H3436" s="86"/>
      <c r="I3436" s="86"/>
      <c r="J3436" s="15"/>
      <c r="K3436" s="92">
        <f t="shared" si="223"/>
        <v>0</v>
      </c>
      <c r="L3436" s="93">
        <f t="shared" si="224"/>
        <v>0</v>
      </c>
      <c r="M3436" s="94" t="str">
        <f>+IFERROR(VLOOKUP(LEFT(F3436,4),'ESTADAR V3 2025'!$C$4:$G$116,4,0),"")</f>
        <v/>
      </c>
      <c r="N3436" s="95" t="str">
        <f t="shared" si="225"/>
        <v/>
      </c>
      <c r="O3436" s="96" t="str">
        <f t="shared" si="226"/>
        <v/>
      </c>
      <c r="P3436" s="14"/>
      <c r="Q3436" s="14"/>
      <c r="R3436" s="218" t="e">
        <f>+VLOOKUP(F3436,'ESTADAR V3 2025'!$D$125:$G$236,4,FALSE)</f>
        <v>#N/A</v>
      </c>
    </row>
    <row r="3437" spans="1:18" x14ac:dyDescent="0.35">
      <c r="A3437" s="83" t="str">
        <f>IFERROR(VLOOKUP(LEFT(F3437,4),Tabla3[[COD]:[PROCESO]],5,0),"")</f>
        <v/>
      </c>
      <c r="B3437" s="15"/>
      <c r="C3437" s="85"/>
      <c r="D3437" s="84" t="e">
        <f>VLOOKUP(E3437,FINCAS!$A$2:$B$77,2,0)</f>
        <v>#N/A</v>
      </c>
      <c r="E3437" s="15"/>
      <c r="F3437" s="15"/>
      <c r="G3437" s="82" t="e">
        <f>VLOOKUP(F3437,'ESTADAR V3 2025'!$D$125:$E$240,2,0)</f>
        <v>#N/A</v>
      </c>
      <c r="H3437" s="86"/>
      <c r="I3437" s="86"/>
      <c r="J3437" s="15"/>
      <c r="K3437" s="92">
        <f t="shared" si="223"/>
        <v>0</v>
      </c>
      <c r="L3437" s="93">
        <f t="shared" si="224"/>
        <v>0</v>
      </c>
      <c r="M3437" s="94" t="str">
        <f>+IFERROR(VLOOKUP(LEFT(F3437,4),'ESTADAR V3 2025'!$C$4:$G$116,4,0),"")</f>
        <v/>
      </c>
      <c r="N3437" s="95" t="str">
        <f t="shared" si="225"/>
        <v/>
      </c>
      <c r="O3437" s="96" t="str">
        <f t="shared" si="226"/>
        <v/>
      </c>
      <c r="P3437" s="14"/>
      <c r="Q3437" s="14"/>
      <c r="R3437" s="218" t="e">
        <f>+VLOOKUP(F3437,'ESTADAR V3 2025'!$D$125:$G$236,4,FALSE)</f>
        <v>#N/A</v>
      </c>
    </row>
    <row r="3438" spans="1:18" x14ac:dyDescent="0.35">
      <c r="A3438" s="83" t="str">
        <f>IFERROR(VLOOKUP(LEFT(F3438,4),Tabla3[[COD]:[PROCESO]],5,0),"")</f>
        <v/>
      </c>
      <c r="B3438" s="15"/>
      <c r="C3438" s="85"/>
      <c r="D3438" s="84" t="e">
        <f>VLOOKUP(E3438,FINCAS!$A$2:$B$77,2,0)</f>
        <v>#N/A</v>
      </c>
      <c r="E3438" s="15"/>
      <c r="F3438" s="15"/>
      <c r="G3438" s="82" t="e">
        <f>VLOOKUP(F3438,'ESTADAR V3 2025'!$D$125:$E$240,2,0)</f>
        <v>#N/A</v>
      </c>
      <c r="H3438" s="86"/>
      <c r="I3438" s="86"/>
      <c r="J3438" s="15"/>
      <c r="K3438" s="92">
        <f t="shared" si="223"/>
        <v>0</v>
      </c>
      <c r="L3438" s="93">
        <f t="shared" si="224"/>
        <v>0</v>
      </c>
      <c r="M3438" s="94" t="str">
        <f>+IFERROR(VLOOKUP(LEFT(F3438,4),'ESTADAR V3 2025'!$C$4:$G$116,4,0),"")</f>
        <v/>
      </c>
      <c r="N3438" s="95" t="str">
        <f t="shared" si="225"/>
        <v/>
      </c>
      <c r="O3438" s="96" t="str">
        <f t="shared" si="226"/>
        <v/>
      </c>
      <c r="P3438" s="14"/>
      <c r="Q3438" s="14"/>
      <c r="R3438" s="218" t="e">
        <f>+VLOOKUP(F3438,'ESTADAR V3 2025'!$D$125:$G$236,4,FALSE)</f>
        <v>#N/A</v>
      </c>
    </row>
    <row r="3439" spans="1:18" x14ac:dyDescent="0.35">
      <c r="A3439" s="83" t="str">
        <f>IFERROR(VLOOKUP(LEFT(F3439,4),Tabla3[[COD]:[PROCESO]],5,0),"")</f>
        <v/>
      </c>
      <c r="B3439" s="15"/>
      <c r="C3439" s="85"/>
      <c r="D3439" s="84" t="e">
        <f>VLOOKUP(E3439,FINCAS!$A$2:$B$77,2,0)</f>
        <v>#N/A</v>
      </c>
      <c r="E3439" s="15"/>
      <c r="F3439" s="15"/>
      <c r="G3439" s="82" t="e">
        <f>VLOOKUP(F3439,'ESTADAR V3 2025'!$D$125:$E$240,2,0)</f>
        <v>#N/A</v>
      </c>
      <c r="H3439" s="86"/>
      <c r="I3439" s="86"/>
      <c r="J3439" s="15"/>
      <c r="K3439" s="92">
        <f t="shared" si="223"/>
        <v>0</v>
      </c>
      <c r="L3439" s="93">
        <f t="shared" si="224"/>
        <v>0</v>
      </c>
      <c r="M3439" s="94" t="str">
        <f>+IFERROR(VLOOKUP(LEFT(F3439,4),'ESTADAR V3 2025'!$C$4:$G$116,4,0),"")</f>
        <v/>
      </c>
      <c r="N3439" s="95" t="str">
        <f t="shared" si="225"/>
        <v/>
      </c>
      <c r="O3439" s="96" t="str">
        <f t="shared" si="226"/>
        <v/>
      </c>
      <c r="P3439" s="14"/>
      <c r="Q3439" s="14"/>
      <c r="R3439" s="218" t="e">
        <f>+VLOOKUP(F3439,'ESTADAR V3 2025'!$D$125:$G$236,4,FALSE)</f>
        <v>#N/A</v>
      </c>
    </row>
    <row r="3440" spans="1:18" x14ac:dyDescent="0.35">
      <c r="A3440" s="83" t="str">
        <f>IFERROR(VLOOKUP(LEFT(F3440,4),Tabla3[[COD]:[PROCESO]],5,0),"")</f>
        <v/>
      </c>
      <c r="B3440" s="15"/>
      <c r="C3440" s="85"/>
      <c r="D3440" s="84" t="e">
        <f>VLOOKUP(E3440,FINCAS!$A$2:$B$77,2,0)</f>
        <v>#N/A</v>
      </c>
      <c r="E3440" s="15"/>
      <c r="F3440" s="15"/>
      <c r="G3440" s="82" t="e">
        <f>VLOOKUP(F3440,'ESTADAR V3 2025'!$D$125:$E$240,2,0)</f>
        <v>#N/A</v>
      </c>
      <c r="H3440" s="86"/>
      <c r="I3440" s="86"/>
      <c r="J3440" s="15"/>
      <c r="K3440" s="92">
        <f t="shared" si="223"/>
        <v>0</v>
      </c>
      <c r="L3440" s="93">
        <f t="shared" si="224"/>
        <v>0</v>
      </c>
      <c r="M3440" s="94" t="str">
        <f>+IFERROR(VLOOKUP(LEFT(F3440,4),'ESTADAR V3 2025'!$C$4:$G$116,4,0),"")</f>
        <v/>
      </c>
      <c r="N3440" s="95" t="str">
        <f t="shared" si="225"/>
        <v/>
      </c>
      <c r="O3440" s="96" t="str">
        <f t="shared" si="226"/>
        <v/>
      </c>
      <c r="P3440" s="14"/>
      <c r="Q3440" s="14"/>
      <c r="R3440" s="218" t="e">
        <f>+VLOOKUP(F3440,'ESTADAR V3 2025'!$D$125:$G$236,4,FALSE)</f>
        <v>#N/A</v>
      </c>
    </row>
    <row r="3441" spans="1:18" x14ac:dyDescent="0.35">
      <c r="A3441" s="83" t="str">
        <f>IFERROR(VLOOKUP(LEFT(F3441,4),Tabla3[[COD]:[PROCESO]],5,0),"")</f>
        <v/>
      </c>
      <c r="B3441" s="15"/>
      <c r="C3441" s="85"/>
      <c r="D3441" s="84" t="e">
        <f>VLOOKUP(E3441,FINCAS!$A$2:$B$77,2,0)</f>
        <v>#N/A</v>
      </c>
      <c r="E3441" s="15"/>
      <c r="F3441" s="15"/>
      <c r="G3441" s="82" t="e">
        <f>VLOOKUP(F3441,'ESTADAR V3 2025'!$D$125:$E$240,2,0)</f>
        <v>#N/A</v>
      </c>
      <c r="H3441" s="86"/>
      <c r="I3441" s="86"/>
      <c r="J3441" s="15"/>
      <c r="K3441" s="92">
        <f t="shared" si="223"/>
        <v>0</v>
      </c>
      <c r="L3441" s="93">
        <f t="shared" si="224"/>
        <v>0</v>
      </c>
      <c r="M3441" s="94" t="str">
        <f>+IFERROR(VLOOKUP(LEFT(F3441,4),'ESTADAR V3 2025'!$C$4:$G$116,4,0),"")</f>
        <v/>
      </c>
      <c r="N3441" s="95" t="str">
        <f t="shared" si="225"/>
        <v/>
      </c>
      <c r="O3441" s="96" t="str">
        <f t="shared" si="226"/>
        <v/>
      </c>
      <c r="P3441" s="14"/>
      <c r="Q3441" s="14"/>
      <c r="R3441" s="218" t="e">
        <f>+VLOOKUP(F3441,'ESTADAR V3 2025'!$D$125:$G$236,4,FALSE)</f>
        <v>#N/A</v>
      </c>
    </row>
    <row r="3442" spans="1:18" x14ac:dyDescent="0.35">
      <c r="A3442" s="83" t="str">
        <f>IFERROR(VLOOKUP(LEFT(F3442,4),Tabla3[[COD]:[PROCESO]],5,0),"")</f>
        <v/>
      </c>
      <c r="B3442" s="15"/>
      <c r="C3442" s="85"/>
      <c r="D3442" s="84" t="e">
        <f>VLOOKUP(E3442,FINCAS!$A$2:$B$77,2,0)</f>
        <v>#N/A</v>
      </c>
      <c r="E3442" s="15"/>
      <c r="F3442" s="15"/>
      <c r="G3442" s="82" t="e">
        <f>VLOOKUP(F3442,'ESTADAR V3 2025'!$D$125:$E$240,2,0)</f>
        <v>#N/A</v>
      </c>
      <c r="H3442" s="86"/>
      <c r="I3442" s="86"/>
      <c r="J3442" s="15"/>
      <c r="K3442" s="92">
        <f t="shared" si="223"/>
        <v>0</v>
      </c>
      <c r="L3442" s="93">
        <f t="shared" si="224"/>
        <v>0</v>
      </c>
      <c r="M3442" s="94" t="str">
        <f>+IFERROR(VLOOKUP(LEFT(F3442,4),'ESTADAR V3 2025'!$C$4:$G$116,4,0),"")</f>
        <v/>
      </c>
      <c r="N3442" s="95" t="str">
        <f t="shared" si="225"/>
        <v/>
      </c>
      <c r="O3442" s="96" t="str">
        <f t="shared" si="226"/>
        <v/>
      </c>
      <c r="P3442" s="14"/>
      <c r="Q3442" s="14"/>
      <c r="R3442" s="218" t="e">
        <f>+VLOOKUP(F3442,'ESTADAR V3 2025'!$D$125:$G$236,4,FALSE)</f>
        <v>#N/A</v>
      </c>
    </row>
    <row r="3443" spans="1:18" x14ac:dyDescent="0.35">
      <c r="A3443" s="83" t="str">
        <f>IFERROR(VLOOKUP(LEFT(F3443,4),Tabla3[[COD]:[PROCESO]],5,0),"")</f>
        <v/>
      </c>
      <c r="B3443" s="15"/>
      <c r="C3443" s="85"/>
      <c r="D3443" s="84" t="e">
        <f>VLOOKUP(E3443,FINCAS!$A$2:$B$77,2,0)</f>
        <v>#N/A</v>
      </c>
      <c r="E3443" s="15"/>
      <c r="F3443" s="15"/>
      <c r="G3443" s="82" t="e">
        <f>VLOOKUP(F3443,'ESTADAR V3 2025'!$D$125:$E$240,2,0)</f>
        <v>#N/A</v>
      </c>
      <c r="H3443" s="86"/>
      <c r="I3443" s="86"/>
      <c r="J3443" s="15"/>
      <c r="K3443" s="92">
        <f t="shared" si="223"/>
        <v>0</v>
      </c>
      <c r="L3443" s="93">
        <f t="shared" si="224"/>
        <v>0</v>
      </c>
      <c r="M3443" s="94" t="str">
        <f>+IFERROR(VLOOKUP(LEFT(F3443,4),'ESTADAR V3 2025'!$C$4:$G$116,4,0),"")</f>
        <v/>
      </c>
      <c r="N3443" s="95" t="str">
        <f t="shared" si="225"/>
        <v/>
      </c>
      <c r="O3443" s="96" t="str">
        <f t="shared" si="226"/>
        <v/>
      </c>
      <c r="P3443" s="14"/>
      <c r="Q3443" s="14"/>
      <c r="R3443" s="218" t="e">
        <f>+VLOOKUP(F3443,'ESTADAR V3 2025'!$D$125:$G$236,4,FALSE)</f>
        <v>#N/A</v>
      </c>
    </row>
    <row r="3444" spans="1:18" x14ac:dyDescent="0.35">
      <c r="A3444" s="83" t="str">
        <f>IFERROR(VLOOKUP(LEFT(F3444,4),Tabla3[[COD]:[PROCESO]],5,0),"")</f>
        <v/>
      </c>
      <c r="B3444" s="15"/>
      <c r="C3444" s="85"/>
      <c r="D3444" s="84" t="e">
        <f>VLOOKUP(E3444,FINCAS!$A$2:$B$77,2,0)</f>
        <v>#N/A</v>
      </c>
      <c r="E3444" s="15"/>
      <c r="F3444" s="15"/>
      <c r="G3444" s="82" t="e">
        <f>VLOOKUP(F3444,'ESTADAR V3 2025'!$D$125:$E$240,2,0)</f>
        <v>#N/A</v>
      </c>
      <c r="H3444" s="86"/>
      <c r="I3444" s="86"/>
      <c r="J3444" s="15"/>
      <c r="K3444" s="92">
        <f t="shared" si="223"/>
        <v>0</v>
      </c>
      <c r="L3444" s="93">
        <f t="shared" si="224"/>
        <v>0</v>
      </c>
      <c r="M3444" s="94" t="str">
        <f>+IFERROR(VLOOKUP(LEFT(F3444,4),'ESTADAR V3 2025'!$C$4:$G$116,4,0),"")</f>
        <v/>
      </c>
      <c r="N3444" s="95" t="str">
        <f t="shared" si="225"/>
        <v/>
      </c>
      <c r="O3444" s="96" t="str">
        <f t="shared" si="226"/>
        <v/>
      </c>
      <c r="P3444" s="14"/>
      <c r="Q3444" s="14"/>
      <c r="R3444" s="218" t="e">
        <f>+VLOOKUP(F3444,'ESTADAR V3 2025'!$D$125:$G$236,4,FALSE)</f>
        <v>#N/A</v>
      </c>
    </row>
    <row r="3445" spans="1:18" x14ac:dyDescent="0.35">
      <c r="A3445" s="83" t="str">
        <f>IFERROR(VLOOKUP(LEFT(F3445,4),Tabla3[[COD]:[PROCESO]],5,0),"")</f>
        <v/>
      </c>
      <c r="B3445" s="15"/>
      <c r="C3445" s="85"/>
      <c r="D3445" s="84" t="e">
        <f>VLOOKUP(E3445,FINCAS!$A$2:$B$77,2,0)</f>
        <v>#N/A</v>
      </c>
      <c r="E3445" s="15"/>
      <c r="F3445" s="15"/>
      <c r="G3445" s="82" t="e">
        <f>VLOOKUP(F3445,'ESTADAR V3 2025'!$D$125:$E$240,2,0)</f>
        <v>#N/A</v>
      </c>
      <c r="H3445" s="86"/>
      <c r="I3445" s="86"/>
      <c r="J3445" s="15"/>
      <c r="K3445" s="92">
        <f t="shared" si="223"/>
        <v>0</v>
      </c>
      <c r="L3445" s="93">
        <f t="shared" si="224"/>
        <v>0</v>
      </c>
      <c r="M3445" s="94" t="str">
        <f>+IFERROR(VLOOKUP(LEFT(F3445,4),'ESTADAR V3 2025'!$C$4:$G$116,4,0),"")</f>
        <v/>
      </c>
      <c r="N3445" s="95" t="str">
        <f t="shared" si="225"/>
        <v/>
      </c>
      <c r="O3445" s="96" t="str">
        <f t="shared" si="226"/>
        <v/>
      </c>
      <c r="P3445" s="14"/>
      <c r="Q3445" s="14"/>
      <c r="R3445" s="218" t="e">
        <f>+VLOOKUP(F3445,'ESTADAR V3 2025'!$D$125:$G$236,4,FALSE)</f>
        <v>#N/A</v>
      </c>
    </row>
    <row r="3446" spans="1:18" x14ac:dyDescent="0.35">
      <c r="A3446" s="83" t="str">
        <f>IFERROR(VLOOKUP(LEFT(F3446,4),Tabla3[[COD]:[PROCESO]],5,0),"")</f>
        <v/>
      </c>
      <c r="B3446" s="15"/>
      <c r="C3446" s="85"/>
      <c r="D3446" s="84" t="e">
        <f>VLOOKUP(E3446,FINCAS!$A$2:$B$77,2,0)</f>
        <v>#N/A</v>
      </c>
      <c r="E3446" s="15"/>
      <c r="F3446" s="15"/>
      <c r="G3446" s="82" t="e">
        <f>VLOOKUP(F3446,'ESTADAR V3 2025'!$D$125:$E$240,2,0)</f>
        <v>#N/A</v>
      </c>
      <c r="H3446" s="86"/>
      <c r="I3446" s="86"/>
      <c r="J3446" s="15"/>
      <c r="K3446" s="92">
        <f t="shared" si="223"/>
        <v>0</v>
      </c>
      <c r="L3446" s="93">
        <f t="shared" si="224"/>
        <v>0</v>
      </c>
      <c r="M3446" s="94" t="str">
        <f>+IFERROR(VLOOKUP(LEFT(F3446,4),'ESTADAR V3 2025'!$C$4:$G$116,4,0),"")</f>
        <v/>
      </c>
      <c r="N3446" s="95" t="str">
        <f t="shared" si="225"/>
        <v/>
      </c>
      <c r="O3446" s="96" t="str">
        <f t="shared" si="226"/>
        <v/>
      </c>
      <c r="P3446" s="14"/>
      <c r="Q3446" s="14"/>
      <c r="R3446" s="218" t="e">
        <f>+VLOOKUP(F3446,'ESTADAR V3 2025'!$D$125:$G$236,4,FALSE)</f>
        <v>#N/A</v>
      </c>
    </row>
    <row r="3447" spans="1:18" x14ac:dyDescent="0.35">
      <c r="A3447" s="83" t="str">
        <f>IFERROR(VLOOKUP(LEFT(F3447,4),Tabla3[[COD]:[PROCESO]],5,0),"")</f>
        <v/>
      </c>
      <c r="B3447" s="15"/>
      <c r="C3447" s="85"/>
      <c r="D3447" s="84" t="e">
        <f>VLOOKUP(E3447,FINCAS!$A$2:$B$77,2,0)</f>
        <v>#N/A</v>
      </c>
      <c r="E3447" s="15"/>
      <c r="F3447" s="15"/>
      <c r="G3447" s="82" t="e">
        <f>VLOOKUP(F3447,'ESTADAR V3 2025'!$D$125:$E$240,2,0)</f>
        <v>#N/A</v>
      </c>
      <c r="H3447" s="86"/>
      <c r="I3447" s="86"/>
      <c r="J3447" s="15"/>
      <c r="K3447" s="92">
        <f t="shared" si="223"/>
        <v>0</v>
      </c>
      <c r="L3447" s="93">
        <f t="shared" si="224"/>
        <v>0</v>
      </c>
      <c r="M3447" s="94" t="str">
        <f>+IFERROR(VLOOKUP(LEFT(F3447,4),'ESTADAR V3 2025'!$C$4:$G$116,4,0),"")</f>
        <v/>
      </c>
      <c r="N3447" s="95" t="str">
        <f t="shared" si="225"/>
        <v/>
      </c>
      <c r="O3447" s="96" t="str">
        <f t="shared" si="226"/>
        <v/>
      </c>
      <c r="P3447" s="14"/>
      <c r="Q3447" s="14"/>
      <c r="R3447" s="218" t="e">
        <f>+VLOOKUP(F3447,'ESTADAR V3 2025'!$D$125:$G$236,4,FALSE)</f>
        <v>#N/A</v>
      </c>
    </row>
    <row r="3448" spans="1:18" x14ac:dyDescent="0.35">
      <c r="A3448" s="83" t="str">
        <f>IFERROR(VLOOKUP(LEFT(F3448,4),Tabla3[[COD]:[PROCESO]],5,0),"")</f>
        <v/>
      </c>
      <c r="B3448" s="15"/>
      <c r="C3448" s="85"/>
      <c r="D3448" s="84" t="e">
        <f>VLOOKUP(E3448,FINCAS!$A$2:$B$77,2,0)</f>
        <v>#N/A</v>
      </c>
      <c r="E3448" s="15"/>
      <c r="F3448" s="15"/>
      <c r="G3448" s="82" t="e">
        <f>VLOOKUP(F3448,'ESTADAR V3 2025'!$D$125:$E$240,2,0)</f>
        <v>#N/A</v>
      </c>
      <c r="H3448" s="86"/>
      <c r="I3448" s="86"/>
      <c r="J3448" s="15"/>
      <c r="K3448" s="92">
        <f t="shared" si="223"/>
        <v>0</v>
      </c>
      <c r="L3448" s="93">
        <f t="shared" si="224"/>
        <v>0</v>
      </c>
      <c r="M3448" s="94" t="str">
        <f>+IFERROR(VLOOKUP(LEFT(F3448,4),'ESTADAR V3 2025'!$C$4:$G$116,4,0),"")</f>
        <v/>
      </c>
      <c r="N3448" s="95" t="str">
        <f t="shared" si="225"/>
        <v/>
      </c>
      <c r="O3448" s="96" t="str">
        <f t="shared" si="226"/>
        <v/>
      </c>
      <c r="P3448" s="14"/>
      <c r="Q3448" s="14"/>
      <c r="R3448" s="218" t="e">
        <f>+VLOOKUP(F3448,'ESTADAR V3 2025'!$D$125:$G$236,4,FALSE)</f>
        <v>#N/A</v>
      </c>
    </row>
    <row r="3449" spans="1:18" x14ac:dyDescent="0.35">
      <c r="A3449" s="83" t="str">
        <f>IFERROR(VLOOKUP(LEFT(F3449,4),Tabla3[[COD]:[PROCESO]],5,0),"")</f>
        <v/>
      </c>
      <c r="B3449" s="15"/>
      <c r="C3449" s="85"/>
      <c r="D3449" s="84" t="e">
        <f>VLOOKUP(E3449,FINCAS!$A$2:$B$77,2,0)</f>
        <v>#N/A</v>
      </c>
      <c r="E3449" s="15"/>
      <c r="F3449" s="15"/>
      <c r="G3449" s="82" t="e">
        <f>VLOOKUP(F3449,'ESTADAR V3 2025'!$D$125:$E$240,2,0)</f>
        <v>#N/A</v>
      </c>
      <c r="H3449" s="86"/>
      <c r="I3449" s="86"/>
      <c r="J3449" s="15"/>
      <c r="K3449" s="92">
        <f t="shared" si="223"/>
        <v>0</v>
      </c>
      <c r="L3449" s="93">
        <f t="shared" si="224"/>
        <v>0</v>
      </c>
      <c r="M3449" s="94" t="str">
        <f>+IFERROR(VLOOKUP(LEFT(F3449,4),'ESTADAR V3 2025'!$C$4:$G$116,4,0),"")</f>
        <v/>
      </c>
      <c r="N3449" s="95" t="str">
        <f t="shared" si="225"/>
        <v/>
      </c>
      <c r="O3449" s="96" t="str">
        <f t="shared" si="226"/>
        <v/>
      </c>
      <c r="P3449" s="14"/>
      <c r="Q3449" s="14"/>
      <c r="R3449" s="218" t="e">
        <f>+VLOOKUP(F3449,'ESTADAR V3 2025'!$D$125:$G$236,4,FALSE)</f>
        <v>#N/A</v>
      </c>
    </row>
    <row r="3450" spans="1:18" x14ac:dyDescent="0.35">
      <c r="A3450" s="83" t="str">
        <f>IFERROR(VLOOKUP(LEFT(F3450,4),Tabla3[[COD]:[PROCESO]],5,0),"")</f>
        <v/>
      </c>
      <c r="B3450" s="15"/>
      <c r="C3450" s="85"/>
      <c r="D3450" s="84" t="e">
        <f>VLOOKUP(E3450,FINCAS!$A$2:$B$77,2,0)</f>
        <v>#N/A</v>
      </c>
      <c r="E3450" s="15"/>
      <c r="F3450" s="15"/>
      <c r="G3450" s="82" t="e">
        <f>VLOOKUP(F3450,'ESTADAR V3 2025'!$D$125:$E$240,2,0)</f>
        <v>#N/A</v>
      </c>
      <c r="H3450" s="86"/>
      <c r="I3450" s="86"/>
      <c r="J3450" s="15"/>
      <c r="K3450" s="92">
        <f t="shared" si="223"/>
        <v>0</v>
      </c>
      <c r="L3450" s="93">
        <f t="shared" si="224"/>
        <v>0</v>
      </c>
      <c r="M3450" s="94" t="str">
        <f>+IFERROR(VLOOKUP(LEFT(F3450,4),'ESTADAR V3 2025'!$C$4:$G$116,4,0),"")</f>
        <v/>
      </c>
      <c r="N3450" s="95" t="str">
        <f t="shared" si="225"/>
        <v/>
      </c>
      <c r="O3450" s="96" t="str">
        <f t="shared" si="226"/>
        <v/>
      </c>
      <c r="P3450" s="14"/>
      <c r="Q3450" s="14"/>
      <c r="R3450" s="218" t="e">
        <f>+VLOOKUP(F3450,'ESTADAR V3 2025'!$D$125:$G$236,4,FALSE)</f>
        <v>#N/A</v>
      </c>
    </row>
    <row r="3451" spans="1:18" x14ac:dyDescent="0.35">
      <c r="A3451" s="83" t="str">
        <f>IFERROR(VLOOKUP(LEFT(F3451,4),Tabla3[[COD]:[PROCESO]],5,0),"")</f>
        <v/>
      </c>
      <c r="B3451" s="15"/>
      <c r="C3451" s="85"/>
      <c r="D3451" s="84" t="e">
        <f>VLOOKUP(E3451,FINCAS!$A$2:$B$77,2,0)</f>
        <v>#N/A</v>
      </c>
      <c r="E3451" s="15"/>
      <c r="F3451" s="15"/>
      <c r="G3451" s="82" t="e">
        <f>VLOOKUP(F3451,'ESTADAR V3 2025'!$D$125:$E$240,2,0)</f>
        <v>#N/A</v>
      </c>
      <c r="H3451" s="86"/>
      <c r="I3451" s="86"/>
      <c r="J3451" s="15"/>
      <c r="K3451" s="92">
        <f t="shared" si="223"/>
        <v>0</v>
      </c>
      <c r="L3451" s="93">
        <f t="shared" si="224"/>
        <v>0</v>
      </c>
      <c r="M3451" s="94" t="str">
        <f>+IFERROR(VLOOKUP(LEFT(F3451,4),'ESTADAR V3 2025'!$C$4:$G$116,4,0),"")</f>
        <v/>
      </c>
      <c r="N3451" s="95" t="str">
        <f t="shared" si="225"/>
        <v/>
      </c>
      <c r="O3451" s="96" t="str">
        <f t="shared" si="226"/>
        <v/>
      </c>
      <c r="P3451" s="14"/>
      <c r="Q3451" s="14"/>
      <c r="R3451" s="218" t="e">
        <f>+VLOOKUP(F3451,'ESTADAR V3 2025'!$D$125:$G$236,4,FALSE)</f>
        <v>#N/A</v>
      </c>
    </row>
    <row r="3452" spans="1:18" x14ac:dyDescent="0.35">
      <c r="A3452" s="83" t="str">
        <f>IFERROR(VLOOKUP(LEFT(F3452,4),Tabla3[[COD]:[PROCESO]],5,0),"")</f>
        <v/>
      </c>
      <c r="B3452" s="15"/>
      <c r="C3452" s="85"/>
      <c r="D3452" s="84" t="e">
        <f>VLOOKUP(E3452,FINCAS!$A$2:$B$77,2,0)</f>
        <v>#N/A</v>
      </c>
      <c r="E3452" s="15"/>
      <c r="F3452" s="15"/>
      <c r="G3452" s="82" t="e">
        <f>VLOOKUP(F3452,'ESTADAR V3 2025'!$D$125:$E$240,2,0)</f>
        <v>#N/A</v>
      </c>
      <c r="H3452" s="86"/>
      <c r="I3452" s="86"/>
      <c r="J3452" s="15"/>
      <c r="K3452" s="92">
        <f t="shared" si="223"/>
        <v>0</v>
      </c>
      <c r="L3452" s="93">
        <f t="shared" si="224"/>
        <v>0</v>
      </c>
      <c r="M3452" s="94" t="str">
        <f>+IFERROR(VLOOKUP(LEFT(F3452,4),'ESTADAR V3 2025'!$C$4:$G$116,4,0),"")</f>
        <v/>
      </c>
      <c r="N3452" s="95" t="str">
        <f t="shared" si="225"/>
        <v/>
      </c>
      <c r="O3452" s="96" t="str">
        <f t="shared" si="226"/>
        <v/>
      </c>
      <c r="P3452" s="14"/>
      <c r="Q3452" s="14"/>
      <c r="R3452" s="218" t="e">
        <f>+VLOOKUP(F3452,'ESTADAR V3 2025'!$D$125:$G$236,4,FALSE)</f>
        <v>#N/A</v>
      </c>
    </row>
    <row r="3453" spans="1:18" x14ac:dyDescent="0.35">
      <c r="A3453" s="83" t="str">
        <f>IFERROR(VLOOKUP(LEFT(F3453,4),Tabla3[[COD]:[PROCESO]],5,0),"")</f>
        <v/>
      </c>
      <c r="B3453" s="15"/>
      <c r="C3453" s="85"/>
      <c r="D3453" s="84" t="e">
        <f>VLOOKUP(E3453,FINCAS!$A$2:$B$77,2,0)</f>
        <v>#N/A</v>
      </c>
      <c r="E3453" s="15"/>
      <c r="F3453" s="15"/>
      <c r="G3453" s="82" t="e">
        <f>VLOOKUP(F3453,'ESTADAR V3 2025'!$D$125:$E$240,2,0)</f>
        <v>#N/A</v>
      </c>
      <c r="H3453" s="86"/>
      <c r="I3453" s="86"/>
      <c r="J3453" s="15"/>
      <c r="K3453" s="92">
        <f t="shared" si="223"/>
        <v>0</v>
      </c>
      <c r="L3453" s="93">
        <f t="shared" si="224"/>
        <v>0</v>
      </c>
      <c r="M3453" s="94" t="str">
        <f>+IFERROR(VLOOKUP(LEFT(F3453,4),'ESTADAR V3 2025'!$C$4:$G$116,4,0),"")</f>
        <v/>
      </c>
      <c r="N3453" s="95" t="str">
        <f t="shared" si="225"/>
        <v/>
      </c>
      <c r="O3453" s="96" t="str">
        <f t="shared" si="226"/>
        <v/>
      </c>
      <c r="P3453" s="14"/>
      <c r="Q3453" s="14"/>
      <c r="R3453" s="218" t="e">
        <f>+VLOOKUP(F3453,'ESTADAR V3 2025'!$D$125:$G$236,4,FALSE)</f>
        <v>#N/A</v>
      </c>
    </row>
    <row r="3454" spans="1:18" x14ac:dyDescent="0.35">
      <c r="A3454" s="83" t="str">
        <f>IFERROR(VLOOKUP(LEFT(F3454,4),Tabla3[[COD]:[PROCESO]],5,0),"")</f>
        <v/>
      </c>
      <c r="B3454" s="15"/>
      <c r="C3454" s="85"/>
      <c r="D3454" s="84" t="e">
        <f>VLOOKUP(E3454,FINCAS!$A$2:$B$77,2,0)</f>
        <v>#N/A</v>
      </c>
      <c r="E3454" s="15"/>
      <c r="F3454" s="15"/>
      <c r="G3454" s="82" t="e">
        <f>VLOOKUP(F3454,'ESTADAR V3 2025'!$D$125:$E$240,2,0)</f>
        <v>#N/A</v>
      </c>
      <c r="H3454" s="86"/>
      <c r="I3454" s="86"/>
      <c r="J3454" s="15"/>
      <c r="K3454" s="92">
        <f t="shared" si="223"/>
        <v>0</v>
      </c>
      <c r="L3454" s="93">
        <f t="shared" si="224"/>
        <v>0</v>
      </c>
      <c r="M3454" s="94" t="str">
        <f>+IFERROR(VLOOKUP(LEFT(F3454,4),'ESTADAR V3 2025'!$C$4:$G$116,4,0),"")</f>
        <v/>
      </c>
      <c r="N3454" s="95" t="str">
        <f t="shared" si="225"/>
        <v/>
      </c>
      <c r="O3454" s="96" t="str">
        <f t="shared" si="226"/>
        <v/>
      </c>
      <c r="P3454" s="14"/>
      <c r="Q3454" s="14"/>
      <c r="R3454" s="218" t="e">
        <f>+VLOOKUP(F3454,'ESTADAR V3 2025'!$D$125:$G$236,4,FALSE)</f>
        <v>#N/A</v>
      </c>
    </row>
    <row r="3455" spans="1:18" x14ac:dyDescent="0.35">
      <c r="A3455" s="83" t="str">
        <f>IFERROR(VLOOKUP(LEFT(F3455,4),Tabla3[[COD]:[PROCESO]],5,0),"")</f>
        <v/>
      </c>
      <c r="B3455" s="15"/>
      <c r="C3455" s="85"/>
      <c r="D3455" s="84" t="e">
        <f>VLOOKUP(E3455,FINCAS!$A$2:$B$77,2,0)</f>
        <v>#N/A</v>
      </c>
      <c r="E3455" s="15"/>
      <c r="F3455" s="15"/>
      <c r="G3455" s="82" t="e">
        <f>VLOOKUP(F3455,'ESTADAR V3 2025'!$D$125:$E$240,2,0)</f>
        <v>#N/A</v>
      </c>
      <c r="H3455" s="86"/>
      <c r="I3455" s="86"/>
      <c r="J3455" s="15"/>
      <c r="K3455" s="92">
        <f t="shared" si="223"/>
        <v>0</v>
      </c>
      <c r="L3455" s="93">
        <f t="shared" si="224"/>
        <v>0</v>
      </c>
      <c r="M3455" s="94" t="str">
        <f>+IFERROR(VLOOKUP(LEFT(F3455,4),'ESTADAR V3 2025'!$C$4:$G$116,4,0),"")</f>
        <v/>
      </c>
      <c r="N3455" s="95" t="str">
        <f t="shared" si="225"/>
        <v/>
      </c>
      <c r="O3455" s="96" t="str">
        <f t="shared" si="226"/>
        <v/>
      </c>
      <c r="P3455" s="14"/>
      <c r="Q3455" s="14"/>
      <c r="R3455" s="218" t="e">
        <f>+VLOOKUP(F3455,'ESTADAR V3 2025'!$D$125:$G$236,4,FALSE)</f>
        <v>#N/A</v>
      </c>
    </row>
    <row r="3456" spans="1:18" x14ac:dyDescent="0.35">
      <c r="A3456" s="83" t="str">
        <f>IFERROR(VLOOKUP(LEFT(F3456,4),Tabla3[[COD]:[PROCESO]],5,0),"")</f>
        <v/>
      </c>
      <c r="B3456" s="15"/>
      <c r="C3456" s="85"/>
      <c r="D3456" s="84" t="e">
        <f>VLOOKUP(E3456,FINCAS!$A$2:$B$77,2,0)</f>
        <v>#N/A</v>
      </c>
      <c r="E3456" s="15"/>
      <c r="F3456" s="15"/>
      <c r="G3456" s="82" t="e">
        <f>VLOOKUP(F3456,'ESTADAR V3 2025'!$D$125:$E$240,2,0)</f>
        <v>#N/A</v>
      </c>
      <c r="H3456" s="86"/>
      <c r="I3456" s="86"/>
      <c r="J3456" s="15"/>
      <c r="K3456" s="92">
        <f t="shared" si="223"/>
        <v>0</v>
      </c>
      <c r="L3456" s="93">
        <f t="shared" si="224"/>
        <v>0</v>
      </c>
      <c r="M3456" s="94" t="str">
        <f>+IFERROR(VLOOKUP(LEFT(F3456,4),'ESTADAR V3 2025'!$C$4:$G$116,4,0),"")</f>
        <v/>
      </c>
      <c r="N3456" s="95" t="str">
        <f t="shared" si="225"/>
        <v/>
      </c>
      <c r="O3456" s="96" t="str">
        <f t="shared" si="226"/>
        <v/>
      </c>
      <c r="P3456" s="14"/>
      <c r="Q3456" s="14"/>
      <c r="R3456" s="218" t="e">
        <f>+VLOOKUP(F3456,'ESTADAR V3 2025'!$D$125:$G$236,4,FALSE)</f>
        <v>#N/A</v>
      </c>
    </row>
    <row r="3457" spans="1:18" x14ac:dyDescent="0.35">
      <c r="A3457" s="83" t="str">
        <f>IFERROR(VLOOKUP(LEFT(F3457,4),Tabla3[[COD]:[PROCESO]],5,0),"")</f>
        <v/>
      </c>
      <c r="B3457" s="15"/>
      <c r="C3457" s="85"/>
      <c r="D3457" s="84" t="e">
        <f>VLOOKUP(E3457,FINCAS!$A$2:$B$77,2,0)</f>
        <v>#N/A</v>
      </c>
      <c r="E3457" s="15"/>
      <c r="F3457" s="15"/>
      <c r="G3457" s="82" t="e">
        <f>VLOOKUP(F3457,'ESTADAR V3 2025'!$D$125:$E$240,2,0)</f>
        <v>#N/A</v>
      </c>
      <c r="H3457" s="86"/>
      <c r="I3457" s="86"/>
      <c r="J3457" s="15"/>
      <c r="K3457" s="92">
        <f t="shared" si="223"/>
        <v>0</v>
      </c>
      <c r="L3457" s="93">
        <f t="shared" si="224"/>
        <v>0</v>
      </c>
      <c r="M3457" s="94" t="str">
        <f>+IFERROR(VLOOKUP(LEFT(F3457,4),'ESTADAR V3 2025'!$C$4:$G$116,4,0),"")</f>
        <v/>
      </c>
      <c r="N3457" s="95" t="str">
        <f t="shared" si="225"/>
        <v/>
      </c>
      <c r="O3457" s="96" t="str">
        <f t="shared" si="226"/>
        <v/>
      </c>
      <c r="P3457" s="14"/>
      <c r="Q3457" s="14"/>
      <c r="R3457" s="218" t="e">
        <f>+VLOOKUP(F3457,'ESTADAR V3 2025'!$D$125:$G$236,4,FALSE)</f>
        <v>#N/A</v>
      </c>
    </row>
    <row r="3458" spans="1:18" x14ac:dyDescent="0.35">
      <c r="A3458" s="83" t="str">
        <f>IFERROR(VLOOKUP(LEFT(F3458,4),Tabla3[[COD]:[PROCESO]],5,0),"")</f>
        <v/>
      </c>
      <c r="B3458" s="15"/>
      <c r="C3458" s="85"/>
      <c r="D3458" s="84" t="e">
        <f>VLOOKUP(E3458,FINCAS!$A$2:$B$77,2,0)</f>
        <v>#N/A</v>
      </c>
      <c r="E3458" s="15"/>
      <c r="F3458" s="15"/>
      <c r="G3458" s="82" t="e">
        <f>VLOOKUP(F3458,'ESTADAR V3 2025'!$D$125:$E$240,2,0)</f>
        <v>#N/A</v>
      </c>
      <c r="H3458" s="86"/>
      <c r="I3458" s="86"/>
      <c r="J3458" s="15"/>
      <c r="K3458" s="92">
        <f t="shared" si="223"/>
        <v>0</v>
      </c>
      <c r="L3458" s="93">
        <f t="shared" si="224"/>
        <v>0</v>
      </c>
      <c r="M3458" s="94" t="str">
        <f>+IFERROR(VLOOKUP(LEFT(F3458,4),'ESTADAR V3 2025'!$C$4:$G$116,4,0),"")</f>
        <v/>
      </c>
      <c r="N3458" s="95" t="str">
        <f t="shared" si="225"/>
        <v/>
      </c>
      <c r="O3458" s="96" t="str">
        <f t="shared" si="226"/>
        <v/>
      </c>
      <c r="P3458" s="14"/>
      <c r="Q3458" s="14"/>
      <c r="R3458" s="218" t="e">
        <f>+VLOOKUP(F3458,'ESTADAR V3 2025'!$D$125:$G$236,4,FALSE)</f>
        <v>#N/A</v>
      </c>
    </row>
    <row r="3459" spans="1:18" x14ac:dyDescent="0.35">
      <c r="A3459" s="83" t="str">
        <f>IFERROR(VLOOKUP(LEFT(F3459,4),Tabla3[[COD]:[PROCESO]],5,0),"")</f>
        <v/>
      </c>
      <c r="B3459" s="15"/>
      <c r="C3459" s="85"/>
      <c r="D3459" s="84" t="e">
        <f>VLOOKUP(E3459,FINCAS!$A$2:$B$77,2,0)</f>
        <v>#N/A</v>
      </c>
      <c r="E3459" s="15"/>
      <c r="F3459" s="15"/>
      <c r="G3459" s="82" t="e">
        <f>VLOOKUP(F3459,'ESTADAR V3 2025'!$D$125:$E$240,2,0)</f>
        <v>#N/A</v>
      </c>
      <c r="H3459" s="86"/>
      <c r="I3459" s="86"/>
      <c r="J3459" s="15"/>
      <c r="K3459" s="92">
        <f t="shared" si="223"/>
        <v>0</v>
      </c>
      <c r="L3459" s="93">
        <f t="shared" si="224"/>
        <v>0</v>
      </c>
      <c r="M3459" s="94" t="str">
        <f>+IFERROR(VLOOKUP(LEFT(F3459,4),'ESTADAR V3 2025'!$C$4:$G$116,4,0),"")</f>
        <v/>
      </c>
      <c r="N3459" s="95" t="str">
        <f t="shared" si="225"/>
        <v/>
      </c>
      <c r="O3459" s="96" t="str">
        <f t="shared" si="226"/>
        <v/>
      </c>
      <c r="P3459" s="14"/>
      <c r="Q3459" s="14"/>
      <c r="R3459" s="218" t="e">
        <f>+VLOOKUP(F3459,'ESTADAR V3 2025'!$D$125:$G$236,4,FALSE)</f>
        <v>#N/A</v>
      </c>
    </row>
    <row r="3460" spans="1:18" x14ac:dyDescent="0.35">
      <c r="A3460" s="83" t="str">
        <f>IFERROR(VLOOKUP(LEFT(F3460,4),Tabla3[[COD]:[PROCESO]],5,0),"")</f>
        <v/>
      </c>
      <c r="B3460" s="15"/>
      <c r="C3460" s="85"/>
      <c r="D3460" s="84" t="e">
        <f>VLOOKUP(E3460,FINCAS!$A$2:$B$77,2,0)</f>
        <v>#N/A</v>
      </c>
      <c r="E3460" s="15"/>
      <c r="F3460" s="15"/>
      <c r="G3460" s="82" t="e">
        <f>VLOOKUP(F3460,'ESTADAR V3 2025'!$D$125:$E$240,2,0)</f>
        <v>#N/A</v>
      </c>
      <c r="H3460" s="86"/>
      <c r="I3460" s="86"/>
      <c r="J3460" s="15"/>
      <c r="K3460" s="92">
        <f t="shared" si="223"/>
        <v>0</v>
      </c>
      <c r="L3460" s="93">
        <f t="shared" si="224"/>
        <v>0</v>
      </c>
      <c r="M3460" s="94" t="str">
        <f>+IFERROR(VLOOKUP(LEFT(F3460,4),'ESTADAR V3 2025'!$C$4:$G$116,4,0),"")</f>
        <v/>
      </c>
      <c r="N3460" s="95" t="str">
        <f t="shared" si="225"/>
        <v/>
      </c>
      <c r="O3460" s="96" t="str">
        <f t="shared" si="226"/>
        <v/>
      </c>
      <c r="P3460" s="14"/>
      <c r="Q3460" s="14"/>
      <c r="R3460" s="218" t="e">
        <f>+VLOOKUP(F3460,'ESTADAR V3 2025'!$D$125:$G$236,4,FALSE)</f>
        <v>#N/A</v>
      </c>
    </row>
    <row r="3461" spans="1:18" x14ac:dyDescent="0.35">
      <c r="A3461" s="83" t="str">
        <f>IFERROR(VLOOKUP(LEFT(F3461,4),Tabla3[[COD]:[PROCESO]],5,0),"")</f>
        <v/>
      </c>
      <c r="B3461" s="15"/>
      <c r="C3461" s="85"/>
      <c r="D3461" s="84" t="e">
        <f>VLOOKUP(E3461,FINCAS!$A$2:$B$77,2,0)</f>
        <v>#N/A</v>
      </c>
      <c r="E3461" s="15"/>
      <c r="F3461" s="15"/>
      <c r="G3461" s="82" t="e">
        <f>VLOOKUP(F3461,'ESTADAR V3 2025'!$D$125:$E$240,2,0)</f>
        <v>#N/A</v>
      </c>
      <c r="H3461" s="86"/>
      <c r="I3461" s="86"/>
      <c r="J3461" s="15"/>
      <c r="K3461" s="92">
        <f t="shared" si="223"/>
        <v>0</v>
      </c>
      <c r="L3461" s="93">
        <f t="shared" si="224"/>
        <v>0</v>
      </c>
      <c r="M3461" s="94" t="str">
        <f>+IFERROR(VLOOKUP(LEFT(F3461,4),'ESTADAR V3 2025'!$C$4:$G$116,4,0),"")</f>
        <v/>
      </c>
      <c r="N3461" s="95" t="str">
        <f t="shared" si="225"/>
        <v/>
      </c>
      <c r="O3461" s="96" t="str">
        <f t="shared" si="226"/>
        <v/>
      </c>
      <c r="P3461" s="14"/>
      <c r="Q3461" s="14"/>
      <c r="R3461" s="218" t="e">
        <f>+VLOOKUP(F3461,'ESTADAR V3 2025'!$D$125:$G$236,4,FALSE)</f>
        <v>#N/A</v>
      </c>
    </row>
    <row r="3462" spans="1:18" x14ac:dyDescent="0.35">
      <c r="A3462" s="83" t="str">
        <f>IFERROR(VLOOKUP(LEFT(F3462,4),Tabla3[[COD]:[PROCESO]],5,0),"")</f>
        <v/>
      </c>
      <c r="B3462" s="15"/>
      <c r="C3462" s="85"/>
      <c r="D3462" s="84" t="e">
        <f>VLOOKUP(E3462,FINCAS!$A$2:$B$77,2,0)</f>
        <v>#N/A</v>
      </c>
      <c r="E3462" s="15"/>
      <c r="F3462" s="15"/>
      <c r="G3462" s="82" t="e">
        <f>VLOOKUP(F3462,'ESTADAR V3 2025'!$D$125:$E$240,2,0)</f>
        <v>#N/A</v>
      </c>
      <c r="H3462" s="86"/>
      <c r="I3462" s="86"/>
      <c r="J3462" s="15"/>
      <c r="K3462" s="92">
        <f t="shared" si="223"/>
        <v>0</v>
      </c>
      <c r="L3462" s="93">
        <f t="shared" si="224"/>
        <v>0</v>
      </c>
      <c r="M3462" s="94" t="str">
        <f>+IFERROR(VLOOKUP(LEFT(F3462,4),'ESTADAR V3 2025'!$C$4:$G$116,4,0),"")</f>
        <v/>
      </c>
      <c r="N3462" s="95" t="str">
        <f t="shared" si="225"/>
        <v/>
      </c>
      <c r="O3462" s="96" t="str">
        <f t="shared" si="226"/>
        <v/>
      </c>
      <c r="P3462" s="14"/>
      <c r="Q3462" s="14"/>
      <c r="R3462" s="218" t="e">
        <f>+VLOOKUP(F3462,'ESTADAR V3 2025'!$D$125:$G$236,4,FALSE)</f>
        <v>#N/A</v>
      </c>
    </row>
    <row r="3463" spans="1:18" x14ac:dyDescent="0.35">
      <c r="A3463" s="83" t="str">
        <f>IFERROR(VLOOKUP(LEFT(F3463,4),Tabla3[[COD]:[PROCESO]],5,0),"")</f>
        <v/>
      </c>
      <c r="B3463" s="15"/>
      <c r="C3463" s="85"/>
      <c r="D3463" s="84" t="e">
        <f>VLOOKUP(E3463,FINCAS!$A$2:$B$77,2,0)</f>
        <v>#N/A</v>
      </c>
      <c r="E3463" s="15"/>
      <c r="F3463" s="15"/>
      <c r="G3463" s="82" t="e">
        <f>VLOOKUP(F3463,'ESTADAR V3 2025'!$D$125:$E$240,2,0)</f>
        <v>#N/A</v>
      </c>
      <c r="H3463" s="86"/>
      <c r="I3463" s="86"/>
      <c r="J3463" s="15"/>
      <c r="K3463" s="92">
        <f t="shared" si="223"/>
        <v>0</v>
      </c>
      <c r="L3463" s="93">
        <f t="shared" si="224"/>
        <v>0</v>
      </c>
      <c r="M3463" s="94" t="str">
        <f>+IFERROR(VLOOKUP(LEFT(F3463,4),'ESTADAR V3 2025'!$C$4:$G$116,4,0),"")</f>
        <v/>
      </c>
      <c r="N3463" s="95" t="str">
        <f t="shared" si="225"/>
        <v/>
      </c>
      <c r="O3463" s="96" t="str">
        <f t="shared" si="226"/>
        <v/>
      </c>
      <c r="P3463" s="14"/>
      <c r="Q3463" s="14"/>
      <c r="R3463" s="218" t="e">
        <f>+VLOOKUP(F3463,'ESTADAR V3 2025'!$D$125:$G$236,4,FALSE)</f>
        <v>#N/A</v>
      </c>
    </row>
    <row r="3464" spans="1:18" x14ac:dyDescent="0.35">
      <c r="A3464" s="83" t="str">
        <f>IFERROR(VLOOKUP(LEFT(F3464,4),Tabla3[[COD]:[PROCESO]],5,0),"")</f>
        <v/>
      </c>
      <c r="B3464" s="15"/>
      <c r="C3464" s="85"/>
      <c r="D3464" s="84" t="e">
        <f>VLOOKUP(E3464,FINCAS!$A$2:$B$77,2,0)</f>
        <v>#N/A</v>
      </c>
      <c r="E3464" s="15"/>
      <c r="F3464" s="15"/>
      <c r="G3464" s="82" t="e">
        <f>VLOOKUP(F3464,'ESTADAR V3 2025'!$D$125:$E$240,2,0)</f>
        <v>#N/A</v>
      </c>
      <c r="H3464" s="86"/>
      <c r="I3464" s="86"/>
      <c r="J3464" s="15"/>
      <c r="K3464" s="92">
        <f t="shared" si="223"/>
        <v>0</v>
      </c>
      <c r="L3464" s="93">
        <f t="shared" si="224"/>
        <v>0</v>
      </c>
      <c r="M3464" s="94" t="str">
        <f>+IFERROR(VLOOKUP(LEFT(F3464,4),'ESTADAR V3 2025'!$C$4:$G$116,4,0),"")</f>
        <v/>
      </c>
      <c r="N3464" s="95" t="str">
        <f t="shared" si="225"/>
        <v/>
      </c>
      <c r="O3464" s="96" t="str">
        <f t="shared" si="226"/>
        <v/>
      </c>
      <c r="P3464" s="14"/>
      <c r="Q3464" s="14"/>
      <c r="R3464" s="218" t="e">
        <f>+VLOOKUP(F3464,'ESTADAR V3 2025'!$D$125:$G$236,4,FALSE)</f>
        <v>#N/A</v>
      </c>
    </row>
    <row r="3465" spans="1:18" x14ac:dyDescent="0.35">
      <c r="A3465" s="83" t="str">
        <f>IFERROR(VLOOKUP(LEFT(F3465,4),Tabla3[[COD]:[PROCESO]],5,0),"")</f>
        <v/>
      </c>
      <c r="B3465" s="15"/>
      <c r="C3465" s="85"/>
      <c r="D3465" s="84" t="e">
        <f>VLOOKUP(E3465,FINCAS!$A$2:$B$77,2,0)</f>
        <v>#N/A</v>
      </c>
      <c r="E3465" s="15"/>
      <c r="F3465" s="15"/>
      <c r="G3465" s="82" t="e">
        <f>VLOOKUP(F3465,'ESTADAR V3 2025'!$D$125:$E$240,2,0)</f>
        <v>#N/A</v>
      </c>
      <c r="H3465" s="86"/>
      <c r="I3465" s="86"/>
      <c r="J3465" s="15"/>
      <c r="K3465" s="92">
        <f t="shared" si="223"/>
        <v>0</v>
      </c>
      <c r="L3465" s="93">
        <f t="shared" si="224"/>
        <v>0</v>
      </c>
      <c r="M3465" s="94" t="str">
        <f>+IFERROR(VLOOKUP(LEFT(F3465,4),'ESTADAR V3 2025'!$C$4:$G$116,4,0),"")</f>
        <v/>
      </c>
      <c r="N3465" s="95" t="str">
        <f t="shared" si="225"/>
        <v/>
      </c>
      <c r="O3465" s="96" t="str">
        <f t="shared" si="226"/>
        <v/>
      </c>
      <c r="P3465" s="14"/>
      <c r="Q3465" s="14"/>
      <c r="R3465" s="218" t="e">
        <f>+VLOOKUP(F3465,'ESTADAR V3 2025'!$D$125:$G$236,4,FALSE)</f>
        <v>#N/A</v>
      </c>
    </row>
    <row r="3466" spans="1:18" x14ac:dyDescent="0.35">
      <c r="A3466" s="83" t="str">
        <f>IFERROR(VLOOKUP(LEFT(F3466,4),Tabla3[[COD]:[PROCESO]],5,0),"")</f>
        <v/>
      </c>
      <c r="B3466" s="15"/>
      <c r="C3466" s="85"/>
      <c r="D3466" s="84" t="e">
        <f>VLOOKUP(E3466,FINCAS!$A$2:$B$77,2,0)</f>
        <v>#N/A</v>
      </c>
      <c r="E3466" s="15"/>
      <c r="F3466" s="15"/>
      <c r="G3466" s="82" t="e">
        <f>VLOOKUP(F3466,'ESTADAR V3 2025'!$D$125:$E$240,2,0)</f>
        <v>#N/A</v>
      </c>
      <c r="H3466" s="86"/>
      <c r="I3466" s="86"/>
      <c r="J3466" s="15"/>
      <c r="K3466" s="92">
        <f t="shared" si="223"/>
        <v>0</v>
      </c>
      <c r="L3466" s="93">
        <f t="shared" si="224"/>
        <v>0</v>
      </c>
      <c r="M3466" s="94" t="str">
        <f>+IFERROR(VLOOKUP(LEFT(F3466,4),'ESTADAR V3 2025'!$C$4:$G$116,4,0),"")</f>
        <v/>
      </c>
      <c r="N3466" s="95" t="str">
        <f t="shared" si="225"/>
        <v/>
      </c>
      <c r="O3466" s="96" t="str">
        <f t="shared" si="226"/>
        <v/>
      </c>
      <c r="P3466" s="14"/>
      <c r="Q3466" s="14"/>
      <c r="R3466" s="218" t="e">
        <f>+VLOOKUP(F3466,'ESTADAR V3 2025'!$D$125:$G$236,4,FALSE)</f>
        <v>#N/A</v>
      </c>
    </row>
    <row r="3467" spans="1:18" x14ac:dyDescent="0.35">
      <c r="A3467" s="83" t="str">
        <f>IFERROR(VLOOKUP(LEFT(F3467,4),Tabla3[[COD]:[PROCESO]],5,0),"")</f>
        <v/>
      </c>
      <c r="B3467" s="15"/>
      <c r="C3467" s="85"/>
      <c r="D3467" s="84" t="e">
        <f>VLOOKUP(E3467,FINCAS!$A$2:$B$77,2,0)</f>
        <v>#N/A</v>
      </c>
      <c r="E3467" s="15"/>
      <c r="F3467" s="15"/>
      <c r="G3467" s="82" t="e">
        <f>VLOOKUP(F3467,'ESTADAR V3 2025'!$D$125:$E$240,2,0)</f>
        <v>#N/A</v>
      </c>
      <c r="H3467" s="86"/>
      <c r="I3467" s="86"/>
      <c r="J3467" s="15"/>
      <c r="K3467" s="92">
        <f t="shared" si="223"/>
        <v>0</v>
      </c>
      <c r="L3467" s="93">
        <f t="shared" si="224"/>
        <v>0</v>
      </c>
      <c r="M3467" s="94" t="str">
        <f>+IFERROR(VLOOKUP(LEFT(F3467,4),'ESTADAR V3 2025'!$C$4:$G$116,4,0),"")</f>
        <v/>
      </c>
      <c r="N3467" s="95" t="str">
        <f t="shared" si="225"/>
        <v/>
      </c>
      <c r="O3467" s="96" t="str">
        <f t="shared" si="226"/>
        <v/>
      </c>
      <c r="P3467" s="14"/>
      <c r="Q3467" s="14"/>
      <c r="R3467" s="218" t="e">
        <f>+VLOOKUP(F3467,'ESTADAR V3 2025'!$D$125:$G$236,4,FALSE)</f>
        <v>#N/A</v>
      </c>
    </row>
    <row r="3468" spans="1:18" x14ac:dyDescent="0.35">
      <c r="A3468" s="83" t="str">
        <f>IFERROR(VLOOKUP(LEFT(F3468,4),Tabla3[[COD]:[PROCESO]],5,0),"")</f>
        <v/>
      </c>
      <c r="B3468" s="15"/>
      <c r="C3468" s="85"/>
      <c r="D3468" s="84" t="e">
        <f>VLOOKUP(E3468,FINCAS!$A$2:$B$77,2,0)</f>
        <v>#N/A</v>
      </c>
      <c r="E3468" s="15"/>
      <c r="F3468" s="15"/>
      <c r="G3468" s="82" t="e">
        <f>VLOOKUP(F3468,'ESTADAR V3 2025'!$D$125:$E$240,2,0)</f>
        <v>#N/A</v>
      </c>
      <c r="H3468" s="86"/>
      <c r="I3468" s="86"/>
      <c r="J3468" s="15"/>
      <c r="K3468" s="92">
        <f t="shared" si="223"/>
        <v>0</v>
      </c>
      <c r="L3468" s="93">
        <f t="shared" si="224"/>
        <v>0</v>
      </c>
      <c r="M3468" s="94" t="str">
        <f>+IFERROR(VLOOKUP(LEFT(F3468,4),'ESTADAR V3 2025'!$C$4:$G$116,4,0),"")</f>
        <v/>
      </c>
      <c r="N3468" s="95" t="str">
        <f t="shared" si="225"/>
        <v/>
      </c>
      <c r="O3468" s="96" t="str">
        <f t="shared" si="226"/>
        <v/>
      </c>
      <c r="P3468" s="14"/>
      <c r="Q3468" s="14"/>
      <c r="R3468" s="218" t="e">
        <f>+VLOOKUP(F3468,'ESTADAR V3 2025'!$D$125:$G$236,4,FALSE)</f>
        <v>#N/A</v>
      </c>
    </row>
    <row r="3469" spans="1:18" x14ac:dyDescent="0.35">
      <c r="A3469" s="83" t="str">
        <f>IFERROR(VLOOKUP(LEFT(F3469,4),Tabla3[[COD]:[PROCESO]],5,0),"")</f>
        <v/>
      </c>
      <c r="B3469" s="15"/>
      <c r="C3469" s="85"/>
      <c r="D3469" s="84" t="e">
        <f>VLOOKUP(E3469,FINCAS!$A$2:$B$77,2,0)</f>
        <v>#N/A</v>
      </c>
      <c r="E3469" s="15"/>
      <c r="F3469" s="15"/>
      <c r="G3469" s="82" t="e">
        <f>VLOOKUP(F3469,'ESTADAR V3 2025'!$D$125:$E$240,2,0)</f>
        <v>#N/A</v>
      </c>
      <c r="H3469" s="86"/>
      <c r="I3469" s="86"/>
      <c r="J3469" s="15"/>
      <c r="K3469" s="92">
        <f t="shared" si="223"/>
        <v>0</v>
      </c>
      <c r="L3469" s="93">
        <f t="shared" si="224"/>
        <v>0</v>
      </c>
      <c r="M3469" s="94" t="str">
        <f>+IFERROR(VLOOKUP(LEFT(F3469,4),'ESTADAR V3 2025'!$C$4:$G$116,4,0),"")</f>
        <v/>
      </c>
      <c r="N3469" s="95" t="str">
        <f t="shared" si="225"/>
        <v/>
      </c>
      <c r="O3469" s="96" t="str">
        <f t="shared" si="226"/>
        <v/>
      </c>
      <c r="P3469" s="14"/>
      <c r="Q3469" s="14"/>
      <c r="R3469" s="218" t="e">
        <f>+VLOOKUP(F3469,'ESTADAR V3 2025'!$D$125:$G$236,4,FALSE)</f>
        <v>#N/A</v>
      </c>
    </row>
    <row r="3470" spans="1:18" x14ac:dyDescent="0.35">
      <c r="A3470" s="83" t="str">
        <f>IFERROR(VLOOKUP(LEFT(F3470,4),Tabla3[[COD]:[PROCESO]],5,0),"")</f>
        <v/>
      </c>
      <c r="B3470" s="15"/>
      <c r="C3470" s="85"/>
      <c r="D3470" s="84" t="e">
        <f>VLOOKUP(E3470,FINCAS!$A$2:$B$77,2,0)</f>
        <v>#N/A</v>
      </c>
      <c r="E3470" s="15"/>
      <c r="F3470" s="15"/>
      <c r="G3470" s="82" t="e">
        <f>VLOOKUP(F3470,'ESTADAR V3 2025'!$D$125:$E$240,2,0)</f>
        <v>#N/A</v>
      </c>
      <c r="H3470" s="86"/>
      <c r="I3470" s="86"/>
      <c r="J3470" s="15"/>
      <c r="K3470" s="92">
        <f t="shared" si="223"/>
        <v>0</v>
      </c>
      <c r="L3470" s="93">
        <f t="shared" si="224"/>
        <v>0</v>
      </c>
      <c r="M3470" s="94" t="str">
        <f>+IFERROR(VLOOKUP(LEFT(F3470,4),'ESTADAR V3 2025'!$C$4:$G$116,4,0),"")</f>
        <v/>
      </c>
      <c r="N3470" s="95" t="str">
        <f t="shared" si="225"/>
        <v/>
      </c>
      <c r="O3470" s="96" t="str">
        <f t="shared" si="226"/>
        <v/>
      </c>
      <c r="P3470" s="14"/>
      <c r="Q3470" s="14"/>
      <c r="R3470" s="218" t="e">
        <f>+VLOOKUP(F3470,'ESTADAR V3 2025'!$D$125:$G$236,4,FALSE)</f>
        <v>#N/A</v>
      </c>
    </row>
    <row r="3471" spans="1:18" x14ac:dyDescent="0.35">
      <c r="A3471" s="83" t="str">
        <f>IFERROR(VLOOKUP(LEFT(F3471,4),Tabla3[[COD]:[PROCESO]],5,0),"")</f>
        <v/>
      </c>
      <c r="B3471" s="15"/>
      <c r="C3471" s="85"/>
      <c r="D3471" s="84" t="e">
        <f>VLOOKUP(E3471,FINCAS!$A$2:$B$77,2,0)</f>
        <v>#N/A</v>
      </c>
      <c r="E3471" s="15"/>
      <c r="F3471" s="15"/>
      <c r="G3471" s="82" t="e">
        <f>VLOOKUP(F3471,'ESTADAR V3 2025'!$D$125:$E$240,2,0)</f>
        <v>#N/A</v>
      </c>
      <c r="H3471" s="86"/>
      <c r="I3471" s="86"/>
      <c r="J3471" s="15"/>
      <c r="K3471" s="92">
        <f t="shared" si="223"/>
        <v>0</v>
      </c>
      <c r="L3471" s="93">
        <f t="shared" si="224"/>
        <v>0</v>
      </c>
      <c r="M3471" s="94" t="str">
        <f>+IFERROR(VLOOKUP(LEFT(F3471,4),'ESTADAR V3 2025'!$C$4:$G$116,4,0),"")</f>
        <v/>
      </c>
      <c r="N3471" s="95" t="str">
        <f t="shared" si="225"/>
        <v/>
      </c>
      <c r="O3471" s="96" t="str">
        <f t="shared" si="226"/>
        <v/>
      </c>
      <c r="P3471" s="14"/>
      <c r="Q3471" s="14"/>
      <c r="R3471" s="218" t="e">
        <f>+VLOOKUP(F3471,'ESTADAR V3 2025'!$D$125:$G$236,4,FALSE)</f>
        <v>#N/A</v>
      </c>
    </row>
    <row r="3472" spans="1:18" x14ac:dyDescent="0.35">
      <c r="A3472" s="83" t="str">
        <f>IFERROR(VLOOKUP(LEFT(F3472,4),Tabla3[[COD]:[PROCESO]],5,0),"")</f>
        <v/>
      </c>
      <c r="B3472" s="15"/>
      <c r="C3472" s="85"/>
      <c r="D3472" s="84" t="e">
        <f>VLOOKUP(E3472,FINCAS!$A$2:$B$77,2,0)</f>
        <v>#N/A</v>
      </c>
      <c r="E3472" s="15"/>
      <c r="F3472" s="15"/>
      <c r="G3472" s="82" t="e">
        <f>VLOOKUP(F3472,'ESTADAR V3 2025'!$D$125:$E$240,2,0)</f>
        <v>#N/A</v>
      </c>
      <c r="H3472" s="86"/>
      <c r="I3472" s="86"/>
      <c r="J3472" s="15"/>
      <c r="K3472" s="92">
        <f t="shared" si="223"/>
        <v>0</v>
      </c>
      <c r="L3472" s="93">
        <f t="shared" si="224"/>
        <v>0</v>
      </c>
      <c r="M3472" s="94" t="str">
        <f>+IFERROR(VLOOKUP(LEFT(F3472,4),'ESTADAR V3 2025'!$C$4:$G$116,4,0),"")</f>
        <v/>
      </c>
      <c r="N3472" s="95" t="str">
        <f t="shared" si="225"/>
        <v/>
      </c>
      <c r="O3472" s="96" t="str">
        <f t="shared" si="226"/>
        <v/>
      </c>
      <c r="P3472" s="14"/>
      <c r="Q3472" s="14"/>
      <c r="R3472" s="218" t="e">
        <f>+VLOOKUP(F3472,'ESTADAR V3 2025'!$D$125:$G$236,4,FALSE)</f>
        <v>#N/A</v>
      </c>
    </row>
    <row r="3473" spans="1:18" x14ac:dyDescent="0.35">
      <c r="A3473" s="83" t="str">
        <f>IFERROR(VLOOKUP(LEFT(F3473,4),Tabla3[[COD]:[PROCESO]],5,0),"")</f>
        <v/>
      </c>
      <c r="B3473" s="15"/>
      <c r="C3473" s="85"/>
      <c r="D3473" s="84" t="e">
        <f>VLOOKUP(E3473,FINCAS!$A$2:$B$77,2,0)</f>
        <v>#N/A</v>
      </c>
      <c r="E3473" s="15"/>
      <c r="F3473" s="15"/>
      <c r="G3473" s="82" t="e">
        <f>VLOOKUP(F3473,'ESTADAR V3 2025'!$D$125:$E$240,2,0)</f>
        <v>#N/A</v>
      </c>
      <c r="H3473" s="86"/>
      <c r="I3473" s="86"/>
      <c r="J3473" s="15"/>
      <c r="K3473" s="92">
        <f t="shared" si="223"/>
        <v>0</v>
      </c>
      <c r="L3473" s="93">
        <f t="shared" si="224"/>
        <v>0</v>
      </c>
      <c r="M3473" s="94" t="str">
        <f>+IFERROR(VLOOKUP(LEFT(F3473,4),'ESTADAR V3 2025'!$C$4:$G$116,4,0),"")</f>
        <v/>
      </c>
      <c r="N3473" s="95" t="str">
        <f t="shared" si="225"/>
        <v/>
      </c>
      <c r="O3473" s="96" t="str">
        <f t="shared" si="226"/>
        <v/>
      </c>
      <c r="P3473" s="14"/>
      <c r="Q3473" s="14"/>
      <c r="R3473" s="218" t="e">
        <f>+VLOOKUP(F3473,'ESTADAR V3 2025'!$D$125:$G$236,4,FALSE)</f>
        <v>#N/A</v>
      </c>
    </row>
    <row r="3474" spans="1:18" x14ac:dyDescent="0.35">
      <c r="A3474" s="83" t="str">
        <f>IFERROR(VLOOKUP(LEFT(F3474,4),Tabla3[[COD]:[PROCESO]],5,0),"")</f>
        <v/>
      </c>
      <c r="B3474" s="15"/>
      <c r="C3474" s="85"/>
      <c r="D3474" s="84" t="e">
        <f>VLOOKUP(E3474,FINCAS!$A$2:$B$77,2,0)</f>
        <v>#N/A</v>
      </c>
      <c r="E3474" s="15"/>
      <c r="F3474" s="15"/>
      <c r="G3474" s="82" t="e">
        <f>VLOOKUP(F3474,'ESTADAR V3 2025'!$D$125:$E$240,2,0)</f>
        <v>#N/A</v>
      </c>
      <c r="H3474" s="86"/>
      <c r="I3474" s="86"/>
      <c r="J3474" s="15"/>
      <c r="K3474" s="92">
        <f t="shared" si="223"/>
        <v>0</v>
      </c>
      <c r="L3474" s="93">
        <f t="shared" si="224"/>
        <v>0</v>
      </c>
      <c r="M3474" s="94" t="str">
        <f>+IFERROR(VLOOKUP(LEFT(F3474,4),'ESTADAR V3 2025'!$C$4:$G$116,4,0),"")</f>
        <v/>
      </c>
      <c r="N3474" s="95" t="str">
        <f t="shared" si="225"/>
        <v/>
      </c>
      <c r="O3474" s="96" t="str">
        <f t="shared" si="226"/>
        <v/>
      </c>
      <c r="P3474" s="14"/>
      <c r="Q3474" s="14"/>
      <c r="R3474" s="218" t="e">
        <f>+VLOOKUP(F3474,'ESTADAR V3 2025'!$D$125:$G$236,4,FALSE)</f>
        <v>#N/A</v>
      </c>
    </row>
    <row r="3475" spans="1:18" x14ac:dyDescent="0.35">
      <c r="A3475" s="83" t="str">
        <f>IFERROR(VLOOKUP(LEFT(F3475,4),Tabla3[[COD]:[PROCESO]],5,0),"")</f>
        <v/>
      </c>
      <c r="B3475" s="15"/>
      <c r="C3475" s="85"/>
      <c r="D3475" s="84" t="e">
        <f>VLOOKUP(E3475,FINCAS!$A$2:$B$77,2,0)</f>
        <v>#N/A</v>
      </c>
      <c r="E3475" s="15"/>
      <c r="F3475" s="15"/>
      <c r="G3475" s="82" t="e">
        <f>VLOOKUP(F3475,'ESTADAR V3 2025'!$D$125:$E$240,2,0)</f>
        <v>#N/A</v>
      </c>
      <c r="H3475" s="86"/>
      <c r="I3475" s="86"/>
      <c r="J3475" s="15"/>
      <c r="K3475" s="92">
        <f t="shared" si="223"/>
        <v>0</v>
      </c>
      <c r="L3475" s="93">
        <f t="shared" si="224"/>
        <v>0</v>
      </c>
      <c r="M3475" s="94" t="str">
        <f>+IFERROR(VLOOKUP(LEFT(F3475,4),'ESTADAR V3 2025'!$C$4:$G$116,4,0),"")</f>
        <v/>
      </c>
      <c r="N3475" s="95" t="str">
        <f t="shared" si="225"/>
        <v/>
      </c>
      <c r="O3475" s="96" t="str">
        <f t="shared" si="226"/>
        <v/>
      </c>
      <c r="P3475" s="14"/>
      <c r="Q3475" s="14"/>
      <c r="R3475" s="218" t="e">
        <f>+VLOOKUP(F3475,'ESTADAR V3 2025'!$D$125:$G$236,4,FALSE)</f>
        <v>#N/A</v>
      </c>
    </row>
    <row r="3476" spans="1:18" x14ac:dyDescent="0.35">
      <c r="A3476" s="83" t="str">
        <f>IFERROR(VLOOKUP(LEFT(F3476,4),Tabla3[[COD]:[PROCESO]],5,0),"")</f>
        <v/>
      </c>
      <c r="B3476" s="15"/>
      <c r="C3476" s="85"/>
      <c r="D3476" s="84" t="e">
        <f>VLOOKUP(E3476,FINCAS!$A$2:$B$77,2,0)</f>
        <v>#N/A</v>
      </c>
      <c r="E3476" s="15"/>
      <c r="F3476" s="15"/>
      <c r="G3476" s="82" t="e">
        <f>VLOOKUP(F3476,'ESTADAR V3 2025'!$D$125:$E$240,2,0)</f>
        <v>#N/A</v>
      </c>
      <c r="H3476" s="86"/>
      <c r="I3476" s="86"/>
      <c r="J3476" s="15"/>
      <c r="K3476" s="92">
        <f t="shared" si="223"/>
        <v>0</v>
      </c>
      <c r="L3476" s="93">
        <f t="shared" si="224"/>
        <v>0</v>
      </c>
      <c r="M3476" s="94" t="str">
        <f>+IFERROR(VLOOKUP(LEFT(F3476,4),'ESTADAR V3 2025'!$C$4:$G$116,4,0),"")</f>
        <v/>
      </c>
      <c r="N3476" s="95" t="str">
        <f t="shared" si="225"/>
        <v/>
      </c>
      <c r="O3476" s="96" t="str">
        <f t="shared" si="226"/>
        <v/>
      </c>
      <c r="P3476" s="14"/>
      <c r="Q3476" s="14"/>
      <c r="R3476" s="218" t="e">
        <f>+VLOOKUP(F3476,'ESTADAR V3 2025'!$D$125:$G$236,4,FALSE)</f>
        <v>#N/A</v>
      </c>
    </row>
    <row r="3477" spans="1:18" x14ac:dyDescent="0.35">
      <c r="A3477" s="83" t="str">
        <f>IFERROR(VLOOKUP(LEFT(F3477,4),Tabla3[[COD]:[PROCESO]],5,0),"")</f>
        <v/>
      </c>
      <c r="B3477" s="15"/>
      <c r="C3477" s="85"/>
      <c r="D3477" s="84" t="e">
        <f>VLOOKUP(E3477,FINCAS!$A$2:$B$77,2,0)</f>
        <v>#N/A</v>
      </c>
      <c r="E3477" s="15"/>
      <c r="F3477" s="15"/>
      <c r="G3477" s="82" t="e">
        <f>VLOOKUP(F3477,'ESTADAR V3 2025'!$D$125:$E$240,2,0)</f>
        <v>#N/A</v>
      </c>
      <c r="H3477" s="86"/>
      <c r="I3477" s="86"/>
      <c r="J3477" s="15"/>
      <c r="K3477" s="92">
        <f t="shared" si="223"/>
        <v>0</v>
      </c>
      <c r="L3477" s="93">
        <f t="shared" si="224"/>
        <v>0</v>
      </c>
      <c r="M3477" s="94" t="str">
        <f>+IFERROR(VLOOKUP(LEFT(F3477,4),'ESTADAR V3 2025'!$C$4:$G$116,4,0),"")</f>
        <v/>
      </c>
      <c r="N3477" s="95" t="str">
        <f t="shared" si="225"/>
        <v/>
      </c>
      <c r="O3477" s="96" t="str">
        <f t="shared" si="226"/>
        <v/>
      </c>
      <c r="P3477" s="14"/>
      <c r="Q3477" s="14"/>
      <c r="R3477" s="218" t="e">
        <f>+VLOOKUP(F3477,'ESTADAR V3 2025'!$D$125:$G$236,4,FALSE)</f>
        <v>#N/A</v>
      </c>
    </row>
    <row r="3478" spans="1:18" x14ac:dyDescent="0.35">
      <c r="A3478" s="83" t="str">
        <f>IFERROR(VLOOKUP(LEFT(F3478,4),Tabla3[[COD]:[PROCESO]],5,0),"")</f>
        <v/>
      </c>
      <c r="B3478" s="15"/>
      <c r="C3478" s="85"/>
      <c r="D3478" s="84" t="e">
        <f>VLOOKUP(E3478,FINCAS!$A$2:$B$77,2,0)</f>
        <v>#N/A</v>
      </c>
      <c r="E3478" s="15"/>
      <c r="F3478" s="15"/>
      <c r="G3478" s="82" t="e">
        <f>VLOOKUP(F3478,'ESTADAR V3 2025'!$D$125:$E$240,2,0)</f>
        <v>#N/A</v>
      </c>
      <c r="H3478" s="86"/>
      <c r="I3478" s="86"/>
      <c r="J3478" s="15"/>
      <c r="K3478" s="92">
        <f t="shared" si="223"/>
        <v>0</v>
      </c>
      <c r="L3478" s="93">
        <f t="shared" si="224"/>
        <v>0</v>
      </c>
      <c r="M3478" s="94" t="str">
        <f>+IFERROR(VLOOKUP(LEFT(F3478,4),'ESTADAR V3 2025'!$C$4:$G$116,4,0),"")</f>
        <v/>
      </c>
      <c r="N3478" s="95" t="str">
        <f t="shared" si="225"/>
        <v/>
      </c>
      <c r="O3478" s="96" t="str">
        <f t="shared" si="226"/>
        <v/>
      </c>
      <c r="P3478" s="14"/>
      <c r="Q3478" s="14"/>
      <c r="R3478" s="218" t="e">
        <f>+VLOOKUP(F3478,'ESTADAR V3 2025'!$D$125:$G$236,4,FALSE)</f>
        <v>#N/A</v>
      </c>
    </row>
    <row r="3479" spans="1:18" x14ac:dyDescent="0.35">
      <c r="A3479" s="83" t="str">
        <f>IFERROR(VLOOKUP(LEFT(F3479,4),Tabla3[[COD]:[PROCESO]],5,0),"")</f>
        <v/>
      </c>
      <c r="B3479" s="15"/>
      <c r="C3479" s="85"/>
      <c r="D3479" s="84" t="e">
        <f>VLOOKUP(E3479,FINCAS!$A$2:$B$77,2,0)</f>
        <v>#N/A</v>
      </c>
      <c r="E3479" s="15"/>
      <c r="F3479" s="15"/>
      <c r="G3479" s="82" t="e">
        <f>VLOOKUP(F3479,'ESTADAR V3 2025'!$D$125:$E$240,2,0)</f>
        <v>#N/A</v>
      </c>
      <c r="H3479" s="86"/>
      <c r="I3479" s="86"/>
      <c r="J3479" s="15"/>
      <c r="K3479" s="92">
        <f t="shared" si="223"/>
        <v>0</v>
      </c>
      <c r="L3479" s="93">
        <f t="shared" si="224"/>
        <v>0</v>
      </c>
      <c r="M3479" s="94" t="str">
        <f>+IFERROR(VLOOKUP(LEFT(F3479,4),'ESTADAR V3 2025'!$C$4:$G$116,4,0),"")</f>
        <v/>
      </c>
      <c r="N3479" s="95" t="str">
        <f t="shared" si="225"/>
        <v/>
      </c>
      <c r="O3479" s="96" t="str">
        <f t="shared" si="226"/>
        <v/>
      </c>
      <c r="P3479" s="14"/>
      <c r="Q3479" s="14"/>
      <c r="R3479" s="218" t="e">
        <f>+VLOOKUP(F3479,'ESTADAR V3 2025'!$D$125:$G$236,4,FALSE)</f>
        <v>#N/A</v>
      </c>
    </row>
    <row r="3480" spans="1:18" x14ac:dyDescent="0.35">
      <c r="A3480" s="83" t="str">
        <f>IFERROR(VLOOKUP(LEFT(F3480,4),Tabla3[[COD]:[PROCESO]],5,0),"")</f>
        <v/>
      </c>
      <c r="B3480" s="15"/>
      <c r="C3480" s="85"/>
      <c r="D3480" s="84" t="e">
        <f>VLOOKUP(E3480,FINCAS!$A$2:$B$77,2,0)</f>
        <v>#N/A</v>
      </c>
      <c r="E3480" s="15"/>
      <c r="F3480" s="15"/>
      <c r="G3480" s="82" t="e">
        <f>VLOOKUP(F3480,'ESTADAR V3 2025'!$D$125:$E$240,2,0)</f>
        <v>#N/A</v>
      </c>
      <c r="H3480" s="86"/>
      <c r="I3480" s="86"/>
      <c r="J3480" s="15"/>
      <c r="K3480" s="92">
        <f t="shared" si="223"/>
        <v>0</v>
      </c>
      <c r="L3480" s="93">
        <f t="shared" si="224"/>
        <v>0</v>
      </c>
      <c r="M3480" s="94" t="str">
        <f>+IFERROR(VLOOKUP(LEFT(F3480,4),'ESTADAR V3 2025'!$C$4:$G$116,4,0),"")</f>
        <v/>
      </c>
      <c r="N3480" s="95" t="str">
        <f t="shared" si="225"/>
        <v/>
      </c>
      <c r="O3480" s="96" t="str">
        <f t="shared" si="226"/>
        <v/>
      </c>
      <c r="P3480" s="14"/>
      <c r="Q3480" s="14"/>
      <c r="R3480" s="218" t="e">
        <f>+VLOOKUP(F3480,'ESTADAR V3 2025'!$D$125:$G$236,4,FALSE)</f>
        <v>#N/A</v>
      </c>
    </row>
    <row r="3481" spans="1:18" x14ac:dyDescent="0.35">
      <c r="A3481" s="83" t="str">
        <f>IFERROR(VLOOKUP(LEFT(F3481,4),Tabla3[[COD]:[PROCESO]],5,0),"")</f>
        <v/>
      </c>
      <c r="B3481" s="15"/>
      <c r="C3481" s="85"/>
      <c r="D3481" s="84" t="e">
        <f>VLOOKUP(E3481,FINCAS!$A$2:$B$77,2,0)</f>
        <v>#N/A</v>
      </c>
      <c r="E3481" s="15"/>
      <c r="F3481" s="15"/>
      <c r="G3481" s="82" t="e">
        <f>VLOOKUP(F3481,'ESTADAR V3 2025'!$D$125:$E$240,2,0)</f>
        <v>#N/A</v>
      </c>
      <c r="H3481" s="86"/>
      <c r="I3481" s="86"/>
      <c r="J3481" s="15"/>
      <c r="K3481" s="92">
        <f t="shared" si="223"/>
        <v>0</v>
      </c>
      <c r="L3481" s="93">
        <f t="shared" si="224"/>
        <v>0</v>
      </c>
      <c r="M3481" s="94" t="str">
        <f>+IFERROR(VLOOKUP(LEFT(F3481,4),'ESTADAR V3 2025'!$C$4:$G$116,4,0),"")</f>
        <v/>
      </c>
      <c r="N3481" s="95" t="str">
        <f t="shared" si="225"/>
        <v/>
      </c>
      <c r="O3481" s="96" t="str">
        <f t="shared" si="226"/>
        <v/>
      </c>
      <c r="P3481" s="14"/>
      <c r="Q3481" s="14"/>
      <c r="R3481" s="218" t="e">
        <f>+VLOOKUP(F3481,'ESTADAR V3 2025'!$D$125:$G$236,4,FALSE)</f>
        <v>#N/A</v>
      </c>
    </row>
    <row r="3482" spans="1:18" x14ac:dyDescent="0.35">
      <c r="A3482" s="83" t="str">
        <f>IFERROR(VLOOKUP(LEFT(F3482,4),Tabla3[[COD]:[PROCESO]],5,0),"")</f>
        <v/>
      </c>
      <c r="B3482" s="15"/>
      <c r="C3482" s="85"/>
      <c r="D3482" s="84" t="e">
        <f>VLOOKUP(E3482,FINCAS!$A$2:$B$77,2,0)</f>
        <v>#N/A</v>
      </c>
      <c r="E3482" s="15"/>
      <c r="F3482" s="15"/>
      <c r="G3482" s="82" t="e">
        <f>VLOOKUP(F3482,'ESTADAR V3 2025'!$D$125:$E$240,2,0)</f>
        <v>#N/A</v>
      </c>
      <c r="H3482" s="86"/>
      <c r="I3482" s="86"/>
      <c r="J3482" s="15"/>
      <c r="K3482" s="92">
        <f t="shared" si="223"/>
        <v>0</v>
      </c>
      <c r="L3482" s="93">
        <f t="shared" si="224"/>
        <v>0</v>
      </c>
      <c r="M3482" s="94" t="str">
        <f>+IFERROR(VLOOKUP(LEFT(F3482,4),'ESTADAR V3 2025'!$C$4:$G$116,4,0),"")</f>
        <v/>
      </c>
      <c r="N3482" s="95" t="str">
        <f t="shared" si="225"/>
        <v/>
      </c>
      <c r="O3482" s="96" t="str">
        <f t="shared" si="226"/>
        <v/>
      </c>
      <c r="P3482" s="14"/>
      <c r="Q3482" s="14"/>
      <c r="R3482" s="218" t="e">
        <f>+VLOOKUP(F3482,'ESTADAR V3 2025'!$D$125:$G$236,4,FALSE)</f>
        <v>#N/A</v>
      </c>
    </row>
    <row r="3483" spans="1:18" x14ac:dyDescent="0.35">
      <c r="A3483" s="83" t="str">
        <f>IFERROR(VLOOKUP(LEFT(F3483,4),Tabla3[[COD]:[PROCESO]],5,0),"")</f>
        <v/>
      </c>
      <c r="B3483" s="15"/>
      <c r="C3483" s="85"/>
      <c r="D3483" s="84" t="e">
        <f>VLOOKUP(E3483,FINCAS!$A$2:$B$77,2,0)</f>
        <v>#N/A</v>
      </c>
      <c r="E3483" s="15"/>
      <c r="F3483" s="15"/>
      <c r="G3483" s="82" t="e">
        <f>VLOOKUP(F3483,'ESTADAR V3 2025'!$D$125:$E$240,2,0)</f>
        <v>#N/A</v>
      </c>
      <c r="H3483" s="86"/>
      <c r="I3483" s="86"/>
      <c r="J3483" s="15"/>
      <c r="K3483" s="92">
        <f t="shared" si="223"/>
        <v>0</v>
      </c>
      <c r="L3483" s="93">
        <f t="shared" si="224"/>
        <v>0</v>
      </c>
      <c r="M3483" s="94" t="str">
        <f>+IFERROR(VLOOKUP(LEFT(F3483,4),'ESTADAR V3 2025'!$C$4:$G$116,4,0),"")</f>
        <v/>
      </c>
      <c r="N3483" s="95" t="str">
        <f t="shared" si="225"/>
        <v/>
      </c>
      <c r="O3483" s="96" t="str">
        <f t="shared" si="226"/>
        <v/>
      </c>
      <c r="P3483" s="14"/>
      <c r="Q3483" s="14"/>
      <c r="R3483" s="218" t="e">
        <f>+VLOOKUP(F3483,'ESTADAR V3 2025'!$D$125:$G$236,4,FALSE)</f>
        <v>#N/A</v>
      </c>
    </row>
    <row r="3484" spans="1:18" x14ac:dyDescent="0.35">
      <c r="A3484" s="83" t="str">
        <f>IFERROR(VLOOKUP(LEFT(F3484,4),Tabla3[[COD]:[PROCESO]],5,0),"")</f>
        <v/>
      </c>
      <c r="B3484" s="15"/>
      <c r="C3484" s="85"/>
      <c r="D3484" s="84" t="e">
        <f>VLOOKUP(E3484,FINCAS!$A$2:$B$77,2,0)</f>
        <v>#N/A</v>
      </c>
      <c r="E3484" s="15"/>
      <c r="F3484" s="15"/>
      <c r="G3484" s="82" t="e">
        <f>VLOOKUP(F3484,'ESTADAR V3 2025'!$D$125:$E$240,2,0)</f>
        <v>#N/A</v>
      </c>
      <c r="H3484" s="86"/>
      <c r="I3484" s="86"/>
      <c r="J3484" s="15"/>
      <c r="K3484" s="92">
        <f t="shared" si="223"/>
        <v>0</v>
      </c>
      <c r="L3484" s="93">
        <f t="shared" si="224"/>
        <v>0</v>
      </c>
      <c r="M3484" s="94" t="str">
        <f>+IFERROR(VLOOKUP(LEFT(F3484,4),'ESTADAR V3 2025'!$C$4:$G$116,4,0),"")</f>
        <v/>
      </c>
      <c r="N3484" s="95" t="str">
        <f t="shared" si="225"/>
        <v/>
      </c>
      <c r="O3484" s="96" t="str">
        <f t="shared" si="226"/>
        <v/>
      </c>
      <c r="P3484" s="14"/>
      <c r="Q3484" s="14"/>
      <c r="R3484" s="218" t="e">
        <f>+VLOOKUP(F3484,'ESTADAR V3 2025'!$D$125:$G$236,4,FALSE)</f>
        <v>#N/A</v>
      </c>
    </row>
    <row r="3485" spans="1:18" x14ac:dyDescent="0.35">
      <c r="A3485" s="83" t="str">
        <f>IFERROR(VLOOKUP(LEFT(F3485,4),Tabla3[[COD]:[PROCESO]],5,0),"")</f>
        <v/>
      </c>
      <c r="B3485" s="15"/>
      <c r="C3485" s="85"/>
      <c r="D3485" s="84" t="e">
        <f>VLOOKUP(E3485,FINCAS!$A$2:$B$77,2,0)</f>
        <v>#N/A</v>
      </c>
      <c r="E3485" s="15"/>
      <c r="F3485" s="15"/>
      <c r="G3485" s="82" t="e">
        <f>VLOOKUP(F3485,'ESTADAR V3 2025'!$D$125:$E$240,2,0)</f>
        <v>#N/A</v>
      </c>
      <c r="H3485" s="86"/>
      <c r="I3485" s="86"/>
      <c r="J3485" s="15"/>
      <c r="K3485" s="92">
        <f t="shared" si="223"/>
        <v>0</v>
      </c>
      <c r="L3485" s="93">
        <f t="shared" si="224"/>
        <v>0</v>
      </c>
      <c r="M3485" s="94" t="str">
        <f>+IFERROR(VLOOKUP(LEFT(F3485,4),'ESTADAR V3 2025'!$C$4:$G$116,4,0),"")</f>
        <v/>
      </c>
      <c r="N3485" s="95" t="str">
        <f t="shared" si="225"/>
        <v/>
      </c>
      <c r="O3485" s="96" t="str">
        <f t="shared" si="226"/>
        <v/>
      </c>
      <c r="P3485" s="14"/>
      <c r="Q3485" s="14"/>
      <c r="R3485" s="218" t="e">
        <f>+VLOOKUP(F3485,'ESTADAR V3 2025'!$D$125:$G$236,4,FALSE)</f>
        <v>#N/A</v>
      </c>
    </row>
    <row r="3486" spans="1:18" x14ac:dyDescent="0.35">
      <c r="A3486" s="83" t="str">
        <f>IFERROR(VLOOKUP(LEFT(F3486,4),Tabla3[[COD]:[PROCESO]],5,0),"")</f>
        <v/>
      </c>
      <c r="B3486" s="15"/>
      <c r="C3486" s="85"/>
      <c r="D3486" s="84" t="e">
        <f>VLOOKUP(E3486,FINCAS!$A$2:$B$77,2,0)</f>
        <v>#N/A</v>
      </c>
      <c r="E3486" s="15"/>
      <c r="F3486" s="15"/>
      <c r="G3486" s="82" t="e">
        <f>VLOOKUP(F3486,'ESTADAR V3 2025'!$D$125:$E$240,2,0)</f>
        <v>#N/A</v>
      </c>
      <c r="H3486" s="86"/>
      <c r="I3486" s="86"/>
      <c r="J3486" s="15"/>
      <c r="K3486" s="92">
        <f t="shared" si="223"/>
        <v>0</v>
      </c>
      <c r="L3486" s="93">
        <f t="shared" si="224"/>
        <v>0</v>
      </c>
      <c r="M3486" s="94" t="str">
        <f>+IFERROR(VLOOKUP(LEFT(F3486,4),'ESTADAR V3 2025'!$C$4:$G$116,4,0),"")</f>
        <v/>
      </c>
      <c r="N3486" s="95" t="str">
        <f t="shared" si="225"/>
        <v/>
      </c>
      <c r="O3486" s="96" t="str">
        <f t="shared" si="226"/>
        <v/>
      </c>
      <c r="P3486" s="14"/>
      <c r="Q3486" s="14"/>
      <c r="R3486" s="218" t="e">
        <f>+VLOOKUP(F3486,'ESTADAR V3 2025'!$D$125:$G$236,4,FALSE)</f>
        <v>#N/A</v>
      </c>
    </row>
    <row r="3487" spans="1:18" x14ac:dyDescent="0.35">
      <c r="A3487" s="83" t="str">
        <f>IFERROR(VLOOKUP(LEFT(F3487,4),Tabla3[[COD]:[PROCESO]],5,0),"")</f>
        <v/>
      </c>
      <c r="B3487" s="15"/>
      <c r="C3487" s="85"/>
      <c r="D3487" s="84" t="e">
        <f>VLOOKUP(E3487,FINCAS!$A$2:$B$77,2,0)</f>
        <v>#N/A</v>
      </c>
      <c r="E3487" s="15"/>
      <c r="F3487" s="15"/>
      <c r="G3487" s="82" t="e">
        <f>VLOOKUP(F3487,'ESTADAR V3 2025'!$D$125:$E$240,2,0)</f>
        <v>#N/A</v>
      </c>
      <c r="H3487" s="86"/>
      <c r="I3487" s="86"/>
      <c r="J3487" s="15"/>
      <c r="K3487" s="92">
        <f t="shared" si="223"/>
        <v>0</v>
      </c>
      <c r="L3487" s="93">
        <f t="shared" si="224"/>
        <v>0</v>
      </c>
      <c r="M3487" s="94" t="str">
        <f>+IFERROR(VLOOKUP(LEFT(F3487,4),'ESTADAR V3 2025'!$C$4:$G$116,4,0),"")</f>
        <v/>
      </c>
      <c r="N3487" s="95" t="str">
        <f t="shared" si="225"/>
        <v/>
      </c>
      <c r="O3487" s="96" t="str">
        <f t="shared" si="226"/>
        <v/>
      </c>
      <c r="P3487" s="14"/>
      <c r="Q3487" s="14"/>
      <c r="R3487" s="218" t="e">
        <f>+VLOOKUP(F3487,'ESTADAR V3 2025'!$D$125:$G$236,4,FALSE)</f>
        <v>#N/A</v>
      </c>
    </row>
    <row r="3488" spans="1:18" x14ac:dyDescent="0.35">
      <c r="A3488" s="83" t="str">
        <f>IFERROR(VLOOKUP(LEFT(F3488,4),Tabla3[[COD]:[PROCESO]],5,0),"")</f>
        <v/>
      </c>
      <c r="B3488" s="15"/>
      <c r="C3488" s="85"/>
      <c r="D3488" s="84" t="e">
        <f>VLOOKUP(E3488,FINCAS!$A$2:$B$77,2,0)</f>
        <v>#N/A</v>
      </c>
      <c r="E3488" s="15"/>
      <c r="F3488" s="15"/>
      <c r="G3488" s="82" t="e">
        <f>VLOOKUP(F3488,'ESTADAR V3 2025'!$D$125:$E$240,2,0)</f>
        <v>#N/A</v>
      </c>
      <c r="H3488" s="86"/>
      <c r="I3488" s="86"/>
      <c r="J3488" s="15"/>
      <c r="K3488" s="92">
        <f t="shared" si="223"/>
        <v>0</v>
      </c>
      <c r="L3488" s="93">
        <f t="shared" si="224"/>
        <v>0</v>
      </c>
      <c r="M3488" s="94" t="str">
        <f>+IFERROR(VLOOKUP(LEFT(F3488,4),'ESTADAR V3 2025'!$C$4:$G$116,4,0),"")</f>
        <v/>
      </c>
      <c r="N3488" s="95" t="str">
        <f t="shared" si="225"/>
        <v/>
      </c>
      <c r="O3488" s="96" t="str">
        <f t="shared" si="226"/>
        <v/>
      </c>
      <c r="P3488" s="14"/>
      <c r="Q3488" s="14"/>
      <c r="R3488" s="218" t="e">
        <f>+VLOOKUP(F3488,'ESTADAR V3 2025'!$D$125:$G$236,4,FALSE)</f>
        <v>#N/A</v>
      </c>
    </row>
    <row r="3489" spans="1:18" x14ac:dyDescent="0.35">
      <c r="A3489" s="83" t="str">
        <f>IFERROR(VLOOKUP(LEFT(F3489,4),Tabla3[[COD]:[PROCESO]],5,0),"")</f>
        <v/>
      </c>
      <c r="B3489" s="15"/>
      <c r="C3489" s="85"/>
      <c r="D3489" s="84" t="e">
        <f>VLOOKUP(E3489,FINCAS!$A$2:$B$77,2,0)</f>
        <v>#N/A</v>
      </c>
      <c r="E3489" s="15"/>
      <c r="F3489" s="15"/>
      <c r="G3489" s="82" t="e">
        <f>VLOOKUP(F3489,'ESTADAR V3 2025'!$D$125:$E$240,2,0)</f>
        <v>#N/A</v>
      </c>
      <c r="H3489" s="86"/>
      <c r="I3489" s="86"/>
      <c r="J3489" s="15"/>
      <c r="K3489" s="92">
        <f t="shared" ref="K3489:K3552" si="227">+IFERROR(L3489,M3489)</f>
        <v>0</v>
      </c>
      <c r="L3489" s="93">
        <f t="shared" ref="L3489:L3552" si="228">+(I3489-H3489)*24</f>
        <v>0</v>
      </c>
      <c r="M3489" s="94" t="str">
        <f>+IFERROR(VLOOKUP(LEFT(F3489,4),'ESTADAR V3 2025'!$C$4:$G$116,4,0),"")</f>
        <v/>
      </c>
      <c r="N3489" s="95" t="str">
        <f t="shared" ref="N3489:N3552" si="229">IFERROR(J3489/L3489,"")</f>
        <v/>
      </c>
      <c r="O3489" s="96" t="str">
        <f t="shared" ref="O3489:O3552" si="230">IFERROR(N3489/M3489,"")</f>
        <v/>
      </c>
      <c r="P3489" s="14"/>
      <c r="Q3489" s="14"/>
      <c r="R3489" s="218" t="e">
        <f>+VLOOKUP(F3489,'ESTADAR V3 2025'!$D$125:$G$236,4,FALSE)</f>
        <v>#N/A</v>
      </c>
    </row>
    <row r="3490" spans="1:18" x14ac:dyDescent="0.35">
      <c r="A3490" s="83" t="str">
        <f>IFERROR(VLOOKUP(LEFT(F3490,4),Tabla3[[COD]:[PROCESO]],5,0),"")</f>
        <v/>
      </c>
      <c r="B3490" s="15"/>
      <c r="C3490" s="85"/>
      <c r="D3490" s="84" t="e">
        <f>VLOOKUP(E3490,FINCAS!$A$2:$B$77,2,0)</f>
        <v>#N/A</v>
      </c>
      <c r="E3490" s="15"/>
      <c r="F3490" s="15"/>
      <c r="G3490" s="82" t="e">
        <f>VLOOKUP(F3490,'ESTADAR V3 2025'!$D$125:$E$240,2,0)</f>
        <v>#N/A</v>
      </c>
      <c r="H3490" s="86"/>
      <c r="I3490" s="86"/>
      <c r="J3490" s="15"/>
      <c r="K3490" s="92">
        <f t="shared" si="227"/>
        <v>0</v>
      </c>
      <c r="L3490" s="93">
        <f t="shared" si="228"/>
        <v>0</v>
      </c>
      <c r="M3490" s="94" t="str">
        <f>+IFERROR(VLOOKUP(LEFT(F3490,4),'ESTADAR V3 2025'!$C$4:$G$116,4,0),"")</f>
        <v/>
      </c>
      <c r="N3490" s="95" t="str">
        <f t="shared" si="229"/>
        <v/>
      </c>
      <c r="O3490" s="96" t="str">
        <f t="shared" si="230"/>
        <v/>
      </c>
      <c r="P3490" s="14"/>
      <c r="Q3490" s="14"/>
      <c r="R3490" s="218" t="e">
        <f>+VLOOKUP(F3490,'ESTADAR V3 2025'!$D$125:$G$236,4,FALSE)</f>
        <v>#N/A</v>
      </c>
    </row>
    <row r="3491" spans="1:18" x14ac:dyDescent="0.35">
      <c r="A3491" s="83" t="str">
        <f>IFERROR(VLOOKUP(LEFT(F3491,4),Tabla3[[COD]:[PROCESO]],5,0),"")</f>
        <v/>
      </c>
      <c r="B3491" s="15"/>
      <c r="C3491" s="85"/>
      <c r="D3491" s="84" t="e">
        <f>VLOOKUP(E3491,FINCAS!$A$2:$B$77,2,0)</f>
        <v>#N/A</v>
      </c>
      <c r="E3491" s="15"/>
      <c r="F3491" s="15"/>
      <c r="G3491" s="82" t="e">
        <f>VLOOKUP(F3491,'ESTADAR V3 2025'!$D$125:$E$240,2,0)</f>
        <v>#N/A</v>
      </c>
      <c r="H3491" s="86"/>
      <c r="I3491" s="86"/>
      <c r="J3491" s="15"/>
      <c r="K3491" s="92">
        <f t="shared" si="227"/>
        <v>0</v>
      </c>
      <c r="L3491" s="93">
        <f t="shared" si="228"/>
        <v>0</v>
      </c>
      <c r="M3491" s="94" t="str">
        <f>+IFERROR(VLOOKUP(LEFT(F3491,4),'ESTADAR V3 2025'!$C$4:$G$116,4,0),"")</f>
        <v/>
      </c>
      <c r="N3491" s="95" t="str">
        <f t="shared" si="229"/>
        <v/>
      </c>
      <c r="O3491" s="96" t="str">
        <f t="shared" si="230"/>
        <v/>
      </c>
      <c r="P3491" s="14"/>
      <c r="Q3491" s="14"/>
      <c r="R3491" s="218" t="e">
        <f>+VLOOKUP(F3491,'ESTADAR V3 2025'!$D$125:$G$236,4,FALSE)</f>
        <v>#N/A</v>
      </c>
    </row>
    <row r="3492" spans="1:18" x14ac:dyDescent="0.35">
      <c r="A3492" s="83" t="str">
        <f>IFERROR(VLOOKUP(LEFT(F3492,4),Tabla3[[COD]:[PROCESO]],5,0),"")</f>
        <v/>
      </c>
      <c r="B3492" s="15"/>
      <c r="C3492" s="85"/>
      <c r="D3492" s="84" t="e">
        <f>VLOOKUP(E3492,FINCAS!$A$2:$B$77,2,0)</f>
        <v>#N/A</v>
      </c>
      <c r="E3492" s="15"/>
      <c r="F3492" s="15"/>
      <c r="G3492" s="82" t="e">
        <f>VLOOKUP(F3492,'ESTADAR V3 2025'!$D$125:$E$240,2,0)</f>
        <v>#N/A</v>
      </c>
      <c r="H3492" s="86"/>
      <c r="I3492" s="86"/>
      <c r="J3492" s="15"/>
      <c r="K3492" s="92">
        <f t="shared" si="227"/>
        <v>0</v>
      </c>
      <c r="L3492" s="93">
        <f t="shared" si="228"/>
        <v>0</v>
      </c>
      <c r="M3492" s="94" t="str">
        <f>+IFERROR(VLOOKUP(LEFT(F3492,4),'ESTADAR V3 2025'!$C$4:$G$116,4,0),"")</f>
        <v/>
      </c>
      <c r="N3492" s="95" t="str">
        <f t="shared" si="229"/>
        <v/>
      </c>
      <c r="O3492" s="96" t="str">
        <f t="shared" si="230"/>
        <v/>
      </c>
      <c r="P3492" s="14"/>
      <c r="Q3492" s="14"/>
      <c r="R3492" s="218" t="e">
        <f>+VLOOKUP(F3492,'ESTADAR V3 2025'!$D$125:$G$236,4,FALSE)</f>
        <v>#N/A</v>
      </c>
    </row>
    <row r="3493" spans="1:18" x14ac:dyDescent="0.35">
      <c r="A3493" s="83" t="str">
        <f>IFERROR(VLOOKUP(LEFT(F3493,4),Tabla3[[COD]:[PROCESO]],5,0),"")</f>
        <v/>
      </c>
      <c r="B3493" s="15"/>
      <c r="C3493" s="85"/>
      <c r="D3493" s="84" t="e">
        <f>VLOOKUP(E3493,FINCAS!$A$2:$B$77,2,0)</f>
        <v>#N/A</v>
      </c>
      <c r="E3493" s="15"/>
      <c r="F3493" s="15"/>
      <c r="G3493" s="82" t="e">
        <f>VLOOKUP(F3493,'ESTADAR V3 2025'!$D$125:$E$240,2,0)</f>
        <v>#N/A</v>
      </c>
      <c r="H3493" s="86"/>
      <c r="I3493" s="86"/>
      <c r="J3493" s="15"/>
      <c r="K3493" s="92">
        <f t="shared" si="227"/>
        <v>0</v>
      </c>
      <c r="L3493" s="93">
        <f t="shared" si="228"/>
        <v>0</v>
      </c>
      <c r="M3493" s="94" t="str">
        <f>+IFERROR(VLOOKUP(LEFT(F3493,4),'ESTADAR V3 2025'!$C$4:$G$116,4,0),"")</f>
        <v/>
      </c>
      <c r="N3493" s="95" t="str">
        <f t="shared" si="229"/>
        <v/>
      </c>
      <c r="O3493" s="96" t="str">
        <f t="shared" si="230"/>
        <v/>
      </c>
      <c r="P3493" s="14"/>
      <c r="Q3493" s="14"/>
      <c r="R3493" s="218" t="e">
        <f>+VLOOKUP(F3493,'ESTADAR V3 2025'!$D$125:$G$236,4,FALSE)</f>
        <v>#N/A</v>
      </c>
    </row>
    <row r="3494" spans="1:18" x14ac:dyDescent="0.35">
      <c r="A3494" s="83" t="str">
        <f>IFERROR(VLOOKUP(LEFT(F3494,4),Tabla3[[COD]:[PROCESO]],5,0),"")</f>
        <v/>
      </c>
      <c r="B3494" s="15"/>
      <c r="C3494" s="85"/>
      <c r="D3494" s="84" t="e">
        <f>VLOOKUP(E3494,FINCAS!$A$2:$B$77,2,0)</f>
        <v>#N/A</v>
      </c>
      <c r="E3494" s="15"/>
      <c r="F3494" s="15"/>
      <c r="G3494" s="82" t="e">
        <f>VLOOKUP(F3494,'ESTADAR V3 2025'!$D$125:$E$240,2,0)</f>
        <v>#N/A</v>
      </c>
      <c r="H3494" s="86"/>
      <c r="I3494" s="86"/>
      <c r="J3494" s="15"/>
      <c r="K3494" s="92">
        <f t="shared" si="227"/>
        <v>0</v>
      </c>
      <c r="L3494" s="93">
        <f t="shared" si="228"/>
        <v>0</v>
      </c>
      <c r="M3494" s="94" t="str">
        <f>+IFERROR(VLOOKUP(LEFT(F3494,4),'ESTADAR V3 2025'!$C$4:$G$116,4,0),"")</f>
        <v/>
      </c>
      <c r="N3494" s="95" t="str">
        <f t="shared" si="229"/>
        <v/>
      </c>
      <c r="O3494" s="96" t="str">
        <f t="shared" si="230"/>
        <v/>
      </c>
      <c r="P3494" s="14"/>
      <c r="Q3494" s="14"/>
      <c r="R3494" s="218" t="e">
        <f>+VLOOKUP(F3494,'ESTADAR V3 2025'!$D$125:$G$236,4,FALSE)</f>
        <v>#N/A</v>
      </c>
    </row>
    <row r="3495" spans="1:18" x14ac:dyDescent="0.35">
      <c r="A3495" s="83" t="str">
        <f>IFERROR(VLOOKUP(LEFT(F3495,4),Tabla3[[COD]:[PROCESO]],5,0),"")</f>
        <v/>
      </c>
      <c r="B3495" s="15"/>
      <c r="C3495" s="85"/>
      <c r="D3495" s="84" t="e">
        <f>VLOOKUP(E3495,FINCAS!$A$2:$B$77,2,0)</f>
        <v>#N/A</v>
      </c>
      <c r="E3495" s="15"/>
      <c r="F3495" s="15"/>
      <c r="G3495" s="82" t="e">
        <f>VLOOKUP(F3495,'ESTADAR V3 2025'!$D$125:$E$240,2,0)</f>
        <v>#N/A</v>
      </c>
      <c r="H3495" s="86"/>
      <c r="I3495" s="86"/>
      <c r="J3495" s="15"/>
      <c r="K3495" s="92">
        <f t="shared" si="227"/>
        <v>0</v>
      </c>
      <c r="L3495" s="93">
        <f t="shared" si="228"/>
        <v>0</v>
      </c>
      <c r="M3495" s="94" t="str">
        <f>+IFERROR(VLOOKUP(LEFT(F3495,4),'ESTADAR V3 2025'!$C$4:$G$116,4,0),"")</f>
        <v/>
      </c>
      <c r="N3495" s="95" t="str">
        <f t="shared" si="229"/>
        <v/>
      </c>
      <c r="O3495" s="96" t="str">
        <f t="shared" si="230"/>
        <v/>
      </c>
      <c r="P3495" s="14"/>
      <c r="Q3495" s="14"/>
      <c r="R3495" s="218" t="e">
        <f>+VLOOKUP(F3495,'ESTADAR V3 2025'!$D$125:$G$236,4,FALSE)</f>
        <v>#N/A</v>
      </c>
    </row>
    <row r="3496" spans="1:18" x14ac:dyDescent="0.35">
      <c r="A3496" s="83" t="str">
        <f>IFERROR(VLOOKUP(LEFT(F3496,4),Tabla3[[COD]:[PROCESO]],5,0),"")</f>
        <v/>
      </c>
      <c r="B3496" s="15"/>
      <c r="C3496" s="85"/>
      <c r="D3496" s="84" t="e">
        <f>VLOOKUP(E3496,FINCAS!$A$2:$B$77,2,0)</f>
        <v>#N/A</v>
      </c>
      <c r="E3496" s="15"/>
      <c r="F3496" s="15"/>
      <c r="G3496" s="82" t="e">
        <f>VLOOKUP(F3496,'ESTADAR V3 2025'!$D$125:$E$240,2,0)</f>
        <v>#N/A</v>
      </c>
      <c r="H3496" s="86"/>
      <c r="I3496" s="86"/>
      <c r="J3496" s="15"/>
      <c r="K3496" s="92">
        <f t="shared" si="227"/>
        <v>0</v>
      </c>
      <c r="L3496" s="93">
        <f t="shared" si="228"/>
        <v>0</v>
      </c>
      <c r="M3496" s="94" t="str">
        <f>+IFERROR(VLOOKUP(LEFT(F3496,4),'ESTADAR V3 2025'!$C$4:$G$116,4,0),"")</f>
        <v/>
      </c>
      <c r="N3496" s="95" t="str">
        <f t="shared" si="229"/>
        <v/>
      </c>
      <c r="O3496" s="96" t="str">
        <f t="shared" si="230"/>
        <v/>
      </c>
      <c r="P3496" s="14"/>
      <c r="Q3496" s="14"/>
      <c r="R3496" s="218" t="e">
        <f>+VLOOKUP(F3496,'ESTADAR V3 2025'!$D$125:$G$236,4,FALSE)</f>
        <v>#N/A</v>
      </c>
    </row>
    <row r="3497" spans="1:18" x14ac:dyDescent="0.35">
      <c r="A3497" s="83" t="str">
        <f>IFERROR(VLOOKUP(LEFT(F3497,4),Tabla3[[COD]:[PROCESO]],5,0),"")</f>
        <v/>
      </c>
      <c r="B3497" s="15"/>
      <c r="C3497" s="85"/>
      <c r="D3497" s="84" t="e">
        <f>VLOOKUP(E3497,FINCAS!$A$2:$B$77,2,0)</f>
        <v>#N/A</v>
      </c>
      <c r="E3497" s="15"/>
      <c r="F3497" s="15"/>
      <c r="G3497" s="82" t="e">
        <f>VLOOKUP(F3497,'ESTADAR V3 2025'!$D$125:$E$240,2,0)</f>
        <v>#N/A</v>
      </c>
      <c r="H3497" s="86"/>
      <c r="I3497" s="86"/>
      <c r="J3497" s="15"/>
      <c r="K3497" s="92">
        <f t="shared" si="227"/>
        <v>0</v>
      </c>
      <c r="L3497" s="93">
        <f t="shared" si="228"/>
        <v>0</v>
      </c>
      <c r="M3497" s="94" t="str">
        <f>+IFERROR(VLOOKUP(LEFT(F3497,4),'ESTADAR V3 2025'!$C$4:$G$116,4,0),"")</f>
        <v/>
      </c>
      <c r="N3497" s="95" t="str">
        <f t="shared" si="229"/>
        <v/>
      </c>
      <c r="O3497" s="96" t="str">
        <f t="shared" si="230"/>
        <v/>
      </c>
      <c r="P3497" s="14"/>
      <c r="Q3497" s="14"/>
      <c r="R3497" s="218" t="e">
        <f>+VLOOKUP(F3497,'ESTADAR V3 2025'!$D$125:$G$236,4,FALSE)</f>
        <v>#N/A</v>
      </c>
    </row>
    <row r="3498" spans="1:18" x14ac:dyDescent="0.35">
      <c r="A3498" s="83" t="str">
        <f>IFERROR(VLOOKUP(LEFT(F3498,4),Tabla3[[COD]:[PROCESO]],5,0),"")</f>
        <v/>
      </c>
      <c r="B3498" s="15"/>
      <c r="C3498" s="85"/>
      <c r="D3498" s="84" t="e">
        <f>VLOOKUP(E3498,FINCAS!$A$2:$B$77,2,0)</f>
        <v>#N/A</v>
      </c>
      <c r="E3498" s="15"/>
      <c r="F3498" s="15"/>
      <c r="G3498" s="82" t="e">
        <f>VLOOKUP(F3498,'ESTADAR V3 2025'!$D$125:$E$240,2,0)</f>
        <v>#N/A</v>
      </c>
      <c r="H3498" s="86"/>
      <c r="I3498" s="86"/>
      <c r="J3498" s="15"/>
      <c r="K3498" s="92">
        <f t="shared" si="227"/>
        <v>0</v>
      </c>
      <c r="L3498" s="93">
        <f t="shared" si="228"/>
        <v>0</v>
      </c>
      <c r="M3498" s="94" t="str">
        <f>+IFERROR(VLOOKUP(LEFT(F3498,4),'ESTADAR V3 2025'!$C$4:$G$116,4,0),"")</f>
        <v/>
      </c>
      <c r="N3498" s="95" t="str">
        <f t="shared" si="229"/>
        <v/>
      </c>
      <c r="O3498" s="96" t="str">
        <f t="shared" si="230"/>
        <v/>
      </c>
      <c r="P3498" s="14"/>
      <c r="Q3498" s="14"/>
      <c r="R3498" s="218" t="e">
        <f>+VLOOKUP(F3498,'ESTADAR V3 2025'!$D$125:$G$236,4,FALSE)</f>
        <v>#N/A</v>
      </c>
    </row>
    <row r="3499" spans="1:18" x14ac:dyDescent="0.35">
      <c r="A3499" s="83" t="str">
        <f>IFERROR(VLOOKUP(LEFT(F3499,4),Tabla3[[COD]:[PROCESO]],5,0),"")</f>
        <v/>
      </c>
      <c r="B3499" s="15"/>
      <c r="C3499" s="85"/>
      <c r="D3499" s="84" t="e">
        <f>VLOOKUP(E3499,FINCAS!$A$2:$B$77,2,0)</f>
        <v>#N/A</v>
      </c>
      <c r="E3499" s="15"/>
      <c r="F3499" s="15"/>
      <c r="G3499" s="82" t="e">
        <f>VLOOKUP(F3499,'ESTADAR V3 2025'!$D$125:$E$240,2,0)</f>
        <v>#N/A</v>
      </c>
      <c r="H3499" s="86"/>
      <c r="I3499" s="86"/>
      <c r="J3499" s="15"/>
      <c r="K3499" s="92">
        <f t="shared" si="227"/>
        <v>0</v>
      </c>
      <c r="L3499" s="93">
        <f t="shared" si="228"/>
        <v>0</v>
      </c>
      <c r="M3499" s="94" t="str">
        <f>+IFERROR(VLOOKUP(LEFT(F3499,4),'ESTADAR V3 2025'!$C$4:$G$116,4,0),"")</f>
        <v/>
      </c>
      <c r="N3499" s="95" t="str">
        <f t="shared" si="229"/>
        <v/>
      </c>
      <c r="O3499" s="96" t="str">
        <f t="shared" si="230"/>
        <v/>
      </c>
      <c r="P3499" s="14"/>
      <c r="Q3499" s="14"/>
      <c r="R3499" s="218" t="e">
        <f>+VLOOKUP(F3499,'ESTADAR V3 2025'!$D$125:$G$236,4,FALSE)</f>
        <v>#N/A</v>
      </c>
    </row>
    <row r="3500" spans="1:18" x14ac:dyDescent="0.35">
      <c r="A3500" s="83" t="str">
        <f>IFERROR(VLOOKUP(LEFT(F3500,4),Tabla3[[COD]:[PROCESO]],5,0),"")</f>
        <v/>
      </c>
      <c r="B3500" s="15"/>
      <c r="C3500" s="85"/>
      <c r="D3500" s="84" t="e">
        <f>VLOOKUP(E3500,FINCAS!$A$2:$B$77,2,0)</f>
        <v>#N/A</v>
      </c>
      <c r="E3500" s="15"/>
      <c r="F3500" s="15"/>
      <c r="G3500" s="82" t="e">
        <f>VLOOKUP(F3500,'ESTADAR V3 2025'!$D$125:$E$240,2,0)</f>
        <v>#N/A</v>
      </c>
      <c r="H3500" s="86"/>
      <c r="I3500" s="86"/>
      <c r="J3500" s="15"/>
      <c r="K3500" s="92">
        <f t="shared" si="227"/>
        <v>0</v>
      </c>
      <c r="L3500" s="93">
        <f t="shared" si="228"/>
        <v>0</v>
      </c>
      <c r="M3500" s="94" t="str">
        <f>+IFERROR(VLOOKUP(LEFT(F3500,4),'ESTADAR V3 2025'!$C$4:$G$116,4,0),"")</f>
        <v/>
      </c>
      <c r="N3500" s="95" t="str">
        <f t="shared" si="229"/>
        <v/>
      </c>
      <c r="O3500" s="96" t="str">
        <f t="shared" si="230"/>
        <v/>
      </c>
      <c r="P3500" s="14"/>
      <c r="Q3500" s="14"/>
      <c r="R3500" s="218" t="e">
        <f>+VLOOKUP(F3500,'ESTADAR V3 2025'!$D$125:$G$236,4,FALSE)</f>
        <v>#N/A</v>
      </c>
    </row>
    <row r="3501" spans="1:18" x14ac:dyDescent="0.35">
      <c r="A3501" s="83" t="str">
        <f>IFERROR(VLOOKUP(LEFT(F3501,4),Tabla3[[COD]:[PROCESO]],5,0),"")</f>
        <v/>
      </c>
      <c r="B3501" s="15"/>
      <c r="C3501" s="85"/>
      <c r="D3501" s="84" t="e">
        <f>VLOOKUP(E3501,FINCAS!$A$2:$B$77,2,0)</f>
        <v>#N/A</v>
      </c>
      <c r="E3501" s="15"/>
      <c r="F3501" s="15"/>
      <c r="G3501" s="82" t="e">
        <f>VLOOKUP(F3501,'ESTADAR V3 2025'!$D$125:$E$240,2,0)</f>
        <v>#N/A</v>
      </c>
      <c r="H3501" s="86"/>
      <c r="I3501" s="86"/>
      <c r="J3501" s="15"/>
      <c r="K3501" s="92">
        <f t="shared" si="227"/>
        <v>0</v>
      </c>
      <c r="L3501" s="93">
        <f t="shared" si="228"/>
        <v>0</v>
      </c>
      <c r="M3501" s="94" t="str">
        <f>+IFERROR(VLOOKUP(LEFT(F3501,4),'ESTADAR V3 2025'!$C$4:$G$116,4,0),"")</f>
        <v/>
      </c>
      <c r="N3501" s="95" t="str">
        <f t="shared" si="229"/>
        <v/>
      </c>
      <c r="O3501" s="96" t="str">
        <f t="shared" si="230"/>
        <v/>
      </c>
      <c r="P3501" s="14"/>
      <c r="Q3501" s="14"/>
      <c r="R3501" s="218" t="e">
        <f>+VLOOKUP(F3501,'ESTADAR V3 2025'!$D$125:$G$236,4,FALSE)</f>
        <v>#N/A</v>
      </c>
    </row>
    <row r="3502" spans="1:18" x14ac:dyDescent="0.35">
      <c r="A3502" s="83" t="str">
        <f>IFERROR(VLOOKUP(LEFT(F3502,4),Tabla3[[COD]:[PROCESO]],5,0),"")</f>
        <v/>
      </c>
      <c r="B3502" s="15"/>
      <c r="C3502" s="85"/>
      <c r="D3502" s="84" t="e">
        <f>VLOOKUP(E3502,FINCAS!$A$2:$B$77,2,0)</f>
        <v>#N/A</v>
      </c>
      <c r="E3502" s="15"/>
      <c r="F3502" s="15"/>
      <c r="G3502" s="82" t="e">
        <f>VLOOKUP(F3502,'ESTADAR V3 2025'!$D$125:$E$240,2,0)</f>
        <v>#N/A</v>
      </c>
      <c r="H3502" s="86"/>
      <c r="I3502" s="86"/>
      <c r="J3502" s="15"/>
      <c r="K3502" s="92">
        <f t="shared" si="227"/>
        <v>0</v>
      </c>
      <c r="L3502" s="93">
        <f t="shared" si="228"/>
        <v>0</v>
      </c>
      <c r="M3502" s="94" t="str">
        <f>+IFERROR(VLOOKUP(LEFT(F3502,4),'ESTADAR V3 2025'!$C$4:$G$116,4,0),"")</f>
        <v/>
      </c>
      <c r="N3502" s="95" t="str">
        <f t="shared" si="229"/>
        <v/>
      </c>
      <c r="O3502" s="96" t="str">
        <f t="shared" si="230"/>
        <v/>
      </c>
      <c r="P3502" s="14"/>
      <c r="Q3502" s="14"/>
      <c r="R3502" s="218" t="e">
        <f>+VLOOKUP(F3502,'ESTADAR V3 2025'!$D$125:$G$236,4,FALSE)</f>
        <v>#N/A</v>
      </c>
    </row>
    <row r="3503" spans="1:18" x14ac:dyDescent="0.35">
      <c r="A3503" s="83" t="str">
        <f>IFERROR(VLOOKUP(LEFT(F3503,4),Tabla3[[COD]:[PROCESO]],5,0),"")</f>
        <v/>
      </c>
      <c r="B3503" s="15"/>
      <c r="C3503" s="85"/>
      <c r="D3503" s="84" t="e">
        <f>VLOOKUP(E3503,FINCAS!$A$2:$B$77,2,0)</f>
        <v>#N/A</v>
      </c>
      <c r="E3503" s="15"/>
      <c r="F3503" s="15"/>
      <c r="G3503" s="82" t="e">
        <f>VLOOKUP(F3503,'ESTADAR V3 2025'!$D$125:$E$240,2,0)</f>
        <v>#N/A</v>
      </c>
      <c r="H3503" s="86"/>
      <c r="I3503" s="86"/>
      <c r="J3503" s="15"/>
      <c r="K3503" s="92">
        <f t="shared" si="227"/>
        <v>0</v>
      </c>
      <c r="L3503" s="93">
        <f t="shared" si="228"/>
        <v>0</v>
      </c>
      <c r="M3503" s="94" t="str">
        <f>+IFERROR(VLOOKUP(LEFT(F3503,4),'ESTADAR V3 2025'!$C$4:$G$116,4,0),"")</f>
        <v/>
      </c>
      <c r="N3503" s="95" t="str">
        <f t="shared" si="229"/>
        <v/>
      </c>
      <c r="O3503" s="96" t="str">
        <f t="shared" si="230"/>
        <v/>
      </c>
      <c r="P3503" s="14"/>
      <c r="Q3503" s="14"/>
      <c r="R3503" s="218" t="e">
        <f>+VLOOKUP(F3503,'ESTADAR V3 2025'!$D$125:$G$236,4,FALSE)</f>
        <v>#N/A</v>
      </c>
    </row>
    <row r="3504" spans="1:18" x14ac:dyDescent="0.35">
      <c r="A3504" s="83" t="str">
        <f>IFERROR(VLOOKUP(LEFT(F3504,4),Tabla3[[COD]:[PROCESO]],5,0),"")</f>
        <v/>
      </c>
      <c r="B3504" s="15"/>
      <c r="C3504" s="85"/>
      <c r="D3504" s="84" t="e">
        <f>VLOOKUP(E3504,FINCAS!$A$2:$B$77,2,0)</f>
        <v>#N/A</v>
      </c>
      <c r="E3504" s="15"/>
      <c r="F3504" s="15"/>
      <c r="G3504" s="82" t="e">
        <f>VLOOKUP(F3504,'ESTADAR V3 2025'!$D$125:$E$240,2,0)</f>
        <v>#N/A</v>
      </c>
      <c r="H3504" s="86"/>
      <c r="I3504" s="86"/>
      <c r="J3504" s="15"/>
      <c r="K3504" s="92">
        <f t="shared" si="227"/>
        <v>0</v>
      </c>
      <c r="L3504" s="93">
        <f t="shared" si="228"/>
        <v>0</v>
      </c>
      <c r="M3504" s="94" t="str">
        <f>+IFERROR(VLOOKUP(LEFT(F3504,4),'ESTADAR V3 2025'!$C$4:$G$116,4,0),"")</f>
        <v/>
      </c>
      <c r="N3504" s="95" t="str">
        <f t="shared" si="229"/>
        <v/>
      </c>
      <c r="O3504" s="96" t="str">
        <f t="shared" si="230"/>
        <v/>
      </c>
      <c r="P3504" s="14"/>
      <c r="Q3504" s="14"/>
      <c r="R3504" s="218" t="e">
        <f>+VLOOKUP(F3504,'ESTADAR V3 2025'!$D$125:$G$236,4,FALSE)</f>
        <v>#N/A</v>
      </c>
    </row>
    <row r="3505" spans="1:18" x14ac:dyDescent="0.35">
      <c r="A3505" s="83" t="str">
        <f>IFERROR(VLOOKUP(LEFT(F3505,4),Tabla3[[COD]:[PROCESO]],5,0),"")</f>
        <v/>
      </c>
      <c r="B3505" s="15"/>
      <c r="C3505" s="85"/>
      <c r="D3505" s="84" t="e">
        <f>VLOOKUP(E3505,FINCAS!$A$2:$B$77,2,0)</f>
        <v>#N/A</v>
      </c>
      <c r="E3505" s="15"/>
      <c r="F3505" s="15"/>
      <c r="G3505" s="82" t="e">
        <f>VLOOKUP(F3505,'ESTADAR V3 2025'!$D$125:$E$240,2,0)</f>
        <v>#N/A</v>
      </c>
      <c r="H3505" s="86"/>
      <c r="I3505" s="86"/>
      <c r="J3505" s="15"/>
      <c r="K3505" s="92">
        <f t="shared" si="227"/>
        <v>0</v>
      </c>
      <c r="L3505" s="93">
        <f t="shared" si="228"/>
        <v>0</v>
      </c>
      <c r="M3505" s="94" t="str">
        <f>+IFERROR(VLOOKUP(LEFT(F3505,4),'ESTADAR V3 2025'!$C$4:$G$116,4,0),"")</f>
        <v/>
      </c>
      <c r="N3505" s="95" t="str">
        <f t="shared" si="229"/>
        <v/>
      </c>
      <c r="O3505" s="96" t="str">
        <f t="shared" si="230"/>
        <v/>
      </c>
      <c r="P3505" s="14"/>
      <c r="Q3505" s="14"/>
      <c r="R3505" s="218" t="e">
        <f>+VLOOKUP(F3505,'ESTADAR V3 2025'!$D$125:$G$236,4,FALSE)</f>
        <v>#N/A</v>
      </c>
    </row>
    <row r="3506" spans="1:18" x14ac:dyDescent="0.35">
      <c r="A3506" s="83" t="str">
        <f>IFERROR(VLOOKUP(LEFT(F3506,4),Tabla3[[COD]:[PROCESO]],5,0),"")</f>
        <v/>
      </c>
      <c r="B3506" s="15"/>
      <c r="C3506" s="85"/>
      <c r="D3506" s="84" t="e">
        <f>VLOOKUP(E3506,FINCAS!$A$2:$B$77,2,0)</f>
        <v>#N/A</v>
      </c>
      <c r="E3506" s="15"/>
      <c r="F3506" s="15"/>
      <c r="G3506" s="82" t="e">
        <f>VLOOKUP(F3506,'ESTADAR V3 2025'!$D$125:$E$240,2,0)</f>
        <v>#N/A</v>
      </c>
      <c r="H3506" s="86"/>
      <c r="I3506" s="86"/>
      <c r="J3506" s="15"/>
      <c r="K3506" s="92">
        <f t="shared" si="227"/>
        <v>0</v>
      </c>
      <c r="L3506" s="93">
        <f t="shared" si="228"/>
        <v>0</v>
      </c>
      <c r="M3506" s="94" t="str">
        <f>+IFERROR(VLOOKUP(LEFT(F3506,4),'ESTADAR V3 2025'!$C$4:$G$116,4,0),"")</f>
        <v/>
      </c>
      <c r="N3506" s="95" t="str">
        <f t="shared" si="229"/>
        <v/>
      </c>
      <c r="O3506" s="96" t="str">
        <f t="shared" si="230"/>
        <v/>
      </c>
      <c r="P3506" s="14"/>
      <c r="Q3506" s="14"/>
      <c r="R3506" s="218" t="e">
        <f>+VLOOKUP(F3506,'ESTADAR V3 2025'!$D$125:$G$236,4,FALSE)</f>
        <v>#N/A</v>
      </c>
    </row>
    <row r="3507" spans="1:18" x14ac:dyDescent="0.35">
      <c r="A3507" s="83" t="str">
        <f>IFERROR(VLOOKUP(LEFT(F3507,4),Tabla3[[COD]:[PROCESO]],5,0),"")</f>
        <v/>
      </c>
      <c r="B3507" s="15"/>
      <c r="C3507" s="85"/>
      <c r="D3507" s="84" t="e">
        <f>VLOOKUP(E3507,FINCAS!$A$2:$B$77,2,0)</f>
        <v>#N/A</v>
      </c>
      <c r="E3507" s="15"/>
      <c r="F3507" s="15"/>
      <c r="G3507" s="82" t="e">
        <f>VLOOKUP(F3507,'ESTADAR V3 2025'!$D$125:$E$240,2,0)</f>
        <v>#N/A</v>
      </c>
      <c r="H3507" s="86"/>
      <c r="I3507" s="86"/>
      <c r="J3507" s="15"/>
      <c r="K3507" s="92">
        <f t="shared" si="227"/>
        <v>0</v>
      </c>
      <c r="L3507" s="93">
        <f t="shared" si="228"/>
        <v>0</v>
      </c>
      <c r="M3507" s="94" t="str">
        <f>+IFERROR(VLOOKUP(LEFT(F3507,4),'ESTADAR V3 2025'!$C$4:$G$116,4,0),"")</f>
        <v/>
      </c>
      <c r="N3507" s="95" t="str">
        <f t="shared" si="229"/>
        <v/>
      </c>
      <c r="O3507" s="96" t="str">
        <f t="shared" si="230"/>
        <v/>
      </c>
      <c r="P3507" s="14"/>
      <c r="Q3507" s="14"/>
      <c r="R3507" s="218" t="e">
        <f>+VLOOKUP(F3507,'ESTADAR V3 2025'!$D$125:$G$236,4,FALSE)</f>
        <v>#N/A</v>
      </c>
    </row>
    <row r="3508" spans="1:18" x14ac:dyDescent="0.35">
      <c r="A3508" s="83" t="str">
        <f>IFERROR(VLOOKUP(LEFT(F3508,4),Tabla3[[COD]:[PROCESO]],5,0),"")</f>
        <v/>
      </c>
      <c r="B3508" s="15"/>
      <c r="C3508" s="85"/>
      <c r="D3508" s="84" t="e">
        <f>VLOOKUP(E3508,FINCAS!$A$2:$B$77,2,0)</f>
        <v>#N/A</v>
      </c>
      <c r="E3508" s="15"/>
      <c r="F3508" s="15"/>
      <c r="G3508" s="82" t="e">
        <f>VLOOKUP(F3508,'ESTADAR V3 2025'!$D$125:$E$240,2,0)</f>
        <v>#N/A</v>
      </c>
      <c r="H3508" s="86"/>
      <c r="I3508" s="86"/>
      <c r="J3508" s="15"/>
      <c r="K3508" s="92">
        <f t="shared" si="227"/>
        <v>0</v>
      </c>
      <c r="L3508" s="93">
        <f t="shared" si="228"/>
        <v>0</v>
      </c>
      <c r="M3508" s="94" t="str">
        <f>+IFERROR(VLOOKUP(LEFT(F3508,4),'ESTADAR V3 2025'!$C$4:$G$116,4,0),"")</f>
        <v/>
      </c>
      <c r="N3508" s="95" t="str">
        <f t="shared" si="229"/>
        <v/>
      </c>
      <c r="O3508" s="96" t="str">
        <f t="shared" si="230"/>
        <v/>
      </c>
      <c r="P3508" s="14"/>
      <c r="Q3508" s="14"/>
      <c r="R3508" s="218" t="e">
        <f>+VLOOKUP(F3508,'ESTADAR V3 2025'!$D$125:$G$236,4,FALSE)</f>
        <v>#N/A</v>
      </c>
    </row>
    <row r="3509" spans="1:18" x14ac:dyDescent="0.35">
      <c r="A3509" s="83" t="str">
        <f>IFERROR(VLOOKUP(LEFT(F3509,4),Tabla3[[COD]:[PROCESO]],5,0),"")</f>
        <v/>
      </c>
      <c r="B3509" s="15"/>
      <c r="C3509" s="85"/>
      <c r="D3509" s="84" t="e">
        <f>VLOOKUP(E3509,FINCAS!$A$2:$B$77,2,0)</f>
        <v>#N/A</v>
      </c>
      <c r="E3509" s="15"/>
      <c r="F3509" s="15"/>
      <c r="G3509" s="82" t="e">
        <f>VLOOKUP(F3509,'ESTADAR V3 2025'!$D$125:$E$240,2,0)</f>
        <v>#N/A</v>
      </c>
      <c r="H3509" s="86"/>
      <c r="I3509" s="86"/>
      <c r="J3509" s="15"/>
      <c r="K3509" s="92">
        <f t="shared" si="227"/>
        <v>0</v>
      </c>
      <c r="L3509" s="93">
        <f t="shared" si="228"/>
        <v>0</v>
      </c>
      <c r="M3509" s="94" t="str">
        <f>+IFERROR(VLOOKUP(LEFT(F3509,4),'ESTADAR V3 2025'!$C$4:$G$116,4,0),"")</f>
        <v/>
      </c>
      <c r="N3509" s="95" t="str">
        <f t="shared" si="229"/>
        <v/>
      </c>
      <c r="O3509" s="96" t="str">
        <f t="shared" si="230"/>
        <v/>
      </c>
      <c r="P3509" s="14"/>
      <c r="Q3509" s="14"/>
      <c r="R3509" s="218" t="e">
        <f>+VLOOKUP(F3509,'ESTADAR V3 2025'!$D$125:$G$236,4,FALSE)</f>
        <v>#N/A</v>
      </c>
    </row>
    <row r="3510" spans="1:18" x14ac:dyDescent="0.35">
      <c r="A3510" s="83" t="str">
        <f>IFERROR(VLOOKUP(LEFT(F3510,4),Tabla3[[COD]:[PROCESO]],5,0),"")</f>
        <v/>
      </c>
      <c r="B3510" s="15"/>
      <c r="C3510" s="85"/>
      <c r="D3510" s="84" t="e">
        <f>VLOOKUP(E3510,FINCAS!$A$2:$B$77,2,0)</f>
        <v>#N/A</v>
      </c>
      <c r="E3510" s="15"/>
      <c r="F3510" s="15"/>
      <c r="G3510" s="82" t="e">
        <f>VLOOKUP(F3510,'ESTADAR V3 2025'!$D$125:$E$240,2,0)</f>
        <v>#N/A</v>
      </c>
      <c r="H3510" s="86"/>
      <c r="I3510" s="86"/>
      <c r="J3510" s="15"/>
      <c r="K3510" s="92">
        <f t="shared" si="227"/>
        <v>0</v>
      </c>
      <c r="L3510" s="93">
        <f t="shared" si="228"/>
        <v>0</v>
      </c>
      <c r="M3510" s="94" t="str">
        <f>+IFERROR(VLOOKUP(LEFT(F3510,4),'ESTADAR V3 2025'!$C$4:$G$116,4,0),"")</f>
        <v/>
      </c>
      <c r="N3510" s="95" t="str">
        <f t="shared" si="229"/>
        <v/>
      </c>
      <c r="O3510" s="96" t="str">
        <f t="shared" si="230"/>
        <v/>
      </c>
      <c r="P3510" s="14"/>
      <c r="Q3510" s="14"/>
      <c r="R3510" s="218" t="e">
        <f>+VLOOKUP(F3510,'ESTADAR V3 2025'!$D$125:$G$236,4,FALSE)</f>
        <v>#N/A</v>
      </c>
    </row>
    <row r="3511" spans="1:18" x14ac:dyDescent="0.35">
      <c r="A3511" s="83" t="str">
        <f>IFERROR(VLOOKUP(LEFT(F3511,4),Tabla3[[COD]:[PROCESO]],5,0),"")</f>
        <v/>
      </c>
      <c r="B3511" s="15"/>
      <c r="C3511" s="85"/>
      <c r="D3511" s="84" t="e">
        <f>VLOOKUP(E3511,FINCAS!$A$2:$B$77,2,0)</f>
        <v>#N/A</v>
      </c>
      <c r="E3511" s="15"/>
      <c r="F3511" s="15"/>
      <c r="G3511" s="82" t="e">
        <f>VLOOKUP(F3511,'ESTADAR V3 2025'!$D$125:$E$240,2,0)</f>
        <v>#N/A</v>
      </c>
      <c r="H3511" s="86"/>
      <c r="I3511" s="86"/>
      <c r="J3511" s="15"/>
      <c r="K3511" s="92">
        <f t="shared" si="227"/>
        <v>0</v>
      </c>
      <c r="L3511" s="93">
        <f t="shared" si="228"/>
        <v>0</v>
      </c>
      <c r="M3511" s="94" t="str">
        <f>+IFERROR(VLOOKUP(LEFT(F3511,4),'ESTADAR V3 2025'!$C$4:$G$116,4,0),"")</f>
        <v/>
      </c>
      <c r="N3511" s="95" t="str">
        <f t="shared" si="229"/>
        <v/>
      </c>
      <c r="O3511" s="96" t="str">
        <f t="shared" si="230"/>
        <v/>
      </c>
      <c r="P3511" s="14"/>
      <c r="Q3511" s="14"/>
      <c r="R3511" s="218" t="e">
        <f>+VLOOKUP(F3511,'ESTADAR V3 2025'!$D$125:$G$236,4,FALSE)</f>
        <v>#N/A</v>
      </c>
    </row>
    <row r="3512" spans="1:18" x14ac:dyDescent="0.35">
      <c r="A3512" s="83" t="str">
        <f>IFERROR(VLOOKUP(LEFT(F3512,4),Tabla3[[COD]:[PROCESO]],5,0),"")</f>
        <v/>
      </c>
      <c r="B3512" s="15"/>
      <c r="C3512" s="85"/>
      <c r="D3512" s="84" t="e">
        <f>VLOOKUP(E3512,FINCAS!$A$2:$B$77,2,0)</f>
        <v>#N/A</v>
      </c>
      <c r="E3512" s="15"/>
      <c r="F3512" s="15"/>
      <c r="G3512" s="82" t="e">
        <f>VLOOKUP(F3512,'ESTADAR V3 2025'!$D$125:$E$240,2,0)</f>
        <v>#N/A</v>
      </c>
      <c r="H3512" s="86"/>
      <c r="I3512" s="86"/>
      <c r="J3512" s="15"/>
      <c r="K3512" s="92">
        <f t="shared" si="227"/>
        <v>0</v>
      </c>
      <c r="L3512" s="93">
        <f t="shared" si="228"/>
        <v>0</v>
      </c>
      <c r="M3512" s="94" t="str">
        <f>+IFERROR(VLOOKUP(LEFT(F3512,4),'ESTADAR V3 2025'!$C$4:$G$116,4,0),"")</f>
        <v/>
      </c>
      <c r="N3512" s="95" t="str">
        <f t="shared" si="229"/>
        <v/>
      </c>
      <c r="O3512" s="96" t="str">
        <f t="shared" si="230"/>
        <v/>
      </c>
      <c r="P3512" s="14"/>
      <c r="Q3512" s="14"/>
      <c r="R3512" s="218" t="e">
        <f>+VLOOKUP(F3512,'ESTADAR V3 2025'!$D$125:$G$236,4,FALSE)</f>
        <v>#N/A</v>
      </c>
    </row>
    <row r="3513" spans="1:18" x14ac:dyDescent="0.35">
      <c r="A3513" s="83" t="str">
        <f>IFERROR(VLOOKUP(LEFT(F3513,4),Tabla3[[COD]:[PROCESO]],5,0),"")</f>
        <v/>
      </c>
      <c r="B3513" s="15"/>
      <c r="C3513" s="85"/>
      <c r="D3513" s="84" t="e">
        <f>VLOOKUP(E3513,FINCAS!$A$2:$B$77,2,0)</f>
        <v>#N/A</v>
      </c>
      <c r="E3513" s="15"/>
      <c r="F3513" s="15"/>
      <c r="G3513" s="82" t="e">
        <f>VLOOKUP(F3513,'ESTADAR V3 2025'!$D$125:$E$240,2,0)</f>
        <v>#N/A</v>
      </c>
      <c r="H3513" s="86"/>
      <c r="I3513" s="86"/>
      <c r="J3513" s="15"/>
      <c r="K3513" s="92">
        <f t="shared" si="227"/>
        <v>0</v>
      </c>
      <c r="L3513" s="93">
        <f t="shared" si="228"/>
        <v>0</v>
      </c>
      <c r="M3513" s="94" t="str">
        <f>+IFERROR(VLOOKUP(LEFT(F3513,4),'ESTADAR V3 2025'!$C$4:$G$116,4,0),"")</f>
        <v/>
      </c>
      <c r="N3513" s="95" t="str">
        <f t="shared" si="229"/>
        <v/>
      </c>
      <c r="O3513" s="96" t="str">
        <f t="shared" si="230"/>
        <v/>
      </c>
      <c r="P3513" s="14"/>
      <c r="Q3513" s="14"/>
      <c r="R3513" s="218" t="e">
        <f>+VLOOKUP(F3513,'ESTADAR V3 2025'!$D$125:$G$236,4,FALSE)</f>
        <v>#N/A</v>
      </c>
    </row>
    <row r="3514" spans="1:18" x14ac:dyDescent="0.35">
      <c r="A3514" s="83" t="str">
        <f>IFERROR(VLOOKUP(LEFT(F3514,4),Tabla3[[COD]:[PROCESO]],5,0),"")</f>
        <v/>
      </c>
      <c r="B3514" s="15"/>
      <c r="C3514" s="85"/>
      <c r="D3514" s="84" t="e">
        <f>VLOOKUP(E3514,FINCAS!$A$2:$B$77,2,0)</f>
        <v>#N/A</v>
      </c>
      <c r="E3514" s="15"/>
      <c r="F3514" s="15"/>
      <c r="G3514" s="82" t="e">
        <f>VLOOKUP(F3514,'ESTADAR V3 2025'!$D$125:$E$240,2,0)</f>
        <v>#N/A</v>
      </c>
      <c r="H3514" s="86"/>
      <c r="I3514" s="86"/>
      <c r="J3514" s="15"/>
      <c r="K3514" s="92">
        <f t="shared" si="227"/>
        <v>0</v>
      </c>
      <c r="L3514" s="93">
        <f t="shared" si="228"/>
        <v>0</v>
      </c>
      <c r="M3514" s="94" t="str">
        <f>+IFERROR(VLOOKUP(LEFT(F3514,4),'ESTADAR V3 2025'!$C$4:$G$116,4,0),"")</f>
        <v/>
      </c>
      <c r="N3514" s="95" t="str">
        <f t="shared" si="229"/>
        <v/>
      </c>
      <c r="O3514" s="96" t="str">
        <f t="shared" si="230"/>
        <v/>
      </c>
      <c r="P3514" s="14"/>
      <c r="Q3514" s="14"/>
      <c r="R3514" s="218" t="e">
        <f>+VLOOKUP(F3514,'ESTADAR V3 2025'!$D$125:$G$236,4,FALSE)</f>
        <v>#N/A</v>
      </c>
    </row>
    <row r="3515" spans="1:18" x14ac:dyDescent="0.35">
      <c r="A3515" s="83" t="str">
        <f>IFERROR(VLOOKUP(LEFT(F3515,4),Tabla3[[COD]:[PROCESO]],5,0),"")</f>
        <v/>
      </c>
      <c r="B3515" s="15"/>
      <c r="C3515" s="85"/>
      <c r="D3515" s="84" t="e">
        <f>VLOOKUP(E3515,FINCAS!$A$2:$B$77,2,0)</f>
        <v>#N/A</v>
      </c>
      <c r="E3515" s="15"/>
      <c r="F3515" s="15"/>
      <c r="G3515" s="82" t="e">
        <f>VLOOKUP(F3515,'ESTADAR V3 2025'!$D$125:$E$240,2,0)</f>
        <v>#N/A</v>
      </c>
      <c r="H3515" s="86"/>
      <c r="I3515" s="86"/>
      <c r="J3515" s="15"/>
      <c r="K3515" s="92">
        <f t="shared" si="227"/>
        <v>0</v>
      </c>
      <c r="L3515" s="93">
        <f t="shared" si="228"/>
        <v>0</v>
      </c>
      <c r="M3515" s="94" t="str">
        <f>+IFERROR(VLOOKUP(LEFT(F3515,4),'ESTADAR V3 2025'!$C$4:$G$116,4,0),"")</f>
        <v/>
      </c>
      <c r="N3515" s="95" t="str">
        <f t="shared" si="229"/>
        <v/>
      </c>
      <c r="O3515" s="96" t="str">
        <f t="shared" si="230"/>
        <v/>
      </c>
      <c r="P3515" s="14"/>
      <c r="Q3515" s="14"/>
      <c r="R3515" s="218" t="e">
        <f>+VLOOKUP(F3515,'ESTADAR V3 2025'!$D$125:$G$236,4,FALSE)</f>
        <v>#N/A</v>
      </c>
    </row>
    <row r="3516" spans="1:18" x14ac:dyDescent="0.35">
      <c r="A3516" s="83" t="str">
        <f>IFERROR(VLOOKUP(LEFT(F3516,4),Tabla3[[COD]:[PROCESO]],5,0),"")</f>
        <v/>
      </c>
      <c r="B3516" s="15"/>
      <c r="C3516" s="85"/>
      <c r="D3516" s="84" t="e">
        <f>VLOOKUP(E3516,FINCAS!$A$2:$B$77,2,0)</f>
        <v>#N/A</v>
      </c>
      <c r="E3516" s="15"/>
      <c r="F3516" s="15"/>
      <c r="G3516" s="82" t="e">
        <f>VLOOKUP(F3516,'ESTADAR V3 2025'!$D$125:$E$240,2,0)</f>
        <v>#N/A</v>
      </c>
      <c r="H3516" s="86"/>
      <c r="I3516" s="86"/>
      <c r="J3516" s="15"/>
      <c r="K3516" s="92">
        <f t="shared" si="227"/>
        <v>0</v>
      </c>
      <c r="L3516" s="93">
        <f t="shared" si="228"/>
        <v>0</v>
      </c>
      <c r="M3516" s="94" t="str">
        <f>+IFERROR(VLOOKUP(LEFT(F3516,4),'ESTADAR V3 2025'!$C$4:$G$116,4,0),"")</f>
        <v/>
      </c>
      <c r="N3516" s="95" t="str">
        <f t="shared" si="229"/>
        <v/>
      </c>
      <c r="O3516" s="96" t="str">
        <f t="shared" si="230"/>
        <v/>
      </c>
      <c r="P3516" s="14"/>
      <c r="Q3516" s="14"/>
      <c r="R3516" s="218" t="e">
        <f>+VLOOKUP(F3516,'ESTADAR V3 2025'!$D$125:$G$236,4,FALSE)</f>
        <v>#N/A</v>
      </c>
    </row>
    <row r="3517" spans="1:18" x14ac:dyDescent="0.35">
      <c r="A3517" s="83" t="str">
        <f>IFERROR(VLOOKUP(LEFT(F3517,4),Tabla3[[COD]:[PROCESO]],5,0),"")</f>
        <v/>
      </c>
      <c r="B3517" s="15"/>
      <c r="C3517" s="85"/>
      <c r="D3517" s="84" t="e">
        <f>VLOOKUP(E3517,FINCAS!$A$2:$B$77,2,0)</f>
        <v>#N/A</v>
      </c>
      <c r="E3517" s="15"/>
      <c r="F3517" s="15"/>
      <c r="G3517" s="82" t="e">
        <f>VLOOKUP(F3517,'ESTADAR V3 2025'!$D$125:$E$240,2,0)</f>
        <v>#N/A</v>
      </c>
      <c r="H3517" s="86"/>
      <c r="I3517" s="86"/>
      <c r="J3517" s="15"/>
      <c r="K3517" s="92">
        <f t="shared" si="227"/>
        <v>0</v>
      </c>
      <c r="L3517" s="93">
        <f t="shared" si="228"/>
        <v>0</v>
      </c>
      <c r="M3517" s="94" t="str">
        <f>+IFERROR(VLOOKUP(LEFT(F3517,4),'ESTADAR V3 2025'!$C$4:$G$116,4,0),"")</f>
        <v/>
      </c>
      <c r="N3517" s="95" t="str">
        <f t="shared" si="229"/>
        <v/>
      </c>
      <c r="O3517" s="96" t="str">
        <f t="shared" si="230"/>
        <v/>
      </c>
      <c r="P3517" s="14"/>
      <c r="Q3517" s="14"/>
      <c r="R3517" s="218" t="e">
        <f>+VLOOKUP(F3517,'ESTADAR V3 2025'!$D$125:$G$236,4,FALSE)</f>
        <v>#N/A</v>
      </c>
    </row>
    <row r="3518" spans="1:18" x14ac:dyDescent="0.35">
      <c r="A3518" s="83" t="str">
        <f>IFERROR(VLOOKUP(LEFT(F3518,4),Tabla3[[COD]:[PROCESO]],5,0),"")</f>
        <v/>
      </c>
      <c r="B3518" s="15"/>
      <c r="C3518" s="85"/>
      <c r="D3518" s="84" t="e">
        <f>VLOOKUP(E3518,FINCAS!$A$2:$B$77,2,0)</f>
        <v>#N/A</v>
      </c>
      <c r="E3518" s="15"/>
      <c r="F3518" s="15"/>
      <c r="G3518" s="82" t="e">
        <f>VLOOKUP(F3518,'ESTADAR V3 2025'!$D$125:$E$240,2,0)</f>
        <v>#N/A</v>
      </c>
      <c r="H3518" s="86"/>
      <c r="I3518" s="86"/>
      <c r="J3518" s="15"/>
      <c r="K3518" s="92">
        <f t="shared" si="227"/>
        <v>0</v>
      </c>
      <c r="L3518" s="93">
        <f t="shared" si="228"/>
        <v>0</v>
      </c>
      <c r="M3518" s="94" t="str">
        <f>+IFERROR(VLOOKUP(LEFT(F3518,4),'ESTADAR V3 2025'!$C$4:$G$116,4,0),"")</f>
        <v/>
      </c>
      <c r="N3518" s="95" t="str">
        <f t="shared" si="229"/>
        <v/>
      </c>
      <c r="O3518" s="96" t="str">
        <f t="shared" si="230"/>
        <v/>
      </c>
      <c r="P3518" s="14"/>
      <c r="Q3518" s="14"/>
      <c r="R3518" s="218" t="e">
        <f>+VLOOKUP(F3518,'ESTADAR V3 2025'!$D$125:$G$236,4,FALSE)</f>
        <v>#N/A</v>
      </c>
    </row>
    <row r="3519" spans="1:18" x14ac:dyDescent="0.35">
      <c r="A3519" s="83" t="str">
        <f>IFERROR(VLOOKUP(LEFT(F3519,4),Tabla3[[COD]:[PROCESO]],5,0),"")</f>
        <v/>
      </c>
      <c r="B3519" s="15"/>
      <c r="C3519" s="85"/>
      <c r="D3519" s="84" t="e">
        <f>VLOOKUP(E3519,FINCAS!$A$2:$B$77,2,0)</f>
        <v>#N/A</v>
      </c>
      <c r="E3519" s="15"/>
      <c r="F3519" s="15"/>
      <c r="G3519" s="82" t="e">
        <f>VLOOKUP(F3519,'ESTADAR V3 2025'!$D$125:$E$240,2,0)</f>
        <v>#N/A</v>
      </c>
      <c r="H3519" s="86"/>
      <c r="I3519" s="86"/>
      <c r="J3519" s="15"/>
      <c r="K3519" s="92">
        <f t="shared" si="227"/>
        <v>0</v>
      </c>
      <c r="L3519" s="93">
        <f t="shared" si="228"/>
        <v>0</v>
      </c>
      <c r="M3519" s="94" t="str">
        <f>+IFERROR(VLOOKUP(LEFT(F3519,4),'ESTADAR V3 2025'!$C$4:$G$116,4,0),"")</f>
        <v/>
      </c>
      <c r="N3519" s="95" t="str">
        <f t="shared" si="229"/>
        <v/>
      </c>
      <c r="O3519" s="96" t="str">
        <f t="shared" si="230"/>
        <v/>
      </c>
      <c r="P3519" s="14"/>
      <c r="Q3519" s="14"/>
      <c r="R3519" s="218" t="e">
        <f>+VLOOKUP(F3519,'ESTADAR V3 2025'!$D$125:$G$236,4,FALSE)</f>
        <v>#N/A</v>
      </c>
    </row>
    <row r="3520" spans="1:18" x14ac:dyDescent="0.35">
      <c r="A3520" s="83" t="str">
        <f>IFERROR(VLOOKUP(LEFT(F3520,4),Tabla3[[COD]:[PROCESO]],5,0),"")</f>
        <v/>
      </c>
      <c r="B3520" s="15"/>
      <c r="C3520" s="85"/>
      <c r="D3520" s="84" t="e">
        <f>VLOOKUP(E3520,FINCAS!$A$2:$B$77,2,0)</f>
        <v>#N/A</v>
      </c>
      <c r="E3520" s="15"/>
      <c r="F3520" s="15"/>
      <c r="G3520" s="82" t="e">
        <f>VLOOKUP(F3520,'ESTADAR V3 2025'!$D$125:$E$240,2,0)</f>
        <v>#N/A</v>
      </c>
      <c r="H3520" s="86"/>
      <c r="I3520" s="86"/>
      <c r="J3520" s="15"/>
      <c r="K3520" s="92">
        <f t="shared" si="227"/>
        <v>0</v>
      </c>
      <c r="L3520" s="93">
        <f t="shared" si="228"/>
        <v>0</v>
      </c>
      <c r="M3520" s="94" t="str">
        <f>+IFERROR(VLOOKUP(LEFT(F3520,4),'ESTADAR V3 2025'!$C$4:$G$116,4,0),"")</f>
        <v/>
      </c>
      <c r="N3520" s="95" t="str">
        <f t="shared" si="229"/>
        <v/>
      </c>
      <c r="O3520" s="96" t="str">
        <f t="shared" si="230"/>
        <v/>
      </c>
      <c r="P3520" s="14"/>
      <c r="Q3520" s="14"/>
      <c r="R3520" s="218" t="e">
        <f>+VLOOKUP(F3520,'ESTADAR V3 2025'!$D$125:$G$236,4,FALSE)</f>
        <v>#N/A</v>
      </c>
    </row>
    <row r="3521" spans="1:18" x14ac:dyDescent="0.35">
      <c r="A3521" s="83" t="str">
        <f>IFERROR(VLOOKUP(LEFT(F3521,4),Tabla3[[COD]:[PROCESO]],5,0),"")</f>
        <v/>
      </c>
      <c r="B3521" s="15"/>
      <c r="C3521" s="85"/>
      <c r="D3521" s="84" t="e">
        <f>VLOOKUP(E3521,FINCAS!$A$2:$B$77,2,0)</f>
        <v>#N/A</v>
      </c>
      <c r="E3521" s="15"/>
      <c r="F3521" s="15"/>
      <c r="G3521" s="82" t="e">
        <f>VLOOKUP(F3521,'ESTADAR V3 2025'!$D$125:$E$240,2,0)</f>
        <v>#N/A</v>
      </c>
      <c r="H3521" s="86"/>
      <c r="I3521" s="86"/>
      <c r="J3521" s="15"/>
      <c r="K3521" s="92">
        <f t="shared" si="227"/>
        <v>0</v>
      </c>
      <c r="L3521" s="93">
        <f t="shared" si="228"/>
        <v>0</v>
      </c>
      <c r="M3521" s="94" t="str">
        <f>+IFERROR(VLOOKUP(LEFT(F3521,4),'ESTADAR V3 2025'!$C$4:$G$116,4,0),"")</f>
        <v/>
      </c>
      <c r="N3521" s="95" t="str">
        <f t="shared" si="229"/>
        <v/>
      </c>
      <c r="O3521" s="96" t="str">
        <f t="shared" si="230"/>
        <v/>
      </c>
      <c r="P3521" s="14"/>
      <c r="Q3521" s="14"/>
      <c r="R3521" s="218" t="e">
        <f>+VLOOKUP(F3521,'ESTADAR V3 2025'!$D$125:$G$236,4,FALSE)</f>
        <v>#N/A</v>
      </c>
    </row>
    <row r="3522" spans="1:18" x14ac:dyDescent="0.35">
      <c r="A3522" s="83" t="str">
        <f>IFERROR(VLOOKUP(LEFT(F3522,4),Tabla3[[COD]:[PROCESO]],5,0),"")</f>
        <v/>
      </c>
      <c r="B3522" s="15"/>
      <c r="C3522" s="85"/>
      <c r="D3522" s="84" t="e">
        <f>VLOOKUP(E3522,FINCAS!$A$2:$B$77,2,0)</f>
        <v>#N/A</v>
      </c>
      <c r="E3522" s="15"/>
      <c r="F3522" s="15"/>
      <c r="G3522" s="82" t="e">
        <f>VLOOKUP(F3522,'ESTADAR V3 2025'!$D$125:$E$240,2,0)</f>
        <v>#N/A</v>
      </c>
      <c r="H3522" s="86"/>
      <c r="I3522" s="86"/>
      <c r="J3522" s="15"/>
      <c r="K3522" s="92">
        <f t="shared" si="227"/>
        <v>0</v>
      </c>
      <c r="L3522" s="93">
        <f t="shared" si="228"/>
        <v>0</v>
      </c>
      <c r="M3522" s="94" t="str">
        <f>+IFERROR(VLOOKUP(LEFT(F3522,4),'ESTADAR V3 2025'!$C$4:$G$116,4,0),"")</f>
        <v/>
      </c>
      <c r="N3522" s="95" t="str">
        <f t="shared" si="229"/>
        <v/>
      </c>
      <c r="O3522" s="96" t="str">
        <f t="shared" si="230"/>
        <v/>
      </c>
      <c r="P3522" s="14"/>
      <c r="Q3522" s="14"/>
      <c r="R3522" s="218" t="e">
        <f>+VLOOKUP(F3522,'ESTADAR V3 2025'!$D$125:$G$236,4,FALSE)</f>
        <v>#N/A</v>
      </c>
    </row>
    <row r="3523" spans="1:18" x14ac:dyDescent="0.35">
      <c r="A3523" s="83" t="str">
        <f>IFERROR(VLOOKUP(LEFT(F3523,4),Tabla3[[COD]:[PROCESO]],5,0),"")</f>
        <v/>
      </c>
      <c r="B3523" s="15"/>
      <c r="C3523" s="85"/>
      <c r="D3523" s="84" t="e">
        <f>VLOOKUP(E3523,FINCAS!$A$2:$B$77,2,0)</f>
        <v>#N/A</v>
      </c>
      <c r="E3523" s="15"/>
      <c r="F3523" s="15"/>
      <c r="G3523" s="82" t="e">
        <f>VLOOKUP(F3523,'ESTADAR V3 2025'!$D$125:$E$240,2,0)</f>
        <v>#N/A</v>
      </c>
      <c r="H3523" s="86"/>
      <c r="I3523" s="86"/>
      <c r="J3523" s="15"/>
      <c r="K3523" s="92">
        <f t="shared" si="227"/>
        <v>0</v>
      </c>
      <c r="L3523" s="93">
        <f t="shared" si="228"/>
        <v>0</v>
      </c>
      <c r="M3523" s="94" t="str">
        <f>+IFERROR(VLOOKUP(LEFT(F3523,4),'ESTADAR V3 2025'!$C$4:$G$116,4,0),"")</f>
        <v/>
      </c>
      <c r="N3523" s="95" t="str">
        <f t="shared" si="229"/>
        <v/>
      </c>
      <c r="O3523" s="96" t="str">
        <f t="shared" si="230"/>
        <v/>
      </c>
      <c r="P3523" s="14"/>
      <c r="Q3523" s="14"/>
      <c r="R3523" s="218" t="e">
        <f>+VLOOKUP(F3523,'ESTADAR V3 2025'!$D$125:$G$236,4,FALSE)</f>
        <v>#N/A</v>
      </c>
    </row>
    <row r="3524" spans="1:18" x14ac:dyDescent="0.35">
      <c r="A3524" s="83" t="str">
        <f>IFERROR(VLOOKUP(LEFT(F3524,4),Tabla3[[COD]:[PROCESO]],5,0),"")</f>
        <v/>
      </c>
      <c r="B3524" s="15"/>
      <c r="C3524" s="85"/>
      <c r="D3524" s="84" t="e">
        <f>VLOOKUP(E3524,FINCAS!$A$2:$B$77,2,0)</f>
        <v>#N/A</v>
      </c>
      <c r="E3524" s="15"/>
      <c r="F3524" s="15"/>
      <c r="G3524" s="82" t="e">
        <f>VLOOKUP(F3524,'ESTADAR V3 2025'!$D$125:$E$240,2,0)</f>
        <v>#N/A</v>
      </c>
      <c r="H3524" s="86"/>
      <c r="I3524" s="86"/>
      <c r="J3524" s="15"/>
      <c r="K3524" s="92">
        <f t="shared" si="227"/>
        <v>0</v>
      </c>
      <c r="L3524" s="93">
        <f t="shared" si="228"/>
        <v>0</v>
      </c>
      <c r="M3524" s="94" t="str">
        <f>+IFERROR(VLOOKUP(LEFT(F3524,4),'ESTADAR V3 2025'!$C$4:$G$116,4,0),"")</f>
        <v/>
      </c>
      <c r="N3524" s="95" t="str">
        <f t="shared" si="229"/>
        <v/>
      </c>
      <c r="O3524" s="96" t="str">
        <f t="shared" si="230"/>
        <v/>
      </c>
      <c r="P3524" s="14"/>
      <c r="Q3524" s="14"/>
      <c r="R3524" s="218" t="e">
        <f>+VLOOKUP(F3524,'ESTADAR V3 2025'!$D$125:$G$236,4,FALSE)</f>
        <v>#N/A</v>
      </c>
    </row>
    <row r="3525" spans="1:18" x14ac:dyDescent="0.35">
      <c r="A3525" s="83" t="str">
        <f>IFERROR(VLOOKUP(LEFT(F3525,4),Tabla3[[COD]:[PROCESO]],5,0),"")</f>
        <v/>
      </c>
      <c r="B3525" s="15"/>
      <c r="C3525" s="85"/>
      <c r="D3525" s="84" t="e">
        <f>VLOOKUP(E3525,FINCAS!$A$2:$B$77,2,0)</f>
        <v>#N/A</v>
      </c>
      <c r="E3525" s="15"/>
      <c r="F3525" s="15"/>
      <c r="G3525" s="82" t="e">
        <f>VLOOKUP(F3525,'ESTADAR V3 2025'!$D$125:$E$240,2,0)</f>
        <v>#N/A</v>
      </c>
      <c r="H3525" s="86"/>
      <c r="I3525" s="86"/>
      <c r="J3525" s="15"/>
      <c r="K3525" s="92">
        <f t="shared" si="227"/>
        <v>0</v>
      </c>
      <c r="L3525" s="93">
        <f t="shared" si="228"/>
        <v>0</v>
      </c>
      <c r="M3525" s="94" t="str">
        <f>+IFERROR(VLOOKUP(LEFT(F3525,4),'ESTADAR V3 2025'!$C$4:$G$116,4,0),"")</f>
        <v/>
      </c>
      <c r="N3525" s="95" t="str">
        <f t="shared" si="229"/>
        <v/>
      </c>
      <c r="O3525" s="96" t="str">
        <f t="shared" si="230"/>
        <v/>
      </c>
      <c r="P3525" s="14"/>
      <c r="Q3525" s="14"/>
      <c r="R3525" s="218" t="e">
        <f>+VLOOKUP(F3525,'ESTADAR V3 2025'!$D$125:$G$236,4,FALSE)</f>
        <v>#N/A</v>
      </c>
    </row>
    <row r="3526" spans="1:18" x14ac:dyDescent="0.35">
      <c r="A3526" s="83" t="str">
        <f>IFERROR(VLOOKUP(LEFT(F3526,4),Tabla3[[COD]:[PROCESO]],5,0),"")</f>
        <v/>
      </c>
      <c r="B3526" s="15"/>
      <c r="C3526" s="85"/>
      <c r="D3526" s="84" t="e">
        <f>VLOOKUP(E3526,FINCAS!$A$2:$B$77,2,0)</f>
        <v>#N/A</v>
      </c>
      <c r="E3526" s="15"/>
      <c r="F3526" s="15"/>
      <c r="G3526" s="82" t="e">
        <f>VLOOKUP(F3526,'ESTADAR V3 2025'!$D$125:$E$240,2,0)</f>
        <v>#N/A</v>
      </c>
      <c r="H3526" s="86"/>
      <c r="I3526" s="86"/>
      <c r="J3526" s="15"/>
      <c r="K3526" s="92">
        <f t="shared" si="227"/>
        <v>0</v>
      </c>
      <c r="L3526" s="93">
        <f t="shared" si="228"/>
        <v>0</v>
      </c>
      <c r="M3526" s="94" t="str">
        <f>+IFERROR(VLOOKUP(LEFT(F3526,4),'ESTADAR V3 2025'!$C$4:$G$116,4,0),"")</f>
        <v/>
      </c>
      <c r="N3526" s="95" t="str">
        <f t="shared" si="229"/>
        <v/>
      </c>
      <c r="O3526" s="96" t="str">
        <f t="shared" si="230"/>
        <v/>
      </c>
      <c r="P3526" s="14"/>
      <c r="Q3526" s="14"/>
      <c r="R3526" s="218" t="e">
        <f>+VLOOKUP(F3526,'ESTADAR V3 2025'!$D$125:$G$236,4,FALSE)</f>
        <v>#N/A</v>
      </c>
    </row>
    <row r="3527" spans="1:18" x14ac:dyDescent="0.35">
      <c r="A3527" s="83" t="str">
        <f>IFERROR(VLOOKUP(LEFT(F3527,4),Tabla3[[COD]:[PROCESO]],5,0),"")</f>
        <v/>
      </c>
      <c r="B3527" s="15"/>
      <c r="C3527" s="85"/>
      <c r="D3527" s="84" t="e">
        <f>VLOOKUP(E3527,FINCAS!$A$2:$B$77,2,0)</f>
        <v>#N/A</v>
      </c>
      <c r="E3527" s="15"/>
      <c r="F3527" s="15"/>
      <c r="G3527" s="82" t="e">
        <f>VLOOKUP(F3527,'ESTADAR V3 2025'!$D$125:$E$240,2,0)</f>
        <v>#N/A</v>
      </c>
      <c r="H3527" s="86"/>
      <c r="I3527" s="86"/>
      <c r="J3527" s="15"/>
      <c r="K3527" s="92">
        <f t="shared" si="227"/>
        <v>0</v>
      </c>
      <c r="L3527" s="93">
        <f t="shared" si="228"/>
        <v>0</v>
      </c>
      <c r="M3527" s="94" t="str">
        <f>+IFERROR(VLOOKUP(LEFT(F3527,4),'ESTADAR V3 2025'!$C$4:$G$116,4,0),"")</f>
        <v/>
      </c>
      <c r="N3527" s="95" t="str">
        <f t="shared" si="229"/>
        <v/>
      </c>
      <c r="O3527" s="96" t="str">
        <f t="shared" si="230"/>
        <v/>
      </c>
      <c r="P3527" s="14"/>
      <c r="Q3527" s="14"/>
      <c r="R3527" s="218" t="e">
        <f>+VLOOKUP(F3527,'ESTADAR V3 2025'!$D$125:$G$236,4,FALSE)</f>
        <v>#N/A</v>
      </c>
    </row>
    <row r="3528" spans="1:18" x14ac:dyDescent="0.35">
      <c r="A3528" s="83" t="str">
        <f>IFERROR(VLOOKUP(LEFT(F3528,4),Tabla3[[COD]:[PROCESO]],5,0),"")</f>
        <v/>
      </c>
      <c r="B3528" s="15"/>
      <c r="C3528" s="85"/>
      <c r="D3528" s="84" t="e">
        <f>VLOOKUP(E3528,FINCAS!$A$2:$B$77,2,0)</f>
        <v>#N/A</v>
      </c>
      <c r="E3528" s="15"/>
      <c r="F3528" s="15"/>
      <c r="G3528" s="82" t="e">
        <f>VLOOKUP(F3528,'ESTADAR V3 2025'!$D$125:$E$240,2,0)</f>
        <v>#N/A</v>
      </c>
      <c r="H3528" s="86"/>
      <c r="I3528" s="86"/>
      <c r="J3528" s="15"/>
      <c r="K3528" s="92">
        <f t="shared" si="227"/>
        <v>0</v>
      </c>
      <c r="L3528" s="93">
        <f t="shared" si="228"/>
        <v>0</v>
      </c>
      <c r="M3528" s="94" t="str">
        <f>+IFERROR(VLOOKUP(LEFT(F3528,4),'ESTADAR V3 2025'!$C$4:$G$116,4,0),"")</f>
        <v/>
      </c>
      <c r="N3528" s="95" t="str">
        <f t="shared" si="229"/>
        <v/>
      </c>
      <c r="O3528" s="96" t="str">
        <f t="shared" si="230"/>
        <v/>
      </c>
      <c r="P3528" s="14"/>
      <c r="Q3528" s="14"/>
      <c r="R3528" s="218" t="e">
        <f>+VLOOKUP(F3528,'ESTADAR V3 2025'!$D$125:$G$236,4,FALSE)</f>
        <v>#N/A</v>
      </c>
    </row>
    <row r="3529" spans="1:18" x14ac:dyDescent="0.35">
      <c r="A3529" s="83" t="str">
        <f>IFERROR(VLOOKUP(LEFT(F3529,4),Tabla3[[COD]:[PROCESO]],5,0),"")</f>
        <v/>
      </c>
      <c r="B3529" s="15"/>
      <c r="C3529" s="85"/>
      <c r="D3529" s="84" t="e">
        <f>VLOOKUP(E3529,FINCAS!$A$2:$B$77,2,0)</f>
        <v>#N/A</v>
      </c>
      <c r="E3529" s="15"/>
      <c r="F3529" s="15"/>
      <c r="G3529" s="82" t="e">
        <f>VLOOKUP(F3529,'ESTADAR V3 2025'!$D$125:$E$240,2,0)</f>
        <v>#N/A</v>
      </c>
      <c r="H3529" s="86"/>
      <c r="I3529" s="86"/>
      <c r="J3529" s="15"/>
      <c r="K3529" s="92">
        <f t="shared" si="227"/>
        <v>0</v>
      </c>
      <c r="L3529" s="93">
        <f t="shared" si="228"/>
        <v>0</v>
      </c>
      <c r="M3529" s="94" t="str">
        <f>+IFERROR(VLOOKUP(LEFT(F3529,4),'ESTADAR V3 2025'!$C$4:$G$116,4,0),"")</f>
        <v/>
      </c>
      <c r="N3529" s="95" t="str">
        <f t="shared" si="229"/>
        <v/>
      </c>
      <c r="O3529" s="96" t="str">
        <f t="shared" si="230"/>
        <v/>
      </c>
      <c r="P3529" s="14"/>
      <c r="Q3529" s="14"/>
      <c r="R3529" s="218" t="e">
        <f>+VLOOKUP(F3529,'ESTADAR V3 2025'!$D$125:$G$236,4,FALSE)</f>
        <v>#N/A</v>
      </c>
    </row>
    <row r="3530" spans="1:18" x14ac:dyDescent="0.35">
      <c r="A3530" s="83" t="str">
        <f>IFERROR(VLOOKUP(LEFT(F3530,4),Tabla3[[COD]:[PROCESO]],5,0),"")</f>
        <v/>
      </c>
      <c r="B3530" s="15"/>
      <c r="C3530" s="85"/>
      <c r="D3530" s="84" t="e">
        <f>VLOOKUP(E3530,FINCAS!$A$2:$B$77,2,0)</f>
        <v>#N/A</v>
      </c>
      <c r="E3530" s="15"/>
      <c r="F3530" s="15"/>
      <c r="G3530" s="82" t="e">
        <f>VLOOKUP(F3530,'ESTADAR V3 2025'!$D$125:$E$240,2,0)</f>
        <v>#N/A</v>
      </c>
      <c r="H3530" s="86"/>
      <c r="I3530" s="86"/>
      <c r="J3530" s="15"/>
      <c r="K3530" s="92">
        <f t="shared" si="227"/>
        <v>0</v>
      </c>
      <c r="L3530" s="93">
        <f t="shared" si="228"/>
        <v>0</v>
      </c>
      <c r="M3530" s="94" t="str">
        <f>+IFERROR(VLOOKUP(LEFT(F3530,4),'ESTADAR V3 2025'!$C$4:$G$116,4,0),"")</f>
        <v/>
      </c>
      <c r="N3530" s="95" t="str">
        <f t="shared" si="229"/>
        <v/>
      </c>
      <c r="O3530" s="96" t="str">
        <f t="shared" si="230"/>
        <v/>
      </c>
      <c r="P3530" s="14"/>
      <c r="Q3530" s="14"/>
      <c r="R3530" s="218" t="e">
        <f>+VLOOKUP(F3530,'ESTADAR V3 2025'!$D$125:$G$236,4,FALSE)</f>
        <v>#N/A</v>
      </c>
    </row>
    <row r="3531" spans="1:18" x14ac:dyDescent="0.35">
      <c r="A3531" s="83" t="str">
        <f>IFERROR(VLOOKUP(LEFT(F3531,4),Tabla3[[COD]:[PROCESO]],5,0),"")</f>
        <v/>
      </c>
      <c r="B3531" s="15"/>
      <c r="C3531" s="85"/>
      <c r="D3531" s="84" t="e">
        <f>VLOOKUP(E3531,FINCAS!$A$2:$B$77,2,0)</f>
        <v>#N/A</v>
      </c>
      <c r="E3531" s="15"/>
      <c r="F3531" s="15"/>
      <c r="G3531" s="82" t="e">
        <f>VLOOKUP(F3531,'ESTADAR V3 2025'!$D$125:$E$240,2,0)</f>
        <v>#N/A</v>
      </c>
      <c r="H3531" s="86"/>
      <c r="I3531" s="86"/>
      <c r="J3531" s="15"/>
      <c r="K3531" s="92">
        <f t="shared" si="227"/>
        <v>0</v>
      </c>
      <c r="L3531" s="93">
        <f t="shared" si="228"/>
        <v>0</v>
      </c>
      <c r="M3531" s="94" t="str">
        <f>+IFERROR(VLOOKUP(LEFT(F3531,4),'ESTADAR V3 2025'!$C$4:$G$116,4,0),"")</f>
        <v/>
      </c>
      <c r="N3531" s="95" t="str">
        <f t="shared" si="229"/>
        <v/>
      </c>
      <c r="O3531" s="96" t="str">
        <f t="shared" si="230"/>
        <v/>
      </c>
      <c r="P3531" s="14"/>
      <c r="Q3531" s="14"/>
      <c r="R3531" s="218" t="e">
        <f>+VLOOKUP(F3531,'ESTADAR V3 2025'!$D$125:$G$236,4,FALSE)</f>
        <v>#N/A</v>
      </c>
    </row>
    <row r="3532" spans="1:18" x14ac:dyDescent="0.35">
      <c r="A3532" s="83" t="str">
        <f>IFERROR(VLOOKUP(LEFT(F3532,4),Tabla3[[COD]:[PROCESO]],5,0),"")</f>
        <v/>
      </c>
      <c r="B3532" s="15"/>
      <c r="C3532" s="85"/>
      <c r="D3532" s="84" t="e">
        <f>VLOOKUP(E3532,FINCAS!$A$2:$B$77,2,0)</f>
        <v>#N/A</v>
      </c>
      <c r="E3532" s="15"/>
      <c r="F3532" s="15"/>
      <c r="G3532" s="82" t="e">
        <f>VLOOKUP(F3532,'ESTADAR V3 2025'!$D$125:$E$240,2,0)</f>
        <v>#N/A</v>
      </c>
      <c r="H3532" s="86"/>
      <c r="I3532" s="86"/>
      <c r="J3532" s="15"/>
      <c r="K3532" s="92">
        <f t="shared" si="227"/>
        <v>0</v>
      </c>
      <c r="L3532" s="93">
        <f t="shared" si="228"/>
        <v>0</v>
      </c>
      <c r="M3532" s="94" t="str">
        <f>+IFERROR(VLOOKUP(LEFT(F3532,4),'ESTADAR V3 2025'!$C$4:$G$116,4,0),"")</f>
        <v/>
      </c>
      <c r="N3532" s="95" t="str">
        <f t="shared" si="229"/>
        <v/>
      </c>
      <c r="O3532" s="96" t="str">
        <f t="shared" si="230"/>
        <v/>
      </c>
      <c r="P3532" s="14"/>
      <c r="Q3532" s="14"/>
      <c r="R3532" s="218" t="e">
        <f>+VLOOKUP(F3532,'ESTADAR V3 2025'!$D$125:$G$236,4,FALSE)</f>
        <v>#N/A</v>
      </c>
    </row>
    <row r="3533" spans="1:18" x14ac:dyDescent="0.35">
      <c r="A3533" s="83" t="str">
        <f>IFERROR(VLOOKUP(LEFT(F3533,4),Tabla3[[COD]:[PROCESO]],5,0),"")</f>
        <v/>
      </c>
      <c r="B3533" s="15"/>
      <c r="C3533" s="85"/>
      <c r="D3533" s="84" t="e">
        <f>VLOOKUP(E3533,FINCAS!$A$2:$B$77,2,0)</f>
        <v>#N/A</v>
      </c>
      <c r="E3533" s="15"/>
      <c r="F3533" s="15"/>
      <c r="G3533" s="82" t="e">
        <f>VLOOKUP(F3533,'ESTADAR V3 2025'!$D$125:$E$240,2,0)</f>
        <v>#N/A</v>
      </c>
      <c r="H3533" s="86"/>
      <c r="I3533" s="86"/>
      <c r="J3533" s="15"/>
      <c r="K3533" s="92">
        <f t="shared" si="227"/>
        <v>0</v>
      </c>
      <c r="L3533" s="93">
        <f t="shared" si="228"/>
        <v>0</v>
      </c>
      <c r="M3533" s="94" t="str">
        <f>+IFERROR(VLOOKUP(LEFT(F3533,4),'ESTADAR V3 2025'!$C$4:$G$116,4,0),"")</f>
        <v/>
      </c>
      <c r="N3533" s="95" t="str">
        <f t="shared" si="229"/>
        <v/>
      </c>
      <c r="O3533" s="96" t="str">
        <f t="shared" si="230"/>
        <v/>
      </c>
      <c r="P3533" s="14"/>
      <c r="Q3533" s="14"/>
      <c r="R3533" s="218" t="e">
        <f>+VLOOKUP(F3533,'ESTADAR V3 2025'!$D$125:$G$236,4,FALSE)</f>
        <v>#N/A</v>
      </c>
    </row>
    <row r="3534" spans="1:18" x14ac:dyDescent="0.35">
      <c r="A3534" s="83" t="str">
        <f>IFERROR(VLOOKUP(LEFT(F3534,4),Tabla3[[COD]:[PROCESO]],5,0),"")</f>
        <v/>
      </c>
      <c r="B3534" s="15"/>
      <c r="C3534" s="85"/>
      <c r="D3534" s="84" t="e">
        <f>VLOOKUP(E3534,FINCAS!$A$2:$B$77,2,0)</f>
        <v>#N/A</v>
      </c>
      <c r="E3534" s="15"/>
      <c r="F3534" s="15"/>
      <c r="G3534" s="82" t="e">
        <f>VLOOKUP(F3534,'ESTADAR V3 2025'!$D$125:$E$240,2,0)</f>
        <v>#N/A</v>
      </c>
      <c r="H3534" s="86"/>
      <c r="I3534" s="86"/>
      <c r="J3534" s="15"/>
      <c r="K3534" s="92">
        <f t="shared" si="227"/>
        <v>0</v>
      </c>
      <c r="L3534" s="93">
        <f t="shared" si="228"/>
        <v>0</v>
      </c>
      <c r="M3534" s="94" t="str">
        <f>+IFERROR(VLOOKUP(LEFT(F3534,4),'ESTADAR V3 2025'!$C$4:$G$116,4,0),"")</f>
        <v/>
      </c>
      <c r="N3534" s="95" t="str">
        <f t="shared" si="229"/>
        <v/>
      </c>
      <c r="O3534" s="96" t="str">
        <f t="shared" si="230"/>
        <v/>
      </c>
      <c r="P3534" s="14"/>
      <c r="Q3534" s="14"/>
      <c r="R3534" s="218" t="e">
        <f>+VLOOKUP(F3534,'ESTADAR V3 2025'!$D$125:$G$236,4,FALSE)</f>
        <v>#N/A</v>
      </c>
    </row>
    <row r="3535" spans="1:18" x14ac:dyDescent="0.35">
      <c r="A3535" s="83" t="str">
        <f>IFERROR(VLOOKUP(LEFT(F3535,4),Tabla3[[COD]:[PROCESO]],5,0),"")</f>
        <v/>
      </c>
      <c r="B3535" s="15"/>
      <c r="C3535" s="85"/>
      <c r="D3535" s="84" t="e">
        <f>VLOOKUP(E3535,FINCAS!$A$2:$B$77,2,0)</f>
        <v>#N/A</v>
      </c>
      <c r="E3535" s="15"/>
      <c r="F3535" s="15"/>
      <c r="G3535" s="82" t="e">
        <f>VLOOKUP(F3535,'ESTADAR V3 2025'!$D$125:$E$240,2,0)</f>
        <v>#N/A</v>
      </c>
      <c r="H3535" s="86"/>
      <c r="I3535" s="86"/>
      <c r="J3535" s="15"/>
      <c r="K3535" s="92">
        <f t="shared" si="227"/>
        <v>0</v>
      </c>
      <c r="L3535" s="93">
        <f t="shared" si="228"/>
        <v>0</v>
      </c>
      <c r="M3535" s="94" t="str">
        <f>+IFERROR(VLOOKUP(LEFT(F3535,4),'ESTADAR V3 2025'!$C$4:$G$116,4,0),"")</f>
        <v/>
      </c>
      <c r="N3535" s="95" t="str">
        <f t="shared" si="229"/>
        <v/>
      </c>
      <c r="O3535" s="96" t="str">
        <f t="shared" si="230"/>
        <v/>
      </c>
      <c r="P3535" s="14"/>
      <c r="Q3535" s="14"/>
      <c r="R3535" s="218" t="e">
        <f>+VLOOKUP(F3535,'ESTADAR V3 2025'!$D$125:$G$236,4,FALSE)</f>
        <v>#N/A</v>
      </c>
    </row>
    <row r="3536" spans="1:18" x14ac:dyDescent="0.35">
      <c r="A3536" s="83" t="str">
        <f>IFERROR(VLOOKUP(LEFT(F3536,4),Tabla3[[COD]:[PROCESO]],5,0),"")</f>
        <v/>
      </c>
      <c r="B3536" s="15"/>
      <c r="C3536" s="85"/>
      <c r="D3536" s="84" t="e">
        <f>VLOOKUP(E3536,FINCAS!$A$2:$B$77,2,0)</f>
        <v>#N/A</v>
      </c>
      <c r="E3536" s="15"/>
      <c r="F3536" s="15"/>
      <c r="G3536" s="82" t="e">
        <f>VLOOKUP(F3536,'ESTADAR V3 2025'!$D$125:$E$240,2,0)</f>
        <v>#N/A</v>
      </c>
      <c r="H3536" s="86"/>
      <c r="I3536" s="86"/>
      <c r="J3536" s="15"/>
      <c r="K3536" s="92">
        <f t="shared" si="227"/>
        <v>0</v>
      </c>
      <c r="L3536" s="93">
        <f t="shared" si="228"/>
        <v>0</v>
      </c>
      <c r="M3536" s="94" t="str">
        <f>+IFERROR(VLOOKUP(LEFT(F3536,4),'ESTADAR V3 2025'!$C$4:$G$116,4,0),"")</f>
        <v/>
      </c>
      <c r="N3536" s="95" t="str">
        <f t="shared" si="229"/>
        <v/>
      </c>
      <c r="O3536" s="96" t="str">
        <f t="shared" si="230"/>
        <v/>
      </c>
      <c r="P3536" s="14"/>
      <c r="Q3536" s="14"/>
      <c r="R3536" s="218" t="e">
        <f>+VLOOKUP(F3536,'ESTADAR V3 2025'!$D$125:$G$236,4,FALSE)</f>
        <v>#N/A</v>
      </c>
    </row>
    <row r="3537" spans="1:18" x14ac:dyDescent="0.35">
      <c r="A3537" s="83" t="str">
        <f>IFERROR(VLOOKUP(LEFT(F3537,4),Tabla3[[COD]:[PROCESO]],5,0),"")</f>
        <v/>
      </c>
      <c r="B3537" s="15"/>
      <c r="C3537" s="85"/>
      <c r="D3537" s="84" t="e">
        <f>VLOOKUP(E3537,FINCAS!$A$2:$B$77,2,0)</f>
        <v>#N/A</v>
      </c>
      <c r="E3537" s="15"/>
      <c r="F3537" s="15"/>
      <c r="G3537" s="82" t="e">
        <f>VLOOKUP(F3537,'ESTADAR V3 2025'!$D$125:$E$240,2,0)</f>
        <v>#N/A</v>
      </c>
      <c r="H3537" s="86"/>
      <c r="I3537" s="86"/>
      <c r="J3537" s="15"/>
      <c r="K3537" s="92">
        <f t="shared" si="227"/>
        <v>0</v>
      </c>
      <c r="L3537" s="93">
        <f t="shared" si="228"/>
        <v>0</v>
      </c>
      <c r="M3537" s="94" t="str">
        <f>+IFERROR(VLOOKUP(LEFT(F3537,4),'ESTADAR V3 2025'!$C$4:$G$116,4,0),"")</f>
        <v/>
      </c>
      <c r="N3537" s="95" t="str">
        <f t="shared" si="229"/>
        <v/>
      </c>
      <c r="O3537" s="96" t="str">
        <f t="shared" si="230"/>
        <v/>
      </c>
      <c r="P3537" s="14"/>
      <c r="Q3537" s="14"/>
      <c r="R3537" s="218" t="e">
        <f>+VLOOKUP(F3537,'ESTADAR V3 2025'!$D$125:$G$236,4,FALSE)</f>
        <v>#N/A</v>
      </c>
    </row>
    <row r="3538" spans="1:18" x14ac:dyDescent="0.35">
      <c r="A3538" s="83" t="str">
        <f>IFERROR(VLOOKUP(LEFT(F3538,4),Tabla3[[COD]:[PROCESO]],5,0),"")</f>
        <v/>
      </c>
      <c r="B3538" s="15"/>
      <c r="C3538" s="85"/>
      <c r="D3538" s="84" t="e">
        <f>VLOOKUP(E3538,FINCAS!$A$2:$B$77,2,0)</f>
        <v>#N/A</v>
      </c>
      <c r="E3538" s="15"/>
      <c r="F3538" s="15"/>
      <c r="G3538" s="82" t="e">
        <f>VLOOKUP(F3538,'ESTADAR V3 2025'!$D$125:$E$240,2,0)</f>
        <v>#N/A</v>
      </c>
      <c r="H3538" s="86"/>
      <c r="I3538" s="86"/>
      <c r="J3538" s="15"/>
      <c r="K3538" s="92">
        <f t="shared" si="227"/>
        <v>0</v>
      </c>
      <c r="L3538" s="93">
        <f t="shared" si="228"/>
        <v>0</v>
      </c>
      <c r="M3538" s="94" t="str">
        <f>+IFERROR(VLOOKUP(LEFT(F3538,4),'ESTADAR V3 2025'!$C$4:$G$116,4,0),"")</f>
        <v/>
      </c>
      <c r="N3538" s="95" t="str">
        <f t="shared" si="229"/>
        <v/>
      </c>
      <c r="O3538" s="96" t="str">
        <f t="shared" si="230"/>
        <v/>
      </c>
      <c r="P3538" s="14"/>
      <c r="Q3538" s="14"/>
      <c r="R3538" s="218" t="e">
        <f>+VLOOKUP(F3538,'ESTADAR V3 2025'!$D$125:$G$236,4,FALSE)</f>
        <v>#N/A</v>
      </c>
    </row>
    <row r="3539" spans="1:18" x14ac:dyDescent="0.35">
      <c r="A3539" s="83" t="str">
        <f>IFERROR(VLOOKUP(LEFT(F3539,4),Tabla3[[COD]:[PROCESO]],5,0),"")</f>
        <v/>
      </c>
      <c r="B3539" s="15"/>
      <c r="C3539" s="85"/>
      <c r="D3539" s="84" t="e">
        <f>VLOOKUP(E3539,FINCAS!$A$2:$B$77,2,0)</f>
        <v>#N/A</v>
      </c>
      <c r="E3539" s="15"/>
      <c r="F3539" s="15"/>
      <c r="G3539" s="82" t="e">
        <f>VLOOKUP(F3539,'ESTADAR V3 2025'!$D$125:$E$240,2,0)</f>
        <v>#N/A</v>
      </c>
      <c r="H3539" s="86"/>
      <c r="I3539" s="86"/>
      <c r="J3539" s="15"/>
      <c r="K3539" s="92">
        <f t="shared" si="227"/>
        <v>0</v>
      </c>
      <c r="L3539" s="93">
        <f t="shared" si="228"/>
        <v>0</v>
      </c>
      <c r="M3539" s="94" t="str">
        <f>+IFERROR(VLOOKUP(LEFT(F3539,4),'ESTADAR V3 2025'!$C$4:$G$116,4,0),"")</f>
        <v/>
      </c>
      <c r="N3539" s="95" t="str">
        <f t="shared" si="229"/>
        <v/>
      </c>
      <c r="O3539" s="96" t="str">
        <f t="shared" si="230"/>
        <v/>
      </c>
      <c r="P3539" s="14"/>
      <c r="Q3539" s="14"/>
      <c r="R3539" s="218" t="e">
        <f>+VLOOKUP(F3539,'ESTADAR V3 2025'!$D$125:$G$236,4,FALSE)</f>
        <v>#N/A</v>
      </c>
    </row>
    <row r="3540" spans="1:18" x14ac:dyDescent="0.35">
      <c r="A3540" s="83" t="str">
        <f>IFERROR(VLOOKUP(LEFT(F3540,4),Tabla3[[COD]:[PROCESO]],5,0),"")</f>
        <v/>
      </c>
      <c r="B3540" s="15"/>
      <c r="C3540" s="85"/>
      <c r="D3540" s="84" t="e">
        <f>VLOOKUP(E3540,FINCAS!$A$2:$B$77,2,0)</f>
        <v>#N/A</v>
      </c>
      <c r="E3540" s="15"/>
      <c r="F3540" s="15"/>
      <c r="G3540" s="82" t="e">
        <f>VLOOKUP(F3540,'ESTADAR V3 2025'!$D$125:$E$240,2,0)</f>
        <v>#N/A</v>
      </c>
      <c r="H3540" s="86"/>
      <c r="I3540" s="86"/>
      <c r="J3540" s="15"/>
      <c r="K3540" s="92">
        <f t="shared" si="227"/>
        <v>0</v>
      </c>
      <c r="L3540" s="93">
        <f t="shared" si="228"/>
        <v>0</v>
      </c>
      <c r="M3540" s="94" t="str">
        <f>+IFERROR(VLOOKUP(LEFT(F3540,4),'ESTADAR V3 2025'!$C$4:$G$116,4,0),"")</f>
        <v/>
      </c>
      <c r="N3540" s="95" t="str">
        <f t="shared" si="229"/>
        <v/>
      </c>
      <c r="O3540" s="96" t="str">
        <f t="shared" si="230"/>
        <v/>
      </c>
      <c r="P3540" s="14"/>
      <c r="Q3540" s="14"/>
      <c r="R3540" s="218" t="e">
        <f>+VLOOKUP(F3540,'ESTADAR V3 2025'!$D$125:$G$236,4,FALSE)</f>
        <v>#N/A</v>
      </c>
    </row>
    <row r="3541" spans="1:18" x14ac:dyDescent="0.35">
      <c r="A3541" s="83" t="str">
        <f>IFERROR(VLOOKUP(LEFT(F3541,4),Tabla3[[COD]:[PROCESO]],5,0),"")</f>
        <v/>
      </c>
      <c r="B3541" s="15"/>
      <c r="C3541" s="85"/>
      <c r="D3541" s="84" t="e">
        <f>VLOOKUP(E3541,FINCAS!$A$2:$B$77,2,0)</f>
        <v>#N/A</v>
      </c>
      <c r="E3541" s="15"/>
      <c r="F3541" s="15"/>
      <c r="G3541" s="82" t="e">
        <f>VLOOKUP(F3541,'ESTADAR V3 2025'!$D$125:$E$240,2,0)</f>
        <v>#N/A</v>
      </c>
      <c r="H3541" s="86"/>
      <c r="I3541" s="86"/>
      <c r="J3541" s="15"/>
      <c r="K3541" s="92">
        <f t="shared" si="227"/>
        <v>0</v>
      </c>
      <c r="L3541" s="93">
        <f t="shared" si="228"/>
        <v>0</v>
      </c>
      <c r="M3541" s="94" t="str">
        <f>+IFERROR(VLOOKUP(LEFT(F3541,4),'ESTADAR V3 2025'!$C$4:$G$116,4,0),"")</f>
        <v/>
      </c>
      <c r="N3541" s="95" t="str">
        <f t="shared" si="229"/>
        <v/>
      </c>
      <c r="O3541" s="96" t="str">
        <f t="shared" si="230"/>
        <v/>
      </c>
      <c r="P3541" s="14"/>
      <c r="Q3541" s="14"/>
      <c r="R3541" s="218" t="e">
        <f>+VLOOKUP(F3541,'ESTADAR V3 2025'!$D$125:$G$236,4,FALSE)</f>
        <v>#N/A</v>
      </c>
    </row>
    <row r="3542" spans="1:18" x14ac:dyDescent="0.35">
      <c r="A3542" s="83" t="str">
        <f>IFERROR(VLOOKUP(LEFT(F3542,4),Tabla3[[COD]:[PROCESO]],5,0),"")</f>
        <v/>
      </c>
      <c r="B3542" s="15"/>
      <c r="C3542" s="85"/>
      <c r="D3542" s="84" t="e">
        <f>VLOOKUP(E3542,FINCAS!$A$2:$B$77,2,0)</f>
        <v>#N/A</v>
      </c>
      <c r="E3542" s="15"/>
      <c r="F3542" s="15"/>
      <c r="G3542" s="82" t="e">
        <f>VLOOKUP(F3542,'ESTADAR V3 2025'!$D$125:$E$240,2,0)</f>
        <v>#N/A</v>
      </c>
      <c r="H3542" s="86"/>
      <c r="I3542" s="86"/>
      <c r="J3542" s="15"/>
      <c r="K3542" s="92">
        <f t="shared" si="227"/>
        <v>0</v>
      </c>
      <c r="L3542" s="93">
        <f t="shared" si="228"/>
        <v>0</v>
      </c>
      <c r="M3542" s="94" t="str">
        <f>+IFERROR(VLOOKUP(LEFT(F3542,4),'ESTADAR V3 2025'!$C$4:$G$116,4,0),"")</f>
        <v/>
      </c>
      <c r="N3542" s="95" t="str">
        <f t="shared" si="229"/>
        <v/>
      </c>
      <c r="O3542" s="96" t="str">
        <f t="shared" si="230"/>
        <v/>
      </c>
      <c r="P3542" s="14"/>
      <c r="Q3542" s="14"/>
      <c r="R3542" s="218" t="e">
        <f>+VLOOKUP(F3542,'ESTADAR V3 2025'!$D$125:$G$236,4,FALSE)</f>
        <v>#N/A</v>
      </c>
    </row>
    <row r="3543" spans="1:18" x14ac:dyDescent="0.35">
      <c r="A3543" s="83" t="str">
        <f>IFERROR(VLOOKUP(LEFT(F3543,4),Tabla3[[COD]:[PROCESO]],5,0),"")</f>
        <v/>
      </c>
      <c r="B3543" s="15"/>
      <c r="C3543" s="85"/>
      <c r="D3543" s="84" t="e">
        <f>VLOOKUP(E3543,FINCAS!$A$2:$B$77,2,0)</f>
        <v>#N/A</v>
      </c>
      <c r="E3543" s="15"/>
      <c r="F3543" s="15"/>
      <c r="G3543" s="82" t="e">
        <f>VLOOKUP(F3543,'ESTADAR V3 2025'!$D$125:$E$240,2,0)</f>
        <v>#N/A</v>
      </c>
      <c r="H3543" s="86"/>
      <c r="I3543" s="86"/>
      <c r="J3543" s="15"/>
      <c r="K3543" s="92">
        <f t="shared" si="227"/>
        <v>0</v>
      </c>
      <c r="L3543" s="93">
        <f t="shared" si="228"/>
        <v>0</v>
      </c>
      <c r="M3543" s="94" t="str">
        <f>+IFERROR(VLOOKUP(LEFT(F3543,4),'ESTADAR V3 2025'!$C$4:$G$116,4,0),"")</f>
        <v/>
      </c>
      <c r="N3543" s="95" t="str">
        <f t="shared" si="229"/>
        <v/>
      </c>
      <c r="O3543" s="96" t="str">
        <f t="shared" si="230"/>
        <v/>
      </c>
      <c r="P3543" s="14"/>
      <c r="Q3543" s="14"/>
      <c r="R3543" s="218" t="e">
        <f>+VLOOKUP(F3543,'ESTADAR V3 2025'!$D$125:$G$236,4,FALSE)</f>
        <v>#N/A</v>
      </c>
    </row>
    <row r="3544" spans="1:18" x14ac:dyDescent="0.35">
      <c r="A3544" s="83" t="str">
        <f>IFERROR(VLOOKUP(LEFT(F3544,4),Tabla3[[COD]:[PROCESO]],5,0),"")</f>
        <v/>
      </c>
      <c r="B3544" s="15"/>
      <c r="C3544" s="85"/>
      <c r="D3544" s="84" t="e">
        <f>VLOOKUP(E3544,FINCAS!$A$2:$B$77,2,0)</f>
        <v>#N/A</v>
      </c>
      <c r="E3544" s="15"/>
      <c r="F3544" s="15"/>
      <c r="G3544" s="82" t="e">
        <f>VLOOKUP(F3544,'ESTADAR V3 2025'!$D$125:$E$240,2,0)</f>
        <v>#N/A</v>
      </c>
      <c r="H3544" s="86"/>
      <c r="I3544" s="86"/>
      <c r="J3544" s="15"/>
      <c r="K3544" s="92">
        <f t="shared" si="227"/>
        <v>0</v>
      </c>
      <c r="L3544" s="93">
        <f t="shared" si="228"/>
        <v>0</v>
      </c>
      <c r="M3544" s="94" t="str">
        <f>+IFERROR(VLOOKUP(LEFT(F3544,4),'ESTADAR V3 2025'!$C$4:$G$116,4,0),"")</f>
        <v/>
      </c>
      <c r="N3544" s="95" t="str">
        <f t="shared" si="229"/>
        <v/>
      </c>
      <c r="O3544" s="96" t="str">
        <f t="shared" si="230"/>
        <v/>
      </c>
      <c r="P3544" s="14"/>
      <c r="Q3544" s="14"/>
      <c r="R3544" s="218" t="e">
        <f>+VLOOKUP(F3544,'ESTADAR V3 2025'!$D$125:$G$236,4,FALSE)</f>
        <v>#N/A</v>
      </c>
    </row>
    <row r="3545" spans="1:18" x14ac:dyDescent="0.35">
      <c r="A3545" s="83" t="str">
        <f>IFERROR(VLOOKUP(LEFT(F3545,4),Tabla3[[COD]:[PROCESO]],5,0),"")</f>
        <v/>
      </c>
      <c r="B3545" s="15"/>
      <c r="C3545" s="85"/>
      <c r="D3545" s="84" t="e">
        <f>VLOOKUP(E3545,FINCAS!$A$2:$B$77,2,0)</f>
        <v>#N/A</v>
      </c>
      <c r="E3545" s="15"/>
      <c r="F3545" s="15"/>
      <c r="G3545" s="82" t="e">
        <f>VLOOKUP(F3545,'ESTADAR V3 2025'!$D$125:$E$240,2,0)</f>
        <v>#N/A</v>
      </c>
      <c r="H3545" s="86"/>
      <c r="I3545" s="86"/>
      <c r="J3545" s="15"/>
      <c r="K3545" s="92">
        <f t="shared" si="227"/>
        <v>0</v>
      </c>
      <c r="L3545" s="93">
        <f t="shared" si="228"/>
        <v>0</v>
      </c>
      <c r="M3545" s="94" t="str">
        <f>+IFERROR(VLOOKUP(LEFT(F3545,4),'ESTADAR V3 2025'!$C$4:$G$116,4,0),"")</f>
        <v/>
      </c>
      <c r="N3545" s="95" t="str">
        <f t="shared" si="229"/>
        <v/>
      </c>
      <c r="O3545" s="96" t="str">
        <f t="shared" si="230"/>
        <v/>
      </c>
      <c r="P3545" s="14"/>
      <c r="Q3545" s="14"/>
      <c r="R3545" s="218" t="e">
        <f>+VLOOKUP(F3545,'ESTADAR V3 2025'!$D$125:$G$236,4,FALSE)</f>
        <v>#N/A</v>
      </c>
    </row>
    <row r="3546" spans="1:18" x14ac:dyDescent="0.35">
      <c r="A3546" s="83" t="str">
        <f>IFERROR(VLOOKUP(LEFT(F3546,4),Tabla3[[COD]:[PROCESO]],5,0),"")</f>
        <v/>
      </c>
      <c r="B3546" s="15"/>
      <c r="C3546" s="85"/>
      <c r="D3546" s="84" t="e">
        <f>VLOOKUP(E3546,FINCAS!$A$2:$B$77,2,0)</f>
        <v>#N/A</v>
      </c>
      <c r="E3546" s="15"/>
      <c r="F3546" s="15"/>
      <c r="G3546" s="82" t="e">
        <f>VLOOKUP(F3546,'ESTADAR V3 2025'!$D$125:$E$240,2,0)</f>
        <v>#N/A</v>
      </c>
      <c r="H3546" s="86"/>
      <c r="I3546" s="86"/>
      <c r="J3546" s="15"/>
      <c r="K3546" s="92">
        <f t="shared" si="227"/>
        <v>0</v>
      </c>
      <c r="L3546" s="93">
        <f t="shared" si="228"/>
        <v>0</v>
      </c>
      <c r="M3546" s="94" t="str">
        <f>+IFERROR(VLOOKUP(LEFT(F3546,4),'ESTADAR V3 2025'!$C$4:$G$116,4,0),"")</f>
        <v/>
      </c>
      <c r="N3546" s="95" t="str">
        <f t="shared" si="229"/>
        <v/>
      </c>
      <c r="O3546" s="96" t="str">
        <f t="shared" si="230"/>
        <v/>
      </c>
      <c r="P3546" s="14"/>
      <c r="Q3546" s="14"/>
      <c r="R3546" s="218" t="e">
        <f>+VLOOKUP(F3546,'ESTADAR V3 2025'!$D$125:$G$236,4,FALSE)</f>
        <v>#N/A</v>
      </c>
    </row>
    <row r="3547" spans="1:18" x14ac:dyDescent="0.35">
      <c r="A3547" s="83" t="str">
        <f>IFERROR(VLOOKUP(LEFT(F3547,4),Tabla3[[COD]:[PROCESO]],5,0),"")</f>
        <v/>
      </c>
      <c r="B3547" s="15"/>
      <c r="C3547" s="85"/>
      <c r="D3547" s="84" t="e">
        <f>VLOOKUP(E3547,FINCAS!$A$2:$B$77,2,0)</f>
        <v>#N/A</v>
      </c>
      <c r="E3547" s="15"/>
      <c r="F3547" s="15"/>
      <c r="G3547" s="82" t="e">
        <f>VLOOKUP(F3547,'ESTADAR V3 2025'!$D$125:$E$240,2,0)</f>
        <v>#N/A</v>
      </c>
      <c r="H3547" s="86"/>
      <c r="I3547" s="86"/>
      <c r="J3547" s="15"/>
      <c r="K3547" s="92">
        <f t="shared" si="227"/>
        <v>0</v>
      </c>
      <c r="L3547" s="93">
        <f t="shared" si="228"/>
        <v>0</v>
      </c>
      <c r="M3547" s="94" t="str">
        <f>+IFERROR(VLOOKUP(LEFT(F3547,4),'ESTADAR V3 2025'!$C$4:$G$116,4,0),"")</f>
        <v/>
      </c>
      <c r="N3547" s="95" t="str">
        <f t="shared" si="229"/>
        <v/>
      </c>
      <c r="O3547" s="96" t="str">
        <f t="shared" si="230"/>
        <v/>
      </c>
      <c r="P3547" s="14"/>
      <c r="Q3547" s="14"/>
      <c r="R3547" s="218" t="e">
        <f>+VLOOKUP(F3547,'ESTADAR V3 2025'!$D$125:$G$236,4,FALSE)</f>
        <v>#N/A</v>
      </c>
    </row>
    <row r="3548" spans="1:18" x14ac:dyDescent="0.35">
      <c r="A3548" s="83" t="str">
        <f>IFERROR(VLOOKUP(LEFT(F3548,4),Tabla3[[COD]:[PROCESO]],5,0),"")</f>
        <v/>
      </c>
      <c r="B3548" s="15"/>
      <c r="C3548" s="85"/>
      <c r="D3548" s="84" t="e">
        <f>VLOOKUP(E3548,FINCAS!$A$2:$B$77,2,0)</f>
        <v>#N/A</v>
      </c>
      <c r="E3548" s="15"/>
      <c r="F3548" s="15"/>
      <c r="G3548" s="82" t="e">
        <f>VLOOKUP(F3548,'ESTADAR V3 2025'!$D$125:$E$240,2,0)</f>
        <v>#N/A</v>
      </c>
      <c r="H3548" s="86"/>
      <c r="I3548" s="86"/>
      <c r="J3548" s="15"/>
      <c r="K3548" s="92">
        <f t="shared" si="227"/>
        <v>0</v>
      </c>
      <c r="L3548" s="93">
        <f t="shared" si="228"/>
        <v>0</v>
      </c>
      <c r="M3548" s="94" t="str">
        <f>+IFERROR(VLOOKUP(LEFT(F3548,4),'ESTADAR V3 2025'!$C$4:$G$116,4,0),"")</f>
        <v/>
      </c>
      <c r="N3548" s="95" t="str">
        <f t="shared" si="229"/>
        <v/>
      </c>
      <c r="O3548" s="96" t="str">
        <f t="shared" si="230"/>
        <v/>
      </c>
      <c r="P3548" s="14"/>
      <c r="Q3548" s="14"/>
      <c r="R3548" s="218" t="e">
        <f>+VLOOKUP(F3548,'ESTADAR V3 2025'!$D$125:$G$236,4,FALSE)</f>
        <v>#N/A</v>
      </c>
    </row>
    <row r="3549" spans="1:18" x14ac:dyDescent="0.35">
      <c r="A3549" s="83" t="str">
        <f>IFERROR(VLOOKUP(LEFT(F3549,4),Tabla3[[COD]:[PROCESO]],5,0),"")</f>
        <v/>
      </c>
      <c r="B3549" s="15"/>
      <c r="C3549" s="85"/>
      <c r="D3549" s="84" t="e">
        <f>VLOOKUP(E3549,FINCAS!$A$2:$B$77,2,0)</f>
        <v>#N/A</v>
      </c>
      <c r="E3549" s="15"/>
      <c r="F3549" s="15"/>
      <c r="G3549" s="82" t="e">
        <f>VLOOKUP(F3549,'ESTADAR V3 2025'!$D$125:$E$240,2,0)</f>
        <v>#N/A</v>
      </c>
      <c r="H3549" s="86"/>
      <c r="I3549" s="86"/>
      <c r="J3549" s="15"/>
      <c r="K3549" s="92">
        <f t="shared" si="227"/>
        <v>0</v>
      </c>
      <c r="L3549" s="93">
        <f t="shared" si="228"/>
        <v>0</v>
      </c>
      <c r="M3549" s="94" t="str">
        <f>+IFERROR(VLOOKUP(LEFT(F3549,4),'ESTADAR V3 2025'!$C$4:$G$116,4,0),"")</f>
        <v/>
      </c>
      <c r="N3549" s="95" t="str">
        <f t="shared" si="229"/>
        <v/>
      </c>
      <c r="O3549" s="96" t="str">
        <f t="shared" si="230"/>
        <v/>
      </c>
      <c r="P3549" s="14"/>
      <c r="Q3549" s="14"/>
      <c r="R3549" s="218" t="e">
        <f>+VLOOKUP(F3549,'ESTADAR V3 2025'!$D$125:$G$236,4,FALSE)</f>
        <v>#N/A</v>
      </c>
    </row>
    <row r="3550" spans="1:18" x14ac:dyDescent="0.35">
      <c r="A3550" s="83" t="str">
        <f>IFERROR(VLOOKUP(LEFT(F3550,4),Tabla3[[COD]:[PROCESO]],5,0),"")</f>
        <v/>
      </c>
      <c r="B3550" s="15"/>
      <c r="C3550" s="85"/>
      <c r="D3550" s="84" t="e">
        <f>VLOOKUP(E3550,FINCAS!$A$2:$B$77,2,0)</f>
        <v>#N/A</v>
      </c>
      <c r="E3550" s="15"/>
      <c r="F3550" s="15"/>
      <c r="G3550" s="82" t="e">
        <f>VLOOKUP(F3550,'ESTADAR V3 2025'!$D$125:$E$240,2,0)</f>
        <v>#N/A</v>
      </c>
      <c r="H3550" s="86"/>
      <c r="I3550" s="86"/>
      <c r="J3550" s="15"/>
      <c r="K3550" s="92">
        <f t="shared" si="227"/>
        <v>0</v>
      </c>
      <c r="L3550" s="93">
        <f t="shared" si="228"/>
        <v>0</v>
      </c>
      <c r="M3550" s="94" t="str">
        <f>+IFERROR(VLOOKUP(LEFT(F3550,4),'ESTADAR V3 2025'!$C$4:$G$116,4,0),"")</f>
        <v/>
      </c>
      <c r="N3550" s="95" t="str">
        <f t="shared" si="229"/>
        <v/>
      </c>
      <c r="O3550" s="96" t="str">
        <f t="shared" si="230"/>
        <v/>
      </c>
      <c r="P3550" s="14"/>
      <c r="Q3550" s="14"/>
      <c r="R3550" s="218" t="e">
        <f>+VLOOKUP(F3550,'ESTADAR V3 2025'!$D$125:$G$236,4,FALSE)</f>
        <v>#N/A</v>
      </c>
    </row>
    <row r="3551" spans="1:18" x14ac:dyDescent="0.35">
      <c r="A3551" s="83" t="str">
        <f>IFERROR(VLOOKUP(LEFT(F3551,4),Tabla3[[COD]:[PROCESO]],5,0),"")</f>
        <v/>
      </c>
      <c r="B3551" s="15"/>
      <c r="C3551" s="85"/>
      <c r="D3551" s="84" t="e">
        <f>VLOOKUP(E3551,FINCAS!$A$2:$B$77,2,0)</f>
        <v>#N/A</v>
      </c>
      <c r="E3551" s="15"/>
      <c r="F3551" s="15"/>
      <c r="G3551" s="82" t="e">
        <f>VLOOKUP(F3551,'ESTADAR V3 2025'!$D$125:$E$240,2,0)</f>
        <v>#N/A</v>
      </c>
      <c r="H3551" s="86"/>
      <c r="I3551" s="86"/>
      <c r="J3551" s="15"/>
      <c r="K3551" s="92">
        <f t="shared" si="227"/>
        <v>0</v>
      </c>
      <c r="L3551" s="93">
        <f t="shared" si="228"/>
        <v>0</v>
      </c>
      <c r="M3551" s="94" t="str">
        <f>+IFERROR(VLOOKUP(LEFT(F3551,4),'ESTADAR V3 2025'!$C$4:$G$116,4,0),"")</f>
        <v/>
      </c>
      <c r="N3551" s="95" t="str">
        <f t="shared" si="229"/>
        <v/>
      </c>
      <c r="O3551" s="96" t="str">
        <f t="shared" si="230"/>
        <v/>
      </c>
      <c r="P3551" s="14"/>
      <c r="Q3551" s="14"/>
      <c r="R3551" s="218" t="e">
        <f>+VLOOKUP(F3551,'ESTADAR V3 2025'!$D$125:$G$236,4,FALSE)</f>
        <v>#N/A</v>
      </c>
    </row>
    <row r="3552" spans="1:18" x14ac:dyDescent="0.35">
      <c r="A3552" s="83" t="str">
        <f>IFERROR(VLOOKUP(LEFT(F3552,4),Tabla3[[COD]:[PROCESO]],5,0),"")</f>
        <v/>
      </c>
      <c r="B3552" s="15"/>
      <c r="C3552" s="85"/>
      <c r="D3552" s="84" t="e">
        <f>VLOOKUP(E3552,FINCAS!$A$2:$B$77,2,0)</f>
        <v>#N/A</v>
      </c>
      <c r="E3552" s="15"/>
      <c r="F3552" s="15"/>
      <c r="G3552" s="82" t="e">
        <f>VLOOKUP(F3552,'ESTADAR V3 2025'!$D$125:$E$240,2,0)</f>
        <v>#N/A</v>
      </c>
      <c r="H3552" s="86"/>
      <c r="I3552" s="86"/>
      <c r="J3552" s="15"/>
      <c r="K3552" s="92">
        <f t="shared" si="227"/>
        <v>0</v>
      </c>
      <c r="L3552" s="93">
        <f t="shared" si="228"/>
        <v>0</v>
      </c>
      <c r="M3552" s="94" t="str">
        <f>+IFERROR(VLOOKUP(LEFT(F3552,4),'ESTADAR V3 2025'!$C$4:$G$116,4,0),"")</f>
        <v/>
      </c>
      <c r="N3552" s="95" t="str">
        <f t="shared" si="229"/>
        <v/>
      </c>
      <c r="O3552" s="96" t="str">
        <f t="shared" si="230"/>
        <v/>
      </c>
      <c r="P3552" s="14"/>
      <c r="Q3552" s="14"/>
      <c r="R3552" s="218" t="e">
        <f>+VLOOKUP(F3552,'ESTADAR V3 2025'!$D$125:$G$236,4,FALSE)</f>
        <v>#N/A</v>
      </c>
    </row>
    <row r="3553" spans="1:18" x14ac:dyDescent="0.35">
      <c r="A3553" s="83" t="str">
        <f>IFERROR(VLOOKUP(LEFT(F3553,4),Tabla3[[COD]:[PROCESO]],5,0),"")</f>
        <v/>
      </c>
      <c r="B3553" s="15"/>
      <c r="C3553" s="85"/>
      <c r="D3553" s="84" t="e">
        <f>VLOOKUP(E3553,FINCAS!$A$2:$B$77,2,0)</f>
        <v>#N/A</v>
      </c>
      <c r="E3553" s="15"/>
      <c r="F3553" s="15"/>
      <c r="G3553" s="82" t="e">
        <f>VLOOKUP(F3553,'ESTADAR V3 2025'!$D$125:$E$240,2,0)</f>
        <v>#N/A</v>
      </c>
      <c r="H3553" s="86"/>
      <c r="I3553" s="86"/>
      <c r="J3553" s="15"/>
      <c r="K3553" s="92">
        <f t="shared" ref="K3553:K3616" si="231">+IFERROR(L3553,M3553)</f>
        <v>0</v>
      </c>
      <c r="L3553" s="93">
        <f t="shared" ref="L3553:L3616" si="232">+(I3553-H3553)*24</f>
        <v>0</v>
      </c>
      <c r="M3553" s="94" t="str">
        <f>+IFERROR(VLOOKUP(LEFT(F3553,4),'ESTADAR V3 2025'!$C$4:$G$116,4,0),"")</f>
        <v/>
      </c>
      <c r="N3553" s="95" t="str">
        <f t="shared" ref="N3553:N3616" si="233">IFERROR(J3553/L3553,"")</f>
        <v/>
      </c>
      <c r="O3553" s="96" t="str">
        <f t="shared" ref="O3553:O3616" si="234">IFERROR(N3553/M3553,"")</f>
        <v/>
      </c>
      <c r="P3553" s="14"/>
      <c r="Q3553" s="14"/>
      <c r="R3553" s="218" t="e">
        <f>+VLOOKUP(F3553,'ESTADAR V3 2025'!$D$125:$G$236,4,FALSE)</f>
        <v>#N/A</v>
      </c>
    </row>
    <row r="3554" spans="1:18" x14ac:dyDescent="0.35">
      <c r="A3554" s="83" t="str">
        <f>IFERROR(VLOOKUP(LEFT(F3554,4),Tabla3[[COD]:[PROCESO]],5,0),"")</f>
        <v/>
      </c>
      <c r="B3554" s="15"/>
      <c r="C3554" s="85"/>
      <c r="D3554" s="84" t="e">
        <f>VLOOKUP(E3554,FINCAS!$A$2:$B$77,2,0)</f>
        <v>#N/A</v>
      </c>
      <c r="E3554" s="15"/>
      <c r="F3554" s="15"/>
      <c r="G3554" s="82" t="e">
        <f>VLOOKUP(F3554,'ESTADAR V3 2025'!$D$125:$E$240,2,0)</f>
        <v>#N/A</v>
      </c>
      <c r="H3554" s="86"/>
      <c r="I3554" s="86"/>
      <c r="J3554" s="15"/>
      <c r="K3554" s="92">
        <f t="shared" si="231"/>
        <v>0</v>
      </c>
      <c r="L3554" s="93">
        <f t="shared" si="232"/>
        <v>0</v>
      </c>
      <c r="M3554" s="94" t="str">
        <f>+IFERROR(VLOOKUP(LEFT(F3554,4),'ESTADAR V3 2025'!$C$4:$G$116,4,0),"")</f>
        <v/>
      </c>
      <c r="N3554" s="95" t="str">
        <f t="shared" si="233"/>
        <v/>
      </c>
      <c r="O3554" s="96" t="str">
        <f t="shared" si="234"/>
        <v/>
      </c>
      <c r="P3554" s="14"/>
      <c r="Q3554" s="14"/>
      <c r="R3554" s="218" t="e">
        <f>+VLOOKUP(F3554,'ESTADAR V3 2025'!$D$125:$G$236,4,FALSE)</f>
        <v>#N/A</v>
      </c>
    </row>
    <row r="3555" spans="1:18" x14ac:dyDescent="0.35">
      <c r="A3555" s="83" t="str">
        <f>IFERROR(VLOOKUP(LEFT(F3555,4),Tabla3[[COD]:[PROCESO]],5,0),"")</f>
        <v/>
      </c>
      <c r="B3555" s="15"/>
      <c r="C3555" s="85"/>
      <c r="D3555" s="84" t="e">
        <f>VLOOKUP(E3555,FINCAS!$A$2:$B$77,2,0)</f>
        <v>#N/A</v>
      </c>
      <c r="E3555" s="15"/>
      <c r="F3555" s="15"/>
      <c r="G3555" s="82" t="e">
        <f>VLOOKUP(F3555,'ESTADAR V3 2025'!$D$125:$E$240,2,0)</f>
        <v>#N/A</v>
      </c>
      <c r="H3555" s="86"/>
      <c r="I3555" s="86"/>
      <c r="J3555" s="15"/>
      <c r="K3555" s="92">
        <f t="shared" si="231"/>
        <v>0</v>
      </c>
      <c r="L3555" s="93">
        <f t="shared" si="232"/>
        <v>0</v>
      </c>
      <c r="M3555" s="94" t="str">
        <f>+IFERROR(VLOOKUP(LEFT(F3555,4),'ESTADAR V3 2025'!$C$4:$G$116,4,0),"")</f>
        <v/>
      </c>
      <c r="N3555" s="95" t="str">
        <f t="shared" si="233"/>
        <v/>
      </c>
      <c r="O3555" s="96" t="str">
        <f t="shared" si="234"/>
        <v/>
      </c>
      <c r="P3555" s="14"/>
      <c r="Q3555" s="14"/>
      <c r="R3555" s="218" t="e">
        <f>+VLOOKUP(F3555,'ESTADAR V3 2025'!$D$125:$G$236,4,FALSE)</f>
        <v>#N/A</v>
      </c>
    </row>
    <row r="3556" spans="1:18" x14ac:dyDescent="0.35">
      <c r="A3556" s="83" t="str">
        <f>IFERROR(VLOOKUP(LEFT(F3556,4),Tabla3[[COD]:[PROCESO]],5,0),"")</f>
        <v/>
      </c>
      <c r="B3556" s="15"/>
      <c r="C3556" s="85"/>
      <c r="D3556" s="84" t="e">
        <f>VLOOKUP(E3556,FINCAS!$A$2:$B$77,2,0)</f>
        <v>#N/A</v>
      </c>
      <c r="E3556" s="15"/>
      <c r="F3556" s="15"/>
      <c r="G3556" s="82" t="e">
        <f>VLOOKUP(F3556,'ESTADAR V3 2025'!$D$125:$E$240,2,0)</f>
        <v>#N/A</v>
      </c>
      <c r="H3556" s="86"/>
      <c r="I3556" s="86"/>
      <c r="J3556" s="15"/>
      <c r="K3556" s="92">
        <f t="shared" si="231"/>
        <v>0</v>
      </c>
      <c r="L3556" s="93">
        <f t="shared" si="232"/>
        <v>0</v>
      </c>
      <c r="M3556" s="94" t="str">
        <f>+IFERROR(VLOOKUP(LEFT(F3556,4),'ESTADAR V3 2025'!$C$4:$G$116,4,0),"")</f>
        <v/>
      </c>
      <c r="N3556" s="95" t="str">
        <f t="shared" si="233"/>
        <v/>
      </c>
      <c r="O3556" s="96" t="str">
        <f t="shared" si="234"/>
        <v/>
      </c>
      <c r="P3556" s="14"/>
      <c r="Q3556" s="14"/>
      <c r="R3556" s="218" t="e">
        <f>+VLOOKUP(F3556,'ESTADAR V3 2025'!$D$125:$G$236,4,FALSE)</f>
        <v>#N/A</v>
      </c>
    </row>
    <row r="3557" spans="1:18" x14ac:dyDescent="0.35">
      <c r="A3557" s="83" t="str">
        <f>IFERROR(VLOOKUP(LEFT(F3557,4),Tabla3[[COD]:[PROCESO]],5,0),"")</f>
        <v/>
      </c>
      <c r="B3557" s="15"/>
      <c r="C3557" s="85"/>
      <c r="D3557" s="84" t="e">
        <f>VLOOKUP(E3557,FINCAS!$A$2:$B$77,2,0)</f>
        <v>#N/A</v>
      </c>
      <c r="E3557" s="15"/>
      <c r="F3557" s="15"/>
      <c r="G3557" s="82" t="e">
        <f>VLOOKUP(F3557,'ESTADAR V3 2025'!$D$125:$E$240,2,0)</f>
        <v>#N/A</v>
      </c>
      <c r="H3557" s="86"/>
      <c r="I3557" s="86"/>
      <c r="J3557" s="15"/>
      <c r="K3557" s="92">
        <f t="shared" si="231"/>
        <v>0</v>
      </c>
      <c r="L3557" s="93">
        <f t="shared" si="232"/>
        <v>0</v>
      </c>
      <c r="M3557" s="94" t="str">
        <f>+IFERROR(VLOOKUP(LEFT(F3557,4),'ESTADAR V3 2025'!$C$4:$G$116,4,0),"")</f>
        <v/>
      </c>
      <c r="N3557" s="95" t="str">
        <f t="shared" si="233"/>
        <v/>
      </c>
      <c r="O3557" s="96" t="str">
        <f t="shared" si="234"/>
        <v/>
      </c>
      <c r="P3557" s="14"/>
      <c r="Q3557" s="14"/>
      <c r="R3557" s="218" t="e">
        <f>+VLOOKUP(F3557,'ESTADAR V3 2025'!$D$125:$G$236,4,FALSE)</f>
        <v>#N/A</v>
      </c>
    </row>
    <row r="3558" spans="1:18" x14ac:dyDescent="0.35">
      <c r="A3558" s="83" t="str">
        <f>IFERROR(VLOOKUP(LEFT(F3558,4),Tabla3[[COD]:[PROCESO]],5,0),"")</f>
        <v/>
      </c>
      <c r="B3558" s="15"/>
      <c r="C3558" s="85"/>
      <c r="D3558" s="84" t="e">
        <f>VLOOKUP(E3558,FINCAS!$A$2:$B$77,2,0)</f>
        <v>#N/A</v>
      </c>
      <c r="E3558" s="15"/>
      <c r="F3558" s="15"/>
      <c r="G3558" s="82" t="e">
        <f>VLOOKUP(F3558,'ESTADAR V3 2025'!$D$125:$E$240,2,0)</f>
        <v>#N/A</v>
      </c>
      <c r="H3558" s="86"/>
      <c r="I3558" s="86"/>
      <c r="J3558" s="15"/>
      <c r="K3558" s="92">
        <f t="shared" si="231"/>
        <v>0</v>
      </c>
      <c r="L3558" s="93">
        <f t="shared" si="232"/>
        <v>0</v>
      </c>
      <c r="M3558" s="94" t="str">
        <f>+IFERROR(VLOOKUP(LEFT(F3558,4),'ESTADAR V3 2025'!$C$4:$G$116,4,0),"")</f>
        <v/>
      </c>
      <c r="N3558" s="95" t="str">
        <f t="shared" si="233"/>
        <v/>
      </c>
      <c r="O3558" s="96" t="str">
        <f t="shared" si="234"/>
        <v/>
      </c>
      <c r="P3558" s="14"/>
      <c r="Q3558" s="14"/>
      <c r="R3558" s="218" t="e">
        <f>+VLOOKUP(F3558,'ESTADAR V3 2025'!$D$125:$G$236,4,FALSE)</f>
        <v>#N/A</v>
      </c>
    </row>
    <row r="3559" spans="1:18" x14ac:dyDescent="0.35">
      <c r="A3559" s="83" t="str">
        <f>IFERROR(VLOOKUP(LEFT(F3559,4),Tabla3[[COD]:[PROCESO]],5,0),"")</f>
        <v/>
      </c>
      <c r="B3559" s="15"/>
      <c r="C3559" s="85"/>
      <c r="D3559" s="84" t="e">
        <f>VLOOKUP(E3559,FINCAS!$A$2:$B$77,2,0)</f>
        <v>#N/A</v>
      </c>
      <c r="E3559" s="15"/>
      <c r="F3559" s="15"/>
      <c r="G3559" s="82" t="e">
        <f>VLOOKUP(F3559,'ESTADAR V3 2025'!$D$125:$E$240,2,0)</f>
        <v>#N/A</v>
      </c>
      <c r="H3559" s="86"/>
      <c r="I3559" s="86"/>
      <c r="J3559" s="15"/>
      <c r="K3559" s="92">
        <f t="shared" si="231"/>
        <v>0</v>
      </c>
      <c r="L3559" s="93">
        <f t="shared" si="232"/>
        <v>0</v>
      </c>
      <c r="M3559" s="94" t="str">
        <f>+IFERROR(VLOOKUP(LEFT(F3559,4),'ESTADAR V3 2025'!$C$4:$G$116,4,0),"")</f>
        <v/>
      </c>
      <c r="N3559" s="95" t="str">
        <f t="shared" si="233"/>
        <v/>
      </c>
      <c r="O3559" s="96" t="str">
        <f t="shared" si="234"/>
        <v/>
      </c>
      <c r="P3559" s="14"/>
      <c r="Q3559" s="14"/>
      <c r="R3559" s="218" t="e">
        <f>+VLOOKUP(F3559,'ESTADAR V3 2025'!$D$125:$G$236,4,FALSE)</f>
        <v>#N/A</v>
      </c>
    </row>
    <row r="3560" spans="1:18" x14ac:dyDescent="0.35">
      <c r="A3560" s="83" t="str">
        <f>IFERROR(VLOOKUP(LEFT(F3560,4),Tabla3[[COD]:[PROCESO]],5,0),"")</f>
        <v/>
      </c>
      <c r="B3560" s="15"/>
      <c r="C3560" s="85"/>
      <c r="D3560" s="84" t="e">
        <f>VLOOKUP(E3560,FINCAS!$A$2:$B$77,2,0)</f>
        <v>#N/A</v>
      </c>
      <c r="E3560" s="15"/>
      <c r="F3560" s="15"/>
      <c r="G3560" s="82" t="e">
        <f>VLOOKUP(F3560,'ESTADAR V3 2025'!$D$125:$E$240,2,0)</f>
        <v>#N/A</v>
      </c>
      <c r="H3560" s="86"/>
      <c r="I3560" s="86"/>
      <c r="J3560" s="15"/>
      <c r="K3560" s="92">
        <f t="shared" si="231"/>
        <v>0</v>
      </c>
      <c r="L3560" s="93">
        <f t="shared" si="232"/>
        <v>0</v>
      </c>
      <c r="M3560" s="94" t="str">
        <f>+IFERROR(VLOOKUP(LEFT(F3560,4),'ESTADAR V3 2025'!$C$4:$G$116,4,0),"")</f>
        <v/>
      </c>
      <c r="N3560" s="95" t="str">
        <f t="shared" si="233"/>
        <v/>
      </c>
      <c r="O3560" s="96" t="str">
        <f t="shared" si="234"/>
        <v/>
      </c>
      <c r="P3560" s="14"/>
      <c r="Q3560" s="14"/>
      <c r="R3560" s="218" t="e">
        <f>+VLOOKUP(F3560,'ESTADAR V3 2025'!$D$125:$G$236,4,FALSE)</f>
        <v>#N/A</v>
      </c>
    </row>
    <row r="3561" spans="1:18" x14ac:dyDescent="0.35">
      <c r="A3561" s="83" t="str">
        <f>IFERROR(VLOOKUP(LEFT(F3561,4),Tabla3[[COD]:[PROCESO]],5,0),"")</f>
        <v/>
      </c>
      <c r="B3561" s="15"/>
      <c r="C3561" s="85"/>
      <c r="D3561" s="84" t="e">
        <f>VLOOKUP(E3561,FINCAS!$A$2:$B$77,2,0)</f>
        <v>#N/A</v>
      </c>
      <c r="E3561" s="15"/>
      <c r="F3561" s="15"/>
      <c r="G3561" s="82" t="e">
        <f>VLOOKUP(F3561,'ESTADAR V3 2025'!$D$125:$E$240,2,0)</f>
        <v>#N/A</v>
      </c>
      <c r="H3561" s="86"/>
      <c r="I3561" s="86"/>
      <c r="J3561" s="15"/>
      <c r="K3561" s="92">
        <f t="shared" si="231"/>
        <v>0</v>
      </c>
      <c r="L3561" s="93">
        <f t="shared" si="232"/>
        <v>0</v>
      </c>
      <c r="M3561" s="94" t="str">
        <f>+IFERROR(VLOOKUP(LEFT(F3561,4),'ESTADAR V3 2025'!$C$4:$G$116,4,0),"")</f>
        <v/>
      </c>
      <c r="N3561" s="95" t="str">
        <f t="shared" si="233"/>
        <v/>
      </c>
      <c r="O3561" s="96" t="str">
        <f t="shared" si="234"/>
        <v/>
      </c>
      <c r="P3561" s="14"/>
      <c r="Q3561" s="14"/>
      <c r="R3561" s="218" t="e">
        <f>+VLOOKUP(F3561,'ESTADAR V3 2025'!$D$125:$G$236,4,FALSE)</f>
        <v>#N/A</v>
      </c>
    </row>
    <row r="3562" spans="1:18" x14ac:dyDescent="0.35">
      <c r="A3562" s="83" t="str">
        <f>IFERROR(VLOOKUP(LEFT(F3562,4),Tabla3[[COD]:[PROCESO]],5,0),"")</f>
        <v/>
      </c>
      <c r="B3562" s="15"/>
      <c r="C3562" s="85"/>
      <c r="D3562" s="84" t="e">
        <f>VLOOKUP(E3562,FINCAS!$A$2:$B$77,2,0)</f>
        <v>#N/A</v>
      </c>
      <c r="E3562" s="15"/>
      <c r="F3562" s="15"/>
      <c r="G3562" s="82" t="e">
        <f>VLOOKUP(F3562,'ESTADAR V3 2025'!$D$125:$E$240,2,0)</f>
        <v>#N/A</v>
      </c>
      <c r="H3562" s="86"/>
      <c r="I3562" s="86"/>
      <c r="J3562" s="15"/>
      <c r="K3562" s="92">
        <f t="shared" si="231"/>
        <v>0</v>
      </c>
      <c r="L3562" s="93">
        <f t="shared" si="232"/>
        <v>0</v>
      </c>
      <c r="M3562" s="94" t="str">
        <f>+IFERROR(VLOOKUP(LEFT(F3562,4),'ESTADAR V3 2025'!$C$4:$G$116,4,0),"")</f>
        <v/>
      </c>
      <c r="N3562" s="95" t="str">
        <f t="shared" si="233"/>
        <v/>
      </c>
      <c r="O3562" s="96" t="str">
        <f t="shared" si="234"/>
        <v/>
      </c>
      <c r="P3562" s="14"/>
      <c r="Q3562" s="14"/>
      <c r="R3562" s="218" t="e">
        <f>+VLOOKUP(F3562,'ESTADAR V3 2025'!$D$125:$G$236,4,FALSE)</f>
        <v>#N/A</v>
      </c>
    </row>
    <row r="3563" spans="1:18" x14ac:dyDescent="0.35">
      <c r="A3563" s="83" t="str">
        <f>IFERROR(VLOOKUP(LEFT(F3563,4),Tabla3[[COD]:[PROCESO]],5,0),"")</f>
        <v/>
      </c>
      <c r="B3563" s="15"/>
      <c r="C3563" s="85"/>
      <c r="D3563" s="84" t="e">
        <f>VLOOKUP(E3563,FINCAS!$A$2:$B$77,2,0)</f>
        <v>#N/A</v>
      </c>
      <c r="E3563" s="15"/>
      <c r="F3563" s="15"/>
      <c r="G3563" s="82" t="e">
        <f>VLOOKUP(F3563,'ESTADAR V3 2025'!$D$125:$E$240,2,0)</f>
        <v>#N/A</v>
      </c>
      <c r="H3563" s="86"/>
      <c r="I3563" s="86"/>
      <c r="J3563" s="15"/>
      <c r="K3563" s="92">
        <f t="shared" si="231"/>
        <v>0</v>
      </c>
      <c r="L3563" s="93">
        <f t="shared" si="232"/>
        <v>0</v>
      </c>
      <c r="M3563" s="94" t="str">
        <f>+IFERROR(VLOOKUP(LEFT(F3563,4),'ESTADAR V3 2025'!$C$4:$G$116,4,0),"")</f>
        <v/>
      </c>
      <c r="N3563" s="95" t="str">
        <f t="shared" si="233"/>
        <v/>
      </c>
      <c r="O3563" s="96" t="str">
        <f t="shared" si="234"/>
        <v/>
      </c>
      <c r="P3563" s="14"/>
      <c r="Q3563" s="14"/>
      <c r="R3563" s="218" t="e">
        <f>+VLOOKUP(F3563,'ESTADAR V3 2025'!$D$125:$G$236,4,FALSE)</f>
        <v>#N/A</v>
      </c>
    </row>
    <row r="3564" spans="1:18" x14ac:dyDescent="0.35">
      <c r="A3564" s="83" t="str">
        <f>IFERROR(VLOOKUP(LEFT(F3564,4),Tabla3[[COD]:[PROCESO]],5,0),"")</f>
        <v/>
      </c>
      <c r="B3564" s="15"/>
      <c r="C3564" s="85"/>
      <c r="D3564" s="84" t="e">
        <f>VLOOKUP(E3564,FINCAS!$A$2:$B$77,2,0)</f>
        <v>#N/A</v>
      </c>
      <c r="E3564" s="15"/>
      <c r="F3564" s="15"/>
      <c r="G3564" s="82" t="e">
        <f>VLOOKUP(F3564,'ESTADAR V3 2025'!$D$125:$E$240,2,0)</f>
        <v>#N/A</v>
      </c>
      <c r="H3564" s="86"/>
      <c r="I3564" s="86"/>
      <c r="J3564" s="15"/>
      <c r="K3564" s="92">
        <f t="shared" si="231"/>
        <v>0</v>
      </c>
      <c r="L3564" s="93">
        <f t="shared" si="232"/>
        <v>0</v>
      </c>
      <c r="M3564" s="94" t="str">
        <f>+IFERROR(VLOOKUP(LEFT(F3564,4),'ESTADAR V3 2025'!$C$4:$G$116,4,0),"")</f>
        <v/>
      </c>
      <c r="N3564" s="95" t="str">
        <f t="shared" si="233"/>
        <v/>
      </c>
      <c r="O3564" s="96" t="str">
        <f t="shared" si="234"/>
        <v/>
      </c>
      <c r="P3564" s="14"/>
      <c r="Q3564" s="14"/>
      <c r="R3564" s="218" t="e">
        <f>+VLOOKUP(F3564,'ESTADAR V3 2025'!$D$125:$G$236,4,FALSE)</f>
        <v>#N/A</v>
      </c>
    </row>
    <row r="3565" spans="1:18" x14ac:dyDescent="0.35">
      <c r="A3565" s="83" t="str">
        <f>IFERROR(VLOOKUP(LEFT(F3565,4),Tabla3[[COD]:[PROCESO]],5,0),"")</f>
        <v/>
      </c>
      <c r="B3565" s="15"/>
      <c r="C3565" s="85"/>
      <c r="D3565" s="84" t="e">
        <f>VLOOKUP(E3565,FINCAS!$A$2:$B$77,2,0)</f>
        <v>#N/A</v>
      </c>
      <c r="E3565" s="15"/>
      <c r="F3565" s="15"/>
      <c r="G3565" s="82" t="e">
        <f>VLOOKUP(F3565,'ESTADAR V3 2025'!$D$125:$E$240,2,0)</f>
        <v>#N/A</v>
      </c>
      <c r="H3565" s="86"/>
      <c r="I3565" s="86"/>
      <c r="J3565" s="15"/>
      <c r="K3565" s="92">
        <f t="shared" si="231"/>
        <v>0</v>
      </c>
      <c r="L3565" s="93">
        <f t="shared" si="232"/>
        <v>0</v>
      </c>
      <c r="M3565" s="94" t="str">
        <f>+IFERROR(VLOOKUP(LEFT(F3565,4),'ESTADAR V3 2025'!$C$4:$G$116,4,0),"")</f>
        <v/>
      </c>
      <c r="N3565" s="95" t="str">
        <f t="shared" si="233"/>
        <v/>
      </c>
      <c r="O3565" s="96" t="str">
        <f t="shared" si="234"/>
        <v/>
      </c>
      <c r="P3565" s="14"/>
      <c r="Q3565" s="14"/>
      <c r="R3565" s="218" t="e">
        <f>+VLOOKUP(F3565,'ESTADAR V3 2025'!$D$125:$G$236,4,FALSE)</f>
        <v>#N/A</v>
      </c>
    </row>
    <row r="3566" spans="1:18" x14ac:dyDescent="0.35">
      <c r="A3566" s="83" t="str">
        <f>IFERROR(VLOOKUP(LEFT(F3566,4),Tabla3[[COD]:[PROCESO]],5,0),"")</f>
        <v/>
      </c>
      <c r="B3566" s="15"/>
      <c r="C3566" s="85"/>
      <c r="D3566" s="84" t="e">
        <f>VLOOKUP(E3566,FINCAS!$A$2:$B$77,2,0)</f>
        <v>#N/A</v>
      </c>
      <c r="E3566" s="15"/>
      <c r="F3566" s="15"/>
      <c r="G3566" s="82" t="e">
        <f>VLOOKUP(F3566,'ESTADAR V3 2025'!$D$125:$E$240,2,0)</f>
        <v>#N/A</v>
      </c>
      <c r="H3566" s="86"/>
      <c r="I3566" s="86"/>
      <c r="J3566" s="15"/>
      <c r="K3566" s="92">
        <f t="shared" si="231"/>
        <v>0</v>
      </c>
      <c r="L3566" s="93">
        <f t="shared" si="232"/>
        <v>0</v>
      </c>
      <c r="M3566" s="94" t="str">
        <f>+IFERROR(VLOOKUP(LEFT(F3566,4),'ESTADAR V3 2025'!$C$4:$G$116,4,0),"")</f>
        <v/>
      </c>
      <c r="N3566" s="95" t="str">
        <f t="shared" si="233"/>
        <v/>
      </c>
      <c r="O3566" s="96" t="str">
        <f t="shared" si="234"/>
        <v/>
      </c>
      <c r="P3566" s="14"/>
      <c r="Q3566" s="14"/>
      <c r="R3566" s="218" t="e">
        <f>+VLOOKUP(F3566,'ESTADAR V3 2025'!$D$125:$G$236,4,FALSE)</f>
        <v>#N/A</v>
      </c>
    </row>
    <row r="3567" spans="1:18" x14ac:dyDescent="0.35">
      <c r="A3567" s="83" t="str">
        <f>IFERROR(VLOOKUP(LEFT(F3567,4),Tabla3[[COD]:[PROCESO]],5,0),"")</f>
        <v/>
      </c>
      <c r="B3567" s="15"/>
      <c r="C3567" s="85"/>
      <c r="D3567" s="84" t="e">
        <f>VLOOKUP(E3567,FINCAS!$A$2:$B$77,2,0)</f>
        <v>#N/A</v>
      </c>
      <c r="E3567" s="15"/>
      <c r="F3567" s="15"/>
      <c r="G3567" s="82" t="e">
        <f>VLOOKUP(F3567,'ESTADAR V3 2025'!$D$125:$E$240,2,0)</f>
        <v>#N/A</v>
      </c>
      <c r="H3567" s="86"/>
      <c r="I3567" s="86"/>
      <c r="J3567" s="15"/>
      <c r="K3567" s="92">
        <f t="shared" si="231"/>
        <v>0</v>
      </c>
      <c r="L3567" s="93">
        <f t="shared" si="232"/>
        <v>0</v>
      </c>
      <c r="M3567" s="94" t="str">
        <f>+IFERROR(VLOOKUP(LEFT(F3567,4),'ESTADAR V3 2025'!$C$4:$G$116,4,0),"")</f>
        <v/>
      </c>
      <c r="N3567" s="95" t="str">
        <f t="shared" si="233"/>
        <v/>
      </c>
      <c r="O3567" s="96" t="str">
        <f t="shared" si="234"/>
        <v/>
      </c>
      <c r="P3567" s="14"/>
      <c r="Q3567" s="14"/>
      <c r="R3567" s="218" t="e">
        <f>+VLOOKUP(F3567,'ESTADAR V3 2025'!$D$125:$G$236,4,FALSE)</f>
        <v>#N/A</v>
      </c>
    </row>
    <row r="3568" spans="1:18" x14ac:dyDescent="0.35">
      <c r="A3568" s="83" t="str">
        <f>IFERROR(VLOOKUP(LEFT(F3568,4),Tabla3[[COD]:[PROCESO]],5,0),"")</f>
        <v/>
      </c>
      <c r="B3568" s="15"/>
      <c r="C3568" s="85"/>
      <c r="D3568" s="84" t="e">
        <f>VLOOKUP(E3568,FINCAS!$A$2:$B$77,2,0)</f>
        <v>#N/A</v>
      </c>
      <c r="E3568" s="15"/>
      <c r="F3568" s="15"/>
      <c r="G3568" s="82" t="e">
        <f>VLOOKUP(F3568,'ESTADAR V3 2025'!$D$125:$E$240,2,0)</f>
        <v>#N/A</v>
      </c>
      <c r="H3568" s="86"/>
      <c r="I3568" s="86"/>
      <c r="J3568" s="15"/>
      <c r="K3568" s="92">
        <f t="shared" si="231"/>
        <v>0</v>
      </c>
      <c r="L3568" s="93">
        <f t="shared" si="232"/>
        <v>0</v>
      </c>
      <c r="M3568" s="94" t="str">
        <f>+IFERROR(VLOOKUP(LEFT(F3568,4),'ESTADAR V3 2025'!$C$4:$G$116,4,0),"")</f>
        <v/>
      </c>
      <c r="N3568" s="95" t="str">
        <f t="shared" si="233"/>
        <v/>
      </c>
      <c r="O3568" s="96" t="str">
        <f t="shared" si="234"/>
        <v/>
      </c>
      <c r="P3568" s="14"/>
      <c r="Q3568" s="14"/>
      <c r="R3568" s="218" t="e">
        <f>+VLOOKUP(F3568,'ESTADAR V3 2025'!$D$125:$G$236,4,FALSE)</f>
        <v>#N/A</v>
      </c>
    </row>
    <row r="3569" spans="1:18" x14ac:dyDescent="0.35">
      <c r="A3569" s="83" t="str">
        <f>IFERROR(VLOOKUP(LEFT(F3569,4),Tabla3[[COD]:[PROCESO]],5,0),"")</f>
        <v/>
      </c>
      <c r="B3569" s="15"/>
      <c r="C3569" s="85"/>
      <c r="D3569" s="84" t="e">
        <f>VLOOKUP(E3569,FINCAS!$A$2:$B$77,2,0)</f>
        <v>#N/A</v>
      </c>
      <c r="E3569" s="15"/>
      <c r="F3569" s="15"/>
      <c r="G3569" s="82" t="e">
        <f>VLOOKUP(F3569,'ESTADAR V3 2025'!$D$125:$E$240,2,0)</f>
        <v>#N/A</v>
      </c>
      <c r="H3569" s="86"/>
      <c r="I3569" s="86"/>
      <c r="J3569" s="15"/>
      <c r="K3569" s="92">
        <f t="shared" si="231"/>
        <v>0</v>
      </c>
      <c r="L3569" s="93">
        <f t="shared" si="232"/>
        <v>0</v>
      </c>
      <c r="M3569" s="94" t="str">
        <f>+IFERROR(VLOOKUP(LEFT(F3569,4),'ESTADAR V3 2025'!$C$4:$G$116,4,0),"")</f>
        <v/>
      </c>
      <c r="N3569" s="95" t="str">
        <f t="shared" si="233"/>
        <v/>
      </c>
      <c r="O3569" s="96" t="str">
        <f t="shared" si="234"/>
        <v/>
      </c>
      <c r="P3569" s="14"/>
      <c r="Q3569" s="14"/>
      <c r="R3569" s="218" t="e">
        <f>+VLOOKUP(F3569,'ESTADAR V3 2025'!$D$125:$G$236,4,FALSE)</f>
        <v>#N/A</v>
      </c>
    </row>
    <row r="3570" spans="1:18" x14ac:dyDescent="0.35">
      <c r="A3570" s="83" t="str">
        <f>IFERROR(VLOOKUP(LEFT(F3570,4),Tabla3[[COD]:[PROCESO]],5,0),"")</f>
        <v/>
      </c>
      <c r="B3570" s="15"/>
      <c r="C3570" s="85"/>
      <c r="D3570" s="84" t="e">
        <f>VLOOKUP(E3570,FINCAS!$A$2:$B$77,2,0)</f>
        <v>#N/A</v>
      </c>
      <c r="E3570" s="15"/>
      <c r="F3570" s="15"/>
      <c r="G3570" s="82" t="e">
        <f>VLOOKUP(F3570,'ESTADAR V3 2025'!$D$125:$E$240,2,0)</f>
        <v>#N/A</v>
      </c>
      <c r="H3570" s="86"/>
      <c r="I3570" s="86"/>
      <c r="J3570" s="15"/>
      <c r="K3570" s="92">
        <f t="shared" si="231"/>
        <v>0</v>
      </c>
      <c r="L3570" s="93">
        <f t="shared" si="232"/>
        <v>0</v>
      </c>
      <c r="M3570" s="94" t="str">
        <f>+IFERROR(VLOOKUP(LEFT(F3570,4),'ESTADAR V3 2025'!$C$4:$G$116,4,0),"")</f>
        <v/>
      </c>
      <c r="N3570" s="95" t="str">
        <f t="shared" si="233"/>
        <v/>
      </c>
      <c r="O3570" s="96" t="str">
        <f t="shared" si="234"/>
        <v/>
      </c>
      <c r="P3570" s="14"/>
      <c r="Q3570" s="14"/>
      <c r="R3570" s="218" t="e">
        <f>+VLOOKUP(F3570,'ESTADAR V3 2025'!$D$125:$G$236,4,FALSE)</f>
        <v>#N/A</v>
      </c>
    </row>
    <row r="3571" spans="1:18" x14ac:dyDescent="0.35">
      <c r="A3571" s="83" t="str">
        <f>IFERROR(VLOOKUP(LEFT(F3571,4),Tabla3[[COD]:[PROCESO]],5,0),"")</f>
        <v/>
      </c>
      <c r="B3571" s="15"/>
      <c r="C3571" s="85"/>
      <c r="D3571" s="84" t="e">
        <f>VLOOKUP(E3571,FINCAS!$A$2:$B$77,2,0)</f>
        <v>#N/A</v>
      </c>
      <c r="E3571" s="15"/>
      <c r="F3571" s="15"/>
      <c r="G3571" s="82" t="e">
        <f>VLOOKUP(F3571,'ESTADAR V3 2025'!$D$125:$E$240,2,0)</f>
        <v>#N/A</v>
      </c>
      <c r="H3571" s="86"/>
      <c r="I3571" s="86"/>
      <c r="J3571" s="15"/>
      <c r="K3571" s="92">
        <f t="shared" si="231"/>
        <v>0</v>
      </c>
      <c r="L3571" s="93">
        <f t="shared" si="232"/>
        <v>0</v>
      </c>
      <c r="M3571" s="94" t="str">
        <f>+IFERROR(VLOOKUP(LEFT(F3571,4),'ESTADAR V3 2025'!$C$4:$G$116,4,0),"")</f>
        <v/>
      </c>
      <c r="N3571" s="95" t="str">
        <f t="shared" si="233"/>
        <v/>
      </c>
      <c r="O3571" s="96" t="str">
        <f t="shared" si="234"/>
        <v/>
      </c>
      <c r="P3571" s="14"/>
      <c r="Q3571" s="14"/>
      <c r="R3571" s="218" t="e">
        <f>+VLOOKUP(F3571,'ESTADAR V3 2025'!$D$125:$G$236,4,FALSE)</f>
        <v>#N/A</v>
      </c>
    </row>
    <row r="3572" spans="1:18" x14ac:dyDescent="0.35">
      <c r="A3572" s="83" t="str">
        <f>IFERROR(VLOOKUP(LEFT(F3572,4),Tabla3[[COD]:[PROCESO]],5,0),"")</f>
        <v/>
      </c>
      <c r="B3572" s="15"/>
      <c r="C3572" s="85"/>
      <c r="D3572" s="84" t="e">
        <f>VLOOKUP(E3572,FINCAS!$A$2:$B$77,2,0)</f>
        <v>#N/A</v>
      </c>
      <c r="E3572" s="15"/>
      <c r="F3572" s="15"/>
      <c r="G3572" s="82" t="e">
        <f>VLOOKUP(F3572,'ESTADAR V3 2025'!$D$125:$E$240,2,0)</f>
        <v>#N/A</v>
      </c>
      <c r="H3572" s="86"/>
      <c r="I3572" s="86"/>
      <c r="J3572" s="15"/>
      <c r="K3572" s="92">
        <f t="shared" si="231"/>
        <v>0</v>
      </c>
      <c r="L3572" s="93">
        <f t="shared" si="232"/>
        <v>0</v>
      </c>
      <c r="M3572" s="94" t="str">
        <f>+IFERROR(VLOOKUP(LEFT(F3572,4),'ESTADAR V3 2025'!$C$4:$G$116,4,0),"")</f>
        <v/>
      </c>
      <c r="N3572" s="95" t="str">
        <f t="shared" si="233"/>
        <v/>
      </c>
      <c r="O3572" s="96" t="str">
        <f t="shared" si="234"/>
        <v/>
      </c>
      <c r="P3572" s="14"/>
      <c r="Q3572" s="14"/>
      <c r="R3572" s="218" t="e">
        <f>+VLOOKUP(F3572,'ESTADAR V3 2025'!$D$125:$G$236,4,FALSE)</f>
        <v>#N/A</v>
      </c>
    </row>
    <row r="3573" spans="1:18" x14ac:dyDescent="0.35">
      <c r="A3573" s="83" t="str">
        <f>IFERROR(VLOOKUP(LEFT(F3573,4),Tabla3[[COD]:[PROCESO]],5,0),"")</f>
        <v/>
      </c>
      <c r="B3573" s="15"/>
      <c r="C3573" s="85"/>
      <c r="D3573" s="84" t="e">
        <f>VLOOKUP(E3573,FINCAS!$A$2:$B$77,2,0)</f>
        <v>#N/A</v>
      </c>
      <c r="E3573" s="15"/>
      <c r="F3573" s="15"/>
      <c r="G3573" s="82" t="e">
        <f>VLOOKUP(F3573,'ESTADAR V3 2025'!$D$125:$E$240,2,0)</f>
        <v>#N/A</v>
      </c>
      <c r="H3573" s="86"/>
      <c r="I3573" s="86"/>
      <c r="J3573" s="15"/>
      <c r="K3573" s="92">
        <f t="shared" si="231"/>
        <v>0</v>
      </c>
      <c r="L3573" s="93">
        <f t="shared" si="232"/>
        <v>0</v>
      </c>
      <c r="M3573" s="94" t="str">
        <f>+IFERROR(VLOOKUP(LEFT(F3573,4),'ESTADAR V3 2025'!$C$4:$G$116,4,0),"")</f>
        <v/>
      </c>
      <c r="N3573" s="95" t="str">
        <f t="shared" si="233"/>
        <v/>
      </c>
      <c r="O3573" s="96" t="str">
        <f t="shared" si="234"/>
        <v/>
      </c>
      <c r="P3573" s="14"/>
      <c r="Q3573" s="14"/>
      <c r="R3573" s="218" t="e">
        <f>+VLOOKUP(F3573,'ESTADAR V3 2025'!$D$125:$G$236,4,FALSE)</f>
        <v>#N/A</v>
      </c>
    </row>
    <row r="3574" spans="1:18" x14ac:dyDescent="0.35">
      <c r="A3574" s="83" t="str">
        <f>IFERROR(VLOOKUP(LEFT(F3574,4),Tabla3[[COD]:[PROCESO]],5,0),"")</f>
        <v/>
      </c>
      <c r="B3574" s="15"/>
      <c r="C3574" s="85"/>
      <c r="D3574" s="84" t="e">
        <f>VLOOKUP(E3574,FINCAS!$A$2:$B$77,2,0)</f>
        <v>#N/A</v>
      </c>
      <c r="E3574" s="15"/>
      <c r="F3574" s="15"/>
      <c r="G3574" s="82" t="e">
        <f>VLOOKUP(F3574,'ESTADAR V3 2025'!$D$125:$E$240,2,0)</f>
        <v>#N/A</v>
      </c>
      <c r="H3574" s="86"/>
      <c r="I3574" s="86"/>
      <c r="J3574" s="15"/>
      <c r="K3574" s="92">
        <f t="shared" si="231"/>
        <v>0</v>
      </c>
      <c r="L3574" s="93">
        <f t="shared" si="232"/>
        <v>0</v>
      </c>
      <c r="M3574" s="94" t="str">
        <f>+IFERROR(VLOOKUP(LEFT(F3574,4),'ESTADAR V3 2025'!$C$4:$G$116,4,0),"")</f>
        <v/>
      </c>
      <c r="N3574" s="95" t="str">
        <f t="shared" si="233"/>
        <v/>
      </c>
      <c r="O3574" s="96" t="str">
        <f t="shared" si="234"/>
        <v/>
      </c>
      <c r="P3574" s="14"/>
      <c r="Q3574" s="14"/>
      <c r="R3574" s="218" t="e">
        <f>+VLOOKUP(F3574,'ESTADAR V3 2025'!$D$125:$G$236,4,FALSE)</f>
        <v>#N/A</v>
      </c>
    </row>
    <row r="3575" spans="1:18" x14ac:dyDescent="0.35">
      <c r="A3575" s="83" t="str">
        <f>IFERROR(VLOOKUP(LEFT(F3575,4),Tabla3[[COD]:[PROCESO]],5,0),"")</f>
        <v/>
      </c>
      <c r="B3575" s="15"/>
      <c r="C3575" s="85"/>
      <c r="D3575" s="84" t="e">
        <f>VLOOKUP(E3575,FINCAS!$A$2:$B$77,2,0)</f>
        <v>#N/A</v>
      </c>
      <c r="E3575" s="15"/>
      <c r="F3575" s="15"/>
      <c r="G3575" s="82" t="e">
        <f>VLOOKUP(F3575,'ESTADAR V3 2025'!$D$125:$E$240,2,0)</f>
        <v>#N/A</v>
      </c>
      <c r="H3575" s="86"/>
      <c r="I3575" s="86"/>
      <c r="J3575" s="15"/>
      <c r="K3575" s="92">
        <f t="shared" si="231"/>
        <v>0</v>
      </c>
      <c r="L3575" s="93">
        <f t="shared" si="232"/>
        <v>0</v>
      </c>
      <c r="M3575" s="94" t="str">
        <f>+IFERROR(VLOOKUP(LEFT(F3575,4),'ESTADAR V3 2025'!$C$4:$G$116,4,0),"")</f>
        <v/>
      </c>
      <c r="N3575" s="95" t="str">
        <f t="shared" si="233"/>
        <v/>
      </c>
      <c r="O3575" s="96" t="str">
        <f t="shared" si="234"/>
        <v/>
      </c>
      <c r="P3575" s="14"/>
      <c r="Q3575" s="14"/>
      <c r="R3575" s="218" t="e">
        <f>+VLOOKUP(F3575,'ESTADAR V3 2025'!$D$125:$G$236,4,FALSE)</f>
        <v>#N/A</v>
      </c>
    </row>
    <row r="3576" spans="1:18" x14ac:dyDescent="0.35">
      <c r="A3576" s="83" t="str">
        <f>IFERROR(VLOOKUP(LEFT(F3576,4),Tabla3[[COD]:[PROCESO]],5,0),"")</f>
        <v/>
      </c>
      <c r="B3576" s="15"/>
      <c r="C3576" s="85"/>
      <c r="D3576" s="84" t="e">
        <f>VLOOKUP(E3576,FINCAS!$A$2:$B$77,2,0)</f>
        <v>#N/A</v>
      </c>
      <c r="E3576" s="15"/>
      <c r="F3576" s="15"/>
      <c r="G3576" s="82" t="e">
        <f>VLOOKUP(F3576,'ESTADAR V3 2025'!$D$125:$E$240,2,0)</f>
        <v>#N/A</v>
      </c>
      <c r="H3576" s="86"/>
      <c r="I3576" s="86"/>
      <c r="J3576" s="15"/>
      <c r="K3576" s="92">
        <f t="shared" si="231"/>
        <v>0</v>
      </c>
      <c r="L3576" s="93">
        <f t="shared" si="232"/>
        <v>0</v>
      </c>
      <c r="M3576" s="94" t="str">
        <f>+IFERROR(VLOOKUP(LEFT(F3576,4),'ESTADAR V3 2025'!$C$4:$G$116,4,0),"")</f>
        <v/>
      </c>
      <c r="N3576" s="95" t="str">
        <f t="shared" si="233"/>
        <v/>
      </c>
      <c r="O3576" s="96" t="str">
        <f t="shared" si="234"/>
        <v/>
      </c>
      <c r="P3576" s="14"/>
      <c r="Q3576" s="14"/>
      <c r="R3576" s="218" t="e">
        <f>+VLOOKUP(F3576,'ESTADAR V3 2025'!$D$125:$G$236,4,FALSE)</f>
        <v>#N/A</v>
      </c>
    </row>
    <row r="3577" spans="1:18" x14ac:dyDescent="0.35">
      <c r="A3577" s="83" t="str">
        <f>IFERROR(VLOOKUP(LEFT(F3577,4),Tabla3[[COD]:[PROCESO]],5,0),"")</f>
        <v/>
      </c>
      <c r="B3577" s="15"/>
      <c r="C3577" s="85"/>
      <c r="D3577" s="84" t="e">
        <f>VLOOKUP(E3577,FINCAS!$A$2:$B$77,2,0)</f>
        <v>#N/A</v>
      </c>
      <c r="E3577" s="15"/>
      <c r="F3577" s="15"/>
      <c r="G3577" s="82" t="e">
        <f>VLOOKUP(F3577,'ESTADAR V3 2025'!$D$125:$E$240,2,0)</f>
        <v>#N/A</v>
      </c>
      <c r="H3577" s="86"/>
      <c r="I3577" s="86"/>
      <c r="J3577" s="15"/>
      <c r="K3577" s="92">
        <f t="shared" si="231"/>
        <v>0</v>
      </c>
      <c r="L3577" s="93">
        <f t="shared" si="232"/>
        <v>0</v>
      </c>
      <c r="M3577" s="94" t="str">
        <f>+IFERROR(VLOOKUP(LEFT(F3577,4),'ESTADAR V3 2025'!$C$4:$G$116,4,0),"")</f>
        <v/>
      </c>
      <c r="N3577" s="95" t="str">
        <f t="shared" si="233"/>
        <v/>
      </c>
      <c r="O3577" s="96" t="str">
        <f t="shared" si="234"/>
        <v/>
      </c>
      <c r="P3577" s="14"/>
      <c r="Q3577" s="14"/>
      <c r="R3577" s="218" t="e">
        <f>+VLOOKUP(F3577,'ESTADAR V3 2025'!$D$125:$G$236,4,FALSE)</f>
        <v>#N/A</v>
      </c>
    </row>
    <row r="3578" spans="1:18" x14ac:dyDescent="0.35">
      <c r="A3578" s="83" t="str">
        <f>IFERROR(VLOOKUP(LEFT(F3578,4),Tabla3[[COD]:[PROCESO]],5,0),"")</f>
        <v/>
      </c>
      <c r="B3578" s="15"/>
      <c r="C3578" s="85"/>
      <c r="D3578" s="84" t="e">
        <f>VLOOKUP(E3578,FINCAS!$A$2:$B$77,2,0)</f>
        <v>#N/A</v>
      </c>
      <c r="E3578" s="15"/>
      <c r="F3578" s="15"/>
      <c r="G3578" s="82" t="e">
        <f>VLOOKUP(F3578,'ESTADAR V3 2025'!$D$125:$E$240,2,0)</f>
        <v>#N/A</v>
      </c>
      <c r="H3578" s="86"/>
      <c r="I3578" s="86"/>
      <c r="J3578" s="15"/>
      <c r="K3578" s="92">
        <f t="shared" si="231"/>
        <v>0</v>
      </c>
      <c r="L3578" s="93">
        <f t="shared" si="232"/>
        <v>0</v>
      </c>
      <c r="M3578" s="94" t="str">
        <f>+IFERROR(VLOOKUP(LEFT(F3578,4),'ESTADAR V3 2025'!$C$4:$G$116,4,0),"")</f>
        <v/>
      </c>
      <c r="N3578" s="95" t="str">
        <f t="shared" si="233"/>
        <v/>
      </c>
      <c r="O3578" s="96" t="str">
        <f t="shared" si="234"/>
        <v/>
      </c>
      <c r="P3578" s="14"/>
      <c r="Q3578" s="14"/>
      <c r="R3578" s="218" t="e">
        <f>+VLOOKUP(F3578,'ESTADAR V3 2025'!$D$125:$G$236,4,FALSE)</f>
        <v>#N/A</v>
      </c>
    </row>
    <row r="3579" spans="1:18" x14ac:dyDescent="0.35">
      <c r="A3579" s="83" t="str">
        <f>IFERROR(VLOOKUP(LEFT(F3579,4),Tabla3[[COD]:[PROCESO]],5,0),"")</f>
        <v/>
      </c>
      <c r="B3579" s="15"/>
      <c r="C3579" s="85"/>
      <c r="D3579" s="84" t="e">
        <f>VLOOKUP(E3579,FINCAS!$A$2:$B$77,2,0)</f>
        <v>#N/A</v>
      </c>
      <c r="E3579" s="15"/>
      <c r="F3579" s="15"/>
      <c r="G3579" s="82" t="e">
        <f>VLOOKUP(F3579,'ESTADAR V3 2025'!$D$125:$E$240,2,0)</f>
        <v>#N/A</v>
      </c>
      <c r="H3579" s="86"/>
      <c r="I3579" s="86"/>
      <c r="J3579" s="15"/>
      <c r="K3579" s="92">
        <f t="shared" si="231"/>
        <v>0</v>
      </c>
      <c r="L3579" s="93">
        <f t="shared" si="232"/>
        <v>0</v>
      </c>
      <c r="M3579" s="94" t="str">
        <f>+IFERROR(VLOOKUP(LEFT(F3579,4),'ESTADAR V3 2025'!$C$4:$G$116,4,0),"")</f>
        <v/>
      </c>
      <c r="N3579" s="95" t="str">
        <f t="shared" si="233"/>
        <v/>
      </c>
      <c r="O3579" s="96" t="str">
        <f t="shared" si="234"/>
        <v/>
      </c>
      <c r="P3579" s="14"/>
      <c r="Q3579" s="14"/>
      <c r="R3579" s="218" t="e">
        <f>+VLOOKUP(F3579,'ESTADAR V3 2025'!$D$125:$G$236,4,FALSE)</f>
        <v>#N/A</v>
      </c>
    </row>
    <row r="3580" spans="1:18" x14ac:dyDescent="0.35">
      <c r="A3580" s="83" t="str">
        <f>IFERROR(VLOOKUP(LEFT(F3580,4),Tabla3[[COD]:[PROCESO]],5,0),"")</f>
        <v/>
      </c>
      <c r="B3580" s="15"/>
      <c r="C3580" s="85"/>
      <c r="D3580" s="84" t="e">
        <f>VLOOKUP(E3580,FINCAS!$A$2:$B$77,2,0)</f>
        <v>#N/A</v>
      </c>
      <c r="E3580" s="15"/>
      <c r="F3580" s="15"/>
      <c r="G3580" s="82" t="e">
        <f>VLOOKUP(F3580,'ESTADAR V3 2025'!$D$125:$E$240,2,0)</f>
        <v>#N/A</v>
      </c>
      <c r="H3580" s="86"/>
      <c r="I3580" s="86"/>
      <c r="J3580" s="15"/>
      <c r="K3580" s="92">
        <f t="shared" si="231"/>
        <v>0</v>
      </c>
      <c r="L3580" s="93">
        <f t="shared" si="232"/>
        <v>0</v>
      </c>
      <c r="M3580" s="94" t="str">
        <f>+IFERROR(VLOOKUP(LEFT(F3580,4),'ESTADAR V3 2025'!$C$4:$G$116,4,0),"")</f>
        <v/>
      </c>
      <c r="N3580" s="95" t="str">
        <f t="shared" si="233"/>
        <v/>
      </c>
      <c r="O3580" s="96" t="str">
        <f t="shared" si="234"/>
        <v/>
      </c>
      <c r="P3580" s="14"/>
      <c r="Q3580" s="14"/>
      <c r="R3580" s="218" t="e">
        <f>+VLOOKUP(F3580,'ESTADAR V3 2025'!$D$125:$G$236,4,FALSE)</f>
        <v>#N/A</v>
      </c>
    </row>
    <row r="3581" spans="1:18" x14ac:dyDescent="0.35">
      <c r="A3581" s="83" t="str">
        <f>IFERROR(VLOOKUP(LEFT(F3581,4),Tabla3[[COD]:[PROCESO]],5,0),"")</f>
        <v/>
      </c>
      <c r="B3581" s="15"/>
      <c r="C3581" s="85"/>
      <c r="D3581" s="84" t="e">
        <f>VLOOKUP(E3581,FINCAS!$A$2:$B$77,2,0)</f>
        <v>#N/A</v>
      </c>
      <c r="E3581" s="15"/>
      <c r="F3581" s="15"/>
      <c r="G3581" s="82" t="e">
        <f>VLOOKUP(F3581,'ESTADAR V3 2025'!$D$125:$E$240,2,0)</f>
        <v>#N/A</v>
      </c>
      <c r="H3581" s="86"/>
      <c r="I3581" s="86"/>
      <c r="J3581" s="15"/>
      <c r="K3581" s="92">
        <f t="shared" si="231"/>
        <v>0</v>
      </c>
      <c r="L3581" s="93">
        <f t="shared" si="232"/>
        <v>0</v>
      </c>
      <c r="M3581" s="94" t="str">
        <f>+IFERROR(VLOOKUP(LEFT(F3581,4),'ESTADAR V3 2025'!$C$4:$G$116,4,0),"")</f>
        <v/>
      </c>
      <c r="N3581" s="95" t="str">
        <f t="shared" si="233"/>
        <v/>
      </c>
      <c r="O3581" s="96" t="str">
        <f t="shared" si="234"/>
        <v/>
      </c>
      <c r="P3581" s="14"/>
      <c r="Q3581" s="14"/>
      <c r="R3581" s="218" t="e">
        <f>+VLOOKUP(F3581,'ESTADAR V3 2025'!$D$125:$G$236,4,FALSE)</f>
        <v>#N/A</v>
      </c>
    </row>
    <row r="3582" spans="1:18" x14ac:dyDescent="0.35">
      <c r="A3582" s="83" t="str">
        <f>IFERROR(VLOOKUP(LEFT(F3582,4),Tabla3[[COD]:[PROCESO]],5,0),"")</f>
        <v/>
      </c>
      <c r="B3582" s="15"/>
      <c r="C3582" s="85"/>
      <c r="D3582" s="84" t="e">
        <f>VLOOKUP(E3582,FINCAS!$A$2:$B$77,2,0)</f>
        <v>#N/A</v>
      </c>
      <c r="E3582" s="15"/>
      <c r="F3582" s="15"/>
      <c r="G3582" s="82" t="e">
        <f>VLOOKUP(F3582,'ESTADAR V3 2025'!$D$125:$E$240,2,0)</f>
        <v>#N/A</v>
      </c>
      <c r="H3582" s="86"/>
      <c r="I3582" s="86"/>
      <c r="J3582" s="15"/>
      <c r="K3582" s="92">
        <f t="shared" si="231"/>
        <v>0</v>
      </c>
      <c r="L3582" s="93">
        <f t="shared" si="232"/>
        <v>0</v>
      </c>
      <c r="M3582" s="94" t="str">
        <f>+IFERROR(VLOOKUP(LEFT(F3582,4),'ESTADAR V3 2025'!$C$4:$G$116,4,0),"")</f>
        <v/>
      </c>
      <c r="N3582" s="95" t="str">
        <f t="shared" si="233"/>
        <v/>
      </c>
      <c r="O3582" s="96" t="str">
        <f t="shared" si="234"/>
        <v/>
      </c>
      <c r="P3582" s="14"/>
      <c r="Q3582" s="14"/>
      <c r="R3582" s="218" t="e">
        <f>+VLOOKUP(F3582,'ESTADAR V3 2025'!$D$125:$G$236,4,FALSE)</f>
        <v>#N/A</v>
      </c>
    </row>
    <row r="3583" spans="1:18" x14ac:dyDescent="0.35">
      <c r="A3583" s="83" t="str">
        <f>IFERROR(VLOOKUP(LEFT(F3583,4),Tabla3[[COD]:[PROCESO]],5,0),"")</f>
        <v/>
      </c>
      <c r="B3583" s="15"/>
      <c r="C3583" s="85"/>
      <c r="D3583" s="84" t="e">
        <f>VLOOKUP(E3583,FINCAS!$A$2:$B$77,2,0)</f>
        <v>#N/A</v>
      </c>
      <c r="E3583" s="15"/>
      <c r="F3583" s="15"/>
      <c r="G3583" s="82" t="e">
        <f>VLOOKUP(F3583,'ESTADAR V3 2025'!$D$125:$E$240,2,0)</f>
        <v>#N/A</v>
      </c>
      <c r="H3583" s="86"/>
      <c r="I3583" s="86"/>
      <c r="J3583" s="15"/>
      <c r="K3583" s="92">
        <f t="shared" si="231"/>
        <v>0</v>
      </c>
      <c r="L3583" s="93">
        <f t="shared" si="232"/>
        <v>0</v>
      </c>
      <c r="M3583" s="94" t="str">
        <f>+IFERROR(VLOOKUP(LEFT(F3583,4),'ESTADAR V3 2025'!$C$4:$G$116,4,0),"")</f>
        <v/>
      </c>
      <c r="N3583" s="95" t="str">
        <f t="shared" si="233"/>
        <v/>
      </c>
      <c r="O3583" s="96" t="str">
        <f t="shared" si="234"/>
        <v/>
      </c>
      <c r="P3583" s="14"/>
      <c r="Q3583" s="14"/>
      <c r="R3583" s="218" t="e">
        <f>+VLOOKUP(F3583,'ESTADAR V3 2025'!$D$125:$G$236,4,FALSE)</f>
        <v>#N/A</v>
      </c>
    </row>
    <row r="3584" spans="1:18" x14ac:dyDescent="0.35">
      <c r="A3584" s="83" t="str">
        <f>IFERROR(VLOOKUP(LEFT(F3584,4),Tabla3[[COD]:[PROCESO]],5,0),"")</f>
        <v/>
      </c>
      <c r="B3584" s="15"/>
      <c r="C3584" s="85"/>
      <c r="D3584" s="84" t="e">
        <f>VLOOKUP(E3584,FINCAS!$A$2:$B$77,2,0)</f>
        <v>#N/A</v>
      </c>
      <c r="E3584" s="15"/>
      <c r="F3584" s="15"/>
      <c r="G3584" s="82" t="e">
        <f>VLOOKUP(F3584,'ESTADAR V3 2025'!$D$125:$E$240,2,0)</f>
        <v>#N/A</v>
      </c>
      <c r="H3584" s="86"/>
      <c r="I3584" s="86"/>
      <c r="J3584" s="15"/>
      <c r="K3584" s="92">
        <f t="shared" si="231"/>
        <v>0</v>
      </c>
      <c r="L3584" s="93">
        <f t="shared" si="232"/>
        <v>0</v>
      </c>
      <c r="M3584" s="94" t="str">
        <f>+IFERROR(VLOOKUP(LEFT(F3584,4),'ESTADAR V3 2025'!$C$4:$G$116,4,0),"")</f>
        <v/>
      </c>
      <c r="N3584" s="95" t="str">
        <f t="shared" si="233"/>
        <v/>
      </c>
      <c r="O3584" s="96" t="str">
        <f t="shared" si="234"/>
        <v/>
      </c>
      <c r="P3584" s="14"/>
      <c r="Q3584" s="14"/>
      <c r="R3584" s="218" t="e">
        <f>+VLOOKUP(F3584,'ESTADAR V3 2025'!$D$125:$G$236,4,FALSE)</f>
        <v>#N/A</v>
      </c>
    </row>
    <row r="3585" spans="1:18" x14ac:dyDescent="0.35">
      <c r="A3585" s="83" t="str">
        <f>IFERROR(VLOOKUP(LEFT(F3585,4),Tabla3[[COD]:[PROCESO]],5,0),"")</f>
        <v/>
      </c>
      <c r="B3585" s="15"/>
      <c r="C3585" s="85"/>
      <c r="D3585" s="84" t="e">
        <f>VLOOKUP(E3585,FINCAS!$A$2:$B$77,2,0)</f>
        <v>#N/A</v>
      </c>
      <c r="E3585" s="15"/>
      <c r="F3585" s="15"/>
      <c r="G3585" s="82" t="e">
        <f>VLOOKUP(F3585,'ESTADAR V3 2025'!$D$125:$E$240,2,0)</f>
        <v>#N/A</v>
      </c>
      <c r="H3585" s="86"/>
      <c r="I3585" s="86"/>
      <c r="J3585" s="15"/>
      <c r="K3585" s="92">
        <f t="shared" si="231"/>
        <v>0</v>
      </c>
      <c r="L3585" s="93">
        <f t="shared" si="232"/>
        <v>0</v>
      </c>
      <c r="M3585" s="94" t="str">
        <f>+IFERROR(VLOOKUP(LEFT(F3585,4),'ESTADAR V3 2025'!$C$4:$G$116,4,0),"")</f>
        <v/>
      </c>
      <c r="N3585" s="95" t="str">
        <f t="shared" si="233"/>
        <v/>
      </c>
      <c r="O3585" s="96" t="str">
        <f t="shared" si="234"/>
        <v/>
      </c>
      <c r="P3585" s="14"/>
      <c r="Q3585" s="14"/>
      <c r="R3585" s="218" t="e">
        <f>+VLOOKUP(F3585,'ESTADAR V3 2025'!$D$125:$G$236,4,FALSE)</f>
        <v>#N/A</v>
      </c>
    </row>
    <row r="3586" spans="1:18" x14ac:dyDescent="0.35">
      <c r="A3586" s="83" t="str">
        <f>IFERROR(VLOOKUP(LEFT(F3586,4),Tabla3[[COD]:[PROCESO]],5,0),"")</f>
        <v/>
      </c>
      <c r="B3586" s="15"/>
      <c r="C3586" s="85"/>
      <c r="D3586" s="84" t="e">
        <f>VLOOKUP(E3586,FINCAS!$A$2:$B$77,2,0)</f>
        <v>#N/A</v>
      </c>
      <c r="E3586" s="15"/>
      <c r="F3586" s="15"/>
      <c r="G3586" s="82" t="e">
        <f>VLOOKUP(F3586,'ESTADAR V3 2025'!$D$125:$E$240,2,0)</f>
        <v>#N/A</v>
      </c>
      <c r="H3586" s="86"/>
      <c r="I3586" s="86"/>
      <c r="J3586" s="15"/>
      <c r="K3586" s="92">
        <f t="shared" si="231"/>
        <v>0</v>
      </c>
      <c r="L3586" s="93">
        <f t="shared" si="232"/>
        <v>0</v>
      </c>
      <c r="M3586" s="94" t="str">
        <f>+IFERROR(VLOOKUP(LEFT(F3586,4),'ESTADAR V3 2025'!$C$4:$G$116,4,0),"")</f>
        <v/>
      </c>
      <c r="N3586" s="95" t="str">
        <f t="shared" si="233"/>
        <v/>
      </c>
      <c r="O3586" s="96" t="str">
        <f t="shared" si="234"/>
        <v/>
      </c>
      <c r="P3586" s="14"/>
      <c r="Q3586" s="14"/>
      <c r="R3586" s="218" t="e">
        <f>+VLOOKUP(F3586,'ESTADAR V3 2025'!$D$125:$G$236,4,FALSE)</f>
        <v>#N/A</v>
      </c>
    </row>
    <row r="3587" spans="1:18" x14ac:dyDescent="0.35">
      <c r="A3587" s="83" t="str">
        <f>IFERROR(VLOOKUP(LEFT(F3587,4),Tabla3[[COD]:[PROCESO]],5,0),"")</f>
        <v/>
      </c>
      <c r="B3587" s="15"/>
      <c r="C3587" s="85"/>
      <c r="D3587" s="84" t="e">
        <f>VLOOKUP(E3587,FINCAS!$A$2:$B$77,2,0)</f>
        <v>#N/A</v>
      </c>
      <c r="E3587" s="15"/>
      <c r="F3587" s="15"/>
      <c r="G3587" s="82" t="e">
        <f>VLOOKUP(F3587,'ESTADAR V3 2025'!$D$125:$E$240,2,0)</f>
        <v>#N/A</v>
      </c>
      <c r="H3587" s="86"/>
      <c r="I3587" s="86"/>
      <c r="J3587" s="15"/>
      <c r="K3587" s="92">
        <f t="shared" si="231"/>
        <v>0</v>
      </c>
      <c r="L3587" s="93">
        <f t="shared" si="232"/>
        <v>0</v>
      </c>
      <c r="M3587" s="94" t="str">
        <f>+IFERROR(VLOOKUP(LEFT(F3587,4),'ESTADAR V3 2025'!$C$4:$G$116,4,0),"")</f>
        <v/>
      </c>
      <c r="N3587" s="95" t="str">
        <f t="shared" si="233"/>
        <v/>
      </c>
      <c r="O3587" s="96" t="str">
        <f t="shared" si="234"/>
        <v/>
      </c>
      <c r="P3587" s="14"/>
      <c r="Q3587" s="14"/>
      <c r="R3587" s="218" t="e">
        <f>+VLOOKUP(F3587,'ESTADAR V3 2025'!$D$125:$G$236,4,FALSE)</f>
        <v>#N/A</v>
      </c>
    </row>
    <row r="3588" spans="1:18" x14ac:dyDescent="0.35">
      <c r="A3588" s="83" t="str">
        <f>IFERROR(VLOOKUP(LEFT(F3588,4),Tabla3[[COD]:[PROCESO]],5,0),"")</f>
        <v/>
      </c>
      <c r="B3588" s="15"/>
      <c r="C3588" s="85"/>
      <c r="D3588" s="84" t="e">
        <f>VLOOKUP(E3588,FINCAS!$A$2:$B$77,2,0)</f>
        <v>#N/A</v>
      </c>
      <c r="E3588" s="15"/>
      <c r="F3588" s="15"/>
      <c r="G3588" s="82" t="e">
        <f>VLOOKUP(F3588,'ESTADAR V3 2025'!$D$125:$E$240,2,0)</f>
        <v>#N/A</v>
      </c>
      <c r="H3588" s="86"/>
      <c r="I3588" s="86"/>
      <c r="J3588" s="15"/>
      <c r="K3588" s="92">
        <f t="shared" si="231"/>
        <v>0</v>
      </c>
      <c r="L3588" s="93">
        <f t="shared" si="232"/>
        <v>0</v>
      </c>
      <c r="M3588" s="94" t="str">
        <f>+IFERROR(VLOOKUP(LEFT(F3588,4),'ESTADAR V3 2025'!$C$4:$G$116,4,0),"")</f>
        <v/>
      </c>
      <c r="N3588" s="95" t="str">
        <f t="shared" si="233"/>
        <v/>
      </c>
      <c r="O3588" s="96" t="str">
        <f t="shared" si="234"/>
        <v/>
      </c>
      <c r="P3588" s="14"/>
      <c r="Q3588" s="14"/>
      <c r="R3588" s="218" t="e">
        <f>+VLOOKUP(F3588,'ESTADAR V3 2025'!$D$125:$G$236,4,FALSE)</f>
        <v>#N/A</v>
      </c>
    </row>
    <row r="3589" spans="1:18" x14ac:dyDescent="0.35">
      <c r="A3589" s="83" t="str">
        <f>IFERROR(VLOOKUP(LEFT(F3589,4),Tabla3[[COD]:[PROCESO]],5,0),"")</f>
        <v/>
      </c>
      <c r="B3589" s="15"/>
      <c r="C3589" s="85"/>
      <c r="D3589" s="84" t="e">
        <f>VLOOKUP(E3589,FINCAS!$A$2:$B$77,2,0)</f>
        <v>#N/A</v>
      </c>
      <c r="E3589" s="15"/>
      <c r="F3589" s="15"/>
      <c r="G3589" s="82" t="e">
        <f>VLOOKUP(F3589,'ESTADAR V3 2025'!$D$125:$E$240,2,0)</f>
        <v>#N/A</v>
      </c>
      <c r="H3589" s="86"/>
      <c r="I3589" s="86"/>
      <c r="J3589" s="15"/>
      <c r="K3589" s="92">
        <f t="shared" si="231"/>
        <v>0</v>
      </c>
      <c r="L3589" s="93">
        <f t="shared" si="232"/>
        <v>0</v>
      </c>
      <c r="M3589" s="94" t="str">
        <f>+IFERROR(VLOOKUP(LEFT(F3589,4),'ESTADAR V3 2025'!$C$4:$G$116,4,0),"")</f>
        <v/>
      </c>
      <c r="N3589" s="95" t="str">
        <f t="shared" si="233"/>
        <v/>
      </c>
      <c r="O3589" s="96" t="str">
        <f t="shared" si="234"/>
        <v/>
      </c>
      <c r="P3589" s="14"/>
      <c r="Q3589" s="14"/>
      <c r="R3589" s="218" t="e">
        <f>+VLOOKUP(F3589,'ESTADAR V3 2025'!$D$125:$G$236,4,FALSE)</f>
        <v>#N/A</v>
      </c>
    </row>
    <row r="3590" spans="1:18" x14ac:dyDescent="0.35">
      <c r="A3590" s="83" t="str">
        <f>IFERROR(VLOOKUP(LEFT(F3590,4),Tabla3[[COD]:[PROCESO]],5,0),"")</f>
        <v/>
      </c>
      <c r="B3590" s="15"/>
      <c r="C3590" s="85"/>
      <c r="D3590" s="84" t="e">
        <f>VLOOKUP(E3590,FINCAS!$A$2:$B$77,2,0)</f>
        <v>#N/A</v>
      </c>
      <c r="E3590" s="15"/>
      <c r="F3590" s="15"/>
      <c r="G3590" s="82" t="e">
        <f>VLOOKUP(F3590,'ESTADAR V3 2025'!$D$125:$E$240,2,0)</f>
        <v>#N/A</v>
      </c>
      <c r="H3590" s="86"/>
      <c r="I3590" s="86"/>
      <c r="J3590" s="15"/>
      <c r="K3590" s="92">
        <f t="shared" si="231"/>
        <v>0</v>
      </c>
      <c r="L3590" s="93">
        <f t="shared" si="232"/>
        <v>0</v>
      </c>
      <c r="M3590" s="94" t="str">
        <f>+IFERROR(VLOOKUP(LEFT(F3590,4),'ESTADAR V3 2025'!$C$4:$G$116,4,0),"")</f>
        <v/>
      </c>
      <c r="N3590" s="95" t="str">
        <f t="shared" si="233"/>
        <v/>
      </c>
      <c r="O3590" s="96" t="str">
        <f t="shared" si="234"/>
        <v/>
      </c>
      <c r="P3590" s="14"/>
      <c r="Q3590" s="14"/>
      <c r="R3590" s="218" t="e">
        <f>+VLOOKUP(F3590,'ESTADAR V3 2025'!$D$125:$G$236,4,FALSE)</f>
        <v>#N/A</v>
      </c>
    </row>
    <row r="3591" spans="1:18" x14ac:dyDescent="0.35">
      <c r="A3591" s="83" t="str">
        <f>IFERROR(VLOOKUP(LEFT(F3591,4),Tabla3[[COD]:[PROCESO]],5,0),"")</f>
        <v/>
      </c>
      <c r="B3591" s="15"/>
      <c r="C3591" s="85"/>
      <c r="D3591" s="84" t="e">
        <f>VLOOKUP(E3591,FINCAS!$A$2:$B$77,2,0)</f>
        <v>#N/A</v>
      </c>
      <c r="E3591" s="15"/>
      <c r="F3591" s="15"/>
      <c r="G3591" s="82" t="e">
        <f>VLOOKUP(F3591,'ESTADAR V3 2025'!$D$125:$E$240,2,0)</f>
        <v>#N/A</v>
      </c>
      <c r="H3591" s="86"/>
      <c r="I3591" s="86"/>
      <c r="J3591" s="15"/>
      <c r="K3591" s="92">
        <f t="shared" si="231"/>
        <v>0</v>
      </c>
      <c r="L3591" s="93">
        <f t="shared" si="232"/>
        <v>0</v>
      </c>
      <c r="M3591" s="94" t="str">
        <f>+IFERROR(VLOOKUP(LEFT(F3591,4),'ESTADAR V3 2025'!$C$4:$G$116,4,0),"")</f>
        <v/>
      </c>
      <c r="N3591" s="95" t="str">
        <f t="shared" si="233"/>
        <v/>
      </c>
      <c r="O3591" s="96" t="str">
        <f t="shared" si="234"/>
        <v/>
      </c>
      <c r="P3591" s="14"/>
      <c r="Q3591" s="14"/>
      <c r="R3591" s="218" t="e">
        <f>+VLOOKUP(F3591,'ESTADAR V3 2025'!$D$125:$G$236,4,FALSE)</f>
        <v>#N/A</v>
      </c>
    </row>
    <row r="3592" spans="1:18" x14ac:dyDescent="0.35">
      <c r="A3592" s="83" t="str">
        <f>IFERROR(VLOOKUP(LEFT(F3592,4),Tabla3[[COD]:[PROCESO]],5,0),"")</f>
        <v/>
      </c>
      <c r="B3592" s="15"/>
      <c r="C3592" s="85"/>
      <c r="D3592" s="84" t="e">
        <f>VLOOKUP(E3592,FINCAS!$A$2:$B$77,2,0)</f>
        <v>#N/A</v>
      </c>
      <c r="E3592" s="15"/>
      <c r="F3592" s="15"/>
      <c r="G3592" s="82" t="e">
        <f>VLOOKUP(F3592,'ESTADAR V3 2025'!$D$125:$E$240,2,0)</f>
        <v>#N/A</v>
      </c>
      <c r="H3592" s="86"/>
      <c r="I3592" s="86"/>
      <c r="J3592" s="15"/>
      <c r="K3592" s="92">
        <f t="shared" si="231"/>
        <v>0</v>
      </c>
      <c r="L3592" s="93">
        <f t="shared" si="232"/>
        <v>0</v>
      </c>
      <c r="M3592" s="94" t="str">
        <f>+IFERROR(VLOOKUP(LEFT(F3592,4),'ESTADAR V3 2025'!$C$4:$G$116,4,0),"")</f>
        <v/>
      </c>
      <c r="N3592" s="95" t="str">
        <f t="shared" si="233"/>
        <v/>
      </c>
      <c r="O3592" s="96" t="str">
        <f t="shared" si="234"/>
        <v/>
      </c>
      <c r="P3592" s="14"/>
      <c r="Q3592" s="14"/>
      <c r="R3592" s="218" t="e">
        <f>+VLOOKUP(F3592,'ESTADAR V3 2025'!$D$125:$G$236,4,FALSE)</f>
        <v>#N/A</v>
      </c>
    </row>
    <row r="3593" spans="1:18" x14ac:dyDescent="0.35">
      <c r="A3593" s="83" t="str">
        <f>IFERROR(VLOOKUP(LEFT(F3593,4),Tabla3[[COD]:[PROCESO]],5,0),"")</f>
        <v/>
      </c>
      <c r="B3593" s="15"/>
      <c r="C3593" s="85"/>
      <c r="D3593" s="84" t="e">
        <f>VLOOKUP(E3593,FINCAS!$A$2:$B$77,2,0)</f>
        <v>#N/A</v>
      </c>
      <c r="E3593" s="15"/>
      <c r="F3593" s="15"/>
      <c r="G3593" s="82" t="e">
        <f>VLOOKUP(F3593,'ESTADAR V3 2025'!$D$125:$E$240,2,0)</f>
        <v>#N/A</v>
      </c>
      <c r="H3593" s="86"/>
      <c r="I3593" s="86"/>
      <c r="J3593" s="15"/>
      <c r="K3593" s="92">
        <f t="shared" si="231"/>
        <v>0</v>
      </c>
      <c r="L3593" s="93">
        <f t="shared" si="232"/>
        <v>0</v>
      </c>
      <c r="M3593" s="94" t="str">
        <f>+IFERROR(VLOOKUP(LEFT(F3593,4),'ESTADAR V3 2025'!$C$4:$G$116,4,0),"")</f>
        <v/>
      </c>
      <c r="N3593" s="95" t="str">
        <f t="shared" si="233"/>
        <v/>
      </c>
      <c r="O3593" s="96" t="str">
        <f t="shared" si="234"/>
        <v/>
      </c>
      <c r="P3593" s="14"/>
      <c r="Q3593" s="14"/>
      <c r="R3593" s="218" t="e">
        <f>+VLOOKUP(F3593,'ESTADAR V3 2025'!$D$125:$G$236,4,FALSE)</f>
        <v>#N/A</v>
      </c>
    </row>
    <row r="3594" spans="1:18" x14ac:dyDescent="0.35">
      <c r="A3594" s="83" t="str">
        <f>IFERROR(VLOOKUP(LEFT(F3594,4),Tabla3[[COD]:[PROCESO]],5,0),"")</f>
        <v/>
      </c>
      <c r="B3594" s="15"/>
      <c r="C3594" s="85"/>
      <c r="D3594" s="84" t="e">
        <f>VLOOKUP(E3594,FINCAS!$A$2:$B$77,2,0)</f>
        <v>#N/A</v>
      </c>
      <c r="E3594" s="15"/>
      <c r="F3594" s="15"/>
      <c r="G3594" s="82" t="e">
        <f>VLOOKUP(F3594,'ESTADAR V3 2025'!$D$125:$E$240,2,0)</f>
        <v>#N/A</v>
      </c>
      <c r="H3594" s="86"/>
      <c r="I3594" s="86"/>
      <c r="J3594" s="15"/>
      <c r="K3594" s="92">
        <f t="shared" si="231"/>
        <v>0</v>
      </c>
      <c r="L3594" s="93">
        <f t="shared" si="232"/>
        <v>0</v>
      </c>
      <c r="M3594" s="94" t="str">
        <f>+IFERROR(VLOOKUP(LEFT(F3594,4),'ESTADAR V3 2025'!$C$4:$G$116,4,0),"")</f>
        <v/>
      </c>
      <c r="N3594" s="95" t="str">
        <f t="shared" si="233"/>
        <v/>
      </c>
      <c r="O3594" s="96" t="str">
        <f t="shared" si="234"/>
        <v/>
      </c>
      <c r="P3594" s="14"/>
      <c r="Q3594" s="14"/>
      <c r="R3594" s="218" t="e">
        <f>+VLOOKUP(F3594,'ESTADAR V3 2025'!$D$125:$G$236,4,FALSE)</f>
        <v>#N/A</v>
      </c>
    </row>
    <row r="3595" spans="1:18" x14ac:dyDescent="0.35">
      <c r="A3595" s="83" t="str">
        <f>IFERROR(VLOOKUP(LEFT(F3595,4),Tabla3[[COD]:[PROCESO]],5,0),"")</f>
        <v/>
      </c>
      <c r="B3595" s="15"/>
      <c r="C3595" s="85"/>
      <c r="D3595" s="84" t="e">
        <f>VLOOKUP(E3595,FINCAS!$A$2:$B$77,2,0)</f>
        <v>#N/A</v>
      </c>
      <c r="E3595" s="15"/>
      <c r="F3595" s="15"/>
      <c r="G3595" s="82" t="e">
        <f>VLOOKUP(F3595,'ESTADAR V3 2025'!$D$125:$E$240,2,0)</f>
        <v>#N/A</v>
      </c>
      <c r="H3595" s="86"/>
      <c r="I3595" s="86"/>
      <c r="J3595" s="15"/>
      <c r="K3595" s="92">
        <f t="shared" si="231"/>
        <v>0</v>
      </c>
      <c r="L3595" s="93">
        <f t="shared" si="232"/>
        <v>0</v>
      </c>
      <c r="M3595" s="94" t="str">
        <f>+IFERROR(VLOOKUP(LEFT(F3595,4),'ESTADAR V3 2025'!$C$4:$G$116,4,0),"")</f>
        <v/>
      </c>
      <c r="N3595" s="95" t="str">
        <f t="shared" si="233"/>
        <v/>
      </c>
      <c r="O3595" s="96" t="str">
        <f t="shared" si="234"/>
        <v/>
      </c>
      <c r="P3595" s="14"/>
      <c r="Q3595" s="14"/>
      <c r="R3595" s="218" t="e">
        <f>+VLOOKUP(F3595,'ESTADAR V3 2025'!$D$125:$G$236,4,FALSE)</f>
        <v>#N/A</v>
      </c>
    </row>
    <row r="3596" spans="1:18" x14ac:dyDescent="0.35">
      <c r="A3596" s="83" t="str">
        <f>IFERROR(VLOOKUP(LEFT(F3596,4),Tabla3[[COD]:[PROCESO]],5,0),"")</f>
        <v/>
      </c>
      <c r="B3596" s="15"/>
      <c r="C3596" s="85"/>
      <c r="D3596" s="84" t="e">
        <f>VLOOKUP(E3596,FINCAS!$A$2:$B$77,2,0)</f>
        <v>#N/A</v>
      </c>
      <c r="E3596" s="15"/>
      <c r="F3596" s="15"/>
      <c r="G3596" s="82" t="e">
        <f>VLOOKUP(F3596,'ESTADAR V3 2025'!$D$125:$E$240,2,0)</f>
        <v>#N/A</v>
      </c>
      <c r="H3596" s="86"/>
      <c r="I3596" s="86"/>
      <c r="J3596" s="15"/>
      <c r="K3596" s="92">
        <f t="shared" si="231"/>
        <v>0</v>
      </c>
      <c r="L3596" s="93">
        <f t="shared" si="232"/>
        <v>0</v>
      </c>
      <c r="M3596" s="94" t="str">
        <f>+IFERROR(VLOOKUP(LEFT(F3596,4),'ESTADAR V3 2025'!$C$4:$G$116,4,0),"")</f>
        <v/>
      </c>
      <c r="N3596" s="95" t="str">
        <f t="shared" si="233"/>
        <v/>
      </c>
      <c r="O3596" s="96" t="str">
        <f t="shared" si="234"/>
        <v/>
      </c>
      <c r="P3596" s="14"/>
      <c r="Q3596" s="14"/>
      <c r="R3596" s="218" t="e">
        <f>+VLOOKUP(F3596,'ESTADAR V3 2025'!$D$125:$G$236,4,FALSE)</f>
        <v>#N/A</v>
      </c>
    </row>
    <row r="3597" spans="1:18" x14ac:dyDescent="0.35">
      <c r="A3597" s="83" t="str">
        <f>IFERROR(VLOOKUP(LEFT(F3597,4),Tabla3[[COD]:[PROCESO]],5,0),"")</f>
        <v/>
      </c>
      <c r="B3597" s="15"/>
      <c r="C3597" s="85"/>
      <c r="D3597" s="84" t="e">
        <f>VLOOKUP(E3597,FINCAS!$A$2:$B$77,2,0)</f>
        <v>#N/A</v>
      </c>
      <c r="E3597" s="15"/>
      <c r="F3597" s="15"/>
      <c r="G3597" s="82" t="e">
        <f>VLOOKUP(F3597,'ESTADAR V3 2025'!$D$125:$E$240,2,0)</f>
        <v>#N/A</v>
      </c>
      <c r="H3597" s="86"/>
      <c r="I3597" s="86"/>
      <c r="J3597" s="15"/>
      <c r="K3597" s="92">
        <f t="shared" si="231"/>
        <v>0</v>
      </c>
      <c r="L3597" s="93">
        <f t="shared" si="232"/>
        <v>0</v>
      </c>
      <c r="M3597" s="94" t="str">
        <f>+IFERROR(VLOOKUP(LEFT(F3597,4),'ESTADAR V3 2025'!$C$4:$G$116,4,0),"")</f>
        <v/>
      </c>
      <c r="N3597" s="95" t="str">
        <f t="shared" si="233"/>
        <v/>
      </c>
      <c r="O3597" s="96" t="str">
        <f t="shared" si="234"/>
        <v/>
      </c>
      <c r="P3597" s="14"/>
      <c r="Q3597" s="14"/>
      <c r="R3597" s="218" t="e">
        <f>+VLOOKUP(F3597,'ESTADAR V3 2025'!$D$125:$G$236,4,FALSE)</f>
        <v>#N/A</v>
      </c>
    </row>
    <row r="3598" spans="1:18" x14ac:dyDescent="0.35">
      <c r="A3598" s="83" t="str">
        <f>IFERROR(VLOOKUP(LEFT(F3598,4),Tabla3[[COD]:[PROCESO]],5,0),"")</f>
        <v/>
      </c>
      <c r="B3598" s="15"/>
      <c r="C3598" s="85"/>
      <c r="D3598" s="84" t="e">
        <f>VLOOKUP(E3598,FINCAS!$A$2:$B$77,2,0)</f>
        <v>#N/A</v>
      </c>
      <c r="E3598" s="15"/>
      <c r="F3598" s="15"/>
      <c r="G3598" s="82" t="e">
        <f>VLOOKUP(F3598,'ESTADAR V3 2025'!$D$125:$E$240,2,0)</f>
        <v>#N/A</v>
      </c>
      <c r="H3598" s="86"/>
      <c r="I3598" s="86"/>
      <c r="J3598" s="15"/>
      <c r="K3598" s="92">
        <f t="shared" si="231"/>
        <v>0</v>
      </c>
      <c r="L3598" s="93">
        <f t="shared" si="232"/>
        <v>0</v>
      </c>
      <c r="M3598" s="94" t="str">
        <f>+IFERROR(VLOOKUP(LEFT(F3598,4),'ESTADAR V3 2025'!$C$4:$G$116,4,0),"")</f>
        <v/>
      </c>
      <c r="N3598" s="95" t="str">
        <f t="shared" si="233"/>
        <v/>
      </c>
      <c r="O3598" s="96" t="str">
        <f t="shared" si="234"/>
        <v/>
      </c>
      <c r="P3598" s="14"/>
      <c r="Q3598" s="14"/>
      <c r="R3598" s="218" t="e">
        <f>+VLOOKUP(F3598,'ESTADAR V3 2025'!$D$125:$G$236,4,FALSE)</f>
        <v>#N/A</v>
      </c>
    </row>
    <row r="3599" spans="1:18" x14ac:dyDescent="0.35">
      <c r="A3599" s="83" t="str">
        <f>IFERROR(VLOOKUP(LEFT(F3599,4),Tabla3[[COD]:[PROCESO]],5,0),"")</f>
        <v/>
      </c>
      <c r="B3599" s="15"/>
      <c r="C3599" s="85"/>
      <c r="D3599" s="84" t="e">
        <f>VLOOKUP(E3599,FINCAS!$A$2:$B$77,2,0)</f>
        <v>#N/A</v>
      </c>
      <c r="E3599" s="15"/>
      <c r="F3599" s="15"/>
      <c r="G3599" s="82" t="e">
        <f>VLOOKUP(F3599,'ESTADAR V3 2025'!$D$125:$E$240,2,0)</f>
        <v>#N/A</v>
      </c>
      <c r="H3599" s="86"/>
      <c r="I3599" s="86"/>
      <c r="J3599" s="15"/>
      <c r="K3599" s="92">
        <f t="shared" si="231"/>
        <v>0</v>
      </c>
      <c r="L3599" s="93">
        <f t="shared" si="232"/>
        <v>0</v>
      </c>
      <c r="M3599" s="94" t="str">
        <f>+IFERROR(VLOOKUP(LEFT(F3599,4),'ESTADAR V3 2025'!$C$4:$G$116,4,0),"")</f>
        <v/>
      </c>
      <c r="N3599" s="95" t="str">
        <f t="shared" si="233"/>
        <v/>
      </c>
      <c r="O3599" s="96" t="str">
        <f t="shared" si="234"/>
        <v/>
      </c>
      <c r="P3599" s="14"/>
      <c r="Q3599" s="14"/>
      <c r="R3599" s="218" t="e">
        <f>+VLOOKUP(F3599,'ESTADAR V3 2025'!$D$125:$G$236,4,FALSE)</f>
        <v>#N/A</v>
      </c>
    </row>
    <row r="3600" spans="1:18" x14ac:dyDescent="0.35">
      <c r="A3600" s="83" t="str">
        <f>IFERROR(VLOOKUP(LEFT(F3600,4),Tabla3[[COD]:[PROCESO]],5,0),"")</f>
        <v/>
      </c>
      <c r="B3600" s="15"/>
      <c r="C3600" s="85"/>
      <c r="D3600" s="84" t="e">
        <f>VLOOKUP(E3600,FINCAS!$A$2:$B$77,2,0)</f>
        <v>#N/A</v>
      </c>
      <c r="E3600" s="15"/>
      <c r="F3600" s="15"/>
      <c r="G3600" s="82" t="e">
        <f>VLOOKUP(F3600,'ESTADAR V3 2025'!$D$125:$E$240,2,0)</f>
        <v>#N/A</v>
      </c>
      <c r="H3600" s="86"/>
      <c r="I3600" s="86"/>
      <c r="J3600" s="15"/>
      <c r="K3600" s="92">
        <f t="shared" si="231"/>
        <v>0</v>
      </c>
      <c r="L3600" s="93">
        <f t="shared" si="232"/>
        <v>0</v>
      </c>
      <c r="M3600" s="94" t="str">
        <f>+IFERROR(VLOOKUP(LEFT(F3600,4),'ESTADAR V3 2025'!$C$4:$G$116,4,0),"")</f>
        <v/>
      </c>
      <c r="N3600" s="95" t="str">
        <f t="shared" si="233"/>
        <v/>
      </c>
      <c r="O3600" s="96" t="str">
        <f t="shared" si="234"/>
        <v/>
      </c>
      <c r="P3600" s="14"/>
      <c r="Q3600" s="14"/>
      <c r="R3600" s="218" t="e">
        <f>+VLOOKUP(F3600,'ESTADAR V3 2025'!$D$125:$G$236,4,FALSE)</f>
        <v>#N/A</v>
      </c>
    </row>
    <row r="3601" spans="1:18" x14ac:dyDescent="0.35">
      <c r="A3601" s="83" t="str">
        <f>IFERROR(VLOOKUP(LEFT(F3601,4),Tabla3[[COD]:[PROCESO]],5,0),"")</f>
        <v/>
      </c>
      <c r="B3601" s="15"/>
      <c r="C3601" s="85"/>
      <c r="D3601" s="84" t="e">
        <f>VLOOKUP(E3601,FINCAS!$A$2:$B$77,2,0)</f>
        <v>#N/A</v>
      </c>
      <c r="E3601" s="15"/>
      <c r="F3601" s="15"/>
      <c r="G3601" s="82" t="e">
        <f>VLOOKUP(F3601,'ESTADAR V3 2025'!$D$125:$E$240,2,0)</f>
        <v>#N/A</v>
      </c>
      <c r="H3601" s="86"/>
      <c r="I3601" s="86"/>
      <c r="J3601" s="15"/>
      <c r="K3601" s="92">
        <f t="shared" si="231"/>
        <v>0</v>
      </c>
      <c r="L3601" s="93">
        <f t="shared" si="232"/>
        <v>0</v>
      </c>
      <c r="M3601" s="94" t="str">
        <f>+IFERROR(VLOOKUP(LEFT(F3601,4),'ESTADAR V3 2025'!$C$4:$G$116,4,0),"")</f>
        <v/>
      </c>
      <c r="N3601" s="95" t="str">
        <f t="shared" si="233"/>
        <v/>
      </c>
      <c r="O3601" s="96" t="str">
        <f t="shared" si="234"/>
        <v/>
      </c>
      <c r="P3601" s="14"/>
      <c r="Q3601" s="14"/>
      <c r="R3601" s="218" t="e">
        <f>+VLOOKUP(F3601,'ESTADAR V3 2025'!$D$125:$G$236,4,FALSE)</f>
        <v>#N/A</v>
      </c>
    </row>
    <row r="3602" spans="1:18" x14ac:dyDescent="0.35">
      <c r="A3602" s="83" t="str">
        <f>IFERROR(VLOOKUP(LEFT(F3602,4),Tabla3[[COD]:[PROCESO]],5,0),"")</f>
        <v/>
      </c>
      <c r="B3602" s="15"/>
      <c r="C3602" s="85"/>
      <c r="D3602" s="84" t="e">
        <f>VLOOKUP(E3602,FINCAS!$A$2:$B$77,2,0)</f>
        <v>#N/A</v>
      </c>
      <c r="E3602" s="15"/>
      <c r="F3602" s="15"/>
      <c r="G3602" s="82" t="e">
        <f>VLOOKUP(F3602,'ESTADAR V3 2025'!$D$125:$E$240,2,0)</f>
        <v>#N/A</v>
      </c>
      <c r="H3602" s="86"/>
      <c r="I3602" s="86"/>
      <c r="J3602" s="15"/>
      <c r="K3602" s="92">
        <f t="shared" si="231"/>
        <v>0</v>
      </c>
      <c r="L3602" s="93">
        <f t="shared" si="232"/>
        <v>0</v>
      </c>
      <c r="M3602" s="94" t="str">
        <f>+IFERROR(VLOOKUP(LEFT(F3602,4),'ESTADAR V3 2025'!$C$4:$G$116,4,0),"")</f>
        <v/>
      </c>
      <c r="N3602" s="95" t="str">
        <f t="shared" si="233"/>
        <v/>
      </c>
      <c r="O3602" s="96" t="str">
        <f t="shared" si="234"/>
        <v/>
      </c>
      <c r="P3602" s="14"/>
      <c r="Q3602" s="14"/>
      <c r="R3602" s="218" t="e">
        <f>+VLOOKUP(F3602,'ESTADAR V3 2025'!$D$125:$G$236,4,FALSE)</f>
        <v>#N/A</v>
      </c>
    </row>
    <row r="3603" spans="1:18" x14ac:dyDescent="0.35">
      <c r="A3603" s="83" t="str">
        <f>IFERROR(VLOOKUP(LEFT(F3603,4),Tabla3[[COD]:[PROCESO]],5,0),"")</f>
        <v/>
      </c>
      <c r="B3603" s="15"/>
      <c r="C3603" s="85"/>
      <c r="D3603" s="84" t="e">
        <f>VLOOKUP(E3603,FINCAS!$A$2:$B$77,2,0)</f>
        <v>#N/A</v>
      </c>
      <c r="E3603" s="15"/>
      <c r="F3603" s="15"/>
      <c r="G3603" s="82" t="e">
        <f>VLOOKUP(F3603,'ESTADAR V3 2025'!$D$125:$E$240,2,0)</f>
        <v>#N/A</v>
      </c>
      <c r="H3603" s="86"/>
      <c r="I3603" s="86"/>
      <c r="J3603" s="15"/>
      <c r="K3603" s="92">
        <f t="shared" si="231"/>
        <v>0</v>
      </c>
      <c r="L3603" s="93">
        <f t="shared" si="232"/>
        <v>0</v>
      </c>
      <c r="M3603" s="94" t="str">
        <f>+IFERROR(VLOOKUP(LEFT(F3603,4),'ESTADAR V3 2025'!$C$4:$G$116,4,0),"")</f>
        <v/>
      </c>
      <c r="N3603" s="95" t="str">
        <f t="shared" si="233"/>
        <v/>
      </c>
      <c r="O3603" s="96" t="str">
        <f t="shared" si="234"/>
        <v/>
      </c>
      <c r="P3603" s="14"/>
      <c r="Q3603" s="14"/>
      <c r="R3603" s="218" t="e">
        <f>+VLOOKUP(F3603,'ESTADAR V3 2025'!$D$125:$G$236,4,FALSE)</f>
        <v>#N/A</v>
      </c>
    </row>
    <row r="3604" spans="1:18" x14ac:dyDescent="0.35">
      <c r="A3604" s="83" t="str">
        <f>IFERROR(VLOOKUP(LEFT(F3604,4),Tabla3[[COD]:[PROCESO]],5,0),"")</f>
        <v/>
      </c>
      <c r="B3604" s="15"/>
      <c r="C3604" s="85"/>
      <c r="D3604" s="84" t="e">
        <f>VLOOKUP(E3604,FINCAS!$A$2:$B$77,2,0)</f>
        <v>#N/A</v>
      </c>
      <c r="E3604" s="15"/>
      <c r="F3604" s="15"/>
      <c r="G3604" s="82" t="e">
        <f>VLOOKUP(F3604,'ESTADAR V3 2025'!$D$125:$E$240,2,0)</f>
        <v>#N/A</v>
      </c>
      <c r="H3604" s="86"/>
      <c r="I3604" s="86"/>
      <c r="J3604" s="15"/>
      <c r="K3604" s="92">
        <f t="shared" si="231"/>
        <v>0</v>
      </c>
      <c r="L3604" s="93">
        <f t="shared" si="232"/>
        <v>0</v>
      </c>
      <c r="M3604" s="94" t="str">
        <f>+IFERROR(VLOOKUP(LEFT(F3604,4),'ESTADAR V3 2025'!$C$4:$G$116,4,0),"")</f>
        <v/>
      </c>
      <c r="N3604" s="95" t="str">
        <f t="shared" si="233"/>
        <v/>
      </c>
      <c r="O3604" s="96" t="str">
        <f t="shared" si="234"/>
        <v/>
      </c>
      <c r="P3604" s="14"/>
      <c r="Q3604" s="14"/>
      <c r="R3604" s="218" t="e">
        <f>+VLOOKUP(F3604,'ESTADAR V3 2025'!$D$125:$G$236,4,FALSE)</f>
        <v>#N/A</v>
      </c>
    </row>
    <row r="3605" spans="1:18" x14ac:dyDescent="0.35">
      <c r="A3605" s="83" t="str">
        <f>IFERROR(VLOOKUP(LEFT(F3605,4),Tabla3[[COD]:[PROCESO]],5,0),"")</f>
        <v/>
      </c>
      <c r="B3605" s="15"/>
      <c r="C3605" s="85"/>
      <c r="D3605" s="84" t="e">
        <f>VLOOKUP(E3605,FINCAS!$A$2:$B$77,2,0)</f>
        <v>#N/A</v>
      </c>
      <c r="E3605" s="15"/>
      <c r="F3605" s="15"/>
      <c r="G3605" s="82" t="e">
        <f>VLOOKUP(F3605,'ESTADAR V3 2025'!$D$125:$E$240,2,0)</f>
        <v>#N/A</v>
      </c>
      <c r="H3605" s="86"/>
      <c r="I3605" s="86"/>
      <c r="J3605" s="15"/>
      <c r="K3605" s="92">
        <f t="shared" si="231"/>
        <v>0</v>
      </c>
      <c r="L3605" s="93">
        <f t="shared" si="232"/>
        <v>0</v>
      </c>
      <c r="M3605" s="94" t="str">
        <f>+IFERROR(VLOOKUP(LEFT(F3605,4),'ESTADAR V3 2025'!$C$4:$G$116,4,0),"")</f>
        <v/>
      </c>
      <c r="N3605" s="95" t="str">
        <f t="shared" si="233"/>
        <v/>
      </c>
      <c r="O3605" s="96" t="str">
        <f t="shared" si="234"/>
        <v/>
      </c>
      <c r="P3605" s="14"/>
      <c r="Q3605" s="14"/>
      <c r="R3605" s="218" t="e">
        <f>+VLOOKUP(F3605,'ESTADAR V3 2025'!$D$125:$G$236,4,FALSE)</f>
        <v>#N/A</v>
      </c>
    </row>
    <row r="3606" spans="1:18" x14ac:dyDescent="0.35">
      <c r="A3606" s="83" t="str">
        <f>IFERROR(VLOOKUP(LEFT(F3606,4),Tabla3[[COD]:[PROCESO]],5,0),"")</f>
        <v/>
      </c>
      <c r="B3606" s="15"/>
      <c r="C3606" s="85"/>
      <c r="D3606" s="84" t="e">
        <f>VLOOKUP(E3606,FINCAS!$A$2:$B$77,2,0)</f>
        <v>#N/A</v>
      </c>
      <c r="E3606" s="15"/>
      <c r="F3606" s="15"/>
      <c r="G3606" s="82" t="e">
        <f>VLOOKUP(F3606,'ESTADAR V3 2025'!$D$125:$E$240,2,0)</f>
        <v>#N/A</v>
      </c>
      <c r="H3606" s="86"/>
      <c r="I3606" s="86"/>
      <c r="J3606" s="15"/>
      <c r="K3606" s="92">
        <f t="shared" si="231"/>
        <v>0</v>
      </c>
      <c r="L3606" s="93">
        <f t="shared" si="232"/>
        <v>0</v>
      </c>
      <c r="M3606" s="94" t="str">
        <f>+IFERROR(VLOOKUP(LEFT(F3606,4),'ESTADAR V3 2025'!$C$4:$G$116,4,0),"")</f>
        <v/>
      </c>
      <c r="N3606" s="95" t="str">
        <f t="shared" si="233"/>
        <v/>
      </c>
      <c r="O3606" s="96" t="str">
        <f t="shared" si="234"/>
        <v/>
      </c>
      <c r="P3606" s="14"/>
      <c r="Q3606" s="14"/>
      <c r="R3606" s="218" t="e">
        <f>+VLOOKUP(F3606,'ESTADAR V3 2025'!$D$125:$G$236,4,FALSE)</f>
        <v>#N/A</v>
      </c>
    </row>
    <row r="3607" spans="1:18" x14ac:dyDescent="0.35">
      <c r="A3607" s="83" t="str">
        <f>IFERROR(VLOOKUP(LEFT(F3607,4),Tabla3[[COD]:[PROCESO]],5,0),"")</f>
        <v/>
      </c>
      <c r="B3607" s="15"/>
      <c r="C3607" s="85"/>
      <c r="D3607" s="84" t="e">
        <f>VLOOKUP(E3607,FINCAS!$A$2:$B$77,2,0)</f>
        <v>#N/A</v>
      </c>
      <c r="E3607" s="15"/>
      <c r="F3607" s="15"/>
      <c r="G3607" s="82" t="e">
        <f>VLOOKUP(F3607,'ESTADAR V3 2025'!$D$125:$E$240,2,0)</f>
        <v>#N/A</v>
      </c>
      <c r="H3607" s="86"/>
      <c r="I3607" s="86"/>
      <c r="J3607" s="15"/>
      <c r="K3607" s="92">
        <f t="shared" si="231"/>
        <v>0</v>
      </c>
      <c r="L3607" s="93">
        <f t="shared" si="232"/>
        <v>0</v>
      </c>
      <c r="M3607" s="94" t="str">
        <f>+IFERROR(VLOOKUP(LEFT(F3607,4),'ESTADAR V3 2025'!$C$4:$G$116,4,0),"")</f>
        <v/>
      </c>
      <c r="N3607" s="95" t="str">
        <f t="shared" si="233"/>
        <v/>
      </c>
      <c r="O3607" s="96" t="str">
        <f t="shared" si="234"/>
        <v/>
      </c>
      <c r="P3607" s="14"/>
      <c r="Q3607" s="14"/>
      <c r="R3607" s="218" t="e">
        <f>+VLOOKUP(F3607,'ESTADAR V3 2025'!$D$125:$G$236,4,FALSE)</f>
        <v>#N/A</v>
      </c>
    </row>
    <row r="3608" spans="1:18" x14ac:dyDescent="0.35">
      <c r="A3608" s="83" t="str">
        <f>IFERROR(VLOOKUP(LEFT(F3608,4),Tabla3[[COD]:[PROCESO]],5,0),"")</f>
        <v/>
      </c>
      <c r="B3608" s="15"/>
      <c r="C3608" s="85"/>
      <c r="D3608" s="84" t="e">
        <f>VLOOKUP(E3608,FINCAS!$A$2:$B$77,2,0)</f>
        <v>#N/A</v>
      </c>
      <c r="E3608" s="15"/>
      <c r="F3608" s="15"/>
      <c r="G3608" s="82" t="e">
        <f>VLOOKUP(F3608,'ESTADAR V3 2025'!$D$125:$E$240,2,0)</f>
        <v>#N/A</v>
      </c>
      <c r="H3608" s="86"/>
      <c r="I3608" s="86"/>
      <c r="J3608" s="15"/>
      <c r="K3608" s="92">
        <f t="shared" si="231"/>
        <v>0</v>
      </c>
      <c r="L3608" s="93">
        <f t="shared" si="232"/>
        <v>0</v>
      </c>
      <c r="M3608" s="94" t="str">
        <f>+IFERROR(VLOOKUP(LEFT(F3608,4),'ESTADAR V3 2025'!$C$4:$G$116,4,0),"")</f>
        <v/>
      </c>
      <c r="N3608" s="95" t="str">
        <f t="shared" si="233"/>
        <v/>
      </c>
      <c r="O3608" s="96" t="str">
        <f t="shared" si="234"/>
        <v/>
      </c>
      <c r="P3608" s="14"/>
      <c r="Q3608" s="14"/>
      <c r="R3608" s="218" t="e">
        <f>+VLOOKUP(F3608,'ESTADAR V3 2025'!$D$125:$G$236,4,FALSE)</f>
        <v>#N/A</v>
      </c>
    </row>
    <row r="3609" spans="1:18" x14ac:dyDescent="0.35">
      <c r="A3609" s="83" t="str">
        <f>IFERROR(VLOOKUP(LEFT(F3609,4),Tabla3[[COD]:[PROCESO]],5,0),"")</f>
        <v/>
      </c>
      <c r="B3609" s="15"/>
      <c r="C3609" s="85"/>
      <c r="D3609" s="84" t="e">
        <f>VLOOKUP(E3609,FINCAS!$A$2:$B$77,2,0)</f>
        <v>#N/A</v>
      </c>
      <c r="E3609" s="15"/>
      <c r="F3609" s="15"/>
      <c r="G3609" s="82" t="e">
        <f>VLOOKUP(F3609,'ESTADAR V3 2025'!$D$125:$E$240,2,0)</f>
        <v>#N/A</v>
      </c>
      <c r="H3609" s="86"/>
      <c r="I3609" s="86"/>
      <c r="J3609" s="15"/>
      <c r="K3609" s="92">
        <f t="shared" si="231"/>
        <v>0</v>
      </c>
      <c r="L3609" s="93">
        <f t="shared" si="232"/>
        <v>0</v>
      </c>
      <c r="M3609" s="94" t="str">
        <f>+IFERROR(VLOOKUP(LEFT(F3609,4),'ESTADAR V3 2025'!$C$4:$G$116,4,0),"")</f>
        <v/>
      </c>
      <c r="N3609" s="95" t="str">
        <f t="shared" si="233"/>
        <v/>
      </c>
      <c r="O3609" s="96" t="str">
        <f t="shared" si="234"/>
        <v/>
      </c>
      <c r="P3609" s="14"/>
      <c r="Q3609" s="14"/>
      <c r="R3609" s="218" t="e">
        <f>+VLOOKUP(F3609,'ESTADAR V3 2025'!$D$125:$G$236,4,FALSE)</f>
        <v>#N/A</v>
      </c>
    </row>
    <row r="3610" spans="1:18" x14ac:dyDescent="0.35">
      <c r="A3610" s="83" t="str">
        <f>IFERROR(VLOOKUP(LEFT(F3610,4),Tabla3[[COD]:[PROCESO]],5,0),"")</f>
        <v/>
      </c>
      <c r="B3610" s="15"/>
      <c r="C3610" s="85"/>
      <c r="D3610" s="84" t="e">
        <f>VLOOKUP(E3610,FINCAS!$A$2:$B$77,2,0)</f>
        <v>#N/A</v>
      </c>
      <c r="E3610" s="15"/>
      <c r="F3610" s="15"/>
      <c r="G3610" s="82" t="e">
        <f>VLOOKUP(F3610,'ESTADAR V3 2025'!$D$125:$E$240,2,0)</f>
        <v>#N/A</v>
      </c>
      <c r="H3610" s="86"/>
      <c r="I3610" s="86"/>
      <c r="J3610" s="15"/>
      <c r="K3610" s="92">
        <f t="shared" si="231"/>
        <v>0</v>
      </c>
      <c r="L3610" s="93">
        <f t="shared" si="232"/>
        <v>0</v>
      </c>
      <c r="M3610" s="94" t="str">
        <f>+IFERROR(VLOOKUP(LEFT(F3610,4),'ESTADAR V3 2025'!$C$4:$G$116,4,0),"")</f>
        <v/>
      </c>
      <c r="N3610" s="95" t="str">
        <f t="shared" si="233"/>
        <v/>
      </c>
      <c r="O3610" s="96" t="str">
        <f t="shared" si="234"/>
        <v/>
      </c>
      <c r="P3610" s="14"/>
      <c r="Q3610" s="14"/>
      <c r="R3610" s="218" t="e">
        <f>+VLOOKUP(F3610,'ESTADAR V3 2025'!$D$125:$G$236,4,FALSE)</f>
        <v>#N/A</v>
      </c>
    </row>
    <row r="3611" spans="1:18" x14ac:dyDescent="0.35">
      <c r="A3611" s="83" t="str">
        <f>IFERROR(VLOOKUP(LEFT(F3611,4),Tabla3[[COD]:[PROCESO]],5,0),"")</f>
        <v/>
      </c>
      <c r="B3611" s="15"/>
      <c r="C3611" s="85"/>
      <c r="D3611" s="84" t="e">
        <f>VLOOKUP(E3611,FINCAS!$A$2:$B$77,2,0)</f>
        <v>#N/A</v>
      </c>
      <c r="E3611" s="15"/>
      <c r="F3611" s="15"/>
      <c r="G3611" s="82" t="e">
        <f>VLOOKUP(F3611,'ESTADAR V3 2025'!$D$125:$E$240,2,0)</f>
        <v>#N/A</v>
      </c>
      <c r="H3611" s="86"/>
      <c r="I3611" s="86"/>
      <c r="J3611" s="15"/>
      <c r="K3611" s="92">
        <f t="shared" si="231"/>
        <v>0</v>
      </c>
      <c r="L3611" s="93">
        <f t="shared" si="232"/>
        <v>0</v>
      </c>
      <c r="M3611" s="94" t="str">
        <f>+IFERROR(VLOOKUP(LEFT(F3611,4),'ESTADAR V3 2025'!$C$4:$G$116,4,0),"")</f>
        <v/>
      </c>
      <c r="N3611" s="95" t="str">
        <f t="shared" si="233"/>
        <v/>
      </c>
      <c r="O3611" s="96" t="str">
        <f t="shared" si="234"/>
        <v/>
      </c>
      <c r="P3611" s="14"/>
      <c r="Q3611" s="14"/>
      <c r="R3611" s="218" t="e">
        <f>+VLOOKUP(F3611,'ESTADAR V3 2025'!$D$125:$G$236,4,FALSE)</f>
        <v>#N/A</v>
      </c>
    </row>
    <row r="3612" spans="1:18" x14ac:dyDescent="0.35">
      <c r="A3612" s="83" t="str">
        <f>IFERROR(VLOOKUP(LEFT(F3612,4),Tabla3[[COD]:[PROCESO]],5,0),"")</f>
        <v/>
      </c>
      <c r="B3612" s="15"/>
      <c r="C3612" s="85"/>
      <c r="D3612" s="84" t="e">
        <f>VLOOKUP(E3612,FINCAS!$A$2:$B$77,2,0)</f>
        <v>#N/A</v>
      </c>
      <c r="E3612" s="15"/>
      <c r="F3612" s="15"/>
      <c r="G3612" s="82" t="e">
        <f>VLOOKUP(F3612,'ESTADAR V3 2025'!$D$125:$E$240,2,0)</f>
        <v>#N/A</v>
      </c>
      <c r="H3612" s="86"/>
      <c r="I3612" s="86"/>
      <c r="J3612" s="15"/>
      <c r="K3612" s="92">
        <f t="shared" si="231"/>
        <v>0</v>
      </c>
      <c r="L3612" s="93">
        <f t="shared" si="232"/>
        <v>0</v>
      </c>
      <c r="M3612" s="94" t="str">
        <f>+IFERROR(VLOOKUP(LEFT(F3612,4),'ESTADAR V3 2025'!$C$4:$G$116,4,0),"")</f>
        <v/>
      </c>
      <c r="N3612" s="95" t="str">
        <f t="shared" si="233"/>
        <v/>
      </c>
      <c r="O3612" s="96" t="str">
        <f t="shared" si="234"/>
        <v/>
      </c>
      <c r="P3612" s="14"/>
      <c r="Q3612" s="14"/>
      <c r="R3612" s="218" t="e">
        <f>+VLOOKUP(F3612,'ESTADAR V3 2025'!$D$125:$G$236,4,FALSE)</f>
        <v>#N/A</v>
      </c>
    </row>
    <row r="3613" spans="1:18" x14ac:dyDescent="0.35">
      <c r="A3613" s="83" t="str">
        <f>IFERROR(VLOOKUP(LEFT(F3613,4),Tabla3[[COD]:[PROCESO]],5,0),"")</f>
        <v/>
      </c>
      <c r="B3613" s="15"/>
      <c r="C3613" s="85"/>
      <c r="D3613" s="84" t="e">
        <f>VLOOKUP(E3613,FINCAS!$A$2:$B$77,2,0)</f>
        <v>#N/A</v>
      </c>
      <c r="E3613" s="15"/>
      <c r="F3613" s="15"/>
      <c r="G3613" s="82" t="e">
        <f>VLOOKUP(F3613,'ESTADAR V3 2025'!$D$125:$E$240,2,0)</f>
        <v>#N/A</v>
      </c>
      <c r="H3613" s="86"/>
      <c r="I3613" s="86"/>
      <c r="J3613" s="15"/>
      <c r="K3613" s="92">
        <f t="shared" si="231"/>
        <v>0</v>
      </c>
      <c r="L3613" s="93">
        <f t="shared" si="232"/>
        <v>0</v>
      </c>
      <c r="M3613" s="94" t="str">
        <f>+IFERROR(VLOOKUP(LEFT(F3613,4),'ESTADAR V3 2025'!$C$4:$G$116,4,0),"")</f>
        <v/>
      </c>
      <c r="N3613" s="95" t="str">
        <f t="shared" si="233"/>
        <v/>
      </c>
      <c r="O3613" s="96" t="str">
        <f t="shared" si="234"/>
        <v/>
      </c>
      <c r="P3613" s="14"/>
      <c r="Q3613" s="14"/>
      <c r="R3613" s="218" t="e">
        <f>+VLOOKUP(F3613,'ESTADAR V3 2025'!$D$125:$G$236,4,FALSE)</f>
        <v>#N/A</v>
      </c>
    </row>
    <row r="3614" spans="1:18" x14ac:dyDescent="0.35">
      <c r="A3614" s="83" t="str">
        <f>IFERROR(VLOOKUP(LEFT(F3614,4),Tabla3[[COD]:[PROCESO]],5,0),"")</f>
        <v/>
      </c>
      <c r="B3614" s="15"/>
      <c r="C3614" s="85"/>
      <c r="D3614" s="84" t="e">
        <f>VLOOKUP(E3614,FINCAS!$A$2:$B$77,2,0)</f>
        <v>#N/A</v>
      </c>
      <c r="E3614" s="15"/>
      <c r="F3614" s="15"/>
      <c r="G3614" s="82" t="e">
        <f>VLOOKUP(F3614,'ESTADAR V3 2025'!$D$125:$E$240,2,0)</f>
        <v>#N/A</v>
      </c>
      <c r="H3614" s="86"/>
      <c r="I3614" s="86"/>
      <c r="J3614" s="15"/>
      <c r="K3614" s="92">
        <f t="shared" si="231"/>
        <v>0</v>
      </c>
      <c r="L3614" s="93">
        <f t="shared" si="232"/>
        <v>0</v>
      </c>
      <c r="M3614" s="94" t="str">
        <f>+IFERROR(VLOOKUP(LEFT(F3614,4),'ESTADAR V3 2025'!$C$4:$G$116,4,0),"")</f>
        <v/>
      </c>
      <c r="N3614" s="95" t="str">
        <f t="shared" si="233"/>
        <v/>
      </c>
      <c r="O3614" s="96" t="str">
        <f t="shared" si="234"/>
        <v/>
      </c>
      <c r="P3614" s="14"/>
      <c r="Q3614" s="14"/>
      <c r="R3614" s="218" t="e">
        <f>+VLOOKUP(F3614,'ESTADAR V3 2025'!$D$125:$G$236,4,FALSE)</f>
        <v>#N/A</v>
      </c>
    </row>
    <row r="3615" spans="1:18" x14ac:dyDescent="0.35">
      <c r="A3615" s="83" t="str">
        <f>IFERROR(VLOOKUP(LEFT(F3615,4),Tabla3[[COD]:[PROCESO]],5,0),"")</f>
        <v/>
      </c>
      <c r="B3615" s="15"/>
      <c r="C3615" s="85"/>
      <c r="D3615" s="84" t="e">
        <f>VLOOKUP(E3615,FINCAS!$A$2:$B$77,2,0)</f>
        <v>#N/A</v>
      </c>
      <c r="E3615" s="15"/>
      <c r="F3615" s="15"/>
      <c r="G3615" s="82" t="e">
        <f>VLOOKUP(F3615,'ESTADAR V3 2025'!$D$125:$E$240,2,0)</f>
        <v>#N/A</v>
      </c>
      <c r="H3615" s="86"/>
      <c r="I3615" s="86"/>
      <c r="J3615" s="15"/>
      <c r="K3615" s="92">
        <f t="shared" si="231"/>
        <v>0</v>
      </c>
      <c r="L3615" s="93">
        <f t="shared" si="232"/>
        <v>0</v>
      </c>
      <c r="M3615" s="94" t="str">
        <f>+IFERROR(VLOOKUP(LEFT(F3615,4),'ESTADAR V3 2025'!$C$4:$G$116,4,0),"")</f>
        <v/>
      </c>
      <c r="N3615" s="95" t="str">
        <f t="shared" si="233"/>
        <v/>
      </c>
      <c r="O3615" s="96" t="str">
        <f t="shared" si="234"/>
        <v/>
      </c>
      <c r="P3615" s="14"/>
      <c r="Q3615" s="14"/>
      <c r="R3615" s="218" t="e">
        <f>+VLOOKUP(F3615,'ESTADAR V3 2025'!$D$125:$G$236,4,FALSE)</f>
        <v>#N/A</v>
      </c>
    </row>
    <row r="3616" spans="1:18" x14ac:dyDescent="0.35">
      <c r="A3616" s="83" t="str">
        <f>IFERROR(VLOOKUP(LEFT(F3616,4),Tabla3[[COD]:[PROCESO]],5,0),"")</f>
        <v/>
      </c>
      <c r="B3616" s="15"/>
      <c r="C3616" s="85"/>
      <c r="D3616" s="84" t="e">
        <f>VLOOKUP(E3616,FINCAS!$A$2:$B$77,2,0)</f>
        <v>#N/A</v>
      </c>
      <c r="E3616" s="15"/>
      <c r="F3616" s="15"/>
      <c r="G3616" s="82" t="e">
        <f>VLOOKUP(F3616,'ESTADAR V3 2025'!$D$125:$E$240,2,0)</f>
        <v>#N/A</v>
      </c>
      <c r="H3616" s="86"/>
      <c r="I3616" s="86"/>
      <c r="J3616" s="15"/>
      <c r="K3616" s="92">
        <f t="shared" si="231"/>
        <v>0</v>
      </c>
      <c r="L3616" s="93">
        <f t="shared" si="232"/>
        <v>0</v>
      </c>
      <c r="M3616" s="94" t="str">
        <f>+IFERROR(VLOOKUP(LEFT(F3616,4),'ESTADAR V3 2025'!$C$4:$G$116,4,0),"")</f>
        <v/>
      </c>
      <c r="N3616" s="95" t="str">
        <f t="shared" si="233"/>
        <v/>
      </c>
      <c r="O3616" s="96" t="str">
        <f t="shared" si="234"/>
        <v/>
      </c>
      <c r="P3616" s="14"/>
      <c r="Q3616" s="14"/>
      <c r="R3616" s="218" t="e">
        <f>+VLOOKUP(F3616,'ESTADAR V3 2025'!$D$125:$G$236,4,FALSE)</f>
        <v>#N/A</v>
      </c>
    </row>
    <row r="3617" spans="1:18" x14ac:dyDescent="0.35">
      <c r="A3617" s="83" t="str">
        <f>IFERROR(VLOOKUP(LEFT(F3617,4),Tabla3[[COD]:[PROCESO]],5,0),"")</f>
        <v/>
      </c>
      <c r="B3617" s="15"/>
      <c r="C3617" s="85"/>
      <c r="D3617" s="84" t="e">
        <f>VLOOKUP(E3617,FINCAS!$A$2:$B$77,2,0)</f>
        <v>#N/A</v>
      </c>
      <c r="E3617" s="15"/>
      <c r="F3617" s="15"/>
      <c r="G3617" s="82" t="e">
        <f>VLOOKUP(F3617,'ESTADAR V3 2025'!$D$125:$E$240,2,0)</f>
        <v>#N/A</v>
      </c>
      <c r="H3617" s="86"/>
      <c r="I3617" s="86"/>
      <c r="J3617" s="15"/>
      <c r="K3617" s="92">
        <f t="shared" ref="K3617:K3680" si="235">+IFERROR(L3617,M3617)</f>
        <v>0</v>
      </c>
      <c r="L3617" s="93">
        <f t="shared" ref="L3617:L3680" si="236">+(I3617-H3617)*24</f>
        <v>0</v>
      </c>
      <c r="M3617" s="94" t="str">
        <f>+IFERROR(VLOOKUP(LEFT(F3617,4),'ESTADAR V3 2025'!$C$4:$G$116,4,0),"")</f>
        <v/>
      </c>
      <c r="N3617" s="95" t="str">
        <f t="shared" ref="N3617:N3680" si="237">IFERROR(J3617/L3617,"")</f>
        <v/>
      </c>
      <c r="O3617" s="96" t="str">
        <f t="shared" ref="O3617:O3680" si="238">IFERROR(N3617/M3617,"")</f>
        <v/>
      </c>
      <c r="P3617" s="14"/>
      <c r="Q3617" s="14"/>
      <c r="R3617" s="218" t="e">
        <f>+VLOOKUP(F3617,'ESTADAR V3 2025'!$D$125:$G$236,4,FALSE)</f>
        <v>#N/A</v>
      </c>
    </row>
    <row r="3618" spans="1:18" x14ac:dyDescent="0.35">
      <c r="A3618" s="83" t="str">
        <f>IFERROR(VLOOKUP(LEFT(F3618,4),Tabla3[[COD]:[PROCESO]],5,0),"")</f>
        <v/>
      </c>
      <c r="B3618" s="15"/>
      <c r="C3618" s="85"/>
      <c r="D3618" s="84" t="e">
        <f>VLOOKUP(E3618,FINCAS!$A$2:$B$77,2,0)</f>
        <v>#N/A</v>
      </c>
      <c r="E3618" s="15"/>
      <c r="F3618" s="15"/>
      <c r="G3618" s="82" t="e">
        <f>VLOOKUP(F3618,'ESTADAR V3 2025'!$D$125:$E$240,2,0)</f>
        <v>#N/A</v>
      </c>
      <c r="H3618" s="86"/>
      <c r="I3618" s="86"/>
      <c r="J3618" s="15"/>
      <c r="K3618" s="92">
        <f t="shared" si="235"/>
        <v>0</v>
      </c>
      <c r="L3618" s="93">
        <f t="shared" si="236"/>
        <v>0</v>
      </c>
      <c r="M3618" s="94" t="str">
        <f>+IFERROR(VLOOKUP(LEFT(F3618,4),'ESTADAR V3 2025'!$C$4:$G$116,4,0),"")</f>
        <v/>
      </c>
      <c r="N3618" s="95" t="str">
        <f t="shared" si="237"/>
        <v/>
      </c>
      <c r="O3618" s="96" t="str">
        <f t="shared" si="238"/>
        <v/>
      </c>
      <c r="P3618" s="14"/>
      <c r="Q3618" s="14"/>
      <c r="R3618" s="218" t="e">
        <f>+VLOOKUP(F3618,'ESTADAR V3 2025'!$D$125:$G$236,4,FALSE)</f>
        <v>#N/A</v>
      </c>
    </row>
    <row r="3619" spans="1:18" x14ac:dyDescent="0.35">
      <c r="A3619" s="83" t="str">
        <f>IFERROR(VLOOKUP(LEFT(F3619,4),Tabla3[[COD]:[PROCESO]],5,0),"")</f>
        <v/>
      </c>
      <c r="B3619" s="15"/>
      <c r="C3619" s="85"/>
      <c r="D3619" s="84" t="e">
        <f>VLOOKUP(E3619,FINCAS!$A$2:$B$77,2,0)</f>
        <v>#N/A</v>
      </c>
      <c r="E3619" s="15"/>
      <c r="F3619" s="15"/>
      <c r="G3619" s="82" t="e">
        <f>VLOOKUP(F3619,'ESTADAR V3 2025'!$D$125:$E$240,2,0)</f>
        <v>#N/A</v>
      </c>
      <c r="H3619" s="86"/>
      <c r="I3619" s="86"/>
      <c r="J3619" s="15"/>
      <c r="K3619" s="92">
        <f t="shared" si="235"/>
        <v>0</v>
      </c>
      <c r="L3619" s="93">
        <f t="shared" si="236"/>
        <v>0</v>
      </c>
      <c r="M3619" s="94" t="str">
        <f>+IFERROR(VLOOKUP(LEFT(F3619,4),'ESTADAR V3 2025'!$C$4:$G$116,4,0),"")</f>
        <v/>
      </c>
      <c r="N3619" s="95" t="str">
        <f t="shared" si="237"/>
        <v/>
      </c>
      <c r="O3619" s="96" t="str">
        <f t="shared" si="238"/>
        <v/>
      </c>
      <c r="P3619" s="14"/>
      <c r="Q3619" s="14"/>
      <c r="R3619" s="218" t="e">
        <f>+VLOOKUP(F3619,'ESTADAR V3 2025'!$D$125:$G$236,4,FALSE)</f>
        <v>#N/A</v>
      </c>
    </row>
    <row r="3620" spans="1:18" x14ac:dyDescent="0.35">
      <c r="A3620" s="83" t="str">
        <f>IFERROR(VLOOKUP(LEFT(F3620,4),Tabla3[[COD]:[PROCESO]],5,0),"")</f>
        <v/>
      </c>
      <c r="B3620" s="15"/>
      <c r="C3620" s="85"/>
      <c r="D3620" s="84" t="e">
        <f>VLOOKUP(E3620,FINCAS!$A$2:$B$77,2,0)</f>
        <v>#N/A</v>
      </c>
      <c r="E3620" s="15"/>
      <c r="F3620" s="15"/>
      <c r="G3620" s="82" t="e">
        <f>VLOOKUP(F3620,'ESTADAR V3 2025'!$D$125:$E$240,2,0)</f>
        <v>#N/A</v>
      </c>
      <c r="H3620" s="86"/>
      <c r="I3620" s="86"/>
      <c r="J3620" s="15"/>
      <c r="K3620" s="92">
        <f t="shared" si="235"/>
        <v>0</v>
      </c>
      <c r="L3620" s="93">
        <f t="shared" si="236"/>
        <v>0</v>
      </c>
      <c r="M3620" s="94" t="str">
        <f>+IFERROR(VLOOKUP(LEFT(F3620,4),'ESTADAR V3 2025'!$C$4:$G$116,4,0),"")</f>
        <v/>
      </c>
      <c r="N3620" s="95" t="str">
        <f t="shared" si="237"/>
        <v/>
      </c>
      <c r="O3620" s="96" t="str">
        <f t="shared" si="238"/>
        <v/>
      </c>
      <c r="P3620" s="14"/>
      <c r="Q3620" s="14"/>
      <c r="R3620" s="218" t="e">
        <f>+VLOOKUP(F3620,'ESTADAR V3 2025'!$D$125:$G$236,4,FALSE)</f>
        <v>#N/A</v>
      </c>
    </row>
    <row r="3621" spans="1:18" x14ac:dyDescent="0.35">
      <c r="A3621" s="83" t="str">
        <f>IFERROR(VLOOKUP(LEFT(F3621,4),Tabla3[[COD]:[PROCESO]],5,0),"")</f>
        <v/>
      </c>
      <c r="B3621" s="15"/>
      <c r="C3621" s="85"/>
      <c r="D3621" s="84" t="e">
        <f>VLOOKUP(E3621,FINCAS!$A$2:$B$77,2,0)</f>
        <v>#N/A</v>
      </c>
      <c r="E3621" s="15"/>
      <c r="F3621" s="15"/>
      <c r="G3621" s="82" t="e">
        <f>VLOOKUP(F3621,'ESTADAR V3 2025'!$D$125:$E$240,2,0)</f>
        <v>#N/A</v>
      </c>
      <c r="H3621" s="86"/>
      <c r="I3621" s="86"/>
      <c r="J3621" s="15"/>
      <c r="K3621" s="92">
        <f t="shared" si="235"/>
        <v>0</v>
      </c>
      <c r="L3621" s="93">
        <f t="shared" si="236"/>
        <v>0</v>
      </c>
      <c r="M3621" s="94" t="str">
        <f>+IFERROR(VLOOKUP(LEFT(F3621,4),'ESTADAR V3 2025'!$C$4:$G$116,4,0),"")</f>
        <v/>
      </c>
      <c r="N3621" s="95" t="str">
        <f t="shared" si="237"/>
        <v/>
      </c>
      <c r="O3621" s="96" t="str">
        <f t="shared" si="238"/>
        <v/>
      </c>
      <c r="P3621" s="14"/>
      <c r="Q3621" s="14"/>
      <c r="R3621" s="218" t="e">
        <f>+VLOOKUP(F3621,'ESTADAR V3 2025'!$D$125:$G$236,4,FALSE)</f>
        <v>#N/A</v>
      </c>
    </row>
    <row r="3622" spans="1:18" x14ac:dyDescent="0.35">
      <c r="A3622" s="83" t="str">
        <f>IFERROR(VLOOKUP(LEFT(F3622,4),Tabla3[[COD]:[PROCESO]],5,0),"")</f>
        <v/>
      </c>
      <c r="B3622" s="15"/>
      <c r="C3622" s="85"/>
      <c r="D3622" s="84" t="e">
        <f>VLOOKUP(E3622,FINCAS!$A$2:$B$77,2,0)</f>
        <v>#N/A</v>
      </c>
      <c r="E3622" s="15"/>
      <c r="F3622" s="15"/>
      <c r="G3622" s="82" t="e">
        <f>VLOOKUP(F3622,'ESTADAR V3 2025'!$D$125:$E$240,2,0)</f>
        <v>#N/A</v>
      </c>
      <c r="H3622" s="86"/>
      <c r="I3622" s="86"/>
      <c r="J3622" s="15"/>
      <c r="K3622" s="92">
        <f t="shared" si="235"/>
        <v>0</v>
      </c>
      <c r="L3622" s="93">
        <f t="shared" si="236"/>
        <v>0</v>
      </c>
      <c r="M3622" s="94" t="str">
        <f>+IFERROR(VLOOKUP(LEFT(F3622,4),'ESTADAR V3 2025'!$C$4:$G$116,4,0),"")</f>
        <v/>
      </c>
      <c r="N3622" s="95" t="str">
        <f t="shared" si="237"/>
        <v/>
      </c>
      <c r="O3622" s="96" t="str">
        <f t="shared" si="238"/>
        <v/>
      </c>
      <c r="P3622" s="14"/>
      <c r="Q3622" s="14"/>
      <c r="R3622" s="218" t="e">
        <f>+VLOOKUP(F3622,'ESTADAR V3 2025'!$D$125:$G$236,4,FALSE)</f>
        <v>#N/A</v>
      </c>
    </row>
    <row r="3623" spans="1:18" x14ac:dyDescent="0.35">
      <c r="A3623" s="83" t="str">
        <f>IFERROR(VLOOKUP(LEFT(F3623,4),Tabla3[[COD]:[PROCESO]],5,0),"")</f>
        <v/>
      </c>
      <c r="B3623" s="15"/>
      <c r="C3623" s="85"/>
      <c r="D3623" s="84" t="e">
        <f>VLOOKUP(E3623,FINCAS!$A$2:$B$77,2,0)</f>
        <v>#N/A</v>
      </c>
      <c r="E3623" s="15"/>
      <c r="F3623" s="15"/>
      <c r="G3623" s="82" t="e">
        <f>VLOOKUP(F3623,'ESTADAR V3 2025'!$D$125:$E$240,2,0)</f>
        <v>#N/A</v>
      </c>
      <c r="H3623" s="86"/>
      <c r="I3623" s="86"/>
      <c r="J3623" s="15"/>
      <c r="K3623" s="92">
        <f t="shared" si="235"/>
        <v>0</v>
      </c>
      <c r="L3623" s="93">
        <f t="shared" si="236"/>
        <v>0</v>
      </c>
      <c r="M3623" s="94" t="str">
        <f>+IFERROR(VLOOKUP(LEFT(F3623,4),'ESTADAR V3 2025'!$C$4:$G$116,4,0),"")</f>
        <v/>
      </c>
      <c r="N3623" s="95" t="str">
        <f t="shared" si="237"/>
        <v/>
      </c>
      <c r="O3623" s="96" t="str">
        <f t="shared" si="238"/>
        <v/>
      </c>
      <c r="P3623" s="14"/>
      <c r="Q3623" s="14"/>
      <c r="R3623" s="218" t="e">
        <f>+VLOOKUP(F3623,'ESTADAR V3 2025'!$D$125:$G$236,4,FALSE)</f>
        <v>#N/A</v>
      </c>
    </row>
    <row r="3624" spans="1:18" x14ac:dyDescent="0.35">
      <c r="A3624" s="83" t="str">
        <f>IFERROR(VLOOKUP(LEFT(F3624,4),Tabla3[[COD]:[PROCESO]],5,0),"")</f>
        <v/>
      </c>
      <c r="B3624" s="15"/>
      <c r="C3624" s="85"/>
      <c r="D3624" s="84" t="e">
        <f>VLOOKUP(E3624,FINCAS!$A$2:$B$77,2,0)</f>
        <v>#N/A</v>
      </c>
      <c r="E3624" s="15"/>
      <c r="F3624" s="15"/>
      <c r="G3624" s="82" t="e">
        <f>VLOOKUP(F3624,'ESTADAR V3 2025'!$D$125:$E$240,2,0)</f>
        <v>#N/A</v>
      </c>
      <c r="H3624" s="86"/>
      <c r="I3624" s="86"/>
      <c r="J3624" s="15"/>
      <c r="K3624" s="92">
        <f t="shared" si="235"/>
        <v>0</v>
      </c>
      <c r="L3624" s="93">
        <f t="shared" si="236"/>
        <v>0</v>
      </c>
      <c r="M3624" s="94" t="str">
        <f>+IFERROR(VLOOKUP(LEFT(F3624,4),'ESTADAR V3 2025'!$C$4:$G$116,4,0),"")</f>
        <v/>
      </c>
      <c r="N3624" s="95" t="str">
        <f t="shared" si="237"/>
        <v/>
      </c>
      <c r="O3624" s="96" t="str">
        <f t="shared" si="238"/>
        <v/>
      </c>
      <c r="P3624" s="14"/>
      <c r="Q3624" s="14"/>
      <c r="R3624" s="218" t="e">
        <f>+VLOOKUP(F3624,'ESTADAR V3 2025'!$D$125:$G$236,4,FALSE)</f>
        <v>#N/A</v>
      </c>
    </row>
    <row r="3625" spans="1:18" x14ac:dyDescent="0.35">
      <c r="A3625" s="83" t="str">
        <f>IFERROR(VLOOKUP(LEFT(F3625,4),Tabla3[[COD]:[PROCESO]],5,0),"")</f>
        <v/>
      </c>
      <c r="B3625" s="15"/>
      <c r="C3625" s="85"/>
      <c r="D3625" s="84" t="e">
        <f>VLOOKUP(E3625,FINCAS!$A$2:$B$77,2,0)</f>
        <v>#N/A</v>
      </c>
      <c r="E3625" s="15"/>
      <c r="F3625" s="15"/>
      <c r="G3625" s="82" t="e">
        <f>VLOOKUP(F3625,'ESTADAR V3 2025'!$D$125:$E$240,2,0)</f>
        <v>#N/A</v>
      </c>
      <c r="H3625" s="86"/>
      <c r="I3625" s="86"/>
      <c r="J3625" s="15"/>
      <c r="K3625" s="92">
        <f t="shared" si="235"/>
        <v>0</v>
      </c>
      <c r="L3625" s="93">
        <f t="shared" si="236"/>
        <v>0</v>
      </c>
      <c r="M3625" s="94" t="str">
        <f>+IFERROR(VLOOKUP(LEFT(F3625,4),'ESTADAR V3 2025'!$C$4:$G$116,4,0),"")</f>
        <v/>
      </c>
      <c r="N3625" s="95" t="str">
        <f t="shared" si="237"/>
        <v/>
      </c>
      <c r="O3625" s="96" t="str">
        <f t="shared" si="238"/>
        <v/>
      </c>
      <c r="P3625" s="14"/>
      <c r="Q3625" s="14"/>
      <c r="R3625" s="218" t="e">
        <f>+VLOOKUP(F3625,'ESTADAR V3 2025'!$D$125:$G$236,4,FALSE)</f>
        <v>#N/A</v>
      </c>
    </row>
    <row r="3626" spans="1:18" x14ac:dyDescent="0.35">
      <c r="A3626" s="83" t="str">
        <f>IFERROR(VLOOKUP(LEFT(F3626,4),Tabla3[[COD]:[PROCESO]],5,0),"")</f>
        <v/>
      </c>
      <c r="B3626" s="15"/>
      <c r="C3626" s="85"/>
      <c r="D3626" s="84" t="e">
        <f>VLOOKUP(E3626,FINCAS!$A$2:$B$77,2,0)</f>
        <v>#N/A</v>
      </c>
      <c r="E3626" s="15"/>
      <c r="F3626" s="15"/>
      <c r="G3626" s="82" t="e">
        <f>VLOOKUP(F3626,'ESTADAR V3 2025'!$D$125:$E$240,2,0)</f>
        <v>#N/A</v>
      </c>
      <c r="H3626" s="86"/>
      <c r="I3626" s="86"/>
      <c r="J3626" s="15"/>
      <c r="K3626" s="92">
        <f t="shared" si="235"/>
        <v>0</v>
      </c>
      <c r="L3626" s="93">
        <f t="shared" si="236"/>
        <v>0</v>
      </c>
      <c r="M3626" s="94" t="str">
        <f>+IFERROR(VLOOKUP(LEFT(F3626,4),'ESTADAR V3 2025'!$C$4:$G$116,4,0),"")</f>
        <v/>
      </c>
      <c r="N3626" s="95" t="str">
        <f t="shared" si="237"/>
        <v/>
      </c>
      <c r="O3626" s="96" t="str">
        <f t="shared" si="238"/>
        <v/>
      </c>
      <c r="P3626" s="14"/>
      <c r="Q3626" s="14"/>
      <c r="R3626" s="218" t="e">
        <f>+VLOOKUP(F3626,'ESTADAR V3 2025'!$D$125:$G$236,4,FALSE)</f>
        <v>#N/A</v>
      </c>
    </row>
    <row r="3627" spans="1:18" x14ac:dyDescent="0.35">
      <c r="A3627" s="83" t="str">
        <f>IFERROR(VLOOKUP(LEFT(F3627,4),Tabla3[[COD]:[PROCESO]],5,0),"")</f>
        <v/>
      </c>
      <c r="B3627" s="15"/>
      <c r="C3627" s="85"/>
      <c r="D3627" s="84" t="e">
        <f>VLOOKUP(E3627,FINCAS!$A$2:$B$77,2,0)</f>
        <v>#N/A</v>
      </c>
      <c r="E3627" s="15"/>
      <c r="F3627" s="15"/>
      <c r="G3627" s="82" t="e">
        <f>VLOOKUP(F3627,'ESTADAR V3 2025'!$D$125:$E$240,2,0)</f>
        <v>#N/A</v>
      </c>
      <c r="H3627" s="86"/>
      <c r="I3627" s="86"/>
      <c r="J3627" s="15"/>
      <c r="K3627" s="92">
        <f t="shared" si="235"/>
        <v>0</v>
      </c>
      <c r="L3627" s="93">
        <f t="shared" si="236"/>
        <v>0</v>
      </c>
      <c r="M3627" s="94" t="str">
        <f>+IFERROR(VLOOKUP(LEFT(F3627,4),'ESTADAR V3 2025'!$C$4:$G$116,4,0),"")</f>
        <v/>
      </c>
      <c r="N3627" s="95" t="str">
        <f t="shared" si="237"/>
        <v/>
      </c>
      <c r="O3627" s="96" t="str">
        <f t="shared" si="238"/>
        <v/>
      </c>
      <c r="P3627" s="14"/>
      <c r="Q3627" s="14"/>
      <c r="R3627" s="218" t="e">
        <f>+VLOOKUP(F3627,'ESTADAR V3 2025'!$D$125:$G$236,4,FALSE)</f>
        <v>#N/A</v>
      </c>
    </row>
    <row r="3628" spans="1:18" x14ac:dyDescent="0.35">
      <c r="A3628" s="83" t="str">
        <f>IFERROR(VLOOKUP(LEFT(F3628,4),Tabla3[[COD]:[PROCESO]],5,0),"")</f>
        <v/>
      </c>
      <c r="B3628" s="15"/>
      <c r="C3628" s="85"/>
      <c r="D3628" s="84" t="e">
        <f>VLOOKUP(E3628,FINCAS!$A$2:$B$77,2,0)</f>
        <v>#N/A</v>
      </c>
      <c r="E3628" s="15"/>
      <c r="F3628" s="15"/>
      <c r="G3628" s="82" t="e">
        <f>VLOOKUP(F3628,'ESTADAR V3 2025'!$D$125:$E$240,2,0)</f>
        <v>#N/A</v>
      </c>
      <c r="H3628" s="86"/>
      <c r="I3628" s="86"/>
      <c r="J3628" s="15"/>
      <c r="K3628" s="92">
        <f t="shared" si="235"/>
        <v>0</v>
      </c>
      <c r="L3628" s="93">
        <f t="shared" si="236"/>
        <v>0</v>
      </c>
      <c r="M3628" s="94" t="str">
        <f>+IFERROR(VLOOKUP(LEFT(F3628,4),'ESTADAR V3 2025'!$C$4:$G$116,4,0),"")</f>
        <v/>
      </c>
      <c r="N3628" s="95" t="str">
        <f t="shared" si="237"/>
        <v/>
      </c>
      <c r="O3628" s="96" t="str">
        <f t="shared" si="238"/>
        <v/>
      </c>
      <c r="P3628" s="14"/>
      <c r="Q3628" s="14"/>
      <c r="R3628" s="218" t="e">
        <f>+VLOOKUP(F3628,'ESTADAR V3 2025'!$D$125:$G$236,4,FALSE)</f>
        <v>#N/A</v>
      </c>
    </row>
    <row r="3629" spans="1:18" x14ac:dyDescent="0.35">
      <c r="A3629" s="83" t="str">
        <f>IFERROR(VLOOKUP(LEFT(F3629,4),Tabla3[[COD]:[PROCESO]],5,0),"")</f>
        <v/>
      </c>
      <c r="B3629" s="15"/>
      <c r="C3629" s="85"/>
      <c r="D3629" s="84" t="e">
        <f>VLOOKUP(E3629,FINCAS!$A$2:$B$77,2,0)</f>
        <v>#N/A</v>
      </c>
      <c r="E3629" s="15"/>
      <c r="F3629" s="15"/>
      <c r="G3629" s="82" t="e">
        <f>VLOOKUP(F3629,'ESTADAR V3 2025'!$D$125:$E$240,2,0)</f>
        <v>#N/A</v>
      </c>
      <c r="H3629" s="86"/>
      <c r="I3629" s="86"/>
      <c r="J3629" s="15"/>
      <c r="K3629" s="92">
        <f t="shared" si="235"/>
        <v>0</v>
      </c>
      <c r="L3629" s="93">
        <f t="shared" si="236"/>
        <v>0</v>
      </c>
      <c r="M3629" s="94" t="str">
        <f>+IFERROR(VLOOKUP(LEFT(F3629,4),'ESTADAR V3 2025'!$C$4:$G$116,4,0),"")</f>
        <v/>
      </c>
      <c r="N3629" s="95" t="str">
        <f t="shared" si="237"/>
        <v/>
      </c>
      <c r="O3629" s="96" t="str">
        <f t="shared" si="238"/>
        <v/>
      </c>
      <c r="P3629" s="14"/>
      <c r="Q3629" s="14"/>
      <c r="R3629" s="218" t="e">
        <f>+VLOOKUP(F3629,'ESTADAR V3 2025'!$D$125:$G$236,4,FALSE)</f>
        <v>#N/A</v>
      </c>
    </row>
    <row r="3630" spans="1:18" x14ac:dyDescent="0.35">
      <c r="A3630" s="83" t="str">
        <f>IFERROR(VLOOKUP(LEFT(F3630,4),Tabla3[[COD]:[PROCESO]],5,0),"")</f>
        <v/>
      </c>
      <c r="B3630" s="15"/>
      <c r="C3630" s="85"/>
      <c r="D3630" s="84" t="e">
        <f>VLOOKUP(E3630,FINCAS!$A$2:$B$77,2,0)</f>
        <v>#N/A</v>
      </c>
      <c r="E3630" s="15"/>
      <c r="F3630" s="15"/>
      <c r="G3630" s="82" t="e">
        <f>VLOOKUP(F3630,'ESTADAR V3 2025'!$D$125:$E$240,2,0)</f>
        <v>#N/A</v>
      </c>
      <c r="H3630" s="86"/>
      <c r="I3630" s="86"/>
      <c r="J3630" s="15"/>
      <c r="K3630" s="92">
        <f t="shared" si="235"/>
        <v>0</v>
      </c>
      <c r="L3630" s="93">
        <f t="shared" si="236"/>
        <v>0</v>
      </c>
      <c r="M3630" s="94" t="str">
        <f>+IFERROR(VLOOKUP(LEFT(F3630,4),'ESTADAR V3 2025'!$C$4:$G$116,4,0),"")</f>
        <v/>
      </c>
      <c r="N3630" s="95" t="str">
        <f t="shared" si="237"/>
        <v/>
      </c>
      <c r="O3630" s="96" t="str">
        <f t="shared" si="238"/>
        <v/>
      </c>
      <c r="P3630" s="14"/>
      <c r="Q3630" s="14"/>
      <c r="R3630" s="218" t="e">
        <f>+VLOOKUP(F3630,'ESTADAR V3 2025'!$D$125:$G$236,4,FALSE)</f>
        <v>#N/A</v>
      </c>
    </row>
    <row r="3631" spans="1:18" x14ac:dyDescent="0.35">
      <c r="A3631" s="83" t="str">
        <f>IFERROR(VLOOKUP(LEFT(F3631,4),Tabla3[[COD]:[PROCESO]],5,0),"")</f>
        <v/>
      </c>
      <c r="B3631" s="15"/>
      <c r="C3631" s="85"/>
      <c r="D3631" s="84" t="e">
        <f>VLOOKUP(E3631,FINCAS!$A$2:$B$77,2,0)</f>
        <v>#N/A</v>
      </c>
      <c r="E3631" s="15"/>
      <c r="F3631" s="15"/>
      <c r="G3631" s="82" t="e">
        <f>VLOOKUP(F3631,'ESTADAR V3 2025'!$D$125:$E$240,2,0)</f>
        <v>#N/A</v>
      </c>
      <c r="H3631" s="86"/>
      <c r="I3631" s="86"/>
      <c r="J3631" s="15"/>
      <c r="K3631" s="92">
        <f t="shared" si="235"/>
        <v>0</v>
      </c>
      <c r="L3631" s="93">
        <f t="shared" si="236"/>
        <v>0</v>
      </c>
      <c r="M3631" s="94" t="str">
        <f>+IFERROR(VLOOKUP(LEFT(F3631,4),'ESTADAR V3 2025'!$C$4:$G$116,4,0),"")</f>
        <v/>
      </c>
      <c r="N3631" s="95" t="str">
        <f t="shared" si="237"/>
        <v/>
      </c>
      <c r="O3631" s="96" t="str">
        <f t="shared" si="238"/>
        <v/>
      </c>
      <c r="P3631" s="14"/>
      <c r="Q3631" s="14"/>
      <c r="R3631" s="218" t="e">
        <f>+VLOOKUP(F3631,'ESTADAR V3 2025'!$D$125:$G$236,4,FALSE)</f>
        <v>#N/A</v>
      </c>
    </row>
    <row r="3632" spans="1:18" x14ac:dyDescent="0.35">
      <c r="A3632" s="83" t="str">
        <f>IFERROR(VLOOKUP(LEFT(F3632,4),Tabla3[[COD]:[PROCESO]],5,0),"")</f>
        <v/>
      </c>
      <c r="B3632" s="15"/>
      <c r="C3632" s="85"/>
      <c r="D3632" s="84" t="e">
        <f>VLOOKUP(E3632,FINCAS!$A$2:$B$77,2,0)</f>
        <v>#N/A</v>
      </c>
      <c r="E3632" s="15"/>
      <c r="F3632" s="15"/>
      <c r="G3632" s="82" t="e">
        <f>VLOOKUP(F3632,'ESTADAR V3 2025'!$D$125:$E$240,2,0)</f>
        <v>#N/A</v>
      </c>
      <c r="H3632" s="86"/>
      <c r="I3632" s="86"/>
      <c r="J3632" s="15"/>
      <c r="K3632" s="92">
        <f t="shared" si="235"/>
        <v>0</v>
      </c>
      <c r="L3632" s="93">
        <f t="shared" si="236"/>
        <v>0</v>
      </c>
      <c r="M3632" s="94" t="str">
        <f>+IFERROR(VLOOKUP(LEFT(F3632,4),'ESTADAR V3 2025'!$C$4:$G$116,4,0),"")</f>
        <v/>
      </c>
      <c r="N3632" s="95" t="str">
        <f t="shared" si="237"/>
        <v/>
      </c>
      <c r="O3632" s="96" t="str">
        <f t="shared" si="238"/>
        <v/>
      </c>
      <c r="P3632" s="14"/>
      <c r="Q3632" s="14"/>
      <c r="R3632" s="218" t="e">
        <f>+VLOOKUP(F3632,'ESTADAR V3 2025'!$D$125:$G$236,4,FALSE)</f>
        <v>#N/A</v>
      </c>
    </row>
    <row r="3633" spans="1:18" x14ac:dyDescent="0.35">
      <c r="A3633" s="83" t="str">
        <f>IFERROR(VLOOKUP(LEFT(F3633,4),Tabla3[[COD]:[PROCESO]],5,0),"")</f>
        <v/>
      </c>
      <c r="B3633" s="15"/>
      <c r="C3633" s="85"/>
      <c r="D3633" s="84" t="e">
        <f>VLOOKUP(E3633,FINCAS!$A$2:$B$77,2,0)</f>
        <v>#N/A</v>
      </c>
      <c r="E3633" s="15"/>
      <c r="F3633" s="15"/>
      <c r="G3633" s="82" t="e">
        <f>VLOOKUP(F3633,'ESTADAR V3 2025'!$D$125:$E$240,2,0)</f>
        <v>#N/A</v>
      </c>
      <c r="H3633" s="86"/>
      <c r="I3633" s="86"/>
      <c r="J3633" s="15"/>
      <c r="K3633" s="92">
        <f t="shared" si="235"/>
        <v>0</v>
      </c>
      <c r="L3633" s="93">
        <f t="shared" si="236"/>
        <v>0</v>
      </c>
      <c r="M3633" s="94" t="str">
        <f>+IFERROR(VLOOKUP(LEFT(F3633,4),'ESTADAR V3 2025'!$C$4:$G$116,4,0),"")</f>
        <v/>
      </c>
      <c r="N3633" s="95" t="str">
        <f t="shared" si="237"/>
        <v/>
      </c>
      <c r="O3633" s="96" t="str">
        <f t="shared" si="238"/>
        <v/>
      </c>
      <c r="P3633" s="14"/>
      <c r="Q3633" s="14"/>
      <c r="R3633" s="218" t="e">
        <f>+VLOOKUP(F3633,'ESTADAR V3 2025'!$D$125:$G$236,4,FALSE)</f>
        <v>#N/A</v>
      </c>
    </row>
    <row r="3634" spans="1:18" x14ac:dyDescent="0.35">
      <c r="A3634" s="83" t="str">
        <f>IFERROR(VLOOKUP(LEFT(F3634,4),Tabla3[[COD]:[PROCESO]],5,0),"")</f>
        <v/>
      </c>
      <c r="B3634" s="15"/>
      <c r="C3634" s="85"/>
      <c r="D3634" s="84" t="e">
        <f>VLOOKUP(E3634,FINCAS!$A$2:$B$77,2,0)</f>
        <v>#N/A</v>
      </c>
      <c r="E3634" s="15"/>
      <c r="F3634" s="15"/>
      <c r="G3634" s="82" t="e">
        <f>VLOOKUP(F3634,'ESTADAR V3 2025'!$D$125:$E$240,2,0)</f>
        <v>#N/A</v>
      </c>
      <c r="H3634" s="86"/>
      <c r="I3634" s="86"/>
      <c r="J3634" s="15"/>
      <c r="K3634" s="92">
        <f t="shared" si="235"/>
        <v>0</v>
      </c>
      <c r="L3634" s="93">
        <f t="shared" si="236"/>
        <v>0</v>
      </c>
      <c r="M3634" s="94" t="str">
        <f>+IFERROR(VLOOKUP(LEFT(F3634,4),'ESTADAR V3 2025'!$C$4:$G$116,4,0),"")</f>
        <v/>
      </c>
      <c r="N3634" s="95" t="str">
        <f t="shared" si="237"/>
        <v/>
      </c>
      <c r="O3634" s="96" t="str">
        <f t="shared" si="238"/>
        <v/>
      </c>
      <c r="P3634" s="14"/>
      <c r="Q3634" s="14"/>
      <c r="R3634" s="218" t="e">
        <f>+VLOOKUP(F3634,'ESTADAR V3 2025'!$D$125:$G$236,4,FALSE)</f>
        <v>#N/A</v>
      </c>
    </row>
    <row r="3635" spans="1:18" x14ac:dyDescent="0.35">
      <c r="A3635" s="83" t="str">
        <f>IFERROR(VLOOKUP(LEFT(F3635,4),Tabla3[[COD]:[PROCESO]],5,0),"")</f>
        <v/>
      </c>
      <c r="B3635" s="15"/>
      <c r="C3635" s="85"/>
      <c r="D3635" s="84" t="e">
        <f>VLOOKUP(E3635,FINCAS!$A$2:$B$77,2,0)</f>
        <v>#N/A</v>
      </c>
      <c r="E3635" s="15"/>
      <c r="F3635" s="15"/>
      <c r="G3635" s="82" t="e">
        <f>VLOOKUP(F3635,'ESTADAR V3 2025'!$D$125:$E$240,2,0)</f>
        <v>#N/A</v>
      </c>
      <c r="H3635" s="86"/>
      <c r="I3635" s="86"/>
      <c r="J3635" s="15"/>
      <c r="K3635" s="92">
        <f t="shared" si="235"/>
        <v>0</v>
      </c>
      <c r="L3635" s="93">
        <f t="shared" si="236"/>
        <v>0</v>
      </c>
      <c r="M3635" s="94" t="str">
        <f>+IFERROR(VLOOKUP(LEFT(F3635,4),'ESTADAR V3 2025'!$C$4:$G$116,4,0),"")</f>
        <v/>
      </c>
      <c r="N3635" s="95" t="str">
        <f t="shared" si="237"/>
        <v/>
      </c>
      <c r="O3635" s="96" t="str">
        <f t="shared" si="238"/>
        <v/>
      </c>
      <c r="P3635" s="14"/>
      <c r="Q3635" s="14"/>
      <c r="R3635" s="218" t="e">
        <f>+VLOOKUP(F3635,'ESTADAR V3 2025'!$D$125:$G$236,4,FALSE)</f>
        <v>#N/A</v>
      </c>
    </row>
    <row r="3636" spans="1:18" x14ac:dyDescent="0.35">
      <c r="A3636" s="83" t="str">
        <f>IFERROR(VLOOKUP(LEFT(F3636,4),Tabla3[[COD]:[PROCESO]],5,0),"")</f>
        <v/>
      </c>
      <c r="B3636" s="15"/>
      <c r="C3636" s="85"/>
      <c r="D3636" s="84" t="e">
        <f>VLOOKUP(E3636,FINCAS!$A$2:$B$77,2,0)</f>
        <v>#N/A</v>
      </c>
      <c r="E3636" s="15"/>
      <c r="F3636" s="15"/>
      <c r="G3636" s="82" t="e">
        <f>VLOOKUP(F3636,'ESTADAR V3 2025'!$D$125:$E$240,2,0)</f>
        <v>#N/A</v>
      </c>
      <c r="H3636" s="86"/>
      <c r="I3636" s="86"/>
      <c r="J3636" s="15"/>
      <c r="K3636" s="92">
        <f t="shared" si="235"/>
        <v>0</v>
      </c>
      <c r="L3636" s="93">
        <f t="shared" si="236"/>
        <v>0</v>
      </c>
      <c r="M3636" s="94" t="str">
        <f>+IFERROR(VLOOKUP(LEFT(F3636,4),'ESTADAR V3 2025'!$C$4:$G$116,4,0),"")</f>
        <v/>
      </c>
      <c r="N3636" s="95" t="str">
        <f t="shared" si="237"/>
        <v/>
      </c>
      <c r="O3636" s="96" t="str">
        <f t="shared" si="238"/>
        <v/>
      </c>
      <c r="P3636" s="14"/>
      <c r="Q3636" s="14"/>
      <c r="R3636" s="218" t="e">
        <f>+VLOOKUP(F3636,'ESTADAR V3 2025'!$D$125:$G$236,4,FALSE)</f>
        <v>#N/A</v>
      </c>
    </row>
    <row r="3637" spans="1:18" x14ac:dyDescent="0.35">
      <c r="A3637" s="83" t="str">
        <f>IFERROR(VLOOKUP(LEFT(F3637,4),Tabla3[[COD]:[PROCESO]],5,0),"")</f>
        <v/>
      </c>
      <c r="B3637" s="15"/>
      <c r="C3637" s="85"/>
      <c r="D3637" s="84" t="e">
        <f>VLOOKUP(E3637,FINCAS!$A$2:$B$77,2,0)</f>
        <v>#N/A</v>
      </c>
      <c r="E3637" s="15"/>
      <c r="F3637" s="15"/>
      <c r="G3637" s="82" t="e">
        <f>VLOOKUP(F3637,'ESTADAR V3 2025'!$D$125:$E$240,2,0)</f>
        <v>#N/A</v>
      </c>
      <c r="H3637" s="86"/>
      <c r="I3637" s="86"/>
      <c r="J3637" s="15"/>
      <c r="K3637" s="92">
        <f t="shared" si="235"/>
        <v>0</v>
      </c>
      <c r="L3637" s="93">
        <f t="shared" si="236"/>
        <v>0</v>
      </c>
      <c r="M3637" s="94" t="str">
        <f>+IFERROR(VLOOKUP(LEFT(F3637,4),'ESTADAR V3 2025'!$C$4:$G$116,4,0),"")</f>
        <v/>
      </c>
      <c r="N3637" s="95" t="str">
        <f t="shared" si="237"/>
        <v/>
      </c>
      <c r="O3637" s="96" t="str">
        <f t="shared" si="238"/>
        <v/>
      </c>
      <c r="P3637" s="14"/>
      <c r="Q3637" s="14"/>
      <c r="R3637" s="218" t="e">
        <f>+VLOOKUP(F3637,'ESTADAR V3 2025'!$D$125:$G$236,4,FALSE)</f>
        <v>#N/A</v>
      </c>
    </row>
    <row r="3638" spans="1:18" x14ac:dyDescent="0.35">
      <c r="A3638" s="83" t="str">
        <f>IFERROR(VLOOKUP(LEFT(F3638,4),Tabla3[[COD]:[PROCESO]],5,0),"")</f>
        <v/>
      </c>
      <c r="B3638" s="15"/>
      <c r="C3638" s="85"/>
      <c r="D3638" s="84" t="e">
        <f>VLOOKUP(E3638,FINCAS!$A$2:$B$77,2,0)</f>
        <v>#N/A</v>
      </c>
      <c r="E3638" s="15"/>
      <c r="F3638" s="15"/>
      <c r="G3638" s="82" t="e">
        <f>VLOOKUP(F3638,'ESTADAR V3 2025'!$D$125:$E$240,2,0)</f>
        <v>#N/A</v>
      </c>
      <c r="H3638" s="86"/>
      <c r="I3638" s="86"/>
      <c r="J3638" s="15"/>
      <c r="K3638" s="92">
        <f t="shared" si="235"/>
        <v>0</v>
      </c>
      <c r="L3638" s="93">
        <f t="shared" si="236"/>
        <v>0</v>
      </c>
      <c r="M3638" s="94" t="str">
        <f>+IFERROR(VLOOKUP(LEFT(F3638,4),'ESTADAR V3 2025'!$C$4:$G$116,4,0),"")</f>
        <v/>
      </c>
      <c r="N3638" s="95" t="str">
        <f t="shared" si="237"/>
        <v/>
      </c>
      <c r="O3638" s="96" t="str">
        <f t="shared" si="238"/>
        <v/>
      </c>
      <c r="P3638" s="14"/>
      <c r="Q3638" s="14"/>
      <c r="R3638" s="218" t="e">
        <f>+VLOOKUP(F3638,'ESTADAR V3 2025'!$D$125:$G$236,4,FALSE)</f>
        <v>#N/A</v>
      </c>
    </row>
    <row r="3639" spans="1:18" x14ac:dyDescent="0.35">
      <c r="A3639" s="83" t="str">
        <f>IFERROR(VLOOKUP(LEFT(F3639,4),Tabla3[[COD]:[PROCESO]],5,0),"")</f>
        <v/>
      </c>
      <c r="B3639" s="15"/>
      <c r="C3639" s="85"/>
      <c r="D3639" s="84" t="e">
        <f>VLOOKUP(E3639,FINCAS!$A$2:$B$77,2,0)</f>
        <v>#N/A</v>
      </c>
      <c r="E3639" s="15"/>
      <c r="F3639" s="15"/>
      <c r="G3639" s="82" t="e">
        <f>VLOOKUP(F3639,'ESTADAR V3 2025'!$D$125:$E$240,2,0)</f>
        <v>#N/A</v>
      </c>
      <c r="H3639" s="86"/>
      <c r="I3639" s="86"/>
      <c r="J3639" s="15"/>
      <c r="K3639" s="92">
        <f t="shared" si="235"/>
        <v>0</v>
      </c>
      <c r="L3639" s="93">
        <f t="shared" si="236"/>
        <v>0</v>
      </c>
      <c r="M3639" s="94" t="str">
        <f>+IFERROR(VLOOKUP(LEFT(F3639,4),'ESTADAR V3 2025'!$C$4:$G$116,4,0),"")</f>
        <v/>
      </c>
      <c r="N3639" s="95" t="str">
        <f t="shared" si="237"/>
        <v/>
      </c>
      <c r="O3639" s="96" t="str">
        <f t="shared" si="238"/>
        <v/>
      </c>
      <c r="P3639" s="14"/>
      <c r="Q3639" s="14"/>
      <c r="R3639" s="218" t="e">
        <f>+VLOOKUP(F3639,'ESTADAR V3 2025'!$D$125:$G$236,4,FALSE)</f>
        <v>#N/A</v>
      </c>
    </row>
    <row r="3640" spans="1:18" x14ac:dyDescent="0.35">
      <c r="A3640" s="83" t="str">
        <f>IFERROR(VLOOKUP(LEFT(F3640,4),Tabla3[[COD]:[PROCESO]],5,0),"")</f>
        <v/>
      </c>
      <c r="B3640" s="15"/>
      <c r="C3640" s="85"/>
      <c r="D3640" s="84" t="e">
        <f>VLOOKUP(E3640,FINCAS!$A$2:$B$77,2,0)</f>
        <v>#N/A</v>
      </c>
      <c r="E3640" s="15"/>
      <c r="F3640" s="15"/>
      <c r="G3640" s="82" t="e">
        <f>VLOOKUP(F3640,'ESTADAR V3 2025'!$D$125:$E$240,2,0)</f>
        <v>#N/A</v>
      </c>
      <c r="H3640" s="86"/>
      <c r="I3640" s="86"/>
      <c r="J3640" s="15"/>
      <c r="K3640" s="92">
        <f t="shared" si="235"/>
        <v>0</v>
      </c>
      <c r="L3640" s="93">
        <f t="shared" si="236"/>
        <v>0</v>
      </c>
      <c r="M3640" s="94" t="str">
        <f>+IFERROR(VLOOKUP(LEFT(F3640,4),'ESTADAR V3 2025'!$C$4:$G$116,4,0),"")</f>
        <v/>
      </c>
      <c r="N3640" s="95" t="str">
        <f t="shared" si="237"/>
        <v/>
      </c>
      <c r="O3640" s="96" t="str">
        <f t="shared" si="238"/>
        <v/>
      </c>
      <c r="P3640" s="14"/>
      <c r="Q3640" s="14"/>
      <c r="R3640" s="218" t="e">
        <f>+VLOOKUP(F3640,'ESTADAR V3 2025'!$D$125:$G$236,4,FALSE)</f>
        <v>#N/A</v>
      </c>
    </row>
    <row r="3641" spans="1:18" x14ac:dyDescent="0.35">
      <c r="A3641" s="83" t="str">
        <f>IFERROR(VLOOKUP(LEFT(F3641,4),Tabla3[[COD]:[PROCESO]],5,0),"")</f>
        <v/>
      </c>
      <c r="B3641" s="15"/>
      <c r="C3641" s="85"/>
      <c r="D3641" s="84" t="e">
        <f>VLOOKUP(E3641,FINCAS!$A$2:$B$77,2,0)</f>
        <v>#N/A</v>
      </c>
      <c r="E3641" s="15"/>
      <c r="F3641" s="15"/>
      <c r="G3641" s="82" t="e">
        <f>VLOOKUP(F3641,'ESTADAR V3 2025'!$D$125:$E$240,2,0)</f>
        <v>#N/A</v>
      </c>
      <c r="H3641" s="86"/>
      <c r="I3641" s="86"/>
      <c r="J3641" s="15"/>
      <c r="K3641" s="92">
        <f t="shared" si="235"/>
        <v>0</v>
      </c>
      <c r="L3641" s="93">
        <f t="shared" si="236"/>
        <v>0</v>
      </c>
      <c r="M3641" s="94" t="str">
        <f>+IFERROR(VLOOKUP(LEFT(F3641,4),'ESTADAR V3 2025'!$C$4:$G$116,4,0),"")</f>
        <v/>
      </c>
      <c r="N3641" s="95" t="str">
        <f t="shared" si="237"/>
        <v/>
      </c>
      <c r="O3641" s="96" t="str">
        <f t="shared" si="238"/>
        <v/>
      </c>
      <c r="P3641" s="14"/>
      <c r="Q3641" s="14"/>
      <c r="R3641" s="218" t="e">
        <f>+VLOOKUP(F3641,'ESTADAR V3 2025'!$D$125:$G$236,4,FALSE)</f>
        <v>#N/A</v>
      </c>
    </row>
    <row r="3642" spans="1:18" x14ac:dyDescent="0.35">
      <c r="A3642" s="83" t="str">
        <f>IFERROR(VLOOKUP(LEFT(F3642,4),Tabla3[[COD]:[PROCESO]],5,0),"")</f>
        <v/>
      </c>
      <c r="B3642" s="15"/>
      <c r="C3642" s="85"/>
      <c r="D3642" s="84" t="e">
        <f>VLOOKUP(E3642,FINCAS!$A$2:$B$77,2,0)</f>
        <v>#N/A</v>
      </c>
      <c r="E3642" s="15"/>
      <c r="F3642" s="15"/>
      <c r="G3642" s="82" t="e">
        <f>VLOOKUP(F3642,'ESTADAR V3 2025'!$D$125:$E$240,2,0)</f>
        <v>#N/A</v>
      </c>
      <c r="H3642" s="86"/>
      <c r="I3642" s="86"/>
      <c r="J3642" s="15"/>
      <c r="K3642" s="92">
        <f t="shared" si="235"/>
        <v>0</v>
      </c>
      <c r="L3642" s="93">
        <f t="shared" si="236"/>
        <v>0</v>
      </c>
      <c r="M3642" s="94" t="str">
        <f>+IFERROR(VLOOKUP(LEFT(F3642,4),'ESTADAR V3 2025'!$C$4:$G$116,4,0),"")</f>
        <v/>
      </c>
      <c r="N3642" s="95" t="str">
        <f t="shared" si="237"/>
        <v/>
      </c>
      <c r="O3642" s="96" t="str">
        <f t="shared" si="238"/>
        <v/>
      </c>
      <c r="P3642" s="14"/>
      <c r="Q3642" s="14"/>
      <c r="R3642" s="218" t="e">
        <f>+VLOOKUP(F3642,'ESTADAR V3 2025'!$D$125:$G$236,4,FALSE)</f>
        <v>#N/A</v>
      </c>
    </row>
    <row r="3643" spans="1:18" x14ac:dyDescent="0.35">
      <c r="A3643" s="83" t="str">
        <f>IFERROR(VLOOKUP(LEFT(F3643,4),Tabla3[[COD]:[PROCESO]],5,0),"")</f>
        <v/>
      </c>
      <c r="B3643" s="15"/>
      <c r="C3643" s="85"/>
      <c r="D3643" s="84" t="e">
        <f>VLOOKUP(E3643,FINCAS!$A$2:$B$77,2,0)</f>
        <v>#N/A</v>
      </c>
      <c r="E3643" s="15"/>
      <c r="F3643" s="15"/>
      <c r="G3643" s="82" t="e">
        <f>VLOOKUP(F3643,'ESTADAR V3 2025'!$D$125:$E$240,2,0)</f>
        <v>#N/A</v>
      </c>
      <c r="H3643" s="86"/>
      <c r="I3643" s="86"/>
      <c r="J3643" s="15"/>
      <c r="K3643" s="92">
        <f t="shared" si="235"/>
        <v>0</v>
      </c>
      <c r="L3643" s="93">
        <f t="shared" si="236"/>
        <v>0</v>
      </c>
      <c r="M3643" s="94" t="str">
        <f>+IFERROR(VLOOKUP(LEFT(F3643,4),'ESTADAR V3 2025'!$C$4:$G$116,4,0),"")</f>
        <v/>
      </c>
      <c r="N3643" s="95" t="str">
        <f t="shared" si="237"/>
        <v/>
      </c>
      <c r="O3643" s="96" t="str">
        <f t="shared" si="238"/>
        <v/>
      </c>
      <c r="P3643" s="14"/>
      <c r="Q3643" s="14"/>
      <c r="R3643" s="218" t="e">
        <f>+VLOOKUP(F3643,'ESTADAR V3 2025'!$D$125:$G$236,4,FALSE)</f>
        <v>#N/A</v>
      </c>
    </row>
    <row r="3644" spans="1:18" x14ac:dyDescent="0.35">
      <c r="A3644" s="83" t="str">
        <f>IFERROR(VLOOKUP(LEFT(F3644,4),Tabla3[[COD]:[PROCESO]],5,0),"")</f>
        <v/>
      </c>
      <c r="B3644" s="15"/>
      <c r="C3644" s="85"/>
      <c r="D3644" s="84" t="e">
        <f>VLOOKUP(E3644,FINCAS!$A$2:$B$77,2,0)</f>
        <v>#N/A</v>
      </c>
      <c r="E3644" s="15"/>
      <c r="F3644" s="15"/>
      <c r="G3644" s="82" t="e">
        <f>VLOOKUP(F3644,'ESTADAR V3 2025'!$D$125:$E$240,2,0)</f>
        <v>#N/A</v>
      </c>
      <c r="H3644" s="86"/>
      <c r="I3644" s="86"/>
      <c r="J3644" s="15"/>
      <c r="K3644" s="92">
        <f t="shared" si="235"/>
        <v>0</v>
      </c>
      <c r="L3644" s="93">
        <f t="shared" si="236"/>
        <v>0</v>
      </c>
      <c r="M3644" s="94" t="str">
        <f>+IFERROR(VLOOKUP(LEFT(F3644,4),'ESTADAR V3 2025'!$C$4:$G$116,4,0),"")</f>
        <v/>
      </c>
      <c r="N3644" s="95" t="str">
        <f t="shared" si="237"/>
        <v/>
      </c>
      <c r="O3644" s="96" t="str">
        <f t="shared" si="238"/>
        <v/>
      </c>
      <c r="P3644" s="14"/>
      <c r="Q3644" s="14"/>
      <c r="R3644" s="218" t="e">
        <f>+VLOOKUP(F3644,'ESTADAR V3 2025'!$D$125:$G$236,4,FALSE)</f>
        <v>#N/A</v>
      </c>
    </row>
    <row r="3645" spans="1:18" x14ac:dyDescent="0.35">
      <c r="A3645" s="83" t="str">
        <f>IFERROR(VLOOKUP(LEFT(F3645,4),Tabla3[[COD]:[PROCESO]],5,0),"")</f>
        <v/>
      </c>
      <c r="B3645" s="15"/>
      <c r="C3645" s="85"/>
      <c r="D3645" s="84" t="e">
        <f>VLOOKUP(E3645,FINCAS!$A$2:$B$77,2,0)</f>
        <v>#N/A</v>
      </c>
      <c r="E3645" s="15"/>
      <c r="F3645" s="15"/>
      <c r="G3645" s="82" t="e">
        <f>VLOOKUP(F3645,'ESTADAR V3 2025'!$D$125:$E$240,2,0)</f>
        <v>#N/A</v>
      </c>
      <c r="H3645" s="86"/>
      <c r="I3645" s="86"/>
      <c r="J3645" s="15"/>
      <c r="K3645" s="92">
        <f t="shared" si="235"/>
        <v>0</v>
      </c>
      <c r="L3645" s="93">
        <f t="shared" si="236"/>
        <v>0</v>
      </c>
      <c r="M3645" s="94" t="str">
        <f>+IFERROR(VLOOKUP(LEFT(F3645,4),'ESTADAR V3 2025'!$C$4:$G$116,4,0),"")</f>
        <v/>
      </c>
      <c r="N3645" s="95" t="str">
        <f t="shared" si="237"/>
        <v/>
      </c>
      <c r="O3645" s="96" t="str">
        <f t="shared" si="238"/>
        <v/>
      </c>
      <c r="P3645" s="14"/>
      <c r="Q3645" s="14"/>
      <c r="R3645" s="218" t="e">
        <f>+VLOOKUP(F3645,'ESTADAR V3 2025'!$D$125:$G$236,4,FALSE)</f>
        <v>#N/A</v>
      </c>
    </row>
    <row r="3646" spans="1:18" x14ac:dyDescent="0.35">
      <c r="A3646" s="83" t="str">
        <f>IFERROR(VLOOKUP(LEFT(F3646,4),Tabla3[[COD]:[PROCESO]],5,0),"")</f>
        <v/>
      </c>
      <c r="B3646" s="15"/>
      <c r="C3646" s="85"/>
      <c r="D3646" s="84" t="e">
        <f>VLOOKUP(E3646,FINCAS!$A$2:$B$77,2,0)</f>
        <v>#N/A</v>
      </c>
      <c r="E3646" s="15"/>
      <c r="F3646" s="15"/>
      <c r="G3646" s="82" t="e">
        <f>VLOOKUP(F3646,'ESTADAR V3 2025'!$D$125:$E$240,2,0)</f>
        <v>#N/A</v>
      </c>
      <c r="H3646" s="86"/>
      <c r="I3646" s="86"/>
      <c r="J3646" s="15"/>
      <c r="K3646" s="92">
        <f t="shared" si="235"/>
        <v>0</v>
      </c>
      <c r="L3646" s="93">
        <f t="shared" si="236"/>
        <v>0</v>
      </c>
      <c r="M3646" s="94" t="str">
        <f>+IFERROR(VLOOKUP(LEFT(F3646,4),'ESTADAR V3 2025'!$C$4:$G$116,4,0),"")</f>
        <v/>
      </c>
      <c r="N3646" s="95" t="str">
        <f t="shared" si="237"/>
        <v/>
      </c>
      <c r="O3646" s="96" t="str">
        <f t="shared" si="238"/>
        <v/>
      </c>
      <c r="P3646" s="14"/>
      <c r="Q3646" s="14"/>
      <c r="R3646" s="218" t="e">
        <f>+VLOOKUP(F3646,'ESTADAR V3 2025'!$D$125:$G$236,4,FALSE)</f>
        <v>#N/A</v>
      </c>
    </row>
    <row r="3647" spans="1:18" x14ac:dyDescent="0.35">
      <c r="A3647" s="83" t="str">
        <f>IFERROR(VLOOKUP(LEFT(F3647,4),Tabla3[[COD]:[PROCESO]],5,0),"")</f>
        <v/>
      </c>
      <c r="B3647" s="15"/>
      <c r="C3647" s="85"/>
      <c r="D3647" s="84" t="e">
        <f>VLOOKUP(E3647,FINCAS!$A$2:$B$77,2,0)</f>
        <v>#N/A</v>
      </c>
      <c r="E3647" s="15"/>
      <c r="F3647" s="15"/>
      <c r="G3647" s="82" t="e">
        <f>VLOOKUP(F3647,'ESTADAR V3 2025'!$D$125:$E$240,2,0)</f>
        <v>#N/A</v>
      </c>
      <c r="H3647" s="86"/>
      <c r="I3647" s="86"/>
      <c r="J3647" s="15"/>
      <c r="K3647" s="92">
        <f t="shared" si="235"/>
        <v>0</v>
      </c>
      <c r="L3647" s="93">
        <f t="shared" si="236"/>
        <v>0</v>
      </c>
      <c r="M3647" s="94" t="str">
        <f>+IFERROR(VLOOKUP(LEFT(F3647,4),'ESTADAR V3 2025'!$C$4:$G$116,4,0),"")</f>
        <v/>
      </c>
      <c r="N3647" s="95" t="str">
        <f t="shared" si="237"/>
        <v/>
      </c>
      <c r="O3647" s="96" t="str">
        <f t="shared" si="238"/>
        <v/>
      </c>
      <c r="P3647" s="14"/>
      <c r="Q3647" s="14"/>
      <c r="R3647" s="218" t="e">
        <f>+VLOOKUP(F3647,'ESTADAR V3 2025'!$D$125:$G$236,4,FALSE)</f>
        <v>#N/A</v>
      </c>
    </row>
    <row r="3648" spans="1:18" x14ac:dyDescent="0.35">
      <c r="A3648" s="83" t="str">
        <f>IFERROR(VLOOKUP(LEFT(F3648,4),Tabla3[[COD]:[PROCESO]],5,0),"")</f>
        <v/>
      </c>
      <c r="B3648" s="15"/>
      <c r="C3648" s="85"/>
      <c r="D3648" s="84" t="e">
        <f>VLOOKUP(E3648,FINCAS!$A$2:$B$77,2,0)</f>
        <v>#N/A</v>
      </c>
      <c r="E3648" s="15"/>
      <c r="F3648" s="15"/>
      <c r="G3648" s="82" t="e">
        <f>VLOOKUP(F3648,'ESTADAR V3 2025'!$D$125:$E$240,2,0)</f>
        <v>#N/A</v>
      </c>
      <c r="H3648" s="86"/>
      <c r="I3648" s="86"/>
      <c r="J3648" s="15"/>
      <c r="K3648" s="92">
        <f t="shared" si="235"/>
        <v>0</v>
      </c>
      <c r="L3648" s="93">
        <f t="shared" si="236"/>
        <v>0</v>
      </c>
      <c r="M3648" s="94" t="str">
        <f>+IFERROR(VLOOKUP(LEFT(F3648,4),'ESTADAR V3 2025'!$C$4:$G$116,4,0),"")</f>
        <v/>
      </c>
      <c r="N3648" s="95" t="str">
        <f t="shared" si="237"/>
        <v/>
      </c>
      <c r="O3648" s="96" t="str">
        <f t="shared" si="238"/>
        <v/>
      </c>
      <c r="P3648" s="14"/>
      <c r="Q3648" s="14"/>
      <c r="R3648" s="218" t="e">
        <f>+VLOOKUP(F3648,'ESTADAR V3 2025'!$D$125:$G$236,4,FALSE)</f>
        <v>#N/A</v>
      </c>
    </row>
    <row r="3649" spans="1:18" x14ac:dyDescent="0.35">
      <c r="A3649" s="83" t="str">
        <f>IFERROR(VLOOKUP(LEFT(F3649,4),Tabla3[[COD]:[PROCESO]],5,0),"")</f>
        <v/>
      </c>
      <c r="B3649" s="15"/>
      <c r="C3649" s="85"/>
      <c r="D3649" s="84" t="e">
        <f>VLOOKUP(E3649,FINCAS!$A$2:$B$77,2,0)</f>
        <v>#N/A</v>
      </c>
      <c r="E3649" s="15"/>
      <c r="F3649" s="15"/>
      <c r="G3649" s="82" t="e">
        <f>VLOOKUP(F3649,'ESTADAR V3 2025'!$D$125:$E$240,2,0)</f>
        <v>#N/A</v>
      </c>
      <c r="H3649" s="86"/>
      <c r="I3649" s="86"/>
      <c r="J3649" s="15"/>
      <c r="K3649" s="92">
        <f t="shared" si="235"/>
        <v>0</v>
      </c>
      <c r="L3649" s="93">
        <f t="shared" si="236"/>
        <v>0</v>
      </c>
      <c r="M3649" s="94" t="str">
        <f>+IFERROR(VLOOKUP(LEFT(F3649,4),'ESTADAR V3 2025'!$C$4:$G$116,4,0),"")</f>
        <v/>
      </c>
      <c r="N3649" s="95" t="str">
        <f t="shared" si="237"/>
        <v/>
      </c>
      <c r="O3649" s="96" t="str">
        <f t="shared" si="238"/>
        <v/>
      </c>
      <c r="P3649" s="14"/>
      <c r="Q3649" s="14"/>
      <c r="R3649" s="218" t="e">
        <f>+VLOOKUP(F3649,'ESTADAR V3 2025'!$D$125:$G$236,4,FALSE)</f>
        <v>#N/A</v>
      </c>
    </row>
    <row r="3650" spans="1:18" x14ac:dyDescent="0.35">
      <c r="A3650" s="83" t="str">
        <f>IFERROR(VLOOKUP(LEFT(F3650,4),Tabla3[[COD]:[PROCESO]],5,0),"")</f>
        <v/>
      </c>
      <c r="B3650" s="15"/>
      <c r="C3650" s="85"/>
      <c r="D3650" s="84" t="e">
        <f>VLOOKUP(E3650,FINCAS!$A$2:$B$77,2,0)</f>
        <v>#N/A</v>
      </c>
      <c r="E3650" s="15"/>
      <c r="F3650" s="15"/>
      <c r="G3650" s="82" t="e">
        <f>VLOOKUP(F3650,'ESTADAR V3 2025'!$D$125:$E$240,2,0)</f>
        <v>#N/A</v>
      </c>
      <c r="H3650" s="86"/>
      <c r="I3650" s="86"/>
      <c r="J3650" s="15"/>
      <c r="K3650" s="92">
        <f t="shared" si="235"/>
        <v>0</v>
      </c>
      <c r="L3650" s="93">
        <f t="shared" si="236"/>
        <v>0</v>
      </c>
      <c r="M3650" s="94" t="str">
        <f>+IFERROR(VLOOKUP(LEFT(F3650,4),'ESTADAR V3 2025'!$C$4:$G$116,4,0),"")</f>
        <v/>
      </c>
      <c r="N3650" s="95" t="str">
        <f t="shared" si="237"/>
        <v/>
      </c>
      <c r="O3650" s="96" t="str">
        <f t="shared" si="238"/>
        <v/>
      </c>
      <c r="P3650" s="14"/>
      <c r="Q3650" s="14"/>
      <c r="R3650" s="218" t="e">
        <f>+VLOOKUP(F3650,'ESTADAR V3 2025'!$D$125:$G$236,4,FALSE)</f>
        <v>#N/A</v>
      </c>
    </row>
    <row r="3651" spans="1:18" x14ac:dyDescent="0.35">
      <c r="A3651" s="83" t="str">
        <f>IFERROR(VLOOKUP(LEFT(F3651,4),Tabla3[[COD]:[PROCESO]],5,0),"")</f>
        <v/>
      </c>
      <c r="B3651" s="15"/>
      <c r="C3651" s="85"/>
      <c r="D3651" s="84" t="e">
        <f>VLOOKUP(E3651,FINCAS!$A$2:$B$77,2,0)</f>
        <v>#N/A</v>
      </c>
      <c r="E3651" s="15"/>
      <c r="F3651" s="15"/>
      <c r="G3651" s="82" t="e">
        <f>VLOOKUP(F3651,'ESTADAR V3 2025'!$D$125:$E$240,2,0)</f>
        <v>#N/A</v>
      </c>
      <c r="H3651" s="86"/>
      <c r="I3651" s="86"/>
      <c r="J3651" s="15"/>
      <c r="K3651" s="92">
        <f t="shared" si="235"/>
        <v>0</v>
      </c>
      <c r="L3651" s="93">
        <f t="shared" si="236"/>
        <v>0</v>
      </c>
      <c r="M3651" s="94" t="str">
        <f>+IFERROR(VLOOKUP(LEFT(F3651,4),'ESTADAR V3 2025'!$C$4:$G$116,4,0),"")</f>
        <v/>
      </c>
      <c r="N3651" s="95" t="str">
        <f t="shared" si="237"/>
        <v/>
      </c>
      <c r="O3651" s="96" t="str">
        <f t="shared" si="238"/>
        <v/>
      </c>
      <c r="P3651" s="14"/>
      <c r="Q3651" s="14"/>
      <c r="R3651" s="218" t="e">
        <f>+VLOOKUP(F3651,'ESTADAR V3 2025'!$D$125:$G$236,4,FALSE)</f>
        <v>#N/A</v>
      </c>
    </row>
    <row r="3652" spans="1:18" x14ac:dyDescent="0.35">
      <c r="A3652" s="83" t="str">
        <f>IFERROR(VLOOKUP(LEFT(F3652,4),Tabla3[[COD]:[PROCESO]],5,0),"")</f>
        <v/>
      </c>
      <c r="B3652" s="15"/>
      <c r="C3652" s="85"/>
      <c r="D3652" s="84" t="e">
        <f>VLOOKUP(E3652,FINCAS!$A$2:$B$77,2,0)</f>
        <v>#N/A</v>
      </c>
      <c r="E3652" s="15"/>
      <c r="F3652" s="15"/>
      <c r="G3652" s="82" t="e">
        <f>VLOOKUP(F3652,'ESTADAR V3 2025'!$D$125:$E$240,2,0)</f>
        <v>#N/A</v>
      </c>
      <c r="H3652" s="86"/>
      <c r="I3652" s="86"/>
      <c r="J3652" s="15"/>
      <c r="K3652" s="92">
        <f t="shared" si="235"/>
        <v>0</v>
      </c>
      <c r="L3652" s="93">
        <f t="shared" si="236"/>
        <v>0</v>
      </c>
      <c r="M3652" s="94" t="str">
        <f>+IFERROR(VLOOKUP(LEFT(F3652,4),'ESTADAR V3 2025'!$C$4:$G$116,4,0),"")</f>
        <v/>
      </c>
      <c r="N3652" s="95" t="str">
        <f t="shared" si="237"/>
        <v/>
      </c>
      <c r="O3652" s="96" t="str">
        <f t="shared" si="238"/>
        <v/>
      </c>
      <c r="P3652" s="14"/>
      <c r="Q3652" s="14"/>
      <c r="R3652" s="218" t="e">
        <f>+VLOOKUP(F3652,'ESTADAR V3 2025'!$D$125:$G$236,4,FALSE)</f>
        <v>#N/A</v>
      </c>
    </row>
    <row r="3653" spans="1:18" x14ac:dyDescent="0.35">
      <c r="A3653" s="83" t="str">
        <f>IFERROR(VLOOKUP(LEFT(F3653,4),Tabla3[[COD]:[PROCESO]],5,0),"")</f>
        <v/>
      </c>
      <c r="B3653" s="15"/>
      <c r="C3653" s="85"/>
      <c r="D3653" s="84" t="e">
        <f>VLOOKUP(E3653,FINCAS!$A$2:$B$77,2,0)</f>
        <v>#N/A</v>
      </c>
      <c r="E3653" s="15"/>
      <c r="F3653" s="15"/>
      <c r="G3653" s="82" t="e">
        <f>VLOOKUP(F3653,'ESTADAR V3 2025'!$D$125:$E$240,2,0)</f>
        <v>#N/A</v>
      </c>
      <c r="H3653" s="86"/>
      <c r="I3653" s="86"/>
      <c r="J3653" s="15"/>
      <c r="K3653" s="92">
        <f t="shared" si="235"/>
        <v>0</v>
      </c>
      <c r="L3653" s="93">
        <f t="shared" si="236"/>
        <v>0</v>
      </c>
      <c r="M3653" s="94" t="str">
        <f>+IFERROR(VLOOKUP(LEFT(F3653,4),'ESTADAR V3 2025'!$C$4:$G$116,4,0),"")</f>
        <v/>
      </c>
      <c r="N3653" s="95" t="str">
        <f t="shared" si="237"/>
        <v/>
      </c>
      <c r="O3653" s="96" t="str">
        <f t="shared" si="238"/>
        <v/>
      </c>
      <c r="P3653" s="14"/>
      <c r="Q3653" s="14"/>
      <c r="R3653" s="218" t="e">
        <f>+VLOOKUP(F3653,'ESTADAR V3 2025'!$D$125:$G$236,4,FALSE)</f>
        <v>#N/A</v>
      </c>
    </row>
    <row r="3654" spans="1:18" x14ac:dyDescent="0.35">
      <c r="A3654" s="83" t="str">
        <f>IFERROR(VLOOKUP(LEFT(F3654,4),Tabla3[[COD]:[PROCESO]],5,0),"")</f>
        <v/>
      </c>
      <c r="B3654" s="15"/>
      <c r="C3654" s="85"/>
      <c r="D3654" s="84" t="e">
        <f>VLOOKUP(E3654,FINCAS!$A$2:$B$77,2,0)</f>
        <v>#N/A</v>
      </c>
      <c r="E3654" s="15"/>
      <c r="F3654" s="15"/>
      <c r="G3654" s="82" t="e">
        <f>VLOOKUP(F3654,'ESTADAR V3 2025'!$D$125:$E$240,2,0)</f>
        <v>#N/A</v>
      </c>
      <c r="H3654" s="86"/>
      <c r="I3654" s="86"/>
      <c r="J3654" s="15"/>
      <c r="K3654" s="92">
        <f t="shared" si="235"/>
        <v>0</v>
      </c>
      <c r="L3654" s="93">
        <f t="shared" si="236"/>
        <v>0</v>
      </c>
      <c r="M3654" s="94" t="str">
        <f>+IFERROR(VLOOKUP(LEFT(F3654,4),'ESTADAR V3 2025'!$C$4:$G$116,4,0),"")</f>
        <v/>
      </c>
      <c r="N3654" s="95" t="str">
        <f t="shared" si="237"/>
        <v/>
      </c>
      <c r="O3654" s="96" t="str">
        <f t="shared" si="238"/>
        <v/>
      </c>
      <c r="P3654" s="14"/>
      <c r="Q3654" s="14"/>
      <c r="R3654" s="218" t="e">
        <f>+VLOOKUP(F3654,'ESTADAR V3 2025'!$D$125:$G$236,4,FALSE)</f>
        <v>#N/A</v>
      </c>
    </row>
    <row r="3655" spans="1:18" x14ac:dyDescent="0.35">
      <c r="A3655" s="83" t="str">
        <f>IFERROR(VLOOKUP(LEFT(F3655,4),Tabla3[[COD]:[PROCESO]],5,0),"")</f>
        <v/>
      </c>
      <c r="B3655" s="15"/>
      <c r="C3655" s="85"/>
      <c r="D3655" s="84" t="e">
        <f>VLOOKUP(E3655,FINCAS!$A$2:$B$77,2,0)</f>
        <v>#N/A</v>
      </c>
      <c r="E3655" s="15"/>
      <c r="F3655" s="15"/>
      <c r="G3655" s="82" t="e">
        <f>VLOOKUP(F3655,'ESTADAR V3 2025'!$D$125:$E$240,2,0)</f>
        <v>#N/A</v>
      </c>
      <c r="H3655" s="86"/>
      <c r="I3655" s="86"/>
      <c r="J3655" s="15"/>
      <c r="K3655" s="92">
        <f t="shared" si="235"/>
        <v>0</v>
      </c>
      <c r="L3655" s="93">
        <f t="shared" si="236"/>
        <v>0</v>
      </c>
      <c r="M3655" s="94" t="str">
        <f>+IFERROR(VLOOKUP(LEFT(F3655,4),'ESTADAR V3 2025'!$C$4:$G$116,4,0),"")</f>
        <v/>
      </c>
      <c r="N3655" s="95" t="str">
        <f t="shared" si="237"/>
        <v/>
      </c>
      <c r="O3655" s="96" t="str">
        <f t="shared" si="238"/>
        <v/>
      </c>
      <c r="P3655" s="14"/>
      <c r="Q3655" s="14"/>
      <c r="R3655" s="218" t="e">
        <f>+VLOOKUP(F3655,'ESTADAR V3 2025'!$D$125:$G$236,4,FALSE)</f>
        <v>#N/A</v>
      </c>
    </row>
    <row r="3656" spans="1:18" x14ac:dyDescent="0.35">
      <c r="A3656" s="83" t="str">
        <f>IFERROR(VLOOKUP(LEFT(F3656,4),Tabla3[[COD]:[PROCESO]],5,0),"")</f>
        <v/>
      </c>
      <c r="B3656" s="15"/>
      <c r="C3656" s="85"/>
      <c r="D3656" s="84" t="e">
        <f>VLOOKUP(E3656,FINCAS!$A$2:$B$77,2,0)</f>
        <v>#N/A</v>
      </c>
      <c r="E3656" s="15"/>
      <c r="F3656" s="15"/>
      <c r="G3656" s="82" t="e">
        <f>VLOOKUP(F3656,'ESTADAR V3 2025'!$D$125:$E$240,2,0)</f>
        <v>#N/A</v>
      </c>
      <c r="H3656" s="86"/>
      <c r="I3656" s="86"/>
      <c r="J3656" s="15"/>
      <c r="K3656" s="92">
        <f t="shared" si="235"/>
        <v>0</v>
      </c>
      <c r="L3656" s="93">
        <f t="shared" si="236"/>
        <v>0</v>
      </c>
      <c r="M3656" s="94" t="str">
        <f>+IFERROR(VLOOKUP(LEFT(F3656,4),'ESTADAR V3 2025'!$C$4:$G$116,4,0),"")</f>
        <v/>
      </c>
      <c r="N3656" s="95" t="str">
        <f t="shared" si="237"/>
        <v/>
      </c>
      <c r="O3656" s="96" t="str">
        <f t="shared" si="238"/>
        <v/>
      </c>
      <c r="P3656" s="14"/>
      <c r="Q3656" s="14"/>
      <c r="R3656" s="218" t="e">
        <f>+VLOOKUP(F3656,'ESTADAR V3 2025'!$D$125:$G$236,4,FALSE)</f>
        <v>#N/A</v>
      </c>
    </row>
    <row r="3657" spans="1:18" x14ac:dyDescent="0.35">
      <c r="A3657" s="83" t="str">
        <f>IFERROR(VLOOKUP(LEFT(F3657,4),Tabla3[[COD]:[PROCESO]],5,0),"")</f>
        <v/>
      </c>
      <c r="B3657" s="15"/>
      <c r="C3657" s="85"/>
      <c r="D3657" s="84" t="e">
        <f>VLOOKUP(E3657,FINCAS!$A$2:$B$77,2,0)</f>
        <v>#N/A</v>
      </c>
      <c r="E3657" s="15"/>
      <c r="F3657" s="15"/>
      <c r="G3657" s="82" t="e">
        <f>VLOOKUP(F3657,'ESTADAR V3 2025'!$D$125:$E$240,2,0)</f>
        <v>#N/A</v>
      </c>
      <c r="H3657" s="86"/>
      <c r="I3657" s="86"/>
      <c r="J3657" s="15"/>
      <c r="K3657" s="92">
        <f t="shared" si="235"/>
        <v>0</v>
      </c>
      <c r="L3657" s="93">
        <f t="shared" si="236"/>
        <v>0</v>
      </c>
      <c r="M3657" s="94" t="str">
        <f>+IFERROR(VLOOKUP(LEFT(F3657,4),'ESTADAR V3 2025'!$C$4:$G$116,4,0),"")</f>
        <v/>
      </c>
      <c r="N3657" s="95" t="str">
        <f t="shared" si="237"/>
        <v/>
      </c>
      <c r="O3657" s="96" t="str">
        <f t="shared" si="238"/>
        <v/>
      </c>
      <c r="P3657" s="14"/>
      <c r="Q3657" s="14"/>
      <c r="R3657" s="218" t="e">
        <f>+VLOOKUP(F3657,'ESTADAR V3 2025'!$D$125:$G$236,4,FALSE)</f>
        <v>#N/A</v>
      </c>
    </row>
    <row r="3658" spans="1:18" x14ac:dyDescent="0.35">
      <c r="A3658" s="83" t="str">
        <f>IFERROR(VLOOKUP(LEFT(F3658,4),Tabla3[[COD]:[PROCESO]],5,0),"")</f>
        <v/>
      </c>
      <c r="B3658" s="15"/>
      <c r="C3658" s="85"/>
      <c r="D3658" s="84" t="e">
        <f>VLOOKUP(E3658,FINCAS!$A$2:$B$77,2,0)</f>
        <v>#N/A</v>
      </c>
      <c r="E3658" s="15"/>
      <c r="F3658" s="15"/>
      <c r="G3658" s="82" t="e">
        <f>VLOOKUP(F3658,'ESTADAR V3 2025'!$D$125:$E$240,2,0)</f>
        <v>#N/A</v>
      </c>
      <c r="H3658" s="86"/>
      <c r="I3658" s="86"/>
      <c r="J3658" s="15"/>
      <c r="K3658" s="92">
        <f t="shared" si="235"/>
        <v>0</v>
      </c>
      <c r="L3658" s="93">
        <f t="shared" si="236"/>
        <v>0</v>
      </c>
      <c r="M3658" s="94" t="str">
        <f>+IFERROR(VLOOKUP(LEFT(F3658,4),'ESTADAR V3 2025'!$C$4:$G$116,4,0),"")</f>
        <v/>
      </c>
      <c r="N3658" s="95" t="str">
        <f t="shared" si="237"/>
        <v/>
      </c>
      <c r="O3658" s="96" t="str">
        <f t="shared" si="238"/>
        <v/>
      </c>
      <c r="P3658" s="14"/>
      <c r="Q3658" s="14"/>
      <c r="R3658" s="218" t="e">
        <f>+VLOOKUP(F3658,'ESTADAR V3 2025'!$D$125:$G$236,4,FALSE)</f>
        <v>#N/A</v>
      </c>
    </row>
    <row r="3659" spans="1:18" x14ac:dyDescent="0.35">
      <c r="A3659" s="83" t="str">
        <f>IFERROR(VLOOKUP(LEFT(F3659,4),Tabla3[[COD]:[PROCESO]],5,0),"")</f>
        <v/>
      </c>
      <c r="B3659" s="15"/>
      <c r="C3659" s="85"/>
      <c r="D3659" s="84" t="e">
        <f>VLOOKUP(E3659,FINCAS!$A$2:$B$77,2,0)</f>
        <v>#N/A</v>
      </c>
      <c r="E3659" s="15"/>
      <c r="F3659" s="15"/>
      <c r="G3659" s="82" t="e">
        <f>VLOOKUP(F3659,'ESTADAR V3 2025'!$D$125:$E$240,2,0)</f>
        <v>#N/A</v>
      </c>
      <c r="H3659" s="86"/>
      <c r="I3659" s="86"/>
      <c r="J3659" s="15"/>
      <c r="K3659" s="92">
        <f t="shared" si="235"/>
        <v>0</v>
      </c>
      <c r="L3659" s="93">
        <f t="shared" si="236"/>
        <v>0</v>
      </c>
      <c r="M3659" s="94" t="str">
        <f>+IFERROR(VLOOKUP(LEFT(F3659,4),'ESTADAR V3 2025'!$C$4:$G$116,4,0),"")</f>
        <v/>
      </c>
      <c r="N3659" s="95" t="str">
        <f t="shared" si="237"/>
        <v/>
      </c>
      <c r="O3659" s="96" t="str">
        <f t="shared" si="238"/>
        <v/>
      </c>
      <c r="P3659" s="14"/>
      <c r="Q3659" s="14"/>
      <c r="R3659" s="218" t="e">
        <f>+VLOOKUP(F3659,'ESTADAR V3 2025'!$D$125:$G$236,4,FALSE)</f>
        <v>#N/A</v>
      </c>
    </row>
    <row r="3660" spans="1:18" x14ac:dyDescent="0.35">
      <c r="A3660" s="83" t="str">
        <f>IFERROR(VLOOKUP(LEFT(F3660,4),Tabla3[[COD]:[PROCESO]],5,0),"")</f>
        <v/>
      </c>
      <c r="B3660" s="15"/>
      <c r="C3660" s="85"/>
      <c r="D3660" s="84" t="e">
        <f>VLOOKUP(E3660,FINCAS!$A$2:$B$77,2,0)</f>
        <v>#N/A</v>
      </c>
      <c r="E3660" s="15"/>
      <c r="F3660" s="15"/>
      <c r="G3660" s="82" t="e">
        <f>VLOOKUP(F3660,'ESTADAR V3 2025'!$D$125:$E$240,2,0)</f>
        <v>#N/A</v>
      </c>
      <c r="H3660" s="86"/>
      <c r="I3660" s="86"/>
      <c r="J3660" s="15"/>
      <c r="K3660" s="92">
        <f t="shared" si="235"/>
        <v>0</v>
      </c>
      <c r="L3660" s="93">
        <f t="shared" si="236"/>
        <v>0</v>
      </c>
      <c r="M3660" s="94" t="str">
        <f>+IFERROR(VLOOKUP(LEFT(F3660,4),'ESTADAR V3 2025'!$C$4:$G$116,4,0),"")</f>
        <v/>
      </c>
      <c r="N3660" s="95" t="str">
        <f t="shared" si="237"/>
        <v/>
      </c>
      <c r="O3660" s="96" t="str">
        <f t="shared" si="238"/>
        <v/>
      </c>
      <c r="P3660" s="14"/>
      <c r="Q3660" s="14"/>
      <c r="R3660" s="218" t="e">
        <f>+VLOOKUP(F3660,'ESTADAR V3 2025'!$D$125:$G$236,4,FALSE)</f>
        <v>#N/A</v>
      </c>
    </row>
    <row r="3661" spans="1:18" x14ac:dyDescent="0.35">
      <c r="A3661" s="83" t="str">
        <f>IFERROR(VLOOKUP(LEFT(F3661,4),Tabla3[[COD]:[PROCESO]],5,0),"")</f>
        <v/>
      </c>
      <c r="B3661" s="15"/>
      <c r="C3661" s="85"/>
      <c r="D3661" s="84" t="e">
        <f>VLOOKUP(E3661,FINCAS!$A$2:$B$77,2,0)</f>
        <v>#N/A</v>
      </c>
      <c r="E3661" s="15"/>
      <c r="F3661" s="15"/>
      <c r="G3661" s="82" t="e">
        <f>VLOOKUP(F3661,'ESTADAR V3 2025'!$D$125:$E$240,2,0)</f>
        <v>#N/A</v>
      </c>
      <c r="H3661" s="86"/>
      <c r="I3661" s="86"/>
      <c r="J3661" s="15"/>
      <c r="K3661" s="92">
        <f t="shared" si="235"/>
        <v>0</v>
      </c>
      <c r="L3661" s="93">
        <f t="shared" si="236"/>
        <v>0</v>
      </c>
      <c r="M3661" s="94" t="str">
        <f>+IFERROR(VLOOKUP(LEFT(F3661,4),'ESTADAR V3 2025'!$C$4:$G$116,4,0),"")</f>
        <v/>
      </c>
      <c r="N3661" s="95" t="str">
        <f t="shared" si="237"/>
        <v/>
      </c>
      <c r="O3661" s="96" t="str">
        <f t="shared" si="238"/>
        <v/>
      </c>
      <c r="P3661" s="14"/>
      <c r="Q3661" s="14"/>
      <c r="R3661" s="218" t="e">
        <f>+VLOOKUP(F3661,'ESTADAR V3 2025'!$D$125:$G$236,4,FALSE)</f>
        <v>#N/A</v>
      </c>
    </row>
    <row r="3662" spans="1:18" x14ac:dyDescent="0.35">
      <c r="A3662" s="83" t="str">
        <f>IFERROR(VLOOKUP(LEFT(F3662,4),Tabla3[[COD]:[PROCESO]],5,0),"")</f>
        <v/>
      </c>
      <c r="B3662" s="15"/>
      <c r="C3662" s="85"/>
      <c r="D3662" s="84" t="e">
        <f>VLOOKUP(E3662,FINCAS!$A$2:$B$77,2,0)</f>
        <v>#N/A</v>
      </c>
      <c r="E3662" s="15"/>
      <c r="F3662" s="15"/>
      <c r="G3662" s="82" t="e">
        <f>VLOOKUP(F3662,'ESTADAR V3 2025'!$D$125:$E$240,2,0)</f>
        <v>#N/A</v>
      </c>
      <c r="H3662" s="86"/>
      <c r="I3662" s="86"/>
      <c r="J3662" s="15"/>
      <c r="K3662" s="92">
        <f t="shared" si="235"/>
        <v>0</v>
      </c>
      <c r="L3662" s="93">
        <f t="shared" si="236"/>
        <v>0</v>
      </c>
      <c r="M3662" s="94" t="str">
        <f>+IFERROR(VLOOKUP(LEFT(F3662,4),'ESTADAR V3 2025'!$C$4:$G$116,4,0),"")</f>
        <v/>
      </c>
      <c r="N3662" s="95" t="str">
        <f t="shared" si="237"/>
        <v/>
      </c>
      <c r="O3662" s="96" t="str">
        <f t="shared" si="238"/>
        <v/>
      </c>
      <c r="P3662" s="14"/>
      <c r="Q3662" s="14"/>
      <c r="R3662" s="218" t="e">
        <f>+VLOOKUP(F3662,'ESTADAR V3 2025'!$D$125:$G$236,4,FALSE)</f>
        <v>#N/A</v>
      </c>
    </row>
    <row r="3663" spans="1:18" x14ac:dyDescent="0.35">
      <c r="A3663" s="83" t="str">
        <f>IFERROR(VLOOKUP(LEFT(F3663,4),Tabla3[[COD]:[PROCESO]],5,0),"")</f>
        <v/>
      </c>
      <c r="B3663" s="15"/>
      <c r="C3663" s="85"/>
      <c r="D3663" s="84" t="e">
        <f>VLOOKUP(E3663,FINCAS!$A$2:$B$77,2,0)</f>
        <v>#N/A</v>
      </c>
      <c r="E3663" s="15"/>
      <c r="F3663" s="15"/>
      <c r="G3663" s="82" t="e">
        <f>VLOOKUP(F3663,'ESTADAR V3 2025'!$D$125:$E$240,2,0)</f>
        <v>#N/A</v>
      </c>
      <c r="H3663" s="86"/>
      <c r="I3663" s="86"/>
      <c r="J3663" s="15"/>
      <c r="K3663" s="92">
        <f t="shared" si="235"/>
        <v>0</v>
      </c>
      <c r="L3663" s="93">
        <f t="shared" si="236"/>
        <v>0</v>
      </c>
      <c r="M3663" s="94" t="str">
        <f>+IFERROR(VLOOKUP(LEFT(F3663,4),'ESTADAR V3 2025'!$C$4:$G$116,4,0),"")</f>
        <v/>
      </c>
      <c r="N3663" s="95" t="str">
        <f t="shared" si="237"/>
        <v/>
      </c>
      <c r="O3663" s="96" t="str">
        <f t="shared" si="238"/>
        <v/>
      </c>
      <c r="P3663" s="14"/>
      <c r="Q3663" s="14"/>
      <c r="R3663" s="218" t="e">
        <f>+VLOOKUP(F3663,'ESTADAR V3 2025'!$D$125:$G$236,4,FALSE)</f>
        <v>#N/A</v>
      </c>
    </row>
    <row r="3664" spans="1:18" x14ac:dyDescent="0.35">
      <c r="A3664" s="83" t="str">
        <f>IFERROR(VLOOKUP(LEFT(F3664,4),Tabla3[[COD]:[PROCESO]],5,0),"")</f>
        <v/>
      </c>
      <c r="B3664" s="15"/>
      <c r="C3664" s="85"/>
      <c r="D3664" s="84" t="e">
        <f>VLOOKUP(E3664,FINCAS!$A$2:$B$77,2,0)</f>
        <v>#N/A</v>
      </c>
      <c r="E3664" s="15"/>
      <c r="F3664" s="15"/>
      <c r="G3664" s="82" t="e">
        <f>VLOOKUP(F3664,'ESTADAR V3 2025'!$D$125:$E$240,2,0)</f>
        <v>#N/A</v>
      </c>
      <c r="H3664" s="86"/>
      <c r="I3664" s="86"/>
      <c r="J3664" s="15"/>
      <c r="K3664" s="92">
        <f t="shared" si="235"/>
        <v>0</v>
      </c>
      <c r="L3664" s="93">
        <f t="shared" si="236"/>
        <v>0</v>
      </c>
      <c r="M3664" s="94" t="str">
        <f>+IFERROR(VLOOKUP(LEFT(F3664,4),'ESTADAR V3 2025'!$C$4:$G$116,4,0),"")</f>
        <v/>
      </c>
      <c r="N3664" s="95" t="str">
        <f t="shared" si="237"/>
        <v/>
      </c>
      <c r="O3664" s="96" t="str">
        <f t="shared" si="238"/>
        <v/>
      </c>
      <c r="P3664" s="14"/>
      <c r="Q3664" s="14"/>
      <c r="R3664" s="218" t="e">
        <f>+VLOOKUP(F3664,'ESTADAR V3 2025'!$D$125:$G$236,4,FALSE)</f>
        <v>#N/A</v>
      </c>
    </row>
    <row r="3665" spans="1:18" x14ac:dyDescent="0.35">
      <c r="A3665" s="83" t="str">
        <f>IFERROR(VLOOKUP(LEFT(F3665,4),Tabla3[[COD]:[PROCESO]],5,0),"")</f>
        <v/>
      </c>
      <c r="B3665" s="15"/>
      <c r="C3665" s="85"/>
      <c r="D3665" s="84" t="e">
        <f>VLOOKUP(E3665,FINCAS!$A$2:$B$77,2,0)</f>
        <v>#N/A</v>
      </c>
      <c r="E3665" s="15"/>
      <c r="F3665" s="15"/>
      <c r="G3665" s="82" t="e">
        <f>VLOOKUP(F3665,'ESTADAR V3 2025'!$D$125:$E$240,2,0)</f>
        <v>#N/A</v>
      </c>
      <c r="H3665" s="86"/>
      <c r="I3665" s="86"/>
      <c r="J3665" s="15"/>
      <c r="K3665" s="92">
        <f t="shared" si="235"/>
        <v>0</v>
      </c>
      <c r="L3665" s="93">
        <f t="shared" si="236"/>
        <v>0</v>
      </c>
      <c r="M3665" s="94" t="str">
        <f>+IFERROR(VLOOKUP(LEFT(F3665,4),'ESTADAR V3 2025'!$C$4:$G$116,4,0),"")</f>
        <v/>
      </c>
      <c r="N3665" s="95" t="str">
        <f t="shared" si="237"/>
        <v/>
      </c>
      <c r="O3665" s="96" t="str">
        <f t="shared" si="238"/>
        <v/>
      </c>
      <c r="P3665" s="14"/>
      <c r="Q3665" s="14"/>
      <c r="R3665" s="218" t="e">
        <f>+VLOOKUP(F3665,'ESTADAR V3 2025'!$D$125:$G$236,4,FALSE)</f>
        <v>#N/A</v>
      </c>
    </row>
    <row r="3666" spans="1:18" x14ac:dyDescent="0.35">
      <c r="A3666" s="83" t="str">
        <f>IFERROR(VLOOKUP(LEFT(F3666,4),Tabla3[[COD]:[PROCESO]],5,0),"")</f>
        <v/>
      </c>
      <c r="B3666" s="15"/>
      <c r="C3666" s="85"/>
      <c r="D3666" s="84" t="e">
        <f>VLOOKUP(E3666,FINCAS!$A$2:$B$77,2,0)</f>
        <v>#N/A</v>
      </c>
      <c r="E3666" s="15"/>
      <c r="F3666" s="15"/>
      <c r="G3666" s="82" t="e">
        <f>VLOOKUP(F3666,'ESTADAR V3 2025'!$D$125:$E$240,2,0)</f>
        <v>#N/A</v>
      </c>
      <c r="H3666" s="86"/>
      <c r="I3666" s="86"/>
      <c r="J3666" s="15"/>
      <c r="K3666" s="92">
        <f t="shared" si="235"/>
        <v>0</v>
      </c>
      <c r="L3666" s="93">
        <f t="shared" si="236"/>
        <v>0</v>
      </c>
      <c r="M3666" s="94" t="str">
        <f>+IFERROR(VLOOKUP(LEFT(F3666,4),'ESTADAR V3 2025'!$C$4:$G$116,4,0),"")</f>
        <v/>
      </c>
      <c r="N3666" s="95" t="str">
        <f t="shared" si="237"/>
        <v/>
      </c>
      <c r="O3666" s="96" t="str">
        <f t="shared" si="238"/>
        <v/>
      </c>
      <c r="P3666" s="14"/>
      <c r="Q3666" s="14"/>
      <c r="R3666" s="218" t="e">
        <f>+VLOOKUP(F3666,'ESTADAR V3 2025'!$D$125:$G$236,4,FALSE)</f>
        <v>#N/A</v>
      </c>
    </row>
    <row r="3667" spans="1:18" x14ac:dyDescent="0.35">
      <c r="A3667" s="83" t="str">
        <f>IFERROR(VLOOKUP(LEFT(F3667,4),Tabla3[[COD]:[PROCESO]],5,0),"")</f>
        <v/>
      </c>
      <c r="B3667" s="15"/>
      <c r="C3667" s="85"/>
      <c r="D3667" s="84" t="e">
        <f>VLOOKUP(E3667,FINCAS!$A$2:$B$77,2,0)</f>
        <v>#N/A</v>
      </c>
      <c r="E3667" s="15"/>
      <c r="F3667" s="15"/>
      <c r="G3667" s="82" t="e">
        <f>VLOOKUP(F3667,'ESTADAR V3 2025'!$D$125:$E$240,2,0)</f>
        <v>#N/A</v>
      </c>
      <c r="H3667" s="86"/>
      <c r="I3667" s="86"/>
      <c r="J3667" s="15"/>
      <c r="K3667" s="92">
        <f t="shared" si="235"/>
        <v>0</v>
      </c>
      <c r="L3667" s="93">
        <f t="shared" si="236"/>
        <v>0</v>
      </c>
      <c r="M3667" s="94" t="str">
        <f>+IFERROR(VLOOKUP(LEFT(F3667,4),'ESTADAR V3 2025'!$C$4:$G$116,4,0),"")</f>
        <v/>
      </c>
      <c r="N3667" s="95" t="str">
        <f t="shared" si="237"/>
        <v/>
      </c>
      <c r="O3667" s="96" t="str">
        <f t="shared" si="238"/>
        <v/>
      </c>
      <c r="P3667" s="14"/>
      <c r="Q3667" s="14"/>
      <c r="R3667" s="218" t="e">
        <f>+VLOOKUP(F3667,'ESTADAR V3 2025'!$D$125:$G$236,4,FALSE)</f>
        <v>#N/A</v>
      </c>
    </row>
    <row r="3668" spans="1:18" x14ac:dyDescent="0.35">
      <c r="A3668" s="83" t="str">
        <f>IFERROR(VLOOKUP(LEFT(F3668,4),Tabla3[[COD]:[PROCESO]],5,0),"")</f>
        <v/>
      </c>
      <c r="B3668" s="15"/>
      <c r="C3668" s="85"/>
      <c r="D3668" s="84" t="e">
        <f>VLOOKUP(E3668,FINCAS!$A$2:$B$77,2,0)</f>
        <v>#N/A</v>
      </c>
      <c r="E3668" s="15"/>
      <c r="F3668" s="15"/>
      <c r="G3668" s="82" t="e">
        <f>VLOOKUP(F3668,'ESTADAR V3 2025'!$D$125:$E$240,2,0)</f>
        <v>#N/A</v>
      </c>
      <c r="H3668" s="86"/>
      <c r="I3668" s="86"/>
      <c r="J3668" s="15"/>
      <c r="K3668" s="92">
        <f t="shared" si="235"/>
        <v>0</v>
      </c>
      <c r="L3668" s="93">
        <f t="shared" si="236"/>
        <v>0</v>
      </c>
      <c r="M3668" s="94" t="str">
        <f>+IFERROR(VLOOKUP(LEFT(F3668,4),'ESTADAR V3 2025'!$C$4:$G$116,4,0),"")</f>
        <v/>
      </c>
      <c r="N3668" s="95" t="str">
        <f t="shared" si="237"/>
        <v/>
      </c>
      <c r="O3668" s="96" t="str">
        <f t="shared" si="238"/>
        <v/>
      </c>
      <c r="P3668" s="14"/>
      <c r="Q3668" s="14"/>
      <c r="R3668" s="218" t="e">
        <f>+VLOOKUP(F3668,'ESTADAR V3 2025'!$D$125:$G$236,4,FALSE)</f>
        <v>#N/A</v>
      </c>
    </row>
    <row r="3669" spans="1:18" x14ac:dyDescent="0.35">
      <c r="A3669" s="83" t="str">
        <f>IFERROR(VLOOKUP(LEFT(F3669,4),Tabla3[[COD]:[PROCESO]],5,0),"")</f>
        <v/>
      </c>
      <c r="B3669" s="15"/>
      <c r="C3669" s="85"/>
      <c r="D3669" s="84" t="e">
        <f>VLOOKUP(E3669,FINCAS!$A$2:$B$77,2,0)</f>
        <v>#N/A</v>
      </c>
      <c r="E3669" s="15"/>
      <c r="F3669" s="15"/>
      <c r="G3669" s="82" t="e">
        <f>VLOOKUP(F3669,'ESTADAR V3 2025'!$D$125:$E$240,2,0)</f>
        <v>#N/A</v>
      </c>
      <c r="H3669" s="86"/>
      <c r="I3669" s="86"/>
      <c r="J3669" s="15"/>
      <c r="K3669" s="92">
        <f t="shared" si="235"/>
        <v>0</v>
      </c>
      <c r="L3669" s="93">
        <f t="shared" si="236"/>
        <v>0</v>
      </c>
      <c r="M3669" s="94" t="str">
        <f>+IFERROR(VLOOKUP(LEFT(F3669,4),'ESTADAR V3 2025'!$C$4:$G$116,4,0),"")</f>
        <v/>
      </c>
      <c r="N3669" s="95" t="str">
        <f t="shared" si="237"/>
        <v/>
      </c>
      <c r="O3669" s="96" t="str">
        <f t="shared" si="238"/>
        <v/>
      </c>
      <c r="P3669" s="14"/>
      <c r="Q3669" s="14"/>
      <c r="R3669" s="218" t="e">
        <f>+VLOOKUP(F3669,'ESTADAR V3 2025'!$D$125:$G$236,4,FALSE)</f>
        <v>#N/A</v>
      </c>
    </row>
    <row r="3670" spans="1:18" x14ac:dyDescent="0.35">
      <c r="A3670" s="83" t="str">
        <f>IFERROR(VLOOKUP(LEFT(F3670,4),Tabla3[[COD]:[PROCESO]],5,0),"")</f>
        <v/>
      </c>
      <c r="B3670" s="15"/>
      <c r="C3670" s="85"/>
      <c r="D3670" s="84" t="e">
        <f>VLOOKUP(E3670,FINCAS!$A$2:$B$77,2,0)</f>
        <v>#N/A</v>
      </c>
      <c r="E3670" s="15"/>
      <c r="F3670" s="15"/>
      <c r="G3670" s="82" t="e">
        <f>VLOOKUP(F3670,'ESTADAR V3 2025'!$D$125:$E$240,2,0)</f>
        <v>#N/A</v>
      </c>
      <c r="H3670" s="86"/>
      <c r="I3670" s="86"/>
      <c r="J3670" s="15"/>
      <c r="K3670" s="92">
        <f t="shared" si="235"/>
        <v>0</v>
      </c>
      <c r="L3670" s="93">
        <f t="shared" si="236"/>
        <v>0</v>
      </c>
      <c r="M3670" s="94" t="str">
        <f>+IFERROR(VLOOKUP(LEFT(F3670,4),'ESTADAR V3 2025'!$C$4:$G$116,4,0),"")</f>
        <v/>
      </c>
      <c r="N3670" s="95" t="str">
        <f t="shared" si="237"/>
        <v/>
      </c>
      <c r="O3670" s="96" t="str">
        <f t="shared" si="238"/>
        <v/>
      </c>
      <c r="P3670" s="14"/>
      <c r="Q3670" s="14"/>
      <c r="R3670" s="218" t="e">
        <f>+VLOOKUP(F3670,'ESTADAR V3 2025'!$D$125:$G$236,4,FALSE)</f>
        <v>#N/A</v>
      </c>
    </row>
    <row r="3671" spans="1:18" x14ac:dyDescent="0.35">
      <c r="A3671" s="83" t="str">
        <f>IFERROR(VLOOKUP(LEFT(F3671,4),Tabla3[[COD]:[PROCESO]],5,0),"")</f>
        <v/>
      </c>
      <c r="B3671" s="15"/>
      <c r="C3671" s="85"/>
      <c r="D3671" s="84" t="e">
        <f>VLOOKUP(E3671,FINCAS!$A$2:$B$77,2,0)</f>
        <v>#N/A</v>
      </c>
      <c r="E3671" s="15"/>
      <c r="F3671" s="15"/>
      <c r="G3671" s="82" t="e">
        <f>VLOOKUP(F3671,'ESTADAR V3 2025'!$D$125:$E$240,2,0)</f>
        <v>#N/A</v>
      </c>
      <c r="H3671" s="86"/>
      <c r="I3671" s="86"/>
      <c r="J3671" s="15"/>
      <c r="K3671" s="92">
        <f t="shared" si="235"/>
        <v>0</v>
      </c>
      <c r="L3671" s="93">
        <f t="shared" si="236"/>
        <v>0</v>
      </c>
      <c r="M3671" s="94" t="str">
        <f>+IFERROR(VLOOKUP(LEFT(F3671,4),'ESTADAR V3 2025'!$C$4:$G$116,4,0),"")</f>
        <v/>
      </c>
      <c r="N3671" s="95" t="str">
        <f t="shared" si="237"/>
        <v/>
      </c>
      <c r="O3671" s="96" t="str">
        <f t="shared" si="238"/>
        <v/>
      </c>
      <c r="P3671" s="14"/>
      <c r="Q3671" s="14"/>
      <c r="R3671" s="218" t="e">
        <f>+VLOOKUP(F3671,'ESTADAR V3 2025'!$D$125:$G$236,4,FALSE)</f>
        <v>#N/A</v>
      </c>
    </row>
    <row r="3672" spans="1:18" x14ac:dyDescent="0.35">
      <c r="A3672" s="83" t="str">
        <f>IFERROR(VLOOKUP(LEFT(F3672,4),Tabla3[[COD]:[PROCESO]],5,0),"")</f>
        <v/>
      </c>
      <c r="B3672" s="15"/>
      <c r="C3672" s="85"/>
      <c r="D3672" s="84" t="e">
        <f>VLOOKUP(E3672,FINCAS!$A$2:$B$77,2,0)</f>
        <v>#N/A</v>
      </c>
      <c r="E3672" s="15"/>
      <c r="F3672" s="15"/>
      <c r="G3672" s="82" t="e">
        <f>VLOOKUP(F3672,'ESTADAR V3 2025'!$D$125:$E$240,2,0)</f>
        <v>#N/A</v>
      </c>
      <c r="H3672" s="86"/>
      <c r="I3672" s="86"/>
      <c r="J3672" s="15"/>
      <c r="K3672" s="92">
        <f t="shared" si="235"/>
        <v>0</v>
      </c>
      <c r="L3672" s="93">
        <f t="shared" si="236"/>
        <v>0</v>
      </c>
      <c r="M3672" s="94" t="str">
        <f>+IFERROR(VLOOKUP(LEFT(F3672,4),'ESTADAR V3 2025'!$C$4:$G$116,4,0),"")</f>
        <v/>
      </c>
      <c r="N3672" s="95" t="str">
        <f t="shared" si="237"/>
        <v/>
      </c>
      <c r="O3672" s="96" t="str">
        <f t="shared" si="238"/>
        <v/>
      </c>
      <c r="P3672" s="14"/>
      <c r="Q3672" s="14"/>
      <c r="R3672" s="218" t="e">
        <f>+VLOOKUP(F3672,'ESTADAR V3 2025'!$D$125:$G$236,4,FALSE)</f>
        <v>#N/A</v>
      </c>
    </row>
    <row r="3673" spans="1:18" x14ac:dyDescent="0.35">
      <c r="A3673" s="83" t="str">
        <f>IFERROR(VLOOKUP(LEFT(F3673,4),Tabla3[[COD]:[PROCESO]],5,0),"")</f>
        <v/>
      </c>
      <c r="B3673" s="15"/>
      <c r="C3673" s="85"/>
      <c r="D3673" s="84" t="e">
        <f>VLOOKUP(E3673,FINCAS!$A$2:$B$77,2,0)</f>
        <v>#N/A</v>
      </c>
      <c r="E3673" s="15"/>
      <c r="F3673" s="15"/>
      <c r="G3673" s="82" t="e">
        <f>VLOOKUP(F3673,'ESTADAR V3 2025'!$D$125:$E$240,2,0)</f>
        <v>#N/A</v>
      </c>
      <c r="H3673" s="86"/>
      <c r="I3673" s="86"/>
      <c r="J3673" s="15"/>
      <c r="K3673" s="92">
        <f t="shared" si="235"/>
        <v>0</v>
      </c>
      <c r="L3673" s="93">
        <f t="shared" si="236"/>
        <v>0</v>
      </c>
      <c r="M3673" s="94" t="str">
        <f>+IFERROR(VLOOKUP(LEFT(F3673,4),'ESTADAR V3 2025'!$C$4:$G$116,4,0),"")</f>
        <v/>
      </c>
      <c r="N3673" s="95" t="str">
        <f t="shared" si="237"/>
        <v/>
      </c>
      <c r="O3673" s="96" t="str">
        <f t="shared" si="238"/>
        <v/>
      </c>
      <c r="P3673" s="14"/>
      <c r="Q3673" s="14"/>
      <c r="R3673" s="218" t="e">
        <f>+VLOOKUP(F3673,'ESTADAR V3 2025'!$D$125:$G$236,4,FALSE)</f>
        <v>#N/A</v>
      </c>
    </row>
    <row r="3674" spans="1:18" x14ac:dyDescent="0.35">
      <c r="A3674" s="83" t="str">
        <f>IFERROR(VLOOKUP(LEFT(F3674,4),Tabla3[[COD]:[PROCESO]],5,0),"")</f>
        <v/>
      </c>
      <c r="B3674" s="15"/>
      <c r="C3674" s="85"/>
      <c r="D3674" s="84" t="e">
        <f>VLOOKUP(E3674,FINCAS!$A$2:$B$77,2,0)</f>
        <v>#N/A</v>
      </c>
      <c r="E3674" s="15"/>
      <c r="F3674" s="15"/>
      <c r="G3674" s="82" t="e">
        <f>VLOOKUP(F3674,'ESTADAR V3 2025'!$D$125:$E$240,2,0)</f>
        <v>#N/A</v>
      </c>
      <c r="H3674" s="86"/>
      <c r="I3674" s="86"/>
      <c r="J3674" s="15"/>
      <c r="K3674" s="92">
        <f t="shared" si="235"/>
        <v>0</v>
      </c>
      <c r="L3674" s="93">
        <f t="shared" si="236"/>
        <v>0</v>
      </c>
      <c r="M3674" s="94" t="str">
        <f>+IFERROR(VLOOKUP(LEFT(F3674,4),'ESTADAR V3 2025'!$C$4:$G$116,4,0),"")</f>
        <v/>
      </c>
      <c r="N3674" s="95" t="str">
        <f t="shared" si="237"/>
        <v/>
      </c>
      <c r="O3674" s="96" t="str">
        <f t="shared" si="238"/>
        <v/>
      </c>
      <c r="P3674" s="14"/>
      <c r="Q3674" s="14"/>
      <c r="R3674" s="218" t="e">
        <f>+VLOOKUP(F3674,'ESTADAR V3 2025'!$D$125:$G$236,4,FALSE)</f>
        <v>#N/A</v>
      </c>
    </row>
    <row r="3675" spans="1:18" x14ac:dyDescent="0.35">
      <c r="A3675" s="83" t="str">
        <f>IFERROR(VLOOKUP(LEFT(F3675,4),Tabla3[[COD]:[PROCESO]],5,0),"")</f>
        <v/>
      </c>
      <c r="B3675" s="15"/>
      <c r="C3675" s="85"/>
      <c r="D3675" s="84" t="e">
        <f>VLOOKUP(E3675,FINCAS!$A$2:$B$77,2,0)</f>
        <v>#N/A</v>
      </c>
      <c r="E3675" s="15"/>
      <c r="F3675" s="15"/>
      <c r="G3675" s="82" t="e">
        <f>VLOOKUP(F3675,'ESTADAR V3 2025'!$D$125:$E$240,2,0)</f>
        <v>#N/A</v>
      </c>
      <c r="H3675" s="86"/>
      <c r="I3675" s="86"/>
      <c r="J3675" s="15"/>
      <c r="K3675" s="92">
        <f t="shared" si="235"/>
        <v>0</v>
      </c>
      <c r="L3675" s="93">
        <f t="shared" si="236"/>
        <v>0</v>
      </c>
      <c r="M3675" s="94" t="str">
        <f>+IFERROR(VLOOKUP(LEFT(F3675,4),'ESTADAR V3 2025'!$C$4:$G$116,4,0),"")</f>
        <v/>
      </c>
      <c r="N3675" s="95" t="str">
        <f t="shared" si="237"/>
        <v/>
      </c>
      <c r="O3675" s="96" t="str">
        <f t="shared" si="238"/>
        <v/>
      </c>
      <c r="P3675" s="14"/>
      <c r="Q3675" s="14"/>
      <c r="R3675" s="218" t="e">
        <f>+VLOOKUP(F3675,'ESTADAR V3 2025'!$D$125:$G$236,4,FALSE)</f>
        <v>#N/A</v>
      </c>
    </row>
    <row r="3676" spans="1:18" x14ac:dyDescent="0.35">
      <c r="A3676" s="83" t="str">
        <f>IFERROR(VLOOKUP(LEFT(F3676,4),Tabla3[[COD]:[PROCESO]],5,0),"")</f>
        <v/>
      </c>
      <c r="B3676" s="15"/>
      <c r="C3676" s="85"/>
      <c r="D3676" s="84" t="e">
        <f>VLOOKUP(E3676,FINCAS!$A$2:$B$77,2,0)</f>
        <v>#N/A</v>
      </c>
      <c r="E3676" s="15"/>
      <c r="F3676" s="15"/>
      <c r="G3676" s="82" t="e">
        <f>VLOOKUP(F3676,'ESTADAR V3 2025'!$D$125:$E$240,2,0)</f>
        <v>#N/A</v>
      </c>
      <c r="H3676" s="86"/>
      <c r="I3676" s="86"/>
      <c r="J3676" s="15"/>
      <c r="K3676" s="92">
        <f t="shared" si="235"/>
        <v>0</v>
      </c>
      <c r="L3676" s="93">
        <f t="shared" si="236"/>
        <v>0</v>
      </c>
      <c r="M3676" s="94" t="str">
        <f>+IFERROR(VLOOKUP(LEFT(F3676,4),'ESTADAR V3 2025'!$C$4:$G$116,4,0),"")</f>
        <v/>
      </c>
      <c r="N3676" s="95" t="str">
        <f t="shared" si="237"/>
        <v/>
      </c>
      <c r="O3676" s="96" t="str">
        <f t="shared" si="238"/>
        <v/>
      </c>
      <c r="P3676" s="14"/>
      <c r="Q3676" s="14"/>
      <c r="R3676" s="218" t="e">
        <f>+VLOOKUP(F3676,'ESTADAR V3 2025'!$D$125:$G$236,4,FALSE)</f>
        <v>#N/A</v>
      </c>
    </row>
    <row r="3677" spans="1:18" x14ac:dyDescent="0.35">
      <c r="A3677" s="83" t="str">
        <f>IFERROR(VLOOKUP(LEFT(F3677,4),Tabla3[[COD]:[PROCESO]],5,0),"")</f>
        <v/>
      </c>
      <c r="B3677" s="15"/>
      <c r="C3677" s="85"/>
      <c r="D3677" s="84" t="e">
        <f>VLOOKUP(E3677,FINCAS!$A$2:$B$77,2,0)</f>
        <v>#N/A</v>
      </c>
      <c r="E3677" s="15"/>
      <c r="F3677" s="15"/>
      <c r="G3677" s="82" t="e">
        <f>VLOOKUP(F3677,'ESTADAR V3 2025'!$D$125:$E$240,2,0)</f>
        <v>#N/A</v>
      </c>
      <c r="H3677" s="86"/>
      <c r="I3677" s="86"/>
      <c r="J3677" s="15"/>
      <c r="K3677" s="92">
        <f t="shared" si="235"/>
        <v>0</v>
      </c>
      <c r="L3677" s="93">
        <f t="shared" si="236"/>
        <v>0</v>
      </c>
      <c r="M3677" s="94" t="str">
        <f>+IFERROR(VLOOKUP(LEFT(F3677,4),'ESTADAR V3 2025'!$C$4:$G$116,4,0),"")</f>
        <v/>
      </c>
      <c r="N3677" s="95" t="str">
        <f t="shared" si="237"/>
        <v/>
      </c>
      <c r="O3677" s="96" t="str">
        <f t="shared" si="238"/>
        <v/>
      </c>
      <c r="P3677" s="14"/>
      <c r="Q3677" s="14"/>
      <c r="R3677" s="218" t="e">
        <f>+VLOOKUP(F3677,'ESTADAR V3 2025'!$D$125:$G$236,4,FALSE)</f>
        <v>#N/A</v>
      </c>
    </row>
    <row r="3678" spans="1:18" x14ac:dyDescent="0.35">
      <c r="A3678" s="83" t="str">
        <f>IFERROR(VLOOKUP(LEFT(F3678,4),Tabla3[[COD]:[PROCESO]],5,0),"")</f>
        <v/>
      </c>
      <c r="B3678" s="15"/>
      <c r="C3678" s="85"/>
      <c r="D3678" s="84" t="e">
        <f>VLOOKUP(E3678,FINCAS!$A$2:$B$77,2,0)</f>
        <v>#N/A</v>
      </c>
      <c r="E3678" s="15"/>
      <c r="F3678" s="15"/>
      <c r="G3678" s="82" t="e">
        <f>VLOOKUP(F3678,'ESTADAR V3 2025'!$D$125:$E$240,2,0)</f>
        <v>#N/A</v>
      </c>
      <c r="H3678" s="86"/>
      <c r="I3678" s="86"/>
      <c r="J3678" s="15"/>
      <c r="K3678" s="92">
        <f t="shared" si="235"/>
        <v>0</v>
      </c>
      <c r="L3678" s="93">
        <f t="shared" si="236"/>
        <v>0</v>
      </c>
      <c r="M3678" s="94" t="str">
        <f>+IFERROR(VLOOKUP(LEFT(F3678,4),'ESTADAR V3 2025'!$C$4:$G$116,4,0),"")</f>
        <v/>
      </c>
      <c r="N3678" s="95" t="str">
        <f t="shared" si="237"/>
        <v/>
      </c>
      <c r="O3678" s="96" t="str">
        <f t="shared" si="238"/>
        <v/>
      </c>
      <c r="P3678" s="14"/>
      <c r="Q3678" s="14"/>
      <c r="R3678" s="218" t="e">
        <f>+VLOOKUP(F3678,'ESTADAR V3 2025'!$D$125:$G$236,4,FALSE)</f>
        <v>#N/A</v>
      </c>
    </row>
    <row r="3679" spans="1:18" x14ac:dyDescent="0.35">
      <c r="A3679" s="83" t="str">
        <f>IFERROR(VLOOKUP(LEFT(F3679,4),Tabla3[[COD]:[PROCESO]],5,0),"")</f>
        <v/>
      </c>
      <c r="B3679" s="15"/>
      <c r="C3679" s="85"/>
      <c r="D3679" s="84" t="e">
        <f>VLOOKUP(E3679,FINCAS!$A$2:$B$77,2,0)</f>
        <v>#N/A</v>
      </c>
      <c r="E3679" s="15"/>
      <c r="F3679" s="15"/>
      <c r="G3679" s="82" t="e">
        <f>VLOOKUP(F3679,'ESTADAR V3 2025'!$D$125:$E$240,2,0)</f>
        <v>#N/A</v>
      </c>
      <c r="H3679" s="86"/>
      <c r="I3679" s="86"/>
      <c r="J3679" s="15"/>
      <c r="K3679" s="92">
        <f t="shared" si="235"/>
        <v>0</v>
      </c>
      <c r="L3679" s="93">
        <f t="shared" si="236"/>
        <v>0</v>
      </c>
      <c r="M3679" s="94" t="str">
        <f>+IFERROR(VLOOKUP(LEFT(F3679,4),'ESTADAR V3 2025'!$C$4:$G$116,4,0),"")</f>
        <v/>
      </c>
      <c r="N3679" s="95" t="str">
        <f t="shared" si="237"/>
        <v/>
      </c>
      <c r="O3679" s="96" t="str">
        <f t="shared" si="238"/>
        <v/>
      </c>
      <c r="P3679" s="14"/>
      <c r="Q3679" s="14"/>
      <c r="R3679" s="218" t="e">
        <f>+VLOOKUP(F3679,'ESTADAR V3 2025'!$D$125:$G$236,4,FALSE)</f>
        <v>#N/A</v>
      </c>
    </row>
    <row r="3680" spans="1:18" x14ac:dyDescent="0.35">
      <c r="A3680" s="83" t="str">
        <f>IFERROR(VLOOKUP(LEFT(F3680,4),Tabla3[[COD]:[PROCESO]],5,0),"")</f>
        <v/>
      </c>
      <c r="B3680" s="15"/>
      <c r="C3680" s="85"/>
      <c r="D3680" s="84" t="e">
        <f>VLOOKUP(E3680,FINCAS!$A$2:$B$77,2,0)</f>
        <v>#N/A</v>
      </c>
      <c r="E3680" s="15"/>
      <c r="F3680" s="15"/>
      <c r="G3680" s="82" t="e">
        <f>VLOOKUP(F3680,'ESTADAR V3 2025'!$D$125:$E$240,2,0)</f>
        <v>#N/A</v>
      </c>
      <c r="H3680" s="86"/>
      <c r="I3680" s="86"/>
      <c r="J3680" s="15"/>
      <c r="K3680" s="92">
        <f t="shared" si="235"/>
        <v>0</v>
      </c>
      <c r="L3680" s="93">
        <f t="shared" si="236"/>
        <v>0</v>
      </c>
      <c r="M3680" s="94" t="str">
        <f>+IFERROR(VLOOKUP(LEFT(F3680,4),'ESTADAR V3 2025'!$C$4:$G$116,4,0),"")</f>
        <v/>
      </c>
      <c r="N3680" s="95" t="str">
        <f t="shared" si="237"/>
        <v/>
      </c>
      <c r="O3680" s="96" t="str">
        <f t="shared" si="238"/>
        <v/>
      </c>
      <c r="P3680" s="14"/>
      <c r="Q3680" s="14"/>
      <c r="R3680" s="218" t="e">
        <f>+VLOOKUP(F3680,'ESTADAR V3 2025'!$D$125:$G$236,4,FALSE)</f>
        <v>#N/A</v>
      </c>
    </row>
    <row r="3681" spans="1:18" x14ac:dyDescent="0.35">
      <c r="A3681" s="83" t="str">
        <f>IFERROR(VLOOKUP(LEFT(F3681,4),Tabla3[[COD]:[PROCESO]],5,0),"")</f>
        <v/>
      </c>
      <c r="B3681" s="15"/>
      <c r="C3681" s="85"/>
      <c r="D3681" s="84" t="e">
        <f>VLOOKUP(E3681,FINCAS!$A$2:$B$77,2,0)</f>
        <v>#N/A</v>
      </c>
      <c r="E3681" s="15"/>
      <c r="F3681" s="15"/>
      <c r="G3681" s="82" t="e">
        <f>VLOOKUP(F3681,'ESTADAR V3 2025'!$D$125:$E$240,2,0)</f>
        <v>#N/A</v>
      </c>
      <c r="H3681" s="86"/>
      <c r="I3681" s="86"/>
      <c r="J3681" s="15"/>
      <c r="K3681" s="92">
        <f t="shared" ref="K3681:K3744" si="239">+IFERROR(L3681,M3681)</f>
        <v>0</v>
      </c>
      <c r="L3681" s="93">
        <f t="shared" ref="L3681:L3744" si="240">+(I3681-H3681)*24</f>
        <v>0</v>
      </c>
      <c r="M3681" s="94" t="str">
        <f>+IFERROR(VLOOKUP(LEFT(F3681,4),'ESTADAR V3 2025'!$C$4:$G$116,4,0),"")</f>
        <v/>
      </c>
      <c r="N3681" s="95" t="str">
        <f t="shared" ref="N3681:N3744" si="241">IFERROR(J3681/L3681,"")</f>
        <v/>
      </c>
      <c r="O3681" s="96" t="str">
        <f t="shared" ref="O3681:O3744" si="242">IFERROR(N3681/M3681,"")</f>
        <v/>
      </c>
      <c r="P3681" s="14"/>
      <c r="Q3681" s="14"/>
      <c r="R3681" s="218" t="e">
        <f>+VLOOKUP(F3681,'ESTADAR V3 2025'!$D$125:$G$236,4,FALSE)</f>
        <v>#N/A</v>
      </c>
    </row>
    <row r="3682" spans="1:18" x14ac:dyDescent="0.35">
      <c r="A3682" s="83" t="str">
        <f>IFERROR(VLOOKUP(LEFT(F3682,4),Tabla3[[COD]:[PROCESO]],5,0),"")</f>
        <v/>
      </c>
      <c r="B3682" s="15"/>
      <c r="C3682" s="85"/>
      <c r="D3682" s="84" t="e">
        <f>VLOOKUP(E3682,FINCAS!$A$2:$B$77,2,0)</f>
        <v>#N/A</v>
      </c>
      <c r="E3682" s="15"/>
      <c r="F3682" s="15"/>
      <c r="G3682" s="82" t="e">
        <f>VLOOKUP(F3682,'ESTADAR V3 2025'!$D$125:$E$240,2,0)</f>
        <v>#N/A</v>
      </c>
      <c r="H3682" s="86"/>
      <c r="I3682" s="86"/>
      <c r="J3682" s="15"/>
      <c r="K3682" s="92">
        <f t="shared" si="239"/>
        <v>0</v>
      </c>
      <c r="L3682" s="93">
        <f t="shared" si="240"/>
        <v>0</v>
      </c>
      <c r="M3682" s="94" t="str">
        <f>+IFERROR(VLOOKUP(LEFT(F3682,4),'ESTADAR V3 2025'!$C$4:$G$116,4,0),"")</f>
        <v/>
      </c>
      <c r="N3682" s="95" t="str">
        <f t="shared" si="241"/>
        <v/>
      </c>
      <c r="O3682" s="96" t="str">
        <f t="shared" si="242"/>
        <v/>
      </c>
      <c r="P3682" s="14"/>
      <c r="Q3682" s="14"/>
      <c r="R3682" s="218" t="e">
        <f>+VLOOKUP(F3682,'ESTADAR V3 2025'!$D$125:$G$236,4,FALSE)</f>
        <v>#N/A</v>
      </c>
    </row>
    <row r="3683" spans="1:18" x14ac:dyDescent="0.35">
      <c r="A3683" s="83" t="str">
        <f>IFERROR(VLOOKUP(LEFT(F3683,4),Tabla3[[COD]:[PROCESO]],5,0),"")</f>
        <v/>
      </c>
      <c r="B3683" s="15"/>
      <c r="C3683" s="85"/>
      <c r="D3683" s="84" t="e">
        <f>VLOOKUP(E3683,FINCAS!$A$2:$B$77,2,0)</f>
        <v>#N/A</v>
      </c>
      <c r="E3683" s="15"/>
      <c r="F3683" s="15"/>
      <c r="G3683" s="82" t="e">
        <f>VLOOKUP(F3683,'ESTADAR V3 2025'!$D$125:$E$240,2,0)</f>
        <v>#N/A</v>
      </c>
      <c r="H3683" s="86"/>
      <c r="I3683" s="86"/>
      <c r="J3683" s="15"/>
      <c r="K3683" s="92">
        <f t="shared" si="239"/>
        <v>0</v>
      </c>
      <c r="L3683" s="93">
        <f t="shared" si="240"/>
        <v>0</v>
      </c>
      <c r="M3683" s="94" t="str">
        <f>+IFERROR(VLOOKUP(LEFT(F3683,4),'ESTADAR V3 2025'!$C$4:$G$116,4,0),"")</f>
        <v/>
      </c>
      <c r="N3683" s="95" t="str">
        <f t="shared" si="241"/>
        <v/>
      </c>
      <c r="O3683" s="96" t="str">
        <f t="shared" si="242"/>
        <v/>
      </c>
      <c r="P3683" s="14"/>
      <c r="Q3683" s="14"/>
      <c r="R3683" s="218" t="e">
        <f>+VLOOKUP(F3683,'ESTADAR V3 2025'!$D$125:$G$236,4,FALSE)</f>
        <v>#N/A</v>
      </c>
    </row>
    <row r="3684" spans="1:18" x14ac:dyDescent="0.35">
      <c r="A3684" s="83" t="str">
        <f>IFERROR(VLOOKUP(LEFT(F3684,4),Tabla3[[COD]:[PROCESO]],5,0),"")</f>
        <v/>
      </c>
      <c r="B3684" s="15"/>
      <c r="C3684" s="85"/>
      <c r="D3684" s="84" t="e">
        <f>VLOOKUP(E3684,FINCAS!$A$2:$B$77,2,0)</f>
        <v>#N/A</v>
      </c>
      <c r="E3684" s="15"/>
      <c r="F3684" s="15"/>
      <c r="G3684" s="82" t="e">
        <f>VLOOKUP(F3684,'ESTADAR V3 2025'!$D$125:$E$240,2,0)</f>
        <v>#N/A</v>
      </c>
      <c r="H3684" s="86"/>
      <c r="I3684" s="86"/>
      <c r="J3684" s="15"/>
      <c r="K3684" s="92">
        <f t="shared" si="239"/>
        <v>0</v>
      </c>
      <c r="L3684" s="93">
        <f t="shared" si="240"/>
        <v>0</v>
      </c>
      <c r="M3684" s="94" t="str">
        <f>+IFERROR(VLOOKUP(LEFT(F3684,4),'ESTADAR V3 2025'!$C$4:$G$116,4,0),"")</f>
        <v/>
      </c>
      <c r="N3684" s="95" t="str">
        <f t="shared" si="241"/>
        <v/>
      </c>
      <c r="O3684" s="96" t="str">
        <f t="shared" si="242"/>
        <v/>
      </c>
      <c r="P3684" s="14"/>
      <c r="Q3684" s="14"/>
      <c r="R3684" s="218" t="e">
        <f>+VLOOKUP(F3684,'ESTADAR V3 2025'!$D$125:$G$236,4,FALSE)</f>
        <v>#N/A</v>
      </c>
    </row>
    <row r="3685" spans="1:18" x14ac:dyDescent="0.35">
      <c r="A3685" s="83" t="str">
        <f>IFERROR(VLOOKUP(LEFT(F3685,4),Tabla3[[COD]:[PROCESO]],5,0),"")</f>
        <v/>
      </c>
      <c r="B3685" s="15"/>
      <c r="C3685" s="85"/>
      <c r="D3685" s="84" t="e">
        <f>VLOOKUP(E3685,FINCAS!$A$2:$B$77,2,0)</f>
        <v>#N/A</v>
      </c>
      <c r="E3685" s="15"/>
      <c r="F3685" s="15"/>
      <c r="G3685" s="82" t="e">
        <f>VLOOKUP(F3685,'ESTADAR V3 2025'!$D$125:$E$240,2,0)</f>
        <v>#N/A</v>
      </c>
      <c r="H3685" s="86"/>
      <c r="I3685" s="86"/>
      <c r="J3685" s="15"/>
      <c r="K3685" s="92">
        <f t="shared" si="239"/>
        <v>0</v>
      </c>
      <c r="L3685" s="93">
        <f t="shared" si="240"/>
        <v>0</v>
      </c>
      <c r="M3685" s="94" t="str">
        <f>+IFERROR(VLOOKUP(LEFT(F3685,4),'ESTADAR V3 2025'!$C$4:$G$116,4,0),"")</f>
        <v/>
      </c>
      <c r="N3685" s="95" t="str">
        <f t="shared" si="241"/>
        <v/>
      </c>
      <c r="O3685" s="96" t="str">
        <f t="shared" si="242"/>
        <v/>
      </c>
      <c r="P3685" s="14"/>
      <c r="Q3685" s="14"/>
      <c r="R3685" s="218" t="e">
        <f>+VLOOKUP(F3685,'ESTADAR V3 2025'!$D$125:$G$236,4,FALSE)</f>
        <v>#N/A</v>
      </c>
    </row>
    <row r="3686" spans="1:18" x14ac:dyDescent="0.35">
      <c r="A3686" s="83" t="str">
        <f>IFERROR(VLOOKUP(LEFT(F3686,4),Tabla3[[COD]:[PROCESO]],5,0),"")</f>
        <v/>
      </c>
      <c r="B3686" s="15"/>
      <c r="C3686" s="85"/>
      <c r="D3686" s="84" t="e">
        <f>VLOOKUP(E3686,FINCAS!$A$2:$B$77,2,0)</f>
        <v>#N/A</v>
      </c>
      <c r="E3686" s="15"/>
      <c r="F3686" s="15"/>
      <c r="G3686" s="82" t="e">
        <f>VLOOKUP(F3686,'ESTADAR V3 2025'!$D$125:$E$240,2,0)</f>
        <v>#N/A</v>
      </c>
      <c r="H3686" s="86"/>
      <c r="I3686" s="86"/>
      <c r="J3686" s="15"/>
      <c r="K3686" s="92">
        <f t="shared" si="239"/>
        <v>0</v>
      </c>
      <c r="L3686" s="93">
        <f t="shared" si="240"/>
        <v>0</v>
      </c>
      <c r="M3686" s="94" t="str">
        <f>+IFERROR(VLOOKUP(LEFT(F3686,4),'ESTADAR V3 2025'!$C$4:$G$116,4,0),"")</f>
        <v/>
      </c>
      <c r="N3686" s="95" t="str">
        <f t="shared" si="241"/>
        <v/>
      </c>
      <c r="O3686" s="96" t="str">
        <f t="shared" si="242"/>
        <v/>
      </c>
      <c r="P3686" s="14"/>
      <c r="Q3686" s="14"/>
      <c r="R3686" s="218" t="e">
        <f>+VLOOKUP(F3686,'ESTADAR V3 2025'!$D$125:$G$236,4,FALSE)</f>
        <v>#N/A</v>
      </c>
    </row>
    <row r="3687" spans="1:18" x14ac:dyDescent="0.35">
      <c r="A3687" s="83" t="str">
        <f>IFERROR(VLOOKUP(LEFT(F3687,4),Tabla3[[COD]:[PROCESO]],5,0),"")</f>
        <v/>
      </c>
      <c r="B3687" s="15"/>
      <c r="C3687" s="85"/>
      <c r="D3687" s="84" t="e">
        <f>VLOOKUP(E3687,FINCAS!$A$2:$B$77,2,0)</f>
        <v>#N/A</v>
      </c>
      <c r="E3687" s="15"/>
      <c r="F3687" s="15"/>
      <c r="G3687" s="82" t="e">
        <f>VLOOKUP(F3687,'ESTADAR V3 2025'!$D$125:$E$240,2,0)</f>
        <v>#N/A</v>
      </c>
      <c r="H3687" s="86"/>
      <c r="I3687" s="86"/>
      <c r="J3687" s="15"/>
      <c r="K3687" s="92">
        <f t="shared" si="239"/>
        <v>0</v>
      </c>
      <c r="L3687" s="93">
        <f t="shared" si="240"/>
        <v>0</v>
      </c>
      <c r="M3687" s="94" t="str">
        <f>+IFERROR(VLOOKUP(LEFT(F3687,4),'ESTADAR V3 2025'!$C$4:$G$116,4,0),"")</f>
        <v/>
      </c>
      <c r="N3687" s="95" t="str">
        <f t="shared" si="241"/>
        <v/>
      </c>
      <c r="O3687" s="96" t="str">
        <f t="shared" si="242"/>
        <v/>
      </c>
      <c r="P3687" s="14"/>
      <c r="Q3687" s="14"/>
      <c r="R3687" s="218" t="e">
        <f>+VLOOKUP(F3687,'ESTADAR V3 2025'!$D$125:$G$236,4,FALSE)</f>
        <v>#N/A</v>
      </c>
    </row>
    <row r="3688" spans="1:18" x14ac:dyDescent="0.35">
      <c r="A3688" s="83" t="str">
        <f>IFERROR(VLOOKUP(LEFT(F3688,4),Tabla3[[COD]:[PROCESO]],5,0),"")</f>
        <v/>
      </c>
      <c r="B3688" s="15"/>
      <c r="C3688" s="85"/>
      <c r="D3688" s="84" t="e">
        <f>VLOOKUP(E3688,FINCAS!$A$2:$B$77,2,0)</f>
        <v>#N/A</v>
      </c>
      <c r="E3688" s="15"/>
      <c r="F3688" s="15"/>
      <c r="G3688" s="82" t="e">
        <f>VLOOKUP(F3688,'ESTADAR V3 2025'!$D$125:$E$240,2,0)</f>
        <v>#N/A</v>
      </c>
      <c r="H3688" s="86"/>
      <c r="I3688" s="86"/>
      <c r="J3688" s="15"/>
      <c r="K3688" s="92">
        <f t="shared" si="239"/>
        <v>0</v>
      </c>
      <c r="L3688" s="93">
        <f t="shared" si="240"/>
        <v>0</v>
      </c>
      <c r="M3688" s="94" t="str">
        <f>+IFERROR(VLOOKUP(LEFT(F3688,4),'ESTADAR V3 2025'!$C$4:$G$116,4,0),"")</f>
        <v/>
      </c>
      <c r="N3688" s="95" t="str">
        <f t="shared" si="241"/>
        <v/>
      </c>
      <c r="O3688" s="96" t="str">
        <f t="shared" si="242"/>
        <v/>
      </c>
      <c r="P3688" s="14"/>
      <c r="Q3688" s="14"/>
      <c r="R3688" s="218" t="e">
        <f>+VLOOKUP(F3688,'ESTADAR V3 2025'!$D$125:$G$236,4,FALSE)</f>
        <v>#N/A</v>
      </c>
    </row>
    <row r="3689" spans="1:18" x14ac:dyDescent="0.35">
      <c r="A3689" s="83" t="str">
        <f>IFERROR(VLOOKUP(LEFT(F3689,4),Tabla3[[COD]:[PROCESO]],5,0),"")</f>
        <v/>
      </c>
      <c r="B3689" s="15"/>
      <c r="C3689" s="85"/>
      <c r="D3689" s="84" t="e">
        <f>VLOOKUP(E3689,FINCAS!$A$2:$B$77,2,0)</f>
        <v>#N/A</v>
      </c>
      <c r="E3689" s="15"/>
      <c r="F3689" s="15"/>
      <c r="G3689" s="82" t="e">
        <f>VLOOKUP(F3689,'ESTADAR V3 2025'!$D$125:$E$240,2,0)</f>
        <v>#N/A</v>
      </c>
      <c r="H3689" s="86"/>
      <c r="I3689" s="86"/>
      <c r="J3689" s="15"/>
      <c r="K3689" s="92">
        <f t="shared" si="239"/>
        <v>0</v>
      </c>
      <c r="L3689" s="93">
        <f t="shared" si="240"/>
        <v>0</v>
      </c>
      <c r="M3689" s="94" t="str">
        <f>+IFERROR(VLOOKUP(LEFT(F3689,4),'ESTADAR V3 2025'!$C$4:$G$116,4,0),"")</f>
        <v/>
      </c>
      <c r="N3689" s="95" t="str">
        <f t="shared" si="241"/>
        <v/>
      </c>
      <c r="O3689" s="96" t="str">
        <f t="shared" si="242"/>
        <v/>
      </c>
      <c r="P3689" s="14"/>
      <c r="Q3689" s="14"/>
      <c r="R3689" s="218" t="e">
        <f>+VLOOKUP(F3689,'ESTADAR V3 2025'!$D$125:$G$236,4,FALSE)</f>
        <v>#N/A</v>
      </c>
    </row>
    <row r="3690" spans="1:18" x14ac:dyDescent="0.35">
      <c r="A3690" s="83" t="str">
        <f>IFERROR(VLOOKUP(LEFT(F3690,4),Tabla3[[COD]:[PROCESO]],5,0),"")</f>
        <v/>
      </c>
      <c r="B3690" s="15"/>
      <c r="C3690" s="85"/>
      <c r="D3690" s="84" t="e">
        <f>VLOOKUP(E3690,FINCAS!$A$2:$B$77,2,0)</f>
        <v>#N/A</v>
      </c>
      <c r="E3690" s="15"/>
      <c r="F3690" s="15"/>
      <c r="G3690" s="82" t="e">
        <f>VLOOKUP(F3690,'ESTADAR V3 2025'!$D$125:$E$240,2,0)</f>
        <v>#N/A</v>
      </c>
      <c r="H3690" s="86"/>
      <c r="I3690" s="86"/>
      <c r="J3690" s="15"/>
      <c r="K3690" s="92">
        <f t="shared" si="239"/>
        <v>0</v>
      </c>
      <c r="L3690" s="93">
        <f t="shared" si="240"/>
        <v>0</v>
      </c>
      <c r="M3690" s="94" t="str">
        <f>+IFERROR(VLOOKUP(LEFT(F3690,4),'ESTADAR V3 2025'!$C$4:$G$116,4,0),"")</f>
        <v/>
      </c>
      <c r="N3690" s="95" t="str">
        <f t="shared" si="241"/>
        <v/>
      </c>
      <c r="O3690" s="96" t="str">
        <f t="shared" si="242"/>
        <v/>
      </c>
      <c r="P3690" s="14"/>
      <c r="Q3690" s="14"/>
      <c r="R3690" s="218" t="e">
        <f>+VLOOKUP(F3690,'ESTADAR V3 2025'!$D$125:$G$236,4,FALSE)</f>
        <v>#N/A</v>
      </c>
    </row>
    <row r="3691" spans="1:18" x14ac:dyDescent="0.35">
      <c r="A3691" s="83" t="str">
        <f>IFERROR(VLOOKUP(LEFT(F3691,4),Tabla3[[COD]:[PROCESO]],5,0),"")</f>
        <v/>
      </c>
      <c r="B3691" s="15"/>
      <c r="C3691" s="85"/>
      <c r="D3691" s="84" t="e">
        <f>VLOOKUP(E3691,FINCAS!$A$2:$B$77,2,0)</f>
        <v>#N/A</v>
      </c>
      <c r="E3691" s="15"/>
      <c r="F3691" s="15"/>
      <c r="G3691" s="82" t="e">
        <f>VLOOKUP(F3691,'ESTADAR V3 2025'!$D$125:$E$240,2,0)</f>
        <v>#N/A</v>
      </c>
      <c r="H3691" s="86"/>
      <c r="I3691" s="86"/>
      <c r="J3691" s="15"/>
      <c r="K3691" s="92">
        <f t="shared" si="239"/>
        <v>0</v>
      </c>
      <c r="L3691" s="93">
        <f t="shared" si="240"/>
        <v>0</v>
      </c>
      <c r="M3691" s="94" t="str">
        <f>+IFERROR(VLOOKUP(LEFT(F3691,4),'ESTADAR V3 2025'!$C$4:$G$116,4,0),"")</f>
        <v/>
      </c>
      <c r="N3691" s="95" t="str">
        <f t="shared" si="241"/>
        <v/>
      </c>
      <c r="O3691" s="96" t="str">
        <f t="shared" si="242"/>
        <v/>
      </c>
      <c r="P3691" s="14"/>
      <c r="Q3691" s="14"/>
      <c r="R3691" s="218" t="e">
        <f>+VLOOKUP(F3691,'ESTADAR V3 2025'!$D$125:$G$236,4,FALSE)</f>
        <v>#N/A</v>
      </c>
    </row>
    <row r="3692" spans="1:18" x14ac:dyDescent="0.35">
      <c r="A3692" s="83" t="str">
        <f>IFERROR(VLOOKUP(LEFT(F3692,4),Tabla3[[COD]:[PROCESO]],5,0),"")</f>
        <v/>
      </c>
      <c r="B3692" s="15"/>
      <c r="C3692" s="85"/>
      <c r="D3692" s="84" t="e">
        <f>VLOOKUP(E3692,FINCAS!$A$2:$B$77,2,0)</f>
        <v>#N/A</v>
      </c>
      <c r="E3692" s="15"/>
      <c r="F3692" s="15"/>
      <c r="G3692" s="82" t="e">
        <f>VLOOKUP(F3692,'ESTADAR V3 2025'!$D$125:$E$240,2,0)</f>
        <v>#N/A</v>
      </c>
      <c r="H3692" s="86"/>
      <c r="I3692" s="86"/>
      <c r="J3692" s="15"/>
      <c r="K3692" s="92">
        <f t="shared" si="239"/>
        <v>0</v>
      </c>
      <c r="L3692" s="93">
        <f t="shared" si="240"/>
        <v>0</v>
      </c>
      <c r="M3692" s="94" t="str">
        <f>+IFERROR(VLOOKUP(LEFT(F3692,4),'ESTADAR V3 2025'!$C$4:$G$116,4,0),"")</f>
        <v/>
      </c>
      <c r="N3692" s="95" t="str">
        <f t="shared" si="241"/>
        <v/>
      </c>
      <c r="O3692" s="96" t="str">
        <f t="shared" si="242"/>
        <v/>
      </c>
      <c r="P3692" s="14"/>
      <c r="Q3692" s="14"/>
      <c r="R3692" s="218" t="e">
        <f>+VLOOKUP(F3692,'ESTADAR V3 2025'!$D$125:$G$236,4,FALSE)</f>
        <v>#N/A</v>
      </c>
    </row>
    <row r="3693" spans="1:18" x14ac:dyDescent="0.35">
      <c r="A3693" s="83" t="str">
        <f>IFERROR(VLOOKUP(LEFT(F3693,4),Tabla3[[COD]:[PROCESO]],5,0),"")</f>
        <v/>
      </c>
      <c r="B3693" s="15"/>
      <c r="C3693" s="85"/>
      <c r="D3693" s="84" t="e">
        <f>VLOOKUP(E3693,FINCAS!$A$2:$B$77,2,0)</f>
        <v>#N/A</v>
      </c>
      <c r="E3693" s="15"/>
      <c r="F3693" s="15"/>
      <c r="G3693" s="82" t="e">
        <f>VLOOKUP(F3693,'ESTADAR V3 2025'!$D$125:$E$240,2,0)</f>
        <v>#N/A</v>
      </c>
      <c r="H3693" s="86"/>
      <c r="I3693" s="86"/>
      <c r="J3693" s="15"/>
      <c r="K3693" s="92">
        <f t="shared" si="239"/>
        <v>0</v>
      </c>
      <c r="L3693" s="93">
        <f t="shared" si="240"/>
        <v>0</v>
      </c>
      <c r="M3693" s="94" t="str">
        <f>+IFERROR(VLOOKUP(LEFT(F3693,4),'ESTADAR V3 2025'!$C$4:$G$116,4,0),"")</f>
        <v/>
      </c>
      <c r="N3693" s="95" t="str">
        <f t="shared" si="241"/>
        <v/>
      </c>
      <c r="O3693" s="96" t="str">
        <f t="shared" si="242"/>
        <v/>
      </c>
      <c r="P3693" s="14"/>
      <c r="Q3693" s="14"/>
      <c r="R3693" s="218" t="e">
        <f>+VLOOKUP(F3693,'ESTADAR V3 2025'!$D$125:$G$236,4,FALSE)</f>
        <v>#N/A</v>
      </c>
    </row>
    <row r="3694" spans="1:18" x14ac:dyDescent="0.35">
      <c r="A3694" s="83" t="str">
        <f>IFERROR(VLOOKUP(LEFT(F3694,4),Tabla3[[COD]:[PROCESO]],5,0),"")</f>
        <v/>
      </c>
      <c r="B3694" s="15"/>
      <c r="C3694" s="85"/>
      <c r="D3694" s="84" t="e">
        <f>VLOOKUP(E3694,FINCAS!$A$2:$B$77,2,0)</f>
        <v>#N/A</v>
      </c>
      <c r="E3694" s="15"/>
      <c r="F3694" s="15"/>
      <c r="G3694" s="82" t="e">
        <f>VLOOKUP(F3694,'ESTADAR V3 2025'!$D$125:$E$240,2,0)</f>
        <v>#N/A</v>
      </c>
      <c r="H3694" s="86"/>
      <c r="I3694" s="86"/>
      <c r="J3694" s="15"/>
      <c r="K3694" s="92">
        <f t="shared" si="239"/>
        <v>0</v>
      </c>
      <c r="L3694" s="93">
        <f t="shared" si="240"/>
        <v>0</v>
      </c>
      <c r="M3694" s="94" t="str">
        <f>+IFERROR(VLOOKUP(LEFT(F3694,4),'ESTADAR V3 2025'!$C$4:$G$116,4,0),"")</f>
        <v/>
      </c>
      <c r="N3694" s="95" t="str">
        <f t="shared" si="241"/>
        <v/>
      </c>
      <c r="O3694" s="96" t="str">
        <f t="shared" si="242"/>
        <v/>
      </c>
      <c r="P3694" s="14"/>
      <c r="Q3694" s="14"/>
      <c r="R3694" s="218" t="e">
        <f>+VLOOKUP(F3694,'ESTADAR V3 2025'!$D$125:$G$236,4,FALSE)</f>
        <v>#N/A</v>
      </c>
    </row>
    <row r="3695" spans="1:18" x14ac:dyDescent="0.35">
      <c r="A3695" s="83" t="str">
        <f>IFERROR(VLOOKUP(LEFT(F3695,4),Tabla3[[COD]:[PROCESO]],5,0),"")</f>
        <v/>
      </c>
      <c r="B3695" s="15"/>
      <c r="C3695" s="85"/>
      <c r="D3695" s="84" t="e">
        <f>VLOOKUP(E3695,FINCAS!$A$2:$B$77,2,0)</f>
        <v>#N/A</v>
      </c>
      <c r="E3695" s="15"/>
      <c r="F3695" s="15"/>
      <c r="G3695" s="82" t="e">
        <f>VLOOKUP(F3695,'ESTADAR V3 2025'!$D$125:$E$240,2,0)</f>
        <v>#N/A</v>
      </c>
      <c r="H3695" s="86"/>
      <c r="I3695" s="86"/>
      <c r="J3695" s="15"/>
      <c r="K3695" s="92">
        <f t="shared" si="239"/>
        <v>0</v>
      </c>
      <c r="L3695" s="93">
        <f t="shared" si="240"/>
        <v>0</v>
      </c>
      <c r="M3695" s="94" t="str">
        <f>+IFERROR(VLOOKUP(LEFT(F3695,4),'ESTADAR V3 2025'!$C$4:$G$116,4,0),"")</f>
        <v/>
      </c>
      <c r="N3695" s="95" t="str">
        <f t="shared" si="241"/>
        <v/>
      </c>
      <c r="O3695" s="96" t="str">
        <f t="shared" si="242"/>
        <v/>
      </c>
      <c r="P3695" s="14"/>
      <c r="Q3695" s="14"/>
      <c r="R3695" s="218" t="e">
        <f>+VLOOKUP(F3695,'ESTADAR V3 2025'!$D$125:$G$236,4,FALSE)</f>
        <v>#N/A</v>
      </c>
    </row>
    <row r="3696" spans="1:18" x14ac:dyDescent="0.35">
      <c r="A3696" s="83" t="str">
        <f>IFERROR(VLOOKUP(LEFT(F3696,4),Tabla3[[COD]:[PROCESO]],5,0),"")</f>
        <v/>
      </c>
      <c r="B3696" s="15"/>
      <c r="C3696" s="85"/>
      <c r="D3696" s="84" t="e">
        <f>VLOOKUP(E3696,FINCAS!$A$2:$B$77,2,0)</f>
        <v>#N/A</v>
      </c>
      <c r="E3696" s="15"/>
      <c r="F3696" s="15"/>
      <c r="G3696" s="82" t="e">
        <f>VLOOKUP(F3696,'ESTADAR V3 2025'!$D$125:$E$240,2,0)</f>
        <v>#N/A</v>
      </c>
      <c r="H3696" s="86"/>
      <c r="I3696" s="86"/>
      <c r="J3696" s="15"/>
      <c r="K3696" s="92">
        <f t="shared" si="239"/>
        <v>0</v>
      </c>
      <c r="L3696" s="93">
        <f t="shared" si="240"/>
        <v>0</v>
      </c>
      <c r="M3696" s="94" t="str">
        <f>+IFERROR(VLOOKUP(LEFT(F3696,4),'ESTADAR V3 2025'!$C$4:$G$116,4,0),"")</f>
        <v/>
      </c>
      <c r="N3696" s="95" t="str">
        <f t="shared" si="241"/>
        <v/>
      </c>
      <c r="O3696" s="96" t="str">
        <f t="shared" si="242"/>
        <v/>
      </c>
      <c r="P3696" s="14"/>
      <c r="Q3696" s="14"/>
      <c r="R3696" s="218" t="e">
        <f>+VLOOKUP(F3696,'ESTADAR V3 2025'!$D$125:$G$236,4,FALSE)</f>
        <v>#N/A</v>
      </c>
    </row>
    <row r="3697" spans="1:18" x14ac:dyDescent="0.35">
      <c r="A3697" s="83" t="str">
        <f>IFERROR(VLOOKUP(LEFT(F3697,4),Tabla3[[COD]:[PROCESO]],5,0),"")</f>
        <v/>
      </c>
      <c r="B3697" s="15"/>
      <c r="C3697" s="85"/>
      <c r="D3697" s="84" t="e">
        <f>VLOOKUP(E3697,FINCAS!$A$2:$B$77,2,0)</f>
        <v>#N/A</v>
      </c>
      <c r="E3697" s="15"/>
      <c r="F3697" s="15"/>
      <c r="G3697" s="82" t="e">
        <f>VLOOKUP(F3697,'ESTADAR V3 2025'!$D$125:$E$240,2,0)</f>
        <v>#N/A</v>
      </c>
      <c r="H3697" s="86"/>
      <c r="I3697" s="86"/>
      <c r="J3697" s="15"/>
      <c r="K3697" s="92">
        <f t="shared" si="239"/>
        <v>0</v>
      </c>
      <c r="L3697" s="93">
        <f t="shared" si="240"/>
        <v>0</v>
      </c>
      <c r="M3697" s="94" t="str">
        <f>+IFERROR(VLOOKUP(LEFT(F3697,4),'ESTADAR V3 2025'!$C$4:$G$116,4,0),"")</f>
        <v/>
      </c>
      <c r="N3697" s="95" t="str">
        <f t="shared" si="241"/>
        <v/>
      </c>
      <c r="O3697" s="96" t="str">
        <f t="shared" si="242"/>
        <v/>
      </c>
      <c r="P3697" s="14"/>
      <c r="Q3697" s="14"/>
      <c r="R3697" s="218" t="e">
        <f>+VLOOKUP(F3697,'ESTADAR V3 2025'!$D$125:$G$236,4,FALSE)</f>
        <v>#N/A</v>
      </c>
    </row>
    <row r="3698" spans="1:18" x14ac:dyDescent="0.35">
      <c r="A3698" s="83" t="str">
        <f>IFERROR(VLOOKUP(LEFT(F3698,4),Tabla3[[COD]:[PROCESO]],5,0),"")</f>
        <v/>
      </c>
      <c r="B3698" s="15"/>
      <c r="C3698" s="85"/>
      <c r="D3698" s="84" t="e">
        <f>VLOOKUP(E3698,FINCAS!$A$2:$B$77,2,0)</f>
        <v>#N/A</v>
      </c>
      <c r="E3698" s="15"/>
      <c r="F3698" s="15"/>
      <c r="G3698" s="82" t="e">
        <f>VLOOKUP(F3698,'ESTADAR V3 2025'!$D$125:$E$240,2,0)</f>
        <v>#N/A</v>
      </c>
      <c r="H3698" s="86"/>
      <c r="I3698" s="86"/>
      <c r="J3698" s="15"/>
      <c r="K3698" s="92">
        <f t="shared" si="239"/>
        <v>0</v>
      </c>
      <c r="L3698" s="93">
        <f t="shared" si="240"/>
        <v>0</v>
      </c>
      <c r="M3698" s="94" t="str">
        <f>+IFERROR(VLOOKUP(LEFT(F3698,4),'ESTADAR V3 2025'!$C$4:$G$116,4,0),"")</f>
        <v/>
      </c>
      <c r="N3698" s="95" t="str">
        <f t="shared" si="241"/>
        <v/>
      </c>
      <c r="O3698" s="96" t="str">
        <f t="shared" si="242"/>
        <v/>
      </c>
      <c r="P3698" s="14"/>
      <c r="Q3698" s="14"/>
      <c r="R3698" s="218" t="e">
        <f>+VLOOKUP(F3698,'ESTADAR V3 2025'!$D$125:$G$236,4,FALSE)</f>
        <v>#N/A</v>
      </c>
    </row>
    <row r="3699" spans="1:18" x14ac:dyDescent="0.35">
      <c r="A3699" s="83" t="str">
        <f>IFERROR(VLOOKUP(LEFT(F3699,4),Tabla3[[COD]:[PROCESO]],5,0),"")</f>
        <v/>
      </c>
      <c r="B3699" s="15"/>
      <c r="C3699" s="85"/>
      <c r="D3699" s="84" t="e">
        <f>VLOOKUP(E3699,FINCAS!$A$2:$B$77,2,0)</f>
        <v>#N/A</v>
      </c>
      <c r="E3699" s="15"/>
      <c r="F3699" s="15"/>
      <c r="G3699" s="82" t="e">
        <f>VLOOKUP(F3699,'ESTADAR V3 2025'!$D$125:$E$240,2,0)</f>
        <v>#N/A</v>
      </c>
      <c r="H3699" s="86"/>
      <c r="I3699" s="86"/>
      <c r="J3699" s="15"/>
      <c r="K3699" s="92">
        <f t="shared" si="239"/>
        <v>0</v>
      </c>
      <c r="L3699" s="93">
        <f t="shared" si="240"/>
        <v>0</v>
      </c>
      <c r="M3699" s="94" t="str">
        <f>+IFERROR(VLOOKUP(LEFT(F3699,4),'ESTADAR V3 2025'!$C$4:$G$116,4,0),"")</f>
        <v/>
      </c>
      <c r="N3699" s="95" t="str">
        <f t="shared" si="241"/>
        <v/>
      </c>
      <c r="O3699" s="96" t="str">
        <f t="shared" si="242"/>
        <v/>
      </c>
      <c r="P3699" s="14"/>
      <c r="Q3699" s="14"/>
      <c r="R3699" s="218" t="e">
        <f>+VLOOKUP(F3699,'ESTADAR V3 2025'!$D$125:$G$236,4,FALSE)</f>
        <v>#N/A</v>
      </c>
    </row>
    <row r="3700" spans="1:18" x14ac:dyDescent="0.35">
      <c r="A3700" s="83" t="str">
        <f>IFERROR(VLOOKUP(LEFT(F3700,4),Tabla3[[COD]:[PROCESO]],5,0),"")</f>
        <v/>
      </c>
      <c r="B3700" s="15"/>
      <c r="C3700" s="85"/>
      <c r="D3700" s="84" t="e">
        <f>VLOOKUP(E3700,FINCAS!$A$2:$B$77,2,0)</f>
        <v>#N/A</v>
      </c>
      <c r="E3700" s="15"/>
      <c r="F3700" s="15"/>
      <c r="G3700" s="82" t="e">
        <f>VLOOKUP(F3700,'ESTADAR V3 2025'!$D$125:$E$240,2,0)</f>
        <v>#N/A</v>
      </c>
      <c r="H3700" s="86"/>
      <c r="I3700" s="86"/>
      <c r="J3700" s="15"/>
      <c r="K3700" s="92">
        <f t="shared" si="239"/>
        <v>0</v>
      </c>
      <c r="L3700" s="93">
        <f t="shared" si="240"/>
        <v>0</v>
      </c>
      <c r="M3700" s="94" t="str">
        <f>+IFERROR(VLOOKUP(LEFT(F3700,4),'ESTADAR V3 2025'!$C$4:$G$116,4,0),"")</f>
        <v/>
      </c>
      <c r="N3700" s="95" t="str">
        <f t="shared" si="241"/>
        <v/>
      </c>
      <c r="O3700" s="96" t="str">
        <f t="shared" si="242"/>
        <v/>
      </c>
      <c r="P3700" s="14"/>
      <c r="Q3700" s="14"/>
      <c r="R3700" s="218" t="e">
        <f>+VLOOKUP(F3700,'ESTADAR V3 2025'!$D$125:$G$236,4,FALSE)</f>
        <v>#N/A</v>
      </c>
    </row>
    <row r="3701" spans="1:18" x14ac:dyDescent="0.35">
      <c r="A3701" s="83" t="str">
        <f>IFERROR(VLOOKUP(LEFT(F3701,4),Tabla3[[COD]:[PROCESO]],5,0),"")</f>
        <v/>
      </c>
      <c r="B3701" s="15"/>
      <c r="C3701" s="85"/>
      <c r="D3701" s="84" t="e">
        <f>VLOOKUP(E3701,FINCAS!$A$2:$B$77,2,0)</f>
        <v>#N/A</v>
      </c>
      <c r="E3701" s="15"/>
      <c r="F3701" s="15"/>
      <c r="G3701" s="82" t="e">
        <f>VLOOKUP(F3701,'ESTADAR V3 2025'!$D$125:$E$240,2,0)</f>
        <v>#N/A</v>
      </c>
      <c r="H3701" s="86"/>
      <c r="I3701" s="86"/>
      <c r="J3701" s="15"/>
      <c r="K3701" s="92">
        <f t="shared" si="239"/>
        <v>0</v>
      </c>
      <c r="L3701" s="93">
        <f t="shared" si="240"/>
        <v>0</v>
      </c>
      <c r="M3701" s="94" t="str">
        <f>+IFERROR(VLOOKUP(LEFT(F3701,4),'ESTADAR V3 2025'!$C$4:$G$116,4,0),"")</f>
        <v/>
      </c>
      <c r="N3701" s="95" t="str">
        <f t="shared" si="241"/>
        <v/>
      </c>
      <c r="O3701" s="96" t="str">
        <f t="shared" si="242"/>
        <v/>
      </c>
      <c r="P3701" s="14"/>
      <c r="Q3701" s="14"/>
      <c r="R3701" s="218" t="e">
        <f>+VLOOKUP(F3701,'ESTADAR V3 2025'!$D$125:$G$236,4,FALSE)</f>
        <v>#N/A</v>
      </c>
    </row>
    <row r="3702" spans="1:18" x14ac:dyDescent="0.35">
      <c r="A3702" s="83" t="str">
        <f>IFERROR(VLOOKUP(LEFT(F3702,4),Tabla3[[COD]:[PROCESO]],5,0),"")</f>
        <v/>
      </c>
      <c r="B3702" s="15"/>
      <c r="C3702" s="85"/>
      <c r="D3702" s="84" t="e">
        <f>VLOOKUP(E3702,FINCAS!$A$2:$B$77,2,0)</f>
        <v>#N/A</v>
      </c>
      <c r="E3702" s="15"/>
      <c r="F3702" s="15"/>
      <c r="G3702" s="82" t="e">
        <f>VLOOKUP(F3702,'ESTADAR V3 2025'!$D$125:$E$240,2,0)</f>
        <v>#N/A</v>
      </c>
      <c r="H3702" s="86"/>
      <c r="I3702" s="86"/>
      <c r="J3702" s="15"/>
      <c r="K3702" s="92">
        <f t="shared" si="239"/>
        <v>0</v>
      </c>
      <c r="L3702" s="93">
        <f t="shared" si="240"/>
        <v>0</v>
      </c>
      <c r="M3702" s="94" t="str">
        <f>+IFERROR(VLOOKUP(LEFT(F3702,4),'ESTADAR V3 2025'!$C$4:$G$116,4,0),"")</f>
        <v/>
      </c>
      <c r="N3702" s="95" t="str">
        <f t="shared" si="241"/>
        <v/>
      </c>
      <c r="O3702" s="96" t="str">
        <f t="shared" si="242"/>
        <v/>
      </c>
      <c r="P3702" s="14"/>
      <c r="Q3702" s="14"/>
      <c r="R3702" s="218" t="e">
        <f>+VLOOKUP(F3702,'ESTADAR V3 2025'!$D$125:$G$236,4,FALSE)</f>
        <v>#N/A</v>
      </c>
    </row>
    <row r="3703" spans="1:18" x14ac:dyDescent="0.35">
      <c r="A3703" s="83" t="str">
        <f>IFERROR(VLOOKUP(LEFT(F3703,4),Tabla3[[COD]:[PROCESO]],5,0),"")</f>
        <v/>
      </c>
      <c r="B3703" s="15"/>
      <c r="C3703" s="85"/>
      <c r="D3703" s="84" t="e">
        <f>VLOOKUP(E3703,FINCAS!$A$2:$B$77,2,0)</f>
        <v>#N/A</v>
      </c>
      <c r="E3703" s="15"/>
      <c r="F3703" s="15"/>
      <c r="G3703" s="82" t="e">
        <f>VLOOKUP(F3703,'ESTADAR V3 2025'!$D$125:$E$240,2,0)</f>
        <v>#N/A</v>
      </c>
      <c r="H3703" s="86"/>
      <c r="I3703" s="86"/>
      <c r="J3703" s="15"/>
      <c r="K3703" s="92">
        <f t="shared" si="239"/>
        <v>0</v>
      </c>
      <c r="L3703" s="93">
        <f t="shared" si="240"/>
        <v>0</v>
      </c>
      <c r="M3703" s="94" t="str">
        <f>+IFERROR(VLOOKUP(LEFT(F3703,4),'ESTADAR V3 2025'!$C$4:$G$116,4,0),"")</f>
        <v/>
      </c>
      <c r="N3703" s="95" t="str">
        <f t="shared" si="241"/>
        <v/>
      </c>
      <c r="O3703" s="96" t="str">
        <f t="shared" si="242"/>
        <v/>
      </c>
      <c r="P3703" s="14"/>
      <c r="Q3703" s="14"/>
      <c r="R3703" s="218" t="e">
        <f>+VLOOKUP(F3703,'ESTADAR V3 2025'!$D$125:$G$236,4,FALSE)</f>
        <v>#N/A</v>
      </c>
    </row>
    <row r="3704" spans="1:18" x14ac:dyDescent="0.35">
      <c r="A3704" s="83" t="str">
        <f>IFERROR(VLOOKUP(LEFT(F3704,4),Tabla3[[COD]:[PROCESO]],5,0),"")</f>
        <v/>
      </c>
      <c r="B3704" s="15"/>
      <c r="C3704" s="85"/>
      <c r="D3704" s="84" t="e">
        <f>VLOOKUP(E3704,FINCAS!$A$2:$B$77,2,0)</f>
        <v>#N/A</v>
      </c>
      <c r="E3704" s="15"/>
      <c r="F3704" s="15"/>
      <c r="G3704" s="82" t="e">
        <f>VLOOKUP(F3704,'ESTADAR V3 2025'!$D$125:$E$240,2,0)</f>
        <v>#N/A</v>
      </c>
      <c r="H3704" s="86"/>
      <c r="I3704" s="86"/>
      <c r="J3704" s="15"/>
      <c r="K3704" s="92">
        <f t="shared" si="239"/>
        <v>0</v>
      </c>
      <c r="L3704" s="93">
        <f t="shared" si="240"/>
        <v>0</v>
      </c>
      <c r="M3704" s="94" t="str">
        <f>+IFERROR(VLOOKUP(LEFT(F3704,4),'ESTADAR V3 2025'!$C$4:$G$116,4,0),"")</f>
        <v/>
      </c>
      <c r="N3704" s="95" t="str">
        <f t="shared" si="241"/>
        <v/>
      </c>
      <c r="O3704" s="96" t="str">
        <f t="shared" si="242"/>
        <v/>
      </c>
      <c r="P3704" s="14"/>
      <c r="Q3704" s="14"/>
      <c r="R3704" s="218" t="e">
        <f>+VLOOKUP(F3704,'ESTADAR V3 2025'!$D$125:$G$236,4,FALSE)</f>
        <v>#N/A</v>
      </c>
    </row>
    <row r="3705" spans="1:18" x14ac:dyDescent="0.35">
      <c r="A3705" s="83" t="str">
        <f>IFERROR(VLOOKUP(LEFT(F3705,4),Tabla3[[COD]:[PROCESO]],5,0),"")</f>
        <v/>
      </c>
      <c r="B3705" s="15"/>
      <c r="C3705" s="85"/>
      <c r="D3705" s="84" t="e">
        <f>VLOOKUP(E3705,FINCAS!$A$2:$B$77,2,0)</f>
        <v>#N/A</v>
      </c>
      <c r="E3705" s="15"/>
      <c r="F3705" s="15"/>
      <c r="G3705" s="82" t="e">
        <f>VLOOKUP(F3705,'ESTADAR V3 2025'!$D$125:$E$240,2,0)</f>
        <v>#N/A</v>
      </c>
      <c r="H3705" s="86"/>
      <c r="I3705" s="86"/>
      <c r="J3705" s="15"/>
      <c r="K3705" s="92">
        <f t="shared" si="239"/>
        <v>0</v>
      </c>
      <c r="L3705" s="93">
        <f t="shared" si="240"/>
        <v>0</v>
      </c>
      <c r="M3705" s="94" t="str">
        <f>+IFERROR(VLOOKUP(LEFT(F3705,4),'ESTADAR V3 2025'!$C$4:$G$116,4,0),"")</f>
        <v/>
      </c>
      <c r="N3705" s="95" t="str">
        <f t="shared" si="241"/>
        <v/>
      </c>
      <c r="O3705" s="96" t="str">
        <f t="shared" si="242"/>
        <v/>
      </c>
      <c r="P3705" s="14"/>
      <c r="Q3705" s="14"/>
      <c r="R3705" s="218" t="e">
        <f>+VLOOKUP(F3705,'ESTADAR V3 2025'!$D$125:$G$236,4,FALSE)</f>
        <v>#N/A</v>
      </c>
    </row>
    <row r="3706" spans="1:18" x14ac:dyDescent="0.35">
      <c r="A3706" s="83" t="str">
        <f>IFERROR(VLOOKUP(LEFT(F3706,4),Tabla3[[COD]:[PROCESO]],5,0),"")</f>
        <v/>
      </c>
      <c r="B3706" s="15"/>
      <c r="C3706" s="85"/>
      <c r="D3706" s="84" t="e">
        <f>VLOOKUP(E3706,FINCAS!$A$2:$B$77,2,0)</f>
        <v>#N/A</v>
      </c>
      <c r="E3706" s="15"/>
      <c r="F3706" s="15"/>
      <c r="G3706" s="82" t="e">
        <f>VLOOKUP(F3706,'ESTADAR V3 2025'!$D$125:$E$240,2,0)</f>
        <v>#N/A</v>
      </c>
      <c r="H3706" s="86"/>
      <c r="I3706" s="86"/>
      <c r="J3706" s="15"/>
      <c r="K3706" s="92">
        <f t="shared" si="239"/>
        <v>0</v>
      </c>
      <c r="L3706" s="93">
        <f t="shared" si="240"/>
        <v>0</v>
      </c>
      <c r="M3706" s="94" t="str">
        <f>+IFERROR(VLOOKUP(LEFT(F3706,4),'ESTADAR V3 2025'!$C$4:$G$116,4,0),"")</f>
        <v/>
      </c>
      <c r="N3706" s="95" t="str">
        <f t="shared" si="241"/>
        <v/>
      </c>
      <c r="O3706" s="96" t="str">
        <f t="shared" si="242"/>
        <v/>
      </c>
      <c r="P3706" s="14"/>
      <c r="Q3706" s="14"/>
      <c r="R3706" s="218" t="e">
        <f>+VLOOKUP(F3706,'ESTADAR V3 2025'!$D$125:$G$236,4,FALSE)</f>
        <v>#N/A</v>
      </c>
    </row>
    <row r="3707" spans="1:18" x14ac:dyDescent="0.35">
      <c r="A3707" s="83" t="str">
        <f>IFERROR(VLOOKUP(LEFT(F3707,4),Tabla3[[COD]:[PROCESO]],5,0),"")</f>
        <v/>
      </c>
      <c r="B3707" s="15"/>
      <c r="C3707" s="85"/>
      <c r="D3707" s="84" t="e">
        <f>VLOOKUP(E3707,FINCAS!$A$2:$B$77,2,0)</f>
        <v>#N/A</v>
      </c>
      <c r="E3707" s="15"/>
      <c r="F3707" s="15"/>
      <c r="G3707" s="82" t="e">
        <f>VLOOKUP(F3707,'ESTADAR V3 2025'!$D$125:$E$240,2,0)</f>
        <v>#N/A</v>
      </c>
      <c r="H3707" s="86"/>
      <c r="I3707" s="86"/>
      <c r="J3707" s="15"/>
      <c r="K3707" s="92">
        <f t="shared" si="239"/>
        <v>0</v>
      </c>
      <c r="L3707" s="93">
        <f t="shared" si="240"/>
        <v>0</v>
      </c>
      <c r="M3707" s="94" t="str">
        <f>+IFERROR(VLOOKUP(LEFT(F3707,4),'ESTADAR V3 2025'!$C$4:$G$116,4,0),"")</f>
        <v/>
      </c>
      <c r="N3707" s="95" t="str">
        <f t="shared" si="241"/>
        <v/>
      </c>
      <c r="O3707" s="96" t="str">
        <f t="shared" si="242"/>
        <v/>
      </c>
      <c r="P3707" s="14"/>
      <c r="Q3707" s="14"/>
      <c r="R3707" s="218" t="e">
        <f>+VLOOKUP(F3707,'ESTADAR V3 2025'!$D$125:$G$236,4,FALSE)</f>
        <v>#N/A</v>
      </c>
    </row>
    <row r="3708" spans="1:18" x14ac:dyDescent="0.35">
      <c r="A3708" s="83" t="str">
        <f>IFERROR(VLOOKUP(LEFT(F3708,4),Tabla3[[COD]:[PROCESO]],5,0),"")</f>
        <v/>
      </c>
      <c r="B3708" s="15"/>
      <c r="C3708" s="85"/>
      <c r="D3708" s="84" t="e">
        <f>VLOOKUP(E3708,FINCAS!$A$2:$B$77,2,0)</f>
        <v>#N/A</v>
      </c>
      <c r="E3708" s="15"/>
      <c r="F3708" s="15"/>
      <c r="G3708" s="82" t="e">
        <f>VLOOKUP(F3708,'ESTADAR V3 2025'!$D$125:$E$240,2,0)</f>
        <v>#N/A</v>
      </c>
      <c r="H3708" s="86"/>
      <c r="I3708" s="86"/>
      <c r="J3708" s="15"/>
      <c r="K3708" s="92">
        <f t="shared" si="239"/>
        <v>0</v>
      </c>
      <c r="L3708" s="93">
        <f t="shared" si="240"/>
        <v>0</v>
      </c>
      <c r="M3708" s="94" t="str">
        <f>+IFERROR(VLOOKUP(LEFT(F3708,4),'ESTADAR V3 2025'!$C$4:$G$116,4,0),"")</f>
        <v/>
      </c>
      <c r="N3708" s="95" t="str">
        <f t="shared" si="241"/>
        <v/>
      </c>
      <c r="O3708" s="96" t="str">
        <f t="shared" si="242"/>
        <v/>
      </c>
      <c r="P3708" s="14"/>
      <c r="Q3708" s="14"/>
      <c r="R3708" s="218" t="e">
        <f>+VLOOKUP(F3708,'ESTADAR V3 2025'!$D$125:$G$236,4,FALSE)</f>
        <v>#N/A</v>
      </c>
    </row>
    <row r="3709" spans="1:18" x14ac:dyDescent="0.35">
      <c r="A3709" s="83" t="str">
        <f>IFERROR(VLOOKUP(LEFT(F3709,4),Tabla3[[COD]:[PROCESO]],5,0),"")</f>
        <v/>
      </c>
      <c r="B3709" s="15"/>
      <c r="C3709" s="85"/>
      <c r="D3709" s="84" t="e">
        <f>VLOOKUP(E3709,FINCAS!$A$2:$B$77,2,0)</f>
        <v>#N/A</v>
      </c>
      <c r="E3709" s="15"/>
      <c r="F3709" s="15"/>
      <c r="G3709" s="82" t="e">
        <f>VLOOKUP(F3709,'ESTADAR V3 2025'!$D$125:$E$240,2,0)</f>
        <v>#N/A</v>
      </c>
      <c r="H3709" s="86"/>
      <c r="I3709" s="86"/>
      <c r="J3709" s="15"/>
      <c r="K3709" s="92">
        <f t="shared" si="239"/>
        <v>0</v>
      </c>
      <c r="L3709" s="93">
        <f t="shared" si="240"/>
        <v>0</v>
      </c>
      <c r="M3709" s="94" t="str">
        <f>+IFERROR(VLOOKUP(LEFT(F3709,4),'ESTADAR V3 2025'!$C$4:$G$116,4,0),"")</f>
        <v/>
      </c>
      <c r="N3709" s="95" t="str">
        <f t="shared" si="241"/>
        <v/>
      </c>
      <c r="O3709" s="96" t="str">
        <f t="shared" si="242"/>
        <v/>
      </c>
      <c r="P3709" s="14"/>
      <c r="Q3709" s="14"/>
      <c r="R3709" s="218" t="e">
        <f>+VLOOKUP(F3709,'ESTADAR V3 2025'!$D$125:$G$236,4,FALSE)</f>
        <v>#N/A</v>
      </c>
    </row>
    <row r="3710" spans="1:18" x14ac:dyDescent="0.35">
      <c r="A3710" s="83" t="str">
        <f>IFERROR(VLOOKUP(LEFT(F3710,4),Tabla3[[COD]:[PROCESO]],5,0),"")</f>
        <v/>
      </c>
      <c r="B3710" s="15"/>
      <c r="C3710" s="85"/>
      <c r="D3710" s="84" t="e">
        <f>VLOOKUP(E3710,FINCAS!$A$2:$B$77,2,0)</f>
        <v>#N/A</v>
      </c>
      <c r="E3710" s="15"/>
      <c r="F3710" s="15"/>
      <c r="G3710" s="82" t="e">
        <f>VLOOKUP(F3710,'ESTADAR V3 2025'!$D$125:$E$240,2,0)</f>
        <v>#N/A</v>
      </c>
      <c r="H3710" s="86"/>
      <c r="I3710" s="86"/>
      <c r="J3710" s="15"/>
      <c r="K3710" s="92">
        <f t="shared" si="239"/>
        <v>0</v>
      </c>
      <c r="L3710" s="93">
        <f t="shared" si="240"/>
        <v>0</v>
      </c>
      <c r="M3710" s="94" t="str">
        <f>+IFERROR(VLOOKUP(LEFT(F3710,4),'ESTADAR V3 2025'!$C$4:$G$116,4,0),"")</f>
        <v/>
      </c>
      <c r="N3710" s="95" t="str">
        <f t="shared" si="241"/>
        <v/>
      </c>
      <c r="O3710" s="96" t="str">
        <f t="shared" si="242"/>
        <v/>
      </c>
      <c r="P3710" s="14"/>
      <c r="Q3710" s="14"/>
      <c r="R3710" s="218" t="e">
        <f>+VLOOKUP(F3710,'ESTADAR V3 2025'!$D$125:$G$236,4,FALSE)</f>
        <v>#N/A</v>
      </c>
    </row>
    <row r="3711" spans="1:18" x14ac:dyDescent="0.35">
      <c r="A3711" s="83" t="str">
        <f>IFERROR(VLOOKUP(LEFT(F3711,4),Tabla3[[COD]:[PROCESO]],5,0),"")</f>
        <v/>
      </c>
      <c r="B3711" s="15"/>
      <c r="C3711" s="85"/>
      <c r="D3711" s="84" t="e">
        <f>VLOOKUP(E3711,FINCAS!$A$2:$B$77,2,0)</f>
        <v>#N/A</v>
      </c>
      <c r="E3711" s="15"/>
      <c r="F3711" s="15"/>
      <c r="G3711" s="82" t="e">
        <f>VLOOKUP(F3711,'ESTADAR V3 2025'!$D$125:$E$240,2,0)</f>
        <v>#N/A</v>
      </c>
      <c r="H3711" s="86"/>
      <c r="I3711" s="86"/>
      <c r="J3711" s="15"/>
      <c r="K3711" s="92">
        <f t="shared" si="239"/>
        <v>0</v>
      </c>
      <c r="L3711" s="93">
        <f t="shared" si="240"/>
        <v>0</v>
      </c>
      <c r="M3711" s="94" t="str">
        <f>+IFERROR(VLOOKUP(LEFT(F3711,4),'ESTADAR V3 2025'!$C$4:$G$116,4,0),"")</f>
        <v/>
      </c>
      <c r="N3711" s="95" t="str">
        <f t="shared" si="241"/>
        <v/>
      </c>
      <c r="O3711" s="96" t="str">
        <f t="shared" si="242"/>
        <v/>
      </c>
      <c r="P3711" s="14"/>
      <c r="Q3711" s="14"/>
      <c r="R3711" s="218" t="e">
        <f>+VLOOKUP(F3711,'ESTADAR V3 2025'!$D$125:$G$236,4,FALSE)</f>
        <v>#N/A</v>
      </c>
    </row>
    <row r="3712" spans="1:18" x14ac:dyDescent="0.35">
      <c r="A3712" s="83" t="str">
        <f>IFERROR(VLOOKUP(LEFT(F3712,4),Tabla3[[COD]:[PROCESO]],5,0),"")</f>
        <v/>
      </c>
      <c r="B3712" s="15"/>
      <c r="C3712" s="85"/>
      <c r="D3712" s="84" t="e">
        <f>VLOOKUP(E3712,FINCAS!$A$2:$B$77,2,0)</f>
        <v>#N/A</v>
      </c>
      <c r="E3712" s="15"/>
      <c r="F3712" s="15"/>
      <c r="G3712" s="82" t="e">
        <f>VLOOKUP(F3712,'ESTADAR V3 2025'!$D$125:$E$240,2,0)</f>
        <v>#N/A</v>
      </c>
      <c r="H3712" s="86"/>
      <c r="I3712" s="86"/>
      <c r="J3712" s="15"/>
      <c r="K3712" s="92">
        <f t="shared" si="239"/>
        <v>0</v>
      </c>
      <c r="L3712" s="93">
        <f t="shared" si="240"/>
        <v>0</v>
      </c>
      <c r="M3712" s="94" t="str">
        <f>+IFERROR(VLOOKUP(LEFT(F3712,4),'ESTADAR V3 2025'!$C$4:$G$116,4,0),"")</f>
        <v/>
      </c>
      <c r="N3712" s="95" t="str">
        <f t="shared" si="241"/>
        <v/>
      </c>
      <c r="O3712" s="96" t="str">
        <f t="shared" si="242"/>
        <v/>
      </c>
      <c r="P3712" s="14"/>
      <c r="Q3712" s="14"/>
      <c r="R3712" s="218" t="e">
        <f>+VLOOKUP(F3712,'ESTADAR V3 2025'!$D$125:$G$236,4,FALSE)</f>
        <v>#N/A</v>
      </c>
    </row>
    <row r="3713" spans="1:18" x14ac:dyDescent="0.35">
      <c r="A3713" s="83" t="str">
        <f>IFERROR(VLOOKUP(LEFT(F3713,4),Tabla3[[COD]:[PROCESO]],5,0),"")</f>
        <v/>
      </c>
      <c r="B3713" s="15"/>
      <c r="C3713" s="85"/>
      <c r="D3713" s="84" t="e">
        <f>VLOOKUP(E3713,FINCAS!$A$2:$B$77,2,0)</f>
        <v>#N/A</v>
      </c>
      <c r="E3713" s="15"/>
      <c r="F3713" s="15"/>
      <c r="G3713" s="82" t="e">
        <f>VLOOKUP(F3713,'ESTADAR V3 2025'!$D$125:$E$240,2,0)</f>
        <v>#N/A</v>
      </c>
      <c r="H3713" s="86"/>
      <c r="I3713" s="86"/>
      <c r="J3713" s="15"/>
      <c r="K3713" s="92">
        <f t="shared" si="239"/>
        <v>0</v>
      </c>
      <c r="L3713" s="93">
        <f t="shared" si="240"/>
        <v>0</v>
      </c>
      <c r="M3713" s="94" t="str">
        <f>+IFERROR(VLOOKUP(LEFT(F3713,4),'ESTADAR V3 2025'!$C$4:$G$116,4,0),"")</f>
        <v/>
      </c>
      <c r="N3713" s="95" t="str">
        <f t="shared" si="241"/>
        <v/>
      </c>
      <c r="O3713" s="96" t="str">
        <f t="shared" si="242"/>
        <v/>
      </c>
      <c r="P3713" s="14"/>
      <c r="Q3713" s="14"/>
      <c r="R3713" s="218" t="e">
        <f>+VLOOKUP(F3713,'ESTADAR V3 2025'!$D$125:$G$236,4,FALSE)</f>
        <v>#N/A</v>
      </c>
    </row>
    <row r="3714" spans="1:18" x14ac:dyDescent="0.35">
      <c r="A3714" s="83" t="str">
        <f>IFERROR(VLOOKUP(LEFT(F3714,4),Tabla3[[COD]:[PROCESO]],5,0),"")</f>
        <v/>
      </c>
      <c r="B3714" s="15"/>
      <c r="C3714" s="85"/>
      <c r="D3714" s="84" t="e">
        <f>VLOOKUP(E3714,FINCAS!$A$2:$B$77,2,0)</f>
        <v>#N/A</v>
      </c>
      <c r="E3714" s="15"/>
      <c r="F3714" s="15"/>
      <c r="G3714" s="82" t="e">
        <f>VLOOKUP(F3714,'ESTADAR V3 2025'!$D$125:$E$240,2,0)</f>
        <v>#N/A</v>
      </c>
      <c r="H3714" s="86"/>
      <c r="I3714" s="86"/>
      <c r="J3714" s="15"/>
      <c r="K3714" s="92">
        <f t="shared" si="239"/>
        <v>0</v>
      </c>
      <c r="L3714" s="93">
        <f t="shared" si="240"/>
        <v>0</v>
      </c>
      <c r="M3714" s="94" t="str">
        <f>+IFERROR(VLOOKUP(LEFT(F3714,4),'ESTADAR V3 2025'!$C$4:$G$116,4,0),"")</f>
        <v/>
      </c>
      <c r="N3714" s="95" t="str">
        <f t="shared" si="241"/>
        <v/>
      </c>
      <c r="O3714" s="96" t="str">
        <f t="shared" si="242"/>
        <v/>
      </c>
      <c r="P3714" s="14"/>
      <c r="Q3714" s="14"/>
      <c r="R3714" s="218" t="e">
        <f>+VLOOKUP(F3714,'ESTADAR V3 2025'!$D$125:$G$236,4,FALSE)</f>
        <v>#N/A</v>
      </c>
    </row>
    <row r="3715" spans="1:18" x14ac:dyDescent="0.35">
      <c r="A3715" s="83" t="str">
        <f>IFERROR(VLOOKUP(LEFT(F3715,4),Tabla3[[COD]:[PROCESO]],5,0),"")</f>
        <v/>
      </c>
      <c r="B3715" s="15"/>
      <c r="C3715" s="85"/>
      <c r="D3715" s="84" t="e">
        <f>VLOOKUP(E3715,FINCAS!$A$2:$B$77,2,0)</f>
        <v>#N/A</v>
      </c>
      <c r="E3715" s="15"/>
      <c r="F3715" s="15"/>
      <c r="G3715" s="82" t="e">
        <f>VLOOKUP(F3715,'ESTADAR V3 2025'!$D$125:$E$240,2,0)</f>
        <v>#N/A</v>
      </c>
      <c r="H3715" s="86"/>
      <c r="I3715" s="86"/>
      <c r="J3715" s="15"/>
      <c r="K3715" s="92">
        <f t="shared" si="239"/>
        <v>0</v>
      </c>
      <c r="L3715" s="93">
        <f t="shared" si="240"/>
        <v>0</v>
      </c>
      <c r="M3715" s="94" t="str">
        <f>+IFERROR(VLOOKUP(LEFT(F3715,4),'ESTADAR V3 2025'!$C$4:$G$116,4,0),"")</f>
        <v/>
      </c>
      <c r="N3715" s="95" t="str">
        <f t="shared" si="241"/>
        <v/>
      </c>
      <c r="O3715" s="96" t="str">
        <f t="shared" si="242"/>
        <v/>
      </c>
      <c r="P3715" s="14"/>
      <c r="Q3715" s="14"/>
      <c r="R3715" s="218" t="e">
        <f>+VLOOKUP(F3715,'ESTADAR V3 2025'!$D$125:$G$236,4,FALSE)</f>
        <v>#N/A</v>
      </c>
    </row>
    <row r="3716" spans="1:18" x14ac:dyDescent="0.35">
      <c r="A3716" s="83" t="str">
        <f>IFERROR(VLOOKUP(LEFT(F3716,4),Tabla3[[COD]:[PROCESO]],5,0),"")</f>
        <v/>
      </c>
      <c r="B3716" s="15"/>
      <c r="C3716" s="85"/>
      <c r="D3716" s="84" t="e">
        <f>VLOOKUP(E3716,FINCAS!$A$2:$B$77,2,0)</f>
        <v>#N/A</v>
      </c>
      <c r="E3716" s="15"/>
      <c r="F3716" s="15"/>
      <c r="G3716" s="82" t="e">
        <f>VLOOKUP(F3716,'ESTADAR V3 2025'!$D$125:$E$240,2,0)</f>
        <v>#N/A</v>
      </c>
      <c r="H3716" s="86"/>
      <c r="I3716" s="86"/>
      <c r="J3716" s="15"/>
      <c r="K3716" s="92">
        <f t="shared" si="239"/>
        <v>0</v>
      </c>
      <c r="L3716" s="93">
        <f t="shared" si="240"/>
        <v>0</v>
      </c>
      <c r="M3716" s="94" t="str">
        <f>+IFERROR(VLOOKUP(LEFT(F3716,4),'ESTADAR V3 2025'!$C$4:$G$116,4,0),"")</f>
        <v/>
      </c>
      <c r="N3716" s="95" t="str">
        <f t="shared" si="241"/>
        <v/>
      </c>
      <c r="O3716" s="96" t="str">
        <f t="shared" si="242"/>
        <v/>
      </c>
      <c r="P3716" s="14"/>
      <c r="Q3716" s="14"/>
      <c r="R3716" s="218" t="e">
        <f>+VLOOKUP(F3716,'ESTADAR V3 2025'!$D$125:$G$236,4,FALSE)</f>
        <v>#N/A</v>
      </c>
    </row>
    <row r="3717" spans="1:18" x14ac:dyDescent="0.35">
      <c r="A3717" s="83" t="str">
        <f>IFERROR(VLOOKUP(LEFT(F3717,4),Tabla3[[COD]:[PROCESO]],5,0),"")</f>
        <v/>
      </c>
      <c r="B3717" s="15"/>
      <c r="C3717" s="85"/>
      <c r="D3717" s="84" t="e">
        <f>VLOOKUP(E3717,FINCAS!$A$2:$B$77,2,0)</f>
        <v>#N/A</v>
      </c>
      <c r="E3717" s="15"/>
      <c r="F3717" s="15"/>
      <c r="G3717" s="82" t="e">
        <f>VLOOKUP(F3717,'ESTADAR V3 2025'!$D$125:$E$240,2,0)</f>
        <v>#N/A</v>
      </c>
      <c r="H3717" s="86"/>
      <c r="I3717" s="86"/>
      <c r="J3717" s="15"/>
      <c r="K3717" s="92">
        <f t="shared" si="239"/>
        <v>0</v>
      </c>
      <c r="L3717" s="93">
        <f t="shared" si="240"/>
        <v>0</v>
      </c>
      <c r="M3717" s="94" t="str">
        <f>+IFERROR(VLOOKUP(LEFT(F3717,4),'ESTADAR V3 2025'!$C$4:$G$116,4,0),"")</f>
        <v/>
      </c>
      <c r="N3717" s="95" t="str">
        <f t="shared" si="241"/>
        <v/>
      </c>
      <c r="O3717" s="96" t="str">
        <f t="shared" si="242"/>
        <v/>
      </c>
      <c r="P3717" s="14"/>
      <c r="Q3717" s="14"/>
      <c r="R3717" s="218" t="e">
        <f>+VLOOKUP(F3717,'ESTADAR V3 2025'!$D$125:$G$236,4,FALSE)</f>
        <v>#N/A</v>
      </c>
    </row>
    <row r="3718" spans="1:18" x14ac:dyDescent="0.35">
      <c r="A3718" s="83" t="str">
        <f>IFERROR(VLOOKUP(LEFT(F3718,4),Tabla3[[COD]:[PROCESO]],5,0),"")</f>
        <v/>
      </c>
      <c r="B3718" s="15"/>
      <c r="C3718" s="85"/>
      <c r="D3718" s="84" t="e">
        <f>VLOOKUP(E3718,FINCAS!$A$2:$B$77,2,0)</f>
        <v>#N/A</v>
      </c>
      <c r="E3718" s="15"/>
      <c r="F3718" s="15"/>
      <c r="G3718" s="82" t="e">
        <f>VLOOKUP(F3718,'ESTADAR V3 2025'!$D$125:$E$240,2,0)</f>
        <v>#N/A</v>
      </c>
      <c r="H3718" s="86"/>
      <c r="I3718" s="86"/>
      <c r="J3718" s="15"/>
      <c r="K3718" s="92">
        <f t="shared" si="239"/>
        <v>0</v>
      </c>
      <c r="L3718" s="93">
        <f t="shared" si="240"/>
        <v>0</v>
      </c>
      <c r="M3718" s="94" t="str">
        <f>+IFERROR(VLOOKUP(LEFT(F3718,4),'ESTADAR V3 2025'!$C$4:$G$116,4,0),"")</f>
        <v/>
      </c>
      <c r="N3718" s="95" t="str">
        <f t="shared" si="241"/>
        <v/>
      </c>
      <c r="O3718" s="96" t="str">
        <f t="shared" si="242"/>
        <v/>
      </c>
      <c r="P3718" s="14"/>
      <c r="Q3718" s="14"/>
      <c r="R3718" s="218" t="e">
        <f>+VLOOKUP(F3718,'ESTADAR V3 2025'!$D$125:$G$236,4,FALSE)</f>
        <v>#N/A</v>
      </c>
    </row>
    <row r="3719" spans="1:18" x14ac:dyDescent="0.35">
      <c r="A3719" s="83" t="str">
        <f>IFERROR(VLOOKUP(LEFT(F3719,4),Tabla3[[COD]:[PROCESO]],5,0),"")</f>
        <v/>
      </c>
      <c r="B3719" s="15"/>
      <c r="C3719" s="85"/>
      <c r="D3719" s="84" t="e">
        <f>VLOOKUP(E3719,FINCAS!$A$2:$B$77,2,0)</f>
        <v>#N/A</v>
      </c>
      <c r="E3719" s="15"/>
      <c r="F3719" s="15"/>
      <c r="G3719" s="82" t="e">
        <f>VLOOKUP(F3719,'ESTADAR V3 2025'!$D$125:$E$240,2,0)</f>
        <v>#N/A</v>
      </c>
      <c r="H3719" s="86"/>
      <c r="I3719" s="86"/>
      <c r="J3719" s="15"/>
      <c r="K3719" s="92">
        <f t="shared" si="239"/>
        <v>0</v>
      </c>
      <c r="L3719" s="93">
        <f t="shared" si="240"/>
        <v>0</v>
      </c>
      <c r="M3719" s="94" t="str">
        <f>+IFERROR(VLOOKUP(LEFT(F3719,4),'ESTADAR V3 2025'!$C$4:$G$116,4,0),"")</f>
        <v/>
      </c>
      <c r="N3719" s="95" t="str">
        <f t="shared" si="241"/>
        <v/>
      </c>
      <c r="O3719" s="96" t="str">
        <f t="shared" si="242"/>
        <v/>
      </c>
      <c r="P3719" s="14"/>
      <c r="Q3719" s="14"/>
      <c r="R3719" s="218" t="e">
        <f>+VLOOKUP(F3719,'ESTADAR V3 2025'!$D$125:$G$236,4,FALSE)</f>
        <v>#N/A</v>
      </c>
    </row>
    <row r="3720" spans="1:18" x14ac:dyDescent="0.35">
      <c r="A3720" s="83" t="str">
        <f>IFERROR(VLOOKUP(LEFT(F3720,4),Tabla3[[COD]:[PROCESO]],5,0),"")</f>
        <v/>
      </c>
      <c r="B3720" s="15"/>
      <c r="C3720" s="85"/>
      <c r="D3720" s="84" t="e">
        <f>VLOOKUP(E3720,FINCAS!$A$2:$B$77,2,0)</f>
        <v>#N/A</v>
      </c>
      <c r="E3720" s="15"/>
      <c r="F3720" s="15"/>
      <c r="G3720" s="82" t="e">
        <f>VLOOKUP(F3720,'ESTADAR V3 2025'!$D$125:$E$240,2,0)</f>
        <v>#N/A</v>
      </c>
      <c r="H3720" s="86"/>
      <c r="I3720" s="86"/>
      <c r="J3720" s="15"/>
      <c r="K3720" s="92">
        <f t="shared" si="239"/>
        <v>0</v>
      </c>
      <c r="L3720" s="93">
        <f t="shared" si="240"/>
        <v>0</v>
      </c>
      <c r="M3720" s="94" t="str">
        <f>+IFERROR(VLOOKUP(LEFT(F3720,4),'ESTADAR V3 2025'!$C$4:$G$116,4,0),"")</f>
        <v/>
      </c>
      <c r="N3720" s="95" t="str">
        <f t="shared" si="241"/>
        <v/>
      </c>
      <c r="O3720" s="96" t="str">
        <f t="shared" si="242"/>
        <v/>
      </c>
      <c r="P3720" s="14"/>
      <c r="Q3720" s="14"/>
      <c r="R3720" s="218" t="e">
        <f>+VLOOKUP(F3720,'ESTADAR V3 2025'!$D$125:$G$236,4,FALSE)</f>
        <v>#N/A</v>
      </c>
    </row>
    <row r="3721" spans="1:18" x14ac:dyDescent="0.35">
      <c r="A3721" s="83" t="str">
        <f>IFERROR(VLOOKUP(LEFT(F3721,4),Tabla3[[COD]:[PROCESO]],5,0),"")</f>
        <v/>
      </c>
      <c r="B3721" s="15"/>
      <c r="C3721" s="85"/>
      <c r="D3721" s="84" t="e">
        <f>VLOOKUP(E3721,FINCAS!$A$2:$B$77,2,0)</f>
        <v>#N/A</v>
      </c>
      <c r="E3721" s="15"/>
      <c r="F3721" s="15"/>
      <c r="G3721" s="82" t="e">
        <f>VLOOKUP(F3721,'ESTADAR V3 2025'!$D$125:$E$240,2,0)</f>
        <v>#N/A</v>
      </c>
      <c r="H3721" s="86"/>
      <c r="I3721" s="86"/>
      <c r="J3721" s="15"/>
      <c r="K3721" s="92">
        <f t="shared" si="239"/>
        <v>0</v>
      </c>
      <c r="L3721" s="93">
        <f t="shared" si="240"/>
        <v>0</v>
      </c>
      <c r="M3721" s="94" t="str">
        <f>+IFERROR(VLOOKUP(LEFT(F3721,4),'ESTADAR V3 2025'!$C$4:$G$116,4,0),"")</f>
        <v/>
      </c>
      <c r="N3721" s="95" t="str">
        <f t="shared" si="241"/>
        <v/>
      </c>
      <c r="O3721" s="96" t="str">
        <f t="shared" si="242"/>
        <v/>
      </c>
      <c r="P3721" s="14"/>
      <c r="Q3721" s="14"/>
      <c r="R3721" s="218" t="e">
        <f>+VLOOKUP(F3721,'ESTADAR V3 2025'!$D$125:$G$236,4,FALSE)</f>
        <v>#N/A</v>
      </c>
    </row>
    <row r="3722" spans="1:18" x14ac:dyDescent="0.35">
      <c r="A3722" s="83" t="str">
        <f>IFERROR(VLOOKUP(LEFT(F3722,4),Tabla3[[COD]:[PROCESO]],5,0),"")</f>
        <v/>
      </c>
      <c r="B3722" s="15"/>
      <c r="C3722" s="85"/>
      <c r="D3722" s="84" t="e">
        <f>VLOOKUP(E3722,FINCAS!$A$2:$B$77,2,0)</f>
        <v>#N/A</v>
      </c>
      <c r="E3722" s="15"/>
      <c r="F3722" s="15"/>
      <c r="G3722" s="82" t="e">
        <f>VLOOKUP(F3722,'ESTADAR V3 2025'!$D$125:$E$240,2,0)</f>
        <v>#N/A</v>
      </c>
      <c r="H3722" s="86"/>
      <c r="I3722" s="86"/>
      <c r="J3722" s="15"/>
      <c r="K3722" s="92">
        <f t="shared" si="239"/>
        <v>0</v>
      </c>
      <c r="L3722" s="93">
        <f t="shared" si="240"/>
        <v>0</v>
      </c>
      <c r="M3722" s="94" t="str">
        <f>+IFERROR(VLOOKUP(LEFT(F3722,4),'ESTADAR V3 2025'!$C$4:$G$116,4,0),"")</f>
        <v/>
      </c>
      <c r="N3722" s="95" t="str">
        <f t="shared" si="241"/>
        <v/>
      </c>
      <c r="O3722" s="96" t="str">
        <f t="shared" si="242"/>
        <v/>
      </c>
      <c r="P3722" s="14"/>
      <c r="Q3722" s="14"/>
      <c r="R3722" s="218" t="e">
        <f>+VLOOKUP(F3722,'ESTADAR V3 2025'!$D$125:$G$236,4,FALSE)</f>
        <v>#N/A</v>
      </c>
    </row>
    <row r="3723" spans="1:18" x14ac:dyDescent="0.35">
      <c r="A3723" s="83" t="str">
        <f>IFERROR(VLOOKUP(LEFT(F3723,4),Tabla3[[COD]:[PROCESO]],5,0),"")</f>
        <v/>
      </c>
      <c r="B3723" s="15"/>
      <c r="C3723" s="85"/>
      <c r="D3723" s="84" t="e">
        <f>VLOOKUP(E3723,FINCAS!$A$2:$B$77,2,0)</f>
        <v>#N/A</v>
      </c>
      <c r="E3723" s="15"/>
      <c r="F3723" s="15"/>
      <c r="G3723" s="82" t="e">
        <f>VLOOKUP(F3723,'ESTADAR V3 2025'!$D$125:$E$240,2,0)</f>
        <v>#N/A</v>
      </c>
      <c r="H3723" s="86"/>
      <c r="I3723" s="86"/>
      <c r="J3723" s="15"/>
      <c r="K3723" s="92">
        <f t="shared" si="239"/>
        <v>0</v>
      </c>
      <c r="L3723" s="93">
        <f t="shared" si="240"/>
        <v>0</v>
      </c>
      <c r="M3723" s="94" t="str">
        <f>+IFERROR(VLOOKUP(LEFT(F3723,4),'ESTADAR V3 2025'!$C$4:$G$116,4,0),"")</f>
        <v/>
      </c>
      <c r="N3723" s="95" t="str">
        <f t="shared" si="241"/>
        <v/>
      </c>
      <c r="O3723" s="96" t="str">
        <f t="shared" si="242"/>
        <v/>
      </c>
      <c r="P3723" s="14"/>
      <c r="Q3723" s="14"/>
      <c r="R3723" s="218" t="e">
        <f>+VLOOKUP(F3723,'ESTADAR V3 2025'!$D$125:$G$236,4,FALSE)</f>
        <v>#N/A</v>
      </c>
    </row>
    <row r="3724" spans="1:18" x14ac:dyDescent="0.35">
      <c r="A3724" s="83" t="str">
        <f>IFERROR(VLOOKUP(LEFT(F3724,4),Tabla3[[COD]:[PROCESO]],5,0),"")</f>
        <v/>
      </c>
      <c r="B3724" s="15"/>
      <c r="C3724" s="85"/>
      <c r="D3724" s="84" t="e">
        <f>VLOOKUP(E3724,FINCAS!$A$2:$B$77,2,0)</f>
        <v>#N/A</v>
      </c>
      <c r="E3724" s="15"/>
      <c r="F3724" s="15"/>
      <c r="G3724" s="82" t="e">
        <f>VLOOKUP(F3724,'ESTADAR V3 2025'!$D$125:$E$240,2,0)</f>
        <v>#N/A</v>
      </c>
      <c r="H3724" s="86"/>
      <c r="I3724" s="86"/>
      <c r="J3724" s="15"/>
      <c r="K3724" s="92">
        <f t="shared" si="239"/>
        <v>0</v>
      </c>
      <c r="L3724" s="93">
        <f t="shared" si="240"/>
        <v>0</v>
      </c>
      <c r="M3724" s="94" t="str">
        <f>+IFERROR(VLOOKUP(LEFT(F3724,4),'ESTADAR V3 2025'!$C$4:$G$116,4,0),"")</f>
        <v/>
      </c>
      <c r="N3724" s="95" t="str">
        <f t="shared" si="241"/>
        <v/>
      </c>
      <c r="O3724" s="96" t="str">
        <f t="shared" si="242"/>
        <v/>
      </c>
      <c r="P3724" s="14"/>
      <c r="Q3724" s="14"/>
      <c r="R3724" s="218" t="e">
        <f>+VLOOKUP(F3724,'ESTADAR V3 2025'!$D$125:$G$236,4,FALSE)</f>
        <v>#N/A</v>
      </c>
    </row>
    <row r="3725" spans="1:18" x14ac:dyDescent="0.35">
      <c r="A3725" s="83" t="str">
        <f>IFERROR(VLOOKUP(LEFT(F3725,4),Tabla3[[COD]:[PROCESO]],5,0),"")</f>
        <v/>
      </c>
      <c r="B3725" s="15"/>
      <c r="C3725" s="85"/>
      <c r="D3725" s="84" t="e">
        <f>VLOOKUP(E3725,FINCAS!$A$2:$B$77,2,0)</f>
        <v>#N/A</v>
      </c>
      <c r="E3725" s="15"/>
      <c r="F3725" s="15"/>
      <c r="G3725" s="82" t="e">
        <f>VLOOKUP(F3725,'ESTADAR V3 2025'!$D$125:$E$240,2,0)</f>
        <v>#N/A</v>
      </c>
      <c r="H3725" s="86"/>
      <c r="I3725" s="86"/>
      <c r="J3725" s="15"/>
      <c r="K3725" s="92">
        <f t="shared" si="239"/>
        <v>0</v>
      </c>
      <c r="L3725" s="93">
        <f t="shared" si="240"/>
        <v>0</v>
      </c>
      <c r="M3725" s="94" t="str">
        <f>+IFERROR(VLOOKUP(LEFT(F3725,4),'ESTADAR V3 2025'!$C$4:$G$116,4,0),"")</f>
        <v/>
      </c>
      <c r="N3725" s="95" t="str">
        <f t="shared" si="241"/>
        <v/>
      </c>
      <c r="O3725" s="96" t="str">
        <f t="shared" si="242"/>
        <v/>
      </c>
      <c r="P3725" s="14"/>
      <c r="Q3725" s="14"/>
      <c r="R3725" s="218" t="e">
        <f>+VLOOKUP(F3725,'ESTADAR V3 2025'!$D$125:$G$236,4,FALSE)</f>
        <v>#N/A</v>
      </c>
    </row>
    <row r="3726" spans="1:18" x14ac:dyDescent="0.35">
      <c r="A3726" s="83" t="str">
        <f>IFERROR(VLOOKUP(LEFT(F3726,4),Tabla3[[COD]:[PROCESO]],5,0),"")</f>
        <v/>
      </c>
      <c r="B3726" s="15"/>
      <c r="C3726" s="85"/>
      <c r="D3726" s="84" t="e">
        <f>VLOOKUP(E3726,FINCAS!$A$2:$B$77,2,0)</f>
        <v>#N/A</v>
      </c>
      <c r="E3726" s="15"/>
      <c r="F3726" s="15"/>
      <c r="G3726" s="82" t="e">
        <f>VLOOKUP(F3726,'ESTADAR V3 2025'!$D$125:$E$240,2,0)</f>
        <v>#N/A</v>
      </c>
      <c r="H3726" s="86"/>
      <c r="I3726" s="86"/>
      <c r="J3726" s="15"/>
      <c r="K3726" s="92">
        <f t="shared" si="239"/>
        <v>0</v>
      </c>
      <c r="L3726" s="93">
        <f t="shared" si="240"/>
        <v>0</v>
      </c>
      <c r="M3726" s="94" t="str">
        <f>+IFERROR(VLOOKUP(LEFT(F3726,4),'ESTADAR V3 2025'!$C$4:$G$116,4,0),"")</f>
        <v/>
      </c>
      <c r="N3726" s="95" t="str">
        <f t="shared" si="241"/>
        <v/>
      </c>
      <c r="O3726" s="96" t="str">
        <f t="shared" si="242"/>
        <v/>
      </c>
      <c r="P3726" s="14"/>
      <c r="Q3726" s="14"/>
      <c r="R3726" s="218" t="e">
        <f>+VLOOKUP(F3726,'ESTADAR V3 2025'!$D$125:$G$236,4,FALSE)</f>
        <v>#N/A</v>
      </c>
    </row>
    <row r="3727" spans="1:18" x14ac:dyDescent="0.35">
      <c r="A3727" s="83" t="str">
        <f>IFERROR(VLOOKUP(LEFT(F3727,4),Tabla3[[COD]:[PROCESO]],5,0),"")</f>
        <v/>
      </c>
      <c r="B3727" s="15"/>
      <c r="C3727" s="85"/>
      <c r="D3727" s="84" t="e">
        <f>VLOOKUP(E3727,FINCAS!$A$2:$B$77,2,0)</f>
        <v>#N/A</v>
      </c>
      <c r="E3727" s="15"/>
      <c r="F3727" s="15"/>
      <c r="G3727" s="82" t="e">
        <f>VLOOKUP(F3727,'ESTADAR V3 2025'!$D$125:$E$240,2,0)</f>
        <v>#N/A</v>
      </c>
      <c r="H3727" s="86"/>
      <c r="I3727" s="86"/>
      <c r="J3727" s="15"/>
      <c r="K3727" s="92">
        <f t="shared" si="239"/>
        <v>0</v>
      </c>
      <c r="L3727" s="93">
        <f t="shared" si="240"/>
        <v>0</v>
      </c>
      <c r="M3727" s="94" t="str">
        <f>+IFERROR(VLOOKUP(LEFT(F3727,4),'ESTADAR V3 2025'!$C$4:$G$116,4,0),"")</f>
        <v/>
      </c>
      <c r="N3727" s="95" t="str">
        <f t="shared" si="241"/>
        <v/>
      </c>
      <c r="O3727" s="96" t="str">
        <f t="shared" si="242"/>
        <v/>
      </c>
      <c r="P3727" s="14"/>
      <c r="Q3727" s="14"/>
      <c r="R3727" s="218" t="e">
        <f>+VLOOKUP(F3727,'ESTADAR V3 2025'!$D$125:$G$236,4,FALSE)</f>
        <v>#N/A</v>
      </c>
    </row>
    <row r="3728" spans="1:18" x14ac:dyDescent="0.35">
      <c r="A3728" s="83" t="str">
        <f>IFERROR(VLOOKUP(LEFT(F3728,4),Tabla3[[COD]:[PROCESO]],5,0),"")</f>
        <v/>
      </c>
      <c r="B3728" s="15"/>
      <c r="C3728" s="85"/>
      <c r="D3728" s="84" t="e">
        <f>VLOOKUP(E3728,FINCAS!$A$2:$B$77,2,0)</f>
        <v>#N/A</v>
      </c>
      <c r="E3728" s="15"/>
      <c r="F3728" s="15"/>
      <c r="G3728" s="82" t="e">
        <f>VLOOKUP(F3728,'ESTADAR V3 2025'!$D$125:$E$240,2,0)</f>
        <v>#N/A</v>
      </c>
      <c r="H3728" s="86"/>
      <c r="I3728" s="86"/>
      <c r="J3728" s="15"/>
      <c r="K3728" s="92">
        <f t="shared" si="239"/>
        <v>0</v>
      </c>
      <c r="L3728" s="93">
        <f t="shared" si="240"/>
        <v>0</v>
      </c>
      <c r="M3728" s="94" t="str">
        <f>+IFERROR(VLOOKUP(LEFT(F3728,4),'ESTADAR V3 2025'!$C$4:$G$116,4,0),"")</f>
        <v/>
      </c>
      <c r="N3728" s="95" t="str">
        <f t="shared" si="241"/>
        <v/>
      </c>
      <c r="O3728" s="96" t="str">
        <f t="shared" si="242"/>
        <v/>
      </c>
      <c r="P3728" s="14"/>
      <c r="Q3728" s="14"/>
      <c r="R3728" s="218" t="e">
        <f>+VLOOKUP(F3728,'ESTADAR V3 2025'!$D$125:$G$236,4,FALSE)</f>
        <v>#N/A</v>
      </c>
    </row>
    <row r="3729" spans="1:18" x14ac:dyDescent="0.35">
      <c r="A3729" s="83" t="str">
        <f>IFERROR(VLOOKUP(LEFT(F3729,4),Tabla3[[COD]:[PROCESO]],5,0),"")</f>
        <v/>
      </c>
      <c r="B3729" s="15"/>
      <c r="C3729" s="85"/>
      <c r="D3729" s="84" t="e">
        <f>VLOOKUP(E3729,FINCAS!$A$2:$B$77,2,0)</f>
        <v>#N/A</v>
      </c>
      <c r="E3729" s="15"/>
      <c r="F3729" s="15"/>
      <c r="G3729" s="82" t="e">
        <f>VLOOKUP(F3729,'ESTADAR V3 2025'!$D$125:$E$240,2,0)</f>
        <v>#N/A</v>
      </c>
      <c r="H3729" s="86"/>
      <c r="I3729" s="86"/>
      <c r="J3729" s="15"/>
      <c r="K3729" s="92">
        <f t="shared" si="239"/>
        <v>0</v>
      </c>
      <c r="L3729" s="93">
        <f t="shared" si="240"/>
        <v>0</v>
      </c>
      <c r="M3729" s="94" t="str">
        <f>+IFERROR(VLOOKUP(LEFT(F3729,4),'ESTADAR V3 2025'!$C$4:$G$116,4,0),"")</f>
        <v/>
      </c>
      <c r="N3729" s="95" t="str">
        <f t="shared" si="241"/>
        <v/>
      </c>
      <c r="O3729" s="96" t="str">
        <f t="shared" si="242"/>
        <v/>
      </c>
      <c r="P3729" s="14"/>
      <c r="Q3729" s="14"/>
      <c r="R3729" s="218" t="e">
        <f>+VLOOKUP(F3729,'ESTADAR V3 2025'!$D$125:$G$236,4,FALSE)</f>
        <v>#N/A</v>
      </c>
    </row>
    <row r="3730" spans="1:18" x14ac:dyDescent="0.35">
      <c r="A3730" s="83" t="str">
        <f>IFERROR(VLOOKUP(LEFT(F3730,4),Tabla3[[COD]:[PROCESO]],5,0),"")</f>
        <v/>
      </c>
      <c r="B3730" s="15"/>
      <c r="C3730" s="85"/>
      <c r="D3730" s="84" t="e">
        <f>VLOOKUP(E3730,FINCAS!$A$2:$B$77,2,0)</f>
        <v>#N/A</v>
      </c>
      <c r="E3730" s="15"/>
      <c r="F3730" s="15"/>
      <c r="G3730" s="82" t="e">
        <f>VLOOKUP(F3730,'ESTADAR V3 2025'!$D$125:$E$240,2,0)</f>
        <v>#N/A</v>
      </c>
      <c r="H3730" s="86"/>
      <c r="I3730" s="86"/>
      <c r="J3730" s="15"/>
      <c r="K3730" s="92">
        <f t="shared" si="239"/>
        <v>0</v>
      </c>
      <c r="L3730" s="93">
        <f t="shared" si="240"/>
        <v>0</v>
      </c>
      <c r="M3730" s="94" t="str">
        <f>+IFERROR(VLOOKUP(LEFT(F3730,4),'ESTADAR V3 2025'!$C$4:$G$116,4,0),"")</f>
        <v/>
      </c>
      <c r="N3730" s="95" t="str">
        <f t="shared" si="241"/>
        <v/>
      </c>
      <c r="O3730" s="96" t="str">
        <f t="shared" si="242"/>
        <v/>
      </c>
      <c r="P3730" s="14"/>
      <c r="Q3730" s="14"/>
      <c r="R3730" s="218" t="e">
        <f>+VLOOKUP(F3730,'ESTADAR V3 2025'!$D$125:$G$236,4,FALSE)</f>
        <v>#N/A</v>
      </c>
    </row>
    <row r="3731" spans="1:18" x14ac:dyDescent="0.35">
      <c r="A3731" s="83" t="str">
        <f>IFERROR(VLOOKUP(LEFT(F3731,4),Tabla3[[COD]:[PROCESO]],5,0),"")</f>
        <v/>
      </c>
      <c r="B3731" s="15"/>
      <c r="C3731" s="85"/>
      <c r="D3731" s="84" t="e">
        <f>VLOOKUP(E3731,FINCAS!$A$2:$B$77,2,0)</f>
        <v>#N/A</v>
      </c>
      <c r="E3731" s="15"/>
      <c r="F3731" s="15"/>
      <c r="G3731" s="82" t="e">
        <f>VLOOKUP(F3731,'ESTADAR V3 2025'!$D$125:$E$240,2,0)</f>
        <v>#N/A</v>
      </c>
      <c r="H3731" s="86"/>
      <c r="I3731" s="86"/>
      <c r="J3731" s="15"/>
      <c r="K3731" s="92">
        <f t="shared" si="239"/>
        <v>0</v>
      </c>
      <c r="L3731" s="93">
        <f t="shared" si="240"/>
        <v>0</v>
      </c>
      <c r="M3731" s="94" t="str">
        <f>+IFERROR(VLOOKUP(LEFT(F3731,4),'ESTADAR V3 2025'!$C$4:$G$116,4,0),"")</f>
        <v/>
      </c>
      <c r="N3731" s="95" t="str">
        <f t="shared" si="241"/>
        <v/>
      </c>
      <c r="O3731" s="96" t="str">
        <f t="shared" si="242"/>
        <v/>
      </c>
      <c r="P3731" s="14"/>
      <c r="Q3731" s="14"/>
      <c r="R3731" s="218" t="e">
        <f>+VLOOKUP(F3731,'ESTADAR V3 2025'!$D$125:$G$236,4,FALSE)</f>
        <v>#N/A</v>
      </c>
    </row>
    <row r="3732" spans="1:18" x14ac:dyDescent="0.35">
      <c r="A3732" s="83" t="str">
        <f>IFERROR(VLOOKUP(LEFT(F3732,4),Tabla3[[COD]:[PROCESO]],5,0),"")</f>
        <v/>
      </c>
      <c r="B3732" s="15"/>
      <c r="C3732" s="85"/>
      <c r="D3732" s="84" t="e">
        <f>VLOOKUP(E3732,FINCAS!$A$2:$B$77,2,0)</f>
        <v>#N/A</v>
      </c>
      <c r="E3732" s="15"/>
      <c r="F3732" s="15"/>
      <c r="G3732" s="82" t="e">
        <f>VLOOKUP(F3732,'ESTADAR V3 2025'!$D$125:$E$240,2,0)</f>
        <v>#N/A</v>
      </c>
      <c r="H3732" s="86"/>
      <c r="I3732" s="86"/>
      <c r="J3732" s="15"/>
      <c r="K3732" s="92">
        <f t="shared" si="239"/>
        <v>0</v>
      </c>
      <c r="L3732" s="93">
        <f t="shared" si="240"/>
        <v>0</v>
      </c>
      <c r="M3732" s="94" t="str">
        <f>+IFERROR(VLOOKUP(LEFT(F3732,4),'ESTADAR V3 2025'!$C$4:$G$116,4,0),"")</f>
        <v/>
      </c>
      <c r="N3732" s="95" t="str">
        <f t="shared" si="241"/>
        <v/>
      </c>
      <c r="O3732" s="96" t="str">
        <f t="shared" si="242"/>
        <v/>
      </c>
      <c r="P3732" s="14"/>
      <c r="Q3732" s="14"/>
      <c r="R3732" s="218" t="e">
        <f>+VLOOKUP(F3732,'ESTADAR V3 2025'!$D$125:$G$236,4,FALSE)</f>
        <v>#N/A</v>
      </c>
    </row>
    <row r="3733" spans="1:18" x14ac:dyDescent="0.35">
      <c r="A3733" s="83" t="str">
        <f>IFERROR(VLOOKUP(LEFT(F3733,4),Tabla3[[COD]:[PROCESO]],5,0),"")</f>
        <v/>
      </c>
      <c r="B3733" s="15"/>
      <c r="C3733" s="85"/>
      <c r="D3733" s="84" t="e">
        <f>VLOOKUP(E3733,FINCAS!$A$2:$B$77,2,0)</f>
        <v>#N/A</v>
      </c>
      <c r="E3733" s="15"/>
      <c r="F3733" s="15"/>
      <c r="G3733" s="82" t="e">
        <f>VLOOKUP(F3733,'ESTADAR V3 2025'!$D$125:$E$240,2,0)</f>
        <v>#N/A</v>
      </c>
      <c r="H3733" s="86"/>
      <c r="I3733" s="86"/>
      <c r="J3733" s="15"/>
      <c r="K3733" s="92">
        <f t="shared" si="239"/>
        <v>0</v>
      </c>
      <c r="L3733" s="93">
        <f t="shared" si="240"/>
        <v>0</v>
      </c>
      <c r="M3733" s="94" t="str">
        <f>+IFERROR(VLOOKUP(LEFT(F3733,4),'ESTADAR V3 2025'!$C$4:$G$116,4,0),"")</f>
        <v/>
      </c>
      <c r="N3733" s="95" t="str">
        <f t="shared" si="241"/>
        <v/>
      </c>
      <c r="O3733" s="96" t="str">
        <f t="shared" si="242"/>
        <v/>
      </c>
      <c r="P3733" s="14"/>
      <c r="Q3733" s="14"/>
      <c r="R3733" s="218" t="e">
        <f>+VLOOKUP(F3733,'ESTADAR V3 2025'!$D$125:$G$236,4,FALSE)</f>
        <v>#N/A</v>
      </c>
    </row>
    <row r="3734" spans="1:18" x14ac:dyDescent="0.35">
      <c r="A3734" s="83" t="str">
        <f>IFERROR(VLOOKUP(LEFT(F3734,4),Tabla3[[COD]:[PROCESO]],5,0),"")</f>
        <v/>
      </c>
      <c r="B3734" s="15"/>
      <c r="C3734" s="85"/>
      <c r="D3734" s="84" t="e">
        <f>VLOOKUP(E3734,FINCAS!$A$2:$B$77,2,0)</f>
        <v>#N/A</v>
      </c>
      <c r="E3734" s="15"/>
      <c r="F3734" s="15"/>
      <c r="G3734" s="82" t="e">
        <f>VLOOKUP(F3734,'ESTADAR V3 2025'!$D$125:$E$240,2,0)</f>
        <v>#N/A</v>
      </c>
      <c r="H3734" s="86"/>
      <c r="I3734" s="86"/>
      <c r="J3734" s="15"/>
      <c r="K3734" s="92">
        <f t="shared" si="239"/>
        <v>0</v>
      </c>
      <c r="L3734" s="93">
        <f t="shared" si="240"/>
        <v>0</v>
      </c>
      <c r="M3734" s="94" t="str">
        <f>+IFERROR(VLOOKUP(LEFT(F3734,4),'ESTADAR V3 2025'!$C$4:$G$116,4,0),"")</f>
        <v/>
      </c>
      <c r="N3734" s="95" t="str">
        <f t="shared" si="241"/>
        <v/>
      </c>
      <c r="O3734" s="96" t="str">
        <f t="shared" si="242"/>
        <v/>
      </c>
      <c r="P3734" s="14"/>
      <c r="Q3734" s="14"/>
      <c r="R3734" s="218" t="e">
        <f>+VLOOKUP(F3734,'ESTADAR V3 2025'!$D$125:$G$236,4,FALSE)</f>
        <v>#N/A</v>
      </c>
    </row>
    <row r="3735" spans="1:18" x14ac:dyDescent="0.35">
      <c r="A3735" s="83" t="str">
        <f>IFERROR(VLOOKUP(LEFT(F3735,4),Tabla3[[COD]:[PROCESO]],5,0),"")</f>
        <v/>
      </c>
      <c r="B3735" s="15"/>
      <c r="C3735" s="85"/>
      <c r="D3735" s="84" t="e">
        <f>VLOOKUP(E3735,FINCAS!$A$2:$B$77,2,0)</f>
        <v>#N/A</v>
      </c>
      <c r="E3735" s="15"/>
      <c r="F3735" s="15"/>
      <c r="G3735" s="82" t="e">
        <f>VLOOKUP(F3735,'ESTADAR V3 2025'!$D$125:$E$240,2,0)</f>
        <v>#N/A</v>
      </c>
      <c r="H3735" s="86"/>
      <c r="I3735" s="86"/>
      <c r="J3735" s="15"/>
      <c r="K3735" s="92">
        <f t="shared" si="239"/>
        <v>0</v>
      </c>
      <c r="L3735" s="93">
        <f t="shared" si="240"/>
        <v>0</v>
      </c>
      <c r="M3735" s="94" t="str">
        <f>+IFERROR(VLOOKUP(LEFT(F3735,4),'ESTADAR V3 2025'!$C$4:$G$116,4,0),"")</f>
        <v/>
      </c>
      <c r="N3735" s="95" t="str">
        <f t="shared" si="241"/>
        <v/>
      </c>
      <c r="O3735" s="96" t="str">
        <f t="shared" si="242"/>
        <v/>
      </c>
      <c r="P3735" s="14"/>
      <c r="Q3735" s="14"/>
      <c r="R3735" s="218" t="e">
        <f>+VLOOKUP(F3735,'ESTADAR V3 2025'!$D$125:$G$236,4,FALSE)</f>
        <v>#N/A</v>
      </c>
    </row>
    <row r="3736" spans="1:18" x14ac:dyDescent="0.35">
      <c r="A3736" s="83" t="str">
        <f>IFERROR(VLOOKUP(LEFT(F3736,4),Tabla3[[COD]:[PROCESO]],5,0),"")</f>
        <v/>
      </c>
      <c r="B3736" s="15"/>
      <c r="C3736" s="85"/>
      <c r="D3736" s="84" t="e">
        <f>VLOOKUP(E3736,FINCAS!$A$2:$B$77,2,0)</f>
        <v>#N/A</v>
      </c>
      <c r="E3736" s="15"/>
      <c r="F3736" s="15"/>
      <c r="G3736" s="82" t="e">
        <f>VLOOKUP(F3736,'ESTADAR V3 2025'!$D$125:$E$240,2,0)</f>
        <v>#N/A</v>
      </c>
      <c r="H3736" s="86"/>
      <c r="I3736" s="86"/>
      <c r="J3736" s="15"/>
      <c r="K3736" s="92">
        <f t="shared" si="239"/>
        <v>0</v>
      </c>
      <c r="L3736" s="93">
        <f t="shared" si="240"/>
        <v>0</v>
      </c>
      <c r="M3736" s="94" t="str">
        <f>+IFERROR(VLOOKUP(LEFT(F3736,4),'ESTADAR V3 2025'!$C$4:$G$116,4,0),"")</f>
        <v/>
      </c>
      <c r="N3736" s="95" t="str">
        <f t="shared" si="241"/>
        <v/>
      </c>
      <c r="O3736" s="96" t="str">
        <f t="shared" si="242"/>
        <v/>
      </c>
      <c r="P3736" s="14"/>
      <c r="Q3736" s="14"/>
      <c r="R3736" s="218" t="e">
        <f>+VLOOKUP(F3736,'ESTADAR V3 2025'!$D$125:$G$236,4,FALSE)</f>
        <v>#N/A</v>
      </c>
    </row>
    <row r="3737" spans="1:18" x14ac:dyDescent="0.35">
      <c r="A3737" s="83" t="str">
        <f>IFERROR(VLOOKUP(LEFT(F3737,4),Tabla3[[COD]:[PROCESO]],5,0),"")</f>
        <v/>
      </c>
      <c r="B3737" s="15"/>
      <c r="C3737" s="85"/>
      <c r="D3737" s="84" t="e">
        <f>VLOOKUP(E3737,FINCAS!$A$2:$B$77,2,0)</f>
        <v>#N/A</v>
      </c>
      <c r="E3737" s="15"/>
      <c r="F3737" s="15"/>
      <c r="G3737" s="82" t="e">
        <f>VLOOKUP(F3737,'ESTADAR V3 2025'!$D$125:$E$240,2,0)</f>
        <v>#N/A</v>
      </c>
      <c r="H3737" s="86"/>
      <c r="I3737" s="86"/>
      <c r="J3737" s="15"/>
      <c r="K3737" s="92">
        <f t="shared" si="239"/>
        <v>0</v>
      </c>
      <c r="L3737" s="93">
        <f t="shared" si="240"/>
        <v>0</v>
      </c>
      <c r="M3737" s="94" t="str">
        <f>+IFERROR(VLOOKUP(LEFT(F3737,4),'ESTADAR V3 2025'!$C$4:$G$116,4,0),"")</f>
        <v/>
      </c>
      <c r="N3737" s="95" t="str">
        <f t="shared" si="241"/>
        <v/>
      </c>
      <c r="O3737" s="96" t="str">
        <f t="shared" si="242"/>
        <v/>
      </c>
      <c r="P3737" s="14"/>
      <c r="Q3737" s="14"/>
      <c r="R3737" s="218" t="e">
        <f>+VLOOKUP(F3737,'ESTADAR V3 2025'!$D$125:$G$236,4,FALSE)</f>
        <v>#N/A</v>
      </c>
    </row>
    <row r="3738" spans="1:18" x14ac:dyDescent="0.35">
      <c r="A3738" s="83" t="str">
        <f>IFERROR(VLOOKUP(LEFT(F3738,4),Tabla3[[COD]:[PROCESO]],5,0),"")</f>
        <v/>
      </c>
      <c r="B3738" s="15"/>
      <c r="C3738" s="85"/>
      <c r="D3738" s="84" t="e">
        <f>VLOOKUP(E3738,FINCAS!$A$2:$B$77,2,0)</f>
        <v>#N/A</v>
      </c>
      <c r="E3738" s="15"/>
      <c r="F3738" s="15"/>
      <c r="G3738" s="82" t="e">
        <f>VLOOKUP(F3738,'ESTADAR V3 2025'!$D$125:$E$240,2,0)</f>
        <v>#N/A</v>
      </c>
      <c r="H3738" s="86"/>
      <c r="I3738" s="86"/>
      <c r="J3738" s="15"/>
      <c r="K3738" s="92">
        <f t="shared" si="239"/>
        <v>0</v>
      </c>
      <c r="L3738" s="93">
        <f t="shared" si="240"/>
        <v>0</v>
      </c>
      <c r="M3738" s="94" t="str">
        <f>+IFERROR(VLOOKUP(LEFT(F3738,4),'ESTADAR V3 2025'!$C$4:$G$116,4,0),"")</f>
        <v/>
      </c>
      <c r="N3738" s="95" t="str">
        <f t="shared" si="241"/>
        <v/>
      </c>
      <c r="O3738" s="96" t="str">
        <f t="shared" si="242"/>
        <v/>
      </c>
      <c r="P3738" s="14"/>
      <c r="Q3738" s="14"/>
      <c r="R3738" s="218" t="e">
        <f>+VLOOKUP(F3738,'ESTADAR V3 2025'!$D$125:$G$236,4,FALSE)</f>
        <v>#N/A</v>
      </c>
    </row>
    <row r="3739" spans="1:18" x14ac:dyDescent="0.35">
      <c r="A3739" s="83" t="str">
        <f>IFERROR(VLOOKUP(LEFT(F3739,4),Tabla3[[COD]:[PROCESO]],5,0),"")</f>
        <v/>
      </c>
      <c r="B3739" s="15"/>
      <c r="C3739" s="85"/>
      <c r="D3739" s="84" t="e">
        <f>VLOOKUP(E3739,FINCAS!$A$2:$B$77,2,0)</f>
        <v>#N/A</v>
      </c>
      <c r="E3739" s="15"/>
      <c r="F3739" s="15"/>
      <c r="G3739" s="82" t="e">
        <f>VLOOKUP(F3739,'ESTADAR V3 2025'!$D$125:$E$240,2,0)</f>
        <v>#N/A</v>
      </c>
      <c r="H3739" s="86"/>
      <c r="I3739" s="86"/>
      <c r="J3739" s="15"/>
      <c r="K3739" s="92">
        <f t="shared" si="239"/>
        <v>0</v>
      </c>
      <c r="L3739" s="93">
        <f t="shared" si="240"/>
        <v>0</v>
      </c>
      <c r="M3739" s="94" t="str">
        <f>+IFERROR(VLOOKUP(LEFT(F3739,4),'ESTADAR V3 2025'!$C$4:$G$116,4,0),"")</f>
        <v/>
      </c>
      <c r="N3739" s="95" t="str">
        <f t="shared" si="241"/>
        <v/>
      </c>
      <c r="O3739" s="96" t="str">
        <f t="shared" si="242"/>
        <v/>
      </c>
      <c r="P3739" s="14"/>
      <c r="Q3739" s="14"/>
      <c r="R3739" s="218" t="e">
        <f>+VLOOKUP(F3739,'ESTADAR V3 2025'!$D$125:$G$236,4,FALSE)</f>
        <v>#N/A</v>
      </c>
    </row>
    <row r="3740" spans="1:18" x14ac:dyDescent="0.35">
      <c r="A3740" s="83" t="str">
        <f>IFERROR(VLOOKUP(LEFT(F3740,4),Tabla3[[COD]:[PROCESO]],5,0),"")</f>
        <v/>
      </c>
      <c r="B3740" s="15"/>
      <c r="C3740" s="85"/>
      <c r="D3740" s="84" t="e">
        <f>VLOOKUP(E3740,FINCAS!$A$2:$B$77,2,0)</f>
        <v>#N/A</v>
      </c>
      <c r="E3740" s="15"/>
      <c r="F3740" s="15"/>
      <c r="G3740" s="82" t="e">
        <f>VLOOKUP(F3740,'ESTADAR V3 2025'!$D$125:$E$240,2,0)</f>
        <v>#N/A</v>
      </c>
      <c r="H3740" s="86"/>
      <c r="I3740" s="86"/>
      <c r="J3740" s="15"/>
      <c r="K3740" s="92">
        <f t="shared" si="239"/>
        <v>0</v>
      </c>
      <c r="L3740" s="93">
        <f t="shared" si="240"/>
        <v>0</v>
      </c>
      <c r="M3740" s="94" t="str">
        <f>+IFERROR(VLOOKUP(LEFT(F3740,4),'ESTADAR V3 2025'!$C$4:$G$116,4,0),"")</f>
        <v/>
      </c>
      <c r="N3740" s="95" t="str">
        <f t="shared" si="241"/>
        <v/>
      </c>
      <c r="O3740" s="96" t="str">
        <f t="shared" si="242"/>
        <v/>
      </c>
      <c r="P3740" s="14"/>
      <c r="Q3740" s="14"/>
      <c r="R3740" s="218" t="e">
        <f>+VLOOKUP(F3740,'ESTADAR V3 2025'!$D$125:$G$236,4,FALSE)</f>
        <v>#N/A</v>
      </c>
    </row>
    <row r="3741" spans="1:18" x14ac:dyDescent="0.35">
      <c r="A3741" s="83" t="str">
        <f>IFERROR(VLOOKUP(LEFT(F3741,4),Tabla3[[COD]:[PROCESO]],5,0),"")</f>
        <v/>
      </c>
      <c r="B3741" s="15"/>
      <c r="C3741" s="85"/>
      <c r="D3741" s="84" t="e">
        <f>VLOOKUP(E3741,FINCAS!$A$2:$B$77,2,0)</f>
        <v>#N/A</v>
      </c>
      <c r="E3741" s="15"/>
      <c r="F3741" s="15"/>
      <c r="G3741" s="82" t="e">
        <f>VLOOKUP(F3741,'ESTADAR V3 2025'!$D$125:$E$240,2,0)</f>
        <v>#N/A</v>
      </c>
      <c r="H3741" s="86"/>
      <c r="I3741" s="86"/>
      <c r="J3741" s="15"/>
      <c r="K3741" s="92">
        <f t="shared" si="239"/>
        <v>0</v>
      </c>
      <c r="L3741" s="93">
        <f t="shared" si="240"/>
        <v>0</v>
      </c>
      <c r="M3741" s="94" t="str">
        <f>+IFERROR(VLOOKUP(LEFT(F3741,4),'ESTADAR V3 2025'!$C$4:$G$116,4,0),"")</f>
        <v/>
      </c>
      <c r="N3741" s="95" t="str">
        <f t="shared" si="241"/>
        <v/>
      </c>
      <c r="O3741" s="96" t="str">
        <f t="shared" si="242"/>
        <v/>
      </c>
      <c r="P3741" s="14"/>
      <c r="Q3741" s="14"/>
      <c r="R3741" s="218" t="e">
        <f>+VLOOKUP(F3741,'ESTADAR V3 2025'!$D$125:$G$236,4,FALSE)</f>
        <v>#N/A</v>
      </c>
    </row>
    <row r="3742" spans="1:18" x14ac:dyDescent="0.35">
      <c r="A3742" s="83" t="str">
        <f>IFERROR(VLOOKUP(LEFT(F3742,4),Tabla3[[COD]:[PROCESO]],5,0),"")</f>
        <v/>
      </c>
      <c r="B3742" s="15"/>
      <c r="C3742" s="85"/>
      <c r="D3742" s="84" t="e">
        <f>VLOOKUP(E3742,FINCAS!$A$2:$B$77,2,0)</f>
        <v>#N/A</v>
      </c>
      <c r="E3742" s="15"/>
      <c r="F3742" s="15"/>
      <c r="G3742" s="82" t="e">
        <f>VLOOKUP(F3742,'ESTADAR V3 2025'!$D$125:$E$240,2,0)</f>
        <v>#N/A</v>
      </c>
      <c r="H3742" s="86"/>
      <c r="I3742" s="86"/>
      <c r="J3742" s="15"/>
      <c r="K3742" s="92">
        <f t="shared" si="239"/>
        <v>0</v>
      </c>
      <c r="L3742" s="93">
        <f t="shared" si="240"/>
        <v>0</v>
      </c>
      <c r="M3742" s="94" t="str">
        <f>+IFERROR(VLOOKUP(LEFT(F3742,4),'ESTADAR V3 2025'!$C$4:$G$116,4,0),"")</f>
        <v/>
      </c>
      <c r="N3742" s="95" t="str">
        <f t="shared" si="241"/>
        <v/>
      </c>
      <c r="O3742" s="96" t="str">
        <f t="shared" si="242"/>
        <v/>
      </c>
      <c r="P3742" s="14"/>
      <c r="Q3742" s="14"/>
      <c r="R3742" s="218" t="e">
        <f>+VLOOKUP(F3742,'ESTADAR V3 2025'!$D$125:$G$236,4,FALSE)</f>
        <v>#N/A</v>
      </c>
    </row>
    <row r="3743" spans="1:18" x14ac:dyDescent="0.35">
      <c r="A3743" s="83" t="str">
        <f>IFERROR(VLOOKUP(LEFT(F3743,4),Tabla3[[COD]:[PROCESO]],5,0),"")</f>
        <v/>
      </c>
      <c r="B3743" s="15"/>
      <c r="C3743" s="85"/>
      <c r="D3743" s="84" t="e">
        <f>VLOOKUP(E3743,FINCAS!$A$2:$B$77,2,0)</f>
        <v>#N/A</v>
      </c>
      <c r="E3743" s="15"/>
      <c r="F3743" s="15"/>
      <c r="G3743" s="82" t="e">
        <f>VLOOKUP(F3743,'ESTADAR V3 2025'!$D$125:$E$240,2,0)</f>
        <v>#N/A</v>
      </c>
      <c r="H3743" s="86"/>
      <c r="I3743" s="86"/>
      <c r="J3743" s="15"/>
      <c r="K3743" s="92">
        <f t="shared" si="239"/>
        <v>0</v>
      </c>
      <c r="L3743" s="93">
        <f t="shared" si="240"/>
        <v>0</v>
      </c>
      <c r="M3743" s="94" t="str">
        <f>+IFERROR(VLOOKUP(LEFT(F3743,4),'ESTADAR V3 2025'!$C$4:$G$116,4,0),"")</f>
        <v/>
      </c>
      <c r="N3743" s="95" t="str">
        <f t="shared" si="241"/>
        <v/>
      </c>
      <c r="O3743" s="96" t="str">
        <f t="shared" si="242"/>
        <v/>
      </c>
      <c r="P3743" s="14"/>
      <c r="Q3743" s="14"/>
      <c r="R3743" s="218" t="e">
        <f>+VLOOKUP(F3743,'ESTADAR V3 2025'!$D$125:$G$236,4,FALSE)</f>
        <v>#N/A</v>
      </c>
    </row>
    <row r="3744" spans="1:18" x14ac:dyDescent="0.35">
      <c r="A3744" s="83" t="str">
        <f>IFERROR(VLOOKUP(LEFT(F3744,4),Tabla3[[COD]:[PROCESO]],5,0),"")</f>
        <v/>
      </c>
      <c r="B3744" s="15"/>
      <c r="C3744" s="85"/>
      <c r="D3744" s="84" t="e">
        <f>VLOOKUP(E3744,FINCAS!$A$2:$B$77,2,0)</f>
        <v>#N/A</v>
      </c>
      <c r="E3744" s="15"/>
      <c r="F3744" s="15"/>
      <c r="G3744" s="82" t="e">
        <f>VLOOKUP(F3744,'ESTADAR V3 2025'!$D$125:$E$240,2,0)</f>
        <v>#N/A</v>
      </c>
      <c r="H3744" s="86"/>
      <c r="I3744" s="86"/>
      <c r="J3744" s="15"/>
      <c r="K3744" s="92">
        <f t="shared" si="239"/>
        <v>0</v>
      </c>
      <c r="L3744" s="93">
        <f t="shared" si="240"/>
        <v>0</v>
      </c>
      <c r="M3744" s="94" t="str">
        <f>+IFERROR(VLOOKUP(LEFT(F3744,4),'ESTADAR V3 2025'!$C$4:$G$116,4,0),"")</f>
        <v/>
      </c>
      <c r="N3744" s="95" t="str">
        <f t="shared" si="241"/>
        <v/>
      </c>
      <c r="O3744" s="96" t="str">
        <f t="shared" si="242"/>
        <v/>
      </c>
      <c r="P3744" s="14"/>
      <c r="Q3744" s="14"/>
      <c r="R3744" s="218" t="e">
        <f>+VLOOKUP(F3744,'ESTADAR V3 2025'!$D$125:$G$236,4,FALSE)</f>
        <v>#N/A</v>
      </c>
    </row>
    <row r="3745" spans="1:18" x14ac:dyDescent="0.35">
      <c r="A3745" s="83" t="str">
        <f>IFERROR(VLOOKUP(LEFT(F3745,4),Tabla3[[COD]:[PROCESO]],5,0),"")</f>
        <v/>
      </c>
      <c r="B3745" s="15"/>
      <c r="C3745" s="85"/>
      <c r="D3745" s="84" t="e">
        <f>VLOOKUP(E3745,FINCAS!$A$2:$B$77,2,0)</f>
        <v>#N/A</v>
      </c>
      <c r="E3745" s="15"/>
      <c r="F3745" s="15"/>
      <c r="G3745" s="82" t="e">
        <f>VLOOKUP(F3745,'ESTADAR V3 2025'!$D$125:$E$240,2,0)</f>
        <v>#N/A</v>
      </c>
      <c r="H3745" s="86"/>
      <c r="I3745" s="86"/>
      <c r="J3745" s="15"/>
      <c r="K3745" s="92">
        <f t="shared" ref="K3745:K3808" si="243">+IFERROR(L3745,M3745)</f>
        <v>0</v>
      </c>
      <c r="L3745" s="93">
        <f t="shared" ref="L3745:L3808" si="244">+(I3745-H3745)*24</f>
        <v>0</v>
      </c>
      <c r="M3745" s="94" t="str">
        <f>+IFERROR(VLOOKUP(LEFT(F3745,4),'ESTADAR V3 2025'!$C$4:$G$116,4,0),"")</f>
        <v/>
      </c>
      <c r="N3745" s="95" t="str">
        <f t="shared" ref="N3745:N3808" si="245">IFERROR(J3745/L3745,"")</f>
        <v/>
      </c>
      <c r="O3745" s="96" t="str">
        <f t="shared" ref="O3745:O3808" si="246">IFERROR(N3745/M3745,"")</f>
        <v/>
      </c>
      <c r="P3745" s="14"/>
      <c r="Q3745" s="14"/>
      <c r="R3745" s="218" t="e">
        <f>+VLOOKUP(F3745,'ESTADAR V3 2025'!$D$125:$G$236,4,FALSE)</f>
        <v>#N/A</v>
      </c>
    </row>
    <row r="3746" spans="1:18" x14ac:dyDescent="0.35">
      <c r="A3746" s="83" t="str">
        <f>IFERROR(VLOOKUP(LEFT(F3746,4),Tabla3[[COD]:[PROCESO]],5,0),"")</f>
        <v/>
      </c>
      <c r="B3746" s="15"/>
      <c r="C3746" s="85"/>
      <c r="D3746" s="84" t="e">
        <f>VLOOKUP(E3746,FINCAS!$A$2:$B$77,2,0)</f>
        <v>#N/A</v>
      </c>
      <c r="E3746" s="15"/>
      <c r="F3746" s="15"/>
      <c r="G3746" s="82" t="e">
        <f>VLOOKUP(F3746,'ESTADAR V3 2025'!$D$125:$E$240,2,0)</f>
        <v>#N/A</v>
      </c>
      <c r="H3746" s="86"/>
      <c r="I3746" s="86"/>
      <c r="J3746" s="15"/>
      <c r="K3746" s="92">
        <f t="shared" si="243"/>
        <v>0</v>
      </c>
      <c r="L3746" s="93">
        <f t="shared" si="244"/>
        <v>0</v>
      </c>
      <c r="M3746" s="94" t="str">
        <f>+IFERROR(VLOOKUP(LEFT(F3746,4),'ESTADAR V3 2025'!$C$4:$G$116,4,0),"")</f>
        <v/>
      </c>
      <c r="N3746" s="95" t="str">
        <f t="shared" si="245"/>
        <v/>
      </c>
      <c r="O3746" s="96" t="str">
        <f t="shared" si="246"/>
        <v/>
      </c>
      <c r="P3746" s="14"/>
      <c r="Q3746" s="14"/>
      <c r="R3746" s="218" t="e">
        <f>+VLOOKUP(F3746,'ESTADAR V3 2025'!$D$125:$G$236,4,FALSE)</f>
        <v>#N/A</v>
      </c>
    </row>
    <row r="3747" spans="1:18" x14ac:dyDescent="0.35">
      <c r="A3747" s="83" t="str">
        <f>IFERROR(VLOOKUP(LEFT(F3747,4),Tabla3[[COD]:[PROCESO]],5,0),"")</f>
        <v/>
      </c>
      <c r="B3747" s="15"/>
      <c r="C3747" s="85"/>
      <c r="D3747" s="84" t="e">
        <f>VLOOKUP(E3747,FINCAS!$A$2:$B$77,2,0)</f>
        <v>#N/A</v>
      </c>
      <c r="E3747" s="15"/>
      <c r="F3747" s="15"/>
      <c r="G3747" s="82" t="e">
        <f>VLOOKUP(F3747,'ESTADAR V3 2025'!$D$125:$E$240,2,0)</f>
        <v>#N/A</v>
      </c>
      <c r="H3747" s="86"/>
      <c r="I3747" s="86"/>
      <c r="J3747" s="15"/>
      <c r="K3747" s="92">
        <f t="shared" si="243"/>
        <v>0</v>
      </c>
      <c r="L3747" s="93">
        <f t="shared" si="244"/>
        <v>0</v>
      </c>
      <c r="M3747" s="94" t="str">
        <f>+IFERROR(VLOOKUP(LEFT(F3747,4),'ESTADAR V3 2025'!$C$4:$G$116,4,0),"")</f>
        <v/>
      </c>
      <c r="N3747" s="95" t="str">
        <f t="shared" si="245"/>
        <v/>
      </c>
      <c r="O3747" s="96" t="str">
        <f t="shared" si="246"/>
        <v/>
      </c>
      <c r="P3747" s="14"/>
      <c r="Q3747" s="14"/>
      <c r="R3747" s="218" t="e">
        <f>+VLOOKUP(F3747,'ESTADAR V3 2025'!$D$125:$G$236,4,FALSE)</f>
        <v>#N/A</v>
      </c>
    </row>
    <row r="3748" spans="1:18" x14ac:dyDescent="0.35">
      <c r="A3748" s="83" t="str">
        <f>IFERROR(VLOOKUP(LEFT(F3748,4),Tabla3[[COD]:[PROCESO]],5,0),"")</f>
        <v/>
      </c>
      <c r="B3748" s="15"/>
      <c r="C3748" s="85"/>
      <c r="D3748" s="84" t="e">
        <f>VLOOKUP(E3748,FINCAS!$A$2:$B$77,2,0)</f>
        <v>#N/A</v>
      </c>
      <c r="E3748" s="15"/>
      <c r="F3748" s="15"/>
      <c r="G3748" s="82" t="e">
        <f>VLOOKUP(F3748,'ESTADAR V3 2025'!$D$125:$E$240,2,0)</f>
        <v>#N/A</v>
      </c>
      <c r="H3748" s="86"/>
      <c r="I3748" s="86"/>
      <c r="J3748" s="15"/>
      <c r="K3748" s="92">
        <f t="shared" si="243"/>
        <v>0</v>
      </c>
      <c r="L3748" s="93">
        <f t="shared" si="244"/>
        <v>0</v>
      </c>
      <c r="M3748" s="94" t="str">
        <f>+IFERROR(VLOOKUP(LEFT(F3748,4),'ESTADAR V3 2025'!$C$4:$G$116,4,0),"")</f>
        <v/>
      </c>
      <c r="N3748" s="95" t="str">
        <f t="shared" si="245"/>
        <v/>
      </c>
      <c r="O3748" s="96" t="str">
        <f t="shared" si="246"/>
        <v/>
      </c>
      <c r="P3748" s="14"/>
      <c r="Q3748" s="14"/>
      <c r="R3748" s="218" t="e">
        <f>+VLOOKUP(F3748,'ESTADAR V3 2025'!$D$125:$G$236,4,FALSE)</f>
        <v>#N/A</v>
      </c>
    </row>
    <row r="3749" spans="1:18" x14ac:dyDescent="0.35">
      <c r="A3749" s="83" t="str">
        <f>IFERROR(VLOOKUP(LEFT(F3749,4),Tabla3[[COD]:[PROCESO]],5,0),"")</f>
        <v/>
      </c>
      <c r="B3749" s="15"/>
      <c r="C3749" s="85"/>
      <c r="D3749" s="84" t="e">
        <f>VLOOKUP(E3749,FINCAS!$A$2:$B$77,2,0)</f>
        <v>#N/A</v>
      </c>
      <c r="E3749" s="15"/>
      <c r="F3749" s="15"/>
      <c r="G3749" s="82" t="e">
        <f>VLOOKUP(F3749,'ESTADAR V3 2025'!$D$125:$E$240,2,0)</f>
        <v>#N/A</v>
      </c>
      <c r="H3749" s="86"/>
      <c r="I3749" s="86"/>
      <c r="J3749" s="15"/>
      <c r="K3749" s="92">
        <f t="shared" si="243"/>
        <v>0</v>
      </c>
      <c r="L3749" s="93">
        <f t="shared" si="244"/>
        <v>0</v>
      </c>
      <c r="M3749" s="94" t="str">
        <f>+IFERROR(VLOOKUP(LEFT(F3749,4),'ESTADAR V3 2025'!$C$4:$G$116,4,0),"")</f>
        <v/>
      </c>
      <c r="N3749" s="95" t="str">
        <f t="shared" si="245"/>
        <v/>
      </c>
      <c r="O3749" s="96" t="str">
        <f t="shared" si="246"/>
        <v/>
      </c>
      <c r="P3749" s="14"/>
      <c r="Q3749" s="14"/>
      <c r="R3749" s="218" t="e">
        <f>+VLOOKUP(F3749,'ESTADAR V3 2025'!$D$125:$G$236,4,FALSE)</f>
        <v>#N/A</v>
      </c>
    </row>
    <row r="3750" spans="1:18" x14ac:dyDescent="0.35">
      <c r="A3750" s="83" t="str">
        <f>IFERROR(VLOOKUP(LEFT(F3750,4),Tabla3[[COD]:[PROCESO]],5,0),"")</f>
        <v/>
      </c>
      <c r="B3750" s="15"/>
      <c r="C3750" s="85"/>
      <c r="D3750" s="84" t="e">
        <f>VLOOKUP(E3750,FINCAS!$A$2:$B$77,2,0)</f>
        <v>#N/A</v>
      </c>
      <c r="E3750" s="15"/>
      <c r="F3750" s="15"/>
      <c r="G3750" s="82" t="e">
        <f>VLOOKUP(F3750,'ESTADAR V3 2025'!$D$125:$E$240,2,0)</f>
        <v>#N/A</v>
      </c>
      <c r="H3750" s="86"/>
      <c r="I3750" s="86"/>
      <c r="J3750" s="15"/>
      <c r="K3750" s="92">
        <f t="shared" si="243"/>
        <v>0</v>
      </c>
      <c r="L3750" s="93">
        <f t="shared" si="244"/>
        <v>0</v>
      </c>
      <c r="M3750" s="94" t="str">
        <f>+IFERROR(VLOOKUP(LEFT(F3750,4),'ESTADAR V3 2025'!$C$4:$G$116,4,0),"")</f>
        <v/>
      </c>
      <c r="N3750" s="95" t="str">
        <f t="shared" si="245"/>
        <v/>
      </c>
      <c r="O3750" s="96" t="str">
        <f t="shared" si="246"/>
        <v/>
      </c>
      <c r="P3750" s="14"/>
      <c r="Q3750" s="14"/>
      <c r="R3750" s="218" t="e">
        <f>+VLOOKUP(F3750,'ESTADAR V3 2025'!$D$125:$G$236,4,FALSE)</f>
        <v>#N/A</v>
      </c>
    </row>
    <row r="3751" spans="1:18" x14ac:dyDescent="0.35">
      <c r="A3751" s="83" t="str">
        <f>IFERROR(VLOOKUP(LEFT(F3751,4),Tabla3[[COD]:[PROCESO]],5,0),"")</f>
        <v/>
      </c>
      <c r="B3751" s="15"/>
      <c r="C3751" s="85"/>
      <c r="D3751" s="84" t="e">
        <f>VLOOKUP(E3751,FINCAS!$A$2:$B$77,2,0)</f>
        <v>#N/A</v>
      </c>
      <c r="E3751" s="15"/>
      <c r="F3751" s="15"/>
      <c r="G3751" s="82" t="e">
        <f>VLOOKUP(F3751,'ESTADAR V3 2025'!$D$125:$E$240,2,0)</f>
        <v>#N/A</v>
      </c>
      <c r="H3751" s="86"/>
      <c r="I3751" s="86"/>
      <c r="J3751" s="15"/>
      <c r="K3751" s="92">
        <f t="shared" si="243"/>
        <v>0</v>
      </c>
      <c r="L3751" s="93">
        <f t="shared" si="244"/>
        <v>0</v>
      </c>
      <c r="M3751" s="94" t="str">
        <f>+IFERROR(VLOOKUP(LEFT(F3751,4),'ESTADAR V3 2025'!$C$4:$G$116,4,0),"")</f>
        <v/>
      </c>
      <c r="N3751" s="95" t="str">
        <f t="shared" si="245"/>
        <v/>
      </c>
      <c r="O3751" s="96" t="str">
        <f t="shared" si="246"/>
        <v/>
      </c>
      <c r="P3751" s="14"/>
      <c r="Q3751" s="14"/>
      <c r="R3751" s="218" t="e">
        <f>+VLOOKUP(F3751,'ESTADAR V3 2025'!$D$125:$G$236,4,FALSE)</f>
        <v>#N/A</v>
      </c>
    </row>
    <row r="3752" spans="1:18" x14ac:dyDescent="0.35">
      <c r="A3752" s="83" t="str">
        <f>IFERROR(VLOOKUP(LEFT(F3752,4),Tabla3[[COD]:[PROCESO]],5,0),"")</f>
        <v/>
      </c>
      <c r="B3752" s="15"/>
      <c r="C3752" s="85"/>
      <c r="D3752" s="84" t="e">
        <f>VLOOKUP(E3752,FINCAS!$A$2:$B$77,2,0)</f>
        <v>#N/A</v>
      </c>
      <c r="E3752" s="15"/>
      <c r="F3752" s="15"/>
      <c r="G3752" s="82" t="e">
        <f>VLOOKUP(F3752,'ESTADAR V3 2025'!$D$125:$E$240,2,0)</f>
        <v>#N/A</v>
      </c>
      <c r="H3752" s="86"/>
      <c r="I3752" s="86"/>
      <c r="J3752" s="15"/>
      <c r="K3752" s="92">
        <f t="shared" si="243"/>
        <v>0</v>
      </c>
      <c r="L3752" s="93">
        <f t="shared" si="244"/>
        <v>0</v>
      </c>
      <c r="M3752" s="94" t="str">
        <f>+IFERROR(VLOOKUP(LEFT(F3752,4),'ESTADAR V3 2025'!$C$4:$G$116,4,0),"")</f>
        <v/>
      </c>
      <c r="N3752" s="95" t="str">
        <f t="shared" si="245"/>
        <v/>
      </c>
      <c r="O3752" s="96" t="str">
        <f t="shared" si="246"/>
        <v/>
      </c>
      <c r="P3752" s="14"/>
      <c r="Q3752" s="14"/>
      <c r="R3752" s="218" t="e">
        <f>+VLOOKUP(F3752,'ESTADAR V3 2025'!$D$125:$G$236,4,FALSE)</f>
        <v>#N/A</v>
      </c>
    </row>
    <row r="3753" spans="1:18" x14ac:dyDescent="0.35">
      <c r="A3753" s="83" t="str">
        <f>IFERROR(VLOOKUP(LEFT(F3753,4),Tabla3[[COD]:[PROCESO]],5,0),"")</f>
        <v/>
      </c>
      <c r="B3753" s="15"/>
      <c r="C3753" s="85"/>
      <c r="D3753" s="84" t="e">
        <f>VLOOKUP(E3753,FINCAS!$A$2:$B$77,2,0)</f>
        <v>#N/A</v>
      </c>
      <c r="E3753" s="15"/>
      <c r="F3753" s="15"/>
      <c r="G3753" s="82" t="e">
        <f>VLOOKUP(F3753,'ESTADAR V3 2025'!$D$125:$E$240,2,0)</f>
        <v>#N/A</v>
      </c>
      <c r="H3753" s="86"/>
      <c r="I3753" s="86"/>
      <c r="J3753" s="15"/>
      <c r="K3753" s="92">
        <f t="shared" si="243"/>
        <v>0</v>
      </c>
      <c r="L3753" s="93">
        <f t="shared" si="244"/>
        <v>0</v>
      </c>
      <c r="M3753" s="94" t="str">
        <f>+IFERROR(VLOOKUP(LEFT(F3753,4),'ESTADAR V3 2025'!$C$4:$G$116,4,0),"")</f>
        <v/>
      </c>
      <c r="N3753" s="95" t="str">
        <f t="shared" si="245"/>
        <v/>
      </c>
      <c r="O3753" s="96" t="str">
        <f t="shared" si="246"/>
        <v/>
      </c>
      <c r="P3753" s="14"/>
      <c r="Q3753" s="14"/>
      <c r="R3753" s="218" t="e">
        <f>+VLOOKUP(F3753,'ESTADAR V3 2025'!$D$125:$G$236,4,FALSE)</f>
        <v>#N/A</v>
      </c>
    </row>
    <row r="3754" spans="1:18" x14ac:dyDescent="0.35">
      <c r="A3754" s="83" t="str">
        <f>IFERROR(VLOOKUP(LEFT(F3754,4),Tabla3[[COD]:[PROCESO]],5,0),"")</f>
        <v/>
      </c>
      <c r="B3754" s="15"/>
      <c r="C3754" s="85"/>
      <c r="D3754" s="84" t="e">
        <f>VLOOKUP(E3754,FINCAS!$A$2:$B$77,2,0)</f>
        <v>#N/A</v>
      </c>
      <c r="E3754" s="15"/>
      <c r="F3754" s="15"/>
      <c r="G3754" s="82" t="e">
        <f>VLOOKUP(F3754,'ESTADAR V3 2025'!$D$125:$E$240,2,0)</f>
        <v>#N/A</v>
      </c>
      <c r="H3754" s="86"/>
      <c r="I3754" s="86"/>
      <c r="J3754" s="15"/>
      <c r="K3754" s="92">
        <f t="shared" si="243"/>
        <v>0</v>
      </c>
      <c r="L3754" s="93">
        <f t="shared" si="244"/>
        <v>0</v>
      </c>
      <c r="M3754" s="94" t="str">
        <f>+IFERROR(VLOOKUP(LEFT(F3754,4),'ESTADAR V3 2025'!$C$4:$G$116,4,0),"")</f>
        <v/>
      </c>
      <c r="N3754" s="95" t="str">
        <f t="shared" si="245"/>
        <v/>
      </c>
      <c r="O3754" s="96" t="str">
        <f t="shared" si="246"/>
        <v/>
      </c>
      <c r="P3754" s="14"/>
      <c r="Q3754" s="14"/>
      <c r="R3754" s="218" t="e">
        <f>+VLOOKUP(F3754,'ESTADAR V3 2025'!$D$125:$G$236,4,FALSE)</f>
        <v>#N/A</v>
      </c>
    </row>
    <row r="3755" spans="1:18" x14ac:dyDescent="0.35">
      <c r="A3755" s="83" t="str">
        <f>IFERROR(VLOOKUP(LEFT(F3755,4),Tabla3[[COD]:[PROCESO]],5,0),"")</f>
        <v/>
      </c>
      <c r="B3755" s="15"/>
      <c r="C3755" s="85"/>
      <c r="D3755" s="84" t="e">
        <f>VLOOKUP(E3755,FINCAS!$A$2:$B$77,2,0)</f>
        <v>#N/A</v>
      </c>
      <c r="E3755" s="15"/>
      <c r="F3755" s="15"/>
      <c r="G3755" s="82" t="e">
        <f>VLOOKUP(F3755,'ESTADAR V3 2025'!$D$125:$E$240,2,0)</f>
        <v>#N/A</v>
      </c>
      <c r="H3755" s="86"/>
      <c r="I3755" s="86"/>
      <c r="J3755" s="15"/>
      <c r="K3755" s="92">
        <f t="shared" si="243"/>
        <v>0</v>
      </c>
      <c r="L3755" s="93">
        <f t="shared" si="244"/>
        <v>0</v>
      </c>
      <c r="M3755" s="94" t="str">
        <f>+IFERROR(VLOOKUP(LEFT(F3755,4),'ESTADAR V3 2025'!$C$4:$G$116,4,0),"")</f>
        <v/>
      </c>
      <c r="N3755" s="95" t="str">
        <f t="shared" si="245"/>
        <v/>
      </c>
      <c r="O3755" s="96" t="str">
        <f t="shared" si="246"/>
        <v/>
      </c>
      <c r="P3755" s="14"/>
      <c r="Q3755" s="14"/>
      <c r="R3755" s="218" t="e">
        <f>+VLOOKUP(F3755,'ESTADAR V3 2025'!$D$125:$G$236,4,FALSE)</f>
        <v>#N/A</v>
      </c>
    </row>
    <row r="3756" spans="1:18" x14ac:dyDescent="0.35">
      <c r="A3756" s="83" t="str">
        <f>IFERROR(VLOOKUP(LEFT(F3756,4),Tabla3[[COD]:[PROCESO]],5,0),"")</f>
        <v/>
      </c>
      <c r="B3756" s="15"/>
      <c r="C3756" s="85"/>
      <c r="D3756" s="84" t="e">
        <f>VLOOKUP(E3756,FINCAS!$A$2:$B$77,2,0)</f>
        <v>#N/A</v>
      </c>
      <c r="E3756" s="15"/>
      <c r="F3756" s="15"/>
      <c r="G3756" s="82" t="e">
        <f>VLOOKUP(F3756,'ESTADAR V3 2025'!$D$125:$E$240,2,0)</f>
        <v>#N/A</v>
      </c>
      <c r="H3756" s="86"/>
      <c r="I3756" s="86"/>
      <c r="J3756" s="15"/>
      <c r="K3756" s="92">
        <f t="shared" si="243"/>
        <v>0</v>
      </c>
      <c r="L3756" s="93">
        <f t="shared" si="244"/>
        <v>0</v>
      </c>
      <c r="M3756" s="94" t="str">
        <f>+IFERROR(VLOOKUP(LEFT(F3756,4),'ESTADAR V3 2025'!$C$4:$G$116,4,0),"")</f>
        <v/>
      </c>
      <c r="N3756" s="95" t="str">
        <f t="shared" si="245"/>
        <v/>
      </c>
      <c r="O3756" s="96" t="str">
        <f t="shared" si="246"/>
        <v/>
      </c>
      <c r="P3756" s="14"/>
      <c r="Q3756" s="14"/>
      <c r="R3756" s="218" t="e">
        <f>+VLOOKUP(F3756,'ESTADAR V3 2025'!$D$125:$G$236,4,FALSE)</f>
        <v>#N/A</v>
      </c>
    </row>
    <row r="3757" spans="1:18" x14ac:dyDescent="0.35">
      <c r="A3757" s="83" t="str">
        <f>IFERROR(VLOOKUP(LEFT(F3757,4),Tabla3[[COD]:[PROCESO]],5,0),"")</f>
        <v/>
      </c>
      <c r="B3757" s="15"/>
      <c r="C3757" s="85"/>
      <c r="D3757" s="84" t="e">
        <f>VLOOKUP(E3757,FINCAS!$A$2:$B$77,2,0)</f>
        <v>#N/A</v>
      </c>
      <c r="E3757" s="15"/>
      <c r="F3757" s="15"/>
      <c r="G3757" s="82" t="e">
        <f>VLOOKUP(F3757,'ESTADAR V3 2025'!$D$125:$E$240,2,0)</f>
        <v>#N/A</v>
      </c>
      <c r="H3757" s="86"/>
      <c r="I3757" s="86"/>
      <c r="J3757" s="15"/>
      <c r="K3757" s="92">
        <f t="shared" si="243"/>
        <v>0</v>
      </c>
      <c r="L3757" s="93">
        <f t="shared" si="244"/>
        <v>0</v>
      </c>
      <c r="M3757" s="94" t="str">
        <f>+IFERROR(VLOOKUP(LEFT(F3757,4),'ESTADAR V3 2025'!$C$4:$G$116,4,0),"")</f>
        <v/>
      </c>
      <c r="N3757" s="95" t="str">
        <f t="shared" si="245"/>
        <v/>
      </c>
      <c r="O3757" s="96" t="str">
        <f t="shared" si="246"/>
        <v/>
      </c>
      <c r="P3757" s="14"/>
      <c r="Q3757" s="14"/>
      <c r="R3757" s="218" t="e">
        <f>+VLOOKUP(F3757,'ESTADAR V3 2025'!$D$125:$G$236,4,FALSE)</f>
        <v>#N/A</v>
      </c>
    </row>
    <row r="3758" spans="1:18" x14ac:dyDescent="0.35">
      <c r="A3758" s="83" t="str">
        <f>IFERROR(VLOOKUP(LEFT(F3758,4),Tabla3[[COD]:[PROCESO]],5,0),"")</f>
        <v/>
      </c>
      <c r="B3758" s="15"/>
      <c r="C3758" s="85"/>
      <c r="D3758" s="84" t="e">
        <f>VLOOKUP(E3758,FINCAS!$A$2:$B$77,2,0)</f>
        <v>#N/A</v>
      </c>
      <c r="E3758" s="15"/>
      <c r="F3758" s="15"/>
      <c r="G3758" s="82" t="e">
        <f>VLOOKUP(F3758,'ESTADAR V3 2025'!$D$125:$E$240,2,0)</f>
        <v>#N/A</v>
      </c>
      <c r="H3758" s="86"/>
      <c r="I3758" s="86"/>
      <c r="J3758" s="15"/>
      <c r="K3758" s="92">
        <f t="shared" si="243"/>
        <v>0</v>
      </c>
      <c r="L3758" s="93">
        <f t="shared" si="244"/>
        <v>0</v>
      </c>
      <c r="M3758" s="94" t="str">
        <f>+IFERROR(VLOOKUP(LEFT(F3758,4),'ESTADAR V3 2025'!$C$4:$G$116,4,0),"")</f>
        <v/>
      </c>
      <c r="N3758" s="95" t="str">
        <f t="shared" si="245"/>
        <v/>
      </c>
      <c r="O3758" s="96" t="str">
        <f t="shared" si="246"/>
        <v/>
      </c>
      <c r="P3758" s="14"/>
      <c r="Q3758" s="14"/>
      <c r="R3758" s="218" t="e">
        <f>+VLOOKUP(F3758,'ESTADAR V3 2025'!$D$125:$G$236,4,FALSE)</f>
        <v>#N/A</v>
      </c>
    </row>
    <row r="3759" spans="1:18" x14ac:dyDescent="0.35">
      <c r="A3759" s="83" t="str">
        <f>IFERROR(VLOOKUP(LEFT(F3759,4),Tabla3[[COD]:[PROCESO]],5,0),"")</f>
        <v/>
      </c>
      <c r="B3759" s="15"/>
      <c r="C3759" s="85"/>
      <c r="D3759" s="84" t="e">
        <f>VLOOKUP(E3759,FINCAS!$A$2:$B$77,2,0)</f>
        <v>#N/A</v>
      </c>
      <c r="E3759" s="15"/>
      <c r="F3759" s="15"/>
      <c r="G3759" s="82" t="e">
        <f>VLOOKUP(F3759,'ESTADAR V3 2025'!$D$125:$E$240,2,0)</f>
        <v>#N/A</v>
      </c>
      <c r="H3759" s="86"/>
      <c r="I3759" s="86"/>
      <c r="J3759" s="15"/>
      <c r="K3759" s="92">
        <f t="shared" si="243"/>
        <v>0</v>
      </c>
      <c r="L3759" s="93">
        <f t="shared" si="244"/>
        <v>0</v>
      </c>
      <c r="M3759" s="94" t="str">
        <f>+IFERROR(VLOOKUP(LEFT(F3759,4),'ESTADAR V3 2025'!$C$4:$G$116,4,0),"")</f>
        <v/>
      </c>
      <c r="N3759" s="95" t="str">
        <f t="shared" si="245"/>
        <v/>
      </c>
      <c r="O3759" s="96" t="str">
        <f t="shared" si="246"/>
        <v/>
      </c>
      <c r="P3759" s="14"/>
      <c r="Q3759" s="14"/>
      <c r="R3759" s="218" t="e">
        <f>+VLOOKUP(F3759,'ESTADAR V3 2025'!$D$125:$G$236,4,FALSE)</f>
        <v>#N/A</v>
      </c>
    </row>
    <row r="3760" spans="1:18" x14ac:dyDescent="0.35">
      <c r="A3760" s="83" t="str">
        <f>IFERROR(VLOOKUP(LEFT(F3760,4),Tabla3[[COD]:[PROCESO]],5,0),"")</f>
        <v/>
      </c>
      <c r="B3760" s="15"/>
      <c r="C3760" s="85"/>
      <c r="D3760" s="84" t="e">
        <f>VLOOKUP(E3760,FINCAS!$A$2:$B$77,2,0)</f>
        <v>#N/A</v>
      </c>
      <c r="E3760" s="15"/>
      <c r="F3760" s="15"/>
      <c r="G3760" s="82" t="e">
        <f>VLOOKUP(F3760,'ESTADAR V3 2025'!$D$125:$E$240,2,0)</f>
        <v>#N/A</v>
      </c>
      <c r="H3760" s="86"/>
      <c r="I3760" s="86"/>
      <c r="J3760" s="15"/>
      <c r="K3760" s="92">
        <f t="shared" si="243"/>
        <v>0</v>
      </c>
      <c r="L3760" s="93">
        <f t="shared" si="244"/>
        <v>0</v>
      </c>
      <c r="M3760" s="94" t="str">
        <f>+IFERROR(VLOOKUP(LEFT(F3760,4),'ESTADAR V3 2025'!$C$4:$G$116,4,0),"")</f>
        <v/>
      </c>
      <c r="N3760" s="95" t="str">
        <f t="shared" si="245"/>
        <v/>
      </c>
      <c r="O3760" s="96" t="str">
        <f t="shared" si="246"/>
        <v/>
      </c>
      <c r="P3760" s="14"/>
      <c r="Q3760" s="14"/>
      <c r="R3760" s="218" t="e">
        <f>+VLOOKUP(F3760,'ESTADAR V3 2025'!$D$125:$G$236,4,FALSE)</f>
        <v>#N/A</v>
      </c>
    </row>
    <row r="3761" spans="1:18" x14ac:dyDescent="0.35">
      <c r="A3761" s="83" t="str">
        <f>IFERROR(VLOOKUP(LEFT(F3761,4),Tabla3[[COD]:[PROCESO]],5,0),"")</f>
        <v/>
      </c>
      <c r="B3761" s="15"/>
      <c r="C3761" s="85"/>
      <c r="D3761" s="84" t="e">
        <f>VLOOKUP(E3761,FINCAS!$A$2:$B$77,2,0)</f>
        <v>#N/A</v>
      </c>
      <c r="E3761" s="15"/>
      <c r="F3761" s="15"/>
      <c r="G3761" s="82" t="e">
        <f>VLOOKUP(F3761,'ESTADAR V3 2025'!$D$125:$E$240,2,0)</f>
        <v>#N/A</v>
      </c>
      <c r="H3761" s="86"/>
      <c r="I3761" s="86"/>
      <c r="J3761" s="15"/>
      <c r="K3761" s="92">
        <f t="shared" si="243"/>
        <v>0</v>
      </c>
      <c r="L3761" s="93">
        <f t="shared" si="244"/>
        <v>0</v>
      </c>
      <c r="M3761" s="94" t="str">
        <f>+IFERROR(VLOOKUP(LEFT(F3761,4),'ESTADAR V3 2025'!$C$4:$G$116,4,0),"")</f>
        <v/>
      </c>
      <c r="N3761" s="95" t="str">
        <f t="shared" si="245"/>
        <v/>
      </c>
      <c r="O3761" s="96" t="str">
        <f t="shared" si="246"/>
        <v/>
      </c>
      <c r="P3761" s="14"/>
      <c r="Q3761" s="14"/>
      <c r="R3761" s="218" t="e">
        <f>+VLOOKUP(F3761,'ESTADAR V3 2025'!$D$125:$G$236,4,FALSE)</f>
        <v>#N/A</v>
      </c>
    </row>
    <row r="3762" spans="1:18" x14ac:dyDescent="0.35">
      <c r="A3762" s="83" t="str">
        <f>IFERROR(VLOOKUP(LEFT(F3762,4),Tabla3[[COD]:[PROCESO]],5,0),"")</f>
        <v/>
      </c>
      <c r="B3762" s="15"/>
      <c r="C3762" s="85"/>
      <c r="D3762" s="84" t="e">
        <f>VLOOKUP(E3762,FINCAS!$A$2:$B$77,2,0)</f>
        <v>#N/A</v>
      </c>
      <c r="E3762" s="15"/>
      <c r="F3762" s="15"/>
      <c r="G3762" s="82" t="e">
        <f>VLOOKUP(F3762,'ESTADAR V3 2025'!$D$125:$E$240,2,0)</f>
        <v>#N/A</v>
      </c>
      <c r="H3762" s="86"/>
      <c r="I3762" s="86"/>
      <c r="J3762" s="15"/>
      <c r="K3762" s="92">
        <f t="shared" si="243"/>
        <v>0</v>
      </c>
      <c r="L3762" s="93">
        <f t="shared" si="244"/>
        <v>0</v>
      </c>
      <c r="M3762" s="94" t="str">
        <f>+IFERROR(VLOOKUP(LEFT(F3762,4),'ESTADAR V3 2025'!$C$4:$G$116,4,0),"")</f>
        <v/>
      </c>
      <c r="N3762" s="95" t="str">
        <f t="shared" si="245"/>
        <v/>
      </c>
      <c r="O3762" s="96" t="str">
        <f t="shared" si="246"/>
        <v/>
      </c>
      <c r="P3762" s="14"/>
      <c r="Q3762" s="14"/>
      <c r="R3762" s="218" t="e">
        <f>+VLOOKUP(F3762,'ESTADAR V3 2025'!$D$125:$G$236,4,FALSE)</f>
        <v>#N/A</v>
      </c>
    </row>
    <row r="3763" spans="1:18" x14ac:dyDescent="0.35">
      <c r="A3763" s="83" t="str">
        <f>IFERROR(VLOOKUP(LEFT(F3763,4),Tabla3[[COD]:[PROCESO]],5,0),"")</f>
        <v/>
      </c>
      <c r="B3763" s="15"/>
      <c r="C3763" s="85"/>
      <c r="D3763" s="84" t="e">
        <f>VLOOKUP(E3763,FINCAS!$A$2:$B$77,2,0)</f>
        <v>#N/A</v>
      </c>
      <c r="E3763" s="15"/>
      <c r="F3763" s="15"/>
      <c r="G3763" s="82" t="e">
        <f>VLOOKUP(F3763,'ESTADAR V3 2025'!$D$125:$E$240,2,0)</f>
        <v>#N/A</v>
      </c>
      <c r="H3763" s="86"/>
      <c r="I3763" s="86"/>
      <c r="J3763" s="15"/>
      <c r="K3763" s="92">
        <f t="shared" si="243"/>
        <v>0</v>
      </c>
      <c r="L3763" s="93">
        <f t="shared" si="244"/>
        <v>0</v>
      </c>
      <c r="M3763" s="94" t="str">
        <f>+IFERROR(VLOOKUP(LEFT(F3763,4),'ESTADAR V3 2025'!$C$4:$G$116,4,0),"")</f>
        <v/>
      </c>
      <c r="N3763" s="95" t="str">
        <f t="shared" si="245"/>
        <v/>
      </c>
      <c r="O3763" s="96" t="str">
        <f t="shared" si="246"/>
        <v/>
      </c>
      <c r="P3763" s="14"/>
      <c r="Q3763" s="14"/>
      <c r="R3763" s="218" t="e">
        <f>+VLOOKUP(F3763,'ESTADAR V3 2025'!$D$125:$G$236,4,FALSE)</f>
        <v>#N/A</v>
      </c>
    </row>
    <row r="3764" spans="1:18" x14ac:dyDescent="0.35">
      <c r="A3764" s="83" t="str">
        <f>IFERROR(VLOOKUP(LEFT(F3764,4),Tabla3[[COD]:[PROCESO]],5,0),"")</f>
        <v/>
      </c>
      <c r="B3764" s="15"/>
      <c r="C3764" s="85"/>
      <c r="D3764" s="84" t="e">
        <f>VLOOKUP(E3764,FINCAS!$A$2:$B$77,2,0)</f>
        <v>#N/A</v>
      </c>
      <c r="E3764" s="15"/>
      <c r="F3764" s="15"/>
      <c r="G3764" s="82" t="e">
        <f>VLOOKUP(F3764,'ESTADAR V3 2025'!$D$125:$E$240,2,0)</f>
        <v>#N/A</v>
      </c>
      <c r="H3764" s="86"/>
      <c r="I3764" s="86"/>
      <c r="J3764" s="15"/>
      <c r="K3764" s="92">
        <f t="shared" si="243"/>
        <v>0</v>
      </c>
      <c r="L3764" s="93">
        <f t="shared" si="244"/>
        <v>0</v>
      </c>
      <c r="M3764" s="94" t="str">
        <f>+IFERROR(VLOOKUP(LEFT(F3764,4),'ESTADAR V3 2025'!$C$4:$G$116,4,0),"")</f>
        <v/>
      </c>
      <c r="N3764" s="95" t="str">
        <f t="shared" si="245"/>
        <v/>
      </c>
      <c r="O3764" s="96" t="str">
        <f t="shared" si="246"/>
        <v/>
      </c>
      <c r="P3764" s="14"/>
      <c r="Q3764" s="14"/>
      <c r="R3764" s="218" t="e">
        <f>+VLOOKUP(F3764,'ESTADAR V3 2025'!$D$125:$G$236,4,FALSE)</f>
        <v>#N/A</v>
      </c>
    </row>
    <row r="3765" spans="1:18" x14ac:dyDescent="0.35">
      <c r="A3765" s="83" t="str">
        <f>IFERROR(VLOOKUP(LEFT(F3765,4),Tabla3[[COD]:[PROCESO]],5,0),"")</f>
        <v/>
      </c>
      <c r="B3765" s="15"/>
      <c r="C3765" s="85"/>
      <c r="D3765" s="84" t="e">
        <f>VLOOKUP(E3765,FINCAS!$A$2:$B$77,2,0)</f>
        <v>#N/A</v>
      </c>
      <c r="E3765" s="15"/>
      <c r="F3765" s="15"/>
      <c r="G3765" s="82" t="e">
        <f>VLOOKUP(F3765,'ESTADAR V3 2025'!$D$125:$E$240,2,0)</f>
        <v>#N/A</v>
      </c>
      <c r="H3765" s="86"/>
      <c r="I3765" s="86"/>
      <c r="J3765" s="15"/>
      <c r="K3765" s="92">
        <f t="shared" si="243"/>
        <v>0</v>
      </c>
      <c r="L3765" s="93">
        <f t="shared" si="244"/>
        <v>0</v>
      </c>
      <c r="M3765" s="94" t="str">
        <f>+IFERROR(VLOOKUP(LEFT(F3765,4),'ESTADAR V3 2025'!$C$4:$G$116,4,0),"")</f>
        <v/>
      </c>
      <c r="N3765" s="95" t="str">
        <f t="shared" si="245"/>
        <v/>
      </c>
      <c r="O3765" s="96" t="str">
        <f t="shared" si="246"/>
        <v/>
      </c>
      <c r="P3765" s="14"/>
      <c r="Q3765" s="14"/>
      <c r="R3765" s="218" t="e">
        <f>+VLOOKUP(F3765,'ESTADAR V3 2025'!$D$125:$G$236,4,FALSE)</f>
        <v>#N/A</v>
      </c>
    </row>
    <row r="3766" spans="1:18" x14ac:dyDescent="0.35">
      <c r="A3766" s="83" t="str">
        <f>IFERROR(VLOOKUP(LEFT(F3766,4),Tabla3[[COD]:[PROCESO]],5,0),"")</f>
        <v/>
      </c>
      <c r="B3766" s="15"/>
      <c r="C3766" s="85"/>
      <c r="D3766" s="84" t="e">
        <f>VLOOKUP(E3766,FINCAS!$A$2:$B$77,2,0)</f>
        <v>#N/A</v>
      </c>
      <c r="E3766" s="15"/>
      <c r="F3766" s="15"/>
      <c r="G3766" s="82" t="e">
        <f>VLOOKUP(F3766,'ESTADAR V3 2025'!$D$125:$E$240,2,0)</f>
        <v>#N/A</v>
      </c>
      <c r="H3766" s="86"/>
      <c r="I3766" s="86"/>
      <c r="J3766" s="15"/>
      <c r="K3766" s="92">
        <f t="shared" si="243"/>
        <v>0</v>
      </c>
      <c r="L3766" s="93">
        <f t="shared" si="244"/>
        <v>0</v>
      </c>
      <c r="M3766" s="94" t="str">
        <f>+IFERROR(VLOOKUP(LEFT(F3766,4),'ESTADAR V3 2025'!$C$4:$G$116,4,0),"")</f>
        <v/>
      </c>
      <c r="N3766" s="95" t="str">
        <f t="shared" si="245"/>
        <v/>
      </c>
      <c r="O3766" s="96" t="str">
        <f t="shared" si="246"/>
        <v/>
      </c>
      <c r="P3766" s="14"/>
      <c r="Q3766" s="14"/>
      <c r="R3766" s="218" t="e">
        <f>+VLOOKUP(F3766,'ESTADAR V3 2025'!$D$125:$G$236,4,FALSE)</f>
        <v>#N/A</v>
      </c>
    </row>
    <row r="3767" spans="1:18" x14ac:dyDescent="0.35">
      <c r="A3767" s="83" t="str">
        <f>IFERROR(VLOOKUP(LEFT(F3767,4),Tabla3[[COD]:[PROCESO]],5,0),"")</f>
        <v/>
      </c>
      <c r="B3767" s="15"/>
      <c r="C3767" s="85"/>
      <c r="D3767" s="84" t="e">
        <f>VLOOKUP(E3767,FINCAS!$A$2:$B$77,2,0)</f>
        <v>#N/A</v>
      </c>
      <c r="E3767" s="15"/>
      <c r="F3767" s="15"/>
      <c r="G3767" s="82" t="e">
        <f>VLOOKUP(F3767,'ESTADAR V3 2025'!$D$125:$E$240,2,0)</f>
        <v>#N/A</v>
      </c>
      <c r="H3767" s="86"/>
      <c r="I3767" s="86"/>
      <c r="J3767" s="15"/>
      <c r="K3767" s="92">
        <f t="shared" si="243"/>
        <v>0</v>
      </c>
      <c r="L3767" s="93">
        <f t="shared" si="244"/>
        <v>0</v>
      </c>
      <c r="M3767" s="94" t="str">
        <f>+IFERROR(VLOOKUP(LEFT(F3767,4),'ESTADAR V3 2025'!$C$4:$G$116,4,0),"")</f>
        <v/>
      </c>
      <c r="N3767" s="95" t="str">
        <f t="shared" si="245"/>
        <v/>
      </c>
      <c r="O3767" s="96" t="str">
        <f t="shared" si="246"/>
        <v/>
      </c>
      <c r="P3767" s="14"/>
      <c r="Q3767" s="14"/>
      <c r="R3767" s="218" t="e">
        <f>+VLOOKUP(F3767,'ESTADAR V3 2025'!$D$125:$G$236,4,FALSE)</f>
        <v>#N/A</v>
      </c>
    </row>
    <row r="3768" spans="1:18" x14ac:dyDescent="0.35">
      <c r="A3768" s="83" t="str">
        <f>IFERROR(VLOOKUP(LEFT(F3768,4),Tabla3[[COD]:[PROCESO]],5,0),"")</f>
        <v/>
      </c>
      <c r="B3768" s="15"/>
      <c r="C3768" s="85"/>
      <c r="D3768" s="84" t="e">
        <f>VLOOKUP(E3768,FINCAS!$A$2:$B$77,2,0)</f>
        <v>#N/A</v>
      </c>
      <c r="E3768" s="15"/>
      <c r="F3768" s="15"/>
      <c r="G3768" s="82" t="e">
        <f>VLOOKUP(F3768,'ESTADAR V3 2025'!$D$125:$E$240,2,0)</f>
        <v>#N/A</v>
      </c>
      <c r="H3768" s="86"/>
      <c r="I3768" s="86"/>
      <c r="J3768" s="15"/>
      <c r="K3768" s="92">
        <f t="shared" si="243"/>
        <v>0</v>
      </c>
      <c r="L3768" s="93">
        <f t="shared" si="244"/>
        <v>0</v>
      </c>
      <c r="M3768" s="94" t="str">
        <f>+IFERROR(VLOOKUP(LEFT(F3768,4),'ESTADAR V3 2025'!$C$4:$G$116,4,0),"")</f>
        <v/>
      </c>
      <c r="N3768" s="95" t="str">
        <f t="shared" si="245"/>
        <v/>
      </c>
      <c r="O3768" s="96" t="str">
        <f t="shared" si="246"/>
        <v/>
      </c>
      <c r="P3768" s="14"/>
      <c r="Q3768" s="14"/>
      <c r="R3768" s="218" t="e">
        <f>+VLOOKUP(F3768,'ESTADAR V3 2025'!$D$125:$G$236,4,FALSE)</f>
        <v>#N/A</v>
      </c>
    </row>
    <row r="3769" spans="1:18" x14ac:dyDescent="0.35">
      <c r="A3769" s="83" t="str">
        <f>IFERROR(VLOOKUP(LEFT(F3769,4),Tabla3[[COD]:[PROCESO]],5,0),"")</f>
        <v/>
      </c>
      <c r="B3769" s="15"/>
      <c r="C3769" s="85"/>
      <c r="D3769" s="84" t="e">
        <f>VLOOKUP(E3769,FINCAS!$A$2:$B$77,2,0)</f>
        <v>#N/A</v>
      </c>
      <c r="E3769" s="15"/>
      <c r="F3769" s="15"/>
      <c r="G3769" s="82" t="e">
        <f>VLOOKUP(F3769,'ESTADAR V3 2025'!$D$125:$E$240,2,0)</f>
        <v>#N/A</v>
      </c>
      <c r="H3769" s="86"/>
      <c r="I3769" s="86"/>
      <c r="J3769" s="15"/>
      <c r="K3769" s="92">
        <f t="shared" si="243"/>
        <v>0</v>
      </c>
      <c r="L3769" s="93">
        <f t="shared" si="244"/>
        <v>0</v>
      </c>
      <c r="M3769" s="94" t="str">
        <f>+IFERROR(VLOOKUP(LEFT(F3769,4),'ESTADAR V3 2025'!$C$4:$G$116,4,0),"")</f>
        <v/>
      </c>
      <c r="N3769" s="95" t="str">
        <f t="shared" si="245"/>
        <v/>
      </c>
      <c r="O3769" s="96" t="str">
        <f t="shared" si="246"/>
        <v/>
      </c>
      <c r="P3769" s="14"/>
      <c r="Q3769" s="14"/>
      <c r="R3769" s="218" t="e">
        <f>+VLOOKUP(F3769,'ESTADAR V3 2025'!$D$125:$G$236,4,FALSE)</f>
        <v>#N/A</v>
      </c>
    </row>
    <row r="3770" spans="1:18" x14ac:dyDescent="0.35">
      <c r="A3770" s="83" t="str">
        <f>IFERROR(VLOOKUP(LEFT(F3770,4),Tabla3[[COD]:[PROCESO]],5,0),"")</f>
        <v/>
      </c>
      <c r="B3770" s="15"/>
      <c r="C3770" s="85"/>
      <c r="D3770" s="84" t="e">
        <f>VLOOKUP(E3770,FINCAS!$A$2:$B$77,2,0)</f>
        <v>#N/A</v>
      </c>
      <c r="E3770" s="15"/>
      <c r="F3770" s="15"/>
      <c r="G3770" s="82" t="e">
        <f>VLOOKUP(F3770,'ESTADAR V3 2025'!$D$125:$E$240,2,0)</f>
        <v>#N/A</v>
      </c>
      <c r="H3770" s="86"/>
      <c r="I3770" s="86"/>
      <c r="J3770" s="15"/>
      <c r="K3770" s="92">
        <f t="shared" si="243"/>
        <v>0</v>
      </c>
      <c r="L3770" s="93">
        <f t="shared" si="244"/>
        <v>0</v>
      </c>
      <c r="M3770" s="94" t="str">
        <f>+IFERROR(VLOOKUP(LEFT(F3770,4),'ESTADAR V3 2025'!$C$4:$G$116,4,0),"")</f>
        <v/>
      </c>
      <c r="N3770" s="95" t="str">
        <f t="shared" si="245"/>
        <v/>
      </c>
      <c r="O3770" s="96" t="str">
        <f t="shared" si="246"/>
        <v/>
      </c>
      <c r="P3770" s="14"/>
      <c r="Q3770" s="14"/>
      <c r="R3770" s="218" t="e">
        <f>+VLOOKUP(F3770,'ESTADAR V3 2025'!$D$125:$G$236,4,FALSE)</f>
        <v>#N/A</v>
      </c>
    </row>
    <row r="3771" spans="1:18" x14ac:dyDescent="0.35">
      <c r="A3771" s="83" t="str">
        <f>IFERROR(VLOOKUP(LEFT(F3771,4),Tabla3[[COD]:[PROCESO]],5,0),"")</f>
        <v/>
      </c>
      <c r="B3771" s="15"/>
      <c r="C3771" s="85"/>
      <c r="D3771" s="84" t="e">
        <f>VLOOKUP(E3771,FINCAS!$A$2:$B$77,2,0)</f>
        <v>#N/A</v>
      </c>
      <c r="E3771" s="15"/>
      <c r="F3771" s="15"/>
      <c r="G3771" s="82" t="e">
        <f>VLOOKUP(F3771,'ESTADAR V3 2025'!$D$125:$E$240,2,0)</f>
        <v>#N/A</v>
      </c>
      <c r="H3771" s="86"/>
      <c r="I3771" s="86"/>
      <c r="J3771" s="15"/>
      <c r="K3771" s="92">
        <f t="shared" si="243"/>
        <v>0</v>
      </c>
      <c r="L3771" s="93">
        <f t="shared" si="244"/>
        <v>0</v>
      </c>
      <c r="M3771" s="94" t="str">
        <f>+IFERROR(VLOOKUP(LEFT(F3771,4),'ESTADAR V3 2025'!$C$4:$G$116,4,0),"")</f>
        <v/>
      </c>
      <c r="N3771" s="95" t="str">
        <f t="shared" si="245"/>
        <v/>
      </c>
      <c r="O3771" s="96" t="str">
        <f t="shared" si="246"/>
        <v/>
      </c>
      <c r="P3771" s="14"/>
      <c r="Q3771" s="14"/>
      <c r="R3771" s="218" t="e">
        <f>+VLOOKUP(F3771,'ESTADAR V3 2025'!$D$125:$G$236,4,FALSE)</f>
        <v>#N/A</v>
      </c>
    </row>
    <row r="3772" spans="1:18" x14ac:dyDescent="0.35">
      <c r="A3772" s="83" t="str">
        <f>IFERROR(VLOOKUP(LEFT(F3772,4),Tabla3[[COD]:[PROCESO]],5,0),"")</f>
        <v/>
      </c>
      <c r="B3772" s="15"/>
      <c r="C3772" s="85"/>
      <c r="D3772" s="84" t="e">
        <f>VLOOKUP(E3772,FINCAS!$A$2:$B$77,2,0)</f>
        <v>#N/A</v>
      </c>
      <c r="E3772" s="15"/>
      <c r="F3772" s="15"/>
      <c r="G3772" s="82" t="e">
        <f>VLOOKUP(F3772,'ESTADAR V3 2025'!$D$125:$E$240,2,0)</f>
        <v>#N/A</v>
      </c>
      <c r="H3772" s="86"/>
      <c r="I3772" s="86"/>
      <c r="J3772" s="15"/>
      <c r="K3772" s="92">
        <f t="shared" si="243"/>
        <v>0</v>
      </c>
      <c r="L3772" s="93">
        <f t="shared" si="244"/>
        <v>0</v>
      </c>
      <c r="M3772" s="94" t="str">
        <f>+IFERROR(VLOOKUP(LEFT(F3772,4),'ESTADAR V3 2025'!$C$4:$G$116,4,0),"")</f>
        <v/>
      </c>
      <c r="N3772" s="95" t="str">
        <f t="shared" si="245"/>
        <v/>
      </c>
      <c r="O3772" s="96" t="str">
        <f t="shared" si="246"/>
        <v/>
      </c>
      <c r="P3772" s="14"/>
      <c r="Q3772" s="14"/>
      <c r="R3772" s="218" t="e">
        <f>+VLOOKUP(F3772,'ESTADAR V3 2025'!$D$125:$G$236,4,FALSE)</f>
        <v>#N/A</v>
      </c>
    </row>
    <row r="3773" spans="1:18" x14ac:dyDescent="0.35">
      <c r="A3773" s="83" t="str">
        <f>IFERROR(VLOOKUP(LEFT(F3773,4),Tabla3[[COD]:[PROCESO]],5,0),"")</f>
        <v/>
      </c>
      <c r="B3773" s="15"/>
      <c r="C3773" s="85"/>
      <c r="D3773" s="84" t="e">
        <f>VLOOKUP(E3773,FINCAS!$A$2:$B$77,2,0)</f>
        <v>#N/A</v>
      </c>
      <c r="E3773" s="15"/>
      <c r="F3773" s="15"/>
      <c r="G3773" s="82" t="e">
        <f>VLOOKUP(F3773,'ESTADAR V3 2025'!$D$125:$E$240,2,0)</f>
        <v>#N/A</v>
      </c>
      <c r="H3773" s="86"/>
      <c r="I3773" s="86"/>
      <c r="J3773" s="15"/>
      <c r="K3773" s="92">
        <f t="shared" si="243"/>
        <v>0</v>
      </c>
      <c r="L3773" s="93">
        <f t="shared" si="244"/>
        <v>0</v>
      </c>
      <c r="M3773" s="94" t="str">
        <f>+IFERROR(VLOOKUP(LEFT(F3773,4),'ESTADAR V3 2025'!$C$4:$G$116,4,0),"")</f>
        <v/>
      </c>
      <c r="N3773" s="95" t="str">
        <f t="shared" si="245"/>
        <v/>
      </c>
      <c r="O3773" s="96" t="str">
        <f t="shared" si="246"/>
        <v/>
      </c>
      <c r="P3773" s="14"/>
      <c r="Q3773" s="14"/>
      <c r="R3773" s="218" t="e">
        <f>+VLOOKUP(F3773,'ESTADAR V3 2025'!$D$125:$G$236,4,FALSE)</f>
        <v>#N/A</v>
      </c>
    </row>
    <row r="3774" spans="1:18" x14ac:dyDescent="0.35">
      <c r="A3774" s="83" t="str">
        <f>IFERROR(VLOOKUP(LEFT(F3774,4),Tabla3[[COD]:[PROCESO]],5,0),"")</f>
        <v/>
      </c>
      <c r="B3774" s="15"/>
      <c r="C3774" s="85"/>
      <c r="D3774" s="84" t="e">
        <f>VLOOKUP(E3774,FINCAS!$A$2:$B$77,2,0)</f>
        <v>#N/A</v>
      </c>
      <c r="E3774" s="15"/>
      <c r="F3774" s="15"/>
      <c r="G3774" s="82" t="e">
        <f>VLOOKUP(F3774,'ESTADAR V3 2025'!$D$125:$E$240,2,0)</f>
        <v>#N/A</v>
      </c>
      <c r="H3774" s="86"/>
      <c r="I3774" s="86"/>
      <c r="J3774" s="15"/>
      <c r="K3774" s="92">
        <f t="shared" si="243"/>
        <v>0</v>
      </c>
      <c r="L3774" s="93">
        <f t="shared" si="244"/>
        <v>0</v>
      </c>
      <c r="M3774" s="94" t="str">
        <f>+IFERROR(VLOOKUP(LEFT(F3774,4),'ESTADAR V3 2025'!$C$4:$G$116,4,0),"")</f>
        <v/>
      </c>
      <c r="N3774" s="95" t="str">
        <f t="shared" si="245"/>
        <v/>
      </c>
      <c r="O3774" s="96" t="str">
        <f t="shared" si="246"/>
        <v/>
      </c>
      <c r="P3774" s="14"/>
      <c r="Q3774" s="14"/>
      <c r="R3774" s="218" t="e">
        <f>+VLOOKUP(F3774,'ESTADAR V3 2025'!$D$125:$G$236,4,FALSE)</f>
        <v>#N/A</v>
      </c>
    </row>
    <row r="3775" spans="1:18" x14ac:dyDescent="0.35">
      <c r="A3775" s="83" t="str">
        <f>IFERROR(VLOOKUP(LEFT(F3775,4),Tabla3[[COD]:[PROCESO]],5,0),"")</f>
        <v/>
      </c>
      <c r="B3775" s="15"/>
      <c r="C3775" s="85"/>
      <c r="D3775" s="84" t="e">
        <f>VLOOKUP(E3775,FINCAS!$A$2:$B$77,2,0)</f>
        <v>#N/A</v>
      </c>
      <c r="E3775" s="15"/>
      <c r="F3775" s="15"/>
      <c r="G3775" s="82" t="e">
        <f>VLOOKUP(F3775,'ESTADAR V3 2025'!$D$125:$E$240,2,0)</f>
        <v>#N/A</v>
      </c>
      <c r="H3775" s="86"/>
      <c r="I3775" s="86"/>
      <c r="J3775" s="15"/>
      <c r="K3775" s="92">
        <f t="shared" si="243"/>
        <v>0</v>
      </c>
      <c r="L3775" s="93">
        <f t="shared" si="244"/>
        <v>0</v>
      </c>
      <c r="M3775" s="94" t="str">
        <f>+IFERROR(VLOOKUP(LEFT(F3775,4),'ESTADAR V3 2025'!$C$4:$G$116,4,0),"")</f>
        <v/>
      </c>
      <c r="N3775" s="95" t="str">
        <f t="shared" si="245"/>
        <v/>
      </c>
      <c r="O3775" s="96" t="str">
        <f t="shared" si="246"/>
        <v/>
      </c>
      <c r="P3775" s="14"/>
      <c r="Q3775" s="14"/>
      <c r="R3775" s="218" t="e">
        <f>+VLOOKUP(F3775,'ESTADAR V3 2025'!$D$125:$G$236,4,FALSE)</f>
        <v>#N/A</v>
      </c>
    </row>
    <row r="3776" spans="1:18" x14ac:dyDescent="0.35">
      <c r="A3776" s="83" t="str">
        <f>IFERROR(VLOOKUP(LEFT(F3776,4),Tabla3[[COD]:[PROCESO]],5,0),"")</f>
        <v/>
      </c>
      <c r="B3776" s="15"/>
      <c r="C3776" s="85"/>
      <c r="D3776" s="84" t="e">
        <f>VLOOKUP(E3776,FINCAS!$A$2:$B$77,2,0)</f>
        <v>#N/A</v>
      </c>
      <c r="E3776" s="15"/>
      <c r="F3776" s="15"/>
      <c r="G3776" s="82" t="e">
        <f>VLOOKUP(F3776,'ESTADAR V3 2025'!$D$125:$E$240,2,0)</f>
        <v>#N/A</v>
      </c>
      <c r="H3776" s="86"/>
      <c r="I3776" s="86"/>
      <c r="J3776" s="15"/>
      <c r="K3776" s="92">
        <f t="shared" si="243"/>
        <v>0</v>
      </c>
      <c r="L3776" s="93">
        <f t="shared" si="244"/>
        <v>0</v>
      </c>
      <c r="M3776" s="94" t="str">
        <f>+IFERROR(VLOOKUP(LEFT(F3776,4),'ESTADAR V3 2025'!$C$4:$G$116,4,0),"")</f>
        <v/>
      </c>
      <c r="N3776" s="95" t="str">
        <f t="shared" si="245"/>
        <v/>
      </c>
      <c r="O3776" s="96" t="str">
        <f t="shared" si="246"/>
        <v/>
      </c>
      <c r="P3776" s="14"/>
      <c r="Q3776" s="14"/>
      <c r="R3776" s="218" t="e">
        <f>+VLOOKUP(F3776,'ESTADAR V3 2025'!$D$125:$G$236,4,FALSE)</f>
        <v>#N/A</v>
      </c>
    </row>
    <row r="3777" spans="1:18" x14ac:dyDescent="0.35">
      <c r="A3777" s="83" t="str">
        <f>IFERROR(VLOOKUP(LEFT(F3777,4),Tabla3[[COD]:[PROCESO]],5,0),"")</f>
        <v/>
      </c>
      <c r="B3777" s="15"/>
      <c r="C3777" s="85"/>
      <c r="D3777" s="84" t="e">
        <f>VLOOKUP(E3777,FINCAS!$A$2:$B$77,2,0)</f>
        <v>#N/A</v>
      </c>
      <c r="E3777" s="15"/>
      <c r="F3777" s="15"/>
      <c r="G3777" s="82" t="e">
        <f>VLOOKUP(F3777,'ESTADAR V3 2025'!$D$125:$E$240,2,0)</f>
        <v>#N/A</v>
      </c>
      <c r="H3777" s="86"/>
      <c r="I3777" s="86"/>
      <c r="J3777" s="15"/>
      <c r="K3777" s="92">
        <f t="shared" si="243"/>
        <v>0</v>
      </c>
      <c r="L3777" s="93">
        <f t="shared" si="244"/>
        <v>0</v>
      </c>
      <c r="M3777" s="94" t="str">
        <f>+IFERROR(VLOOKUP(LEFT(F3777,4),'ESTADAR V3 2025'!$C$4:$G$116,4,0),"")</f>
        <v/>
      </c>
      <c r="N3777" s="95" t="str">
        <f t="shared" si="245"/>
        <v/>
      </c>
      <c r="O3777" s="96" t="str">
        <f t="shared" si="246"/>
        <v/>
      </c>
      <c r="P3777" s="14"/>
      <c r="Q3777" s="14"/>
      <c r="R3777" s="218" t="e">
        <f>+VLOOKUP(F3777,'ESTADAR V3 2025'!$D$125:$G$236,4,FALSE)</f>
        <v>#N/A</v>
      </c>
    </row>
    <row r="3778" spans="1:18" x14ac:dyDescent="0.35">
      <c r="A3778" s="83" t="str">
        <f>IFERROR(VLOOKUP(LEFT(F3778,4),Tabla3[[COD]:[PROCESO]],5,0),"")</f>
        <v/>
      </c>
      <c r="B3778" s="15"/>
      <c r="C3778" s="85"/>
      <c r="D3778" s="84" t="e">
        <f>VLOOKUP(E3778,FINCAS!$A$2:$B$77,2,0)</f>
        <v>#N/A</v>
      </c>
      <c r="E3778" s="15"/>
      <c r="F3778" s="15"/>
      <c r="G3778" s="82" t="e">
        <f>VLOOKUP(F3778,'ESTADAR V3 2025'!$D$125:$E$240,2,0)</f>
        <v>#N/A</v>
      </c>
      <c r="H3778" s="86"/>
      <c r="I3778" s="86"/>
      <c r="J3778" s="15"/>
      <c r="K3778" s="92">
        <f t="shared" si="243"/>
        <v>0</v>
      </c>
      <c r="L3778" s="93">
        <f t="shared" si="244"/>
        <v>0</v>
      </c>
      <c r="M3778" s="94" t="str">
        <f>+IFERROR(VLOOKUP(LEFT(F3778,4),'ESTADAR V3 2025'!$C$4:$G$116,4,0),"")</f>
        <v/>
      </c>
      <c r="N3778" s="95" t="str">
        <f t="shared" si="245"/>
        <v/>
      </c>
      <c r="O3778" s="96" t="str">
        <f t="shared" si="246"/>
        <v/>
      </c>
      <c r="P3778" s="14"/>
      <c r="Q3778" s="14"/>
      <c r="R3778" s="218" t="e">
        <f>+VLOOKUP(F3778,'ESTADAR V3 2025'!$D$125:$G$236,4,FALSE)</f>
        <v>#N/A</v>
      </c>
    </row>
    <row r="3779" spans="1:18" x14ac:dyDescent="0.35">
      <c r="A3779" s="83" t="str">
        <f>IFERROR(VLOOKUP(LEFT(F3779,4),Tabla3[[COD]:[PROCESO]],5,0),"")</f>
        <v/>
      </c>
      <c r="B3779" s="15"/>
      <c r="C3779" s="85"/>
      <c r="D3779" s="84" t="e">
        <f>VLOOKUP(E3779,FINCAS!$A$2:$B$77,2,0)</f>
        <v>#N/A</v>
      </c>
      <c r="E3779" s="15"/>
      <c r="F3779" s="15"/>
      <c r="G3779" s="82" t="e">
        <f>VLOOKUP(F3779,'ESTADAR V3 2025'!$D$125:$E$240,2,0)</f>
        <v>#N/A</v>
      </c>
      <c r="H3779" s="86"/>
      <c r="I3779" s="86"/>
      <c r="J3779" s="15"/>
      <c r="K3779" s="92">
        <f t="shared" si="243"/>
        <v>0</v>
      </c>
      <c r="L3779" s="93">
        <f t="shared" si="244"/>
        <v>0</v>
      </c>
      <c r="M3779" s="94" t="str">
        <f>+IFERROR(VLOOKUP(LEFT(F3779,4),'ESTADAR V3 2025'!$C$4:$G$116,4,0),"")</f>
        <v/>
      </c>
      <c r="N3779" s="95" t="str">
        <f t="shared" si="245"/>
        <v/>
      </c>
      <c r="O3779" s="96" t="str">
        <f t="shared" si="246"/>
        <v/>
      </c>
      <c r="P3779" s="14"/>
      <c r="Q3779" s="14"/>
      <c r="R3779" s="218" t="e">
        <f>+VLOOKUP(F3779,'ESTADAR V3 2025'!$D$125:$G$236,4,FALSE)</f>
        <v>#N/A</v>
      </c>
    </row>
    <row r="3780" spans="1:18" x14ac:dyDescent="0.35">
      <c r="A3780" s="83" t="str">
        <f>IFERROR(VLOOKUP(LEFT(F3780,4),Tabla3[[COD]:[PROCESO]],5,0),"")</f>
        <v/>
      </c>
      <c r="B3780" s="15"/>
      <c r="C3780" s="85"/>
      <c r="D3780" s="84" t="e">
        <f>VLOOKUP(E3780,FINCAS!$A$2:$B$77,2,0)</f>
        <v>#N/A</v>
      </c>
      <c r="E3780" s="15"/>
      <c r="F3780" s="15"/>
      <c r="G3780" s="82" t="e">
        <f>VLOOKUP(F3780,'ESTADAR V3 2025'!$D$125:$E$240,2,0)</f>
        <v>#N/A</v>
      </c>
      <c r="H3780" s="86"/>
      <c r="I3780" s="86"/>
      <c r="J3780" s="15"/>
      <c r="K3780" s="92">
        <f t="shared" si="243"/>
        <v>0</v>
      </c>
      <c r="L3780" s="93">
        <f t="shared" si="244"/>
        <v>0</v>
      </c>
      <c r="M3780" s="94" t="str">
        <f>+IFERROR(VLOOKUP(LEFT(F3780,4),'ESTADAR V3 2025'!$C$4:$G$116,4,0),"")</f>
        <v/>
      </c>
      <c r="N3780" s="95" t="str">
        <f t="shared" si="245"/>
        <v/>
      </c>
      <c r="O3780" s="96" t="str">
        <f t="shared" si="246"/>
        <v/>
      </c>
      <c r="P3780" s="14"/>
      <c r="Q3780" s="14"/>
      <c r="R3780" s="218" t="e">
        <f>+VLOOKUP(F3780,'ESTADAR V3 2025'!$D$125:$G$236,4,FALSE)</f>
        <v>#N/A</v>
      </c>
    </row>
    <row r="3781" spans="1:18" x14ac:dyDescent="0.35">
      <c r="A3781" s="83" t="str">
        <f>IFERROR(VLOOKUP(LEFT(F3781,4),Tabla3[[COD]:[PROCESO]],5,0),"")</f>
        <v/>
      </c>
      <c r="B3781" s="15"/>
      <c r="C3781" s="85"/>
      <c r="D3781" s="84" t="e">
        <f>VLOOKUP(E3781,FINCAS!$A$2:$B$77,2,0)</f>
        <v>#N/A</v>
      </c>
      <c r="E3781" s="15"/>
      <c r="F3781" s="15"/>
      <c r="G3781" s="82" t="e">
        <f>VLOOKUP(F3781,'ESTADAR V3 2025'!$D$125:$E$240,2,0)</f>
        <v>#N/A</v>
      </c>
      <c r="H3781" s="86"/>
      <c r="I3781" s="86"/>
      <c r="J3781" s="15"/>
      <c r="K3781" s="92">
        <f t="shared" si="243"/>
        <v>0</v>
      </c>
      <c r="L3781" s="93">
        <f t="shared" si="244"/>
        <v>0</v>
      </c>
      <c r="M3781" s="94" t="str">
        <f>+IFERROR(VLOOKUP(LEFT(F3781,4),'ESTADAR V3 2025'!$C$4:$G$116,4,0),"")</f>
        <v/>
      </c>
      <c r="N3781" s="95" t="str">
        <f t="shared" si="245"/>
        <v/>
      </c>
      <c r="O3781" s="96" t="str">
        <f t="shared" si="246"/>
        <v/>
      </c>
      <c r="P3781" s="14"/>
      <c r="Q3781" s="14"/>
      <c r="R3781" s="218" t="e">
        <f>+VLOOKUP(F3781,'ESTADAR V3 2025'!$D$125:$G$236,4,FALSE)</f>
        <v>#N/A</v>
      </c>
    </row>
    <row r="3782" spans="1:18" x14ac:dyDescent="0.35">
      <c r="A3782" s="83" t="str">
        <f>IFERROR(VLOOKUP(LEFT(F3782,4),Tabla3[[COD]:[PROCESO]],5,0),"")</f>
        <v/>
      </c>
      <c r="B3782" s="15"/>
      <c r="C3782" s="85"/>
      <c r="D3782" s="84" t="e">
        <f>VLOOKUP(E3782,FINCAS!$A$2:$B$77,2,0)</f>
        <v>#N/A</v>
      </c>
      <c r="E3782" s="15"/>
      <c r="F3782" s="15"/>
      <c r="G3782" s="82" t="e">
        <f>VLOOKUP(F3782,'ESTADAR V3 2025'!$D$125:$E$240,2,0)</f>
        <v>#N/A</v>
      </c>
      <c r="H3782" s="86"/>
      <c r="I3782" s="86"/>
      <c r="J3782" s="15"/>
      <c r="K3782" s="92">
        <f t="shared" si="243"/>
        <v>0</v>
      </c>
      <c r="L3782" s="93">
        <f t="shared" si="244"/>
        <v>0</v>
      </c>
      <c r="M3782" s="94" t="str">
        <f>+IFERROR(VLOOKUP(LEFT(F3782,4),'ESTADAR V3 2025'!$C$4:$G$116,4,0),"")</f>
        <v/>
      </c>
      <c r="N3782" s="95" t="str">
        <f t="shared" si="245"/>
        <v/>
      </c>
      <c r="O3782" s="96" t="str">
        <f t="shared" si="246"/>
        <v/>
      </c>
      <c r="P3782" s="14"/>
      <c r="Q3782" s="14"/>
      <c r="R3782" s="218" t="e">
        <f>+VLOOKUP(F3782,'ESTADAR V3 2025'!$D$125:$G$236,4,FALSE)</f>
        <v>#N/A</v>
      </c>
    </row>
    <row r="3783" spans="1:18" x14ac:dyDescent="0.35">
      <c r="A3783" s="83" t="str">
        <f>IFERROR(VLOOKUP(LEFT(F3783,4),Tabla3[[COD]:[PROCESO]],5,0),"")</f>
        <v/>
      </c>
      <c r="B3783" s="15"/>
      <c r="C3783" s="85"/>
      <c r="D3783" s="84" t="e">
        <f>VLOOKUP(E3783,FINCAS!$A$2:$B$77,2,0)</f>
        <v>#N/A</v>
      </c>
      <c r="E3783" s="15"/>
      <c r="F3783" s="15"/>
      <c r="G3783" s="82" t="e">
        <f>VLOOKUP(F3783,'ESTADAR V3 2025'!$D$125:$E$240,2,0)</f>
        <v>#N/A</v>
      </c>
      <c r="H3783" s="86"/>
      <c r="I3783" s="86"/>
      <c r="J3783" s="15"/>
      <c r="K3783" s="92">
        <f t="shared" si="243"/>
        <v>0</v>
      </c>
      <c r="L3783" s="93">
        <f t="shared" si="244"/>
        <v>0</v>
      </c>
      <c r="M3783" s="94" t="str">
        <f>+IFERROR(VLOOKUP(LEFT(F3783,4),'ESTADAR V3 2025'!$C$4:$G$116,4,0),"")</f>
        <v/>
      </c>
      <c r="N3783" s="95" t="str">
        <f t="shared" si="245"/>
        <v/>
      </c>
      <c r="O3783" s="96" t="str">
        <f t="shared" si="246"/>
        <v/>
      </c>
      <c r="P3783" s="14"/>
      <c r="Q3783" s="14"/>
      <c r="R3783" s="218" t="e">
        <f>+VLOOKUP(F3783,'ESTADAR V3 2025'!$D$125:$G$236,4,FALSE)</f>
        <v>#N/A</v>
      </c>
    </row>
    <row r="3784" spans="1:18" x14ac:dyDescent="0.35">
      <c r="A3784" s="83" t="str">
        <f>IFERROR(VLOOKUP(LEFT(F3784,4),Tabla3[[COD]:[PROCESO]],5,0),"")</f>
        <v/>
      </c>
      <c r="B3784" s="15"/>
      <c r="C3784" s="85"/>
      <c r="D3784" s="84" t="e">
        <f>VLOOKUP(E3784,FINCAS!$A$2:$B$77,2,0)</f>
        <v>#N/A</v>
      </c>
      <c r="E3784" s="15"/>
      <c r="F3784" s="15"/>
      <c r="G3784" s="82" t="e">
        <f>VLOOKUP(F3784,'ESTADAR V3 2025'!$D$125:$E$240,2,0)</f>
        <v>#N/A</v>
      </c>
      <c r="H3784" s="86"/>
      <c r="I3784" s="86"/>
      <c r="J3784" s="15"/>
      <c r="K3784" s="92">
        <f t="shared" si="243"/>
        <v>0</v>
      </c>
      <c r="L3784" s="93">
        <f t="shared" si="244"/>
        <v>0</v>
      </c>
      <c r="M3784" s="94" t="str">
        <f>+IFERROR(VLOOKUP(LEFT(F3784,4),'ESTADAR V3 2025'!$C$4:$G$116,4,0),"")</f>
        <v/>
      </c>
      <c r="N3784" s="95" t="str">
        <f t="shared" si="245"/>
        <v/>
      </c>
      <c r="O3784" s="96" t="str">
        <f t="shared" si="246"/>
        <v/>
      </c>
      <c r="P3784" s="14"/>
      <c r="Q3784" s="14"/>
      <c r="R3784" s="218" t="e">
        <f>+VLOOKUP(F3784,'ESTADAR V3 2025'!$D$125:$G$236,4,FALSE)</f>
        <v>#N/A</v>
      </c>
    </row>
    <row r="3785" spans="1:18" x14ac:dyDescent="0.35">
      <c r="A3785" s="83" t="str">
        <f>IFERROR(VLOOKUP(LEFT(F3785,4),Tabla3[[COD]:[PROCESO]],5,0),"")</f>
        <v/>
      </c>
      <c r="B3785" s="15"/>
      <c r="C3785" s="85"/>
      <c r="D3785" s="84" t="e">
        <f>VLOOKUP(E3785,FINCAS!$A$2:$B$77,2,0)</f>
        <v>#N/A</v>
      </c>
      <c r="E3785" s="15"/>
      <c r="F3785" s="15"/>
      <c r="G3785" s="82" t="e">
        <f>VLOOKUP(F3785,'ESTADAR V3 2025'!$D$125:$E$240,2,0)</f>
        <v>#N/A</v>
      </c>
      <c r="H3785" s="86"/>
      <c r="I3785" s="86"/>
      <c r="J3785" s="15"/>
      <c r="K3785" s="92">
        <f t="shared" si="243"/>
        <v>0</v>
      </c>
      <c r="L3785" s="93">
        <f t="shared" si="244"/>
        <v>0</v>
      </c>
      <c r="M3785" s="94" t="str">
        <f>+IFERROR(VLOOKUP(LEFT(F3785,4),'ESTADAR V3 2025'!$C$4:$G$116,4,0),"")</f>
        <v/>
      </c>
      <c r="N3785" s="95" t="str">
        <f t="shared" si="245"/>
        <v/>
      </c>
      <c r="O3785" s="96" t="str">
        <f t="shared" si="246"/>
        <v/>
      </c>
      <c r="P3785" s="14"/>
      <c r="Q3785" s="14"/>
      <c r="R3785" s="218" t="e">
        <f>+VLOOKUP(F3785,'ESTADAR V3 2025'!$D$125:$G$236,4,FALSE)</f>
        <v>#N/A</v>
      </c>
    </row>
    <row r="3786" spans="1:18" x14ac:dyDescent="0.35">
      <c r="A3786" s="83" t="str">
        <f>IFERROR(VLOOKUP(LEFT(F3786,4),Tabla3[[COD]:[PROCESO]],5,0),"")</f>
        <v/>
      </c>
      <c r="B3786" s="15"/>
      <c r="C3786" s="85"/>
      <c r="D3786" s="84" t="e">
        <f>VLOOKUP(E3786,FINCAS!$A$2:$B$77,2,0)</f>
        <v>#N/A</v>
      </c>
      <c r="E3786" s="15"/>
      <c r="F3786" s="15"/>
      <c r="G3786" s="82" t="e">
        <f>VLOOKUP(F3786,'ESTADAR V3 2025'!$D$125:$E$240,2,0)</f>
        <v>#N/A</v>
      </c>
      <c r="H3786" s="86"/>
      <c r="I3786" s="86"/>
      <c r="J3786" s="15"/>
      <c r="K3786" s="92">
        <f t="shared" si="243"/>
        <v>0</v>
      </c>
      <c r="L3786" s="93">
        <f t="shared" si="244"/>
        <v>0</v>
      </c>
      <c r="M3786" s="94" t="str">
        <f>+IFERROR(VLOOKUP(LEFT(F3786,4),'ESTADAR V3 2025'!$C$4:$G$116,4,0),"")</f>
        <v/>
      </c>
      <c r="N3786" s="95" t="str">
        <f t="shared" si="245"/>
        <v/>
      </c>
      <c r="O3786" s="96" t="str">
        <f t="shared" si="246"/>
        <v/>
      </c>
      <c r="P3786" s="14"/>
      <c r="Q3786" s="14"/>
      <c r="R3786" s="218" t="e">
        <f>+VLOOKUP(F3786,'ESTADAR V3 2025'!$D$125:$G$236,4,FALSE)</f>
        <v>#N/A</v>
      </c>
    </row>
    <row r="3787" spans="1:18" x14ac:dyDescent="0.35">
      <c r="A3787" s="83" t="str">
        <f>IFERROR(VLOOKUP(LEFT(F3787,4),Tabla3[[COD]:[PROCESO]],5,0),"")</f>
        <v/>
      </c>
      <c r="B3787" s="15"/>
      <c r="C3787" s="85"/>
      <c r="D3787" s="84" t="e">
        <f>VLOOKUP(E3787,FINCAS!$A$2:$B$77,2,0)</f>
        <v>#N/A</v>
      </c>
      <c r="E3787" s="15"/>
      <c r="F3787" s="15"/>
      <c r="G3787" s="82" t="e">
        <f>VLOOKUP(F3787,'ESTADAR V3 2025'!$D$125:$E$240,2,0)</f>
        <v>#N/A</v>
      </c>
      <c r="H3787" s="86"/>
      <c r="I3787" s="86"/>
      <c r="J3787" s="15"/>
      <c r="K3787" s="92">
        <f t="shared" si="243"/>
        <v>0</v>
      </c>
      <c r="L3787" s="93">
        <f t="shared" si="244"/>
        <v>0</v>
      </c>
      <c r="M3787" s="94" t="str">
        <f>+IFERROR(VLOOKUP(LEFT(F3787,4),'ESTADAR V3 2025'!$C$4:$G$116,4,0),"")</f>
        <v/>
      </c>
      <c r="N3787" s="95" t="str">
        <f t="shared" si="245"/>
        <v/>
      </c>
      <c r="O3787" s="96" t="str">
        <f t="shared" si="246"/>
        <v/>
      </c>
      <c r="P3787" s="14"/>
      <c r="Q3787" s="14"/>
      <c r="R3787" s="218" t="e">
        <f>+VLOOKUP(F3787,'ESTADAR V3 2025'!$D$125:$G$236,4,FALSE)</f>
        <v>#N/A</v>
      </c>
    </row>
    <row r="3788" spans="1:18" x14ac:dyDescent="0.35">
      <c r="A3788" s="83" t="str">
        <f>IFERROR(VLOOKUP(LEFT(F3788,4),Tabla3[[COD]:[PROCESO]],5,0),"")</f>
        <v/>
      </c>
      <c r="B3788" s="15"/>
      <c r="C3788" s="85"/>
      <c r="D3788" s="84" t="e">
        <f>VLOOKUP(E3788,FINCAS!$A$2:$B$77,2,0)</f>
        <v>#N/A</v>
      </c>
      <c r="E3788" s="15"/>
      <c r="F3788" s="15"/>
      <c r="G3788" s="82" t="e">
        <f>VLOOKUP(F3788,'ESTADAR V3 2025'!$D$125:$E$240,2,0)</f>
        <v>#N/A</v>
      </c>
      <c r="H3788" s="86"/>
      <c r="I3788" s="86"/>
      <c r="J3788" s="15"/>
      <c r="K3788" s="92">
        <f t="shared" si="243"/>
        <v>0</v>
      </c>
      <c r="L3788" s="93">
        <f t="shared" si="244"/>
        <v>0</v>
      </c>
      <c r="M3788" s="94" t="str">
        <f>+IFERROR(VLOOKUP(LEFT(F3788,4),'ESTADAR V3 2025'!$C$4:$G$116,4,0),"")</f>
        <v/>
      </c>
      <c r="N3788" s="95" t="str">
        <f t="shared" si="245"/>
        <v/>
      </c>
      <c r="O3788" s="96" t="str">
        <f t="shared" si="246"/>
        <v/>
      </c>
      <c r="P3788" s="14"/>
      <c r="Q3788" s="14"/>
      <c r="R3788" s="218" t="e">
        <f>+VLOOKUP(F3788,'ESTADAR V3 2025'!$D$125:$G$236,4,FALSE)</f>
        <v>#N/A</v>
      </c>
    </row>
    <row r="3789" spans="1:18" x14ac:dyDescent="0.35">
      <c r="A3789" s="83" t="str">
        <f>IFERROR(VLOOKUP(LEFT(F3789,4),Tabla3[[COD]:[PROCESO]],5,0),"")</f>
        <v/>
      </c>
      <c r="B3789" s="15"/>
      <c r="C3789" s="85"/>
      <c r="D3789" s="84" t="e">
        <f>VLOOKUP(E3789,FINCAS!$A$2:$B$77,2,0)</f>
        <v>#N/A</v>
      </c>
      <c r="E3789" s="15"/>
      <c r="F3789" s="15"/>
      <c r="G3789" s="82" t="e">
        <f>VLOOKUP(F3789,'ESTADAR V3 2025'!$D$125:$E$240,2,0)</f>
        <v>#N/A</v>
      </c>
      <c r="H3789" s="86"/>
      <c r="I3789" s="86"/>
      <c r="J3789" s="15"/>
      <c r="K3789" s="92">
        <f t="shared" si="243"/>
        <v>0</v>
      </c>
      <c r="L3789" s="93">
        <f t="shared" si="244"/>
        <v>0</v>
      </c>
      <c r="M3789" s="94" t="str">
        <f>+IFERROR(VLOOKUP(LEFT(F3789,4),'ESTADAR V3 2025'!$C$4:$G$116,4,0),"")</f>
        <v/>
      </c>
      <c r="N3789" s="95" t="str">
        <f t="shared" si="245"/>
        <v/>
      </c>
      <c r="O3789" s="96" t="str">
        <f t="shared" si="246"/>
        <v/>
      </c>
      <c r="P3789" s="14"/>
      <c r="Q3789" s="14"/>
      <c r="R3789" s="218" t="e">
        <f>+VLOOKUP(F3789,'ESTADAR V3 2025'!$D$125:$G$236,4,FALSE)</f>
        <v>#N/A</v>
      </c>
    </row>
    <row r="3790" spans="1:18" x14ac:dyDescent="0.35">
      <c r="A3790" s="83" t="str">
        <f>IFERROR(VLOOKUP(LEFT(F3790,4),Tabla3[[COD]:[PROCESO]],5,0),"")</f>
        <v/>
      </c>
      <c r="B3790" s="15"/>
      <c r="C3790" s="85"/>
      <c r="D3790" s="84" t="e">
        <f>VLOOKUP(E3790,FINCAS!$A$2:$B$77,2,0)</f>
        <v>#N/A</v>
      </c>
      <c r="E3790" s="15"/>
      <c r="F3790" s="15"/>
      <c r="G3790" s="82" t="e">
        <f>VLOOKUP(F3790,'ESTADAR V3 2025'!$D$125:$E$240,2,0)</f>
        <v>#N/A</v>
      </c>
      <c r="H3790" s="86"/>
      <c r="I3790" s="86"/>
      <c r="J3790" s="15"/>
      <c r="K3790" s="92">
        <f t="shared" si="243"/>
        <v>0</v>
      </c>
      <c r="L3790" s="93">
        <f t="shared" si="244"/>
        <v>0</v>
      </c>
      <c r="M3790" s="94" t="str">
        <f>+IFERROR(VLOOKUP(LEFT(F3790,4),'ESTADAR V3 2025'!$C$4:$G$116,4,0),"")</f>
        <v/>
      </c>
      <c r="N3790" s="95" t="str">
        <f t="shared" si="245"/>
        <v/>
      </c>
      <c r="O3790" s="96" t="str">
        <f t="shared" si="246"/>
        <v/>
      </c>
      <c r="P3790" s="14"/>
      <c r="Q3790" s="14"/>
      <c r="R3790" s="218" t="e">
        <f>+VLOOKUP(F3790,'ESTADAR V3 2025'!$D$125:$G$236,4,FALSE)</f>
        <v>#N/A</v>
      </c>
    </row>
    <row r="3791" spans="1:18" x14ac:dyDescent="0.35">
      <c r="A3791" s="83" t="str">
        <f>IFERROR(VLOOKUP(LEFT(F3791,4),Tabla3[[COD]:[PROCESO]],5,0),"")</f>
        <v/>
      </c>
      <c r="B3791" s="15"/>
      <c r="C3791" s="85"/>
      <c r="D3791" s="84" t="e">
        <f>VLOOKUP(E3791,FINCAS!$A$2:$B$77,2,0)</f>
        <v>#N/A</v>
      </c>
      <c r="E3791" s="15"/>
      <c r="F3791" s="15"/>
      <c r="G3791" s="82" t="e">
        <f>VLOOKUP(F3791,'ESTADAR V3 2025'!$D$125:$E$240,2,0)</f>
        <v>#N/A</v>
      </c>
      <c r="H3791" s="86"/>
      <c r="I3791" s="86"/>
      <c r="J3791" s="15"/>
      <c r="K3791" s="92">
        <f t="shared" si="243"/>
        <v>0</v>
      </c>
      <c r="L3791" s="93">
        <f t="shared" si="244"/>
        <v>0</v>
      </c>
      <c r="M3791" s="94" t="str">
        <f>+IFERROR(VLOOKUP(LEFT(F3791,4),'ESTADAR V3 2025'!$C$4:$G$116,4,0),"")</f>
        <v/>
      </c>
      <c r="N3791" s="95" t="str">
        <f t="shared" si="245"/>
        <v/>
      </c>
      <c r="O3791" s="96" t="str">
        <f t="shared" si="246"/>
        <v/>
      </c>
      <c r="P3791" s="14"/>
      <c r="Q3791" s="14"/>
      <c r="R3791" s="218" t="e">
        <f>+VLOOKUP(F3791,'ESTADAR V3 2025'!$D$125:$G$236,4,FALSE)</f>
        <v>#N/A</v>
      </c>
    </row>
    <row r="3792" spans="1:18" x14ac:dyDescent="0.35">
      <c r="A3792" s="83" t="str">
        <f>IFERROR(VLOOKUP(LEFT(F3792,4),Tabla3[[COD]:[PROCESO]],5,0),"")</f>
        <v/>
      </c>
      <c r="B3792" s="15"/>
      <c r="C3792" s="85"/>
      <c r="D3792" s="84" t="e">
        <f>VLOOKUP(E3792,FINCAS!$A$2:$B$77,2,0)</f>
        <v>#N/A</v>
      </c>
      <c r="E3792" s="15"/>
      <c r="F3792" s="15"/>
      <c r="G3792" s="82" t="e">
        <f>VLOOKUP(F3792,'ESTADAR V3 2025'!$D$125:$E$240,2,0)</f>
        <v>#N/A</v>
      </c>
      <c r="H3792" s="86"/>
      <c r="I3792" s="86"/>
      <c r="J3792" s="15"/>
      <c r="K3792" s="92">
        <f t="shared" si="243"/>
        <v>0</v>
      </c>
      <c r="L3792" s="93">
        <f t="shared" si="244"/>
        <v>0</v>
      </c>
      <c r="M3792" s="94" t="str">
        <f>+IFERROR(VLOOKUP(LEFT(F3792,4),'ESTADAR V3 2025'!$C$4:$G$116,4,0),"")</f>
        <v/>
      </c>
      <c r="N3792" s="95" t="str">
        <f t="shared" si="245"/>
        <v/>
      </c>
      <c r="O3792" s="96" t="str">
        <f t="shared" si="246"/>
        <v/>
      </c>
      <c r="P3792" s="14"/>
      <c r="Q3792" s="14"/>
      <c r="R3792" s="218" t="e">
        <f>+VLOOKUP(F3792,'ESTADAR V3 2025'!$D$125:$G$236,4,FALSE)</f>
        <v>#N/A</v>
      </c>
    </row>
    <row r="3793" spans="1:18" x14ac:dyDescent="0.35">
      <c r="A3793" s="83" t="str">
        <f>IFERROR(VLOOKUP(LEFT(F3793,4),Tabla3[[COD]:[PROCESO]],5,0),"")</f>
        <v/>
      </c>
      <c r="B3793" s="15"/>
      <c r="C3793" s="85"/>
      <c r="D3793" s="84" t="e">
        <f>VLOOKUP(E3793,FINCAS!$A$2:$B$77,2,0)</f>
        <v>#N/A</v>
      </c>
      <c r="E3793" s="15"/>
      <c r="F3793" s="15"/>
      <c r="G3793" s="82" t="e">
        <f>VLOOKUP(F3793,'ESTADAR V3 2025'!$D$125:$E$240,2,0)</f>
        <v>#N/A</v>
      </c>
      <c r="H3793" s="86"/>
      <c r="I3793" s="86"/>
      <c r="J3793" s="15"/>
      <c r="K3793" s="92">
        <f t="shared" si="243"/>
        <v>0</v>
      </c>
      <c r="L3793" s="93">
        <f t="shared" si="244"/>
        <v>0</v>
      </c>
      <c r="M3793" s="94" t="str">
        <f>+IFERROR(VLOOKUP(LEFT(F3793,4),'ESTADAR V3 2025'!$C$4:$G$116,4,0),"")</f>
        <v/>
      </c>
      <c r="N3793" s="95" t="str">
        <f t="shared" si="245"/>
        <v/>
      </c>
      <c r="O3793" s="96" t="str">
        <f t="shared" si="246"/>
        <v/>
      </c>
      <c r="P3793" s="14"/>
      <c r="Q3793" s="14"/>
      <c r="R3793" s="218" t="e">
        <f>+VLOOKUP(F3793,'ESTADAR V3 2025'!$D$125:$G$236,4,FALSE)</f>
        <v>#N/A</v>
      </c>
    </row>
    <row r="3794" spans="1:18" x14ac:dyDescent="0.35">
      <c r="A3794" s="83" t="str">
        <f>IFERROR(VLOOKUP(LEFT(F3794,4),Tabla3[[COD]:[PROCESO]],5,0),"")</f>
        <v/>
      </c>
      <c r="B3794" s="15"/>
      <c r="C3794" s="85"/>
      <c r="D3794" s="84" t="e">
        <f>VLOOKUP(E3794,FINCAS!$A$2:$B$77,2,0)</f>
        <v>#N/A</v>
      </c>
      <c r="E3794" s="15"/>
      <c r="F3794" s="15"/>
      <c r="G3794" s="82" t="e">
        <f>VLOOKUP(F3794,'ESTADAR V3 2025'!$D$125:$E$240,2,0)</f>
        <v>#N/A</v>
      </c>
      <c r="H3794" s="86"/>
      <c r="I3794" s="86"/>
      <c r="J3794" s="15"/>
      <c r="K3794" s="92">
        <f t="shared" si="243"/>
        <v>0</v>
      </c>
      <c r="L3794" s="93">
        <f t="shared" si="244"/>
        <v>0</v>
      </c>
      <c r="M3794" s="94" t="str">
        <f>+IFERROR(VLOOKUP(LEFT(F3794,4),'ESTADAR V3 2025'!$C$4:$G$116,4,0),"")</f>
        <v/>
      </c>
      <c r="N3794" s="95" t="str">
        <f t="shared" si="245"/>
        <v/>
      </c>
      <c r="O3794" s="96" t="str">
        <f t="shared" si="246"/>
        <v/>
      </c>
      <c r="P3794" s="14"/>
      <c r="Q3794" s="14"/>
      <c r="R3794" s="218" t="e">
        <f>+VLOOKUP(F3794,'ESTADAR V3 2025'!$D$125:$G$236,4,FALSE)</f>
        <v>#N/A</v>
      </c>
    </row>
    <row r="3795" spans="1:18" x14ac:dyDescent="0.35">
      <c r="A3795" s="83" t="str">
        <f>IFERROR(VLOOKUP(LEFT(F3795,4),Tabla3[[COD]:[PROCESO]],5,0),"")</f>
        <v/>
      </c>
      <c r="B3795" s="15"/>
      <c r="C3795" s="85"/>
      <c r="D3795" s="84" t="e">
        <f>VLOOKUP(E3795,FINCAS!$A$2:$B$77,2,0)</f>
        <v>#N/A</v>
      </c>
      <c r="E3795" s="15"/>
      <c r="F3795" s="15"/>
      <c r="G3795" s="82" t="e">
        <f>VLOOKUP(F3795,'ESTADAR V3 2025'!$D$125:$E$240,2,0)</f>
        <v>#N/A</v>
      </c>
      <c r="H3795" s="86"/>
      <c r="I3795" s="86"/>
      <c r="J3795" s="15"/>
      <c r="K3795" s="92">
        <f t="shared" si="243"/>
        <v>0</v>
      </c>
      <c r="L3795" s="93">
        <f t="shared" si="244"/>
        <v>0</v>
      </c>
      <c r="M3795" s="94" t="str">
        <f>+IFERROR(VLOOKUP(LEFT(F3795,4),'ESTADAR V3 2025'!$C$4:$G$116,4,0),"")</f>
        <v/>
      </c>
      <c r="N3795" s="95" t="str">
        <f t="shared" si="245"/>
        <v/>
      </c>
      <c r="O3795" s="96" t="str">
        <f t="shared" si="246"/>
        <v/>
      </c>
      <c r="P3795" s="14"/>
      <c r="Q3795" s="14"/>
      <c r="R3795" s="218" t="e">
        <f>+VLOOKUP(F3795,'ESTADAR V3 2025'!$D$125:$G$236,4,FALSE)</f>
        <v>#N/A</v>
      </c>
    </row>
    <row r="3796" spans="1:18" x14ac:dyDescent="0.35">
      <c r="A3796" s="83" t="str">
        <f>IFERROR(VLOOKUP(LEFT(F3796,4),Tabla3[[COD]:[PROCESO]],5,0),"")</f>
        <v/>
      </c>
      <c r="B3796" s="15"/>
      <c r="C3796" s="85"/>
      <c r="D3796" s="84" t="e">
        <f>VLOOKUP(E3796,FINCAS!$A$2:$B$77,2,0)</f>
        <v>#N/A</v>
      </c>
      <c r="E3796" s="15"/>
      <c r="F3796" s="15"/>
      <c r="G3796" s="82" t="e">
        <f>VLOOKUP(F3796,'ESTADAR V3 2025'!$D$125:$E$240,2,0)</f>
        <v>#N/A</v>
      </c>
      <c r="H3796" s="86"/>
      <c r="I3796" s="86"/>
      <c r="J3796" s="15"/>
      <c r="K3796" s="92">
        <f t="shared" si="243"/>
        <v>0</v>
      </c>
      <c r="L3796" s="93">
        <f t="shared" si="244"/>
        <v>0</v>
      </c>
      <c r="M3796" s="94" t="str">
        <f>+IFERROR(VLOOKUP(LEFT(F3796,4),'ESTADAR V3 2025'!$C$4:$G$116,4,0),"")</f>
        <v/>
      </c>
      <c r="N3796" s="95" t="str">
        <f t="shared" si="245"/>
        <v/>
      </c>
      <c r="O3796" s="96" t="str">
        <f t="shared" si="246"/>
        <v/>
      </c>
      <c r="P3796" s="14"/>
      <c r="Q3796" s="14"/>
      <c r="R3796" s="218" t="e">
        <f>+VLOOKUP(F3796,'ESTADAR V3 2025'!$D$125:$G$236,4,FALSE)</f>
        <v>#N/A</v>
      </c>
    </row>
    <row r="3797" spans="1:18" x14ac:dyDescent="0.35">
      <c r="A3797" s="83" t="str">
        <f>IFERROR(VLOOKUP(LEFT(F3797,4),Tabla3[[COD]:[PROCESO]],5,0),"")</f>
        <v/>
      </c>
      <c r="B3797" s="15"/>
      <c r="C3797" s="85"/>
      <c r="D3797" s="84" t="e">
        <f>VLOOKUP(E3797,FINCAS!$A$2:$B$77,2,0)</f>
        <v>#N/A</v>
      </c>
      <c r="E3797" s="15"/>
      <c r="F3797" s="15"/>
      <c r="G3797" s="82" t="e">
        <f>VLOOKUP(F3797,'ESTADAR V3 2025'!$D$125:$E$240,2,0)</f>
        <v>#N/A</v>
      </c>
      <c r="H3797" s="86"/>
      <c r="I3797" s="86"/>
      <c r="J3797" s="15"/>
      <c r="K3797" s="92">
        <f t="shared" si="243"/>
        <v>0</v>
      </c>
      <c r="L3797" s="93">
        <f t="shared" si="244"/>
        <v>0</v>
      </c>
      <c r="M3797" s="94" t="str">
        <f>+IFERROR(VLOOKUP(LEFT(F3797,4),'ESTADAR V3 2025'!$C$4:$G$116,4,0),"")</f>
        <v/>
      </c>
      <c r="N3797" s="95" t="str">
        <f t="shared" si="245"/>
        <v/>
      </c>
      <c r="O3797" s="96" t="str">
        <f t="shared" si="246"/>
        <v/>
      </c>
      <c r="P3797" s="14"/>
      <c r="Q3797" s="14"/>
      <c r="R3797" s="218" t="e">
        <f>+VLOOKUP(F3797,'ESTADAR V3 2025'!$D$125:$G$236,4,FALSE)</f>
        <v>#N/A</v>
      </c>
    </row>
    <row r="3798" spans="1:18" x14ac:dyDescent="0.35">
      <c r="A3798" s="83" t="str">
        <f>IFERROR(VLOOKUP(LEFT(F3798,4),Tabla3[[COD]:[PROCESO]],5,0),"")</f>
        <v/>
      </c>
      <c r="B3798" s="15"/>
      <c r="C3798" s="85"/>
      <c r="D3798" s="84" t="e">
        <f>VLOOKUP(E3798,FINCAS!$A$2:$B$77,2,0)</f>
        <v>#N/A</v>
      </c>
      <c r="E3798" s="15"/>
      <c r="F3798" s="15"/>
      <c r="G3798" s="82" t="e">
        <f>VLOOKUP(F3798,'ESTADAR V3 2025'!$D$125:$E$240,2,0)</f>
        <v>#N/A</v>
      </c>
      <c r="H3798" s="86"/>
      <c r="I3798" s="86"/>
      <c r="J3798" s="15"/>
      <c r="K3798" s="92">
        <f t="shared" si="243"/>
        <v>0</v>
      </c>
      <c r="L3798" s="93">
        <f t="shared" si="244"/>
        <v>0</v>
      </c>
      <c r="M3798" s="94" t="str">
        <f>+IFERROR(VLOOKUP(LEFT(F3798,4),'ESTADAR V3 2025'!$C$4:$G$116,4,0),"")</f>
        <v/>
      </c>
      <c r="N3798" s="95" t="str">
        <f t="shared" si="245"/>
        <v/>
      </c>
      <c r="O3798" s="96" t="str">
        <f t="shared" si="246"/>
        <v/>
      </c>
      <c r="P3798" s="14"/>
      <c r="Q3798" s="14"/>
      <c r="R3798" s="218" t="e">
        <f>+VLOOKUP(F3798,'ESTADAR V3 2025'!$D$125:$G$236,4,FALSE)</f>
        <v>#N/A</v>
      </c>
    </row>
    <row r="3799" spans="1:18" x14ac:dyDescent="0.35">
      <c r="A3799" s="83" t="str">
        <f>IFERROR(VLOOKUP(LEFT(F3799,4),Tabla3[[COD]:[PROCESO]],5,0),"")</f>
        <v/>
      </c>
      <c r="B3799" s="15"/>
      <c r="C3799" s="85"/>
      <c r="D3799" s="84" t="e">
        <f>VLOOKUP(E3799,FINCAS!$A$2:$B$77,2,0)</f>
        <v>#N/A</v>
      </c>
      <c r="E3799" s="15"/>
      <c r="F3799" s="15"/>
      <c r="G3799" s="82" t="e">
        <f>VLOOKUP(F3799,'ESTADAR V3 2025'!$D$125:$E$240,2,0)</f>
        <v>#N/A</v>
      </c>
      <c r="H3799" s="86"/>
      <c r="I3799" s="86"/>
      <c r="J3799" s="15"/>
      <c r="K3799" s="92">
        <f t="shared" si="243"/>
        <v>0</v>
      </c>
      <c r="L3799" s="93">
        <f t="shared" si="244"/>
        <v>0</v>
      </c>
      <c r="M3799" s="94" t="str">
        <f>+IFERROR(VLOOKUP(LEFT(F3799,4),'ESTADAR V3 2025'!$C$4:$G$116,4,0),"")</f>
        <v/>
      </c>
      <c r="N3799" s="95" t="str">
        <f t="shared" si="245"/>
        <v/>
      </c>
      <c r="O3799" s="96" t="str">
        <f t="shared" si="246"/>
        <v/>
      </c>
      <c r="P3799" s="14"/>
      <c r="Q3799" s="14"/>
      <c r="R3799" s="218" t="e">
        <f>+VLOOKUP(F3799,'ESTADAR V3 2025'!$D$125:$G$236,4,FALSE)</f>
        <v>#N/A</v>
      </c>
    </row>
    <row r="3800" spans="1:18" x14ac:dyDescent="0.35">
      <c r="A3800" s="83" t="str">
        <f>IFERROR(VLOOKUP(LEFT(F3800,4),Tabla3[[COD]:[PROCESO]],5,0),"")</f>
        <v/>
      </c>
      <c r="B3800" s="15"/>
      <c r="C3800" s="85"/>
      <c r="D3800" s="84" t="e">
        <f>VLOOKUP(E3800,FINCAS!$A$2:$B$77,2,0)</f>
        <v>#N/A</v>
      </c>
      <c r="E3800" s="15"/>
      <c r="F3800" s="15"/>
      <c r="G3800" s="82" t="e">
        <f>VLOOKUP(F3800,'ESTADAR V3 2025'!$D$125:$E$240,2,0)</f>
        <v>#N/A</v>
      </c>
      <c r="H3800" s="86"/>
      <c r="I3800" s="86"/>
      <c r="J3800" s="15"/>
      <c r="K3800" s="92">
        <f t="shared" si="243"/>
        <v>0</v>
      </c>
      <c r="L3800" s="93">
        <f t="shared" si="244"/>
        <v>0</v>
      </c>
      <c r="M3800" s="94" t="str">
        <f>+IFERROR(VLOOKUP(LEFT(F3800,4),'ESTADAR V3 2025'!$C$4:$G$116,4,0),"")</f>
        <v/>
      </c>
      <c r="N3800" s="95" t="str">
        <f t="shared" si="245"/>
        <v/>
      </c>
      <c r="O3800" s="96" t="str">
        <f t="shared" si="246"/>
        <v/>
      </c>
      <c r="P3800" s="14"/>
      <c r="Q3800" s="14"/>
      <c r="R3800" s="218" t="e">
        <f>+VLOOKUP(F3800,'ESTADAR V3 2025'!$D$125:$G$236,4,FALSE)</f>
        <v>#N/A</v>
      </c>
    </row>
    <row r="3801" spans="1:18" x14ac:dyDescent="0.35">
      <c r="A3801" s="83" t="str">
        <f>IFERROR(VLOOKUP(LEFT(F3801,4),Tabla3[[COD]:[PROCESO]],5,0),"")</f>
        <v/>
      </c>
      <c r="B3801" s="15"/>
      <c r="C3801" s="85"/>
      <c r="D3801" s="84" t="e">
        <f>VLOOKUP(E3801,FINCAS!$A$2:$B$77,2,0)</f>
        <v>#N/A</v>
      </c>
      <c r="E3801" s="15"/>
      <c r="F3801" s="15"/>
      <c r="G3801" s="82" t="e">
        <f>VLOOKUP(F3801,'ESTADAR V3 2025'!$D$125:$E$240,2,0)</f>
        <v>#N/A</v>
      </c>
      <c r="H3801" s="86"/>
      <c r="I3801" s="86"/>
      <c r="J3801" s="15"/>
      <c r="K3801" s="92">
        <f t="shared" si="243"/>
        <v>0</v>
      </c>
      <c r="L3801" s="93">
        <f t="shared" si="244"/>
        <v>0</v>
      </c>
      <c r="M3801" s="94" t="str">
        <f>+IFERROR(VLOOKUP(LEFT(F3801,4),'ESTADAR V3 2025'!$C$4:$G$116,4,0),"")</f>
        <v/>
      </c>
      <c r="N3801" s="95" t="str">
        <f t="shared" si="245"/>
        <v/>
      </c>
      <c r="O3801" s="96" t="str">
        <f t="shared" si="246"/>
        <v/>
      </c>
      <c r="P3801" s="14"/>
      <c r="Q3801" s="14"/>
      <c r="R3801" s="218" t="e">
        <f>+VLOOKUP(F3801,'ESTADAR V3 2025'!$D$125:$G$236,4,FALSE)</f>
        <v>#N/A</v>
      </c>
    </row>
    <row r="3802" spans="1:18" x14ac:dyDescent="0.35">
      <c r="A3802" s="83" t="str">
        <f>IFERROR(VLOOKUP(LEFT(F3802,4),Tabla3[[COD]:[PROCESO]],5,0),"")</f>
        <v/>
      </c>
      <c r="B3802" s="15"/>
      <c r="C3802" s="85"/>
      <c r="D3802" s="84" t="e">
        <f>VLOOKUP(E3802,FINCAS!$A$2:$B$77,2,0)</f>
        <v>#N/A</v>
      </c>
      <c r="E3802" s="15"/>
      <c r="F3802" s="15"/>
      <c r="G3802" s="82" t="e">
        <f>VLOOKUP(F3802,'ESTADAR V3 2025'!$D$125:$E$240,2,0)</f>
        <v>#N/A</v>
      </c>
      <c r="H3802" s="86"/>
      <c r="I3802" s="86"/>
      <c r="J3802" s="15"/>
      <c r="K3802" s="92">
        <f t="shared" si="243"/>
        <v>0</v>
      </c>
      <c r="L3802" s="93">
        <f t="shared" si="244"/>
        <v>0</v>
      </c>
      <c r="M3802" s="94" t="str">
        <f>+IFERROR(VLOOKUP(LEFT(F3802,4),'ESTADAR V3 2025'!$C$4:$G$116,4,0),"")</f>
        <v/>
      </c>
      <c r="N3802" s="95" t="str">
        <f t="shared" si="245"/>
        <v/>
      </c>
      <c r="O3802" s="96" t="str">
        <f t="shared" si="246"/>
        <v/>
      </c>
      <c r="P3802" s="14"/>
      <c r="Q3802" s="14"/>
      <c r="R3802" s="218" t="e">
        <f>+VLOOKUP(F3802,'ESTADAR V3 2025'!$D$125:$G$236,4,FALSE)</f>
        <v>#N/A</v>
      </c>
    </row>
    <row r="3803" spans="1:18" x14ac:dyDescent="0.35">
      <c r="A3803" s="83" t="str">
        <f>IFERROR(VLOOKUP(LEFT(F3803,4),Tabla3[[COD]:[PROCESO]],5,0),"")</f>
        <v/>
      </c>
      <c r="B3803" s="15"/>
      <c r="C3803" s="85"/>
      <c r="D3803" s="84" t="e">
        <f>VLOOKUP(E3803,FINCAS!$A$2:$B$77,2,0)</f>
        <v>#N/A</v>
      </c>
      <c r="E3803" s="15"/>
      <c r="F3803" s="15"/>
      <c r="G3803" s="82" t="e">
        <f>VLOOKUP(F3803,'ESTADAR V3 2025'!$D$125:$E$240,2,0)</f>
        <v>#N/A</v>
      </c>
      <c r="H3803" s="86"/>
      <c r="I3803" s="86"/>
      <c r="J3803" s="15"/>
      <c r="K3803" s="92">
        <f t="shared" si="243"/>
        <v>0</v>
      </c>
      <c r="L3803" s="93">
        <f t="shared" si="244"/>
        <v>0</v>
      </c>
      <c r="M3803" s="94" t="str">
        <f>+IFERROR(VLOOKUP(LEFT(F3803,4),'ESTADAR V3 2025'!$C$4:$G$116,4,0),"")</f>
        <v/>
      </c>
      <c r="N3803" s="95" t="str">
        <f t="shared" si="245"/>
        <v/>
      </c>
      <c r="O3803" s="96" t="str">
        <f t="shared" si="246"/>
        <v/>
      </c>
      <c r="P3803" s="14"/>
      <c r="Q3803" s="14"/>
      <c r="R3803" s="218" t="e">
        <f>+VLOOKUP(F3803,'ESTADAR V3 2025'!$D$125:$G$236,4,FALSE)</f>
        <v>#N/A</v>
      </c>
    </row>
    <row r="3804" spans="1:18" x14ac:dyDescent="0.35">
      <c r="A3804" s="83" t="str">
        <f>IFERROR(VLOOKUP(LEFT(F3804,4),Tabla3[[COD]:[PROCESO]],5,0),"")</f>
        <v/>
      </c>
      <c r="B3804" s="15"/>
      <c r="C3804" s="85"/>
      <c r="D3804" s="84" t="e">
        <f>VLOOKUP(E3804,FINCAS!$A$2:$B$77,2,0)</f>
        <v>#N/A</v>
      </c>
      <c r="E3804" s="15"/>
      <c r="F3804" s="15"/>
      <c r="G3804" s="82" t="e">
        <f>VLOOKUP(F3804,'ESTADAR V3 2025'!$D$125:$E$240,2,0)</f>
        <v>#N/A</v>
      </c>
      <c r="H3804" s="86"/>
      <c r="I3804" s="86"/>
      <c r="J3804" s="15"/>
      <c r="K3804" s="92">
        <f t="shared" si="243"/>
        <v>0</v>
      </c>
      <c r="L3804" s="93">
        <f t="shared" si="244"/>
        <v>0</v>
      </c>
      <c r="M3804" s="94" t="str">
        <f>+IFERROR(VLOOKUP(LEFT(F3804,4),'ESTADAR V3 2025'!$C$4:$G$116,4,0),"")</f>
        <v/>
      </c>
      <c r="N3804" s="95" t="str">
        <f t="shared" si="245"/>
        <v/>
      </c>
      <c r="O3804" s="96" t="str">
        <f t="shared" si="246"/>
        <v/>
      </c>
      <c r="P3804" s="14"/>
      <c r="Q3804" s="14"/>
      <c r="R3804" s="218" t="e">
        <f>+VLOOKUP(F3804,'ESTADAR V3 2025'!$D$125:$G$236,4,FALSE)</f>
        <v>#N/A</v>
      </c>
    </row>
    <row r="3805" spans="1:18" x14ac:dyDescent="0.35">
      <c r="A3805" s="83" t="str">
        <f>IFERROR(VLOOKUP(LEFT(F3805,4),Tabla3[[COD]:[PROCESO]],5,0),"")</f>
        <v/>
      </c>
      <c r="B3805" s="15"/>
      <c r="C3805" s="85"/>
      <c r="D3805" s="84" t="e">
        <f>VLOOKUP(E3805,FINCAS!$A$2:$B$77,2,0)</f>
        <v>#N/A</v>
      </c>
      <c r="E3805" s="15"/>
      <c r="F3805" s="15"/>
      <c r="G3805" s="82" t="e">
        <f>VLOOKUP(F3805,'ESTADAR V3 2025'!$D$125:$E$240,2,0)</f>
        <v>#N/A</v>
      </c>
      <c r="H3805" s="86"/>
      <c r="I3805" s="86"/>
      <c r="J3805" s="15"/>
      <c r="K3805" s="92">
        <f t="shared" si="243"/>
        <v>0</v>
      </c>
      <c r="L3805" s="93">
        <f t="shared" si="244"/>
        <v>0</v>
      </c>
      <c r="M3805" s="94" t="str">
        <f>+IFERROR(VLOOKUP(LEFT(F3805,4),'ESTADAR V3 2025'!$C$4:$G$116,4,0),"")</f>
        <v/>
      </c>
      <c r="N3805" s="95" t="str">
        <f t="shared" si="245"/>
        <v/>
      </c>
      <c r="O3805" s="96" t="str">
        <f t="shared" si="246"/>
        <v/>
      </c>
      <c r="P3805" s="14"/>
      <c r="Q3805" s="14"/>
      <c r="R3805" s="218" t="e">
        <f>+VLOOKUP(F3805,'ESTADAR V3 2025'!$D$125:$G$236,4,FALSE)</f>
        <v>#N/A</v>
      </c>
    </row>
    <row r="3806" spans="1:18" x14ac:dyDescent="0.35">
      <c r="A3806" s="83" t="str">
        <f>IFERROR(VLOOKUP(LEFT(F3806,4),Tabla3[[COD]:[PROCESO]],5,0),"")</f>
        <v/>
      </c>
      <c r="B3806" s="15"/>
      <c r="C3806" s="85"/>
      <c r="D3806" s="84" t="e">
        <f>VLOOKUP(E3806,FINCAS!$A$2:$B$77,2,0)</f>
        <v>#N/A</v>
      </c>
      <c r="E3806" s="15"/>
      <c r="F3806" s="15"/>
      <c r="G3806" s="82" t="e">
        <f>VLOOKUP(F3806,'ESTADAR V3 2025'!$D$125:$E$240,2,0)</f>
        <v>#N/A</v>
      </c>
      <c r="H3806" s="86"/>
      <c r="I3806" s="86"/>
      <c r="J3806" s="15"/>
      <c r="K3806" s="92">
        <f t="shared" si="243"/>
        <v>0</v>
      </c>
      <c r="L3806" s="93">
        <f t="shared" si="244"/>
        <v>0</v>
      </c>
      <c r="M3806" s="94" t="str">
        <f>+IFERROR(VLOOKUP(LEFT(F3806,4),'ESTADAR V3 2025'!$C$4:$G$116,4,0),"")</f>
        <v/>
      </c>
      <c r="N3806" s="95" t="str">
        <f t="shared" si="245"/>
        <v/>
      </c>
      <c r="O3806" s="96" t="str">
        <f t="shared" si="246"/>
        <v/>
      </c>
      <c r="P3806" s="14"/>
      <c r="Q3806" s="14"/>
      <c r="R3806" s="218" t="e">
        <f>+VLOOKUP(F3806,'ESTADAR V3 2025'!$D$125:$G$236,4,FALSE)</f>
        <v>#N/A</v>
      </c>
    </row>
    <row r="3807" spans="1:18" x14ac:dyDescent="0.35">
      <c r="A3807" s="83" t="str">
        <f>IFERROR(VLOOKUP(LEFT(F3807,4),Tabla3[[COD]:[PROCESO]],5,0),"")</f>
        <v/>
      </c>
      <c r="B3807" s="15"/>
      <c r="C3807" s="85"/>
      <c r="D3807" s="84" t="e">
        <f>VLOOKUP(E3807,FINCAS!$A$2:$B$77,2,0)</f>
        <v>#N/A</v>
      </c>
      <c r="E3807" s="15"/>
      <c r="F3807" s="15"/>
      <c r="G3807" s="82" t="e">
        <f>VLOOKUP(F3807,'ESTADAR V3 2025'!$D$125:$E$240,2,0)</f>
        <v>#N/A</v>
      </c>
      <c r="H3807" s="86"/>
      <c r="I3807" s="86"/>
      <c r="J3807" s="15"/>
      <c r="K3807" s="92">
        <f t="shared" si="243"/>
        <v>0</v>
      </c>
      <c r="L3807" s="93">
        <f t="shared" si="244"/>
        <v>0</v>
      </c>
      <c r="M3807" s="94" t="str">
        <f>+IFERROR(VLOOKUP(LEFT(F3807,4),'ESTADAR V3 2025'!$C$4:$G$116,4,0),"")</f>
        <v/>
      </c>
      <c r="N3807" s="95" t="str">
        <f t="shared" si="245"/>
        <v/>
      </c>
      <c r="O3807" s="96" t="str">
        <f t="shared" si="246"/>
        <v/>
      </c>
      <c r="P3807" s="14"/>
      <c r="Q3807" s="14"/>
      <c r="R3807" s="218" t="e">
        <f>+VLOOKUP(F3807,'ESTADAR V3 2025'!$D$125:$G$236,4,FALSE)</f>
        <v>#N/A</v>
      </c>
    </row>
    <row r="3808" spans="1:18" x14ac:dyDescent="0.35">
      <c r="A3808" s="83" t="str">
        <f>IFERROR(VLOOKUP(LEFT(F3808,4),Tabla3[[COD]:[PROCESO]],5,0),"")</f>
        <v/>
      </c>
      <c r="B3808" s="15"/>
      <c r="C3808" s="85"/>
      <c r="D3808" s="84" t="e">
        <f>VLOOKUP(E3808,FINCAS!$A$2:$B$77,2,0)</f>
        <v>#N/A</v>
      </c>
      <c r="E3808" s="15"/>
      <c r="F3808" s="15"/>
      <c r="G3808" s="82" t="e">
        <f>VLOOKUP(F3808,'ESTADAR V3 2025'!$D$125:$E$240,2,0)</f>
        <v>#N/A</v>
      </c>
      <c r="H3808" s="86"/>
      <c r="I3808" s="86"/>
      <c r="J3808" s="15"/>
      <c r="K3808" s="92">
        <f t="shared" si="243"/>
        <v>0</v>
      </c>
      <c r="L3808" s="93">
        <f t="shared" si="244"/>
        <v>0</v>
      </c>
      <c r="M3808" s="94" t="str">
        <f>+IFERROR(VLOOKUP(LEFT(F3808,4),'ESTADAR V3 2025'!$C$4:$G$116,4,0),"")</f>
        <v/>
      </c>
      <c r="N3808" s="95" t="str">
        <f t="shared" si="245"/>
        <v/>
      </c>
      <c r="O3808" s="96" t="str">
        <f t="shared" si="246"/>
        <v/>
      </c>
      <c r="P3808" s="14"/>
      <c r="Q3808" s="14"/>
      <c r="R3808" s="218" t="e">
        <f>+VLOOKUP(F3808,'ESTADAR V3 2025'!$D$125:$G$236,4,FALSE)</f>
        <v>#N/A</v>
      </c>
    </row>
    <row r="3809" spans="1:18" x14ac:dyDescent="0.35">
      <c r="A3809" s="83" t="str">
        <f>IFERROR(VLOOKUP(LEFT(F3809,4),Tabla3[[COD]:[PROCESO]],5,0),"")</f>
        <v/>
      </c>
      <c r="B3809" s="15"/>
      <c r="C3809" s="85"/>
      <c r="D3809" s="84" t="e">
        <f>VLOOKUP(E3809,FINCAS!$A$2:$B$77,2,0)</f>
        <v>#N/A</v>
      </c>
      <c r="E3809" s="15"/>
      <c r="F3809" s="15"/>
      <c r="G3809" s="82" t="e">
        <f>VLOOKUP(F3809,'ESTADAR V3 2025'!$D$125:$E$240,2,0)</f>
        <v>#N/A</v>
      </c>
      <c r="H3809" s="86"/>
      <c r="I3809" s="86"/>
      <c r="J3809" s="15"/>
      <c r="K3809" s="92">
        <f t="shared" ref="K3809:K3872" si="247">+IFERROR(L3809,M3809)</f>
        <v>0</v>
      </c>
      <c r="L3809" s="93">
        <f t="shared" ref="L3809:L3872" si="248">+(I3809-H3809)*24</f>
        <v>0</v>
      </c>
      <c r="M3809" s="94" t="str">
        <f>+IFERROR(VLOOKUP(LEFT(F3809,4),'ESTADAR V3 2025'!$C$4:$G$116,4,0),"")</f>
        <v/>
      </c>
      <c r="N3809" s="95" t="str">
        <f t="shared" ref="N3809:N3872" si="249">IFERROR(J3809/L3809,"")</f>
        <v/>
      </c>
      <c r="O3809" s="96" t="str">
        <f t="shared" ref="O3809:O3872" si="250">IFERROR(N3809/M3809,"")</f>
        <v/>
      </c>
      <c r="P3809" s="14"/>
      <c r="Q3809" s="14"/>
      <c r="R3809" s="218" t="e">
        <f>+VLOOKUP(F3809,'ESTADAR V3 2025'!$D$125:$G$236,4,FALSE)</f>
        <v>#N/A</v>
      </c>
    </row>
    <row r="3810" spans="1:18" x14ac:dyDescent="0.35">
      <c r="A3810" s="83" t="str">
        <f>IFERROR(VLOOKUP(LEFT(F3810,4),Tabla3[[COD]:[PROCESO]],5,0),"")</f>
        <v/>
      </c>
      <c r="B3810" s="15"/>
      <c r="C3810" s="85"/>
      <c r="D3810" s="84" t="e">
        <f>VLOOKUP(E3810,FINCAS!$A$2:$B$77,2,0)</f>
        <v>#N/A</v>
      </c>
      <c r="E3810" s="15"/>
      <c r="F3810" s="15"/>
      <c r="G3810" s="82" t="e">
        <f>VLOOKUP(F3810,'ESTADAR V3 2025'!$D$125:$E$240,2,0)</f>
        <v>#N/A</v>
      </c>
      <c r="H3810" s="86"/>
      <c r="I3810" s="86"/>
      <c r="J3810" s="15"/>
      <c r="K3810" s="92">
        <f t="shared" si="247"/>
        <v>0</v>
      </c>
      <c r="L3810" s="93">
        <f t="shared" si="248"/>
        <v>0</v>
      </c>
      <c r="M3810" s="94" t="str">
        <f>+IFERROR(VLOOKUP(LEFT(F3810,4),'ESTADAR V3 2025'!$C$4:$G$116,4,0),"")</f>
        <v/>
      </c>
      <c r="N3810" s="95" t="str">
        <f t="shared" si="249"/>
        <v/>
      </c>
      <c r="O3810" s="96" t="str">
        <f t="shared" si="250"/>
        <v/>
      </c>
      <c r="P3810" s="14"/>
      <c r="Q3810" s="14"/>
      <c r="R3810" s="218" t="e">
        <f>+VLOOKUP(F3810,'ESTADAR V3 2025'!$D$125:$G$236,4,FALSE)</f>
        <v>#N/A</v>
      </c>
    </row>
    <row r="3811" spans="1:18" x14ac:dyDescent="0.35">
      <c r="A3811" s="83" t="str">
        <f>IFERROR(VLOOKUP(LEFT(F3811,4),Tabla3[[COD]:[PROCESO]],5,0),"")</f>
        <v/>
      </c>
      <c r="B3811" s="15"/>
      <c r="C3811" s="85"/>
      <c r="D3811" s="84" t="e">
        <f>VLOOKUP(E3811,FINCAS!$A$2:$B$77,2,0)</f>
        <v>#N/A</v>
      </c>
      <c r="E3811" s="15"/>
      <c r="F3811" s="15"/>
      <c r="G3811" s="82" t="e">
        <f>VLOOKUP(F3811,'ESTADAR V3 2025'!$D$125:$E$240,2,0)</f>
        <v>#N/A</v>
      </c>
      <c r="H3811" s="86"/>
      <c r="I3811" s="86"/>
      <c r="J3811" s="15"/>
      <c r="K3811" s="92">
        <f t="shared" si="247"/>
        <v>0</v>
      </c>
      <c r="L3811" s="93">
        <f t="shared" si="248"/>
        <v>0</v>
      </c>
      <c r="M3811" s="94" t="str">
        <f>+IFERROR(VLOOKUP(LEFT(F3811,4),'ESTADAR V3 2025'!$C$4:$G$116,4,0),"")</f>
        <v/>
      </c>
      <c r="N3811" s="95" t="str">
        <f t="shared" si="249"/>
        <v/>
      </c>
      <c r="O3811" s="96" t="str">
        <f t="shared" si="250"/>
        <v/>
      </c>
      <c r="P3811" s="14"/>
      <c r="Q3811" s="14"/>
      <c r="R3811" s="218" t="e">
        <f>+VLOOKUP(F3811,'ESTADAR V3 2025'!$D$125:$G$236,4,FALSE)</f>
        <v>#N/A</v>
      </c>
    </row>
    <row r="3812" spans="1:18" x14ac:dyDescent="0.35">
      <c r="A3812" s="83" t="str">
        <f>IFERROR(VLOOKUP(LEFT(F3812,4),Tabla3[[COD]:[PROCESO]],5,0),"")</f>
        <v/>
      </c>
      <c r="B3812" s="15"/>
      <c r="C3812" s="85"/>
      <c r="D3812" s="84" t="e">
        <f>VLOOKUP(E3812,FINCAS!$A$2:$B$77,2,0)</f>
        <v>#N/A</v>
      </c>
      <c r="E3812" s="15"/>
      <c r="F3812" s="15"/>
      <c r="G3812" s="82" t="e">
        <f>VLOOKUP(F3812,'ESTADAR V3 2025'!$D$125:$E$240,2,0)</f>
        <v>#N/A</v>
      </c>
      <c r="H3812" s="86"/>
      <c r="I3812" s="86"/>
      <c r="J3812" s="15"/>
      <c r="K3812" s="92">
        <f t="shared" si="247"/>
        <v>0</v>
      </c>
      <c r="L3812" s="93">
        <f t="shared" si="248"/>
        <v>0</v>
      </c>
      <c r="M3812" s="94" t="str">
        <f>+IFERROR(VLOOKUP(LEFT(F3812,4),'ESTADAR V3 2025'!$C$4:$G$116,4,0),"")</f>
        <v/>
      </c>
      <c r="N3812" s="95" t="str">
        <f t="shared" si="249"/>
        <v/>
      </c>
      <c r="O3812" s="96" t="str">
        <f t="shared" si="250"/>
        <v/>
      </c>
      <c r="P3812" s="14"/>
      <c r="Q3812" s="14"/>
      <c r="R3812" s="218" t="e">
        <f>+VLOOKUP(F3812,'ESTADAR V3 2025'!$D$125:$G$236,4,FALSE)</f>
        <v>#N/A</v>
      </c>
    </row>
    <row r="3813" spans="1:18" x14ac:dyDescent="0.35">
      <c r="A3813" s="83" t="str">
        <f>IFERROR(VLOOKUP(LEFT(F3813,4),Tabla3[[COD]:[PROCESO]],5,0),"")</f>
        <v/>
      </c>
      <c r="B3813" s="15"/>
      <c r="C3813" s="85"/>
      <c r="D3813" s="84" t="e">
        <f>VLOOKUP(E3813,FINCAS!$A$2:$B$77,2,0)</f>
        <v>#N/A</v>
      </c>
      <c r="E3813" s="15"/>
      <c r="F3813" s="15"/>
      <c r="G3813" s="82" t="e">
        <f>VLOOKUP(F3813,'ESTADAR V3 2025'!$D$125:$E$240,2,0)</f>
        <v>#N/A</v>
      </c>
      <c r="H3813" s="86"/>
      <c r="I3813" s="86"/>
      <c r="J3813" s="15"/>
      <c r="K3813" s="92">
        <f t="shared" si="247"/>
        <v>0</v>
      </c>
      <c r="L3813" s="93">
        <f t="shared" si="248"/>
        <v>0</v>
      </c>
      <c r="M3813" s="94" t="str">
        <f>+IFERROR(VLOOKUP(LEFT(F3813,4),'ESTADAR V3 2025'!$C$4:$G$116,4,0),"")</f>
        <v/>
      </c>
      <c r="N3813" s="95" t="str">
        <f t="shared" si="249"/>
        <v/>
      </c>
      <c r="O3813" s="96" t="str">
        <f t="shared" si="250"/>
        <v/>
      </c>
      <c r="P3813" s="14"/>
      <c r="Q3813" s="14"/>
      <c r="R3813" s="218" t="e">
        <f>+VLOOKUP(F3813,'ESTADAR V3 2025'!$D$125:$G$236,4,FALSE)</f>
        <v>#N/A</v>
      </c>
    </row>
    <row r="3814" spans="1:18" x14ac:dyDescent="0.35">
      <c r="A3814" s="83" t="str">
        <f>IFERROR(VLOOKUP(LEFT(F3814,4),Tabla3[[COD]:[PROCESO]],5,0),"")</f>
        <v/>
      </c>
      <c r="B3814" s="15"/>
      <c r="C3814" s="85"/>
      <c r="D3814" s="84" t="e">
        <f>VLOOKUP(E3814,FINCAS!$A$2:$B$77,2,0)</f>
        <v>#N/A</v>
      </c>
      <c r="E3814" s="15"/>
      <c r="F3814" s="15"/>
      <c r="G3814" s="82" t="e">
        <f>VLOOKUP(F3814,'ESTADAR V3 2025'!$D$125:$E$240,2,0)</f>
        <v>#N/A</v>
      </c>
      <c r="H3814" s="86"/>
      <c r="I3814" s="86"/>
      <c r="J3814" s="15"/>
      <c r="K3814" s="92">
        <f t="shared" si="247"/>
        <v>0</v>
      </c>
      <c r="L3814" s="93">
        <f t="shared" si="248"/>
        <v>0</v>
      </c>
      <c r="M3814" s="94" t="str">
        <f>+IFERROR(VLOOKUP(LEFT(F3814,4),'ESTADAR V3 2025'!$C$4:$G$116,4,0),"")</f>
        <v/>
      </c>
      <c r="N3814" s="95" t="str">
        <f t="shared" si="249"/>
        <v/>
      </c>
      <c r="O3814" s="96" t="str">
        <f t="shared" si="250"/>
        <v/>
      </c>
      <c r="P3814" s="14"/>
      <c r="Q3814" s="14"/>
      <c r="R3814" s="218" t="e">
        <f>+VLOOKUP(F3814,'ESTADAR V3 2025'!$D$125:$G$236,4,FALSE)</f>
        <v>#N/A</v>
      </c>
    </row>
    <row r="3815" spans="1:18" x14ac:dyDescent="0.35">
      <c r="A3815" s="83" t="str">
        <f>IFERROR(VLOOKUP(LEFT(F3815,4),Tabla3[[COD]:[PROCESO]],5,0),"")</f>
        <v/>
      </c>
      <c r="B3815" s="15"/>
      <c r="C3815" s="85"/>
      <c r="D3815" s="84" t="e">
        <f>VLOOKUP(E3815,FINCAS!$A$2:$B$77,2,0)</f>
        <v>#N/A</v>
      </c>
      <c r="E3815" s="15"/>
      <c r="F3815" s="15"/>
      <c r="G3815" s="82" t="e">
        <f>VLOOKUP(F3815,'ESTADAR V3 2025'!$D$125:$E$240,2,0)</f>
        <v>#N/A</v>
      </c>
      <c r="H3815" s="86"/>
      <c r="I3815" s="86"/>
      <c r="J3815" s="15"/>
      <c r="K3815" s="92">
        <f t="shared" si="247"/>
        <v>0</v>
      </c>
      <c r="L3815" s="93">
        <f t="shared" si="248"/>
        <v>0</v>
      </c>
      <c r="M3815" s="94" t="str">
        <f>+IFERROR(VLOOKUP(LEFT(F3815,4),'ESTADAR V3 2025'!$C$4:$G$116,4,0),"")</f>
        <v/>
      </c>
      <c r="N3815" s="95" t="str">
        <f t="shared" si="249"/>
        <v/>
      </c>
      <c r="O3815" s="96" t="str">
        <f t="shared" si="250"/>
        <v/>
      </c>
      <c r="P3815" s="14"/>
      <c r="Q3815" s="14"/>
      <c r="R3815" s="218" t="e">
        <f>+VLOOKUP(F3815,'ESTADAR V3 2025'!$D$125:$G$236,4,FALSE)</f>
        <v>#N/A</v>
      </c>
    </row>
    <row r="3816" spans="1:18" x14ac:dyDescent="0.35">
      <c r="A3816" s="83" t="str">
        <f>IFERROR(VLOOKUP(LEFT(F3816,4),Tabla3[[COD]:[PROCESO]],5,0),"")</f>
        <v/>
      </c>
      <c r="B3816" s="15"/>
      <c r="C3816" s="85"/>
      <c r="D3816" s="84" t="e">
        <f>VLOOKUP(E3816,FINCAS!$A$2:$B$77,2,0)</f>
        <v>#N/A</v>
      </c>
      <c r="E3816" s="15"/>
      <c r="F3816" s="15"/>
      <c r="G3816" s="82" t="e">
        <f>VLOOKUP(F3816,'ESTADAR V3 2025'!$D$125:$E$240,2,0)</f>
        <v>#N/A</v>
      </c>
      <c r="H3816" s="86"/>
      <c r="I3816" s="86"/>
      <c r="J3816" s="15"/>
      <c r="K3816" s="92">
        <f t="shared" si="247"/>
        <v>0</v>
      </c>
      <c r="L3816" s="93">
        <f t="shared" si="248"/>
        <v>0</v>
      </c>
      <c r="M3816" s="94" t="str">
        <f>+IFERROR(VLOOKUP(LEFT(F3816,4),'ESTADAR V3 2025'!$C$4:$G$116,4,0),"")</f>
        <v/>
      </c>
      <c r="N3816" s="95" t="str">
        <f t="shared" si="249"/>
        <v/>
      </c>
      <c r="O3816" s="96" t="str">
        <f t="shared" si="250"/>
        <v/>
      </c>
      <c r="P3816" s="14"/>
      <c r="Q3816" s="14"/>
      <c r="R3816" s="218" t="e">
        <f>+VLOOKUP(F3816,'ESTADAR V3 2025'!$D$125:$G$236,4,FALSE)</f>
        <v>#N/A</v>
      </c>
    </row>
    <row r="3817" spans="1:18" x14ac:dyDescent="0.35">
      <c r="A3817" s="83" t="str">
        <f>IFERROR(VLOOKUP(LEFT(F3817,4),Tabla3[[COD]:[PROCESO]],5,0),"")</f>
        <v/>
      </c>
      <c r="B3817" s="15"/>
      <c r="C3817" s="85"/>
      <c r="D3817" s="84" t="e">
        <f>VLOOKUP(E3817,FINCAS!$A$2:$B$77,2,0)</f>
        <v>#N/A</v>
      </c>
      <c r="E3817" s="15"/>
      <c r="F3817" s="15"/>
      <c r="G3817" s="82" t="e">
        <f>VLOOKUP(F3817,'ESTADAR V3 2025'!$D$125:$E$240,2,0)</f>
        <v>#N/A</v>
      </c>
      <c r="H3817" s="86"/>
      <c r="I3817" s="86"/>
      <c r="J3817" s="15"/>
      <c r="K3817" s="92">
        <f t="shared" si="247"/>
        <v>0</v>
      </c>
      <c r="L3817" s="93">
        <f t="shared" si="248"/>
        <v>0</v>
      </c>
      <c r="M3817" s="94" t="str">
        <f>+IFERROR(VLOOKUP(LEFT(F3817,4),'ESTADAR V3 2025'!$C$4:$G$116,4,0),"")</f>
        <v/>
      </c>
      <c r="N3817" s="95" t="str">
        <f t="shared" si="249"/>
        <v/>
      </c>
      <c r="O3817" s="96" t="str">
        <f t="shared" si="250"/>
        <v/>
      </c>
      <c r="P3817" s="14"/>
      <c r="Q3817" s="14"/>
      <c r="R3817" s="218" t="e">
        <f>+VLOOKUP(F3817,'ESTADAR V3 2025'!$D$125:$G$236,4,FALSE)</f>
        <v>#N/A</v>
      </c>
    </row>
    <row r="3818" spans="1:18" x14ac:dyDescent="0.35">
      <c r="A3818" s="83" t="str">
        <f>IFERROR(VLOOKUP(LEFT(F3818,4),Tabla3[[COD]:[PROCESO]],5,0),"")</f>
        <v/>
      </c>
      <c r="B3818" s="15"/>
      <c r="C3818" s="85"/>
      <c r="D3818" s="84" t="e">
        <f>VLOOKUP(E3818,FINCAS!$A$2:$B$77,2,0)</f>
        <v>#N/A</v>
      </c>
      <c r="E3818" s="15"/>
      <c r="F3818" s="15"/>
      <c r="G3818" s="82" t="e">
        <f>VLOOKUP(F3818,'ESTADAR V3 2025'!$D$125:$E$240,2,0)</f>
        <v>#N/A</v>
      </c>
      <c r="H3818" s="86"/>
      <c r="I3818" s="86"/>
      <c r="J3818" s="15"/>
      <c r="K3818" s="92">
        <f t="shared" si="247"/>
        <v>0</v>
      </c>
      <c r="L3818" s="93">
        <f t="shared" si="248"/>
        <v>0</v>
      </c>
      <c r="M3818" s="94" t="str">
        <f>+IFERROR(VLOOKUP(LEFT(F3818,4),'ESTADAR V3 2025'!$C$4:$G$116,4,0),"")</f>
        <v/>
      </c>
      <c r="N3818" s="95" t="str">
        <f t="shared" si="249"/>
        <v/>
      </c>
      <c r="O3818" s="96" t="str">
        <f t="shared" si="250"/>
        <v/>
      </c>
      <c r="P3818" s="14"/>
      <c r="Q3818" s="14"/>
      <c r="R3818" s="218" t="e">
        <f>+VLOOKUP(F3818,'ESTADAR V3 2025'!$D$125:$G$236,4,FALSE)</f>
        <v>#N/A</v>
      </c>
    </row>
    <row r="3819" spans="1:18" x14ac:dyDescent="0.35">
      <c r="A3819" s="83" t="str">
        <f>IFERROR(VLOOKUP(LEFT(F3819,4),Tabla3[[COD]:[PROCESO]],5,0),"")</f>
        <v/>
      </c>
      <c r="B3819" s="15"/>
      <c r="C3819" s="85"/>
      <c r="D3819" s="84" t="e">
        <f>VLOOKUP(E3819,FINCAS!$A$2:$B$77,2,0)</f>
        <v>#N/A</v>
      </c>
      <c r="E3819" s="15"/>
      <c r="F3819" s="15"/>
      <c r="G3819" s="82" t="e">
        <f>VLOOKUP(F3819,'ESTADAR V3 2025'!$D$125:$E$240,2,0)</f>
        <v>#N/A</v>
      </c>
      <c r="H3819" s="86"/>
      <c r="I3819" s="86"/>
      <c r="J3819" s="15"/>
      <c r="K3819" s="92">
        <f t="shared" si="247"/>
        <v>0</v>
      </c>
      <c r="L3819" s="93">
        <f t="shared" si="248"/>
        <v>0</v>
      </c>
      <c r="M3819" s="94" t="str">
        <f>+IFERROR(VLOOKUP(LEFT(F3819,4),'ESTADAR V3 2025'!$C$4:$G$116,4,0),"")</f>
        <v/>
      </c>
      <c r="N3819" s="95" t="str">
        <f t="shared" si="249"/>
        <v/>
      </c>
      <c r="O3819" s="96" t="str">
        <f t="shared" si="250"/>
        <v/>
      </c>
      <c r="P3819" s="14"/>
      <c r="Q3819" s="14"/>
      <c r="R3819" s="218" t="e">
        <f>+VLOOKUP(F3819,'ESTADAR V3 2025'!$D$125:$G$236,4,FALSE)</f>
        <v>#N/A</v>
      </c>
    </row>
    <row r="3820" spans="1:18" x14ac:dyDescent="0.35">
      <c r="A3820" s="83" t="str">
        <f>IFERROR(VLOOKUP(LEFT(F3820,4),Tabla3[[COD]:[PROCESO]],5,0),"")</f>
        <v/>
      </c>
      <c r="B3820" s="15"/>
      <c r="C3820" s="85"/>
      <c r="D3820" s="84" t="e">
        <f>VLOOKUP(E3820,FINCAS!$A$2:$B$77,2,0)</f>
        <v>#N/A</v>
      </c>
      <c r="E3820" s="15"/>
      <c r="F3820" s="15"/>
      <c r="G3820" s="82" t="e">
        <f>VLOOKUP(F3820,'ESTADAR V3 2025'!$D$125:$E$240,2,0)</f>
        <v>#N/A</v>
      </c>
      <c r="H3820" s="86"/>
      <c r="I3820" s="86"/>
      <c r="J3820" s="15"/>
      <c r="K3820" s="92">
        <f t="shared" si="247"/>
        <v>0</v>
      </c>
      <c r="L3820" s="93">
        <f t="shared" si="248"/>
        <v>0</v>
      </c>
      <c r="M3820" s="94" t="str">
        <f>+IFERROR(VLOOKUP(LEFT(F3820,4),'ESTADAR V3 2025'!$C$4:$G$116,4,0),"")</f>
        <v/>
      </c>
      <c r="N3820" s="95" t="str">
        <f t="shared" si="249"/>
        <v/>
      </c>
      <c r="O3820" s="96" t="str">
        <f t="shared" si="250"/>
        <v/>
      </c>
      <c r="P3820" s="14"/>
      <c r="Q3820" s="14"/>
      <c r="R3820" s="218" t="e">
        <f>+VLOOKUP(F3820,'ESTADAR V3 2025'!$D$125:$G$236,4,FALSE)</f>
        <v>#N/A</v>
      </c>
    </row>
    <row r="3821" spans="1:18" x14ac:dyDescent="0.35">
      <c r="A3821" s="83" t="str">
        <f>IFERROR(VLOOKUP(LEFT(F3821,4),Tabla3[[COD]:[PROCESO]],5,0),"")</f>
        <v/>
      </c>
      <c r="B3821" s="15"/>
      <c r="C3821" s="85"/>
      <c r="D3821" s="84" t="e">
        <f>VLOOKUP(E3821,FINCAS!$A$2:$B$77,2,0)</f>
        <v>#N/A</v>
      </c>
      <c r="E3821" s="15"/>
      <c r="F3821" s="15"/>
      <c r="G3821" s="82" t="e">
        <f>VLOOKUP(F3821,'ESTADAR V3 2025'!$D$125:$E$240,2,0)</f>
        <v>#N/A</v>
      </c>
      <c r="H3821" s="86"/>
      <c r="I3821" s="86"/>
      <c r="J3821" s="15"/>
      <c r="K3821" s="92">
        <f t="shared" si="247"/>
        <v>0</v>
      </c>
      <c r="L3821" s="93">
        <f t="shared" si="248"/>
        <v>0</v>
      </c>
      <c r="M3821" s="94" t="str">
        <f>+IFERROR(VLOOKUP(LEFT(F3821,4),'ESTADAR V3 2025'!$C$4:$G$116,4,0),"")</f>
        <v/>
      </c>
      <c r="N3821" s="95" t="str">
        <f t="shared" si="249"/>
        <v/>
      </c>
      <c r="O3821" s="96" t="str">
        <f t="shared" si="250"/>
        <v/>
      </c>
      <c r="P3821" s="14"/>
      <c r="Q3821" s="14"/>
      <c r="R3821" s="218" t="e">
        <f>+VLOOKUP(F3821,'ESTADAR V3 2025'!$D$125:$G$236,4,FALSE)</f>
        <v>#N/A</v>
      </c>
    </row>
    <row r="3822" spans="1:18" x14ac:dyDescent="0.35">
      <c r="A3822" s="83" t="str">
        <f>IFERROR(VLOOKUP(LEFT(F3822,4),Tabla3[[COD]:[PROCESO]],5,0),"")</f>
        <v/>
      </c>
      <c r="B3822" s="15"/>
      <c r="C3822" s="85"/>
      <c r="D3822" s="84" t="e">
        <f>VLOOKUP(E3822,FINCAS!$A$2:$B$77,2,0)</f>
        <v>#N/A</v>
      </c>
      <c r="E3822" s="15"/>
      <c r="F3822" s="15"/>
      <c r="G3822" s="82" t="e">
        <f>VLOOKUP(F3822,'ESTADAR V3 2025'!$D$125:$E$240,2,0)</f>
        <v>#N/A</v>
      </c>
      <c r="H3822" s="86"/>
      <c r="I3822" s="86"/>
      <c r="J3822" s="15"/>
      <c r="K3822" s="92">
        <f t="shared" si="247"/>
        <v>0</v>
      </c>
      <c r="L3822" s="93">
        <f t="shared" si="248"/>
        <v>0</v>
      </c>
      <c r="M3822" s="94" t="str">
        <f>+IFERROR(VLOOKUP(LEFT(F3822,4),'ESTADAR V3 2025'!$C$4:$G$116,4,0),"")</f>
        <v/>
      </c>
      <c r="N3822" s="95" t="str">
        <f t="shared" si="249"/>
        <v/>
      </c>
      <c r="O3822" s="96" t="str">
        <f t="shared" si="250"/>
        <v/>
      </c>
      <c r="P3822" s="14"/>
      <c r="Q3822" s="14"/>
      <c r="R3822" s="218" t="e">
        <f>+VLOOKUP(F3822,'ESTADAR V3 2025'!$D$125:$G$236,4,FALSE)</f>
        <v>#N/A</v>
      </c>
    </row>
    <row r="3823" spans="1:18" x14ac:dyDescent="0.35">
      <c r="A3823" s="83" t="str">
        <f>IFERROR(VLOOKUP(LEFT(F3823,4),Tabla3[[COD]:[PROCESO]],5,0),"")</f>
        <v/>
      </c>
      <c r="B3823" s="15"/>
      <c r="C3823" s="85"/>
      <c r="D3823" s="84" t="e">
        <f>VLOOKUP(E3823,FINCAS!$A$2:$B$77,2,0)</f>
        <v>#N/A</v>
      </c>
      <c r="E3823" s="15"/>
      <c r="F3823" s="15"/>
      <c r="G3823" s="82" t="e">
        <f>VLOOKUP(F3823,'ESTADAR V3 2025'!$D$125:$E$240,2,0)</f>
        <v>#N/A</v>
      </c>
      <c r="H3823" s="86"/>
      <c r="I3823" s="86"/>
      <c r="J3823" s="15"/>
      <c r="K3823" s="92">
        <f t="shared" si="247"/>
        <v>0</v>
      </c>
      <c r="L3823" s="93">
        <f t="shared" si="248"/>
        <v>0</v>
      </c>
      <c r="M3823" s="94" t="str">
        <f>+IFERROR(VLOOKUP(LEFT(F3823,4),'ESTADAR V3 2025'!$C$4:$G$116,4,0),"")</f>
        <v/>
      </c>
      <c r="N3823" s="95" t="str">
        <f t="shared" si="249"/>
        <v/>
      </c>
      <c r="O3823" s="96" t="str">
        <f t="shared" si="250"/>
        <v/>
      </c>
      <c r="P3823" s="14"/>
      <c r="Q3823" s="14"/>
      <c r="R3823" s="218" t="e">
        <f>+VLOOKUP(F3823,'ESTADAR V3 2025'!$D$125:$G$236,4,FALSE)</f>
        <v>#N/A</v>
      </c>
    </row>
    <row r="3824" spans="1:18" x14ac:dyDescent="0.35">
      <c r="A3824" s="83" t="str">
        <f>IFERROR(VLOOKUP(LEFT(F3824,4),Tabla3[[COD]:[PROCESO]],5,0),"")</f>
        <v/>
      </c>
      <c r="B3824" s="15"/>
      <c r="C3824" s="85"/>
      <c r="D3824" s="84" t="e">
        <f>VLOOKUP(E3824,FINCAS!$A$2:$B$77,2,0)</f>
        <v>#N/A</v>
      </c>
      <c r="E3824" s="15"/>
      <c r="F3824" s="15"/>
      <c r="G3824" s="82" t="e">
        <f>VLOOKUP(F3824,'ESTADAR V3 2025'!$D$125:$E$240,2,0)</f>
        <v>#N/A</v>
      </c>
      <c r="H3824" s="86"/>
      <c r="I3824" s="86"/>
      <c r="J3824" s="15"/>
      <c r="K3824" s="92">
        <f t="shared" si="247"/>
        <v>0</v>
      </c>
      <c r="L3824" s="93">
        <f t="shared" si="248"/>
        <v>0</v>
      </c>
      <c r="M3824" s="94" t="str">
        <f>+IFERROR(VLOOKUP(LEFT(F3824,4),'ESTADAR V3 2025'!$C$4:$G$116,4,0),"")</f>
        <v/>
      </c>
      <c r="N3824" s="95" t="str">
        <f t="shared" si="249"/>
        <v/>
      </c>
      <c r="O3824" s="96" t="str">
        <f t="shared" si="250"/>
        <v/>
      </c>
      <c r="P3824" s="14"/>
      <c r="Q3824" s="14"/>
      <c r="R3824" s="218" t="e">
        <f>+VLOOKUP(F3824,'ESTADAR V3 2025'!$D$125:$G$236,4,FALSE)</f>
        <v>#N/A</v>
      </c>
    </row>
    <row r="3825" spans="1:18" x14ac:dyDescent="0.35">
      <c r="A3825" s="83" t="str">
        <f>IFERROR(VLOOKUP(LEFT(F3825,4),Tabla3[[COD]:[PROCESO]],5,0),"")</f>
        <v/>
      </c>
      <c r="B3825" s="15"/>
      <c r="C3825" s="85"/>
      <c r="D3825" s="84" t="e">
        <f>VLOOKUP(E3825,FINCAS!$A$2:$B$77,2,0)</f>
        <v>#N/A</v>
      </c>
      <c r="E3825" s="15"/>
      <c r="F3825" s="15"/>
      <c r="G3825" s="82" t="e">
        <f>VLOOKUP(F3825,'ESTADAR V3 2025'!$D$125:$E$240,2,0)</f>
        <v>#N/A</v>
      </c>
      <c r="H3825" s="86"/>
      <c r="I3825" s="86"/>
      <c r="J3825" s="15"/>
      <c r="K3825" s="92">
        <f t="shared" si="247"/>
        <v>0</v>
      </c>
      <c r="L3825" s="93">
        <f t="shared" si="248"/>
        <v>0</v>
      </c>
      <c r="M3825" s="94" t="str">
        <f>+IFERROR(VLOOKUP(LEFT(F3825,4),'ESTADAR V3 2025'!$C$4:$G$116,4,0),"")</f>
        <v/>
      </c>
      <c r="N3825" s="95" t="str">
        <f t="shared" si="249"/>
        <v/>
      </c>
      <c r="O3825" s="96" t="str">
        <f t="shared" si="250"/>
        <v/>
      </c>
      <c r="P3825" s="14"/>
      <c r="Q3825" s="14"/>
      <c r="R3825" s="218" t="e">
        <f>+VLOOKUP(F3825,'ESTADAR V3 2025'!$D$125:$G$236,4,FALSE)</f>
        <v>#N/A</v>
      </c>
    </row>
    <row r="3826" spans="1:18" x14ac:dyDescent="0.35">
      <c r="A3826" s="83" t="str">
        <f>IFERROR(VLOOKUP(LEFT(F3826,4),Tabla3[[COD]:[PROCESO]],5,0),"")</f>
        <v/>
      </c>
      <c r="B3826" s="15"/>
      <c r="C3826" s="85"/>
      <c r="D3826" s="84" t="e">
        <f>VLOOKUP(E3826,FINCAS!$A$2:$B$77,2,0)</f>
        <v>#N/A</v>
      </c>
      <c r="E3826" s="15"/>
      <c r="F3826" s="15"/>
      <c r="G3826" s="82" t="e">
        <f>VLOOKUP(F3826,'ESTADAR V3 2025'!$D$125:$E$240,2,0)</f>
        <v>#N/A</v>
      </c>
      <c r="H3826" s="86"/>
      <c r="I3826" s="86"/>
      <c r="J3826" s="15"/>
      <c r="K3826" s="92">
        <f t="shared" si="247"/>
        <v>0</v>
      </c>
      <c r="L3826" s="93">
        <f t="shared" si="248"/>
        <v>0</v>
      </c>
      <c r="M3826" s="94" t="str">
        <f>+IFERROR(VLOOKUP(LEFT(F3826,4),'ESTADAR V3 2025'!$C$4:$G$116,4,0),"")</f>
        <v/>
      </c>
      <c r="N3826" s="95" t="str">
        <f t="shared" si="249"/>
        <v/>
      </c>
      <c r="O3826" s="96" t="str">
        <f t="shared" si="250"/>
        <v/>
      </c>
      <c r="P3826" s="14"/>
      <c r="Q3826" s="14"/>
      <c r="R3826" s="218" t="e">
        <f>+VLOOKUP(F3826,'ESTADAR V3 2025'!$D$125:$G$236,4,FALSE)</f>
        <v>#N/A</v>
      </c>
    </row>
    <row r="3827" spans="1:18" x14ac:dyDescent="0.35">
      <c r="A3827" s="83" t="str">
        <f>IFERROR(VLOOKUP(LEFT(F3827,4),Tabla3[[COD]:[PROCESO]],5,0),"")</f>
        <v/>
      </c>
      <c r="B3827" s="15"/>
      <c r="C3827" s="85"/>
      <c r="D3827" s="84" t="e">
        <f>VLOOKUP(E3827,FINCAS!$A$2:$B$77,2,0)</f>
        <v>#N/A</v>
      </c>
      <c r="E3827" s="15"/>
      <c r="F3827" s="15"/>
      <c r="G3827" s="82" t="e">
        <f>VLOOKUP(F3827,'ESTADAR V3 2025'!$D$125:$E$240,2,0)</f>
        <v>#N/A</v>
      </c>
      <c r="H3827" s="86"/>
      <c r="I3827" s="86"/>
      <c r="J3827" s="15"/>
      <c r="K3827" s="92">
        <f t="shared" si="247"/>
        <v>0</v>
      </c>
      <c r="L3827" s="93">
        <f t="shared" si="248"/>
        <v>0</v>
      </c>
      <c r="M3827" s="94" t="str">
        <f>+IFERROR(VLOOKUP(LEFT(F3827,4),'ESTADAR V3 2025'!$C$4:$G$116,4,0),"")</f>
        <v/>
      </c>
      <c r="N3827" s="95" t="str">
        <f t="shared" si="249"/>
        <v/>
      </c>
      <c r="O3827" s="96" t="str">
        <f t="shared" si="250"/>
        <v/>
      </c>
      <c r="P3827" s="14"/>
      <c r="Q3827" s="14"/>
      <c r="R3827" s="218" t="e">
        <f>+VLOOKUP(F3827,'ESTADAR V3 2025'!$D$125:$G$236,4,FALSE)</f>
        <v>#N/A</v>
      </c>
    </row>
    <row r="3828" spans="1:18" x14ac:dyDescent="0.35">
      <c r="A3828" s="83" t="str">
        <f>IFERROR(VLOOKUP(LEFT(F3828,4),Tabla3[[COD]:[PROCESO]],5,0),"")</f>
        <v/>
      </c>
      <c r="B3828" s="15"/>
      <c r="C3828" s="85"/>
      <c r="D3828" s="84" t="e">
        <f>VLOOKUP(E3828,FINCAS!$A$2:$B$77,2,0)</f>
        <v>#N/A</v>
      </c>
      <c r="E3828" s="15"/>
      <c r="F3828" s="15"/>
      <c r="G3828" s="82" t="e">
        <f>VLOOKUP(F3828,'ESTADAR V3 2025'!$D$125:$E$240,2,0)</f>
        <v>#N/A</v>
      </c>
      <c r="H3828" s="86"/>
      <c r="I3828" s="86"/>
      <c r="J3828" s="15"/>
      <c r="K3828" s="92">
        <f t="shared" si="247"/>
        <v>0</v>
      </c>
      <c r="L3828" s="93">
        <f t="shared" si="248"/>
        <v>0</v>
      </c>
      <c r="M3828" s="94" t="str">
        <f>+IFERROR(VLOOKUP(LEFT(F3828,4),'ESTADAR V3 2025'!$C$4:$G$116,4,0),"")</f>
        <v/>
      </c>
      <c r="N3828" s="95" t="str">
        <f t="shared" si="249"/>
        <v/>
      </c>
      <c r="O3828" s="96" t="str">
        <f t="shared" si="250"/>
        <v/>
      </c>
      <c r="P3828" s="14"/>
      <c r="Q3828" s="14"/>
      <c r="R3828" s="218" t="e">
        <f>+VLOOKUP(F3828,'ESTADAR V3 2025'!$D$125:$G$236,4,FALSE)</f>
        <v>#N/A</v>
      </c>
    </row>
    <row r="3829" spans="1:18" x14ac:dyDescent="0.35">
      <c r="A3829" s="83" t="str">
        <f>IFERROR(VLOOKUP(LEFT(F3829,4),Tabla3[[COD]:[PROCESO]],5,0),"")</f>
        <v/>
      </c>
      <c r="B3829" s="15"/>
      <c r="C3829" s="85"/>
      <c r="D3829" s="84" t="e">
        <f>VLOOKUP(E3829,FINCAS!$A$2:$B$77,2,0)</f>
        <v>#N/A</v>
      </c>
      <c r="E3829" s="15"/>
      <c r="F3829" s="15"/>
      <c r="G3829" s="82" t="e">
        <f>VLOOKUP(F3829,'ESTADAR V3 2025'!$D$125:$E$240,2,0)</f>
        <v>#N/A</v>
      </c>
      <c r="H3829" s="86"/>
      <c r="I3829" s="86"/>
      <c r="J3829" s="15"/>
      <c r="K3829" s="92">
        <f t="shared" si="247"/>
        <v>0</v>
      </c>
      <c r="L3829" s="93">
        <f t="shared" si="248"/>
        <v>0</v>
      </c>
      <c r="M3829" s="94" t="str">
        <f>+IFERROR(VLOOKUP(LEFT(F3829,4),'ESTADAR V3 2025'!$C$4:$G$116,4,0),"")</f>
        <v/>
      </c>
      <c r="N3829" s="95" t="str">
        <f t="shared" si="249"/>
        <v/>
      </c>
      <c r="O3829" s="96" t="str">
        <f t="shared" si="250"/>
        <v/>
      </c>
      <c r="P3829" s="14"/>
      <c r="Q3829" s="14"/>
      <c r="R3829" s="218" t="e">
        <f>+VLOOKUP(F3829,'ESTADAR V3 2025'!$D$125:$G$236,4,FALSE)</f>
        <v>#N/A</v>
      </c>
    </row>
    <row r="3830" spans="1:18" x14ac:dyDescent="0.35">
      <c r="A3830" s="83" t="str">
        <f>IFERROR(VLOOKUP(LEFT(F3830,4),Tabla3[[COD]:[PROCESO]],5,0),"")</f>
        <v/>
      </c>
      <c r="B3830" s="15"/>
      <c r="C3830" s="85"/>
      <c r="D3830" s="84" t="e">
        <f>VLOOKUP(E3830,FINCAS!$A$2:$B$77,2,0)</f>
        <v>#N/A</v>
      </c>
      <c r="E3830" s="15"/>
      <c r="F3830" s="15"/>
      <c r="G3830" s="82" t="e">
        <f>VLOOKUP(F3830,'ESTADAR V3 2025'!$D$125:$E$240,2,0)</f>
        <v>#N/A</v>
      </c>
      <c r="H3830" s="86"/>
      <c r="I3830" s="86"/>
      <c r="J3830" s="15"/>
      <c r="K3830" s="92">
        <f t="shared" si="247"/>
        <v>0</v>
      </c>
      <c r="L3830" s="93">
        <f t="shared" si="248"/>
        <v>0</v>
      </c>
      <c r="M3830" s="94" t="str">
        <f>+IFERROR(VLOOKUP(LEFT(F3830,4),'ESTADAR V3 2025'!$C$4:$G$116,4,0),"")</f>
        <v/>
      </c>
      <c r="N3830" s="95" t="str">
        <f t="shared" si="249"/>
        <v/>
      </c>
      <c r="O3830" s="96" t="str">
        <f t="shared" si="250"/>
        <v/>
      </c>
      <c r="P3830" s="14"/>
      <c r="Q3830" s="14"/>
      <c r="R3830" s="218" t="e">
        <f>+VLOOKUP(F3830,'ESTADAR V3 2025'!$D$125:$G$236,4,FALSE)</f>
        <v>#N/A</v>
      </c>
    </row>
    <row r="3831" spans="1:18" x14ac:dyDescent="0.35">
      <c r="A3831" s="83" t="str">
        <f>IFERROR(VLOOKUP(LEFT(F3831,4),Tabla3[[COD]:[PROCESO]],5,0),"")</f>
        <v/>
      </c>
      <c r="B3831" s="15"/>
      <c r="C3831" s="85"/>
      <c r="D3831" s="84" t="e">
        <f>VLOOKUP(E3831,FINCAS!$A$2:$B$77,2,0)</f>
        <v>#N/A</v>
      </c>
      <c r="E3831" s="15"/>
      <c r="F3831" s="15"/>
      <c r="G3831" s="82" t="e">
        <f>VLOOKUP(F3831,'ESTADAR V3 2025'!$D$125:$E$240,2,0)</f>
        <v>#N/A</v>
      </c>
      <c r="H3831" s="86"/>
      <c r="I3831" s="86"/>
      <c r="J3831" s="15"/>
      <c r="K3831" s="92">
        <f t="shared" si="247"/>
        <v>0</v>
      </c>
      <c r="L3831" s="93">
        <f t="shared" si="248"/>
        <v>0</v>
      </c>
      <c r="M3831" s="94" t="str">
        <f>+IFERROR(VLOOKUP(LEFT(F3831,4),'ESTADAR V3 2025'!$C$4:$G$116,4,0),"")</f>
        <v/>
      </c>
      <c r="N3831" s="95" t="str">
        <f t="shared" si="249"/>
        <v/>
      </c>
      <c r="O3831" s="96" t="str">
        <f t="shared" si="250"/>
        <v/>
      </c>
      <c r="P3831" s="14"/>
      <c r="Q3831" s="14"/>
      <c r="R3831" s="218" t="e">
        <f>+VLOOKUP(F3831,'ESTADAR V3 2025'!$D$125:$G$236,4,FALSE)</f>
        <v>#N/A</v>
      </c>
    </row>
    <row r="3832" spans="1:18" x14ac:dyDescent="0.35">
      <c r="A3832" s="83" t="str">
        <f>IFERROR(VLOOKUP(LEFT(F3832,4),Tabla3[[COD]:[PROCESO]],5,0),"")</f>
        <v/>
      </c>
      <c r="B3832" s="15"/>
      <c r="C3832" s="85"/>
      <c r="D3832" s="84" t="e">
        <f>VLOOKUP(E3832,FINCAS!$A$2:$B$77,2,0)</f>
        <v>#N/A</v>
      </c>
      <c r="E3832" s="15"/>
      <c r="F3832" s="15"/>
      <c r="G3832" s="82" t="e">
        <f>VLOOKUP(F3832,'ESTADAR V3 2025'!$D$125:$E$240,2,0)</f>
        <v>#N/A</v>
      </c>
      <c r="H3832" s="86"/>
      <c r="I3832" s="86"/>
      <c r="J3832" s="15"/>
      <c r="K3832" s="92">
        <f t="shared" si="247"/>
        <v>0</v>
      </c>
      <c r="L3832" s="93">
        <f t="shared" si="248"/>
        <v>0</v>
      </c>
      <c r="M3832" s="94" t="str">
        <f>+IFERROR(VLOOKUP(LEFT(F3832,4),'ESTADAR V3 2025'!$C$4:$G$116,4,0),"")</f>
        <v/>
      </c>
      <c r="N3832" s="95" t="str">
        <f t="shared" si="249"/>
        <v/>
      </c>
      <c r="O3832" s="96" t="str">
        <f t="shared" si="250"/>
        <v/>
      </c>
      <c r="P3832" s="14"/>
      <c r="Q3832" s="14"/>
      <c r="R3832" s="218" t="e">
        <f>+VLOOKUP(F3832,'ESTADAR V3 2025'!$D$125:$G$236,4,FALSE)</f>
        <v>#N/A</v>
      </c>
    </row>
    <row r="3833" spans="1:18" x14ac:dyDescent="0.35">
      <c r="A3833" s="83" t="str">
        <f>IFERROR(VLOOKUP(LEFT(F3833,4),Tabla3[[COD]:[PROCESO]],5,0),"")</f>
        <v/>
      </c>
      <c r="B3833" s="15"/>
      <c r="C3833" s="85"/>
      <c r="D3833" s="84" t="e">
        <f>VLOOKUP(E3833,FINCAS!$A$2:$B$77,2,0)</f>
        <v>#N/A</v>
      </c>
      <c r="E3833" s="15"/>
      <c r="F3833" s="15"/>
      <c r="G3833" s="82" t="e">
        <f>VLOOKUP(F3833,'ESTADAR V3 2025'!$D$125:$E$240,2,0)</f>
        <v>#N/A</v>
      </c>
      <c r="H3833" s="86"/>
      <c r="I3833" s="86"/>
      <c r="J3833" s="15"/>
      <c r="K3833" s="92">
        <f t="shared" si="247"/>
        <v>0</v>
      </c>
      <c r="L3833" s="93">
        <f t="shared" si="248"/>
        <v>0</v>
      </c>
      <c r="M3833" s="94" t="str">
        <f>+IFERROR(VLOOKUP(LEFT(F3833,4),'ESTADAR V3 2025'!$C$4:$G$116,4,0),"")</f>
        <v/>
      </c>
      <c r="N3833" s="95" t="str">
        <f t="shared" si="249"/>
        <v/>
      </c>
      <c r="O3833" s="96" t="str">
        <f t="shared" si="250"/>
        <v/>
      </c>
      <c r="P3833" s="14"/>
      <c r="Q3833" s="14"/>
      <c r="R3833" s="218" t="e">
        <f>+VLOOKUP(F3833,'ESTADAR V3 2025'!$D$125:$G$236,4,FALSE)</f>
        <v>#N/A</v>
      </c>
    </row>
    <row r="3834" spans="1:18" x14ac:dyDescent="0.35">
      <c r="A3834" s="83" t="str">
        <f>IFERROR(VLOOKUP(LEFT(F3834,4),Tabla3[[COD]:[PROCESO]],5,0),"")</f>
        <v/>
      </c>
      <c r="B3834" s="15"/>
      <c r="C3834" s="85"/>
      <c r="D3834" s="84" t="e">
        <f>VLOOKUP(E3834,FINCAS!$A$2:$B$77,2,0)</f>
        <v>#N/A</v>
      </c>
      <c r="E3834" s="15"/>
      <c r="F3834" s="15"/>
      <c r="G3834" s="82" t="e">
        <f>VLOOKUP(F3834,'ESTADAR V3 2025'!$D$125:$E$240,2,0)</f>
        <v>#N/A</v>
      </c>
      <c r="H3834" s="86"/>
      <c r="I3834" s="86"/>
      <c r="J3834" s="15"/>
      <c r="K3834" s="92">
        <f t="shared" si="247"/>
        <v>0</v>
      </c>
      <c r="L3834" s="93">
        <f t="shared" si="248"/>
        <v>0</v>
      </c>
      <c r="M3834" s="94" t="str">
        <f>+IFERROR(VLOOKUP(LEFT(F3834,4),'ESTADAR V3 2025'!$C$4:$G$116,4,0),"")</f>
        <v/>
      </c>
      <c r="N3834" s="95" t="str">
        <f t="shared" si="249"/>
        <v/>
      </c>
      <c r="O3834" s="96" t="str">
        <f t="shared" si="250"/>
        <v/>
      </c>
      <c r="P3834" s="14"/>
      <c r="Q3834" s="14"/>
      <c r="R3834" s="218" t="e">
        <f>+VLOOKUP(F3834,'ESTADAR V3 2025'!$D$125:$G$236,4,FALSE)</f>
        <v>#N/A</v>
      </c>
    </row>
    <row r="3835" spans="1:18" x14ac:dyDescent="0.35">
      <c r="A3835" s="83" t="str">
        <f>IFERROR(VLOOKUP(LEFT(F3835,4),Tabla3[[COD]:[PROCESO]],5,0),"")</f>
        <v/>
      </c>
      <c r="B3835" s="15"/>
      <c r="C3835" s="85"/>
      <c r="D3835" s="84" t="e">
        <f>VLOOKUP(E3835,FINCAS!$A$2:$B$77,2,0)</f>
        <v>#N/A</v>
      </c>
      <c r="E3835" s="15"/>
      <c r="F3835" s="15"/>
      <c r="G3835" s="82" t="e">
        <f>VLOOKUP(F3835,'ESTADAR V3 2025'!$D$125:$E$240,2,0)</f>
        <v>#N/A</v>
      </c>
      <c r="H3835" s="86"/>
      <c r="I3835" s="86"/>
      <c r="J3835" s="15"/>
      <c r="K3835" s="92">
        <f t="shared" si="247"/>
        <v>0</v>
      </c>
      <c r="L3835" s="93">
        <f t="shared" si="248"/>
        <v>0</v>
      </c>
      <c r="M3835" s="94" t="str">
        <f>+IFERROR(VLOOKUP(LEFT(F3835,4),'ESTADAR V3 2025'!$C$4:$G$116,4,0),"")</f>
        <v/>
      </c>
      <c r="N3835" s="95" t="str">
        <f t="shared" si="249"/>
        <v/>
      </c>
      <c r="O3835" s="96" t="str">
        <f t="shared" si="250"/>
        <v/>
      </c>
      <c r="P3835" s="14"/>
      <c r="Q3835" s="14"/>
      <c r="R3835" s="218" t="e">
        <f>+VLOOKUP(F3835,'ESTADAR V3 2025'!$D$125:$G$236,4,FALSE)</f>
        <v>#N/A</v>
      </c>
    </row>
    <row r="3836" spans="1:18" x14ac:dyDescent="0.35">
      <c r="A3836" s="83" t="str">
        <f>IFERROR(VLOOKUP(LEFT(F3836,4),Tabla3[[COD]:[PROCESO]],5,0),"")</f>
        <v/>
      </c>
      <c r="B3836" s="15"/>
      <c r="C3836" s="85"/>
      <c r="D3836" s="84" t="e">
        <f>VLOOKUP(E3836,FINCAS!$A$2:$B$77,2,0)</f>
        <v>#N/A</v>
      </c>
      <c r="E3836" s="15"/>
      <c r="F3836" s="15"/>
      <c r="G3836" s="82" t="e">
        <f>VLOOKUP(F3836,'ESTADAR V3 2025'!$D$125:$E$240,2,0)</f>
        <v>#N/A</v>
      </c>
      <c r="H3836" s="86"/>
      <c r="I3836" s="86"/>
      <c r="J3836" s="15"/>
      <c r="K3836" s="92">
        <f t="shared" si="247"/>
        <v>0</v>
      </c>
      <c r="L3836" s="93">
        <f t="shared" si="248"/>
        <v>0</v>
      </c>
      <c r="M3836" s="94" t="str">
        <f>+IFERROR(VLOOKUP(LEFT(F3836,4),'ESTADAR V3 2025'!$C$4:$G$116,4,0),"")</f>
        <v/>
      </c>
      <c r="N3836" s="95" t="str">
        <f t="shared" si="249"/>
        <v/>
      </c>
      <c r="O3836" s="96" t="str">
        <f t="shared" si="250"/>
        <v/>
      </c>
      <c r="P3836" s="14"/>
      <c r="Q3836" s="14"/>
      <c r="R3836" s="218" t="e">
        <f>+VLOOKUP(F3836,'ESTADAR V3 2025'!$D$125:$G$236,4,FALSE)</f>
        <v>#N/A</v>
      </c>
    </row>
    <row r="3837" spans="1:18" x14ac:dyDescent="0.35">
      <c r="A3837" s="83" t="str">
        <f>IFERROR(VLOOKUP(LEFT(F3837,4),Tabla3[[COD]:[PROCESO]],5,0),"")</f>
        <v/>
      </c>
      <c r="B3837" s="15"/>
      <c r="C3837" s="85"/>
      <c r="D3837" s="84" t="e">
        <f>VLOOKUP(E3837,FINCAS!$A$2:$B$77,2,0)</f>
        <v>#N/A</v>
      </c>
      <c r="E3837" s="15"/>
      <c r="F3837" s="15"/>
      <c r="G3837" s="82" t="e">
        <f>VLOOKUP(F3837,'ESTADAR V3 2025'!$D$125:$E$240,2,0)</f>
        <v>#N/A</v>
      </c>
      <c r="H3837" s="86"/>
      <c r="I3837" s="86"/>
      <c r="J3837" s="15"/>
      <c r="K3837" s="92">
        <f t="shared" si="247"/>
        <v>0</v>
      </c>
      <c r="L3837" s="93">
        <f t="shared" si="248"/>
        <v>0</v>
      </c>
      <c r="M3837" s="94" t="str">
        <f>+IFERROR(VLOOKUP(LEFT(F3837,4),'ESTADAR V3 2025'!$C$4:$G$116,4,0),"")</f>
        <v/>
      </c>
      <c r="N3837" s="95" t="str">
        <f t="shared" si="249"/>
        <v/>
      </c>
      <c r="O3837" s="96" t="str">
        <f t="shared" si="250"/>
        <v/>
      </c>
      <c r="P3837" s="14"/>
      <c r="Q3837" s="14"/>
      <c r="R3837" s="218" t="e">
        <f>+VLOOKUP(F3837,'ESTADAR V3 2025'!$D$125:$G$236,4,FALSE)</f>
        <v>#N/A</v>
      </c>
    </row>
    <row r="3838" spans="1:18" x14ac:dyDescent="0.35">
      <c r="A3838" s="83" t="str">
        <f>IFERROR(VLOOKUP(LEFT(F3838,4),Tabla3[[COD]:[PROCESO]],5,0),"")</f>
        <v/>
      </c>
      <c r="B3838" s="15"/>
      <c r="C3838" s="85"/>
      <c r="D3838" s="84" t="e">
        <f>VLOOKUP(E3838,FINCAS!$A$2:$B$77,2,0)</f>
        <v>#N/A</v>
      </c>
      <c r="E3838" s="15"/>
      <c r="F3838" s="15"/>
      <c r="G3838" s="82" t="e">
        <f>VLOOKUP(F3838,'ESTADAR V3 2025'!$D$125:$E$240,2,0)</f>
        <v>#N/A</v>
      </c>
      <c r="H3838" s="86"/>
      <c r="I3838" s="86"/>
      <c r="J3838" s="15"/>
      <c r="K3838" s="92">
        <f t="shared" si="247"/>
        <v>0</v>
      </c>
      <c r="L3838" s="93">
        <f t="shared" si="248"/>
        <v>0</v>
      </c>
      <c r="M3838" s="94" t="str">
        <f>+IFERROR(VLOOKUP(LEFT(F3838,4),'ESTADAR V3 2025'!$C$4:$G$116,4,0),"")</f>
        <v/>
      </c>
      <c r="N3838" s="95" t="str">
        <f t="shared" si="249"/>
        <v/>
      </c>
      <c r="O3838" s="96" t="str">
        <f t="shared" si="250"/>
        <v/>
      </c>
      <c r="P3838" s="14"/>
      <c r="Q3838" s="14"/>
      <c r="R3838" s="218" t="e">
        <f>+VLOOKUP(F3838,'ESTADAR V3 2025'!$D$125:$G$236,4,FALSE)</f>
        <v>#N/A</v>
      </c>
    </row>
    <row r="3839" spans="1:18" x14ac:dyDescent="0.35">
      <c r="A3839" s="83" t="str">
        <f>IFERROR(VLOOKUP(LEFT(F3839,4),Tabla3[[COD]:[PROCESO]],5,0),"")</f>
        <v/>
      </c>
      <c r="B3839" s="15"/>
      <c r="C3839" s="85"/>
      <c r="D3839" s="84" t="e">
        <f>VLOOKUP(E3839,FINCAS!$A$2:$B$77,2,0)</f>
        <v>#N/A</v>
      </c>
      <c r="E3839" s="15"/>
      <c r="F3839" s="15"/>
      <c r="G3839" s="82" t="e">
        <f>VLOOKUP(F3839,'ESTADAR V3 2025'!$D$125:$E$240,2,0)</f>
        <v>#N/A</v>
      </c>
      <c r="H3839" s="86"/>
      <c r="I3839" s="86"/>
      <c r="J3839" s="15"/>
      <c r="K3839" s="92">
        <f t="shared" si="247"/>
        <v>0</v>
      </c>
      <c r="L3839" s="93">
        <f t="shared" si="248"/>
        <v>0</v>
      </c>
      <c r="M3839" s="94" t="str">
        <f>+IFERROR(VLOOKUP(LEFT(F3839,4),'ESTADAR V3 2025'!$C$4:$G$116,4,0),"")</f>
        <v/>
      </c>
      <c r="N3839" s="95" t="str">
        <f t="shared" si="249"/>
        <v/>
      </c>
      <c r="O3839" s="96" t="str">
        <f t="shared" si="250"/>
        <v/>
      </c>
      <c r="P3839" s="14"/>
      <c r="Q3839" s="14"/>
      <c r="R3839" s="218" t="e">
        <f>+VLOOKUP(F3839,'ESTADAR V3 2025'!$D$125:$G$236,4,FALSE)</f>
        <v>#N/A</v>
      </c>
    </row>
    <row r="3840" spans="1:18" x14ac:dyDescent="0.35">
      <c r="A3840" s="83" t="str">
        <f>IFERROR(VLOOKUP(LEFT(F3840,4),Tabla3[[COD]:[PROCESO]],5,0),"")</f>
        <v/>
      </c>
      <c r="B3840" s="15"/>
      <c r="C3840" s="85"/>
      <c r="D3840" s="84" t="e">
        <f>VLOOKUP(E3840,FINCAS!$A$2:$B$77,2,0)</f>
        <v>#N/A</v>
      </c>
      <c r="E3840" s="15"/>
      <c r="F3840" s="15"/>
      <c r="G3840" s="82" t="e">
        <f>VLOOKUP(F3840,'ESTADAR V3 2025'!$D$125:$E$240,2,0)</f>
        <v>#N/A</v>
      </c>
      <c r="H3840" s="86"/>
      <c r="I3840" s="86"/>
      <c r="J3840" s="15"/>
      <c r="K3840" s="92">
        <f t="shared" si="247"/>
        <v>0</v>
      </c>
      <c r="L3840" s="93">
        <f t="shared" si="248"/>
        <v>0</v>
      </c>
      <c r="M3840" s="94" t="str">
        <f>+IFERROR(VLOOKUP(LEFT(F3840,4),'ESTADAR V3 2025'!$C$4:$G$116,4,0),"")</f>
        <v/>
      </c>
      <c r="N3840" s="95" t="str">
        <f t="shared" si="249"/>
        <v/>
      </c>
      <c r="O3840" s="96" t="str">
        <f t="shared" si="250"/>
        <v/>
      </c>
      <c r="P3840" s="14"/>
      <c r="Q3840" s="14"/>
      <c r="R3840" s="218" t="e">
        <f>+VLOOKUP(F3840,'ESTADAR V3 2025'!$D$125:$G$236,4,FALSE)</f>
        <v>#N/A</v>
      </c>
    </row>
    <row r="3841" spans="1:18" x14ac:dyDescent="0.35">
      <c r="A3841" s="83" t="str">
        <f>IFERROR(VLOOKUP(LEFT(F3841,4),Tabla3[[COD]:[PROCESO]],5,0),"")</f>
        <v/>
      </c>
      <c r="B3841" s="15"/>
      <c r="C3841" s="85"/>
      <c r="D3841" s="84" t="e">
        <f>VLOOKUP(E3841,FINCAS!$A$2:$B$77,2,0)</f>
        <v>#N/A</v>
      </c>
      <c r="E3841" s="15"/>
      <c r="F3841" s="15"/>
      <c r="G3841" s="82" t="e">
        <f>VLOOKUP(F3841,'ESTADAR V3 2025'!$D$125:$E$240,2,0)</f>
        <v>#N/A</v>
      </c>
      <c r="H3841" s="86"/>
      <c r="I3841" s="86"/>
      <c r="J3841" s="15"/>
      <c r="K3841" s="92">
        <f t="shared" si="247"/>
        <v>0</v>
      </c>
      <c r="L3841" s="93">
        <f t="shared" si="248"/>
        <v>0</v>
      </c>
      <c r="M3841" s="94" t="str">
        <f>+IFERROR(VLOOKUP(LEFT(F3841,4),'ESTADAR V3 2025'!$C$4:$G$116,4,0),"")</f>
        <v/>
      </c>
      <c r="N3841" s="95" t="str">
        <f t="shared" si="249"/>
        <v/>
      </c>
      <c r="O3841" s="96" t="str">
        <f t="shared" si="250"/>
        <v/>
      </c>
      <c r="P3841" s="14"/>
      <c r="Q3841" s="14"/>
      <c r="R3841" s="218" t="e">
        <f>+VLOOKUP(F3841,'ESTADAR V3 2025'!$D$125:$G$236,4,FALSE)</f>
        <v>#N/A</v>
      </c>
    </row>
    <row r="3842" spans="1:18" x14ac:dyDescent="0.35">
      <c r="A3842" s="83" t="str">
        <f>IFERROR(VLOOKUP(LEFT(F3842,4),Tabla3[[COD]:[PROCESO]],5,0),"")</f>
        <v/>
      </c>
      <c r="B3842" s="15"/>
      <c r="C3842" s="85"/>
      <c r="D3842" s="84" t="e">
        <f>VLOOKUP(E3842,FINCAS!$A$2:$B$77,2,0)</f>
        <v>#N/A</v>
      </c>
      <c r="E3842" s="15"/>
      <c r="F3842" s="15"/>
      <c r="G3842" s="82" t="e">
        <f>VLOOKUP(F3842,'ESTADAR V3 2025'!$D$125:$E$240,2,0)</f>
        <v>#N/A</v>
      </c>
      <c r="H3842" s="86"/>
      <c r="I3842" s="86"/>
      <c r="J3842" s="15"/>
      <c r="K3842" s="92">
        <f t="shared" si="247"/>
        <v>0</v>
      </c>
      <c r="L3842" s="93">
        <f t="shared" si="248"/>
        <v>0</v>
      </c>
      <c r="M3842" s="94" t="str">
        <f>+IFERROR(VLOOKUP(LEFT(F3842,4),'ESTADAR V3 2025'!$C$4:$G$116,4,0),"")</f>
        <v/>
      </c>
      <c r="N3842" s="95" t="str">
        <f t="shared" si="249"/>
        <v/>
      </c>
      <c r="O3842" s="96" t="str">
        <f t="shared" si="250"/>
        <v/>
      </c>
      <c r="P3842" s="14"/>
      <c r="Q3842" s="14"/>
      <c r="R3842" s="218" t="e">
        <f>+VLOOKUP(F3842,'ESTADAR V3 2025'!$D$125:$G$236,4,FALSE)</f>
        <v>#N/A</v>
      </c>
    </row>
    <row r="3843" spans="1:18" x14ac:dyDescent="0.35">
      <c r="A3843" s="83" t="str">
        <f>IFERROR(VLOOKUP(LEFT(F3843,4),Tabla3[[COD]:[PROCESO]],5,0),"")</f>
        <v/>
      </c>
      <c r="B3843" s="15"/>
      <c r="C3843" s="85"/>
      <c r="D3843" s="84" t="e">
        <f>VLOOKUP(E3843,FINCAS!$A$2:$B$77,2,0)</f>
        <v>#N/A</v>
      </c>
      <c r="E3843" s="15"/>
      <c r="F3843" s="15"/>
      <c r="G3843" s="82" t="e">
        <f>VLOOKUP(F3843,'ESTADAR V3 2025'!$D$125:$E$240,2,0)</f>
        <v>#N/A</v>
      </c>
      <c r="H3843" s="86"/>
      <c r="I3843" s="86"/>
      <c r="J3843" s="15"/>
      <c r="K3843" s="92">
        <f t="shared" si="247"/>
        <v>0</v>
      </c>
      <c r="L3843" s="93">
        <f t="shared" si="248"/>
        <v>0</v>
      </c>
      <c r="M3843" s="94" t="str">
        <f>+IFERROR(VLOOKUP(LEFT(F3843,4),'ESTADAR V3 2025'!$C$4:$G$116,4,0),"")</f>
        <v/>
      </c>
      <c r="N3843" s="95" t="str">
        <f t="shared" si="249"/>
        <v/>
      </c>
      <c r="O3843" s="96" t="str">
        <f t="shared" si="250"/>
        <v/>
      </c>
      <c r="P3843" s="14"/>
      <c r="Q3843" s="14"/>
      <c r="R3843" s="218" t="e">
        <f>+VLOOKUP(F3843,'ESTADAR V3 2025'!$D$125:$G$236,4,FALSE)</f>
        <v>#N/A</v>
      </c>
    </row>
    <row r="3844" spans="1:18" x14ac:dyDescent="0.35">
      <c r="A3844" s="83" t="str">
        <f>IFERROR(VLOOKUP(LEFT(F3844,4),Tabla3[[COD]:[PROCESO]],5,0),"")</f>
        <v/>
      </c>
      <c r="B3844" s="15"/>
      <c r="C3844" s="85"/>
      <c r="D3844" s="84" t="e">
        <f>VLOOKUP(E3844,FINCAS!$A$2:$B$77,2,0)</f>
        <v>#N/A</v>
      </c>
      <c r="E3844" s="15"/>
      <c r="F3844" s="15"/>
      <c r="G3844" s="82" t="e">
        <f>VLOOKUP(F3844,'ESTADAR V3 2025'!$D$125:$E$240,2,0)</f>
        <v>#N/A</v>
      </c>
      <c r="H3844" s="86"/>
      <c r="I3844" s="86"/>
      <c r="J3844" s="15"/>
      <c r="K3844" s="92">
        <f t="shared" si="247"/>
        <v>0</v>
      </c>
      <c r="L3844" s="93">
        <f t="shared" si="248"/>
        <v>0</v>
      </c>
      <c r="M3844" s="94" t="str">
        <f>+IFERROR(VLOOKUP(LEFT(F3844,4),'ESTADAR V3 2025'!$C$4:$G$116,4,0),"")</f>
        <v/>
      </c>
      <c r="N3844" s="95" t="str">
        <f t="shared" si="249"/>
        <v/>
      </c>
      <c r="O3844" s="96" t="str">
        <f t="shared" si="250"/>
        <v/>
      </c>
      <c r="P3844" s="14"/>
      <c r="Q3844" s="14"/>
      <c r="R3844" s="218" t="e">
        <f>+VLOOKUP(F3844,'ESTADAR V3 2025'!$D$125:$G$236,4,FALSE)</f>
        <v>#N/A</v>
      </c>
    </row>
    <row r="3845" spans="1:18" x14ac:dyDescent="0.35">
      <c r="A3845" s="83" t="str">
        <f>IFERROR(VLOOKUP(LEFT(F3845,4),Tabla3[[COD]:[PROCESO]],5,0),"")</f>
        <v/>
      </c>
      <c r="B3845" s="15"/>
      <c r="C3845" s="85"/>
      <c r="D3845" s="84" t="e">
        <f>VLOOKUP(E3845,FINCAS!$A$2:$B$77,2,0)</f>
        <v>#N/A</v>
      </c>
      <c r="E3845" s="15"/>
      <c r="F3845" s="15"/>
      <c r="G3845" s="82" t="e">
        <f>VLOOKUP(F3845,'ESTADAR V3 2025'!$D$125:$E$240,2,0)</f>
        <v>#N/A</v>
      </c>
      <c r="H3845" s="86"/>
      <c r="I3845" s="86"/>
      <c r="J3845" s="15"/>
      <c r="K3845" s="92">
        <f t="shared" si="247"/>
        <v>0</v>
      </c>
      <c r="L3845" s="93">
        <f t="shared" si="248"/>
        <v>0</v>
      </c>
      <c r="M3845" s="94" t="str">
        <f>+IFERROR(VLOOKUP(LEFT(F3845,4),'ESTADAR V3 2025'!$C$4:$G$116,4,0),"")</f>
        <v/>
      </c>
      <c r="N3845" s="95" t="str">
        <f t="shared" si="249"/>
        <v/>
      </c>
      <c r="O3845" s="96" t="str">
        <f t="shared" si="250"/>
        <v/>
      </c>
      <c r="P3845" s="14"/>
      <c r="Q3845" s="14"/>
      <c r="R3845" s="218" t="e">
        <f>+VLOOKUP(F3845,'ESTADAR V3 2025'!$D$125:$G$236,4,FALSE)</f>
        <v>#N/A</v>
      </c>
    </row>
    <row r="3846" spans="1:18" x14ac:dyDescent="0.35">
      <c r="A3846" s="83" t="str">
        <f>IFERROR(VLOOKUP(LEFT(F3846,4),Tabla3[[COD]:[PROCESO]],5,0),"")</f>
        <v/>
      </c>
      <c r="B3846" s="15"/>
      <c r="C3846" s="85"/>
      <c r="D3846" s="84" t="e">
        <f>VLOOKUP(E3846,FINCAS!$A$2:$B$77,2,0)</f>
        <v>#N/A</v>
      </c>
      <c r="E3846" s="15"/>
      <c r="F3846" s="15"/>
      <c r="G3846" s="82" t="e">
        <f>VLOOKUP(F3846,'ESTADAR V3 2025'!$D$125:$E$240,2,0)</f>
        <v>#N/A</v>
      </c>
      <c r="H3846" s="86"/>
      <c r="I3846" s="86"/>
      <c r="J3846" s="15"/>
      <c r="K3846" s="92">
        <f t="shared" si="247"/>
        <v>0</v>
      </c>
      <c r="L3846" s="93">
        <f t="shared" si="248"/>
        <v>0</v>
      </c>
      <c r="M3846" s="94" t="str">
        <f>+IFERROR(VLOOKUP(LEFT(F3846,4),'ESTADAR V3 2025'!$C$4:$G$116,4,0),"")</f>
        <v/>
      </c>
      <c r="N3846" s="95" t="str">
        <f t="shared" si="249"/>
        <v/>
      </c>
      <c r="O3846" s="96" t="str">
        <f t="shared" si="250"/>
        <v/>
      </c>
      <c r="P3846" s="14"/>
      <c r="Q3846" s="14"/>
      <c r="R3846" s="218" t="e">
        <f>+VLOOKUP(F3846,'ESTADAR V3 2025'!$D$125:$G$236,4,FALSE)</f>
        <v>#N/A</v>
      </c>
    </row>
    <row r="3847" spans="1:18" x14ac:dyDescent="0.35">
      <c r="A3847" s="83" t="str">
        <f>IFERROR(VLOOKUP(LEFT(F3847,4),Tabla3[[COD]:[PROCESO]],5,0),"")</f>
        <v/>
      </c>
      <c r="B3847" s="15"/>
      <c r="C3847" s="85"/>
      <c r="D3847" s="84" t="e">
        <f>VLOOKUP(E3847,FINCAS!$A$2:$B$77,2,0)</f>
        <v>#N/A</v>
      </c>
      <c r="E3847" s="15"/>
      <c r="F3847" s="15"/>
      <c r="G3847" s="82" t="e">
        <f>VLOOKUP(F3847,'ESTADAR V3 2025'!$D$125:$E$240,2,0)</f>
        <v>#N/A</v>
      </c>
      <c r="H3847" s="86"/>
      <c r="I3847" s="86"/>
      <c r="J3847" s="15"/>
      <c r="K3847" s="92">
        <f t="shared" si="247"/>
        <v>0</v>
      </c>
      <c r="L3847" s="93">
        <f t="shared" si="248"/>
        <v>0</v>
      </c>
      <c r="M3847" s="94" t="str">
        <f>+IFERROR(VLOOKUP(LEFT(F3847,4),'ESTADAR V3 2025'!$C$4:$G$116,4,0),"")</f>
        <v/>
      </c>
      <c r="N3847" s="95" t="str">
        <f t="shared" si="249"/>
        <v/>
      </c>
      <c r="O3847" s="96" t="str">
        <f t="shared" si="250"/>
        <v/>
      </c>
      <c r="P3847" s="14"/>
      <c r="Q3847" s="14"/>
      <c r="R3847" s="218" t="e">
        <f>+VLOOKUP(F3847,'ESTADAR V3 2025'!$D$125:$G$236,4,FALSE)</f>
        <v>#N/A</v>
      </c>
    </row>
    <row r="3848" spans="1:18" x14ac:dyDescent="0.35">
      <c r="A3848" s="83" t="str">
        <f>IFERROR(VLOOKUP(LEFT(F3848,4),Tabla3[[COD]:[PROCESO]],5,0),"")</f>
        <v/>
      </c>
      <c r="B3848" s="15"/>
      <c r="C3848" s="85"/>
      <c r="D3848" s="84" t="e">
        <f>VLOOKUP(E3848,FINCAS!$A$2:$B$77,2,0)</f>
        <v>#N/A</v>
      </c>
      <c r="E3848" s="15"/>
      <c r="F3848" s="15"/>
      <c r="G3848" s="82" t="e">
        <f>VLOOKUP(F3848,'ESTADAR V3 2025'!$D$125:$E$240,2,0)</f>
        <v>#N/A</v>
      </c>
      <c r="H3848" s="86"/>
      <c r="I3848" s="86"/>
      <c r="J3848" s="15"/>
      <c r="K3848" s="92">
        <f t="shared" si="247"/>
        <v>0</v>
      </c>
      <c r="L3848" s="93">
        <f t="shared" si="248"/>
        <v>0</v>
      </c>
      <c r="M3848" s="94" t="str">
        <f>+IFERROR(VLOOKUP(LEFT(F3848,4),'ESTADAR V3 2025'!$C$4:$G$116,4,0),"")</f>
        <v/>
      </c>
      <c r="N3848" s="95" t="str">
        <f t="shared" si="249"/>
        <v/>
      </c>
      <c r="O3848" s="96" t="str">
        <f t="shared" si="250"/>
        <v/>
      </c>
      <c r="P3848" s="14"/>
      <c r="Q3848" s="14"/>
      <c r="R3848" s="218" t="e">
        <f>+VLOOKUP(F3848,'ESTADAR V3 2025'!$D$125:$G$236,4,FALSE)</f>
        <v>#N/A</v>
      </c>
    </row>
    <row r="3849" spans="1:18" x14ac:dyDescent="0.35">
      <c r="A3849" s="83" t="str">
        <f>IFERROR(VLOOKUP(LEFT(F3849,4),Tabla3[[COD]:[PROCESO]],5,0),"")</f>
        <v/>
      </c>
      <c r="B3849" s="15"/>
      <c r="C3849" s="85"/>
      <c r="D3849" s="84" t="e">
        <f>VLOOKUP(E3849,FINCAS!$A$2:$B$77,2,0)</f>
        <v>#N/A</v>
      </c>
      <c r="E3849" s="15"/>
      <c r="F3849" s="15"/>
      <c r="G3849" s="82" t="e">
        <f>VLOOKUP(F3849,'ESTADAR V3 2025'!$D$125:$E$240,2,0)</f>
        <v>#N/A</v>
      </c>
      <c r="H3849" s="86"/>
      <c r="I3849" s="86"/>
      <c r="J3849" s="15"/>
      <c r="K3849" s="92">
        <f t="shared" si="247"/>
        <v>0</v>
      </c>
      <c r="L3849" s="93">
        <f t="shared" si="248"/>
        <v>0</v>
      </c>
      <c r="M3849" s="94" t="str">
        <f>+IFERROR(VLOOKUP(LEFT(F3849,4),'ESTADAR V3 2025'!$C$4:$G$116,4,0),"")</f>
        <v/>
      </c>
      <c r="N3849" s="95" t="str">
        <f t="shared" si="249"/>
        <v/>
      </c>
      <c r="O3849" s="96" t="str">
        <f t="shared" si="250"/>
        <v/>
      </c>
      <c r="P3849" s="14"/>
      <c r="Q3849" s="14"/>
      <c r="R3849" s="218" t="e">
        <f>+VLOOKUP(F3849,'ESTADAR V3 2025'!$D$125:$G$236,4,FALSE)</f>
        <v>#N/A</v>
      </c>
    </row>
    <row r="3850" spans="1:18" x14ac:dyDescent="0.35">
      <c r="A3850" s="83" t="str">
        <f>IFERROR(VLOOKUP(LEFT(F3850,4),Tabla3[[COD]:[PROCESO]],5,0),"")</f>
        <v/>
      </c>
      <c r="B3850" s="15"/>
      <c r="C3850" s="85"/>
      <c r="D3850" s="84" t="e">
        <f>VLOOKUP(E3850,FINCAS!$A$2:$B$77,2,0)</f>
        <v>#N/A</v>
      </c>
      <c r="E3850" s="15"/>
      <c r="F3850" s="15"/>
      <c r="G3850" s="82" t="e">
        <f>VLOOKUP(F3850,'ESTADAR V3 2025'!$D$125:$E$240,2,0)</f>
        <v>#N/A</v>
      </c>
      <c r="H3850" s="86"/>
      <c r="I3850" s="86"/>
      <c r="J3850" s="15"/>
      <c r="K3850" s="92">
        <f t="shared" si="247"/>
        <v>0</v>
      </c>
      <c r="L3850" s="93">
        <f t="shared" si="248"/>
        <v>0</v>
      </c>
      <c r="M3850" s="94" t="str">
        <f>+IFERROR(VLOOKUP(LEFT(F3850,4),'ESTADAR V3 2025'!$C$4:$G$116,4,0),"")</f>
        <v/>
      </c>
      <c r="N3850" s="95" t="str">
        <f t="shared" si="249"/>
        <v/>
      </c>
      <c r="O3850" s="96" t="str">
        <f t="shared" si="250"/>
        <v/>
      </c>
      <c r="P3850" s="14"/>
      <c r="Q3850" s="14"/>
      <c r="R3850" s="218" t="e">
        <f>+VLOOKUP(F3850,'ESTADAR V3 2025'!$D$125:$G$236,4,FALSE)</f>
        <v>#N/A</v>
      </c>
    </row>
    <row r="3851" spans="1:18" x14ac:dyDescent="0.35">
      <c r="A3851" s="83" t="str">
        <f>IFERROR(VLOOKUP(LEFT(F3851,4),Tabla3[[COD]:[PROCESO]],5,0),"")</f>
        <v/>
      </c>
      <c r="B3851" s="15"/>
      <c r="C3851" s="85"/>
      <c r="D3851" s="84" t="e">
        <f>VLOOKUP(E3851,FINCAS!$A$2:$B$77,2,0)</f>
        <v>#N/A</v>
      </c>
      <c r="E3851" s="15"/>
      <c r="F3851" s="15"/>
      <c r="G3851" s="82" t="e">
        <f>VLOOKUP(F3851,'ESTADAR V3 2025'!$D$125:$E$240,2,0)</f>
        <v>#N/A</v>
      </c>
      <c r="H3851" s="86"/>
      <c r="I3851" s="86"/>
      <c r="J3851" s="15"/>
      <c r="K3851" s="92">
        <f t="shared" si="247"/>
        <v>0</v>
      </c>
      <c r="L3851" s="93">
        <f t="shared" si="248"/>
        <v>0</v>
      </c>
      <c r="M3851" s="94" t="str">
        <f>+IFERROR(VLOOKUP(LEFT(F3851,4),'ESTADAR V3 2025'!$C$4:$G$116,4,0),"")</f>
        <v/>
      </c>
      <c r="N3851" s="95" t="str">
        <f t="shared" si="249"/>
        <v/>
      </c>
      <c r="O3851" s="96" t="str">
        <f t="shared" si="250"/>
        <v/>
      </c>
      <c r="P3851" s="14"/>
      <c r="Q3851" s="14"/>
      <c r="R3851" s="218" t="e">
        <f>+VLOOKUP(F3851,'ESTADAR V3 2025'!$D$125:$G$236,4,FALSE)</f>
        <v>#N/A</v>
      </c>
    </row>
    <row r="3852" spans="1:18" x14ac:dyDescent="0.35">
      <c r="A3852" s="83" t="str">
        <f>IFERROR(VLOOKUP(LEFT(F3852,4),Tabla3[[COD]:[PROCESO]],5,0),"")</f>
        <v/>
      </c>
      <c r="B3852" s="15"/>
      <c r="C3852" s="85"/>
      <c r="D3852" s="84" t="e">
        <f>VLOOKUP(E3852,FINCAS!$A$2:$B$77,2,0)</f>
        <v>#N/A</v>
      </c>
      <c r="E3852" s="15"/>
      <c r="F3852" s="15"/>
      <c r="G3852" s="82" t="e">
        <f>VLOOKUP(F3852,'ESTADAR V3 2025'!$D$125:$E$240,2,0)</f>
        <v>#N/A</v>
      </c>
      <c r="H3852" s="86"/>
      <c r="I3852" s="86"/>
      <c r="J3852" s="15"/>
      <c r="K3852" s="92">
        <f t="shared" si="247"/>
        <v>0</v>
      </c>
      <c r="L3852" s="93">
        <f t="shared" si="248"/>
        <v>0</v>
      </c>
      <c r="M3852" s="94" t="str">
        <f>+IFERROR(VLOOKUP(LEFT(F3852,4),'ESTADAR V3 2025'!$C$4:$G$116,4,0),"")</f>
        <v/>
      </c>
      <c r="N3852" s="95" t="str">
        <f t="shared" si="249"/>
        <v/>
      </c>
      <c r="O3852" s="96" t="str">
        <f t="shared" si="250"/>
        <v/>
      </c>
      <c r="P3852" s="14"/>
      <c r="Q3852" s="14"/>
      <c r="R3852" s="218" t="e">
        <f>+VLOOKUP(F3852,'ESTADAR V3 2025'!$D$125:$G$236,4,FALSE)</f>
        <v>#N/A</v>
      </c>
    </row>
    <row r="3853" spans="1:18" x14ac:dyDescent="0.35">
      <c r="A3853" s="83" t="str">
        <f>IFERROR(VLOOKUP(LEFT(F3853,4),Tabla3[[COD]:[PROCESO]],5,0),"")</f>
        <v/>
      </c>
      <c r="B3853" s="15"/>
      <c r="C3853" s="85"/>
      <c r="D3853" s="84" t="e">
        <f>VLOOKUP(E3853,FINCAS!$A$2:$B$77,2,0)</f>
        <v>#N/A</v>
      </c>
      <c r="E3853" s="15"/>
      <c r="F3853" s="15"/>
      <c r="G3853" s="82" t="e">
        <f>VLOOKUP(F3853,'ESTADAR V3 2025'!$D$125:$E$240,2,0)</f>
        <v>#N/A</v>
      </c>
      <c r="H3853" s="86"/>
      <c r="I3853" s="86"/>
      <c r="J3853" s="15"/>
      <c r="K3853" s="92">
        <f t="shared" si="247"/>
        <v>0</v>
      </c>
      <c r="L3853" s="93">
        <f t="shared" si="248"/>
        <v>0</v>
      </c>
      <c r="M3853" s="94" t="str">
        <f>+IFERROR(VLOOKUP(LEFT(F3853,4),'ESTADAR V3 2025'!$C$4:$G$116,4,0),"")</f>
        <v/>
      </c>
      <c r="N3853" s="95" t="str">
        <f t="shared" si="249"/>
        <v/>
      </c>
      <c r="O3853" s="96" t="str">
        <f t="shared" si="250"/>
        <v/>
      </c>
      <c r="P3853" s="14"/>
      <c r="Q3853" s="14"/>
      <c r="R3853" s="218" t="e">
        <f>+VLOOKUP(F3853,'ESTADAR V3 2025'!$D$125:$G$236,4,FALSE)</f>
        <v>#N/A</v>
      </c>
    </row>
    <row r="3854" spans="1:18" x14ac:dyDescent="0.35">
      <c r="A3854" s="83" t="str">
        <f>IFERROR(VLOOKUP(LEFT(F3854,4),Tabla3[[COD]:[PROCESO]],5,0),"")</f>
        <v/>
      </c>
      <c r="B3854" s="15"/>
      <c r="C3854" s="85"/>
      <c r="D3854" s="84" t="e">
        <f>VLOOKUP(E3854,FINCAS!$A$2:$B$77,2,0)</f>
        <v>#N/A</v>
      </c>
      <c r="E3854" s="15"/>
      <c r="F3854" s="15"/>
      <c r="G3854" s="82" t="e">
        <f>VLOOKUP(F3854,'ESTADAR V3 2025'!$D$125:$E$240,2,0)</f>
        <v>#N/A</v>
      </c>
      <c r="H3854" s="86"/>
      <c r="I3854" s="86"/>
      <c r="J3854" s="15"/>
      <c r="K3854" s="92">
        <f t="shared" si="247"/>
        <v>0</v>
      </c>
      <c r="L3854" s="93">
        <f t="shared" si="248"/>
        <v>0</v>
      </c>
      <c r="M3854" s="94" t="str">
        <f>+IFERROR(VLOOKUP(LEFT(F3854,4),'ESTADAR V3 2025'!$C$4:$G$116,4,0),"")</f>
        <v/>
      </c>
      <c r="N3854" s="95" t="str">
        <f t="shared" si="249"/>
        <v/>
      </c>
      <c r="O3854" s="96" t="str">
        <f t="shared" si="250"/>
        <v/>
      </c>
      <c r="P3854" s="14"/>
      <c r="Q3854" s="14"/>
      <c r="R3854" s="218" t="e">
        <f>+VLOOKUP(F3854,'ESTADAR V3 2025'!$D$125:$G$236,4,FALSE)</f>
        <v>#N/A</v>
      </c>
    </row>
    <row r="3855" spans="1:18" x14ac:dyDescent="0.35">
      <c r="A3855" s="83" t="str">
        <f>IFERROR(VLOOKUP(LEFT(F3855,4),Tabla3[[COD]:[PROCESO]],5,0),"")</f>
        <v/>
      </c>
      <c r="B3855" s="15"/>
      <c r="C3855" s="85"/>
      <c r="D3855" s="84" t="e">
        <f>VLOOKUP(E3855,FINCAS!$A$2:$B$77,2,0)</f>
        <v>#N/A</v>
      </c>
      <c r="E3855" s="15"/>
      <c r="F3855" s="15"/>
      <c r="G3855" s="82" t="e">
        <f>VLOOKUP(F3855,'ESTADAR V3 2025'!$D$125:$E$240,2,0)</f>
        <v>#N/A</v>
      </c>
      <c r="H3855" s="86"/>
      <c r="I3855" s="86"/>
      <c r="J3855" s="15"/>
      <c r="K3855" s="92">
        <f t="shared" si="247"/>
        <v>0</v>
      </c>
      <c r="L3855" s="93">
        <f t="shared" si="248"/>
        <v>0</v>
      </c>
      <c r="M3855" s="94" t="str">
        <f>+IFERROR(VLOOKUP(LEFT(F3855,4),'ESTADAR V3 2025'!$C$4:$G$116,4,0),"")</f>
        <v/>
      </c>
      <c r="N3855" s="95" t="str">
        <f t="shared" si="249"/>
        <v/>
      </c>
      <c r="O3855" s="96" t="str">
        <f t="shared" si="250"/>
        <v/>
      </c>
      <c r="P3855" s="14"/>
      <c r="Q3855" s="14"/>
      <c r="R3855" s="218" t="e">
        <f>+VLOOKUP(F3855,'ESTADAR V3 2025'!$D$125:$G$236,4,FALSE)</f>
        <v>#N/A</v>
      </c>
    </row>
    <row r="3856" spans="1:18" x14ac:dyDescent="0.35">
      <c r="A3856" s="83" t="str">
        <f>IFERROR(VLOOKUP(LEFT(F3856,4),Tabla3[[COD]:[PROCESO]],5,0),"")</f>
        <v/>
      </c>
      <c r="B3856" s="15"/>
      <c r="C3856" s="85"/>
      <c r="D3856" s="84" t="e">
        <f>VLOOKUP(E3856,FINCAS!$A$2:$B$77,2,0)</f>
        <v>#N/A</v>
      </c>
      <c r="E3856" s="15"/>
      <c r="F3856" s="15"/>
      <c r="G3856" s="82" t="e">
        <f>VLOOKUP(F3856,'ESTADAR V3 2025'!$D$125:$E$240,2,0)</f>
        <v>#N/A</v>
      </c>
      <c r="H3856" s="86"/>
      <c r="I3856" s="86"/>
      <c r="J3856" s="15"/>
      <c r="K3856" s="92">
        <f t="shared" si="247"/>
        <v>0</v>
      </c>
      <c r="L3856" s="93">
        <f t="shared" si="248"/>
        <v>0</v>
      </c>
      <c r="M3856" s="94" t="str">
        <f>+IFERROR(VLOOKUP(LEFT(F3856,4),'ESTADAR V3 2025'!$C$4:$G$116,4,0),"")</f>
        <v/>
      </c>
      <c r="N3856" s="95" t="str">
        <f t="shared" si="249"/>
        <v/>
      </c>
      <c r="O3856" s="96" t="str">
        <f t="shared" si="250"/>
        <v/>
      </c>
      <c r="P3856" s="14"/>
      <c r="Q3856" s="14"/>
      <c r="R3856" s="218" t="e">
        <f>+VLOOKUP(F3856,'ESTADAR V3 2025'!$D$125:$G$236,4,FALSE)</f>
        <v>#N/A</v>
      </c>
    </row>
    <row r="3857" spans="1:18" x14ac:dyDescent="0.35">
      <c r="A3857" s="83" t="str">
        <f>IFERROR(VLOOKUP(LEFT(F3857,4),Tabla3[[COD]:[PROCESO]],5,0),"")</f>
        <v/>
      </c>
      <c r="B3857" s="15"/>
      <c r="C3857" s="85"/>
      <c r="D3857" s="84" t="e">
        <f>VLOOKUP(E3857,FINCAS!$A$2:$B$77,2,0)</f>
        <v>#N/A</v>
      </c>
      <c r="E3857" s="15"/>
      <c r="F3857" s="15"/>
      <c r="G3857" s="82" t="e">
        <f>VLOOKUP(F3857,'ESTADAR V3 2025'!$D$125:$E$240,2,0)</f>
        <v>#N/A</v>
      </c>
      <c r="H3857" s="86"/>
      <c r="I3857" s="86"/>
      <c r="J3857" s="15"/>
      <c r="K3857" s="92">
        <f t="shared" si="247"/>
        <v>0</v>
      </c>
      <c r="L3857" s="93">
        <f t="shared" si="248"/>
        <v>0</v>
      </c>
      <c r="M3857" s="94" t="str">
        <f>+IFERROR(VLOOKUP(LEFT(F3857,4),'ESTADAR V3 2025'!$C$4:$G$116,4,0),"")</f>
        <v/>
      </c>
      <c r="N3857" s="95" t="str">
        <f t="shared" si="249"/>
        <v/>
      </c>
      <c r="O3857" s="96" t="str">
        <f t="shared" si="250"/>
        <v/>
      </c>
      <c r="P3857" s="14"/>
      <c r="Q3857" s="14"/>
      <c r="R3857" s="218" t="e">
        <f>+VLOOKUP(F3857,'ESTADAR V3 2025'!$D$125:$G$236,4,FALSE)</f>
        <v>#N/A</v>
      </c>
    </row>
    <row r="3858" spans="1:18" x14ac:dyDescent="0.35">
      <c r="A3858" s="83" t="str">
        <f>IFERROR(VLOOKUP(LEFT(F3858,4),Tabla3[[COD]:[PROCESO]],5,0),"")</f>
        <v/>
      </c>
      <c r="B3858" s="15"/>
      <c r="C3858" s="85"/>
      <c r="D3858" s="84" t="e">
        <f>VLOOKUP(E3858,FINCAS!$A$2:$B$77,2,0)</f>
        <v>#N/A</v>
      </c>
      <c r="E3858" s="15"/>
      <c r="F3858" s="15"/>
      <c r="G3858" s="82" t="e">
        <f>VLOOKUP(F3858,'ESTADAR V3 2025'!$D$125:$E$240,2,0)</f>
        <v>#N/A</v>
      </c>
      <c r="H3858" s="86"/>
      <c r="I3858" s="86"/>
      <c r="J3858" s="15"/>
      <c r="K3858" s="92">
        <f t="shared" si="247"/>
        <v>0</v>
      </c>
      <c r="L3858" s="93">
        <f t="shared" si="248"/>
        <v>0</v>
      </c>
      <c r="M3858" s="94" t="str">
        <f>+IFERROR(VLOOKUP(LEFT(F3858,4),'ESTADAR V3 2025'!$C$4:$G$116,4,0),"")</f>
        <v/>
      </c>
      <c r="N3858" s="95" t="str">
        <f t="shared" si="249"/>
        <v/>
      </c>
      <c r="O3858" s="96" t="str">
        <f t="shared" si="250"/>
        <v/>
      </c>
      <c r="P3858" s="14"/>
      <c r="Q3858" s="14"/>
      <c r="R3858" s="218" t="e">
        <f>+VLOOKUP(F3858,'ESTADAR V3 2025'!$D$125:$G$236,4,FALSE)</f>
        <v>#N/A</v>
      </c>
    </row>
    <row r="3859" spans="1:18" x14ac:dyDescent="0.35">
      <c r="A3859" s="83" t="str">
        <f>IFERROR(VLOOKUP(LEFT(F3859,4),Tabla3[[COD]:[PROCESO]],5,0),"")</f>
        <v/>
      </c>
      <c r="B3859" s="15"/>
      <c r="C3859" s="85"/>
      <c r="D3859" s="84" t="e">
        <f>VLOOKUP(E3859,FINCAS!$A$2:$B$77,2,0)</f>
        <v>#N/A</v>
      </c>
      <c r="E3859" s="15"/>
      <c r="F3859" s="15"/>
      <c r="G3859" s="82" t="e">
        <f>VLOOKUP(F3859,'ESTADAR V3 2025'!$D$125:$E$240,2,0)</f>
        <v>#N/A</v>
      </c>
      <c r="H3859" s="86"/>
      <c r="I3859" s="86"/>
      <c r="J3859" s="15"/>
      <c r="K3859" s="92">
        <f t="shared" si="247"/>
        <v>0</v>
      </c>
      <c r="L3859" s="93">
        <f t="shared" si="248"/>
        <v>0</v>
      </c>
      <c r="M3859" s="94" t="str">
        <f>+IFERROR(VLOOKUP(LEFT(F3859,4),'ESTADAR V3 2025'!$C$4:$G$116,4,0),"")</f>
        <v/>
      </c>
      <c r="N3859" s="95" t="str">
        <f t="shared" si="249"/>
        <v/>
      </c>
      <c r="O3859" s="96" t="str">
        <f t="shared" si="250"/>
        <v/>
      </c>
      <c r="P3859" s="14"/>
      <c r="Q3859" s="14"/>
      <c r="R3859" s="218" t="e">
        <f>+VLOOKUP(F3859,'ESTADAR V3 2025'!$D$125:$G$236,4,FALSE)</f>
        <v>#N/A</v>
      </c>
    </row>
    <row r="3860" spans="1:18" x14ac:dyDescent="0.35">
      <c r="A3860" s="83" t="str">
        <f>IFERROR(VLOOKUP(LEFT(F3860,4),Tabla3[[COD]:[PROCESO]],5,0),"")</f>
        <v/>
      </c>
      <c r="B3860" s="15"/>
      <c r="C3860" s="85"/>
      <c r="D3860" s="84" t="e">
        <f>VLOOKUP(E3860,FINCAS!$A$2:$B$77,2,0)</f>
        <v>#N/A</v>
      </c>
      <c r="E3860" s="15"/>
      <c r="F3860" s="15"/>
      <c r="G3860" s="82" t="e">
        <f>VLOOKUP(F3860,'ESTADAR V3 2025'!$D$125:$E$240,2,0)</f>
        <v>#N/A</v>
      </c>
      <c r="H3860" s="86"/>
      <c r="I3860" s="86"/>
      <c r="J3860" s="15"/>
      <c r="K3860" s="92">
        <f t="shared" si="247"/>
        <v>0</v>
      </c>
      <c r="L3860" s="93">
        <f t="shared" si="248"/>
        <v>0</v>
      </c>
      <c r="M3860" s="94" t="str">
        <f>+IFERROR(VLOOKUP(LEFT(F3860,4),'ESTADAR V3 2025'!$C$4:$G$116,4,0),"")</f>
        <v/>
      </c>
      <c r="N3860" s="95" t="str">
        <f t="shared" si="249"/>
        <v/>
      </c>
      <c r="O3860" s="96" t="str">
        <f t="shared" si="250"/>
        <v/>
      </c>
      <c r="P3860" s="14"/>
      <c r="Q3860" s="14"/>
      <c r="R3860" s="218" t="e">
        <f>+VLOOKUP(F3860,'ESTADAR V3 2025'!$D$125:$G$236,4,FALSE)</f>
        <v>#N/A</v>
      </c>
    </row>
    <row r="3861" spans="1:18" x14ac:dyDescent="0.35">
      <c r="A3861" s="83" t="str">
        <f>IFERROR(VLOOKUP(LEFT(F3861,4),Tabla3[[COD]:[PROCESO]],5,0),"")</f>
        <v/>
      </c>
      <c r="B3861" s="15"/>
      <c r="C3861" s="85"/>
      <c r="D3861" s="84" t="e">
        <f>VLOOKUP(E3861,FINCAS!$A$2:$B$77,2,0)</f>
        <v>#N/A</v>
      </c>
      <c r="E3861" s="15"/>
      <c r="F3861" s="15"/>
      <c r="G3861" s="82" t="e">
        <f>VLOOKUP(F3861,'ESTADAR V3 2025'!$D$125:$E$240,2,0)</f>
        <v>#N/A</v>
      </c>
      <c r="H3861" s="86"/>
      <c r="I3861" s="86"/>
      <c r="J3861" s="15"/>
      <c r="K3861" s="92">
        <f t="shared" si="247"/>
        <v>0</v>
      </c>
      <c r="L3861" s="93">
        <f t="shared" si="248"/>
        <v>0</v>
      </c>
      <c r="M3861" s="94" t="str">
        <f>+IFERROR(VLOOKUP(LEFT(F3861,4),'ESTADAR V3 2025'!$C$4:$G$116,4,0),"")</f>
        <v/>
      </c>
      <c r="N3861" s="95" t="str">
        <f t="shared" si="249"/>
        <v/>
      </c>
      <c r="O3861" s="96" t="str">
        <f t="shared" si="250"/>
        <v/>
      </c>
      <c r="P3861" s="14"/>
      <c r="Q3861" s="14"/>
      <c r="R3861" s="218" t="e">
        <f>+VLOOKUP(F3861,'ESTADAR V3 2025'!$D$125:$G$236,4,FALSE)</f>
        <v>#N/A</v>
      </c>
    </row>
    <row r="3862" spans="1:18" x14ac:dyDescent="0.35">
      <c r="A3862" s="83" t="str">
        <f>IFERROR(VLOOKUP(LEFT(F3862,4),Tabla3[[COD]:[PROCESO]],5,0),"")</f>
        <v/>
      </c>
      <c r="B3862" s="15"/>
      <c r="C3862" s="85"/>
      <c r="D3862" s="84" t="e">
        <f>VLOOKUP(E3862,FINCAS!$A$2:$B$77,2,0)</f>
        <v>#N/A</v>
      </c>
      <c r="E3862" s="15"/>
      <c r="F3862" s="15"/>
      <c r="G3862" s="82" t="e">
        <f>VLOOKUP(F3862,'ESTADAR V3 2025'!$D$125:$E$240,2,0)</f>
        <v>#N/A</v>
      </c>
      <c r="H3862" s="86"/>
      <c r="I3862" s="86"/>
      <c r="J3862" s="15"/>
      <c r="K3862" s="92">
        <f t="shared" si="247"/>
        <v>0</v>
      </c>
      <c r="L3862" s="93">
        <f t="shared" si="248"/>
        <v>0</v>
      </c>
      <c r="M3862" s="94" t="str">
        <f>+IFERROR(VLOOKUP(LEFT(F3862,4),'ESTADAR V3 2025'!$C$4:$G$116,4,0),"")</f>
        <v/>
      </c>
      <c r="N3862" s="95" t="str">
        <f t="shared" si="249"/>
        <v/>
      </c>
      <c r="O3862" s="96" t="str">
        <f t="shared" si="250"/>
        <v/>
      </c>
      <c r="P3862" s="14"/>
      <c r="Q3862" s="14"/>
      <c r="R3862" s="218" t="e">
        <f>+VLOOKUP(F3862,'ESTADAR V3 2025'!$D$125:$G$236,4,FALSE)</f>
        <v>#N/A</v>
      </c>
    </row>
    <row r="3863" spans="1:18" x14ac:dyDescent="0.35">
      <c r="A3863" s="83" t="str">
        <f>IFERROR(VLOOKUP(LEFT(F3863,4),Tabla3[[COD]:[PROCESO]],5,0),"")</f>
        <v/>
      </c>
      <c r="B3863" s="15"/>
      <c r="C3863" s="85"/>
      <c r="D3863" s="84" t="e">
        <f>VLOOKUP(E3863,FINCAS!$A$2:$B$77,2,0)</f>
        <v>#N/A</v>
      </c>
      <c r="E3863" s="15"/>
      <c r="F3863" s="15"/>
      <c r="G3863" s="82" t="e">
        <f>VLOOKUP(F3863,'ESTADAR V3 2025'!$D$125:$E$240,2,0)</f>
        <v>#N/A</v>
      </c>
      <c r="H3863" s="86"/>
      <c r="I3863" s="86"/>
      <c r="J3863" s="15"/>
      <c r="K3863" s="92">
        <f t="shared" si="247"/>
        <v>0</v>
      </c>
      <c r="L3863" s="93">
        <f t="shared" si="248"/>
        <v>0</v>
      </c>
      <c r="M3863" s="94" t="str">
        <f>+IFERROR(VLOOKUP(LEFT(F3863,4),'ESTADAR V3 2025'!$C$4:$G$116,4,0),"")</f>
        <v/>
      </c>
      <c r="N3863" s="95" t="str">
        <f t="shared" si="249"/>
        <v/>
      </c>
      <c r="O3863" s="96" t="str">
        <f t="shared" si="250"/>
        <v/>
      </c>
      <c r="P3863" s="14"/>
      <c r="Q3863" s="14"/>
      <c r="R3863" s="218" t="e">
        <f>+VLOOKUP(F3863,'ESTADAR V3 2025'!$D$125:$G$236,4,FALSE)</f>
        <v>#N/A</v>
      </c>
    </row>
    <row r="3864" spans="1:18" x14ac:dyDescent="0.35">
      <c r="A3864" s="83" t="str">
        <f>IFERROR(VLOOKUP(LEFT(F3864,4),Tabla3[[COD]:[PROCESO]],5,0),"")</f>
        <v/>
      </c>
      <c r="B3864" s="15"/>
      <c r="C3864" s="85"/>
      <c r="D3864" s="84" t="e">
        <f>VLOOKUP(E3864,FINCAS!$A$2:$B$77,2,0)</f>
        <v>#N/A</v>
      </c>
      <c r="E3864" s="15"/>
      <c r="F3864" s="15"/>
      <c r="G3864" s="82" t="e">
        <f>VLOOKUP(F3864,'ESTADAR V3 2025'!$D$125:$E$240,2,0)</f>
        <v>#N/A</v>
      </c>
      <c r="H3864" s="86"/>
      <c r="I3864" s="86"/>
      <c r="J3864" s="15"/>
      <c r="K3864" s="92">
        <f t="shared" si="247"/>
        <v>0</v>
      </c>
      <c r="L3864" s="93">
        <f t="shared" si="248"/>
        <v>0</v>
      </c>
      <c r="M3864" s="94" t="str">
        <f>+IFERROR(VLOOKUP(LEFT(F3864,4),'ESTADAR V3 2025'!$C$4:$G$116,4,0),"")</f>
        <v/>
      </c>
      <c r="N3864" s="95" t="str">
        <f t="shared" si="249"/>
        <v/>
      </c>
      <c r="O3864" s="96" t="str">
        <f t="shared" si="250"/>
        <v/>
      </c>
      <c r="P3864" s="14"/>
      <c r="Q3864" s="14"/>
      <c r="R3864" s="218" t="e">
        <f>+VLOOKUP(F3864,'ESTADAR V3 2025'!$D$125:$G$236,4,FALSE)</f>
        <v>#N/A</v>
      </c>
    </row>
    <row r="3865" spans="1:18" x14ac:dyDescent="0.35">
      <c r="A3865" s="83" t="str">
        <f>IFERROR(VLOOKUP(LEFT(F3865,4),Tabla3[[COD]:[PROCESO]],5,0),"")</f>
        <v/>
      </c>
      <c r="B3865" s="15"/>
      <c r="C3865" s="85"/>
      <c r="D3865" s="84" t="e">
        <f>VLOOKUP(E3865,FINCAS!$A$2:$B$77,2,0)</f>
        <v>#N/A</v>
      </c>
      <c r="E3865" s="15"/>
      <c r="F3865" s="15"/>
      <c r="G3865" s="82" t="e">
        <f>VLOOKUP(F3865,'ESTADAR V3 2025'!$D$125:$E$240,2,0)</f>
        <v>#N/A</v>
      </c>
      <c r="H3865" s="86"/>
      <c r="I3865" s="86"/>
      <c r="J3865" s="15"/>
      <c r="K3865" s="92">
        <f t="shared" si="247"/>
        <v>0</v>
      </c>
      <c r="L3865" s="93">
        <f t="shared" si="248"/>
        <v>0</v>
      </c>
      <c r="M3865" s="94" t="str">
        <f>+IFERROR(VLOOKUP(LEFT(F3865,4),'ESTADAR V3 2025'!$C$4:$G$116,4,0),"")</f>
        <v/>
      </c>
      <c r="N3865" s="95" t="str">
        <f t="shared" si="249"/>
        <v/>
      </c>
      <c r="O3865" s="96" t="str">
        <f t="shared" si="250"/>
        <v/>
      </c>
      <c r="P3865" s="14"/>
      <c r="Q3865" s="14"/>
      <c r="R3865" s="218" t="e">
        <f>+VLOOKUP(F3865,'ESTADAR V3 2025'!$D$125:$G$236,4,FALSE)</f>
        <v>#N/A</v>
      </c>
    </row>
    <row r="3866" spans="1:18" x14ac:dyDescent="0.35">
      <c r="A3866" s="83" t="str">
        <f>IFERROR(VLOOKUP(LEFT(F3866,4),Tabla3[[COD]:[PROCESO]],5,0),"")</f>
        <v/>
      </c>
      <c r="B3866" s="15"/>
      <c r="C3866" s="85"/>
      <c r="D3866" s="84" t="e">
        <f>VLOOKUP(E3866,FINCAS!$A$2:$B$77,2,0)</f>
        <v>#N/A</v>
      </c>
      <c r="E3866" s="15"/>
      <c r="F3866" s="15"/>
      <c r="G3866" s="82" t="e">
        <f>VLOOKUP(F3866,'ESTADAR V3 2025'!$D$125:$E$240,2,0)</f>
        <v>#N/A</v>
      </c>
      <c r="H3866" s="86"/>
      <c r="I3866" s="86"/>
      <c r="J3866" s="15"/>
      <c r="K3866" s="92">
        <f t="shared" si="247"/>
        <v>0</v>
      </c>
      <c r="L3866" s="93">
        <f t="shared" si="248"/>
        <v>0</v>
      </c>
      <c r="M3866" s="94" t="str">
        <f>+IFERROR(VLOOKUP(LEFT(F3866,4),'ESTADAR V3 2025'!$C$4:$G$116,4,0),"")</f>
        <v/>
      </c>
      <c r="N3866" s="95" t="str">
        <f t="shared" si="249"/>
        <v/>
      </c>
      <c r="O3866" s="96" t="str">
        <f t="shared" si="250"/>
        <v/>
      </c>
      <c r="P3866" s="14"/>
      <c r="Q3866" s="14"/>
      <c r="R3866" s="218" t="e">
        <f>+VLOOKUP(F3866,'ESTADAR V3 2025'!$D$125:$G$236,4,FALSE)</f>
        <v>#N/A</v>
      </c>
    </row>
    <row r="3867" spans="1:18" x14ac:dyDescent="0.35">
      <c r="A3867" s="83" t="str">
        <f>IFERROR(VLOOKUP(LEFT(F3867,4),Tabla3[[COD]:[PROCESO]],5,0),"")</f>
        <v/>
      </c>
      <c r="B3867" s="15"/>
      <c r="C3867" s="85"/>
      <c r="D3867" s="84" t="e">
        <f>VLOOKUP(E3867,FINCAS!$A$2:$B$77,2,0)</f>
        <v>#N/A</v>
      </c>
      <c r="E3867" s="15"/>
      <c r="F3867" s="15"/>
      <c r="G3867" s="82" t="e">
        <f>VLOOKUP(F3867,'ESTADAR V3 2025'!$D$125:$E$240,2,0)</f>
        <v>#N/A</v>
      </c>
      <c r="H3867" s="86"/>
      <c r="I3867" s="86"/>
      <c r="J3867" s="15"/>
      <c r="K3867" s="92">
        <f t="shared" si="247"/>
        <v>0</v>
      </c>
      <c r="L3867" s="93">
        <f t="shared" si="248"/>
        <v>0</v>
      </c>
      <c r="M3867" s="94" t="str">
        <f>+IFERROR(VLOOKUP(LEFT(F3867,4),'ESTADAR V3 2025'!$C$4:$G$116,4,0),"")</f>
        <v/>
      </c>
      <c r="N3867" s="95" t="str">
        <f t="shared" si="249"/>
        <v/>
      </c>
      <c r="O3867" s="96" t="str">
        <f t="shared" si="250"/>
        <v/>
      </c>
      <c r="P3867" s="14"/>
      <c r="Q3867" s="14"/>
      <c r="R3867" s="218" t="e">
        <f>+VLOOKUP(F3867,'ESTADAR V3 2025'!$D$125:$G$236,4,FALSE)</f>
        <v>#N/A</v>
      </c>
    </row>
    <row r="3868" spans="1:18" x14ac:dyDescent="0.35">
      <c r="A3868" s="83" t="str">
        <f>IFERROR(VLOOKUP(LEFT(F3868,4),Tabla3[[COD]:[PROCESO]],5,0),"")</f>
        <v/>
      </c>
      <c r="B3868" s="15"/>
      <c r="C3868" s="85"/>
      <c r="D3868" s="84" t="e">
        <f>VLOOKUP(E3868,FINCAS!$A$2:$B$77,2,0)</f>
        <v>#N/A</v>
      </c>
      <c r="E3868" s="15"/>
      <c r="F3868" s="15"/>
      <c r="G3868" s="82" t="e">
        <f>VLOOKUP(F3868,'ESTADAR V3 2025'!$D$125:$E$240,2,0)</f>
        <v>#N/A</v>
      </c>
      <c r="H3868" s="86"/>
      <c r="I3868" s="86"/>
      <c r="J3868" s="15"/>
      <c r="K3868" s="92">
        <f t="shared" si="247"/>
        <v>0</v>
      </c>
      <c r="L3868" s="93">
        <f t="shared" si="248"/>
        <v>0</v>
      </c>
      <c r="M3868" s="94" t="str">
        <f>+IFERROR(VLOOKUP(LEFT(F3868,4),'ESTADAR V3 2025'!$C$4:$G$116,4,0),"")</f>
        <v/>
      </c>
      <c r="N3868" s="95" t="str">
        <f t="shared" si="249"/>
        <v/>
      </c>
      <c r="O3868" s="96" t="str">
        <f t="shared" si="250"/>
        <v/>
      </c>
      <c r="P3868" s="14"/>
      <c r="Q3868" s="14"/>
      <c r="R3868" s="218" t="e">
        <f>+VLOOKUP(F3868,'ESTADAR V3 2025'!$D$125:$G$236,4,FALSE)</f>
        <v>#N/A</v>
      </c>
    </row>
    <row r="3869" spans="1:18" x14ac:dyDescent="0.35">
      <c r="A3869" s="83" t="str">
        <f>IFERROR(VLOOKUP(LEFT(F3869,4),Tabla3[[COD]:[PROCESO]],5,0),"")</f>
        <v/>
      </c>
      <c r="B3869" s="15"/>
      <c r="C3869" s="85"/>
      <c r="D3869" s="84" t="e">
        <f>VLOOKUP(E3869,FINCAS!$A$2:$B$77,2,0)</f>
        <v>#N/A</v>
      </c>
      <c r="E3869" s="15"/>
      <c r="F3869" s="15"/>
      <c r="G3869" s="82" t="e">
        <f>VLOOKUP(F3869,'ESTADAR V3 2025'!$D$125:$E$240,2,0)</f>
        <v>#N/A</v>
      </c>
      <c r="H3869" s="86"/>
      <c r="I3869" s="86"/>
      <c r="J3869" s="15"/>
      <c r="K3869" s="92">
        <f t="shared" si="247"/>
        <v>0</v>
      </c>
      <c r="L3869" s="93">
        <f t="shared" si="248"/>
        <v>0</v>
      </c>
      <c r="M3869" s="94" t="str">
        <f>+IFERROR(VLOOKUP(LEFT(F3869,4),'ESTADAR V3 2025'!$C$4:$G$116,4,0),"")</f>
        <v/>
      </c>
      <c r="N3869" s="95" t="str">
        <f t="shared" si="249"/>
        <v/>
      </c>
      <c r="O3869" s="96" t="str">
        <f t="shared" si="250"/>
        <v/>
      </c>
      <c r="P3869" s="14"/>
      <c r="Q3869" s="14"/>
      <c r="R3869" s="218" t="e">
        <f>+VLOOKUP(F3869,'ESTADAR V3 2025'!$D$125:$G$236,4,FALSE)</f>
        <v>#N/A</v>
      </c>
    </row>
    <row r="3870" spans="1:18" x14ac:dyDescent="0.35">
      <c r="A3870" s="83" t="str">
        <f>IFERROR(VLOOKUP(LEFT(F3870,4),Tabla3[[COD]:[PROCESO]],5,0),"")</f>
        <v/>
      </c>
      <c r="B3870" s="15"/>
      <c r="C3870" s="85"/>
      <c r="D3870" s="84" t="e">
        <f>VLOOKUP(E3870,FINCAS!$A$2:$B$77,2,0)</f>
        <v>#N/A</v>
      </c>
      <c r="E3870" s="15"/>
      <c r="F3870" s="15"/>
      <c r="G3870" s="82" t="e">
        <f>VLOOKUP(F3870,'ESTADAR V3 2025'!$D$125:$E$240,2,0)</f>
        <v>#N/A</v>
      </c>
      <c r="H3870" s="86"/>
      <c r="I3870" s="86"/>
      <c r="J3870" s="15"/>
      <c r="K3870" s="92">
        <f t="shared" si="247"/>
        <v>0</v>
      </c>
      <c r="L3870" s="93">
        <f t="shared" si="248"/>
        <v>0</v>
      </c>
      <c r="M3870" s="94" t="str">
        <f>+IFERROR(VLOOKUP(LEFT(F3870,4),'ESTADAR V3 2025'!$C$4:$G$116,4,0),"")</f>
        <v/>
      </c>
      <c r="N3870" s="95" t="str">
        <f t="shared" si="249"/>
        <v/>
      </c>
      <c r="O3870" s="96" t="str">
        <f t="shared" si="250"/>
        <v/>
      </c>
      <c r="P3870" s="14"/>
      <c r="Q3870" s="14"/>
      <c r="R3870" s="218" t="e">
        <f>+VLOOKUP(F3870,'ESTADAR V3 2025'!$D$125:$G$236,4,FALSE)</f>
        <v>#N/A</v>
      </c>
    </row>
    <row r="3871" spans="1:18" x14ac:dyDescent="0.35">
      <c r="A3871" s="83" t="str">
        <f>IFERROR(VLOOKUP(LEFT(F3871,4),Tabla3[[COD]:[PROCESO]],5,0),"")</f>
        <v/>
      </c>
      <c r="B3871" s="15"/>
      <c r="C3871" s="85"/>
      <c r="D3871" s="84" t="e">
        <f>VLOOKUP(E3871,FINCAS!$A$2:$B$77,2,0)</f>
        <v>#N/A</v>
      </c>
      <c r="E3871" s="15"/>
      <c r="F3871" s="15"/>
      <c r="G3871" s="82" t="e">
        <f>VLOOKUP(F3871,'ESTADAR V3 2025'!$D$125:$E$240,2,0)</f>
        <v>#N/A</v>
      </c>
      <c r="H3871" s="86"/>
      <c r="I3871" s="86"/>
      <c r="J3871" s="15"/>
      <c r="K3871" s="92">
        <f t="shared" si="247"/>
        <v>0</v>
      </c>
      <c r="L3871" s="93">
        <f t="shared" si="248"/>
        <v>0</v>
      </c>
      <c r="M3871" s="94" t="str">
        <f>+IFERROR(VLOOKUP(LEFT(F3871,4),'ESTADAR V3 2025'!$C$4:$G$116,4,0),"")</f>
        <v/>
      </c>
      <c r="N3871" s="95" t="str">
        <f t="shared" si="249"/>
        <v/>
      </c>
      <c r="O3871" s="96" t="str">
        <f t="shared" si="250"/>
        <v/>
      </c>
      <c r="P3871" s="14"/>
      <c r="Q3871" s="14"/>
      <c r="R3871" s="218" t="e">
        <f>+VLOOKUP(F3871,'ESTADAR V3 2025'!$D$125:$G$236,4,FALSE)</f>
        <v>#N/A</v>
      </c>
    </row>
    <row r="3872" spans="1:18" x14ac:dyDescent="0.35">
      <c r="A3872" s="83" t="str">
        <f>IFERROR(VLOOKUP(LEFT(F3872,4),Tabla3[[COD]:[PROCESO]],5,0),"")</f>
        <v/>
      </c>
      <c r="B3872" s="15"/>
      <c r="C3872" s="85"/>
      <c r="D3872" s="84" t="e">
        <f>VLOOKUP(E3872,FINCAS!$A$2:$B$77,2,0)</f>
        <v>#N/A</v>
      </c>
      <c r="E3872" s="15"/>
      <c r="F3872" s="15"/>
      <c r="G3872" s="82" t="e">
        <f>VLOOKUP(F3872,'ESTADAR V3 2025'!$D$125:$E$240,2,0)</f>
        <v>#N/A</v>
      </c>
      <c r="H3872" s="86"/>
      <c r="I3872" s="86"/>
      <c r="J3872" s="15"/>
      <c r="K3872" s="92">
        <f t="shared" si="247"/>
        <v>0</v>
      </c>
      <c r="L3872" s="93">
        <f t="shared" si="248"/>
        <v>0</v>
      </c>
      <c r="M3872" s="94" t="str">
        <f>+IFERROR(VLOOKUP(LEFT(F3872,4),'ESTADAR V3 2025'!$C$4:$G$116,4,0),"")</f>
        <v/>
      </c>
      <c r="N3872" s="95" t="str">
        <f t="shared" si="249"/>
        <v/>
      </c>
      <c r="O3872" s="96" t="str">
        <f t="shared" si="250"/>
        <v/>
      </c>
      <c r="P3872" s="14"/>
      <c r="Q3872" s="14"/>
      <c r="R3872" s="218" t="e">
        <f>+VLOOKUP(F3872,'ESTADAR V3 2025'!$D$125:$G$236,4,FALSE)</f>
        <v>#N/A</v>
      </c>
    </row>
    <row r="3873" spans="1:18" x14ac:dyDescent="0.35">
      <c r="A3873" s="83" t="str">
        <f>IFERROR(VLOOKUP(LEFT(F3873,4),Tabla3[[COD]:[PROCESO]],5,0),"")</f>
        <v/>
      </c>
      <c r="B3873" s="15"/>
      <c r="C3873" s="85"/>
      <c r="D3873" s="84" t="e">
        <f>VLOOKUP(E3873,FINCAS!$A$2:$B$77,2,0)</f>
        <v>#N/A</v>
      </c>
      <c r="E3873" s="15"/>
      <c r="F3873" s="15"/>
      <c r="G3873" s="82" t="e">
        <f>VLOOKUP(F3873,'ESTADAR V3 2025'!$D$125:$E$240,2,0)</f>
        <v>#N/A</v>
      </c>
      <c r="H3873" s="86"/>
      <c r="I3873" s="86"/>
      <c r="J3873" s="15"/>
      <c r="K3873" s="92">
        <f t="shared" ref="K3873:K3936" si="251">+IFERROR(L3873,M3873)</f>
        <v>0</v>
      </c>
      <c r="L3873" s="93">
        <f t="shared" ref="L3873:L3936" si="252">+(I3873-H3873)*24</f>
        <v>0</v>
      </c>
      <c r="M3873" s="94" t="str">
        <f>+IFERROR(VLOOKUP(LEFT(F3873,4),'ESTADAR V3 2025'!$C$4:$G$116,4,0),"")</f>
        <v/>
      </c>
      <c r="N3873" s="95" t="str">
        <f t="shared" ref="N3873:N3936" si="253">IFERROR(J3873/L3873,"")</f>
        <v/>
      </c>
      <c r="O3873" s="96" t="str">
        <f t="shared" ref="O3873:O3936" si="254">IFERROR(N3873/M3873,"")</f>
        <v/>
      </c>
      <c r="P3873" s="14"/>
      <c r="Q3873" s="14"/>
      <c r="R3873" s="218" t="e">
        <f>+VLOOKUP(F3873,'ESTADAR V3 2025'!$D$125:$G$236,4,FALSE)</f>
        <v>#N/A</v>
      </c>
    </row>
    <row r="3874" spans="1:18" x14ac:dyDescent="0.35">
      <c r="A3874" s="83" t="str">
        <f>IFERROR(VLOOKUP(LEFT(F3874,4),Tabla3[[COD]:[PROCESO]],5,0),"")</f>
        <v/>
      </c>
      <c r="B3874" s="15"/>
      <c r="C3874" s="85"/>
      <c r="D3874" s="84" t="e">
        <f>VLOOKUP(E3874,FINCAS!$A$2:$B$77,2,0)</f>
        <v>#N/A</v>
      </c>
      <c r="E3874" s="15"/>
      <c r="F3874" s="15"/>
      <c r="G3874" s="82" t="e">
        <f>VLOOKUP(F3874,'ESTADAR V3 2025'!$D$125:$E$240,2,0)</f>
        <v>#N/A</v>
      </c>
      <c r="H3874" s="86"/>
      <c r="I3874" s="86"/>
      <c r="J3874" s="15"/>
      <c r="K3874" s="92">
        <f t="shared" si="251"/>
        <v>0</v>
      </c>
      <c r="L3874" s="93">
        <f t="shared" si="252"/>
        <v>0</v>
      </c>
      <c r="M3874" s="94" t="str">
        <f>+IFERROR(VLOOKUP(LEFT(F3874,4),'ESTADAR V3 2025'!$C$4:$G$116,4,0),"")</f>
        <v/>
      </c>
      <c r="N3874" s="95" t="str">
        <f t="shared" si="253"/>
        <v/>
      </c>
      <c r="O3874" s="96" t="str">
        <f t="shared" si="254"/>
        <v/>
      </c>
      <c r="P3874" s="14"/>
      <c r="Q3874" s="14"/>
      <c r="R3874" s="218" t="e">
        <f>+VLOOKUP(F3874,'ESTADAR V3 2025'!$D$125:$G$236,4,FALSE)</f>
        <v>#N/A</v>
      </c>
    </row>
    <row r="3875" spans="1:18" x14ac:dyDescent="0.35">
      <c r="A3875" s="83" t="str">
        <f>IFERROR(VLOOKUP(LEFT(F3875,4),Tabla3[[COD]:[PROCESO]],5,0),"")</f>
        <v/>
      </c>
      <c r="B3875" s="15"/>
      <c r="C3875" s="85"/>
      <c r="D3875" s="84" t="e">
        <f>VLOOKUP(E3875,FINCAS!$A$2:$B$77,2,0)</f>
        <v>#N/A</v>
      </c>
      <c r="E3875" s="15"/>
      <c r="F3875" s="15"/>
      <c r="G3875" s="82" t="e">
        <f>VLOOKUP(F3875,'ESTADAR V3 2025'!$D$125:$E$240,2,0)</f>
        <v>#N/A</v>
      </c>
      <c r="H3875" s="86"/>
      <c r="I3875" s="86"/>
      <c r="J3875" s="15"/>
      <c r="K3875" s="92">
        <f t="shared" si="251"/>
        <v>0</v>
      </c>
      <c r="L3875" s="93">
        <f t="shared" si="252"/>
        <v>0</v>
      </c>
      <c r="M3875" s="94" t="str">
        <f>+IFERROR(VLOOKUP(LEFT(F3875,4),'ESTADAR V3 2025'!$C$4:$G$116,4,0),"")</f>
        <v/>
      </c>
      <c r="N3875" s="95" t="str">
        <f t="shared" si="253"/>
        <v/>
      </c>
      <c r="O3875" s="96" t="str">
        <f t="shared" si="254"/>
        <v/>
      </c>
      <c r="P3875" s="14"/>
      <c r="Q3875" s="14"/>
      <c r="R3875" s="218" t="e">
        <f>+VLOOKUP(F3875,'ESTADAR V3 2025'!$D$125:$G$236,4,FALSE)</f>
        <v>#N/A</v>
      </c>
    </row>
    <row r="3876" spans="1:18" x14ac:dyDescent="0.35">
      <c r="A3876" s="83" t="str">
        <f>IFERROR(VLOOKUP(LEFT(F3876,4),Tabla3[[COD]:[PROCESO]],5,0),"")</f>
        <v/>
      </c>
      <c r="B3876" s="15"/>
      <c r="C3876" s="85"/>
      <c r="D3876" s="84" t="e">
        <f>VLOOKUP(E3876,FINCAS!$A$2:$B$77,2,0)</f>
        <v>#N/A</v>
      </c>
      <c r="E3876" s="15"/>
      <c r="F3876" s="15"/>
      <c r="G3876" s="82" t="e">
        <f>VLOOKUP(F3876,'ESTADAR V3 2025'!$D$125:$E$240,2,0)</f>
        <v>#N/A</v>
      </c>
      <c r="H3876" s="86"/>
      <c r="I3876" s="86"/>
      <c r="J3876" s="15"/>
      <c r="K3876" s="92">
        <f t="shared" si="251"/>
        <v>0</v>
      </c>
      <c r="L3876" s="93">
        <f t="shared" si="252"/>
        <v>0</v>
      </c>
      <c r="M3876" s="94" t="str">
        <f>+IFERROR(VLOOKUP(LEFT(F3876,4),'ESTADAR V3 2025'!$C$4:$G$116,4,0),"")</f>
        <v/>
      </c>
      <c r="N3876" s="95" t="str">
        <f t="shared" si="253"/>
        <v/>
      </c>
      <c r="O3876" s="96" t="str">
        <f t="shared" si="254"/>
        <v/>
      </c>
      <c r="P3876" s="14"/>
      <c r="Q3876" s="14"/>
      <c r="R3876" s="218" t="e">
        <f>+VLOOKUP(F3876,'ESTADAR V3 2025'!$D$125:$G$236,4,FALSE)</f>
        <v>#N/A</v>
      </c>
    </row>
    <row r="3877" spans="1:18" x14ac:dyDescent="0.35">
      <c r="A3877" s="83" t="str">
        <f>IFERROR(VLOOKUP(LEFT(F3877,4),Tabla3[[COD]:[PROCESO]],5,0),"")</f>
        <v/>
      </c>
      <c r="B3877" s="15"/>
      <c r="C3877" s="85"/>
      <c r="D3877" s="84" t="e">
        <f>VLOOKUP(E3877,FINCAS!$A$2:$B$77,2,0)</f>
        <v>#N/A</v>
      </c>
      <c r="E3877" s="15"/>
      <c r="F3877" s="15"/>
      <c r="G3877" s="82" t="e">
        <f>VLOOKUP(F3877,'ESTADAR V3 2025'!$D$125:$E$240,2,0)</f>
        <v>#N/A</v>
      </c>
      <c r="H3877" s="86"/>
      <c r="I3877" s="86"/>
      <c r="J3877" s="15"/>
      <c r="K3877" s="92">
        <f t="shared" si="251"/>
        <v>0</v>
      </c>
      <c r="L3877" s="93">
        <f t="shared" si="252"/>
        <v>0</v>
      </c>
      <c r="M3877" s="94" t="str">
        <f>+IFERROR(VLOOKUP(LEFT(F3877,4),'ESTADAR V3 2025'!$C$4:$G$116,4,0),"")</f>
        <v/>
      </c>
      <c r="N3877" s="95" t="str">
        <f t="shared" si="253"/>
        <v/>
      </c>
      <c r="O3877" s="96" t="str">
        <f t="shared" si="254"/>
        <v/>
      </c>
      <c r="P3877" s="14"/>
      <c r="Q3877" s="14"/>
      <c r="R3877" s="218" t="e">
        <f>+VLOOKUP(F3877,'ESTADAR V3 2025'!$D$125:$G$236,4,FALSE)</f>
        <v>#N/A</v>
      </c>
    </row>
    <row r="3878" spans="1:18" x14ac:dyDescent="0.35">
      <c r="A3878" s="83" t="str">
        <f>IFERROR(VLOOKUP(LEFT(F3878,4),Tabla3[[COD]:[PROCESO]],5,0),"")</f>
        <v/>
      </c>
      <c r="B3878" s="15"/>
      <c r="C3878" s="85"/>
      <c r="D3878" s="84" t="e">
        <f>VLOOKUP(E3878,FINCAS!$A$2:$B$77,2,0)</f>
        <v>#N/A</v>
      </c>
      <c r="E3878" s="15"/>
      <c r="F3878" s="15"/>
      <c r="G3878" s="82" t="e">
        <f>VLOOKUP(F3878,'ESTADAR V3 2025'!$D$125:$E$240,2,0)</f>
        <v>#N/A</v>
      </c>
      <c r="H3878" s="86"/>
      <c r="I3878" s="86"/>
      <c r="J3878" s="15"/>
      <c r="K3878" s="92">
        <f t="shared" si="251"/>
        <v>0</v>
      </c>
      <c r="L3878" s="93">
        <f t="shared" si="252"/>
        <v>0</v>
      </c>
      <c r="M3878" s="94" t="str">
        <f>+IFERROR(VLOOKUP(LEFT(F3878,4),'ESTADAR V3 2025'!$C$4:$G$116,4,0),"")</f>
        <v/>
      </c>
      <c r="N3878" s="95" t="str">
        <f t="shared" si="253"/>
        <v/>
      </c>
      <c r="O3878" s="96" t="str">
        <f t="shared" si="254"/>
        <v/>
      </c>
      <c r="P3878" s="14"/>
      <c r="Q3878" s="14"/>
      <c r="R3878" s="218" t="e">
        <f>+VLOOKUP(F3878,'ESTADAR V3 2025'!$D$125:$G$236,4,FALSE)</f>
        <v>#N/A</v>
      </c>
    </row>
    <row r="3879" spans="1:18" x14ac:dyDescent="0.35">
      <c r="A3879" s="83" t="str">
        <f>IFERROR(VLOOKUP(LEFT(F3879,4),Tabla3[[COD]:[PROCESO]],5,0),"")</f>
        <v/>
      </c>
      <c r="B3879" s="15"/>
      <c r="C3879" s="85"/>
      <c r="D3879" s="84" t="e">
        <f>VLOOKUP(E3879,FINCAS!$A$2:$B$77,2,0)</f>
        <v>#N/A</v>
      </c>
      <c r="E3879" s="15"/>
      <c r="F3879" s="15"/>
      <c r="G3879" s="82" t="e">
        <f>VLOOKUP(F3879,'ESTADAR V3 2025'!$D$125:$E$240,2,0)</f>
        <v>#N/A</v>
      </c>
      <c r="H3879" s="86"/>
      <c r="I3879" s="86"/>
      <c r="J3879" s="15"/>
      <c r="K3879" s="92">
        <f t="shared" si="251"/>
        <v>0</v>
      </c>
      <c r="L3879" s="93">
        <f t="shared" si="252"/>
        <v>0</v>
      </c>
      <c r="M3879" s="94" t="str">
        <f>+IFERROR(VLOOKUP(LEFT(F3879,4),'ESTADAR V3 2025'!$C$4:$G$116,4,0),"")</f>
        <v/>
      </c>
      <c r="N3879" s="95" t="str">
        <f t="shared" si="253"/>
        <v/>
      </c>
      <c r="O3879" s="96" t="str">
        <f t="shared" si="254"/>
        <v/>
      </c>
      <c r="P3879" s="14"/>
      <c r="Q3879" s="14"/>
      <c r="R3879" s="218" t="e">
        <f>+VLOOKUP(F3879,'ESTADAR V3 2025'!$D$125:$G$236,4,FALSE)</f>
        <v>#N/A</v>
      </c>
    </row>
    <row r="3880" spans="1:18" x14ac:dyDescent="0.35">
      <c r="A3880" s="83" t="str">
        <f>IFERROR(VLOOKUP(LEFT(F3880,4),Tabla3[[COD]:[PROCESO]],5,0),"")</f>
        <v/>
      </c>
      <c r="B3880" s="15"/>
      <c r="C3880" s="85"/>
      <c r="D3880" s="84" t="e">
        <f>VLOOKUP(E3880,FINCAS!$A$2:$B$77,2,0)</f>
        <v>#N/A</v>
      </c>
      <c r="E3880" s="15"/>
      <c r="F3880" s="15"/>
      <c r="G3880" s="82" t="e">
        <f>VLOOKUP(F3880,'ESTADAR V3 2025'!$D$125:$E$240,2,0)</f>
        <v>#N/A</v>
      </c>
      <c r="H3880" s="86"/>
      <c r="I3880" s="86"/>
      <c r="J3880" s="15"/>
      <c r="K3880" s="92">
        <f t="shared" si="251"/>
        <v>0</v>
      </c>
      <c r="L3880" s="93">
        <f t="shared" si="252"/>
        <v>0</v>
      </c>
      <c r="M3880" s="94" t="str">
        <f>+IFERROR(VLOOKUP(LEFT(F3880,4),'ESTADAR V3 2025'!$C$4:$G$116,4,0),"")</f>
        <v/>
      </c>
      <c r="N3880" s="95" t="str">
        <f t="shared" si="253"/>
        <v/>
      </c>
      <c r="O3880" s="96" t="str">
        <f t="shared" si="254"/>
        <v/>
      </c>
      <c r="P3880" s="14"/>
      <c r="Q3880" s="14"/>
      <c r="R3880" s="218" t="e">
        <f>+VLOOKUP(F3880,'ESTADAR V3 2025'!$D$125:$G$236,4,FALSE)</f>
        <v>#N/A</v>
      </c>
    </row>
    <row r="3881" spans="1:18" x14ac:dyDescent="0.35">
      <c r="A3881" s="83" t="str">
        <f>IFERROR(VLOOKUP(LEFT(F3881,4),Tabla3[[COD]:[PROCESO]],5,0),"")</f>
        <v/>
      </c>
      <c r="B3881" s="15"/>
      <c r="C3881" s="85"/>
      <c r="D3881" s="84" t="e">
        <f>VLOOKUP(E3881,FINCAS!$A$2:$B$77,2,0)</f>
        <v>#N/A</v>
      </c>
      <c r="E3881" s="15"/>
      <c r="F3881" s="15"/>
      <c r="G3881" s="82" t="e">
        <f>VLOOKUP(F3881,'ESTADAR V3 2025'!$D$125:$E$240,2,0)</f>
        <v>#N/A</v>
      </c>
      <c r="H3881" s="86"/>
      <c r="I3881" s="86"/>
      <c r="J3881" s="15"/>
      <c r="K3881" s="92">
        <f t="shared" si="251"/>
        <v>0</v>
      </c>
      <c r="L3881" s="93">
        <f t="shared" si="252"/>
        <v>0</v>
      </c>
      <c r="M3881" s="94" t="str">
        <f>+IFERROR(VLOOKUP(LEFT(F3881,4),'ESTADAR V3 2025'!$C$4:$G$116,4,0),"")</f>
        <v/>
      </c>
      <c r="N3881" s="95" t="str">
        <f t="shared" si="253"/>
        <v/>
      </c>
      <c r="O3881" s="96" t="str">
        <f t="shared" si="254"/>
        <v/>
      </c>
      <c r="P3881" s="14"/>
      <c r="Q3881" s="14"/>
      <c r="R3881" s="218" t="e">
        <f>+VLOOKUP(F3881,'ESTADAR V3 2025'!$D$125:$G$236,4,FALSE)</f>
        <v>#N/A</v>
      </c>
    </row>
    <row r="3882" spans="1:18" x14ac:dyDescent="0.35">
      <c r="A3882" s="83" t="str">
        <f>IFERROR(VLOOKUP(LEFT(F3882,4),Tabla3[[COD]:[PROCESO]],5,0),"")</f>
        <v/>
      </c>
      <c r="B3882" s="15"/>
      <c r="C3882" s="85"/>
      <c r="D3882" s="84" t="e">
        <f>VLOOKUP(E3882,FINCAS!$A$2:$B$77,2,0)</f>
        <v>#N/A</v>
      </c>
      <c r="E3882" s="15"/>
      <c r="F3882" s="15"/>
      <c r="G3882" s="82" t="e">
        <f>VLOOKUP(F3882,'ESTADAR V3 2025'!$D$125:$E$240,2,0)</f>
        <v>#N/A</v>
      </c>
      <c r="H3882" s="86"/>
      <c r="I3882" s="86"/>
      <c r="J3882" s="15"/>
      <c r="K3882" s="92">
        <f t="shared" si="251"/>
        <v>0</v>
      </c>
      <c r="L3882" s="93">
        <f t="shared" si="252"/>
        <v>0</v>
      </c>
      <c r="M3882" s="94" t="str">
        <f>+IFERROR(VLOOKUP(LEFT(F3882,4),'ESTADAR V3 2025'!$C$4:$G$116,4,0),"")</f>
        <v/>
      </c>
      <c r="N3882" s="95" t="str">
        <f t="shared" si="253"/>
        <v/>
      </c>
      <c r="O3882" s="96" t="str">
        <f t="shared" si="254"/>
        <v/>
      </c>
      <c r="P3882" s="14"/>
      <c r="Q3882" s="14"/>
      <c r="R3882" s="218" t="e">
        <f>+VLOOKUP(F3882,'ESTADAR V3 2025'!$D$125:$G$236,4,FALSE)</f>
        <v>#N/A</v>
      </c>
    </row>
    <row r="3883" spans="1:18" x14ac:dyDescent="0.35">
      <c r="A3883" s="83" t="str">
        <f>IFERROR(VLOOKUP(LEFT(F3883,4),Tabla3[[COD]:[PROCESO]],5,0),"")</f>
        <v/>
      </c>
      <c r="B3883" s="15"/>
      <c r="C3883" s="85"/>
      <c r="D3883" s="84" t="e">
        <f>VLOOKUP(E3883,FINCAS!$A$2:$B$77,2,0)</f>
        <v>#N/A</v>
      </c>
      <c r="E3883" s="15"/>
      <c r="F3883" s="15"/>
      <c r="G3883" s="82" t="e">
        <f>VLOOKUP(F3883,'ESTADAR V3 2025'!$D$125:$E$240,2,0)</f>
        <v>#N/A</v>
      </c>
      <c r="H3883" s="86"/>
      <c r="I3883" s="86"/>
      <c r="J3883" s="15"/>
      <c r="K3883" s="92">
        <f t="shared" si="251"/>
        <v>0</v>
      </c>
      <c r="L3883" s="93">
        <f t="shared" si="252"/>
        <v>0</v>
      </c>
      <c r="M3883" s="94" t="str">
        <f>+IFERROR(VLOOKUP(LEFT(F3883,4),'ESTADAR V3 2025'!$C$4:$G$116,4,0),"")</f>
        <v/>
      </c>
      <c r="N3883" s="95" t="str">
        <f t="shared" si="253"/>
        <v/>
      </c>
      <c r="O3883" s="96" t="str">
        <f t="shared" si="254"/>
        <v/>
      </c>
      <c r="P3883" s="14"/>
      <c r="Q3883" s="14"/>
      <c r="R3883" s="218" t="e">
        <f>+VLOOKUP(F3883,'ESTADAR V3 2025'!$D$125:$G$236,4,FALSE)</f>
        <v>#N/A</v>
      </c>
    </row>
    <row r="3884" spans="1:18" x14ac:dyDescent="0.35">
      <c r="A3884" s="83" t="str">
        <f>IFERROR(VLOOKUP(LEFT(F3884,4),Tabla3[[COD]:[PROCESO]],5,0),"")</f>
        <v/>
      </c>
      <c r="B3884" s="15"/>
      <c r="C3884" s="85"/>
      <c r="D3884" s="84" t="e">
        <f>VLOOKUP(E3884,FINCAS!$A$2:$B$77,2,0)</f>
        <v>#N/A</v>
      </c>
      <c r="E3884" s="15"/>
      <c r="F3884" s="15"/>
      <c r="G3884" s="82" t="e">
        <f>VLOOKUP(F3884,'ESTADAR V3 2025'!$D$125:$E$240,2,0)</f>
        <v>#N/A</v>
      </c>
      <c r="H3884" s="86"/>
      <c r="I3884" s="86"/>
      <c r="J3884" s="15"/>
      <c r="K3884" s="92">
        <f t="shared" si="251"/>
        <v>0</v>
      </c>
      <c r="L3884" s="93">
        <f t="shared" si="252"/>
        <v>0</v>
      </c>
      <c r="M3884" s="94" t="str">
        <f>+IFERROR(VLOOKUP(LEFT(F3884,4),'ESTADAR V3 2025'!$C$4:$G$116,4,0),"")</f>
        <v/>
      </c>
      <c r="N3884" s="95" t="str">
        <f t="shared" si="253"/>
        <v/>
      </c>
      <c r="O3884" s="96" t="str">
        <f t="shared" si="254"/>
        <v/>
      </c>
      <c r="P3884" s="14"/>
      <c r="Q3884" s="14"/>
      <c r="R3884" s="218" t="e">
        <f>+VLOOKUP(F3884,'ESTADAR V3 2025'!$D$125:$G$236,4,FALSE)</f>
        <v>#N/A</v>
      </c>
    </row>
    <row r="3885" spans="1:18" x14ac:dyDescent="0.35">
      <c r="A3885" s="83" t="str">
        <f>IFERROR(VLOOKUP(LEFT(F3885,4),Tabla3[[COD]:[PROCESO]],5,0),"")</f>
        <v/>
      </c>
      <c r="B3885" s="15"/>
      <c r="C3885" s="85"/>
      <c r="D3885" s="84" t="e">
        <f>VLOOKUP(E3885,FINCAS!$A$2:$B$77,2,0)</f>
        <v>#N/A</v>
      </c>
      <c r="E3885" s="15"/>
      <c r="F3885" s="15"/>
      <c r="G3885" s="82" t="e">
        <f>VLOOKUP(F3885,'ESTADAR V3 2025'!$D$125:$E$240,2,0)</f>
        <v>#N/A</v>
      </c>
      <c r="H3885" s="86"/>
      <c r="I3885" s="86"/>
      <c r="J3885" s="15"/>
      <c r="K3885" s="92">
        <f t="shared" si="251"/>
        <v>0</v>
      </c>
      <c r="L3885" s="93">
        <f t="shared" si="252"/>
        <v>0</v>
      </c>
      <c r="M3885" s="94" t="str">
        <f>+IFERROR(VLOOKUP(LEFT(F3885,4),'ESTADAR V3 2025'!$C$4:$G$116,4,0),"")</f>
        <v/>
      </c>
      <c r="N3885" s="95" t="str">
        <f t="shared" si="253"/>
        <v/>
      </c>
      <c r="O3885" s="96" t="str">
        <f t="shared" si="254"/>
        <v/>
      </c>
      <c r="P3885" s="14"/>
      <c r="Q3885" s="14"/>
      <c r="R3885" s="218" t="e">
        <f>+VLOOKUP(F3885,'ESTADAR V3 2025'!$D$125:$G$236,4,FALSE)</f>
        <v>#N/A</v>
      </c>
    </row>
    <row r="3886" spans="1:18" x14ac:dyDescent="0.35">
      <c r="A3886" s="83" t="str">
        <f>IFERROR(VLOOKUP(LEFT(F3886,4),Tabla3[[COD]:[PROCESO]],5,0),"")</f>
        <v/>
      </c>
      <c r="B3886" s="15"/>
      <c r="C3886" s="85"/>
      <c r="D3886" s="84" t="e">
        <f>VLOOKUP(E3886,FINCAS!$A$2:$B$77,2,0)</f>
        <v>#N/A</v>
      </c>
      <c r="E3886" s="15"/>
      <c r="F3886" s="15"/>
      <c r="G3886" s="82" t="e">
        <f>VLOOKUP(F3886,'ESTADAR V3 2025'!$D$125:$E$240,2,0)</f>
        <v>#N/A</v>
      </c>
      <c r="H3886" s="86"/>
      <c r="I3886" s="86"/>
      <c r="J3886" s="15"/>
      <c r="K3886" s="92">
        <f t="shared" si="251"/>
        <v>0</v>
      </c>
      <c r="L3886" s="93">
        <f t="shared" si="252"/>
        <v>0</v>
      </c>
      <c r="M3886" s="94" t="str">
        <f>+IFERROR(VLOOKUP(LEFT(F3886,4),'ESTADAR V3 2025'!$C$4:$G$116,4,0),"")</f>
        <v/>
      </c>
      <c r="N3886" s="95" t="str">
        <f t="shared" si="253"/>
        <v/>
      </c>
      <c r="O3886" s="96" t="str">
        <f t="shared" si="254"/>
        <v/>
      </c>
      <c r="P3886" s="14"/>
      <c r="Q3886" s="14"/>
      <c r="R3886" s="218" t="e">
        <f>+VLOOKUP(F3886,'ESTADAR V3 2025'!$D$125:$G$236,4,FALSE)</f>
        <v>#N/A</v>
      </c>
    </row>
    <row r="3887" spans="1:18" x14ac:dyDescent="0.35">
      <c r="A3887" s="83" t="str">
        <f>IFERROR(VLOOKUP(LEFT(F3887,4),Tabla3[[COD]:[PROCESO]],5,0),"")</f>
        <v/>
      </c>
      <c r="B3887" s="15"/>
      <c r="C3887" s="85"/>
      <c r="D3887" s="84" t="e">
        <f>VLOOKUP(E3887,FINCAS!$A$2:$B$77,2,0)</f>
        <v>#N/A</v>
      </c>
      <c r="E3887" s="15"/>
      <c r="F3887" s="15"/>
      <c r="G3887" s="82" t="e">
        <f>VLOOKUP(F3887,'ESTADAR V3 2025'!$D$125:$E$240,2,0)</f>
        <v>#N/A</v>
      </c>
      <c r="H3887" s="86"/>
      <c r="I3887" s="86"/>
      <c r="J3887" s="15"/>
      <c r="K3887" s="92">
        <f t="shared" si="251"/>
        <v>0</v>
      </c>
      <c r="L3887" s="93">
        <f t="shared" si="252"/>
        <v>0</v>
      </c>
      <c r="M3887" s="94" t="str">
        <f>+IFERROR(VLOOKUP(LEFT(F3887,4),'ESTADAR V3 2025'!$C$4:$G$116,4,0),"")</f>
        <v/>
      </c>
      <c r="N3887" s="95" t="str">
        <f t="shared" si="253"/>
        <v/>
      </c>
      <c r="O3887" s="96" t="str">
        <f t="shared" si="254"/>
        <v/>
      </c>
      <c r="P3887" s="14"/>
      <c r="Q3887" s="14"/>
      <c r="R3887" s="218" t="e">
        <f>+VLOOKUP(F3887,'ESTADAR V3 2025'!$D$125:$G$236,4,FALSE)</f>
        <v>#N/A</v>
      </c>
    </row>
    <row r="3888" spans="1:18" x14ac:dyDescent="0.35">
      <c r="A3888" s="83" t="str">
        <f>IFERROR(VLOOKUP(LEFT(F3888,4),Tabla3[[COD]:[PROCESO]],5,0),"")</f>
        <v/>
      </c>
      <c r="B3888" s="15"/>
      <c r="C3888" s="85"/>
      <c r="D3888" s="84" t="e">
        <f>VLOOKUP(E3888,FINCAS!$A$2:$B$77,2,0)</f>
        <v>#N/A</v>
      </c>
      <c r="E3888" s="15"/>
      <c r="F3888" s="15"/>
      <c r="G3888" s="82" t="e">
        <f>VLOOKUP(F3888,'ESTADAR V3 2025'!$D$125:$E$240,2,0)</f>
        <v>#N/A</v>
      </c>
      <c r="H3888" s="86"/>
      <c r="I3888" s="86"/>
      <c r="J3888" s="15"/>
      <c r="K3888" s="92">
        <f t="shared" si="251"/>
        <v>0</v>
      </c>
      <c r="L3888" s="93">
        <f t="shared" si="252"/>
        <v>0</v>
      </c>
      <c r="M3888" s="94" t="str">
        <f>+IFERROR(VLOOKUP(LEFT(F3888,4),'ESTADAR V3 2025'!$C$4:$G$116,4,0),"")</f>
        <v/>
      </c>
      <c r="N3888" s="95" t="str">
        <f t="shared" si="253"/>
        <v/>
      </c>
      <c r="O3888" s="96" t="str">
        <f t="shared" si="254"/>
        <v/>
      </c>
      <c r="P3888" s="14"/>
      <c r="Q3888" s="14"/>
      <c r="R3888" s="218" t="e">
        <f>+VLOOKUP(F3888,'ESTADAR V3 2025'!$D$125:$G$236,4,FALSE)</f>
        <v>#N/A</v>
      </c>
    </row>
    <row r="3889" spans="1:18" x14ac:dyDescent="0.35">
      <c r="A3889" s="83" t="str">
        <f>IFERROR(VLOOKUP(LEFT(F3889,4),Tabla3[[COD]:[PROCESO]],5,0),"")</f>
        <v/>
      </c>
      <c r="B3889" s="15"/>
      <c r="C3889" s="85"/>
      <c r="D3889" s="84" t="e">
        <f>VLOOKUP(E3889,FINCAS!$A$2:$B$77,2,0)</f>
        <v>#N/A</v>
      </c>
      <c r="E3889" s="15"/>
      <c r="F3889" s="15"/>
      <c r="G3889" s="82" t="e">
        <f>VLOOKUP(F3889,'ESTADAR V3 2025'!$D$125:$E$240,2,0)</f>
        <v>#N/A</v>
      </c>
      <c r="H3889" s="86"/>
      <c r="I3889" s="86"/>
      <c r="J3889" s="15"/>
      <c r="K3889" s="92">
        <f t="shared" si="251"/>
        <v>0</v>
      </c>
      <c r="L3889" s="93">
        <f t="shared" si="252"/>
        <v>0</v>
      </c>
      <c r="M3889" s="94" t="str">
        <f>+IFERROR(VLOOKUP(LEFT(F3889,4),'ESTADAR V3 2025'!$C$4:$G$116,4,0),"")</f>
        <v/>
      </c>
      <c r="N3889" s="95" t="str">
        <f t="shared" si="253"/>
        <v/>
      </c>
      <c r="O3889" s="96" t="str">
        <f t="shared" si="254"/>
        <v/>
      </c>
      <c r="P3889" s="14"/>
      <c r="Q3889" s="14"/>
      <c r="R3889" s="218" t="e">
        <f>+VLOOKUP(F3889,'ESTADAR V3 2025'!$D$125:$G$236,4,FALSE)</f>
        <v>#N/A</v>
      </c>
    </row>
    <row r="3890" spans="1:18" x14ac:dyDescent="0.35">
      <c r="A3890" s="83" t="str">
        <f>IFERROR(VLOOKUP(LEFT(F3890,4),Tabla3[[COD]:[PROCESO]],5,0),"")</f>
        <v/>
      </c>
      <c r="B3890" s="15"/>
      <c r="C3890" s="85"/>
      <c r="D3890" s="84" t="e">
        <f>VLOOKUP(E3890,FINCAS!$A$2:$B$77,2,0)</f>
        <v>#N/A</v>
      </c>
      <c r="E3890" s="15"/>
      <c r="F3890" s="15"/>
      <c r="G3890" s="82" t="e">
        <f>VLOOKUP(F3890,'ESTADAR V3 2025'!$D$125:$E$240,2,0)</f>
        <v>#N/A</v>
      </c>
      <c r="H3890" s="86"/>
      <c r="I3890" s="86"/>
      <c r="J3890" s="15"/>
      <c r="K3890" s="92">
        <f t="shared" si="251"/>
        <v>0</v>
      </c>
      <c r="L3890" s="93">
        <f t="shared" si="252"/>
        <v>0</v>
      </c>
      <c r="M3890" s="94" t="str">
        <f>+IFERROR(VLOOKUP(LEFT(F3890,4),'ESTADAR V3 2025'!$C$4:$G$116,4,0),"")</f>
        <v/>
      </c>
      <c r="N3890" s="95" t="str">
        <f t="shared" si="253"/>
        <v/>
      </c>
      <c r="O3890" s="96" t="str">
        <f t="shared" si="254"/>
        <v/>
      </c>
      <c r="P3890" s="14"/>
      <c r="Q3890" s="14"/>
      <c r="R3890" s="218" t="e">
        <f>+VLOOKUP(F3890,'ESTADAR V3 2025'!$D$125:$G$236,4,FALSE)</f>
        <v>#N/A</v>
      </c>
    </row>
    <row r="3891" spans="1:18" x14ac:dyDescent="0.35">
      <c r="A3891" s="83" t="str">
        <f>IFERROR(VLOOKUP(LEFT(F3891,4),Tabla3[[COD]:[PROCESO]],5,0),"")</f>
        <v/>
      </c>
      <c r="B3891" s="15"/>
      <c r="C3891" s="85"/>
      <c r="D3891" s="84" t="e">
        <f>VLOOKUP(E3891,FINCAS!$A$2:$B$77,2,0)</f>
        <v>#N/A</v>
      </c>
      <c r="E3891" s="15"/>
      <c r="F3891" s="15"/>
      <c r="G3891" s="82" t="e">
        <f>VLOOKUP(F3891,'ESTADAR V3 2025'!$D$125:$E$240,2,0)</f>
        <v>#N/A</v>
      </c>
      <c r="H3891" s="86"/>
      <c r="I3891" s="86"/>
      <c r="J3891" s="15"/>
      <c r="K3891" s="92">
        <f t="shared" si="251"/>
        <v>0</v>
      </c>
      <c r="L3891" s="93">
        <f t="shared" si="252"/>
        <v>0</v>
      </c>
      <c r="M3891" s="94" t="str">
        <f>+IFERROR(VLOOKUP(LEFT(F3891,4),'ESTADAR V3 2025'!$C$4:$G$116,4,0),"")</f>
        <v/>
      </c>
      <c r="N3891" s="95" t="str">
        <f t="shared" si="253"/>
        <v/>
      </c>
      <c r="O3891" s="96" t="str">
        <f t="shared" si="254"/>
        <v/>
      </c>
      <c r="P3891" s="14"/>
      <c r="Q3891" s="14"/>
      <c r="R3891" s="218" t="e">
        <f>+VLOOKUP(F3891,'ESTADAR V3 2025'!$D$125:$G$236,4,FALSE)</f>
        <v>#N/A</v>
      </c>
    </row>
    <row r="3892" spans="1:18" x14ac:dyDescent="0.35">
      <c r="A3892" s="83" t="str">
        <f>IFERROR(VLOOKUP(LEFT(F3892,4),Tabla3[[COD]:[PROCESO]],5,0),"")</f>
        <v/>
      </c>
      <c r="B3892" s="15"/>
      <c r="C3892" s="85"/>
      <c r="D3892" s="84" t="e">
        <f>VLOOKUP(E3892,FINCAS!$A$2:$B$77,2,0)</f>
        <v>#N/A</v>
      </c>
      <c r="E3892" s="15"/>
      <c r="F3892" s="15"/>
      <c r="G3892" s="82" t="e">
        <f>VLOOKUP(F3892,'ESTADAR V3 2025'!$D$125:$E$240,2,0)</f>
        <v>#N/A</v>
      </c>
      <c r="H3892" s="86"/>
      <c r="I3892" s="86"/>
      <c r="J3892" s="15"/>
      <c r="K3892" s="92">
        <f t="shared" si="251"/>
        <v>0</v>
      </c>
      <c r="L3892" s="93">
        <f t="shared" si="252"/>
        <v>0</v>
      </c>
      <c r="M3892" s="94" t="str">
        <f>+IFERROR(VLOOKUP(LEFT(F3892,4),'ESTADAR V3 2025'!$C$4:$G$116,4,0),"")</f>
        <v/>
      </c>
      <c r="N3892" s="95" t="str">
        <f t="shared" si="253"/>
        <v/>
      </c>
      <c r="O3892" s="96" t="str">
        <f t="shared" si="254"/>
        <v/>
      </c>
      <c r="P3892" s="14"/>
      <c r="Q3892" s="14"/>
      <c r="R3892" s="218" t="e">
        <f>+VLOOKUP(F3892,'ESTADAR V3 2025'!$D$125:$G$236,4,FALSE)</f>
        <v>#N/A</v>
      </c>
    </row>
    <row r="3893" spans="1:18" x14ac:dyDescent="0.35">
      <c r="A3893" s="83" t="str">
        <f>IFERROR(VLOOKUP(LEFT(F3893,4),Tabla3[[COD]:[PROCESO]],5,0),"")</f>
        <v/>
      </c>
      <c r="B3893" s="15"/>
      <c r="C3893" s="85"/>
      <c r="D3893" s="84" t="e">
        <f>VLOOKUP(E3893,FINCAS!$A$2:$B$77,2,0)</f>
        <v>#N/A</v>
      </c>
      <c r="E3893" s="15"/>
      <c r="F3893" s="15"/>
      <c r="G3893" s="82" t="e">
        <f>VLOOKUP(F3893,'ESTADAR V3 2025'!$D$125:$E$240,2,0)</f>
        <v>#N/A</v>
      </c>
      <c r="H3893" s="86"/>
      <c r="I3893" s="86"/>
      <c r="J3893" s="15"/>
      <c r="K3893" s="92">
        <f t="shared" si="251"/>
        <v>0</v>
      </c>
      <c r="L3893" s="93">
        <f t="shared" si="252"/>
        <v>0</v>
      </c>
      <c r="M3893" s="94" t="str">
        <f>+IFERROR(VLOOKUP(LEFT(F3893,4),'ESTADAR V3 2025'!$C$4:$G$116,4,0),"")</f>
        <v/>
      </c>
      <c r="N3893" s="95" t="str">
        <f t="shared" si="253"/>
        <v/>
      </c>
      <c r="O3893" s="96" t="str">
        <f t="shared" si="254"/>
        <v/>
      </c>
      <c r="P3893" s="14"/>
      <c r="Q3893" s="14"/>
      <c r="R3893" s="218" t="e">
        <f>+VLOOKUP(F3893,'ESTADAR V3 2025'!$D$125:$G$236,4,FALSE)</f>
        <v>#N/A</v>
      </c>
    </row>
    <row r="3894" spans="1:18" x14ac:dyDescent="0.35">
      <c r="A3894" s="83" t="str">
        <f>IFERROR(VLOOKUP(LEFT(F3894,4),Tabla3[[COD]:[PROCESO]],5,0),"")</f>
        <v/>
      </c>
      <c r="B3894" s="15"/>
      <c r="C3894" s="85"/>
      <c r="D3894" s="84" t="e">
        <f>VLOOKUP(E3894,FINCAS!$A$2:$B$77,2,0)</f>
        <v>#N/A</v>
      </c>
      <c r="E3894" s="15"/>
      <c r="F3894" s="15"/>
      <c r="G3894" s="82" t="e">
        <f>VLOOKUP(F3894,'ESTADAR V3 2025'!$D$125:$E$240,2,0)</f>
        <v>#N/A</v>
      </c>
      <c r="H3894" s="86"/>
      <c r="I3894" s="86"/>
      <c r="J3894" s="15"/>
      <c r="K3894" s="92">
        <f t="shared" si="251"/>
        <v>0</v>
      </c>
      <c r="L3894" s="93">
        <f t="shared" si="252"/>
        <v>0</v>
      </c>
      <c r="M3894" s="94" t="str">
        <f>+IFERROR(VLOOKUP(LEFT(F3894,4),'ESTADAR V3 2025'!$C$4:$G$116,4,0),"")</f>
        <v/>
      </c>
      <c r="N3894" s="95" t="str">
        <f t="shared" si="253"/>
        <v/>
      </c>
      <c r="O3894" s="96" t="str">
        <f t="shared" si="254"/>
        <v/>
      </c>
      <c r="P3894" s="14"/>
      <c r="Q3894" s="14"/>
      <c r="R3894" s="218" t="e">
        <f>+VLOOKUP(F3894,'ESTADAR V3 2025'!$D$125:$G$236,4,FALSE)</f>
        <v>#N/A</v>
      </c>
    </row>
    <row r="3895" spans="1:18" x14ac:dyDescent="0.35">
      <c r="A3895" s="83" t="str">
        <f>IFERROR(VLOOKUP(LEFT(F3895,4),Tabla3[[COD]:[PROCESO]],5,0),"")</f>
        <v/>
      </c>
      <c r="B3895" s="15"/>
      <c r="C3895" s="85"/>
      <c r="D3895" s="84" t="e">
        <f>VLOOKUP(E3895,FINCAS!$A$2:$B$77,2,0)</f>
        <v>#N/A</v>
      </c>
      <c r="E3895" s="15"/>
      <c r="F3895" s="15"/>
      <c r="G3895" s="82" t="e">
        <f>VLOOKUP(F3895,'ESTADAR V3 2025'!$D$125:$E$240,2,0)</f>
        <v>#N/A</v>
      </c>
      <c r="H3895" s="86"/>
      <c r="I3895" s="86"/>
      <c r="J3895" s="15"/>
      <c r="K3895" s="92">
        <f t="shared" si="251"/>
        <v>0</v>
      </c>
      <c r="L3895" s="93">
        <f t="shared" si="252"/>
        <v>0</v>
      </c>
      <c r="M3895" s="94" t="str">
        <f>+IFERROR(VLOOKUP(LEFT(F3895,4),'ESTADAR V3 2025'!$C$4:$G$116,4,0),"")</f>
        <v/>
      </c>
      <c r="N3895" s="95" t="str">
        <f t="shared" si="253"/>
        <v/>
      </c>
      <c r="O3895" s="96" t="str">
        <f t="shared" si="254"/>
        <v/>
      </c>
      <c r="P3895" s="14"/>
      <c r="Q3895" s="14"/>
      <c r="R3895" s="218" t="e">
        <f>+VLOOKUP(F3895,'ESTADAR V3 2025'!$D$125:$G$236,4,FALSE)</f>
        <v>#N/A</v>
      </c>
    </row>
    <row r="3896" spans="1:18" x14ac:dyDescent="0.35">
      <c r="A3896" s="83" t="str">
        <f>IFERROR(VLOOKUP(LEFT(F3896,4),Tabla3[[COD]:[PROCESO]],5,0),"")</f>
        <v/>
      </c>
      <c r="B3896" s="15"/>
      <c r="C3896" s="85"/>
      <c r="D3896" s="84" t="e">
        <f>VLOOKUP(E3896,FINCAS!$A$2:$B$77,2,0)</f>
        <v>#N/A</v>
      </c>
      <c r="E3896" s="15"/>
      <c r="F3896" s="15"/>
      <c r="G3896" s="82" t="e">
        <f>VLOOKUP(F3896,'ESTADAR V3 2025'!$D$125:$E$240,2,0)</f>
        <v>#N/A</v>
      </c>
      <c r="H3896" s="86"/>
      <c r="I3896" s="86"/>
      <c r="J3896" s="15"/>
      <c r="K3896" s="92">
        <f t="shared" si="251"/>
        <v>0</v>
      </c>
      <c r="L3896" s="93">
        <f t="shared" si="252"/>
        <v>0</v>
      </c>
      <c r="M3896" s="94" t="str">
        <f>+IFERROR(VLOOKUP(LEFT(F3896,4),'ESTADAR V3 2025'!$C$4:$G$116,4,0),"")</f>
        <v/>
      </c>
      <c r="N3896" s="95" t="str">
        <f t="shared" si="253"/>
        <v/>
      </c>
      <c r="O3896" s="96" t="str">
        <f t="shared" si="254"/>
        <v/>
      </c>
      <c r="P3896" s="14"/>
      <c r="Q3896" s="14"/>
      <c r="R3896" s="218" t="e">
        <f>+VLOOKUP(F3896,'ESTADAR V3 2025'!$D$125:$G$236,4,FALSE)</f>
        <v>#N/A</v>
      </c>
    </row>
    <row r="3897" spans="1:18" x14ac:dyDescent="0.35">
      <c r="A3897" s="83" t="str">
        <f>IFERROR(VLOOKUP(LEFT(F3897,4),Tabla3[[COD]:[PROCESO]],5,0),"")</f>
        <v/>
      </c>
      <c r="B3897" s="15"/>
      <c r="C3897" s="85"/>
      <c r="D3897" s="84" t="e">
        <f>VLOOKUP(E3897,FINCAS!$A$2:$B$77,2,0)</f>
        <v>#N/A</v>
      </c>
      <c r="E3897" s="15"/>
      <c r="F3897" s="15"/>
      <c r="G3897" s="82" t="e">
        <f>VLOOKUP(F3897,'ESTADAR V3 2025'!$D$125:$E$240,2,0)</f>
        <v>#N/A</v>
      </c>
      <c r="H3897" s="86"/>
      <c r="I3897" s="86"/>
      <c r="J3897" s="15"/>
      <c r="K3897" s="92">
        <f t="shared" si="251"/>
        <v>0</v>
      </c>
      <c r="L3897" s="93">
        <f t="shared" si="252"/>
        <v>0</v>
      </c>
      <c r="M3897" s="94" t="str">
        <f>+IFERROR(VLOOKUP(LEFT(F3897,4),'ESTADAR V3 2025'!$C$4:$G$116,4,0),"")</f>
        <v/>
      </c>
      <c r="N3897" s="95" t="str">
        <f t="shared" si="253"/>
        <v/>
      </c>
      <c r="O3897" s="96" t="str">
        <f t="shared" si="254"/>
        <v/>
      </c>
      <c r="P3897" s="14"/>
      <c r="Q3897" s="14"/>
      <c r="R3897" s="218" t="e">
        <f>+VLOOKUP(F3897,'ESTADAR V3 2025'!$D$125:$G$236,4,FALSE)</f>
        <v>#N/A</v>
      </c>
    </row>
    <row r="3898" spans="1:18" x14ac:dyDescent="0.35">
      <c r="A3898" s="83" t="str">
        <f>IFERROR(VLOOKUP(LEFT(F3898,4),Tabla3[[COD]:[PROCESO]],5,0),"")</f>
        <v/>
      </c>
      <c r="B3898" s="15"/>
      <c r="C3898" s="85"/>
      <c r="D3898" s="84" t="e">
        <f>VLOOKUP(E3898,FINCAS!$A$2:$B$77,2,0)</f>
        <v>#N/A</v>
      </c>
      <c r="E3898" s="15"/>
      <c r="F3898" s="15"/>
      <c r="G3898" s="82" t="e">
        <f>VLOOKUP(F3898,'ESTADAR V3 2025'!$D$125:$E$240,2,0)</f>
        <v>#N/A</v>
      </c>
      <c r="H3898" s="86"/>
      <c r="I3898" s="86"/>
      <c r="J3898" s="15"/>
      <c r="K3898" s="92">
        <f t="shared" si="251"/>
        <v>0</v>
      </c>
      <c r="L3898" s="93">
        <f t="shared" si="252"/>
        <v>0</v>
      </c>
      <c r="M3898" s="94" t="str">
        <f>+IFERROR(VLOOKUP(LEFT(F3898,4),'ESTADAR V3 2025'!$C$4:$G$116,4,0),"")</f>
        <v/>
      </c>
      <c r="N3898" s="95" t="str">
        <f t="shared" si="253"/>
        <v/>
      </c>
      <c r="O3898" s="96" t="str">
        <f t="shared" si="254"/>
        <v/>
      </c>
      <c r="P3898" s="14"/>
      <c r="Q3898" s="14"/>
      <c r="R3898" s="218" t="e">
        <f>+VLOOKUP(F3898,'ESTADAR V3 2025'!$D$125:$G$236,4,FALSE)</f>
        <v>#N/A</v>
      </c>
    </row>
    <row r="3899" spans="1:18" x14ac:dyDescent="0.35">
      <c r="A3899" s="83" t="str">
        <f>IFERROR(VLOOKUP(LEFT(F3899,4),Tabla3[[COD]:[PROCESO]],5,0),"")</f>
        <v/>
      </c>
      <c r="B3899" s="15"/>
      <c r="C3899" s="85"/>
      <c r="D3899" s="84" t="e">
        <f>VLOOKUP(E3899,FINCAS!$A$2:$B$77,2,0)</f>
        <v>#N/A</v>
      </c>
      <c r="E3899" s="15"/>
      <c r="F3899" s="15"/>
      <c r="G3899" s="82" t="e">
        <f>VLOOKUP(F3899,'ESTADAR V3 2025'!$D$125:$E$240,2,0)</f>
        <v>#N/A</v>
      </c>
      <c r="H3899" s="86"/>
      <c r="I3899" s="86"/>
      <c r="J3899" s="15"/>
      <c r="K3899" s="92">
        <f t="shared" si="251"/>
        <v>0</v>
      </c>
      <c r="L3899" s="93">
        <f t="shared" si="252"/>
        <v>0</v>
      </c>
      <c r="M3899" s="94" t="str">
        <f>+IFERROR(VLOOKUP(LEFT(F3899,4),'ESTADAR V3 2025'!$C$4:$G$116,4,0),"")</f>
        <v/>
      </c>
      <c r="N3899" s="95" t="str">
        <f t="shared" si="253"/>
        <v/>
      </c>
      <c r="O3899" s="96" t="str">
        <f t="shared" si="254"/>
        <v/>
      </c>
      <c r="P3899" s="14"/>
      <c r="Q3899" s="14"/>
      <c r="R3899" s="218" t="e">
        <f>+VLOOKUP(F3899,'ESTADAR V3 2025'!$D$125:$G$236,4,FALSE)</f>
        <v>#N/A</v>
      </c>
    </row>
    <row r="3900" spans="1:18" x14ac:dyDescent="0.35">
      <c r="A3900" s="83" t="str">
        <f>IFERROR(VLOOKUP(LEFT(F3900,4),Tabla3[[COD]:[PROCESO]],5,0),"")</f>
        <v/>
      </c>
      <c r="B3900" s="15"/>
      <c r="C3900" s="85"/>
      <c r="D3900" s="84" t="e">
        <f>VLOOKUP(E3900,FINCAS!$A$2:$B$77,2,0)</f>
        <v>#N/A</v>
      </c>
      <c r="E3900" s="15"/>
      <c r="F3900" s="15"/>
      <c r="G3900" s="82" t="e">
        <f>VLOOKUP(F3900,'ESTADAR V3 2025'!$D$125:$E$240,2,0)</f>
        <v>#N/A</v>
      </c>
      <c r="H3900" s="86"/>
      <c r="I3900" s="86"/>
      <c r="J3900" s="15"/>
      <c r="K3900" s="92">
        <f t="shared" si="251"/>
        <v>0</v>
      </c>
      <c r="L3900" s="93">
        <f t="shared" si="252"/>
        <v>0</v>
      </c>
      <c r="M3900" s="94" t="str">
        <f>+IFERROR(VLOOKUP(LEFT(F3900,4),'ESTADAR V3 2025'!$C$4:$G$116,4,0),"")</f>
        <v/>
      </c>
      <c r="N3900" s="95" t="str">
        <f t="shared" si="253"/>
        <v/>
      </c>
      <c r="O3900" s="96" t="str">
        <f t="shared" si="254"/>
        <v/>
      </c>
      <c r="P3900" s="14"/>
      <c r="Q3900" s="14"/>
      <c r="R3900" s="218" t="e">
        <f>+VLOOKUP(F3900,'ESTADAR V3 2025'!$D$125:$G$236,4,FALSE)</f>
        <v>#N/A</v>
      </c>
    </row>
    <row r="3901" spans="1:18" x14ac:dyDescent="0.35">
      <c r="A3901" s="83" t="str">
        <f>IFERROR(VLOOKUP(LEFT(F3901,4),Tabla3[[COD]:[PROCESO]],5,0),"")</f>
        <v/>
      </c>
      <c r="B3901" s="15"/>
      <c r="C3901" s="85"/>
      <c r="D3901" s="84" t="e">
        <f>VLOOKUP(E3901,FINCAS!$A$2:$B$77,2,0)</f>
        <v>#N/A</v>
      </c>
      <c r="E3901" s="15"/>
      <c r="F3901" s="15"/>
      <c r="G3901" s="82" t="e">
        <f>VLOOKUP(F3901,'ESTADAR V3 2025'!$D$125:$E$240,2,0)</f>
        <v>#N/A</v>
      </c>
      <c r="H3901" s="86"/>
      <c r="I3901" s="86"/>
      <c r="J3901" s="15"/>
      <c r="K3901" s="92">
        <f t="shared" si="251"/>
        <v>0</v>
      </c>
      <c r="L3901" s="93">
        <f t="shared" si="252"/>
        <v>0</v>
      </c>
      <c r="M3901" s="94" t="str">
        <f>+IFERROR(VLOOKUP(LEFT(F3901,4),'ESTADAR V3 2025'!$C$4:$G$116,4,0),"")</f>
        <v/>
      </c>
      <c r="N3901" s="95" t="str">
        <f t="shared" si="253"/>
        <v/>
      </c>
      <c r="O3901" s="96" t="str">
        <f t="shared" si="254"/>
        <v/>
      </c>
      <c r="P3901" s="14"/>
      <c r="Q3901" s="14"/>
      <c r="R3901" s="218" t="e">
        <f>+VLOOKUP(F3901,'ESTADAR V3 2025'!$D$125:$G$236,4,FALSE)</f>
        <v>#N/A</v>
      </c>
    </row>
    <row r="3902" spans="1:18" x14ac:dyDescent="0.35">
      <c r="A3902" s="83" t="str">
        <f>IFERROR(VLOOKUP(LEFT(F3902,4),Tabla3[[COD]:[PROCESO]],5,0),"")</f>
        <v/>
      </c>
      <c r="B3902" s="15"/>
      <c r="C3902" s="85"/>
      <c r="D3902" s="84" t="e">
        <f>VLOOKUP(E3902,FINCAS!$A$2:$B$77,2,0)</f>
        <v>#N/A</v>
      </c>
      <c r="E3902" s="15"/>
      <c r="F3902" s="15"/>
      <c r="G3902" s="82" t="e">
        <f>VLOOKUP(F3902,'ESTADAR V3 2025'!$D$125:$E$240,2,0)</f>
        <v>#N/A</v>
      </c>
      <c r="H3902" s="86"/>
      <c r="I3902" s="86"/>
      <c r="J3902" s="15"/>
      <c r="K3902" s="92">
        <f t="shared" si="251"/>
        <v>0</v>
      </c>
      <c r="L3902" s="93">
        <f t="shared" si="252"/>
        <v>0</v>
      </c>
      <c r="M3902" s="94" t="str">
        <f>+IFERROR(VLOOKUP(LEFT(F3902,4),'ESTADAR V3 2025'!$C$4:$G$116,4,0),"")</f>
        <v/>
      </c>
      <c r="N3902" s="95" t="str">
        <f t="shared" si="253"/>
        <v/>
      </c>
      <c r="O3902" s="96" t="str">
        <f t="shared" si="254"/>
        <v/>
      </c>
      <c r="P3902" s="14"/>
      <c r="Q3902" s="14"/>
      <c r="R3902" s="218" t="e">
        <f>+VLOOKUP(F3902,'ESTADAR V3 2025'!$D$125:$G$236,4,FALSE)</f>
        <v>#N/A</v>
      </c>
    </row>
    <row r="3903" spans="1:18" x14ac:dyDescent="0.35">
      <c r="A3903" s="83" t="str">
        <f>IFERROR(VLOOKUP(LEFT(F3903,4),Tabla3[[COD]:[PROCESO]],5,0),"")</f>
        <v/>
      </c>
      <c r="B3903" s="15"/>
      <c r="C3903" s="85"/>
      <c r="D3903" s="84" t="e">
        <f>VLOOKUP(E3903,FINCAS!$A$2:$B$77,2,0)</f>
        <v>#N/A</v>
      </c>
      <c r="E3903" s="15"/>
      <c r="F3903" s="15"/>
      <c r="G3903" s="82" t="e">
        <f>VLOOKUP(F3903,'ESTADAR V3 2025'!$D$125:$E$240,2,0)</f>
        <v>#N/A</v>
      </c>
      <c r="H3903" s="86"/>
      <c r="I3903" s="86"/>
      <c r="J3903" s="15"/>
      <c r="K3903" s="92">
        <f t="shared" si="251"/>
        <v>0</v>
      </c>
      <c r="L3903" s="93">
        <f t="shared" si="252"/>
        <v>0</v>
      </c>
      <c r="M3903" s="94" t="str">
        <f>+IFERROR(VLOOKUP(LEFT(F3903,4),'ESTADAR V3 2025'!$C$4:$G$116,4,0),"")</f>
        <v/>
      </c>
      <c r="N3903" s="95" t="str">
        <f t="shared" si="253"/>
        <v/>
      </c>
      <c r="O3903" s="96" t="str">
        <f t="shared" si="254"/>
        <v/>
      </c>
      <c r="P3903" s="14"/>
      <c r="Q3903" s="14"/>
      <c r="R3903" s="218" t="e">
        <f>+VLOOKUP(F3903,'ESTADAR V3 2025'!$D$125:$G$236,4,FALSE)</f>
        <v>#N/A</v>
      </c>
    </row>
    <row r="3904" spans="1:18" x14ac:dyDescent="0.35">
      <c r="A3904" s="83" t="str">
        <f>IFERROR(VLOOKUP(LEFT(F3904,4),Tabla3[[COD]:[PROCESO]],5,0),"")</f>
        <v/>
      </c>
      <c r="B3904" s="15"/>
      <c r="C3904" s="85"/>
      <c r="D3904" s="84" t="e">
        <f>VLOOKUP(E3904,FINCAS!$A$2:$B$77,2,0)</f>
        <v>#N/A</v>
      </c>
      <c r="E3904" s="15"/>
      <c r="F3904" s="15"/>
      <c r="G3904" s="82" t="e">
        <f>VLOOKUP(F3904,'ESTADAR V3 2025'!$D$125:$E$240,2,0)</f>
        <v>#N/A</v>
      </c>
      <c r="H3904" s="86"/>
      <c r="I3904" s="86"/>
      <c r="J3904" s="15"/>
      <c r="K3904" s="92">
        <f t="shared" si="251"/>
        <v>0</v>
      </c>
      <c r="L3904" s="93">
        <f t="shared" si="252"/>
        <v>0</v>
      </c>
      <c r="M3904" s="94" t="str">
        <f>+IFERROR(VLOOKUP(LEFT(F3904,4),'ESTADAR V3 2025'!$C$4:$G$116,4,0),"")</f>
        <v/>
      </c>
      <c r="N3904" s="95" t="str">
        <f t="shared" si="253"/>
        <v/>
      </c>
      <c r="O3904" s="96" t="str">
        <f t="shared" si="254"/>
        <v/>
      </c>
      <c r="P3904" s="14"/>
      <c r="Q3904" s="14"/>
      <c r="R3904" s="218" t="e">
        <f>+VLOOKUP(F3904,'ESTADAR V3 2025'!$D$125:$G$236,4,FALSE)</f>
        <v>#N/A</v>
      </c>
    </row>
    <row r="3905" spans="1:18" x14ac:dyDescent="0.35">
      <c r="A3905" s="83" t="str">
        <f>IFERROR(VLOOKUP(LEFT(F3905,4),Tabla3[[COD]:[PROCESO]],5,0),"")</f>
        <v/>
      </c>
      <c r="B3905" s="15"/>
      <c r="C3905" s="85"/>
      <c r="D3905" s="84" t="e">
        <f>VLOOKUP(E3905,FINCAS!$A$2:$B$77,2,0)</f>
        <v>#N/A</v>
      </c>
      <c r="E3905" s="15"/>
      <c r="F3905" s="15"/>
      <c r="G3905" s="82" t="e">
        <f>VLOOKUP(F3905,'ESTADAR V3 2025'!$D$125:$E$240,2,0)</f>
        <v>#N/A</v>
      </c>
      <c r="H3905" s="86"/>
      <c r="I3905" s="86"/>
      <c r="J3905" s="15"/>
      <c r="K3905" s="92">
        <f t="shared" si="251"/>
        <v>0</v>
      </c>
      <c r="L3905" s="93">
        <f t="shared" si="252"/>
        <v>0</v>
      </c>
      <c r="M3905" s="94" t="str">
        <f>+IFERROR(VLOOKUP(LEFT(F3905,4),'ESTADAR V3 2025'!$C$4:$G$116,4,0),"")</f>
        <v/>
      </c>
      <c r="N3905" s="95" t="str">
        <f t="shared" si="253"/>
        <v/>
      </c>
      <c r="O3905" s="96" t="str">
        <f t="shared" si="254"/>
        <v/>
      </c>
      <c r="P3905" s="14"/>
      <c r="Q3905" s="14"/>
      <c r="R3905" s="218" t="e">
        <f>+VLOOKUP(F3905,'ESTADAR V3 2025'!$D$125:$G$236,4,FALSE)</f>
        <v>#N/A</v>
      </c>
    </row>
    <row r="3906" spans="1:18" x14ac:dyDescent="0.35">
      <c r="A3906" s="83" t="str">
        <f>IFERROR(VLOOKUP(LEFT(F3906,4),Tabla3[[COD]:[PROCESO]],5,0),"")</f>
        <v/>
      </c>
      <c r="B3906" s="15"/>
      <c r="C3906" s="85"/>
      <c r="D3906" s="84" t="e">
        <f>VLOOKUP(E3906,FINCAS!$A$2:$B$77,2,0)</f>
        <v>#N/A</v>
      </c>
      <c r="E3906" s="15"/>
      <c r="F3906" s="15"/>
      <c r="G3906" s="82" t="e">
        <f>VLOOKUP(F3906,'ESTADAR V3 2025'!$D$125:$E$240,2,0)</f>
        <v>#N/A</v>
      </c>
      <c r="H3906" s="86"/>
      <c r="I3906" s="86"/>
      <c r="J3906" s="15"/>
      <c r="K3906" s="92">
        <f t="shared" si="251"/>
        <v>0</v>
      </c>
      <c r="L3906" s="93">
        <f t="shared" si="252"/>
        <v>0</v>
      </c>
      <c r="M3906" s="94" t="str">
        <f>+IFERROR(VLOOKUP(LEFT(F3906,4),'ESTADAR V3 2025'!$C$4:$G$116,4,0),"")</f>
        <v/>
      </c>
      <c r="N3906" s="95" t="str">
        <f t="shared" si="253"/>
        <v/>
      </c>
      <c r="O3906" s="96" t="str">
        <f t="shared" si="254"/>
        <v/>
      </c>
      <c r="P3906" s="14"/>
      <c r="Q3906" s="14"/>
      <c r="R3906" s="218" t="e">
        <f>+VLOOKUP(F3906,'ESTADAR V3 2025'!$D$125:$G$236,4,FALSE)</f>
        <v>#N/A</v>
      </c>
    </row>
    <row r="3907" spans="1:18" x14ac:dyDescent="0.35">
      <c r="A3907" s="83" t="str">
        <f>IFERROR(VLOOKUP(LEFT(F3907,4),Tabla3[[COD]:[PROCESO]],5,0),"")</f>
        <v/>
      </c>
      <c r="B3907" s="15"/>
      <c r="C3907" s="85"/>
      <c r="D3907" s="84" t="e">
        <f>VLOOKUP(E3907,FINCAS!$A$2:$B$77,2,0)</f>
        <v>#N/A</v>
      </c>
      <c r="E3907" s="15"/>
      <c r="F3907" s="15"/>
      <c r="G3907" s="82" t="e">
        <f>VLOOKUP(F3907,'ESTADAR V3 2025'!$D$125:$E$240,2,0)</f>
        <v>#N/A</v>
      </c>
      <c r="H3907" s="86"/>
      <c r="I3907" s="86"/>
      <c r="J3907" s="15"/>
      <c r="K3907" s="92">
        <f t="shared" si="251"/>
        <v>0</v>
      </c>
      <c r="L3907" s="93">
        <f t="shared" si="252"/>
        <v>0</v>
      </c>
      <c r="M3907" s="94" t="str">
        <f>+IFERROR(VLOOKUP(LEFT(F3907,4),'ESTADAR V3 2025'!$C$4:$G$116,4,0),"")</f>
        <v/>
      </c>
      <c r="N3907" s="95" t="str">
        <f t="shared" si="253"/>
        <v/>
      </c>
      <c r="O3907" s="96" t="str">
        <f t="shared" si="254"/>
        <v/>
      </c>
      <c r="P3907" s="14"/>
      <c r="Q3907" s="14"/>
      <c r="R3907" s="218" t="e">
        <f>+VLOOKUP(F3907,'ESTADAR V3 2025'!$D$125:$G$236,4,FALSE)</f>
        <v>#N/A</v>
      </c>
    </row>
    <row r="3908" spans="1:18" x14ac:dyDescent="0.35">
      <c r="A3908" s="83" t="str">
        <f>IFERROR(VLOOKUP(LEFT(F3908,4),Tabla3[[COD]:[PROCESO]],5,0),"")</f>
        <v/>
      </c>
      <c r="B3908" s="15"/>
      <c r="C3908" s="85"/>
      <c r="D3908" s="84" t="e">
        <f>VLOOKUP(E3908,FINCAS!$A$2:$B$77,2,0)</f>
        <v>#N/A</v>
      </c>
      <c r="E3908" s="15"/>
      <c r="F3908" s="15"/>
      <c r="G3908" s="82" t="e">
        <f>VLOOKUP(F3908,'ESTADAR V3 2025'!$D$125:$E$240,2,0)</f>
        <v>#N/A</v>
      </c>
      <c r="H3908" s="86"/>
      <c r="I3908" s="86"/>
      <c r="J3908" s="15"/>
      <c r="K3908" s="92">
        <f t="shared" si="251"/>
        <v>0</v>
      </c>
      <c r="L3908" s="93">
        <f t="shared" si="252"/>
        <v>0</v>
      </c>
      <c r="M3908" s="94" t="str">
        <f>+IFERROR(VLOOKUP(LEFT(F3908,4),'ESTADAR V3 2025'!$C$4:$G$116,4,0),"")</f>
        <v/>
      </c>
      <c r="N3908" s="95" t="str">
        <f t="shared" si="253"/>
        <v/>
      </c>
      <c r="O3908" s="96" t="str">
        <f t="shared" si="254"/>
        <v/>
      </c>
      <c r="P3908" s="14"/>
      <c r="Q3908" s="14"/>
      <c r="R3908" s="218" t="e">
        <f>+VLOOKUP(F3908,'ESTADAR V3 2025'!$D$125:$G$236,4,FALSE)</f>
        <v>#N/A</v>
      </c>
    </row>
    <row r="3909" spans="1:18" x14ac:dyDescent="0.35">
      <c r="A3909" s="83" t="str">
        <f>IFERROR(VLOOKUP(LEFT(F3909,4),Tabla3[[COD]:[PROCESO]],5,0),"")</f>
        <v/>
      </c>
      <c r="B3909" s="15"/>
      <c r="C3909" s="85"/>
      <c r="D3909" s="84" t="e">
        <f>VLOOKUP(E3909,FINCAS!$A$2:$B$77,2,0)</f>
        <v>#N/A</v>
      </c>
      <c r="E3909" s="15"/>
      <c r="F3909" s="15"/>
      <c r="G3909" s="82" t="e">
        <f>VLOOKUP(F3909,'ESTADAR V3 2025'!$D$125:$E$240,2,0)</f>
        <v>#N/A</v>
      </c>
      <c r="H3909" s="86"/>
      <c r="I3909" s="86"/>
      <c r="J3909" s="15"/>
      <c r="K3909" s="92">
        <f t="shared" si="251"/>
        <v>0</v>
      </c>
      <c r="L3909" s="93">
        <f t="shared" si="252"/>
        <v>0</v>
      </c>
      <c r="M3909" s="94" t="str">
        <f>+IFERROR(VLOOKUP(LEFT(F3909,4),'ESTADAR V3 2025'!$C$4:$G$116,4,0),"")</f>
        <v/>
      </c>
      <c r="N3909" s="95" t="str">
        <f t="shared" si="253"/>
        <v/>
      </c>
      <c r="O3909" s="96" t="str">
        <f t="shared" si="254"/>
        <v/>
      </c>
      <c r="P3909" s="14"/>
      <c r="Q3909" s="14"/>
      <c r="R3909" s="218" t="e">
        <f>+VLOOKUP(F3909,'ESTADAR V3 2025'!$D$125:$G$236,4,FALSE)</f>
        <v>#N/A</v>
      </c>
    </row>
    <row r="3910" spans="1:18" x14ac:dyDescent="0.35">
      <c r="A3910" s="83" t="str">
        <f>IFERROR(VLOOKUP(LEFT(F3910,4),Tabla3[[COD]:[PROCESO]],5,0),"")</f>
        <v/>
      </c>
      <c r="B3910" s="15"/>
      <c r="C3910" s="85"/>
      <c r="D3910" s="84" t="e">
        <f>VLOOKUP(E3910,FINCAS!$A$2:$B$77,2,0)</f>
        <v>#N/A</v>
      </c>
      <c r="E3910" s="15"/>
      <c r="F3910" s="15"/>
      <c r="G3910" s="82" t="e">
        <f>VLOOKUP(F3910,'ESTADAR V3 2025'!$D$125:$E$240,2,0)</f>
        <v>#N/A</v>
      </c>
      <c r="H3910" s="86"/>
      <c r="I3910" s="86"/>
      <c r="J3910" s="15"/>
      <c r="K3910" s="92">
        <f t="shared" si="251"/>
        <v>0</v>
      </c>
      <c r="L3910" s="93">
        <f t="shared" si="252"/>
        <v>0</v>
      </c>
      <c r="M3910" s="94" t="str">
        <f>+IFERROR(VLOOKUP(LEFT(F3910,4),'ESTADAR V3 2025'!$C$4:$G$116,4,0),"")</f>
        <v/>
      </c>
      <c r="N3910" s="95" t="str">
        <f t="shared" si="253"/>
        <v/>
      </c>
      <c r="O3910" s="96" t="str">
        <f t="shared" si="254"/>
        <v/>
      </c>
      <c r="P3910" s="14"/>
      <c r="Q3910" s="14"/>
      <c r="R3910" s="218" t="e">
        <f>+VLOOKUP(F3910,'ESTADAR V3 2025'!$D$125:$G$236,4,FALSE)</f>
        <v>#N/A</v>
      </c>
    </row>
    <row r="3911" spans="1:18" x14ac:dyDescent="0.35">
      <c r="A3911" s="83" t="str">
        <f>IFERROR(VLOOKUP(LEFT(F3911,4),Tabla3[[COD]:[PROCESO]],5,0),"")</f>
        <v/>
      </c>
      <c r="B3911" s="15"/>
      <c r="C3911" s="85"/>
      <c r="D3911" s="84" t="e">
        <f>VLOOKUP(E3911,FINCAS!$A$2:$B$77,2,0)</f>
        <v>#N/A</v>
      </c>
      <c r="E3911" s="15"/>
      <c r="F3911" s="15"/>
      <c r="G3911" s="82" t="e">
        <f>VLOOKUP(F3911,'ESTADAR V3 2025'!$D$125:$E$240,2,0)</f>
        <v>#N/A</v>
      </c>
      <c r="H3911" s="86"/>
      <c r="I3911" s="86"/>
      <c r="J3911" s="15"/>
      <c r="K3911" s="92">
        <f t="shared" si="251"/>
        <v>0</v>
      </c>
      <c r="L3911" s="93">
        <f t="shared" si="252"/>
        <v>0</v>
      </c>
      <c r="M3911" s="94" t="str">
        <f>+IFERROR(VLOOKUP(LEFT(F3911,4),'ESTADAR V3 2025'!$C$4:$G$116,4,0),"")</f>
        <v/>
      </c>
      <c r="N3911" s="95" t="str">
        <f t="shared" si="253"/>
        <v/>
      </c>
      <c r="O3911" s="96" t="str">
        <f t="shared" si="254"/>
        <v/>
      </c>
      <c r="P3911" s="14"/>
      <c r="Q3911" s="14"/>
      <c r="R3911" s="218" t="e">
        <f>+VLOOKUP(F3911,'ESTADAR V3 2025'!$D$125:$G$236,4,FALSE)</f>
        <v>#N/A</v>
      </c>
    </row>
    <row r="3912" spans="1:18" x14ac:dyDescent="0.35">
      <c r="A3912" s="83" t="str">
        <f>IFERROR(VLOOKUP(LEFT(F3912,4),Tabla3[[COD]:[PROCESO]],5,0),"")</f>
        <v/>
      </c>
      <c r="B3912" s="15"/>
      <c r="C3912" s="85"/>
      <c r="D3912" s="84" t="e">
        <f>VLOOKUP(E3912,FINCAS!$A$2:$B$77,2,0)</f>
        <v>#N/A</v>
      </c>
      <c r="E3912" s="15"/>
      <c r="F3912" s="15"/>
      <c r="G3912" s="82" t="e">
        <f>VLOOKUP(F3912,'ESTADAR V3 2025'!$D$125:$E$240,2,0)</f>
        <v>#N/A</v>
      </c>
      <c r="H3912" s="86"/>
      <c r="I3912" s="86"/>
      <c r="J3912" s="15"/>
      <c r="K3912" s="92">
        <f t="shared" si="251"/>
        <v>0</v>
      </c>
      <c r="L3912" s="93">
        <f t="shared" si="252"/>
        <v>0</v>
      </c>
      <c r="M3912" s="94" t="str">
        <f>+IFERROR(VLOOKUP(LEFT(F3912,4),'ESTADAR V3 2025'!$C$4:$G$116,4,0),"")</f>
        <v/>
      </c>
      <c r="N3912" s="95" t="str">
        <f t="shared" si="253"/>
        <v/>
      </c>
      <c r="O3912" s="96" t="str">
        <f t="shared" si="254"/>
        <v/>
      </c>
      <c r="P3912" s="14"/>
      <c r="Q3912" s="14"/>
      <c r="R3912" s="218" t="e">
        <f>+VLOOKUP(F3912,'ESTADAR V3 2025'!$D$125:$G$236,4,FALSE)</f>
        <v>#N/A</v>
      </c>
    </row>
    <row r="3913" spans="1:18" x14ac:dyDescent="0.35">
      <c r="A3913" s="83" t="str">
        <f>IFERROR(VLOOKUP(LEFT(F3913,4),Tabla3[[COD]:[PROCESO]],5,0),"")</f>
        <v/>
      </c>
      <c r="B3913" s="15"/>
      <c r="C3913" s="85"/>
      <c r="D3913" s="84" t="e">
        <f>VLOOKUP(E3913,FINCAS!$A$2:$B$77,2,0)</f>
        <v>#N/A</v>
      </c>
      <c r="E3913" s="15"/>
      <c r="F3913" s="15"/>
      <c r="G3913" s="82" t="e">
        <f>VLOOKUP(F3913,'ESTADAR V3 2025'!$D$125:$E$240,2,0)</f>
        <v>#N/A</v>
      </c>
      <c r="H3913" s="86"/>
      <c r="I3913" s="86"/>
      <c r="J3913" s="15"/>
      <c r="K3913" s="92">
        <f t="shared" si="251"/>
        <v>0</v>
      </c>
      <c r="L3913" s="93">
        <f t="shared" si="252"/>
        <v>0</v>
      </c>
      <c r="M3913" s="94" t="str">
        <f>+IFERROR(VLOOKUP(LEFT(F3913,4),'ESTADAR V3 2025'!$C$4:$G$116,4,0),"")</f>
        <v/>
      </c>
      <c r="N3913" s="95" t="str">
        <f t="shared" si="253"/>
        <v/>
      </c>
      <c r="O3913" s="96" t="str">
        <f t="shared" si="254"/>
        <v/>
      </c>
      <c r="P3913" s="14"/>
      <c r="Q3913" s="14"/>
      <c r="R3913" s="218" t="e">
        <f>+VLOOKUP(F3913,'ESTADAR V3 2025'!$D$125:$G$236,4,FALSE)</f>
        <v>#N/A</v>
      </c>
    </row>
    <row r="3914" spans="1:18" x14ac:dyDescent="0.35">
      <c r="A3914" s="83" t="str">
        <f>IFERROR(VLOOKUP(LEFT(F3914,4),Tabla3[[COD]:[PROCESO]],5,0),"")</f>
        <v/>
      </c>
      <c r="B3914" s="15"/>
      <c r="C3914" s="85"/>
      <c r="D3914" s="84" t="e">
        <f>VLOOKUP(E3914,FINCAS!$A$2:$B$77,2,0)</f>
        <v>#N/A</v>
      </c>
      <c r="E3914" s="15"/>
      <c r="F3914" s="15"/>
      <c r="G3914" s="82" t="e">
        <f>VLOOKUP(F3914,'ESTADAR V3 2025'!$D$125:$E$240,2,0)</f>
        <v>#N/A</v>
      </c>
      <c r="H3914" s="86"/>
      <c r="I3914" s="86"/>
      <c r="J3914" s="15"/>
      <c r="K3914" s="92">
        <f t="shared" si="251"/>
        <v>0</v>
      </c>
      <c r="L3914" s="93">
        <f t="shared" si="252"/>
        <v>0</v>
      </c>
      <c r="M3914" s="94" t="str">
        <f>+IFERROR(VLOOKUP(LEFT(F3914,4),'ESTADAR V3 2025'!$C$4:$G$116,4,0),"")</f>
        <v/>
      </c>
      <c r="N3914" s="95" t="str">
        <f t="shared" si="253"/>
        <v/>
      </c>
      <c r="O3914" s="96" t="str">
        <f t="shared" si="254"/>
        <v/>
      </c>
      <c r="P3914" s="14"/>
      <c r="Q3914" s="14"/>
      <c r="R3914" s="218" t="e">
        <f>+VLOOKUP(F3914,'ESTADAR V3 2025'!$D$125:$G$236,4,FALSE)</f>
        <v>#N/A</v>
      </c>
    </row>
    <row r="3915" spans="1:18" x14ac:dyDescent="0.35">
      <c r="A3915" s="83" t="str">
        <f>IFERROR(VLOOKUP(LEFT(F3915,4),Tabla3[[COD]:[PROCESO]],5,0),"")</f>
        <v/>
      </c>
      <c r="B3915" s="15"/>
      <c r="C3915" s="85"/>
      <c r="D3915" s="84" t="e">
        <f>VLOOKUP(E3915,FINCAS!$A$2:$B$77,2,0)</f>
        <v>#N/A</v>
      </c>
      <c r="E3915" s="15"/>
      <c r="F3915" s="15"/>
      <c r="G3915" s="82" t="e">
        <f>VLOOKUP(F3915,'ESTADAR V3 2025'!$D$125:$E$240,2,0)</f>
        <v>#N/A</v>
      </c>
      <c r="H3915" s="86"/>
      <c r="I3915" s="86"/>
      <c r="J3915" s="15"/>
      <c r="K3915" s="92">
        <f t="shared" si="251"/>
        <v>0</v>
      </c>
      <c r="L3915" s="93">
        <f t="shared" si="252"/>
        <v>0</v>
      </c>
      <c r="M3915" s="94" t="str">
        <f>+IFERROR(VLOOKUP(LEFT(F3915,4),'ESTADAR V3 2025'!$C$4:$G$116,4,0),"")</f>
        <v/>
      </c>
      <c r="N3915" s="95" t="str">
        <f t="shared" si="253"/>
        <v/>
      </c>
      <c r="O3915" s="96" t="str">
        <f t="shared" si="254"/>
        <v/>
      </c>
      <c r="P3915" s="14"/>
      <c r="Q3915" s="14"/>
      <c r="R3915" s="218" t="e">
        <f>+VLOOKUP(F3915,'ESTADAR V3 2025'!$D$125:$G$236,4,FALSE)</f>
        <v>#N/A</v>
      </c>
    </row>
    <row r="3916" spans="1:18" x14ac:dyDescent="0.35">
      <c r="A3916" s="83" t="str">
        <f>IFERROR(VLOOKUP(LEFT(F3916,4),Tabla3[[COD]:[PROCESO]],5,0),"")</f>
        <v/>
      </c>
      <c r="B3916" s="15"/>
      <c r="C3916" s="85"/>
      <c r="D3916" s="84" t="e">
        <f>VLOOKUP(E3916,FINCAS!$A$2:$B$77,2,0)</f>
        <v>#N/A</v>
      </c>
      <c r="E3916" s="15"/>
      <c r="F3916" s="15"/>
      <c r="G3916" s="82" t="e">
        <f>VLOOKUP(F3916,'ESTADAR V3 2025'!$D$125:$E$240,2,0)</f>
        <v>#N/A</v>
      </c>
      <c r="H3916" s="86"/>
      <c r="I3916" s="86"/>
      <c r="J3916" s="15"/>
      <c r="K3916" s="92">
        <f t="shared" si="251"/>
        <v>0</v>
      </c>
      <c r="L3916" s="93">
        <f t="shared" si="252"/>
        <v>0</v>
      </c>
      <c r="M3916" s="94" t="str">
        <f>+IFERROR(VLOOKUP(LEFT(F3916,4),'ESTADAR V3 2025'!$C$4:$G$116,4,0),"")</f>
        <v/>
      </c>
      <c r="N3916" s="95" t="str">
        <f t="shared" si="253"/>
        <v/>
      </c>
      <c r="O3916" s="96" t="str">
        <f t="shared" si="254"/>
        <v/>
      </c>
      <c r="P3916" s="14"/>
      <c r="Q3916" s="14"/>
      <c r="R3916" s="218" t="e">
        <f>+VLOOKUP(F3916,'ESTADAR V3 2025'!$D$125:$G$236,4,FALSE)</f>
        <v>#N/A</v>
      </c>
    </row>
    <row r="3917" spans="1:18" x14ac:dyDescent="0.35">
      <c r="A3917" s="83" t="str">
        <f>IFERROR(VLOOKUP(LEFT(F3917,4),Tabla3[[COD]:[PROCESO]],5,0),"")</f>
        <v/>
      </c>
      <c r="B3917" s="15"/>
      <c r="C3917" s="85"/>
      <c r="D3917" s="84" t="e">
        <f>VLOOKUP(E3917,FINCAS!$A$2:$B$77,2,0)</f>
        <v>#N/A</v>
      </c>
      <c r="E3917" s="15"/>
      <c r="F3917" s="15"/>
      <c r="G3917" s="82" t="e">
        <f>VLOOKUP(F3917,'ESTADAR V3 2025'!$D$125:$E$240,2,0)</f>
        <v>#N/A</v>
      </c>
      <c r="H3917" s="86"/>
      <c r="I3917" s="86"/>
      <c r="J3917" s="15"/>
      <c r="K3917" s="92">
        <f t="shared" si="251"/>
        <v>0</v>
      </c>
      <c r="L3917" s="93">
        <f t="shared" si="252"/>
        <v>0</v>
      </c>
      <c r="M3917" s="94" t="str">
        <f>+IFERROR(VLOOKUP(LEFT(F3917,4),'ESTADAR V3 2025'!$C$4:$G$116,4,0),"")</f>
        <v/>
      </c>
      <c r="N3917" s="95" t="str">
        <f t="shared" si="253"/>
        <v/>
      </c>
      <c r="O3917" s="96" t="str">
        <f t="shared" si="254"/>
        <v/>
      </c>
      <c r="P3917" s="14"/>
      <c r="Q3917" s="14"/>
      <c r="R3917" s="218" t="e">
        <f>+VLOOKUP(F3917,'ESTADAR V3 2025'!$D$125:$G$236,4,FALSE)</f>
        <v>#N/A</v>
      </c>
    </row>
    <row r="3918" spans="1:18" x14ac:dyDescent="0.35">
      <c r="A3918" s="83" t="str">
        <f>IFERROR(VLOOKUP(LEFT(F3918,4),Tabla3[[COD]:[PROCESO]],5,0),"")</f>
        <v/>
      </c>
      <c r="B3918" s="15"/>
      <c r="C3918" s="85"/>
      <c r="D3918" s="84" t="e">
        <f>VLOOKUP(E3918,FINCAS!$A$2:$B$77,2,0)</f>
        <v>#N/A</v>
      </c>
      <c r="E3918" s="15"/>
      <c r="F3918" s="15"/>
      <c r="G3918" s="82" t="e">
        <f>VLOOKUP(F3918,'ESTADAR V3 2025'!$D$125:$E$240,2,0)</f>
        <v>#N/A</v>
      </c>
      <c r="H3918" s="86"/>
      <c r="I3918" s="86"/>
      <c r="J3918" s="15"/>
      <c r="K3918" s="92">
        <f t="shared" si="251"/>
        <v>0</v>
      </c>
      <c r="L3918" s="93">
        <f t="shared" si="252"/>
        <v>0</v>
      </c>
      <c r="M3918" s="94" t="str">
        <f>+IFERROR(VLOOKUP(LEFT(F3918,4),'ESTADAR V3 2025'!$C$4:$G$116,4,0),"")</f>
        <v/>
      </c>
      <c r="N3918" s="95" t="str">
        <f t="shared" si="253"/>
        <v/>
      </c>
      <c r="O3918" s="96" t="str">
        <f t="shared" si="254"/>
        <v/>
      </c>
      <c r="P3918" s="14"/>
      <c r="Q3918" s="14"/>
      <c r="R3918" s="218" t="e">
        <f>+VLOOKUP(F3918,'ESTADAR V3 2025'!$D$125:$G$236,4,FALSE)</f>
        <v>#N/A</v>
      </c>
    </row>
    <row r="3919" spans="1:18" x14ac:dyDescent="0.35">
      <c r="A3919" s="83" t="str">
        <f>IFERROR(VLOOKUP(LEFT(F3919,4),Tabla3[[COD]:[PROCESO]],5,0),"")</f>
        <v/>
      </c>
      <c r="B3919" s="15"/>
      <c r="C3919" s="85"/>
      <c r="D3919" s="84" t="e">
        <f>VLOOKUP(E3919,FINCAS!$A$2:$B$77,2,0)</f>
        <v>#N/A</v>
      </c>
      <c r="E3919" s="15"/>
      <c r="F3919" s="15"/>
      <c r="G3919" s="82" t="e">
        <f>VLOOKUP(F3919,'ESTADAR V3 2025'!$D$125:$E$240,2,0)</f>
        <v>#N/A</v>
      </c>
      <c r="H3919" s="86"/>
      <c r="I3919" s="86"/>
      <c r="J3919" s="15"/>
      <c r="K3919" s="92">
        <f t="shared" si="251"/>
        <v>0</v>
      </c>
      <c r="L3919" s="93">
        <f t="shared" si="252"/>
        <v>0</v>
      </c>
      <c r="M3919" s="94" t="str">
        <f>+IFERROR(VLOOKUP(LEFT(F3919,4),'ESTADAR V3 2025'!$C$4:$G$116,4,0),"")</f>
        <v/>
      </c>
      <c r="N3919" s="95" t="str">
        <f t="shared" si="253"/>
        <v/>
      </c>
      <c r="O3919" s="96" t="str">
        <f t="shared" si="254"/>
        <v/>
      </c>
      <c r="P3919" s="14"/>
      <c r="Q3919" s="14"/>
      <c r="R3919" s="218" t="e">
        <f>+VLOOKUP(F3919,'ESTADAR V3 2025'!$D$125:$G$236,4,FALSE)</f>
        <v>#N/A</v>
      </c>
    </row>
    <row r="3920" spans="1:18" x14ac:dyDescent="0.35">
      <c r="A3920" s="83" t="str">
        <f>IFERROR(VLOOKUP(LEFT(F3920,4),Tabla3[[COD]:[PROCESO]],5,0),"")</f>
        <v/>
      </c>
      <c r="B3920" s="15"/>
      <c r="C3920" s="85"/>
      <c r="D3920" s="84" t="e">
        <f>VLOOKUP(E3920,FINCAS!$A$2:$B$77,2,0)</f>
        <v>#N/A</v>
      </c>
      <c r="E3920" s="15"/>
      <c r="F3920" s="15"/>
      <c r="G3920" s="82" t="e">
        <f>VLOOKUP(F3920,'ESTADAR V3 2025'!$D$125:$E$240,2,0)</f>
        <v>#N/A</v>
      </c>
      <c r="H3920" s="86"/>
      <c r="I3920" s="86"/>
      <c r="J3920" s="15"/>
      <c r="K3920" s="92">
        <f t="shared" si="251"/>
        <v>0</v>
      </c>
      <c r="L3920" s="93">
        <f t="shared" si="252"/>
        <v>0</v>
      </c>
      <c r="M3920" s="94" t="str">
        <f>+IFERROR(VLOOKUP(LEFT(F3920,4),'ESTADAR V3 2025'!$C$4:$G$116,4,0),"")</f>
        <v/>
      </c>
      <c r="N3920" s="95" t="str">
        <f t="shared" si="253"/>
        <v/>
      </c>
      <c r="O3920" s="96" t="str">
        <f t="shared" si="254"/>
        <v/>
      </c>
      <c r="P3920" s="14"/>
      <c r="Q3920" s="14"/>
      <c r="R3920" s="218" t="e">
        <f>+VLOOKUP(F3920,'ESTADAR V3 2025'!$D$125:$G$236,4,FALSE)</f>
        <v>#N/A</v>
      </c>
    </row>
    <row r="3921" spans="1:18" x14ac:dyDescent="0.35">
      <c r="A3921" s="83" t="str">
        <f>IFERROR(VLOOKUP(LEFT(F3921,4),Tabla3[[COD]:[PROCESO]],5,0),"")</f>
        <v/>
      </c>
      <c r="B3921" s="15"/>
      <c r="C3921" s="85"/>
      <c r="D3921" s="84" t="e">
        <f>VLOOKUP(E3921,FINCAS!$A$2:$B$77,2,0)</f>
        <v>#N/A</v>
      </c>
      <c r="E3921" s="15"/>
      <c r="F3921" s="15"/>
      <c r="G3921" s="82" t="e">
        <f>VLOOKUP(F3921,'ESTADAR V3 2025'!$D$125:$E$240,2,0)</f>
        <v>#N/A</v>
      </c>
      <c r="H3921" s="86"/>
      <c r="I3921" s="86"/>
      <c r="J3921" s="15"/>
      <c r="K3921" s="92">
        <f t="shared" si="251"/>
        <v>0</v>
      </c>
      <c r="L3921" s="93">
        <f t="shared" si="252"/>
        <v>0</v>
      </c>
      <c r="M3921" s="94" t="str">
        <f>+IFERROR(VLOOKUP(LEFT(F3921,4),'ESTADAR V3 2025'!$C$4:$G$116,4,0),"")</f>
        <v/>
      </c>
      <c r="N3921" s="95" t="str">
        <f t="shared" si="253"/>
        <v/>
      </c>
      <c r="O3921" s="96" t="str">
        <f t="shared" si="254"/>
        <v/>
      </c>
      <c r="P3921" s="14"/>
      <c r="Q3921" s="14"/>
      <c r="R3921" s="218" t="e">
        <f>+VLOOKUP(F3921,'ESTADAR V3 2025'!$D$125:$G$236,4,FALSE)</f>
        <v>#N/A</v>
      </c>
    </row>
    <row r="3922" spans="1:18" x14ac:dyDescent="0.35">
      <c r="A3922" s="83" t="str">
        <f>IFERROR(VLOOKUP(LEFT(F3922,4),Tabla3[[COD]:[PROCESO]],5,0),"")</f>
        <v/>
      </c>
      <c r="B3922" s="15"/>
      <c r="C3922" s="85"/>
      <c r="D3922" s="84" t="e">
        <f>VLOOKUP(E3922,FINCAS!$A$2:$B$77,2,0)</f>
        <v>#N/A</v>
      </c>
      <c r="E3922" s="15"/>
      <c r="F3922" s="15"/>
      <c r="G3922" s="82" t="e">
        <f>VLOOKUP(F3922,'ESTADAR V3 2025'!$D$125:$E$240,2,0)</f>
        <v>#N/A</v>
      </c>
      <c r="H3922" s="86"/>
      <c r="I3922" s="86"/>
      <c r="J3922" s="15"/>
      <c r="K3922" s="92">
        <f t="shared" si="251"/>
        <v>0</v>
      </c>
      <c r="L3922" s="93">
        <f t="shared" si="252"/>
        <v>0</v>
      </c>
      <c r="M3922" s="94" t="str">
        <f>+IFERROR(VLOOKUP(LEFT(F3922,4),'ESTADAR V3 2025'!$C$4:$G$116,4,0),"")</f>
        <v/>
      </c>
      <c r="N3922" s="95" t="str">
        <f t="shared" si="253"/>
        <v/>
      </c>
      <c r="O3922" s="96" t="str">
        <f t="shared" si="254"/>
        <v/>
      </c>
      <c r="P3922" s="14"/>
      <c r="Q3922" s="14"/>
      <c r="R3922" s="218" t="e">
        <f>+VLOOKUP(F3922,'ESTADAR V3 2025'!$D$125:$G$236,4,FALSE)</f>
        <v>#N/A</v>
      </c>
    </row>
    <row r="3923" spans="1:18" x14ac:dyDescent="0.35">
      <c r="A3923" s="83" t="str">
        <f>IFERROR(VLOOKUP(LEFT(F3923,4),Tabla3[[COD]:[PROCESO]],5,0),"")</f>
        <v/>
      </c>
      <c r="B3923" s="15"/>
      <c r="C3923" s="85"/>
      <c r="D3923" s="84" t="e">
        <f>VLOOKUP(E3923,FINCAS!$A$2:$B$77,2,0)</f>
        <v>#N/A</v>
      </c>
      <c r="E3923" s="15"/>
      <c r="F3923" s="15"/>
      <c r="G3923" s="82" t="e">
        <f>VLOOKUP(F3923,'ESTADAR V3 2025'!$D$125:$E$240,2,0)</f>
        <v>#N/A</v>
      </c>
      <c r="H3923" s="86"/>
      <c r="I3923" s="86"/>
      <c r="J3923" s="15"/>
      <c r="K3923" s="92">
        <f t="shared" si="251"/>
        <v>0</v>
      </c>
      <c r="L3923" s="93">
        <f t="shared" si="252"/>
        <v>0</v>
      </c>
      <c r="M3923" s="94" t="str">
        <f>+IFERROR(VLOOKUP(LEFT(F3923,4),'ESTADAR V3 2025'!$C$4:$G$116,4,0),"")</f>
        <v/>
      </c>
      <c r="N3923" s="95" t="str">
        <f t="shared" si="253"/>
        <v/>
      </c>
      <c r="O3923" s="96" t="str">
        <f t="shared" si="254"/>
        <v/>
      </c>
      <c r="P3923" s="14"/>
      <c r="Q3923" s="14"/>
      <c r="R3923" s="218" t="e">
        <f>+VLOOKUP(F3923,'ESTADAR V3 2025'!$D$125:$G$236,4,FALSE)</f>
        <v>#N/A</v>
      </c>
    </row>
    <row r="3924" spans="1:18" x14ac:dyDescent="0.35">
      <c r="A3924" s="83" t="str">
        <f>IFERROR(VLOOKUP(LEFT(F3924,4),Tabla3[[COD]:[PROCESO]],5,0),"")</f>
        <v/>
      </c>
      <c r="B3924" s="15"/>
      <c r="C3924" s="85"/>
      <c r="D3924" s="84" t="e">
        <f>VLOOKUP(E3924,FINCAS!$A$2:$B$77,2,0)</f>
        <v>#N/A</v>
      </c>
      <c r="E3924" s="15"/>
      <c r="F3924" s="15"/>
      <c r="G3924" s="82" t="e">
        <f>VLOOKUP(F3924,'ESTADAR V3 2025'!$D$125:$E$240,2,0)</f>
        <v>#N/A</v>
      </c>
      <c r="H3924" s="86"/>
      <c r="I3924" s="86"/>
      <c r="J3924" s="15"/>
      <c r="K3924" s="92">
        <f t="shared" si="251"/>
        <v>0</v>
      </c>
      <c r="L3924" s="93">
        <f t="shared" si="252"/>
        <v>0</v>
      </c>
      <c r="M3924" s="94" t="str">
        <f>+IFERROR(VLOOKUP(LEFT(F3924,4),'ESTADAR V3 2025'!$C$4:$G$116,4,0),"")</f>
        <v/>
      </c>
      <c r="N3924" s="95" t="str">
        <f t="shared" si="253"/>
        <v/>
      </c>
      <c r="O3924" s="96" t="str">
        <f t="shared" si="254"/>
        <v/>
      </c>
      <c r="P3924" s="14"/>
      <c r="Q3924" s="14"/>
      <c r="R3924" s="218" t="e">
        <f>+VLOOKUP(F3924,'ESTADAR V3 2025'!$D$125:$G$236,4,FALSE)</f>
        <v>#N/A</v>
      </c>
    </row>
    <row r="3925" spans="1:18" x14ac:dyDescent="0.35">
      <c r="A3925" s="83" t="str">
        <f>IFERROR(VLOOKUP(LEFT(F3925,4),Tabla3[[COD]:[PROCESO]],5,0),"")</f>
        <v/>
      </c>
      <c r="B3925" s="15"/>
      <c r="C3925" s="85"/>
      <c r="D3925" s="84" t="e">
        <f>VLOOKUP(E3925,FINCAS!$A$2:$B$77,2,0)</f>
        <v>#N/A</v>
      </c>
      <c r="E3925" s="15"/>
      <c r="F3925" s="15"/>
      <c r="G3925" s="82" t="e">
        <f>VLOOKUP(F3925,'ESTADAR V3 2025'!$D$125:$E$240,2,0)</f>
        <v>#N/A</v>
      </c>
      <c r="H3925" s="86"/>
      <c r="I3925" s="86"/>
      <c r="J3925" s="15"/>
      <c r="K3925" s="92">
        <f t="shared" si="251"/>
        <v>0</v>
      </c>
      <c r="L3925" s="93">
        <f t="shared" si="252"/>
        <v>0</v>
      </c>
      <c r="M3925" s="94" t="str">
        <f>+IFERROR(VLOOKUP(LEFT(F3925,4),'ESTADAR V3 2025'!$C$4:$G$116,4,0),"")</f>
        <v/>
      </c>
      <c r="N3925" s="95" t="str">
        <f t="shared" si="253"/>
        <v/>
      </c>
      <c r="O3925" s="96" t="str">
        <f t="shared" si="254"/>
        <v/>
      </c>
      <c r="P3925" s="14"/>
      <c r="Q3925" s="14"/>
      <c r="R3925" s="218" t="e">
        <f>+VLOOKUP(F3925,'ESTADAR V3 2025'!$D$125:$G$236,4,FALSE)</f>
        <v>#N/A</v>
      </c>
    </row>
    <row r="3926" spans="1:18" x14ac:dyDescent="0.35">
      <c r="A3926" s="83" t="str">
        <f>IFERROR(VLOOKUP(LEFT(F3926,4),Tabla3[[COD]:[PROCESO]],5,0),"")</f>
        <v/>
      </c>
      <c r="B3926" s="15"/>
      <c r="C3926" s="85"/>
      <c r="D3926" s="84" t="e">
        <f>VLOOKUP(E3926,FINCAS!$A$2:$B$77,2,0)</f>
        <v>#N/A</v>
      </c>
      <c r="E3926" s="15"/>
      <c r="F3926" s="15"/>
      <c r="G3926" s="82" t="e">
        <f>VLOOKUP(F3926,'ESTADAR V3 2025'!$D$125:$E$240,2,0)</f>
        <v>#N/A</v>
      </c>
      <c r="H3926" s="86"/>
      <c r="I3926" s="86"/>
      <c r="J3926" s="15"/>
      <c r="K3926" s="92">
        <f t="shared" si="251"/>
        <v>0</v>
      </c>
      <c r="L3926" s="93">
        <f t="shared" si="252"/>
        <v>0</v>
      </c>
      <c r="M3926" s="94" t="str">
        <f>+IFERROR(VLOOKUP(LEFT(F3926,4),'ESTADAR V3 2025'!$C$4:$G$116,4,0),"")</f>
        <v/>
      </c>
      <c r="N3926" s="95" t="str">
        <f t="shared" si="253"/>
        <v/>
      </c>
      <c r="O3926" s="96" t="str">
        <f t="shared" si="254"/>
        <v/>
      </c>
      <c r="P3926" s="14"/>
      <c r="Q3926" s="14"/>
      <c r="R3926" s="218" t="e">
        <f>+VLOOKUP(F3926,'ESTADAR V3 2025'!$D$125:$G$236,4,FALSE)</f>
        <v>#N/A</v>
      </c>
    </row>
    <row r="3927" spans="1:18" x14ac:dyDescent="0.35">
      <c r="A3927" s="83" t="str">
        <f>IFERROR(VLOOKUP(LEFT(F3927,4),Tabla3[[COD]:[PROCESO]],5,0),"")</f>
        <v/>
      </c>
      <c r="B3927" s="15"/>
      <c r="C3927" s="85"/>
      <c r="D3927" s="84" t="e">
        <f>VLOOKUP(E3927,FINCAS!$A$2:$B$77,2,0)</f>
        <v>#N/A</v>
      </c>
      <c r="E3927" s="15"/>
      <c r="F3927" s="15"/>
      <c r="G3927" s="82" t="e">
        <f>VLOOKUP(F3927,'ESTADAR V3 2025'!$D$125:$E$240,2,0)</f>
        <v>#N/A</v>
      </c>
      <c r="H3927" s="86"/>
      <c r="I3927" s="86"/>
      <c r="J3927" s="15"/>
      <c r="K3927" s="92">
        <f t="shared" si="251"/>
        <v>0</v>
      </c>
      <c r="L3927" s="93">
        <f t="shared" si="252"/>
        <v>0</v>
      </c>
      <c r="M3927" s="94" t="str">
        <f>+IFERROR(VLOOKUP(LEFT(F3927,4),'ESTADAR V3 2025'!$C$4:$G$116,4,0),"")</f>
        <v/>
      </c>
      <c r="N3927" s="95" t="str">
        <f t="shared" si="253"/>
        <v/>
      </c>
      <c r="O3927" s="96" t="str">
        <f t="shared" si="254"/>
        <v/>
      </c>
      <c r="P3927" s="14"/>
      <c r="Q3927" s="14"/>
      <c r="R3927" s="218" t="e">
        <f>+VLOOKUP(F3927,'ESTADAR V3 2025'!$D$125:$G$236,4,FALSE)</f>
        <v>#N/A</v>
      </c>
    </row>
    <row r="3928" spans="1:18" x14ac:dyDescent="0.35">
      <c r="A3928" s="83" t="str">
        <f>IFERROR(VLOOKUP(LEFT(F3928,4),Tabla3[[COD]:[PROCESO]],5,0),"")</f>
        <v/>
      </c>
      <c r="B3928" s="15"/>
      <c r="C3928" s="85"/>
      <c r="D3928" s="84" t="e">
        <f>VLOOKUP(E3928,FINCAS!$A$2:$B$77,2,0)</f>
        <v>#N/A</v>
      </c>
      <c r="E3928" s="15"/>
      <c r="F3928" s="15"/>
      <c r="G3928" s="82" t="e">
        <f>VLOOKUP(F3928,'ESTADAR V3 2025'!$D$125:$E$240,2,0)</f>
        <v>#N/A</v>
      </c>
      <c r="H3928" s="86"/>
      <c r="I3928" s="86"/>
      <c r="J3928" s="15"/>
      <c r="K3928" s="92">
        <f t="shared" si="251"/>
        <v>0</v>
      </c>
      <c r="L3928" s="93">
        <f t="shared" si="252"/>
        <v>0</v>
      </c>
      <c r="M3928" s="94" t="str">
        <f>+IFERROR(VLOOKUP(LEFT(F3928,4),'ESTADAR V3 2025'!$C$4:$G$116,4,0),"")</f>
        <v/>
      </c>
      <c r="N3928" s="95" t="str">
        <f t="shared" si="253"/>
        <v/>
      </c>
      <c r="O3928" s="96" t="str">
        <f t="shared" si="254"/>
        <v/>
      </c>
      <c r="P3928" s="14"/>
      <c r="Q3928" s="14"/>
      <c r="R3928" s="218" t="e">
        <f>+VLOOKUP(F3928,'ESTADAR V3 2025'!$D$125:$G$236,4,FALSE)</f>
        <v>#N/A</v>
      </c>
    </row>
    <row r="3929" spans="1:18" x14ac:dyDescent="0.35">
      <c r="A3929" s="83" t="str">
        <f>IFERROR(VLOOKUP(LEFT(F3929,4),Tabla3[[COD]:[PROCESO]],5,0),"")</f>
        <v/>
      </c>
      <c r="B3929" s="15"/>
      <c r="C3929" s="85"/>
      <c r="D3929" s="84" t="e">
        <f>VLOOKUP(E3929,FINCAS!$A$2:$B$77,2,0)</f>
        <v>#N/A</v>
      </c>
      <c r="E3929" s="15"/>
      <c r="F3929" s="15"/>
      <c r="G3929" s="82" t="e">
        <f>VLOOKUP(F3929,'ESTADAR V3 2025'!$D$125:$E$240,2,0)</f>
        <v>#N/A</v>
      </c>
      <c r="H3929" s="86"/>
      <c r="I3929" s="86"/>
      <c r="J3929" s="15"/>
      <c r="K3929" s="92">
        <f t="shared" si="251"/>
        <v>0</v>
      </c>
      <c r="L3929" s="93">
        <f t="shared" si="252"/>
        <v>0</v>
      </c>
      <c r="M3929" s="94" t="str">
        <f>+IFERROR(VLOOKUP(LEFT(F3929,4),'ESTADAR V3 2025'!$C$4:$G$116,4,0),"")</f>
        <v/>
      </c>
      <c r="N3929" s="95" t="str">
        <f t="shared" si="253"/>
        <v/>
      </c>
      <c r="O3929" s="96" t="str">
        <f t="shared" si="254"/>
        <v/>
      </c>
      <c r="P3929" s="14"/>
      <c r="Q3929" s="14"/>
      <c r="R3929" s="218" t="e">
        <f>+VLOOKUP(F3929,'ESTADAR V3 2025'!$D$125:$G$236,4,FALSE)</f>
        <v>#N/A</v>
      </c>
    </row>
    <row r="3930" spans="1:18" x14ac:dyDescent="0.35">
      <c r="A3930" s="83" t="str">
        <f>IFERROR(VLOOKUP(LEFT(F3930,4),Tabla3[[COD]:[PROCESO]],5,0),"")</f>
        <v/>
      </c>
      <c r="B3930" s="15"/>
      <c r="C3930" s="85"/>
      <c r="D3930" s="84" t="e">
        <f>VLOOKUP(E3930,FINCAS!$A$2:$B$77,2,0)</f>
        <v>#N/A</v>
      </c>
      <c r="E3930" s="15"/>
      <c r="F3930" s="15"/>
      <c r="G3930" s="82" t="e">
        <f>VLOOKUP(F3930,'ESTADAR V3 2025'!$D$125:$E$240,2,0)</f>
        <v>#N/A</v>
      </c>
      <c r="H3930" s="86"/>
      <c r="I3930" s="86"/>
      <c r="J3930" s="15"/>
      <c r="K3930" s="92">
        <f t="shared" si="251"/>
        <v>0</v>
      </c>
      <c r="L3930" s="93">
        <f t="shared" si="252"/>
        <v>0</v>
      </c>
      <c r="M3930" s="94" t="str">
        <f>+IFERROR(VLOOKUP(LEFT(F3930,4),'ESTADAR V3 2025'!$C$4:$G$116,4,0),"")</f>
        <v/>
      </c>
      <c r="N3930" s="95" t="str">
        <f t="shared" si="253"/>
        <v/>
      </c>
      <c r="O3930" s="96" t="str">
        <f t="shared" si="254"/>
        <v/>
      </c>
      <c r="P3930" s="14"/>
      <c r="Q3930" s="14"/>
      <c r="R3930" s="218" t="e">
        <f>+VLOOKUP(F3930,'ESTADAR V3 2025'!$D$125:$G$236,4,FALSE)</f>
        <v>#N/A</v>
      </c>
    </row>
    <row r="3931" spans="1:18" x14ac:dyDescent="0.35">
      <c r="A3931" s="83" t="str">
        <f>IFERROR(VLOOKUP(LEFT(F3931,4),Tabla3[[COD]:[PROCESO]],5,0),"")</f>
        <v/>
      </c>
      <c r="B3931" s="15"/>
      <c r="C3931" s="85"/>
      <c r="D3931" s="84" t="e">
        <f>VLOOKUP(E3931,FINCAS!$A$2:$B$77,2,0)</f>
        <v>#N/A</v>
      </c>
      <c r="E3931" s="15"/>
      <c r="F3931" s="15"/>
      <c r="G3931" s="82" t="e">
        <f>VLOOKUP(F3931,'ESTADAR V3 2025'!$D$125:$E$240,2,0)</f>
        <v>#N/A</v>
      </c>
      <c r="H3931" s="86"/>
      <c r="I3931" s="86"/>
      <c r="J3931" s="15"/>
      <c r="K3931" s="92">
        <f t="shared" si="251"/>
        <v>0</v>
      </c>
      <c r="L3931" s="93">
        <f t="shared" si="252"/>
        <v>0</v>
      </c>
      <c r="M3931" s="94" t="str">
        <f>+IFERROR(VLOOKUP(LEFT(F3931,4),'ESTADAR V3 2025'!$C$4:$G$116,4,0),"")</f>
        <v/>
      </c>
      <c r="N3931" s="95" t="str">
        <f t="shared" si="253"/>
        <v/>
      </c>
      <c r="O3931" s="96" t="str">
        <f t="shared" si="254"/>
        <v/>
      </c>
      <c r="P3931" s="14"/>
      <c r="Q3931" s="14"/>
      <c r="R3931" s="218" t="e">
        <f>+VLOOKUP(F3931,'ESTADAR V3 2025'!$D$125:$G$236,4,FALSE)</f>
        <v>#N/A</v>
      </c>
    </row>
    <row r="3932" spans="1:18" x14ac:dyDescent="0.35">
      <c r="A3932" s="83" t="str">
        <f>IFERROR(VLOOKUP(LEFT(F3932,4),Tabla3[[COD]:[PROCESO]],5,0),"")</f>
        <v/>
      </c>
      <c r="B3932" s="15"/>
      <c r="C3932" s="85"/>
      <c r="D3932" s="84" t="e">
        <f>VLOOKUP(E3932,FINCAS!$A$2:$B$77,2,0)</f>
        <v>#N/A</v>
      </c>
      <c r="E3932" s="15"/>
      <c r="F3932" s="15"/>
      <c r="G3932" s="82" t="e">
        <f>VLOOKUP(F3932,'ESTADAR V3 2025'!$D$125:$E$240,2,0)</f>
        <v>#N/A</v>
      </c>
      <c r="H3932" s="86"/>
      <c r="I3932" s="86"/>
      <c r="J3932" s="15"/>
      <c r="K3932" s="92">
        <f t="shared" si="251"/>
        <v>0</v>
      </c>
      <c r="L3932" s="93">
        <f t="shared" si="252"/>
        <v>0</v>
      </c>
      <c r="M3932" s="94" t="str">
        <f>+IFERROR(VLOOKUP(LEFT(F3932,4),'ESTADAR V3 2025'!$C$4:$G$116,4,0),"")</f>
        <v/>
      </c>
      <c r="N3932" s="95" t="str">
        <f t="shared" si="253"/>
        <v/>
      </c>
      <c r="O3932" s="96" t="str">
        <f t="shared" si="254"/>
        <v/>
      </c>
      <c r="P3932" s="14"/>
      <c r="Q3932" s="14"/>
      <c r="R3932" s="218" t="e">
        <f>+VLOOKUP(F3932,'ESTADAR V3 2025'!$D$125:$G$236,4,FALSE)</f>
        <v>#N/A</v>
      </c>
    </row>
    <row r="3933" spans="1:18" x14ac:dyDescent="0.35">
      <c r="A3933" s="83" t="str">
        <f>IFERROR(VLOOKUP(LEFT(F3933,4),Tabla3[[COD]:[PROCESO]],5,0),"")</f>
        <v/>
      </c>
      <c r="B3933" s="15"/>
      <c r="C3933" s="85"/>
      <c r="D3933" s="84" t="e">
        <f>VLOOKUP(E3933,FINCAS!$A$2:$B$77,2,0)</f>
        <v>#N/A</v>
      </c>
      <c r="E3933" s="15"/>
      <c r="F3933" s="15"/>
      <c r="G3933" s="82" t="e">
        <f>VLOOKUP(F3933,'ESTADAR V3 2025'!$D$125:$E$240,2,0)</f>
        <v>#N/A</v>
      </c>
      <c r="H3933" s="86"/>
      <c r="I3933" s="86"/>
      <c r="J3933" s="15"/>
      <c r="K3933" s="92">
        <f t="shared" si="251"/>
        <v>0</v>
      </c>
      <c r="L3933" s="93">
        <f t="shared" si="252"/>
        <v>0</v>
      </c>
      <c r="M3933" s="94" t="str">
        <f>+IFERROR(VLOOKUP(LEFT(F3933,4),'ESTADAR V3 2025'!$C$4:$G$116,4,0),"")</f>
        <v/>
      </c>
      <c r="N3933" s="95" t="str">
        <f t="shared" si="253"/>
        <v/>
      </c>
      <c r="O3933" s="96" t="str">
        <f t="shared" si="254"/>
        <v/>
      </c>
      <c r="P3933" s="14"/>
      <c r="Q3933" s="14"/>
      <c r="R3933" s="218" t="e">
        <f>+VLOOKUP(F3933,'ESTADAR V3 2025'!$D$125:$G$236,4,FALSE)</f>
        <v>#N/A</v>
      </c>
    </row>
    <row r="3934" spans="1:18" x14ac:dyDescent="0.35">
      <c r="A3934" s="83" t="str">
        <f>IFERROR(VLOOKUP(LEFT(F3934,4),Tabla3[[COD]:[PROCESO]],5,0),"")</f>
        <v/>
      </c>
      <c r="B3934" s="15"/>
      <c r="C3934" s="85"/>
      <c r="D3934" s="84" t="e">
        <f>VLOOKUP(E3934,FINCAS!$A$2:$B$77,2,0)</f>
        <v>#N/A</v>
      </c>
      <c r="E3934" s="15"/>
      <c r="F3934" s="15"/>
      <c r="G3934" s="82" t="e">
        <f>VLOOKUP(F3934,'ESTADAR V3 2025'!$D$125:$E$240,2,0)</f>
        <v>#N/A</v>
      </c>
      <c r="H3934" s="86"/>
      <c r="I3934" s="86"/>
      <c r="J3934" s="15"/>
      <c r="K3934" s="92">
        <f t="shared" si="251"/>
        <v>0</v>
      </c>
      <c r="L3934" s="93">
        <f t="shared" si="252"/>
        <v>0</v>
      </c>
      <c r="M3934" s="94" t="str">
        <f>+IFERROR(VLOOKUP(LEFT(F3934,4),'ESTADAR V3 2025'!$C$4:$G$116,4,0),"")</f>
        <v/>
      </c>
      <c r="N3934" s="95" t="str">
        <f t="shared" si="253"/>
        <v/>
      </c>
      <c r="O3934" s="96" t="str">
        <f t="shared" si="254"/>
        <v/>
      </c>
      <c r="P3934" s="14"/>
      <c r="Q3934" s="14"/>
      <c r="R3934" s="218" t="e">
        <f>+VLOOKUP(F3934,'ESTADAR V3 2025'!$D$125:$G$236,4,FALSE)</f>
        <v>#N/A</v>
      </c>
    </row>
    <row r="3935" spans="1:18" x14ac:dyDescent="0.35">
      <c r="A3935" s="83" t="str">
        <f>IFERROR(VLOOKUP(LEFT(F3935,4),Tabla3[[COD]:[PROCESO]],5,0),"")</f>
        <v/>
      </c>
      <c r="B3935" s="15"/>
      <c r="C3935" s="85"/>
      <c r="D3935" s="84" t="e">
        <f>VLOOKUP(E3935,FINCAS!$A$2:$B$77,2,0)</f>
        <v>#N/A</v>
      </c>
      <c r="E3935" s="15"/>
      <c r="F3935" s="15"/>
      <c r="G3935" s="82" t="e">
        <f>VLOOKUP(F3935,'ESTADAR V3 2025'!$D$125:$E$240,2,0)</f>
        <v>#N/A</v>
      </c>
      <c r="H3935" s="86"/>
      <c r="I3935" s="86"/>
      <c r="J3935" s="15"/>
      <c r="K3935" s="92">
        <f t="shared" si="251"/>
        <v>0</v>
      </c>
      <c r="L3935" s="93">
        <f t="shared" si="252"/>
        <v>0</v>
      </c>
      <c r="M3935" s="94" t="str">
        <f>+IFERROR(VLOOKUP(LEFT(F3935,4),'ESTADAR V3 2025'!$C$4:$G$116,4,0),"")</f>
        <v/>
      </c>
      <c r="N3935" s="95" t="str">
        <f t="shared" si="253"/>
        <v/>
      </c>
      <c r="O3935" s="96" t="str">
        <f t="shared" si="254"/>
        <v/>
      </c>
      <c r="P3935" s="14"/>
      <c r="Q3935" s="14"/>
      <c r="R3935" s="218" t="e">
        <f>+VLOOKUP(F3935,'ESTADAR V3 2025'!$D$125:$G$236,4,FALSE)</f>
        <v>#N/A</v>
      </c>
    </row>
    <row r="3936" spans="1:18" x14ac:dyDescent="0.35">
      <c r="A3936" s="83" t="str">
        <f>IFERROR(VLOOKUP(LEFT(F3936,4),Tabla3[[COD]:[PROCESO]],5,0),"")</f>
        <v/>
      </c>
      <c r="B3936" s="15"/>
      <c r="C3936" s="85"/>
      <c r="D3936" s="84" t="e">
        <f>VLOOKUP(E3936,FINCAS!$A$2:$B$77,2,0)</f>
        <v>#N/A</v>
      </c>
      <c r="E3936" s="15"/>
      <c r="F3936" s="15"/>
      <c r="G3936" s="82" t="e">
        <f>VLOOKUP(F3936,'ESTADAR V3 2025'!$D$125:$E$240,2,0)</f>
        <v>#N/A</v>
      </c>
      <c r="H3936" s="86"/>
      <c r="I3936" s="86"/>
      <c r="J3936" s="15"/>
      <c r="K3936" s="92">
        <f t="shared" si="251"/>
        <v>0</v>
      </c>
      <c r="L3936" s="93">
        <f t="shared" si="252"/>
        <v>0</v>
      </c>
      <c r="M3936" s="94" t="str">
        <f>+IFERROR(VLOOKUP(LEFT(F3936,4),'ESTADAR V3 2025'!$C$4:$G$116,4,0),"")</f>
        <v/>
      </c>
      <c r="N3936" s="95" t="str">
        <f t="shared" si="253"/>
        <v/>
      </c>
      <c r="O3936" s="96" t="str">
        <f t="shared" si="254"/>
        <v/>
      </c>
      <c r="P3936" s="14"/>
      <c r="Q3936" s="14"/>
      <c r="R3936" s="218" t="e">
        <f>+VLOOKUP(F3936,'ESTADAR V3 2025'!$D$125:$G$236,4,FALSE)</f>
        <v>#N/A</v>
      </c>
    </row>
    <row r="3937" spans="1:18" x14ac:dyDescent="0.35">
      <c r="A3937" s="83" t="str">
        <f>IFERROR(VLOOKUP(LEFT(F3937,4),Tabla3[[COD]:[PROCESO]],5,0),"")</f>
        <v/>
      </c>
      <c r="B3937" s="15"/>
      <c r="C3937" s="85"/>
      <c r="D3937" s="84" t="e">
        <f>VLOOKUP(E3937,FINCAS!$A$2:$B$77,2,0)</f>
        <v>#N/A</v>
      </c>
      <c r="E3937" s="15"/>
      <c r="F3937" s="15"/>
      <c r="G3937" s="82" t="e">
        <f>VLOOKUP(F3937,'ESTADAR V3 2025'!$D$125:$E$240,2,0)</f>
        <v>#N/A</v>
      </c>
      <c r="H3937" s="86"/>
      <c r="I3937" s="86"/>
      <c r="J3937" s="15"/>
      <c r="K3937" s="92">
        <f t="shared" ref="K3937:K4000" si="255">+IFERROR(L3937,M3937)</f>
        <v>0</v>
      </c>
      <c r="L3937" s="93">
        <f t="shared" ref="L3937:L4000" si="256">+(I3937-H3937)*24</f>
        <v>0</v>
      </c>
      <c r="M3937" s="94" t="str">
        <f>+IFERROR(VLOOKUP(LEFT(F3937,4),'ESTADAR V3 2025'!$C$4:$G$116,4,0),"")</f>
        <v/>
      </c>
      <c r="N3937" s="95" t="str">
        <f t="shared" ref="N3937:N4000" si="257">IFERROR(J3937/L3937,"")</f>
        <v/>
      </c>
      <c r="O3937" s="96" t="str">
        <f t="shared" ref="O3937:O4000" si="258">IFERROR(N3937/M3937,"")</f>
        <v/>
      </c>
      <c r="P3937" s="14"/>
      <c r="Q3937" s="14"/>
      <c r="R3937" s="218" t="e">
        <f>+VLOOKUP(F3937,'ESTADAR V3 2025'!$D$125:$G$236,4,FALSE)</f>
        <v>#N/A</v>
      </c>
    </row>
    <row r="3938" spans="1:18" x14ac:dyDescent="0.35">
      <c r="A3938" s="83" t="str">
        <f>IFERROR(VLOOKUP(LEFT(F3938,4),Tabla3[[COD]:[PROCESO]],5,0),"")</f>
        <v/>
      </c>
      <c r="B3938" s="15"/>
      <c r="C3938" s="85"/>
      <c r="D3938" s="84" t="e">
        <f>VLOOKUP(E3938,FINCAS!$A$2:$B$77,2,0)</f>
        <v>#N/A</v>
      </c>
      <c r="E3938" s="15"/>
      <c r="F3938" s="15"/>
      <c r="G3938" s="82" t="e">
        <f>VLOOKUP(F3938,'ESTADAR V3 2025'!$D$125:$E$240,2,0)</f>
        <v>#N/A</v>
      </c>
      <c r="H3938" s="86"/>
      <c r="I3938" s="86"/>
      <c r="J3938" s="15"/>
      <c r="K3938" s="92">
        <f t="shared" si="255"/>
        <v>0</v>
      </c>
      <c r="L3938" s="93">
        <f t="shared" si="256"/>
        <v>0</v>
      </c>
      <c r="M3938" s="94" t="str">
        <f>+IFERROR(VLOOKUP(LEFT(F3938,4),'ESTADAR V3 2025'!$C$4:$G$116,4,0),"")</f>
        <v/>
      </c>
      <c r="N3938" s="95" t="str">
        <f t="shared" si="257"/>
        <v/>
      </c>
      <c r="O3938" s="96" t="str">
        <f t="shared" si="258"/>
        <v/>
      </c>
      <c r="P3938" s="14"/>
      <c r="Q3938" s="14"/>
      <c r="R3938" s="218" t="e">
        <f>+VLOOKUP(F3938,'ESTADAR V3 2025'!$D$125:$G$236,4,FALSE)</f>
        <v>#N/A</v>
      </c>
    </row>
    <row r="3939" spans="1:18" x14ac:dyDescent="0.35">
      <c r="A3939" s="83" t="str">
        <f>IFERROR(VLOOKUP(LEFT(F3939,4),Tabla3[[COD]:[PROCESO]],5,0),"")</f>
        <v/>
      </c>
      <c r="B3939" s="15"/>
      <c r="C3939" s="85"/>
      <c r="D3939" s="84" t="e">
        <f>VLOOKUP(E3939,FINCAS!$A$2:$B$77,2,0)</f>
        <v>#N/A</v>
      </c>
      <c r="E3939" s="15"/>
      <c r="F3939" s="15"/>
      <c r="G3939" s="82" t="e">
        <f>VLOOKUP(F3939,'ESTADAR V3 2025'!$D$125:$E$240,2,0)</f>
        <v>#N/A</v>
      </c>
      <c r="H3939" s="86"/>
      <c r="I3939" s="86"/>
      <c r="J3939" s="15"/>
      <c r="K3939" s="92">
        <f t="shared" si="255"/>
        <v>0</v>
      </c>
      <c r="L3939" s="93">
        <f t="shared" si="256"/>
        <v>0</v>
      </c>
      <c r="M3939" s="94" t="str">
        <f>+IFERROR(VLOOKUP(LEFT(F3939,4),'ESTADAR V3 2025'!$C$4:$G$116,4,0),"")</f>
        <v/>
      </c>
      <c r="N3939" s="95" t="str">
        <f t="shared" si="257"/>
        <v/>
      </c>
      <c r="O3939" s="96" t="str">
        <f t="shared" si="258"/>
        <v/>
      </c>
      <c r="P3939" s="14"/>
      <c r="Q3939" s="14"/>
      <c r="R3939" s="218" t="e">
        <f>+VLOOKUP(F3939,'ESTADAR V3 2025'!$D$125:$G$236,4,FALSE)</f>
        <v>#N/A</v>
      </c>
    </row>
    <row r="3940" spans="1:18" x14ac:dyDescent="0.35">
      <c r="A3940" s="83" t="str">
        <f>IFERROR(VLOOKUP(LEFT(F3940,4),Tabla3[[COD]:[PROCESO]],5,0),"")</f>
        <v/>
      </c>
      <c r="B3940" s="15"/>
      <c r="C3940" s="85"/>
      <c r="D3940" s="84" t="e">
        <f>VLOOKUP(E3940,FINCAS!$A$2:$B$77,2,0)</f>
        <v>#N/A</v>
      </c>
      <c r="E3940" s="15"/>
      <c r="F3940" s="15"/>
      <c r="G3940" s="82" t="e">
        <f>VLOOKUP(F3940,'ESTADAR V3 2025'!$D$125:$E$240,2,0)</f>
        <v>#N/A</v>
      </c>
      <c r="H3940" s="86"/>
      <c r="I3940" s="86"/>
      <c r="J3940" s="15"/>
      <c r="K3940" s="92">
        <f t="shared" si="255"/>
        <v>0</v>
      </c>
      <c r="L3940" s="93">
        <f t="shared" si="256"/>
        <v>0</v>
      </c>
      <c r="M3940" s="94" t="str">
        <f>+IFERROR(VLOOKUP(LEFT(F3940,4),'ESTADAR V3 2025'!$C$4:$G$116,4,0),"")</f>
        <v/>
      </c>
      <c r="N3940" s="95" t="str">
        <f t="shared" si="257"/>
        <v/>
      </c>
      <c r="O3940" s="96" t="str">
        <f t="shared" si="258"/>
        <v/>
      </c>
      <c r="P3940" s="14"/>
      <c r="Q3940" s="14"/>
      <c r="R3940" s="218" t="e">
        <f>+VLOOKUP(F3940,'ESTADAR V3 2025'!$D$125:$G$236,4,FALSE)</f>
        <v>#N/A</v>
      </c>
    </row>
    <row r="3941" spans="1:18" x14ac:dyDescent="0.35">
      <c r="A3941" s="83" t="str">
        <f>IFERROR(VLOOKUP(LEFT(F3941,4),Tabla3[[COD]:[PROCESO]],5,0),"")</f>
        <v/>
      </c>
      <c r="B3941" s="15"/>
      <c r="C3941" s="85"/>
      <c r="D3941" s="84" t="e">
        <f>VLOOKUP(E3941,FINCAS!$A$2:$B$77,2,0)</f>
        <v>#N/A</v>
      </c>
      <c r="E3941" s="15"/>
      <c r="F3941" s="15"/>
      <c r="G3941" s="82" t="e">
        <f>VLOOKUP(F3941,'ESTADAR V3 2025'!$D$125:$E$240,2,0)</f>
        <v>#N/A</v>
      </c>
      <c r="H3941" s="86"/>
      <c r="I3941" s="86"/>
      <c r="J3941" s="15"/>
      <c r="K3941" s="92">
        <f t="shared" si="255"/>
        <v>0</v>
      </c>
      <c r="L3941" s="93">
        <f t="shared" si="256"/>
        <v>0</v>
      </c>
      <c r="M3941" s="94" t="str">
        <f>+IFERROR(VLOOKUP(LEFT(F3941,4),'ESTADAR V3 2025'!$C$4:$G$116,4,0),"")</f>
        <v/>
      </c>
      <c r="N3941" s="95" t="str">
        <f t="shared" si="257"/>
        <v/>
      </c>
      <c r="O3941" s="96" t="str">
        <f t="shared" si="258"/>
        <v/>
      </c>
      <c r="P3941" s="14"/>
      <c r="Q3941" s="14"/>
      <c r="R3941" s="218" t="e">
        <f>+VLOOKUP(F3941,'ESTADAR V3 2025'!$D$125:$G$236,4,FALSE)</f>
        <v>#N/A</v>
      </c>
    </row>
    <row r="3942" spans="1:18" x14ac:dyDescent="0.35">
      <c r="A3942" s="83" t="str">
        <f>IFERROR(VLOOKUP(LEFT(F3942,4),Tabla3[[COD]:[PROCESO]],5,0),"")</f>
        <v/>
      </c>
      <c r="B3942" s="15"/>
      <c r="C3942" s="85"/>
      <c r="D3942" s="84" t="e">
        <f>VLOOKUP(E3942,FINCAS!$A$2:$B$77,2,0)</f>
        <v>#N/A</v>
      </c>
      <c r="E3942" s="15"/>
      <c r="F3942" s="15"/>
      <c r="G3942" s="82" t="e">
        <f>VLOOKUP(F3942,'ESTADAR V3 2025'!$D$125:$E$240,2,0)</f>
        <v>#N/A</v>
      </c>
      <c r="H3942" s="86"/>
      <c r="I3942" s="86"/>
      <c r="J3942" s="15"/>
      <c r="K3942" s="92">
        <f t="shared" si="255"/>
        <v>0</v>
      </c>
      <c r="L3942" s="93">
        <f t="shared" si="256"/>
        <v>0</v>
      </c>
      <c r="M3942" s="94" t="str">
        <f>+IFERROR(VLOOKUP(LEFT(F3942,4),'ESTADAR V3 2025'!$C$4:$G$116,4,0),"")</f>
        <v/>
      </c>
      <c r="N3942" s="95" t="str">
        <f t="shared" si="257"/>
        <v/>
      </c>
      <c r="O3942" s="96" t="str">
        <f t="shared" si="258"/>
        <v/>
      </c>
      <c r="P3942" s="14"/>
      <c r="Q3942" s="14"/>
      <c r="R3942" s="218" t="e">
        <f>+VLOOKUP(F3942,'ESTADAR V3 2025'!$D$125:$G$236,4,FALSE)</f>
        <v>#N/A</v>
      </c>
    </row>
    <row r="3943" spans="1:18" x14ac:dyDescent="0.35">
      <c r="A3943" s="83" t="str">
        <f>IFERROR(VLOOKUP(LEFT(F3943,4),Tabla3[[COD]:[PROCESO]],5,0),"")</f>
        <v/>
      </c>
      <c r="B3943" s="15"/>
      <c r="C3943" s="85"/>
      <c r="D3943" s="84" t="e">
        <f>VLOOKUP(E3943,FINCAS!$A$2:$B$77,2,0)</f>
        <v>#N/A</v>
      </c>
      <c r="E3943" s="15"/>
      <c r="F3943" s="15"/>
      <c r="G3943" s="82" t="e">
        <f>VLOOKUP(F3943,'ESTADAR V3 2025'!$D$125:$E$240,2,0)</f>
        <v>#N/A</v>
      </c>
      <c r="H3943" s="86"/>
      <c r="I3943" s="86"/>
      <c r="J3943" s="15"/>
      <c r="K3943" s="92">
        <f t="shared" si="255"/>
        <v>0</v>
      </c>
      <c r="L3943" s="93">
        <f t="shared" si="256"/>
        <v>0</v>
      </c>
      <c r="M3943" s="94" t="str">
        <f>+IFERROR(VLOOKUP(LEFT(F3943,4),'ESTADAR V3 2025'!$C$4:$G$116,4,0),"")</f>
        <v/>
      </c>
      <c r="N3943" s="95" t="str">
        <f t="shared" si="257"/>
        <v/>
      </c>
      <c r="O3943" s="96" t="str">
        <f t="shared" si="258"/>
        <v/>
      </c>
      <c r="P3943" s="14"/>
      <c r="Q3943" s="14"/>
      <c r="R3943" s="218" t="e">
        <f>+VLOOKUP(F3943,'ESTADAR V3 2025'!$D$125:$G$236,4,FALSE)</f>
        <v>#N/A</v>
      </c>
    </row>
    <row r="3944" spans="1:18" x14ac:dyDescent="0.35">
      <c r="A3944" s="83" t="str">
        <f>IFERROR(VLOOKUP(LEFT(F3944,4),Tabla3[[COD]:[PROCESO]],5,0),"")</f>
        <v/>
      </c>
      <c r="B3944" s="15"/>
      <c r="C3944" s="85"/>
      <c r="D3944" s="84" t="e">
        <f>VLOOKUP(E3944,FINCAS!$A$2:$B$77,2,0)</f>
        <v>#N/A</v>
      </c>
      <c r="E3944" s="15"/>
      <c r="F3944" s="15"/>
      <c r="G3944" s="82" t="e">
        <f>VLOOKUP(F3944,'ESTADAR V3 2025'!$D$125:$E$240,2,0)</f>
        <v>#N/A</v>
      </c>
      <c r="H3944" s="86"/>
      <c r="I3944" s="86"/>
      <c r="J3944" s="15"/>
      <c r="K3944" s="92">
        <f t="shared" si="255"/>
        <v>0</v>
      </c>
      <c r="L3944" s="93">
        <f t="shared" si="256"/>
        <v>0</v>
      </c>
      <c r="M3944" s="94" t="str">
        <f>+IFERROR(VLOOKUP(LEFT(F3944,4),'ESTADAR V3 2025'!$C$4:$G$116,4,0),"")</f>
        <v/>
      </c>
      <c r="N3944" s="95" t="str">
        <f t="shared" si="257"/>
        <v/>
      </c>
      <c r="O3944" s="96" t="str">
        <f t="shared" si="258"/>
        <v/>
      </c>
      <c r="P3944" s="14"/>
      <c r="Q3944" s="14"/>
      <c r="R3944" s="218" t="e">
        <f>+VLOOKUP(F3944,'ESTADAR V3 2025'!$D$125:$G$236,4,FALSE)</f>
        <v>#N/A</v>
      </c>
    </row>
    <row r="3945" spans="1:18" x14ac:dyDescent="0.35">
      <c r="A3945" s="83" t="str">
        <f>IFERROR(VLOOKUP(LEFT(F3945,4),Tabla3[[COD]:[PROCESO]],5,0),"")</f>
        <v/>
      </c>
      <c r="B3945" s="15"/>
      <c r="C3945" s="85"/>
      <c r="D3945" s="84" t="e">
        <f>VLOOKUP(E3945,FINCAS!$A$2:$B$77,2,0)</f>
        <v>#N/A</v>
      </c>
      <c r="E3945" s="15"/>
      <c r="F3945" s="15"/>
      <c r="G3945" s="82" t="e">
        <f>VLOOKUP(F3945,'ESTADAR V3 2025'!$D$125:$E$240,2,0)</f>
        <v>#N/A</v>
      </c>
      <c r="H3945" s="86"/>
      <c r="I3945" s="86"/>
      <c r="J3945" s="15"/>
      <c r="K3945" s="92">
        <f t="shared" si="255"/>
        <v>0</v>
      </c>
      <c r="L3945" s="93">
        <f t="shared" si="256"/>
        <v>0</v>
      </c>
      <c r="M3945" s="94" t="str">
        <f>+IFERROR(VLOOKUP(LEFT(F3945,4),'ESTADAR V3 2025'!$C$4:$G$116,4,0),"")</f>
        <v/>
      </c>
      <c r="N3945" s="95" t="str">
        <f t="shared" si="257"/>
        <v/>
      </c>
      <c r="O3945" s="96" t="str">
        <f t="shared" si="258"/>
        <v/>
      </c>
      <c r="P3945" s="14"/>
      <c r="Q3945" s="14"/>
      <c r="R3945" s="218" t="e">
        <f>+VLOOKUP(F3945,'ESTADAR V3 2025'!$D$125:$G$236,4,FALSE)</f>
        <v>#N/A</v>
      </c>
    </row>
    <row r="3946" spans="1:18" x14ac:dyDescent="0.35">
      <c r="A3946" s="83" t="str">
        <f>IFERROR(VLOOKUP(LEFT(F3946,4),Tabla3[[COD]:[PROCESO]],5,0),"")</f>
        <v/>
      </c>
      <c r="B3946" s="15"/>
      <c r="C3946" s="85"/>
      <c r="D3946" s="84" t="e">
        <f>VLOOKUP(E3946,FINCAS!$A$2:$B$77,2,0)</f>
        <v>#N/A</v>
      </c>
      <c r="E3946" s="15"/>
      <c r="F3946" s="15"/>
      <c r="G3946" s="82" t="e">
        <f>VLOOKUP(F3946,'ESTADAR V3 2025'!$D$125:$E$240,2,0)</f>
        <v>#N/A</v>
      </c>
      <c r="H3946" s="86"/>
      <c r="I3946" s="86"/>
      <c r="J3946" s="15"/>
      <c r="K3946" s="92">
        <f t="shared" si="255"/>
        <v>0</v>
      </c>
      <c r="L3946" s="93">
        <f t="shared" si="256"/>
        <v>0</v>
      </c>
      <c r="M3946" s="94" t="str">
        <f>+IFERROR(VLOOKUP(LEFT(F3946,4),'ESTADAR V3 2025'!$C$4:$G$116,4,0),"")</f>
        <v/>
      </c>
      <c r="N3946" s="95" t="str">
        <f t="shared" si="257"/>
        <v/>
      </c>
      <c r="O3946" s="96" t="str">
        <f t="shared" si="258"/>
        <v/>
      </c>
      <c r="P3946" s="14"/>
      <c r="Q3946" s="14"/>
      <c r="R3946" s="218" t="e">
        <f>+VLOOKUP(F3946,'ESTADAR V3 2025'!$D$125:$G$236,4,FALSE)</f>
        <v>#N/A</v>
      </c>
    </row>
    <row r="3947" spans="1:18" x14ac:dyDescent="0.35">
      <c r="A3947" s="83" t="str">
        <f>IFERROR(VLOOKUP(LEFT(F3947,4),Tabla3[[COD]:[PROCESO]],5,0),"")</f>
        <v/>
      </c>
      <c r="B3947" s="15"/>
      <c r="C3947" s="85"/>
      <c r="D3947" s="84" t="e">
        <f>VLOOKUP(E3947,FINCAS!$A$2:$B$77,2,0)</f>
        <v>#N/A</v>
      </c>
      <c r="E3947" s="15"/>
      <c r="F3947" s="15"/>
      <c r="G3947" s="82" t="e">
        <f>VLOOKUP(F3947,'ESTADAR V3 2025'!$D$125:$E$240,2,0)</f>
        <v>#N/A</v>
      </c>
      <c r="H3947" s="86"/>
      <c r="I3947" s="86"/>
      <c r="J3947" s="15"/>
      <c r="K3947" s="92">
        <f t="shared" si="255"/>
        <v>0</v>
      </c>
      <c r="L3947" s="93">
        <f t="shared" si="256"/>
        <v>0</v>
      </c>
      <c r="M3947" s="94" t="str">
        <f>+IFERROR(VLOOKUP(LEFT(F3947,4),'ESTADAR V3 2025'!$C$4:$G$116,4,0),"")</f>
        <v/>
      </c>
      <c r="N3947" s="95" t="str">
        <f t="shared" si="257"/>
        <v/>
      </c>
      <c r="O3947" s="96" t="str">
        <f t="shared" si="258"/>
        <v/>
      </c>
      <c r="P3947" s="14"/>
      <c r="Q3947" s="14"/>
      <c r="R3947" s="218" t="e">
        <f>+VLOOKUP(F3947,'ESTADAR V3 2025'!$D$125:$G$236,4,FALSE)</f>
        <v>#N/A</v>
      </c>
    </row>
    <row r="3948" spans="1:18" x14ac:dyDescent="0.35">
      <c r="A3948" s="83" t="str">
        <f>IFERROR(VLOOKUP(LEFT(F3948,4),Tabla3[[COD]:[PROCESO]],5,0),"")</f>
        <v/>
      </c>
      <c r="B3948" s="15"/>
      <c r="C3948" s="85"/>
      <c r="D3948" s="84" t="e">
        <f>VLOOKUP(E3948,FINCAS!$A$2:$B$77,2,0)</f>
        <v>#N/A</v>
      </c>
      <c r="E3948" s="15"/>
      <c r="F3948" s="15"/>
      <c r="G3948" s="82" t="e">
        <f>VLOOKUP(F3948,'ESTADAR V3 2025'!$D$125:$E$240,2,0)</f>
        <v>#N/A</v>
      </c>
      <c r="H3948" s="86"/>
      <c r="I3948" s="86"/>
      <c r="J3948" s="15"/>
      <c r="K3948" s="92">
        <f t="shared" si="255"/>
        <v>0</v>
      </c>
      <c r="L3948" s="93">
        <f t="shared" si="256"/>
        <v>0</v>
      </c>
      <c r="M3948" s="94" t="str">
        <f>+IFERROR(VLOOKUP(LEFT(F3948,4),'ESTADAR V3 2025'!$C$4:$G$116,4,0),"")</f>
        <v/>
      </c>
      <c r="N3948" s="95" t="str">
        <f t="shared" si="257"/>
        <v/>
      </c>
      <c r="O3948" s="96" t="str">
        <f t="shared" si="258"/>
        <v/>
      </c>
      <c r="P3948" s="14"/>
      <c r="Q3948" s="14"/>
      <c r="R3948" s="218" t="e">
        <f>+VLOOKUP(F3948,'ESTADAR V3 2025'!$D$125:$G$236,4,FALSE)</f>
        <v>#N/A</v>
      </c>
    </row>
    <row r="3949" spans="1:18" x14ac:dyDescent="0.35">
      <c r="A3949" s="83" t="str">
        <f>IFERROR(VLOOKUP(LEFT(F3949,4),Tabla3[[COD]:[PROCESO]],5,0),"")</f>
        <v/>
      </c>
      <c r="B3949" s="15"/>
      <c r="C3949" s="85"/>
      <c r="D3949" s="84" t="e">
        <f>VLOOKUP(E3949,FINCAS!$A$2:$B$77,2,0)</f>
        <v>#N/A</v>
      </c>
      <c r="E3949" s="15"/>
      <c r="F3949" s="15"/>
      <c r="G3949" s="82" t="e">
        <f>VLOOKUP(F3949,'ESTADAR V3 2025'!$D$125:$E$240,2,0)</f>
        <v>#N/A</v>
      </c>
      <c r="H3949" s="86"/>
      <c r="I3949" s="86"/>
      <c r="J3949" s="15"/>
      <c r="K3949" s="92">
        <f t="shared" si="255"/>
        <v>0</v>
      </c>
      <c r="L3949" s="93">
        <f t="shared" si="256"/>
        <v>0</v>
      </c>
      <c r="M3949" s="94" t="str">
        <f>+IFERROR(VLOOKUP(LEFT(F3949,4),'ESTADAR V3 2025'!$C$4:$G$116,4,0),"")</f>
        <v/>
      </c>
      <c r="N3949" s="95" t="str">
        <f t="shared" si="257"/>
        <v/>
      </c>
      <c r="O3949" s="96" t="str">
        <f t="shared" si="258"/>
        <v/>
      </c>
      <c r="P3949" s="14"/>
      <c r="Q3949" s="14"/>
      <c r="R3949" s="218" t="e">
        <f>+VLOOKUP(F3949,'ESTADAR V3 2025'!$D$125:$G$236,4,FALSE)</f>
        <v>#N/A</v>
      </c>
    </row>
    <row r="3950" spans="1:18" x14ac:dyDescent="0.35">
      <c r="A3950" s="83" t="str">
        <f>IFERROR(VLOOKUP(LEFT(F3950,4),Tabla3[[COD]:[PROCESO]],5,0),"")</f>
        <v/>
      </c>
      <c r="B3950" s="15"/>
      <c r="C3950" s="85"/>
      <c r="D3950" s="84" t="e">
        <f>VLOOKUP(E3950,FINCAS!$A$2:$B$77,2,0)</f>
        <v>#N/A</v>
      </c>
      <c r="E3950" s="15"/>
      <c r="F3950" s="15"/>
      <c r="G3950" s="82" t="e">
        <f>VLOOKUP(F3950,'ESTADAR V3 2025'!$D$125:$E$240,2,0)</f>
        <v>#N/A</v>
      </c>
      <c r="H3950" s="86"/>
      <c r="I3950" s="86"/>
      <c r="J3950" s="15"/>
      <c r="K3950" s="92">
        <f t="shared" si="255"/>
        <v>0</v>
      </c>
      <c r="L3950" s="93">
        <f t="shared" si="256"/>
        <v>0</v>
      </c>
      <c r="M3950" s="94" t="str">
        <f>+IFERROR(VLOOKUP(LEFT(F3950,4),'ESTADAR V3 2025'!$C$4:$G$116,4,0),"")</f>
        <v/>
      </c>
      <c r="N3950" s="95" t="str">
        <f t="shared" si="257"/>
        <v/>
      </c>
      <c r="O3950" s="96" t="str">
        <f t="shared" si="258"/>
        <v/>
      </c>
      <c r="P3950" s="14"/>
      <c r="Q3950" s="14"/>
      <c r="R3950" s="218" t="e">
        <f>+VLOOKUP(F3950,'ESTADAR V3 2025'!$D$125:$G$236,4,FALSE)</f>
        <v>#N/A</v>
      </c>
    </row>
    <row r="3951" spans="1:18" x14ac:dyDescent="0.35">
      <c r="A3951" s="83" t="str">
        <f>IFERROR(VLOOKUP(LEFT(F3951,4),Tabla3[[COD]:[PROCESO]],5,0),"")</f>
        <v/>
      </c>
      <c r="B3951" s="15"/>
      <c r="C3951" s="85"/>
      <c r="D3951" s="84" t="e">
        <f>VLOOKUP(E3951,FINCAS!$A$2:$B$77,2,0)</f>
        <v>#N/A</v>
      </c>
      <c r="E3951" s="15"/>
      <c r="F3951" s="15"/>
      <c r="G3951" s="82" t="e">
        <f>VLOOKUP(F3951,'ESTADAR V3 2025'!$D$125:$E$240,2,0)</f>
        <v>#N/A</v>
      </c>
      <c r="H3951" s="86"/>
      <c r="I3951" s="86"/>
      <c r="J3951" s="15"/>
      <c r="K3951" s="92">
        <f t="shared" si="255"/>
        <v>0</v>
      </c>
      <c r="L3951" s="93">
        <f t="shared" si="256"/>
        <v>0</v>
      </c>
      <c r="M3951" s="94" t="str">
        <f>+IFERROR(VLOOKUP(LEFT(F3951,4),'ESTADAR V3 2025'!$C$4:$G$116,4,0),"")</f>
        <v/>
      </c>
      <c r="N3951" s="95" t="str">
        <f t="shared" si="257"/>
        <v/>
      </c>
      <c r="O3951" s="96" t="str">
        <f t="shared" si="258"/>
        <v/>
      </c>
      <c r="P3951" s="14"/>
      <c r="Q3951" s="14"/>
      <c r="R3951" s="218" t="e">
        <f>+VLOOKUP(F3951,'ESTADAR V3 2025'!$D$125:$G$236,4,FALSE)</f>
        <v>#N/A</v>
      </c>
    </row>
    <row r="3952" spans="1:18" x14ac:dyDescent="0.35">
      <c r="A3952" s="83" t="str">
        <f>IFERROR(VLOOKUP(LEFT(F3952,4),Tabla3[[COD]:[PROCESO]],5,0),"")</f>
        <v/>
      </c>
      <c r="B3952" s="15"/>
      <c r="C3952" s="85"/>
      <c r="D3952" s="84" t="e">
        <f>VLOOKUP(E3952,FINCAS!$A$2:$B$77,2,0)</f>
        <v>#N/A</v>
      </c>
      <c r="E3952" s="15"/>
      <c r="F3952" s="15"/>
      <c r="G3952" s="82" t="e">
        <f>VLOOKUP(F3952,'ESTADAR V3 2025'!$D$125:$E$240,2,0)</f>
        <v>#N/A</v>
      </c>
      <c r="H3952" s="86"/>
      <c r="I3952" s="86"/>
      <c r="J3952" s="15"/>
      <c r="K3952" s="92">
        <f t="shared" si="255"/>
        <v>0</v>
      </c>
      <c r="L3952" s="93">
        <f t="shared" si="256"/>
        <v>0</v>
      </c>
      <c r="M3952" s="94" t="str">
        <f>+IFERROR(VLOOKUP(LEFT(F3952,4),'ESTADAR V3 2025'!$C$4:$G$116,4,0),"")</f>
        <v/>
      </c>
      <c r="N3952" s="95" t="str">
        <f t="shared" si="257"/>
        <v/>
      </c>
      <c r="O3952" s="96" t="str">
        <f t="shared" si="258"/>
        <v/>
      </c>
      <c r="P3952" s="14"/>
      <c r="Q3952" s="14"/>
      <c r="R3952" s="218" t="e">
        <f>+VLOOKUP(F3952,'ESTADAR V3 2025'!$D$125:$G$236,4,FALSE)</f>
        <v>#N/A</v>
      </c>
    </row>
    <row r="3953" spans="1:18" x14ac:dyDescent="0.35">
      <c r="A3953" s="83" t="str">
        <f>IFERROR(VLOOKUP(LEFT(F3953,4),Tabla3[[COD]:[PROCESO]],5,0),"")</f>
        <v/>
      </c>
      <c r="B3953" s="15"/>
      <c r="C3953" s="85"/>
      <c r="D3953" s="84" t="e">
        <f>VLOOKUP(E3953,FINCAS!$A$2:$B$77,2,0)</f>
        <v>#N/A</v>
      </c>
      <c r="E3953" s="15"/>
      <c r="F3953" s="15"/>
      <c r="G3953" s="82" t="e">
        <f>VLOOKUP(F3953,'ESTADAR V3 2025'!$D$125:$E$240,2,0)</f>
        <v>#N/A</v>
      </c>
      <c r="H3953" s="86"/>
      <c r="I3953" s="86"/>
      <c r="J3953" s="15"/>
      <c r="K3953" s="92">
        <f t="shared" si="255"/>
        <v>0</v>
      </c>
      <c r="L3953" s="93">
        <f t="shared" si="256"/>
        <v>0</v>
      </c>
      <c r="M3953" s="94" t="str">
        <f>+IFERROR(VLOOKUP(LEFT(F3953,4),'ESTADAR V3 2025'!$C$4:$G$116,4,0),"")</f>
        <v/>
      </c>
      <c r="N3953" s="95" t="str">
        <f t="shared" si="257"/>
        <v/>
      </c>
      <c r="O3953" s="96" t="str">
        <f t="shared" si="258"/>
        <v/>
      </c>
      <c r="P3953" s="14"/>
      <c r="Q3953" s="14"/>
      <c r="R3953" s="218" t="e">
        <f>+VLOOKUP(F3953,'ESTADAR V3 2025'!$D$125:$G$236,4,FALSE)</f>
        <v>#N/A</v>
      </c>
    </row>
    <row r="3954" spans="1:18" x14ac:dyDescent="0.35">
      <c r="A3954" s="83" t="str">
        <f>IFERROR(VLOOKUP(LEFT(F3954,4),Tabla3[[COD]:[PROCESO]],5,0),"")</f>
        <v/>
      </c>
      <c r="B3954" s="15"/>
      <c r="C3954" s="85"/>
      <c r="D3954" s="84" t="e">
        <f>VLOOKUP(E3954,FINCAS!$A$2:$B$77,2,0)</f>
        <v>#N/A</v>
      </c>
      <c r="E3954" s="15"/>
      <c r="F3954" s="15"/>
      <c r="G3954" s="82" t="e">
        <f>VLOOKUP(F3954,'ESTADAR V3 2025'!$D$125:$E$240,2,0)</f>
        <v>#N/A</v>
      </c>
      <c r="H3954" s="86"/>
      <c r="I3954" s="86"/>
      <c r="J3954" s="15"/>
      <c r="K3954" s="92">
        <f t="shared" si="255"/>
        <v>0</v>
      </c>
      <c r="L3954" s="93">
        <f t="shared" si="256"/>
        <v>0</v>
      </c>
      <c r="M3954" s="94" t="str">
        <f>+IFERROR(VLOOKUP(LEFT(F3954,4),'ESTADAR V3 2025'!$C$4:$G$116,4,0),"")</f>
        <v/>
      </c>
      <c r="N3954" s="95" t="str">
        <f t="shared" si="257"/>
        <v/>
      </c>
      <c r="O3954" s="96" t="str">
        <f t="shared" si="258"/>
        <v/>
      </c>
      <c r="P3954" s="14"/>
      <c r="Q3954" s="14"/>
      <c r="R3954" s="218" t="e">
        <f>+VLOOKUP(F3954,'ESTADAR V3 2025'!$D$125:$G$236,4,FALSE)</f>
        <v>#N/A</v>
      </c>
    </row>
    <row r="3955" spans="1:18" x14ac:dyDescent="0.35">
      <c r="A3955" s="83" t="str">
        <f>IFERROR(VLOOKUP(LEFT(F3955,4),Tabla3[[COD]:[PROCESO]],5,0),"")</f>
        <v/>
      </c>
      <c r="B3955" s="15"/>
      <c r="C3955" s="85"/>
      <c r="D3955" s="84" t="e">
        <f>VLOOKUP(E3955,FINCAS!$A$2:$B$77,2,0)</f>
        <v>#N/A</v>
      </c>
      <c r="E3955" s="15"/>
      <c r="F3955" s="15"/>
      <c r="G3955" s="82" t="e">
        <f>VLOOKUP(F3955,'ESTADAR V3 2025'!$D$125:$E$240,2,0)</f>
        <v>#N/A</v>
      </c>
      <c r="H3955" s="86"/>
      <c r="I3955" s="86"/>
      <c r="J3955" s="15"/>
      <c r="K3955" s="92">
        <f t="shared" si="255"/>
        <v>0</v>
      </c>
      <c r="L3955" s="93">
        <f t="shared" si="256"/>
        <v>0</v>
      </c>
      <c r="M3955" s="94" t="str">
        <f>+IFERROR(VLOOKUP(LEFT(F3955,4),'ESTADAR V3 2025'!$C$4:$G$116,4,0),"")</f>
        <v/>
      </c>
      <c r="N3955" s="95" t="str">
        <f t="shared" si="257"/>
        <v/>
      </c>
      <c r="O3955" s="96" t="str">
        <f t="shared" si="258"/>
        <v/>
      </c>
      <c r="P3955" s="14"/>
      <c r="Q3955" s="14"/>
      <c r="R3955" s="218" t="e">
        <f>+VLOOKUP(F3955,'ESTADAR V3 2025'!$D$125:$G$236,4,FALSE)</f>
        <v>#N/A</v>
      </c>
    </row>
    <row r="3956" spans="1:18" x14ac:dyDescent="0.35">
      <c r="A3956" s="83" t="str">
        <f>IFERROR(VLOOKUP(LEFT(F3956,4),Tabla3[[COD]:[PROCESO]],5,0),"")</f>
        <v/>
      </c>
      <c r="B3956" s="15"/>
      <c r="C3956" s="85"/>
      <c r="D3956" s="84" t="e">
        <f>VLOOKUP(E3956,FINCAS!$A$2:$B$77,2,0)</f>
        <v>#N/A</v>
      </c>
      <c r="E3956" s="15"/>
      <c r="F3956" s="15"/>
      <c r="G3956" s="82" t="e">
        <f>VLOOKUP(F3956,'ESTADAR V3 2025'!$D$125:$E$240,2,0)</f>
        <v>#N/A</v>
      </c>
      <c r="H3956" s="86"/>
      <c r="I3956" s="86"/>
      <c r="J3956" s="15"/>
      <c r="K3956" s="92">
        <f t="shared" si="255"/>
        <v>0</v>
      </c>
      <c r="L3956" s="93">
        <f t="shared" si="256"/>
        <v>0</v>
      </c>
      <c r="M3956" s="94" t="str">
        <f>+IFERROR(VLOOKUP(LEFT(F3956,4),'ESTADAR V3 2025'!$C$4:$G$116,4,0),"")</f>
        <v/>
      </c>
      <c r="N3956" s="95" t="str">
        <f t="shared" si="257"/>
        <v/>
      </c>
      <c r="O3956" s="96" t="str">
        <f t="shared" si="258"/>
        <v/>
      </c>
      <c r="P3956" s="14"/>
      <c r="Q3956" s="14"/>
      <c r="R3956" s="218" t="e">
        <f>+VLOOKUP(F3956,'ESTADAR V3 2025'!$D$125:$G$236,4,FALSE)</f>
        <v>#N/A</v>
      </c>
    </row>
    <row r="3957" spans="1:18" x14ac:dyDescent="0.35">
      <c r="A3957" s="83" t="str">
        <f>IFERROR(VLOOKUP(LEFT(F3957,4),Tabla3[[COD]:[PROCESO]],5,0),"")</f>
        <v/>
      </c>
      <c r="B3957" s="15"/>
      <c r="C3957" s="85"/>
      <c r="D3957" s="84" t="e">
        <f>VLOOKUP(E3957,FINCAS!$A$2:$B$77,2,0)</f>
        <v>#N/A</v>
      </c>
      <c r="E3957" s="15"/>
      <c r="F3957" s="15"/>
      <c r="G3957" s="82" t="e">
        <f>VLOOKUP(F3957,'ESTADAR V3 2025'!$D$125:$E$240,2,0)</f>
        <v>#N/A</v>
      </c>
      <c r="H3957" s="86"/>
      <c r="I3957" s="86"/>
      <c r="J3957" s="15"/>
      <c r="K3957" s="92">
        <f t="shared" si="255"/>
        <v>0</v>
      </c>
      <c r="L3957" s="93">
        <f t="shared" si="256"/>
        <v>0</v>
      </c>
      <c r="M3957" s="94" t="str">
        <f>+IFERROR(VLOOKUP(LEFT(F3957,4),'ESTADAR V3 2025'!$C$4:$G$116,4,0),"")</f>
        <v/>
      </c>
      <c r="N3957" s="95" t="str">
        <f t="shared" si="257"/>
        <v/>
      </c>
      <c r="O3957" s="96" t="str">
        <f t="shared" si="258"/>
        <v/>
      </c>
      <c r="P3957" s="14"/>
      <c r="Q3957" s="14"/>
      <c r="R3957" s="218" t="e">
        <f>+VLOOKUP(F3957,'ESTADAR V3 2025'!$D$125:$G$236,4,FALSE)</f>
        <v>#N/A</v>
      </c>
    </row>
    <row r="3958" spans="1:18" x14ac:dyDescent="0.35">
      <c r="A3958" s="83" t="str">
        <f>IFERROR(VLOOKUP(LEFT(F3958,4),Tabla3[[COD]:[PROCESO]],5,0),"")</f>
        <v/>
      </c>
      <c r="B3958" s="15"/>
      <c r="C3958" s="85"/>
      <c r="D3958" s="84" t="e">
        <f>VLOOKUP(E3958,FINCAS!$A$2:$B$77,2,0)</f>
        <v>#N/A</v>
      </c>
      <c r="E3958" s="15"/>
      <c r="F3958" s="15"/>
      <c r="G3958" s="82" t="e">
        <f>VLOOKUP(F3958,'ESTADAR V3 2025'!$D$125:$E$240,2,0)</f>
        <v>#N/A</v>
      </c>
      <c r="H3958" s="86"/>
      <c r="I3958" s="86"/>
      <c r="J3958" s="15"/>
      <c r="K3958" s="92">
        <f t="shared" si="255"/>
        <v>0</v>
      </c>
      <c r="L3958" s="93">
        <f t="shared" si="256"/>
        <v>0</v>
      </c>
      <c r="M3958" s="94" t="str">
        <f>+IFERROR(VLOOKUP(LEFT(F3958,4),'ESTADAR V3 2025'!$C$4:$G$116,4,0),"")</f>
        <v/>
      </c>
      <c r="N3958" s="95" t="str">
        <f t="shared" si="257"/>
        <v/>
      </c>
      <c r="O3958" s="96" t="str">
        <f t="shared" si="258"/>
        <v/>
      </c>
      <c r="P3958" s="14"/>
      <c r="Q3958" s="14"/>
      <c r="R3958" s="218" t="e">
        <f>+VLOOKUP(F3958,'ESTADAR V3 2025'!$D$125:$G$236,4,FALSE)</f>
        <v>#N/A</v>
      </c>
    </row>
    <row r="3959" spans="1:18" x14ac:dyDescent="0.35">
      <c r="A3959" s="83" t="str">
        <f>IFERROR(VLOOKUP(LEFT(F3959,4),Tabla3[[COD]:[PROCESO]],5,0),"")</f>
        <v/>
      </c>
      <c r="B3959" s="15"/>
      <c r="C3959" s="85"/>
      <c r="D3959" s="84" t="e">
        <f>VLOOKUP(E3959,FINCAS!$A$2:$B$77,2,0)</f>
        <v>#N/A</v>
      </c>
      <c r="E3959" s="15"/>
      <c r="F3959" s="15"/>
      <c r="G3959" s="82" t="e">
        <f>VLOOKUP(F3959,'ESTADAR V3 2025'!$D$125:$E$240,2,0)</f>
        <v>#N/A</v>
      </c>
      <c r="H3959" s="86"/>
      <c r="I3959" s="86"/>
      <c r="J3959" s="15"/>
      <c r="K3959" s="92">
        <f t="shared" si="255"/>
        <v>0</v>
      </c>
      <c r="L3959" s="93">
        <f t="shared" si="256"/>
        <v>0</v>
      </c>
      <c r="M3959" s="94" t="str">
        <f>+IFERROR(VLOOKUP(LEFT(F3959,4),'ESTADAR V3 2025'!$C$4:$G$116,4,0),"")</f>
        <v/>
      </c>
      <c r="N3959" s="95" t="str">
        <f t="shared" si="257"/>
        <v/>
      </c>
      <c r="O3959" s="96" t="str">
        <f t="shared" si="258"/>
        <v/>
      </c>
      <c r="P3959" s="14"/>
      <c r="Q3959" s="14"/>
      <c r="R3959" s="218" t="e">
        <f>+VLOOKUP(F3959,'ESTADAR V3 2025'!$D$125:$G$236,4,FALSE)</f>
        <v>#N/A</v>
      </c>
    </row>
    <row r="3960" spans="1:18" x14ac:dyDescent="0.35">
      <c r="A3960" s="83" t="str">
        <f>IFERROR(VLOOKUP(LEFT(F3960,4),Tabla3[[COD]:[PROCESO]],5,0),"")</f>
        <v/>
      </c>
      <c r="B3960" s="15"/>
      <c r="C3960" s="85"/>
      <c r="D3960" s="84" t="e">
        <f>VLOOKUP(E3960,FINCAS!$A$2:$B$77,2,0)</f>
        <v>#N/A</v>
      </c>
      <c r="E3960" s="15"/>
      <c r="F3960" s="15"/>
      <c r="G3960" s="82" t="e">
        <f>VLOOKUP(F3960,'ESTADAR V3 2025'!$D$125:$E$240,2,0)</f>
        <v>#N/A</v>
      </c>
      <c r="H3960" s="86"/>
      <c r="I3960" s="86"/>
      <c r="J3960" s="15"/>
      <c r="K3960" s="92">
        <f t="shared" si="255"/>
        <v>0</v>
      </c>
      <c r="L3960" s="93">
        <f t="shared" si="256"/>
        <v>0</v>
      </c>
      <c r="M3960" s="94" t="str">
        <f>+IFERROR(VLOOKUP(LEFT(F3960,4),'ESTADAR V3 2025'!$C$4:$G$116,4,0),"")</f>
        <v/>
      </c>
      <c r="N3960" s="95" t="str">
        <f t="shared" si="257"/>
        <v/>
      </c>
      <c r="O3960" s="96" t="str">
        <f t="shared" si="258"/>
        <v/>
      </c>
      <c r="P3960" s="14"/>
      <c r="Q3960" s="14"/>
      <c r="R3960" s="218" t="e">
        <f>+VLOOKUP(F3960,'ESTADAR V3 2025'!$D$125:$G$236,4,FALSE)</f>
        <v>#N/A</v>
      </c>
    </row>
    <row r="3961" spans="1:18" x14ac:dyDescent="0.35">
      <c r="A3961" s="83" t="str">
        <f>IFERROR(VLOOKUP(LEFT(F3961,4),Tabla3[[COD]:[PROCESO]],5,0),"")</f>
        <v/>
      </c>
      <c r="B3961" s="15"/>
      <c r="C3961" s="85"/>
      <c r="D3961" s="84" t="e">
        <f>VLOOKUP(E3961,FINCAS!$A$2:$B$77,2,0)</f>
        <v>#N/A</v>
      </c>
      <c r="E3961" s="15"/>
      <c r="F3961" s="15"/>
      <c r="G3961" s="82" t="e">
        <f>VLOOKUP(F3961,'ESTADAR V3 2025'!$D$125:$E$240,2,0)</f>
        <v>#N/A</v>
      </c>
      <c r="H3961" s="86"/>
      <c r="I3961" s="86"/>
      <c r="J3961" s="15"/>
      <c r="K3961" s="92">
        <f t="shared" si="255"/>
        <v>0</v>
      </c>
      <c r="L3961" s="93">
        <f t="shared" si="256"/>
        <v>0</v>
      </c>
      <c r="M3961" s="94" t="str">
        <f>+IFERROR(VLOOKUP(LEFT(F3961,4),'ESTADAR V3 2025'!$C$4:$G$116,4,0),"")</f>
        <v/>
      </c>
      <c r="N3961" s="95" t="str">
        <f t="shared" si="257"/>
        <v/>
      </c>
      <c r="O3961" s="96" t="str">
        <f t="shared" si="258"/>
        <v/>
      </c>
      <c r="P3961" s="14"/>
      <c r="Q3961" s="14"/>
      <c r="R3961" s="218" t="e">
        <f>+VLOOKUP(F3961,'ESTADAR V3 2025'!$D$125:$G$236,4,FALSE)</f>
        <v>#N/A</v>
      </c>
    </row>
    <row r="3962" spans="1:18" x14ac:dyDescent="0.35">
      <c r="A3962" s="83" t="str">
        <f>IFERROR(VLOOKUP(LEFT(F3962,4),Tabla3[[COD]:[PROCESO]],5,0),"")</f>
        <v/>
      </c>
      <c r="B3962" s="15"/>
      <c r="C3962" s="85"/>
      <c r="D3962" s="84" t="e">
        <f>VLOOKUP(E3962,FINCAS!$A$2:$B$77,2,0)</f>
        <v>#N/A</v>
      </c>
      <c r="E3962" s="15"/>
      <c r="F3962" s="15"/>
      <c r="G3962" s="82" t="e">
        <f>VLOOKUP(F3962,'ESTADAR V3 2025'!$D$125:$E$240,2,0)</f>
        <v>#N/A</v>
      </c>
      <c r="H3962" s="86"/>
      <c r="I3962" s="86"/>
      <c r="J3962" s="15"/>
      <c r="K3962" s="92">
        <f t="shared" si="255"/>
        <v>0</v>
      </c>
      <c r="L3962" s="93">
        <f t="shared" si="256"/>
        <v>0</v>
      </c>
      <c r="M3962" s="94" t="str">
        <f>+IFERROR(VLOOKUP(LEFT(F3962,4),'ESTADAR V3 2025'!$C$4:$G$116,4,0),"")</f>
        <v/>
      </c>
      <c r="N3962" s="95" t="str">
        <f t="shared" si="257"/>
        <v/>
      </c>
      <c r="O3962" s="96" t="str">
        <f t="shared" si="258"/>
        <v/>
      </c>
      <c r="P3962" s="14"/>
      <c r="Q3962" s="14"/>
      <c r="R3962" s="218" t="e">
        <f>+VLOOKUP(F3962,'ESTADAR V3 2025'!$D$125:$G$236,4,FALSE)</f>
        <v>#N/A</v>
      </c>
    </row>
    <row r="3963" spans="1:18" x14ac:dyDescent="0.35">
      <c r="A3963" s="83" t="str">
        <f>IFERROR(VLOOKUP(LEFT(F3963,4),Tabla3[[COD]:[PROCESO]],5,0),"")</f>
        <v/>
      </c>
      <c r="B3963" s="15"/>
      <c r="C3963" s="85"/>
      <c r="D3963" s="84" t="e">
        <f>VLOOKUP(E3963,FINCAS!$A$2:$B$77,2,0)</f>
        <v>#N/A</v>
      </c>
      <c r="E3963" s="15"/>
      <c r="F3963" s="15"/>
      <c r="G3963" s="82" t="e">
        <f>VLOOKUP(F3963,'ESTADAR V3 2025'!$D$125:$E$240,2,0)</f>
        <v>#N/A</v>
      </c>
      <c r="H3963" s="86"/>
      <c r="I3963" s="86"/>
      <c r="J3963" s="15"/>
      <c r="K3963" s="92">
        <f t="shared" si="255"/>
        <v>0</v>
      </c>
      <c r="L3963" s="93">
        <f t="shared" si="256"/>
        <v>0</v>
      </c>
      <c r="M3963" s="94" t="str">
        <f>+IFERROR(VLOOKUP(LEFT(F3963,4),'ESTADAR V3 2025'!$C$4:$G$116,4,0),"")</f>
        <v/>
      </c>
      <c r="N3963" s="95" t="str">
        <f t="shared" si="257"/>
        <v/>
      </c>
      <c r="O3963" s="96" t="str">
        <f t="shared" si="258"/>
        <v/>
      </c>
      <c r="P3963" s="14"/>
      <c r="Q3963" s="14"/>
      <c r="R3963" s="218" t="e">
        <f>+VLOOKUP(F3963,'ESTADAR V3 2025'!$D$125:$G$236,4,FALSE)</f>
        <v>#N/A</v>
      </c>
    </row>
    <row r="3964" spans="1:18" x14ac:dyDescent="0.35">
      <c r="A3964" s="83" t="str">
        <f>IFERROR(VLOOKUP(LEFT(F3964,4),Tabla3[[COD]:[PROCESO]],5,0),"")</f>
        <v/>
      </c>
      <c r="B3964" s="15"/>
      <c r="C3964" s="85"/>
      <c r="D3964" s="84" t="e">
        <f>VLOOKUP(E3964,FINCAS!$A$2:$B$77,2,0)</f>
        <v>#N/A</v>
      </c>
      <c r="E3964" s="15"/>
      <c r="F3964" s="15"/>
      <c r="G3964" s="82" t="e">
        <f>VLOOKUP(F3964,'ESTADAR V3 2025'!$D$125:$E$240,2,0)</f>
        <v>#N/A</v>
      </c>
      <c r="H3964" s="86"/>
      <c r="I3964" s="86"/>
      <c r="J3964" s="15"/>
      <c r="K3964" s="92">
        <f t="shared" si="255"/>
        <v>0</v>
      </c>
      <c r="L3964" s="93">
        <f t="shared" si="256"/>
        <v>0</v>
      </c>
      <c r="M3964" s="94" t="str">
        <f>+IFERROR(VLOOKUP(LEFT(F3964,4),'ESTADAR V3 2025'!$C$4:$G$116,4,0),"")</f>
        <v/>
      </c>
      <c r="N3964" s="95" t="str">
        <f t="shared" si="257"/>
        <v/>
      </c>
      <c r="O3964" s="96" t="str">
        <f t="shared" si="258"/>
        <v/>
      </c>
      <c r="P3964" s="14"/>
      <c r="Q3964" s="14"/>
      <c r="R3964" s="218" t="e">
        <f>+VLOOKUP(F3964,'ESTADAR V3 2025'!$D$125:$G$236,4,FALSE)</f>
        <v>#N/A</v>
      </c>
    </row>
    <row r="3965" spans="1:18" x14ac:dyDescent="0.35">
      <c r="A3965" s="83" t="str">
        <f>IFERROR(VLOOKUP(LEFT(F3965,4),Tabla3[[COD]:[PROCESO]],5,0),"")</f>
        <v/>
      </c>
      <c r="B3965" s="15"/>
      <c r="C3965" s="85"/>
      <c r="D3965" s="84" t="e">
        <f>VLOOKUP(E3965,FINCAS!$A$2:$B$77,2,0)</f>
        <v>#N/A</v>
      </c>
      <c r="E3965" s="15"/>
      <c r="F3965" s="15"/>
      <c r="G3965" s="82" t="e">
        <f>VLOOKUP(F3965,'ESTADAR V3 2025'!$D$125:$E$240,2,0)</f>
        <v>#N/A</v>
      </c>
      <c r="H3965" s="86"/>
      <c r="I3965" s="86"/>
      <c r="J3965" s="15"/>
      <c r="K3965" s="92">
        <f t="shared" si="255"/>
        <v>0</v>
      </c>
      <c r="L3965" s="93">
        <f t="shared" si="256"/>
        <v>0</v>
      </c>
      <c r="M3965" s="94" t="str">
        <f>+IFERROR(VLOOKUP(LEFT(F3965,4),'ESTADAR V3 2025'!$C$4:$G$116,4,0),"")</f>
        <v/>
      </c>
      <c r="N3965" s="95" t="str">
        <f t="shared" si="257"/>
        <v/>
      </c>
      <c r="O3965" s="96" t="str">
        <f t="shared" si="258"/>
        <v/>
      </c>
      <c r="P3965" s="14"/>
      <c r="Q3965" s="14"/>
      <c r="R3965" s="218" t="e">
        <f>+VLOOKUP(F3965,'ESTADAR V3 2025'!$D$125:$G$236,4,FALSE)</f>
        <v>#N/A</v>
      </c>
    </row>
    <row r="3966" spans="1:18" x14ac:dyDescent="0.35">
      <c r="A3966" s="83" t="str">
        <f>IFERROR(VLOOKUP(LEFT(F3966,4),Tabla3[[COD]:[PROCESO]],5,0),"")</f>
        <v/>
      </c>
      <c r="B3966" s="15"/>
      <c r="C3966" s="85"/>
      <c r="D3966" s="84" t="e">
        <f>VLOOKUP(E3966,FINCAS!$A$2:$B$77,2,0)</f>
        <v>#N/A</v>
      </c>
      <c r="E3966" s="15"/>
      <c r="F3966" s="15"/>
      <c r="G3966" s="82" t="e">
        <f>VLOOKUP(F3966,'ESTADAR V3 2025'!$D$125:$E$240,2,0)</f>
        <v>#N/A</v>
      </c>
      <c r="H3966" s="86"/>
      <c r="I3966" s="86"/>
      <c r="J3966" s="15"/>
      <c r="K3966" s="92">
        <f t="shared" si="255"/>
        <v>0</v>
      </c>
      <c r="L3966" s="93">
        <f t="shared" si="256"/>
        <v>0</v>
      </c>
      <c r="M3966" s="94" t="str">
        <f>+IFERROR(VLOOKUP(LEFT(F3966,4),'ESTADAR V3 2025'!$C$4:$G$116,4,0),"")</f>
        <v/>
      </c>
      <c r="N3966" s="95" t="str">
        <f t="shared" si="257"/>
        <v/>
      </c>
      <c r="O3966" s="96" t="str">
        <f t="shared" si="258"/>
        <v/>
      </c>
      <c r="P3966" s="14"/>
      <c r="Q3966" s="14"/>
      <c r="R3966" s="218" t="e">
        <f>+VLOOKUP(F3966,'ESTADAR V3 2025'!$D$125:$G$236,4,FALSE)</f>
        <v>#N/A</v>
      </c>
    </row>
    <row r="3967" spans="1:18" x14ac:dyDescent="0.35">
      <c r="A3967" s="83" t="str">
        <f>IFERROR(VLOOKUP(LEFT(F3967,4),Tabla3[[COD]:[PROCESO]],5,0),"")</f>
        <v/>
      </c>
      <c r="B3967" s="15"/>
      <c r="C3967" s="85"/>
      <c r="D3967" s="84" t="e">
        <f>VLOOKUP(E3967,FINCAS!$A$2:$B$77,2,0)</f>
        <v>#N/A</v>
      </c>
      <c r="E3967" s="15"/>
      <c r="F3967" s="15"/>
      <c r="G3967" s="82" t="e">
        <f>VLOOKUP(F3967,'ESTADAR V3 2025'!$D$125:$E$240,2,0)</f>
        <v>#N/A</v>
      </c>
      <c r="H3967" s="86"/>
      <c r="I3967" s="86"/>
      <c r="J3967" s="15"/>
      <c r="K3967" s="92">
        <f t="shared" si="255"/>
        <v>0</v>
      </c>
      <c r="L3967" s="93">
        <f t="shared" si="256"/>
        <v>0</v>
      </c>
      <c r="M3967" s="94" t="str">
        <f>+IFERROR(VLOOKUP(LEFT(F3967,4),'ESTADAR V3 2025'!$C$4:$G$116,4,0),"")</f>
        <v/>
      </c>
      <c r="N3967" s="95" t="str">
        <f t="shared" si="257"/>
        <v/>
      </c>
      <c r="O3967" s="96" t="str">
        <f t="shared" si="258"/>
        <v/>
      </c>
      <c r="P3967" s="14"/>
      <c r="Q3967" s="14"/>
      <c r="R3967" s="218" t="e">
        <f>+VLOOKUP(F3967,'ESTADAR V3 2025'!$D$125:$G$236,4,FALSE)</f>
        <v>#N/A</v>
      </c>
    </row>
    <row r="3968" spans="1:18" x14ac:dyDescent="0.35">
      <c r="A3968" s="83" t="str">
        <f>IFERROR(VLOOKUP(LEFT(F3968,4),Tabla3[[COD]:[PROCESO]],5,0),"")</f>
        <v/>
      </c>
      <c r="B3968" s="15"/>
      <c r="C3968" s="85"/>
      <c r="D3968" s="84" t="e">
        <f>VLOOKUP(E3968,FINCAS!$A$2:$B$77,2,0)</f>
        <v>#N/A</v>
      </c>
      <c r="E3968" s="15"/>
      <c r="F3968" s="15"/>
      <c r="G3968" s="82" t="e">
        <f>VLOOKUP(F3968,'ESTADAR V3 2025'!$D$125:$E$240,2,0)</f>
        <v>#N/A</v>
      </c>
      <c r="H3968" s="86"/>
      <c r="I3968" s="86"/>
      <c r="J3968" s="15"/>
      <c r="K3968" s="92">
        <f t="shared" si="255"/>
        <v>0</v>
      </c>
      <c r="L3968" s="93">
        <f t="shared" si="256"/>
        <v>0</v>
      </c>
      <c r="M3968" s="94" t="str">
        <f>+IFERROR(VLOOKUP(LEFT(F3968,4),'ESTADAR V3 2025'!$C$4:$G$116,4,0),"")</f>
        <v/>
      </c>
      <c r="N3968" s="95" t="str">
        <f t="shared" si="257"/>
        <v/>
      </c>
      <c r="O3968" s="96" t="str">
        <f t="shared" si="258"/>
        <v/>
      </c>
      <c r="P3968" s="14"/>
      <c r="Q3968" s="14"/>
      <c r="R3968" s="218" t="e">
        <f>+VLOOKUP(F3968,'ESTADAR V3 2025'!$D$125:$G$236,4,FALSE)</f>
        <v>#N/A</v>
      </c>
    </row>
    <row r="3969" spans="1:18" x14ac:dyDescent="0.35">
      <c r="A3969" s="83" t="str">
        <f>IFERROR(VLOOKUP(LEFT(F3969,4),Tabla3[[COD]:[PROCESO]],5,0),"")</f>
        <v/>
      </c>
      <c r="B3969" s="15"/>
      <c r="C3969" s="85"/>
      <c r="D3969" s="84" t="e">
        <f>VLOOKUP(E3969,FINCAS!$A$2:$B$77,2,0)</f>
        <v>#N/A</v>
      </c>
      <c r="E3969" s="15"/>
      <c r="F3969" s="15"/>
      <c r="G3969" s="82" t="e">
        <f>VLOOKUP(F3969,'ESTADAR V3 2025'!$D$125:$E$240,2,0)</f>
        <v>#N/A</v>
      </c>
      <c r="H3969" s="86"/>
      <c r="I3969" s="86"/>
      <c r="J3969" s="15"/>
      <c r="K3969" s="92">
        <f t="shared" si="255"/>
        <v>0</v>
      </c>
      <c r="L3969" s="93">
        <f t="shared" si="256"/>
        <v>0</v>
      </c>
      <c r="M3969" s="94" t="str">
        <f>+IFERROR(VLOOKUP(LEFT(F3969,4),'ESTADAR V3 2025'!$C$4:$G$116,4,0),"")</f>
        <v/>
      </c>
      <c r="N3969" s="95" t="str">
        <f t="shared" si="257"/>
        <v/>
      </c>
      <c r="O3969" s="96" t="str">
        <f t="shared" si="258"/>
        <v/>
      </c>
      <c r="P3969" s="14"/>
      <c r="Q3969" s="14"/>
      <c r="R3969" s="218" t="e">
        <f>+VLOOKUP(F3969,'ESTADAR V3 2025'!$D$125:$G$236,4,FALSE)</f>
        <v>#N/A</v>
      </c>
    </row>
    <row r="3970" spans="1:18" x14ac:dyDescent="0.35">
      <c r="A3970" s="83" t="str">
        <f>IFERROR(VLOOKUP(LEFT(F3970,4),Tabla3[[COD]:[PROCESO]],5,0),"")</f>
        <v/>
      </c>
      <c r="B3970" s="15"/>
      <c r="C3970" s="85"/>
      <c r="D3970" s="84" t="e">
        <f>VLOOKUP(E3970,FINCAS!$A$2:$B$77,2,0)</f>
        <v>#N/A</v>
      </c>
      <c r="E3970" s="15"/>
      <c r="F3970" s="15"/>
      <c r="G3970" s="82" t="e">
        <f>VLOOKUP(F3970,'ESTADAR V3 2025'!$D$125:$E$240,2,0)</f>
        <v>#N/A</v>
      </c>
      <c r="H3970" s="86"/>
      <c r="I3970" s="86"/>
      <c r="J3970" s="15"/>
      <c r="K3970" s="92">
        <f t="shared" si="255"/>
        <v>0</v>
      </c>
      <c r="L3970" s="93">
        <f t="shared" si="256"/>
        <v>0</v>
      </c>
      <c r="M3970" s="94" t="str">
        <f>+IFERROR(VLOOKUP(LEFT(F3970,4),'ESTADAR V3 2025'!$C$4:$G$116,4,0),"")</f>
        <v/>
      </c>
      <c r="N3970" s="95" t="str">
        <f t="shared" si="257"/>
        <v/>
      </c>
      <c r="O3970" s="96" t="str">
        <f t="shared" si="258"/>
        <v/>
      </c>
      <c r="P3970" s="14"/>
      <c r="Q3970" s="14"/>
      <c r="R3970" s="218" t="e">
        <f>+VLOOKUP(F3970,'ESTADAR V3 2025'!$D$125:$G$236,4,FALSE)</f>
        <v>#N/A</v>
      </c>
    </row>
    <row r="3971" spans="1:18" x14ac:dyDescent="0.35">
      <c r="A3971" s="83" t="str">
        <f>IFERROR(VLOOKUP(LEFT(F3971,4),Tabla3[[COD]:[PROCESO]],5,0),"")</f>
        <v/>
      </c>
      <c r="B3971" s="15"/>
      <c r="C3971" s="85"/>
      <c r="D3971" s="84" t="e">
        <f>VLOOKUP(E3971,FINCAS!$A$2:$B$77,2,0)</f>
        <v>#N/A</v>
      </c>
      <c r="E3971" s="15"/>
      <c r="F3971" s="15"/>
      <c r="G3971" s="82" t="e">
        <f>VLOOKUP(F3971,'ESTADAR V3 2025'!$D$125:$E$240,2,0)</f>
        <v>#N/A</v>
      </c>
      <c r="H3971" s="86"/>
      <c r="I3971" s="86"/>
      <c r="J3971" s="15"/>
      <c r="K3971" s="92">
        <f t="shared" si="255"/>
        <v>0</v>
      </c>
      <c r="L3971" s="93">
        <f t="shared" si="256"/>
        <v>0</v>
      </c>
      <c r="M3971" s="94" t="str">
        <f>+IFERROR(VLOOKUP(LEFT(F3971,4),'ESTADAR V3 2025'!$C$4:$G$116,4,0),"")</f>
        <v/>
      </c>
      <c r="N3971" s="95" t="str">
        <f t="shared" si="257"/>
        <v/>
      </c>
      <c r="O3971" s="96" t="str">
        <f t="shared" si="258"/>
        <v/>
      </c>
      <c r="P3971" s="14"/>
      <c r="Q3971" s="14"/>
      <c r="R3971" s="218" t="e">
        <f>+VLOOKUP(F3971,'ESTADAR V3 2025'!$D$125:$G$236,4,FALSE)</f>
        <v>#N/A</v>
      </c>
    </row>
    <row r="3972" spans="1:18" x14ac:dyDescent="0.35">
      <c r="A3972" s="83" t="str">
        <f>IFERROR(VLOOKUP(LEFT(F3972,4),Tabla3[[COD]:[PROCESO]],5,0),"")</f>
        <v/>
      </c>
      <c r="B3972" s="15"/>
      <c r="C3972" s="85"/>
      <c r="D3972" s="84" t="e">
        <f>VLOOKUP(E3972,FINCAS!$A$2:$B$77,2,0)</f>
        <v>#N/A</v>
      </c>
      <c r="E3972" s="15"/>
      <c r="F3972" s="15"/>
      <c r="G3972" s="82" t="e">
        <f>VLOOKUP(F3972,'ESTADAR V3 2025'!$D$125:$E$240,2,0)</f>
        <v>#N/A</v>
      </c>
      <c r="H3972" s="86"/>
      <c r="I3972" s="86"/>
      <c r="J3972" s="15"/>
      <c r="K3972" s="92">
        <f t="shared" si="255"/>
        <v>0</v>
      </c>
      <c r="L3972" s="93">
        <f t="shared" si="256"/>
        <v>0</v>
      </c>
      <c r="M3972" s="94" t="str">
        <f>+IFERROR(VLOOKUP(LEFT(F3972,4),'ESTADAR V3 2025'!$C$4:$G$116,4,0),"")</f>
        <v/>
      </c>
      <c r="N3972" s="95" t="str">
        <f t="shared" si="257"/>
        <v/>
      </c>
      <c r="O3972" s="96" t="str">
        <f t="shared" si="258"/>
        <v/>
      </c>
      <c r="P3972" s="14"/>
      <c r="Q3972" s="14"/>
      <c r="R3972" s="218" t="e">
        <f>+VLOOKUP(F3972,'ESTADAR V3 2025'!$D$125:$G$236,4,FALSE)</f>
        <v>#N/A</v>
      </c>
    </row>
    <row r="3973" spans="1:18" x14ac:dyDescent="0.35">
      <c r="A3973" s="83" t="str">
        <f>IFERROR(VLOOKUP(LEFT(F3973,4),Tabla3[[COD]:[PROCESO]],5,0),"")</f>
        <v/>
      </c>
      <c r="B3973" s="15"/>
      <c r="C3973" s="85"/>
      <c r="D3973" s="84" t="e">
        <f>VLOOKUP(E3973,FINCAS!$A$2:$B$77,2,0)</f>
        <v>#N/A</v>
      </c>
      <c r="E3973" s="15"/>
      <c r="F3973" s="15"/>
      <c r="G3973" s="82" t="e">
        <f>VLOOKUP(F3973,'ESTADAR V3 2025'!$D$125:$E$240,2,0)</f>
        <v>#N/A</v>
      </c>
      <c r="H3973" s="86"/>
      <c r="I3973" s="86"/>
      <c r="J3973" s="15"/>
      <c r="K3973" s="92">
        <f t="shared" si="255"/>
        <v>0</v>
      </c>
      <c r="L3973" s="93">
        <f t="shared" si="256"/>
        <v>0</v>
      </c>
      <c r="M3973" s="94" t="str">
        <f>+IFERROR(VLOOKUP(LEFT(F3973,4),'ESTADAR V3 2025'!$C$4:$G$116,4,0),"")</f>
        <v/>
      </c>
      <c r="N3973" s="95" t="str">
        <f t="shared" si="257"/>
        <v/>
      </c>
      <c r="O3973" s="96" t="str">
        <f t="shared" si="258"/>
        <v/>
      </c>
      <c r="P3973" s="14"/>
      <c r="Q3973" s="14"/>
      <c r="R3973" s="218" t="e">
        <f>+VLOOKUP(F3973,'ESTADAR V3 2025'!$D$125:$G$236,4,FALSE)</f>
        <v>#N/A</v>
      </c>
    </row>
    <row r="3974" spans="1:18" x14ac:dyDescent="0.35">
      <c r="A3974" s="83" t="str">
        <f>IFERROR(VLOOKUP(LEFT(F3974,4),Tabla3[[COD]:[PROCESO]],5,0),"")</f>
        <v/>
      </c>
      <c r="B3974" s="15"/>
      <c r="C3974" s="85"/>
      <c r="D3974" s="84" t="e">
        <f>VLOOKUP(E3974,FINCAS!$A$2:$B$77,2,0)</f>
        <v>#N/A</v>
      </c>
      <c r="E3974" s="15"/>
      <c r="F3974" s="15"/>
      <c r="G3974" s="82" t="e">
        <f>VLOOKUP(F3974,'ESTADAR V3 2025'!$D$125:$E$240,2,0)</f>
        <v>#N/A</v>
      </c>
      <c r="H3974" s="86"/>
      <c r="I3974" s="86"/>
      <c r="J3974" s="15"/>
      <c r="K3974" s="92">
        <f t="shared" si="255"/>
        <v>0</v>
      </c>
      <c r="L3974" s="93">
        <f t="shared" si="256"/>
        <v>0</v>
      </c>
      <c r="M3974" s="94" t="str">
        <f>+IFERROR(VLOOKUP(LEFT(F3974,4),'ESTADAR V3 2025'!$C$4:$G$116,4,0),"")</f>
        <v/>
      </c>
      <c r="N3974" s="95" t="str">
        <f t="shared" si="257"/>
        <v/>
      </c>
      <c r="O3974" s="96" t="str">
        <f t="shared" si="258"/>
        <v/>
      </c>
      <c r="P3974" s="14"/>
      <c r="Q3974" s="14"/>
      <c r="R3974" s="218" t="e">
        <f>+VLOOKUP(F3974,'ESTADAR V3 2025'!$D$125:$G$236,4,FALSE)</f>
        <v>#N/A</v>
      </c>
    </row>
    <row r="3975" spans="1:18" x14ac:dyDescent="0.35">
      <c r="A3975" s="83" t="str">
        <f>IFERROR(VLOOKUP(LEFT(F3975,4),Tabla3[[COD]:[PROCESO]],5,0),"")</f>
        <v/>
      </c>
      <c r="B3975" s="15"/>
      <c r="C3975" s="85"/>
      <c r="D3975" s="84" t="e">
        <f>VLOOKUP(E3975,FINCAS!$A$2:$B$77,2,0)</f>
        <v>#N/A</v>
      </c>
      <c r="E3975" s="15"/>
      <c r="F3975" s="15"/>
      <c r="G3975" s="82" t="e">
        <f>VLOOKUP(F3975,'ESTADAR V3 2025'!$D$125:$E$240,2,0)</f>
        <v>#N/A</v>
      </c>
      <c r="H3975" s="86"/>
      <c r="I3975" s="86"/>
      <c r="J3975" s="15"/>
      <c r="K3975" s="92">
        <f t="shared" si="255"/>
        <v>0</v>
      </c>
      <c r="L3975" s="93">
        <f t="shared" si="256"/>
        <v>0</v>
      </c>
      <c r="M3975" s="94" t="str">
        <f>+IFERROR(VLOOKUP(LEFT(F3975,4),'ESTADAR V3 2025'!$C$4:$G$116,4,0),"")</f>
        <v/>
      </c>
      <c r="N3975" s="95" t="str">
        <f t="shared" si="257"/>
        <v/>
      </c>
      <c r="O3975" s="96" t="str">
        <f t="shared" si="258"/>
        <v/>
      </c>
      <c r="P3975" s="14"/>
      <c r="Q3975" s="14"/>
      <c r="R3975" s="218" t="e">
        <f>+VLOOKUP(F3975,'ESTADAR V3 2025'!$D$125:$G$236,4,FALSE)</f>
        <v>#N/A</v>
      </c>
    </row>
    <row r="3976" spans="1:18" x14ac:dyDescent="0.35">
      <c r="A3976" s="83" t="str">
        <f>IFERROR(VLOOKUP(LEFT(F3976,4),Tabla3[[COD]:[PROCESO]],5,0),"")</f>
        <v/>
      </c>
      <c r="B3976" s="15"/>
      <c r="C3976" s="85"/>
      <c r="D3976" s="84" t="e">
        <f>VLOOKUP(E3976,FINCAS!$A$2:$B$77,2,0)</f>
        <v>#N/A</v>
      </c>
      <c r="E3976" s="15"/>
      <c r="F3976" s="15"/>
      <c r="G3976" s="82" t="e">
        <f>VLOOKUP(F3976,'ESTADAR V3 2025'!$D$125:$E$240,2,0)</f>
        <v>#N/A</v>
      </c>
      <c r="H3976" s="86"/>
      <c r="I3976" s="86"/>
      <c r="J3976" s="15"/>
      <c r="K3976" s="92">
        <f t="shared" si="255"/>
        <v>0</v>
      </c>
      <c r="L3976" s="93">
        <f t="shared" si="256"/>
        <v>0</v>
      </c>
      <c r="M3976" s="94" t="str">
        <f>+IFERROR(VLOOKUP(LEFT(F3976,4),'ESTADAR V3 2025'!$C$4:$G$116,4,0),"")</f>
        <v/>
      </c>
      <c r="N3976" s="95" t="str">
        <f t="shared" si="257"/>
        <v/>
      </c>
      <c r="O3976" s="96" t="str">
        <f t="shared" si="258"/>
        <v/>
      </c>
      <c r="P3976" s="14"/>
      <c r="Q3976" s="14"/>
      <c r="R3976" s="218" t="e">
        <f>+VLOOKUP(F3976,'ESTADAR V3 2025'!$D$125:$G$236,4,FALSE)</f>
        <v>#N/A</v>
      </c>
    </row>
    <row r="3977" spans="1:18" x14ac:dyDescent="0.35">
      <c r="A3977" s="83" t="str">
        <f>IFERROR(VLOOKUP(LEFT(F3977,4),Tabla3[[COD]:[PROCESO]],5,0),"")</f>
        <v/>
      </c>
      <c r="B3977" s="15"/>
      <c r="C3977" s="85"/>
      <c r="D3977" s="84" t="e">
        <f>VLOOKUP(E3977,FINCAS!$A$2:$B$77,2,0)</f>
        <v>#N/A</v>
      </c>
      <c r="E3977" s="15"/>
      <c r="F3977" s="15"/>
      <c r="G3977" s="82" t="e">
        <f>VLOOKUP(F3977,'ESTADAR V3 2025'!$D$125:$E$240,2,0)</f>
        <v>#N/A</v>
      </c>
      <c r="H3977" s="86"/>
      <c r="I3977" s="86"/>
      <c r="J3977" s="15"/>
      <c r="K3977" s="92">
        <f t="shared" si="255"/>
        <v>0</v>
      </c>
      <c r="L3977" s="93">
        <f t="shared" si="256"/>
        <v>0</v>
      </c>
      <c r="M3977" s="94" t="str">
        <f>+IFERROR(VLOOKUP(LEFT(F3977,4),'ESTADAR V3 2025'!$C$4:$G$116,4,0),"")</f>
        <v/>
      </c>
      <c r="N3977" s="95" t="str">
        <f t="shared" si="257"/>
        <v/>
      </c>
      <c r="O3977" s="96" t="str">
        <f t="shared" si="258"/>
        <v/>
      </c>
      <c r="P3977" s="14"/>
      <c r="Q3977" s="14"/>
      <c r="R3977" s="218" t="e">
        <f>+VLOOKUP(F3977,'ESTADAR V3 2025'!$D$125:$G$236,4,FALSE)</f>
        <v>#N/A</v>
      </c>
    </row>
    <row r="3978" spans="1:18" x14ac:dyDescent="0.35">
      <c r="A3978" s="83" t="str">
        <f>IFERROR(VLOOKUP(LEFT(F3978,4),Tabla3[[COD]:[PROCESO]],5,0),"")</f>
        <v/>
      </c>
      <c r="B3978" s="15"/>
      <c r="C3978" s="85"/>
      <c r="D3978" s="84" t="e">
        <f>VLOOKUP(E3978,FINCAS!$A$2:$B$77,2,0)</f>
        <v>#N/A</v>
      </c>
      <c r="E3978" s="15"/>
      <c r="F3978" s="15"/>
      <c r="G3978" s="82" t="e">
        <f>VLOOKUP(F3978,'ESTADAR V3 2025'!$D$125:$E$240,2,0)</f>
        <v>#N/A</v>
      </c>
      <c r="H3978" s="86"/>
      <c r="I3978" s="86"/>
      <c r="J3978" s="15"/>
      <c r="K3978" s="92">
        <f t="shared" si="255"/>
        <v>0</v>
      </c>
      <c r="L3978" s="93">
        <f t="shared" si="256"/>
        <v>0</v>
      </c>
      <c r="M3978" s="94" t="str">
        <f>+IFERROR(VLOOKUP(LEFT(F3978,4),'ESTADAR V3 2025'!$C$4:$G$116,4,0),"")</f>
        <v/>
      </c>
      <c r="N3978" s="95" t="str">
        <f t="shared" si="257"/>
        <v/>
      </c>
      <c r="O3978" s="96" t="str">
        <f t="shared" si="258"/>
        <v/>
      </c>
      <c r="P3978" s="14"/>
      <c r="Q3978" s="14"/>
      <c r="R3978" s="218" t="e">
        <f>+VLOOKUP(F3978,'ESTADAR V3 2025'!$D$125:$G$236,4,FALSE)</f>
        <v>#N/A</v>
      </c>
    </row>
    <row r="3979" spans="1:18" x14ac:dyDescent="0.35">
      <c r="A3979" s="83" t="str">
        <f>IFERROR(VLOOKUP(LEFT(F3979,4),Tabla3[[COD]:[PROCESO]],5,0),"")</f>
        <v/>
      </c>
      <c r="B3979" s="15"/>
      <c r="C3979" s="85"/>
      <c r="D3979" s="84" t="e">
        <f>VLOOKUP(E3979,FINCAS!$A$2:$B$77,2,0)</f>
        <v>#N/A</v>
      </c>
      <c r="E3979" s="15"/>
      <c r="F3979" s="15"/>
      <c r="G3979" s="82" t="e">
        <f>VLOOKUP(F3979,'ESTADAR V3 2025'!$D$125:$E$240,2,0)</f>
        <v>#N/A</v>
      </c>
      <c r="H3979" s="86"/>
      <c r="I3979" s="86"/>
      <c r="J3979" s="15"/>
      <c r="K3979" s="92">
        <f t="shared" si="255"/>
        <v>0</v>
      </c>
      <c r="L3979" s="93">
        <f t="shared" si="256"/>
        <v>0</v>
      </c>
      <c r="M3979" s="94" t="str">
        <f>+IFERROR(VLOOKUP(LEFT(F3979,4),'ESTADAR V3 2025'!$C$4:$G$116,4,0),"")</f>
        <v/>
      </c>
      <c r="N3979" s="95" t="str">
        <f t="shared" si="257"/>
        <v/>
      </c>
      <c r="O3979" s="96" t="str">
        <f t="shared" si="258"/>
        <v/>
      </c>
      <c r="P3979" s="14"/>
      <c r="Q3979" s="14"/>
      <c r="R3979" s="218" t="e">
        <f>+VLOOKUP(F3979,'ESTADAR V3 2025'!$D$125:$G$236,4,FALSE)</f>
        <v>#N/A</v>
      </c>
    </row>
    <row r="3980" spans="1:18" x14ac:dyDescent="0.35">
      <c r="A3980" s="83" t="str">
        <f>IFERROR(VLOOKUP(LEFT(F3980,4),Tabla3[[COD]:[PROCESO]],5,0),"")</f>
        <v/>
      </c>
      <c r="B3980" s="15"/>
      <c r="C3980" s="85"/>
      <c r="D3980" s="84" t="e">
        <f>VLOOKUP(E3980,FINCAS!$A$2:$B$77,2,0)</f>
        <v>#N/A</v>
      </c>
      <c r="E3980" s="15"/>
      <c r="F3980" s="15"/>
      <c r="G3980" s="82" t="e">
        <f>VLOOKUP(F3980,'ESTADAR V3 2025'!$D$125:$E$240,2,0)</f>
        <v>#N/A</v>
      </c>
      <c r="H3980" s="86"/>
      <c r="I3980" s="86"/>
      <c r="J3980" s="15"/>
      <c r="K3980" s="92">
        <f t="shared" si="255"/>
        <v>0</v>
      </c>
      <c r="L3980" s="93">
        <f t="shared" si="256"/>
        <v>0</v>
      </c>
      <c r="M3980" s="94" t="str">
        <f>+IFERROR(VLOOKUP(LEFT(F3980,4),'ESTADAR V3 2025'!$C$4:$G$116,4,0),"")</f>
        <v/>
      </c>
      <c r="N3980" s="95" t="str">
        <f t="shared" si="257"/>
        <v/>
      </c>
      <c r="O3980" s="96" t="str">
        <f t="shared" si="258"/>
        <v/>
      </c>
      <c r="P3980" s="14"/>
      <c r="Q3980" s="14"/>
      <c r="R3980" s="218" t="e">
        <f>+VLOOKUP(F3980,'ESTADAR V3 2025'!$D$125:$G$236,4,FALSE)</f>
        <v>#N/A</v>
      </c>
    </row>
    <row r="3981" spans="1:18" x14ac:dyDescent="0.35">
      <c r="A3981" s="83" t="str">
        <f>IFERROR(VLOOKUP(LEFT(F3981,4),Tabla3[[COD]:[PROCESO]],5,0),"")</f>
        <v/>
      </c>
      <c r="B3981" s="15"/>
      <c r="C3981" s="85"/>
      <c r="D3981" s="84" t="e">
        <f>VLOOKUP(E3981,FINCAS!$A$2:$B$77,2,0)</f>
        <v>#N/A</v>
      </c>
      <c r="E3981" s="15"/>
      <c r="F3981" s="15"/>
      <c r="G3981" s="82" t="e">
        <f>VLOOKUP(F3981,'ESTADAR V3 2025'!$D$125:$E$240,2,0)</f>
        <v>#N/A</v>
      </c>
      <c r="H3981" s="86"/>
      <c r="I3981" s="86"/>
      <c r="J3981" s="15"/>
      <c r="K3981" s="92">
        <f t="shared" si="255"/>
        <v>0</v>
      </c>
      <c r="L3981" s="93">
        <f t="shared" si="256"/>
        <v>0</v>
      </c>
      <c r="M3981" s="94" t="str">
        <f>+IFERROR(VLOOKUP(LEFT(F3981,4),'ESTADAR V3 2025'!$C$4:$G$116,4,0),"")</f>
        <v/>
      </c>
      <c r="N3981" s="95" t="str">
        <f t="shared" si="257"/>
        <v/>
      </c>
      <c r="O3981" s="96" t="str">
        <f t="shared" si="258"/>
        <v/>
      </c>
      <c r="P3981" s="14"/>
      <c r="Q3981" s="14"/>
      <c r="R3981" s="218" t="e">
        <f>+VLOOKUP(F3981,'ESTADAR V3 2025'!$D$125:$G$236,4,FALSE)</f>
        <v>#N/A</v>
      </c>
    </row>
    <row r="3982" spans="1:18" x14ac:dyDescent="0.35">
      <c r="A3982" s="83" t="str">
        <f>IFERROR(VLOOKUP(LEFT(F3982,4),Tabla3[[COD]:[PROCESO]],5,0),"")</f>
        <v/>
      </c>
      <c r="B3982" s="15"/>
      <c r="C3982" s="85"/>
      <c r="D3982" s="84" t="e">
        <f>VLOOKUP(E3982,FINCAS!$A$2:$B$77,2,0)</f>
        <v>#N/A</v>
      </c>
      <c r="E3982" s="15"/>
      <c r="F3982" s="15"/>
      <c r="G3982" s="82" t="e">
        <f>VLOOKUP(F3982,'ESTADAR V3 2025'!$D$125:$E$240,2,0)</f>
        <v>#N/A</v>
      </c>
      <c r="H3982" s="86"/>
      <c r="I3982" s="86"/>
      <c r="J3982" s="15"/>
      <c r="K3982" s="92">
        <f t="shared" si="255"/>
        <v>0</v>
      </c>
      <c r="L3982" s="93">
        <f t="shared" si="256"/>
        <v>0</v>
      </c>
      <c r="M3982" s="94" t="str">
        <f>+IFERROR(VLOOKUP(LEFT(F3982,4),'ESTADAR V3 2025'!$C$4:$G$116,4,0),"")</f>
        <v/>
      </c>
      <c r="N3982" s="95" t="str">
        <f t="shared" si="257"/>
        <v/>
      </c>
      <c r="O3982" s="96" t="str">
        <f t="shared" si="258"/>
        <v/>
      </c>
      <c r="P3982" s="14"/>
      <c r="Q3982" s="14"/>
      <c r="R3982" s="218" t="e">
        <f>+VLOOKUP(F3982,'ESTADAR V3 2025'!$D$125:$G$236,4,FALSE)</f>
        <v>#N/A</v>
      </c>
    </row>
    <row r="3983" spans="1:18" x14ac:dyDescent="0.35">
      <c r="A3983" s="83" t="str">
        <f>IFERROR(VLOOKUP(LEFT(F3983,4),Tabla3[[COD]:[PROCESO]],5,0),"")</f>
        <v/>
      </c>
      <c r="B3983" s="15"/>
      <c r="C3983" s="85"/>
      <c r="D3983" s="84" t="e">
        <f>VLOOKUP(E3983,FINCAS!$A$2:$B$77,2,0)</f>
        <v>#N/A</v>
      </c>
      <c r="E3983" s="15"/>
      <c r="F3983" s="15"/>
      <c r="G3983" s="82" t="e">
        <f>VLOOKUP(F3983,'ESTADAR V3 2025'!$D$125:$E$240,2,0)</f>
        <v>#N/A</v>
      </c>
      <c r="H3983" s="86"/>
      <c r="I3983" s="86"/>
      <c r="J3983" s="15"/>
      <c r="K3983" s="92">
        <f t="shared" si="255"/>
        <v>0</v>
      </c>
      <c r="L3983" s="93">
        <f t="shared" si="256"/>
        <v>0</v>
      </c>
      <c r="M3983" s="94" t="str">
        <f>+IFERROR(VLOOKUP(LEFT(F3983,4),'ESTADAR V3 2025'!$C$4:$G$116,4,0),"")</f>
        <v/>
      </c>
      <c r="N3983" s="95" t="str">
        <f t="shared" si="257"/>
        <v/>
      </c>
      <c r="O3983" s="96" t="str">
        <f t="shared" si="258"/>
        <v/>
      </c>
      <c r="P3983" s="14"/>
      <c r="Q3983" s="14"/>
      <c r="R3983" s="218" t="e">
        <f>+VLOOKUP(F3983,'ESTADAR V3 2025'!$D$125:$G$236,4,FALSE)</f>
        <v>#N/A</v>
      </c>
    </row>
    <row r="3984" spans="1:18" x14ac:dyDescent="0.35">
      <c r="A3984" s="83" t="str">
        <f>IFERROR(VLOOKUP(LEFT(F3984,4),Tabla3[[COD]:[PROCESO]],5,0),"")</f>
        <v/>
      </c>
      <c r="B3984" s="15"/>
      <c r="C3984" s="85"/>
      <c r="D3984" s="84" t="e">
        <f>VLOOKUP(E3984,FINCAS!$A$2:$B$77,2,0)</f>
        <v>#N/A</v>
      </c>
      <c r="E3984" s="15"/>
      <c r="F3984" s="15"/>
      <c r="G3984" s="82" t="e">
        <f>VLOOKUP(F3984,'ESTADAR V3 2025'!$D$125:$E$240,2,0)</f>
        <v>#N/A</v>
      </c>
      <c r="H3984" s="86"/>
      <c r="I3984" s="86"/>
      <c r="J3984" s="15"/>
      <c r="K3984" s="92">
        <f t="shared" si="255"/>
        <v>0</v>
      </c>
      <c r="L3984" s="93">
        <f t="shared" si="256"/>
        <v>0</v>
      </c>
      <c r="M3984" s="94" t="str">
        <f>+IFERROR(VLOOKUP(LEFT(F3984,4),'ESTADAR V3 2025'!$C$4:$G$116,4,0),"")</f>
        <v/>
      </c>
      <c r="N3984" s="95" t="str">
        <f t="shared" si="257"/>
        <v/>
      </c>
      <c r="O3984" s="96" t="str">
        <f t="shared" si="258"/>
        <v/>
      </c>
      <c r="P3984" s="14"/>
      <c r="Q3984" s="14"/>
      <c r="R3984" s="218" t="e">
        <f>+VLOOKUP(F3984,'ESTADAR V3 2025'!$D$125:$G$236,4,FALSE)</f>
        <v>#N/A</v>
      </c>
    </row>
    <row r="3985" spans="1:18" x14ac:dyDescent="0.35">
      <c r="A3985" s="83" t="str">
        <f>IFERROR(VLOOKUP(LEFT(F3985,4),Tabla3[[COD]:[PROCESO]],5,0),"")</f>
        <v/>
      </c>
      <c r="B3985" s="15"/>
      <c r="C3985" s="85"/>
      <c r="D3985" s="84" t="e">
        <f>VLOOKUP(E3985,FINCAS!$A$2:$B$77,2,0)</f>
        <v>#N/A</v>
      </c>
      <c r="E3985" s="15"/>
      <c r="F3985" s="15"/>
      <c r="G3985" s="82" t="e">
        <f>VLOOKUP(F3985,'ESTADAR V3 2025'!$D$125:$E$240,2,0)</f>
        <v>#N/A</v>
      </c>
      <c r="H3985" s="86"/>
      <c r="I3985" s="86"/>
      <c r="J3985" s="15"/>
      <c r="K3985" s="92">
        <f t="shared" si="255"/>
        <v>0</v>
      </c>
      <c r="L3985" s="93">
        <f t="shared" si="256"/>
        <v>0</v>
      </c>
      <c r="M3985" s="94" t="str">
        <f>+IFERROR(VLOOKUP(LEFT(F3985,4),'ESTADAR V3 2025'!$C$4:$G$116,4,0),"")</f>
        <v/>
      </c>
      <c r="N3985" s="95" t="str">
        <f t="shared" si="257"/>
        <v/>
      </c>
      <c r="O3985" s="96" t="str">
        <f t="shared" si="258"/>
        <v/>
      </c>
      <c r="P3985" s="14"/>
      <c r="Q3985" s="14"/>
      <c r="R3985" s="218" t="e">
        <f>+VLOOKUP(F3985,'ESTADAR V3 2025'!$D$125:$G$236,4,FALSE)</f>
        <v>#N/A</v>
      </c>
    </row>
    <row r="3986" spans="1:18" x14ac:dyDescent="0.35">
      <c r="A3986" s="83" t="str">
        <f>IFERROR(VLOOKUP(LEFT(F3986,4),Tabla3[[COD]:[PROCESO]],5,0),"")</f>
        <v/>
      </c>
      <c r="B3986" s="15"/>
      <c r="C3986" s="85"/>
      <c r="D3986" s="84" t="e">
        <f>VLOOKUP(E3986,FINCAS!$A$2:$B$77,2,0)</f>
        <v>#N/A</v>
      </c>
      <c r="E3986" s="15"/>
      <c r="F3986" s="15"/>
      <c r="G3986" s="82" t="e">
        <f>VLOOKUP(F3986,'ESTADAR V3 2025'!$D$125:$E$240,2,0)</f>
        <v>#N/A</v>
      </c>
      <c r="H3986" s="86"/>
      <c r="I3986" s="86"/>
      <c r="J3986" s="15"/>
      <c r="K3986" s="92">
        <f t="shared" si="255"/>
        <v>0</v>
      </c>
      <c r="L3986" s="93">
        <f t="shared" si="256"/>
        <v>0</v>
      </c>
      <c r="M3986" s="94" t="str">
        <f>+IFERROR(VLOOKUP(LEFT(F3986,4),'ESTADAR V3 2025'!$C$4:$G$116,4,0),"")</f>
        <v/>
      </c>
      <c r="N3986" s="95" t="str">
        <f t="shared" si="257"/>
        <v/>
      </c>
      <c r="O3986" s="96" t="str">
        <f t="shared" si="258"/>
        <v/>
      </c>
      <c r="P3986" s="14"/>
      <c r="Q3986" s="14"/>
      <c r="R3986" s="218" t="e">
        <f>+VLOOKUP(F3986,'ESTADAR V3 2025'!$D$125:$G$236,4,FALSE)</f>
        <v>#N/A</v>
      </c>
    </row>
    <row r="3987" spans="1:18" x14ac:dyDescent="0.35">
      <c r="A3987" s="83" t="str">
        <f>IFERROR(VLOOKUP(LEFT(F3987,4),Tabla3[[COD]:[PROCESO]],5,0),"")</f>
        <v/>
      </c>
      <c r="B3987" s="15"/>
      <c r="C3987" s="85"/>
      <c r="D3987" s="84" t="e">
        <f>VLOOKUP(E3987,FINCAS!$A$2:$B$77,2,0)</f>
        <v>#N/A</v>
      </c>
      <c r="E3987" s="15"/>
      <c r="F3987" s="15"/>
      <c r="G3987" s="82" t="e">
        <f>VLOOKUP(F3987,'ESTADAR V3 2025'!$D$125:$E$240,2,0)</f>
        <v>#N/A</v>
      </c>
      <c r="H3987" s="86"/>
      <c r="I3987" s="86"/>
      <c r="J3987" s="15"/>
      <c r="K3987" s="92">
        <f t="shared" si="255"/>
        <v>0</v>
      </c>
      <c r="L3987" s="93">
        <f t="shared" si="256"/>
        <v>0</v>
      </c>
      <c r="M3987" s="94" t="str">
        <f>+IFERROR(VLOOKUP(LEFT(F3987,4),'ESTADAR V3 2025'!$C$4:$G$116,4,0),"")</f>
        <v/>
      </c>
      <c r="N3987" s="95" t="str">
        <f t="shared" si="257"/>
        <v/>
      </c>
      <c r="O3987" s="96" t="str">
        <f t="shared" si="258"/>
        <v/>
      </c>
      <c r="P3987" s="14"/>
      <c r="Q3987" s="14"/>
      <c r="R3987" s="218" t="e">
        <f>+VLOOKUP(F3987,'ESTADAR V3 2025'!$D$125:$G$236,4,FALSE)</f>
        <v>#N/A</v>
      </c>
    </row>
    <row r="3988" spans="1:18" x14ac:dyDescent="0.35">
      <c r="A3988" s="83" t="str">
        <f>IFERROR(VLOOKUP(LEFT(F3988,4),Tabla3[[COD]:[PROCESO]],5,0),"")</f>
        <v/>
      </c>
      <c r="B3988" s="15"/>
      <c r="C3988" s="85"/>
      <c r="D3988" s="84" t="e">
        <f>VLOOKUP(E3988,FINCAS!$A$2:$B$77,2,0)</f>
        <v>#N/A</v>
      </c>
      <c r="E3988" s="15"/>
      <c r="F3988" s="15"/>
      <c r="G3988" s="82" t="e">
        <f>VLOOKUP(F3988,'ESTADAR V3 2025'!$D$125:$E$240,2,0)</f>
        <v>#N/A</v>
      </c>
      <c r="H3988" s="86"/>
      <c r="I3988" s="86"/>
      <c r="J3988" s="15"/>
      <c r="K3988" s="92">
        <f t="shared" si="255"/>
        <v>0</v>
      </c>
      <c r="L3988" s="93">
        <f t="shared" si="256"/>
        <v>0</v>
      </c>
      <c r="M3988" s="94" t="str">
        <f>+IFERROR(VLOOKUP(LEFT(F3988,4),'ESTADAR V3 2025'!$C$4:$G$116,4,0),"")</f>
        <v/>
      </c>
      <c r="N3988" s="95" t="str">
        <f t="shared" si="257"/>
        <v/>
      </c>
      <c r="O3988" s="96" t="str">
        <f t="shared" si="258"/>
        <v/>
      </c>
      <c r="P3988" s="14"/>
      <c r="Q3988" s="14"/>
      <c r="R3988" s="218" t="e">
        <f>+VLOOKUP(F3988,'ESTADAR V3 2025'!$D$125:$G$236,4,FALSE)</f>
        <v>#N/A</v>
      </c>
    </row>
    <row r="3989" spans="1:18" x14ac:dyDescent="0.35">
      <c r="A3989" s="83" t="str">
        <f>IFERROR(VLOOKUP(LEFT(F3989,4),Tabla3[[COD]:[PROCESO]],5,0),"")</f>
        <v/>
      </c>
      <c r="B3989" s="15"/>
      <c r="C3989" s="85"/>
      <c r="D3989" s="84" t="e">
        <f>VLOOKUP(E3989,FINCAS!$A$2:$B$77,2,0)</f>
        <v>#N/A</v>
      </c>
      <c r="E3989" s="15"/>
      <c r="F3989" s="15"/>
      <c r="G3989" s="82" t="e">
        <f>VLOOKUP(F3989,'ESTADAR V3 2025'!$D$125:$E$240,2,0)</f>
        <v>#N/A</v>
      </c>
      <c r="H3989" s="86"/>
      <c r="I3989" s="86"/>
      <c r="J3989" s="15"/>
      <c r="K3989" s="92">
        <f t="shared" si="255"/>
        <v>0</v>
      </c>
      <c r="L3989" s="93">
        <f t="shared" si="256"/>
        <v>0</v>
      </c>
      <c r="M3989" s="94" t="str">
        <f>+IFERROR(VLOOKUP(LEFT(F3989,4),'ESTADAR V3 2025'!$C$4:$G$116,4,0),"")</f>
        <v/>
      </c>
      <c r="N3989" s="95" t="str">
        <f t="shared" si="257"/>
        <v/>
      </c>
      <c r="O3989" s="96" t="str">
        <f t="shared" si="258"/>
        <v/>
      </c>
      <c r="P3989" s="14"/>
      <c r="Q3989" s="14"/>
      <c r="R3989" s="218" t="e">
        <f>+VLOOKUP(F3989,'ESTADAR V3 2025'!$D$125:$G$236,4,FALSE)</f>
        <v>#N/A</v>
      </c>
    </row>
    <row r="3990" spans="1:18" x14ac:dyDescent="0.35">
      <c r="A3990" s="83" t="str">
        <f>IFERROR(VLOOKUP(LEFT(F3990,4),Tabla3[[COD]:[PROCESO]],5,0),"")</f>
        <v/>
      </c>
      <c r="B3990" s="15"/>
      <c r="C3990" s="85"/>
      <c r="D3990" s="84" t="e">
        <f>VLOOKUP(E3990,FINCAS!$A$2:$B$77,2,0)</f>
        <v>#N/A</v>
      </c>
      <c r="E3990" s="15"/>
      <c r="F3990" s="15"/>
      <c r="G3990" s="82" t="e">
        <f>VLOOKUP(F3990,'ESTADAR V3 2025'!$D$125:$E$240,2,0)</f>
        <v>#N/A</v>
      </c>
      <c r="H3990" s="86"/>
      <c r="I3990" s="86"/>
      <c r="J3990" s="15"/>
      <c r="K3990" s="92">
        <f t="shared" si="255"/>
        <v>0</v>
      </c>
      <c r="L3990" s="93">
        <f t="shared" si="256"/>
        <v>0</v>
      </c>
      <c r="M3990" s="94" t="str">
        <f>+IFERROR(VLOOKUP(LEFT(F3990,4),'ESTADAR V3 2025'!$C$4:$G$116,4,0),"")</f>
        <v/>
      </c>
      <c r="N3990" s="95" t="str">
        <f t="shared" si="257"/>
        <v/>
      </c>
      <c r="O3990" s="96" t="str">
        <f t="shared" si="258"/>
        <v/>
      </c>
      <c r="P3990" s="14"/>
      <c r="Q3990" s="14"/>
      <c r="R3990" s="218" t="e">
        <f>+VLOOKUP(F3990,'ESTADAR V3 2025'!$D$125:$G$236,4,FALSE)</f>
        <v>#N/A</v>
      </c>
    </row>
    <row r="3991" spans="1:18" x14ac:dyDescent="0.35">
      <c r="A3991" s="83" t="str">
        <f>IFERROR(VLOOKUP(LEFT(F3991,4),Tabla3[[COD]:[PROCESO]],5,0),"")</f>
        <v/>
      </c>
      <c r="B3991" s="15"/>
      <c r="C3991" s="85"/>
      <c r="D3991" s="84" t="e">
        <f>VLOOKUP(E3991,FINCAS!$A$2:$B$77,2,0)</f>
        <v>#N/A</v>
      </c>
      <c r="E3991" s="15"/>
      <c r="F3991" s="15"/>
      <c r="G3991" s="82" t="e">
        <f>VLOOKUP(F3991,'ESTADAR V3 2025'!$D$125:$E$240,2,0)</f>
        <v>#N/A</v>
      </c>
      <c r="H3991" s="86"/>
      <c r="I3991" s="86"/>
      <c r="J3991" s="15"/>
      <c r="K3991" s="92">
        <f t="shared" si="255"/>
        <v>0</v>
      </c>
      <c r="L3991" s="93">
        <f t="shared" si="256"/>
        <v>0</v>
      </c>
      <c r="M3991" s="94" t="str">
        <f>+IFERROR(VLOOKUP(LEFT(F3991,4),'ESTADAR V3 2025'!$C$4:$G$116,4,0),"")</f>
        <v/>
      </c>
      <c r="N3991" s="95" t="str">
        <f t="shared" si="257"/>
        <v/>
      </c>
      <c r="O3991" s="96" t="str">
        <f t="shared" si="258"/>
        <v/>
      </c>
      <c r="P3991" s="14"/>
      <c r="Q3991" s="14"/>
      <c r="R3991" s="218" t="e">
        <f>+VLOOKUP(F3991,'ESTADAR V3 2025'!$D$125:$G$236,4,FALSE)</f>
        <v>#N/A</v>
      </c>
    </row>
    <row r="3992" spans="1:18" x14ac:dyDescent="0.35">
      <c r="A3992" s="83" t="str">
        <f>IFERROR(VLOOKUP(LEFT(F3992,4),Tabla3[[COD]:[PROCESO]],5,0),"")</f>
        <v/>
      </c>
      <c r="B3992" s="15"/>
      <c r="C3992" s="85"/>
      <c r="D3992" s="84" t="e">
        <f>VLOOKUP(E3992,FINCAS!$A$2:$B$77,2,0)</f>
        <v>#N/A</v>
      </c>
      <c r="E3992" s="15"/>
      <c r="F3992" s="15"/>
      <c r="G3992" s="82" t="e">
        <f>VLOOKUP(F3992,'ESTADAR V3 2025'!$D$125:$E$240,2,0)</f>
        <v>#N/A</v>
      </c>
      <c r="H3992" s="86"/>
      <c r="I3992" s="86"/>
      <c r="J3992" s="15"/>
      <c r="K3992" s="92">
        <f t="shared" si="255"/>
        <v>0</v>
      </c>
      <c r="L3992" s="93">
        <f t="shared" si="256"/>
        <v>0</v>
      </c>
      <c r="M3992" s="94" t="str">
        <f>+IFERROR(VLOOKUP(LEFT(F3992,4),'ESTADAR V3 2025'!$C$4:$G$116,4,0),"")</f>
        <v/>
      </c>
      <c r="N3992" s="95" t="str">
        <f t="shared" si="257"/>
        <v/>
      </c>
      <c r="O3992" s="96" t="str">
        <f t="shared" si="258"/>
        <v/>
      </c>
      <c r="P3992" s="14"/>
      <c r="Q3992" s="14"/>
      <c r="R3992" s="218" t="e">
        <f>+VLOOKUP(F3992,'ESTADAR V3 2025'!$D$125:$G$236,4,FALSE)</f>
        <v>#N/A</v>
      </c>
    </row>
    <row r="3993" spans="1:18" x14ac:dyDescent="0.35">
      <c r="A3993" s="83" t="str">
        <f>IFERROR(VLOOKUP(LEFT(F3993,4),Tabla3[[COD]:[PROCESO]],5,0),"")</f>
        <v/>
      </c>
      <c r="B3993" s="15"/>
      <c r="C3993" s="85"/>
      <c r="D3993" s="84" t="e">
        <f>VLOOKUP(E3993,FINCAS!$A$2:$B$77,2,0)</f>
        <v>#N/A</v>
      </c>
      <c r="E3993" s="15"/>
      <c r="F3993" s="15"/>
      <c r="G3993" s="82" t="e">
        <f>VLOOKUP(F3993,'ESTADAR V3 2025'!$D$125:$E$240,2,0)</f>
        <v>#N/A</v>
      </c>
      <c r="H3993" s="86"/>
      <c r="I3993" s="86"/>
      <c r="J3993" s="15"/>
      <c r="K3993" s="92">
        <f t="shared" si="255"/>
        <v>0</v>
      </c>
      <c r="L3993" s="93">
        <f t="shared" si="256"/>
        <v>0</v>
      </c>
      <c r="M3993" s="94" t="str">
        <f>+IFERROR(VLOOKUP(LEFT(F3993,4),'ESTADAR V3 2025'!$C$4:$G$116,4,0),"")</f>
        <v/>
      </c>
      <c r="N3993" s="95" t="str">
        <f t="shared" si="257"/>
        <v/>
      </c>
      <c r="O3993" s="96" t="str">
        <f t="shared" si="258"/>
        <v/>
      </c>
      <c r="P3993" s="14"/>
      <c r="Q3993" s="14"/>
      <c r="R3993" s="218" t="e">
        <f>+VLOOKUP(F3993,'ESTADAR V3 2025'!$D$125:$G$236,4,FALSE)</f>
        <v>#N/A</v>
      </c>
    </row>
    <row r="3994" spans="1:18" x14ac:dyDescent="0.35">
      <c r="A3994" s="83" t="str">
        <f>IFERROR(VLOOKUP(LEFT(F3994,4),Tabla3[[COD]:[PROCESO]],5,0),"")</f>
        <v/>
      </c>
      <c r="B3994" s="15"/>
      <c r="C3994" s="85"/>
      <c r="D3994" s="84" t="e">
        <f>VLOOKUP(E3994,FINCAS!$A$2:$B$77,2,0)</f>
        <v>#N/A</v>
      </c>
      <c r="E3994" s="15"/>
      <c r="F3994" s="15"/>
      <c r="G3994" s="82" t="e">
        <f>VLOOKUP(F3994,'ESTADAR V3 2025'!$D$125:$E$240,2,0)</f>
        <v>#N/A</v>
      </c>
      <c r="H3994" s="86"/>
      <c r="I3994" s="86"/>
      <c r="J3994" s="15"/>
      <c r="K3994" s="92">
        <f t="shared" si="255"/>
        <v>0</v>
      </c>
      <c r="L3994" s="93">
        <f t="shared" si="256"/>
        <v>0</v>
      </c>
      <c r="M3994" s="94" t="str">
        <f>+IFERROR(VLOOKUP(LEFT(F3994,4),'ESTADAR V3 2025'!$C$4:$G$116,4,0),"")</f>
        <v/>
      </c>
      <c r="N3994" s="95" t="str">
        <f t="shared" si="257"/>
        <v/>
      </c>
      <c r="O3994" s="96" t="str">
        <f t="shared" si="258"/>
        <v/>
      </c>
      <c r="P3994" s="14"/>
      <c r="Q3994" s="14"/>
      <c r="R3994" s="218" t="e">
        <f>+VLOOKUP(F3994,'ESTADAR V3 2025'!$D$125:$G$236,4,FALSE)</f>
        <v>#N/A</v>
      </c>
    </row>
    <row r="3995" spans="1:18" x14ac:dyDescent="0.35">
      <c r="A3995" s="83" t="str">
        <f>IFERROR(VLOOKUP(LEFT(F3995,4),Tabla3[[COD]:[PROCESO]],5,0),"")</f>
        <v/>
      </c>
      <c r="B3995" s="15"/>
      <c r="C3995" s="85"/>
      <c r="D3995" s="84" t="e">
        <f>VLOOKUP(E3995,FINCAS!$A$2:$B$77,2,0)</f>
        <v>#N/A</v>
      </c>
      <c r="E3995" s="15"/>
      <c r="F3995" s="15"/>
      <c r="G3995" s="82" t="e">
        <f>VLOOKUP(F3995,'ESTADAR V3 2025'!$D$125:$E$240,2,0)</f>
        <v>#N/A</v>
      </c>
      <c r="H3995" s="86"/>
      <c r="I3995" s="86"/>
      <c r="J3995" s="15"/>
      <c r="K3995" s="92">
        <f t="shared" si="255"/>
        <v>0</v>
      </c>
      <c r="L3995" s="93">
        <f t="shared" si="256"/>
        <v>0</v>
      </c>
      <c r="M3995" s="94" t="str">
        <f>+IFERROR(VLOOKUP(LEFT(F3995,4),'ESTADAR V3 2025'!$C$4:$G$116,4,0),"")</f>
        <v/>
      </c>
      <c r="N3995" s="95" t="str">
        <f t="shared" si="257"/>
        <v/>
      </c>
      <c r="O3995" s="96" t="str">
        <f t="shared" si="258"/>
        <v/>
      </c>
      <c r="P3995" s="14"/>
      <c r="Q3995" s="14"/>
      <c r="R3995" s="218" t="e">
        <f>+VLOOKUP(F3995,'ESTADAR V3 2025'!$D$125:$G$236,4,FALSE)</f>
        <v>#N/A</v>
      </c>
    </row>
    <row r="3996" spans="1:18" x14ac:dyDescent="0.35">
      <c r="A3996" s="83" t="str">
        <f>IFERROR(VLOOKUP(LEFT(F3996,4),Tabla3[[COD]:[PROCESO]],5,0),"")</f>
        <v/>
      </c>
      <c r="B3996" s="15"/>
      <c r="C3996" s="85"/>
      <c r="D3996" s="84" t="e">
        <f>VLOOKUP(E3996,FINCAS!$A$2:$B$77,2,0)</f>
        <v>#N/A</v>
      </c>
      <c r="E3996" s="15"/>
      <c r="F3996" s="15"/>
      <c r="G3996" s="82" t="e">
        <f>VLOOKUP(F3996,'ESTADAR V3 2025'!$D$125:$E$240,2,0)</f>
        <v>#N/A</v>
      </c>
      <c r="H3996" s="86"/>
      <c r="I3996" s="86"/>
      <c r="J3996" s="15"/>
      <c r="K3996" s="92">
        <f t="shared" si="255"/>
        <v>0</v>
      </c>
      <c r="L3996" s="93">
        <f t="shared" si="256"/>
        <v>0</v>
      </c>
      <c r="M3996" s="94" t="str">
        <f>+IFERROR(VLOOKUP(LEFT(F3996,4),'ESTADAR V3 2025'!$C$4:$G$116,4,0),"")</f>
        <v/>
      </c>
      <c r="N3996" s="95" t="str">
        <f t="shared" si="257"/>
        <v/>
      </c>
      <c r="O3996" s="96" t="str">
        <f t="shared" si="258"/>
        <v/>
      </c>
      <c r="P3996" s="14"/>
      <c r="Q3996" s="14"/>
      <c r="R3996" s="218" t="e">
        <f>+VLOOKUP(F3996,'ESTADAR V3 2025'!$D$125:$G$236,4,FALSE)</f>
        <v>#N/A</v>
      </c>
    </row>
    <row r="3997" spans="1:18" x14ac:dyDescent="0.35">
      <c r="A3997" s="83" t="str">
        <f>IFERROR(VLOOKUP(LEFT(F3997,4),Tabla3[[COD]:[PROCESO]],5,0),"")</f>
        <v/>
      </c>
      <c r="B3997" s="15"/>
      <c r="C3997" s="85"/>
      <c r="D3997" s="84" t="e">
        <f>VLOOKUP(E3997,FINCAS!$A$2:$B$77,2,0)</f>
        <v>#N/A</v>
      </c>
      <c r="E3997" s="15"/>
      <c r="F3997" s="15"/>
      <c r="G3997" s="82" t="e">
        <f>VLOOKUP(F3997,'ESTADAR V3 2025'!$D$125:$E$240,2,0)</f>
        <v>#N/A</v>
      </c>
      <c r="H3997" s="86"/>
      <c r="I3997" s="86"/>
      <c r="J3997" s="15"/>
      <c r="K3997" s="92">
        <f t="shared" si="255"/>
        <v>0</v>
      </c>
      <c r="L3997" s="93">
        <f t="shared" si="256"/>
        <v>0</v>
      </c>
      <c r="M3997" s="94" t="str">
        <f>+IFERROR(VLOOKUP(LEFT(F3997,4),'ESTADAR V3 2025'!$C$4:$G$116,4,0),"")</f>
        <v/>
      </c>
      <c r="N3997" s="95" t="str">
        <f t="shared" si="257"/>
        <v/>
      </c>
      <c r="O3997" s="96" t="str">
        <f t="shared" si="258"/>
        <v/>
      </c>
      <c r="P3997" s="14"/>
      <c r="Q3997" s="14"/>
      <c r="R3997" s="218" t="e">
        <f>+VLOOKUP(F3997,'ESTADAR V3 2025'!$D$125:$G$236,4,FALSE)</f>
        <v>#N/A</v>
      </c>
    </row>
    <row r="3998" spans="1:18" x14ac:dyDescent="0.35">
      <c r="A3998" s="83" t="str">
        <f>IFERROR(VLOOKUP(LEFT(F3998,4),Tabla3[[COD]:[PROCESO]],5,0),"")</f>
        <v/>
      </c>
      <c r="B3998" s="15"/>
      <c r="C3998" s="85"/>
      <c r="D3998" s="84" t="e">
        <f>VLOOKUP(E3998,FINCAS!$A$2:$B$77,2,0)</f>
        <v>#N/A</v>
      </c>
      <c r="E3998" s="15"/>
      <c r="F3998" s="15"/>
      <c r="G3998" s="82" t="e">
        <f>VLOOKUP(F3998,'ESTADAR V3 2025'!$D$125:$E$240,2,0)</f>
        <v>#N/A</v>
      </c>
      <c r="H3998" s="86"/>
      <c r="I3998" s="86"/>
      <c r="J3998" s="15"/>
      <c r="K3998" s="92">
        <f t="shared" si="255"/>
        <v>0</v>
      </c>
      <c r="L3998" s="93">
        <f t="shared" si="256"/>
        <v>0</v>
      </c>
      <c r="M3998" s="94" t="str">
        <f>+IFERROR(VLOOKUP(LEFT(F3998,4),'ESTADAR V3 2025'!$C$4:$G$116,4,0),"")</f>
        <v/>
      </c>
      <c r="N3998" s="95" t="str">
        <f t="shared" si="257"/>
        <v/>
      </c>
      <c r="O3998" s="96" t="str">
        <f t="shared" si="258"/>
        <v/>
      </c>
      <c r="P3998" s="14"/>
      <c r="Q3998" s="14"/>
      <c r="R3998" s="218" t="e">
        <f>+VLOOKUP(F3998,'ESTADAR V3 2025'!$D$125:$G$236,4,FALSE)</f>
        <v>#N/A</v>
      </c>
    </row>
    <row r="3999" spans="1:18" x14ac:dyDescent="0.35">
      <c r="A3999" s="83" t="str">
        <f>IFERROR(VLOOKUP(LEFT(F3999,4),Tabla3[[COD]:[PROCESO]],5,0),"")</f>
        <v/>
      </c>
      <c r="B3999" s="15"/>
      <c r="C3999" s="85"/>
      <c r="D3999" s="84" t="e">
        <f>VLOOKUP(E3999,FINCAS!$A$2:$B$77,2,0)</f>
        <v>#N/A</v>
      </c>
      <c r="E3999" s="15"/>
      <c r="F3999" s="15"/>
      <c r="G3999" s="82" t="e">
        <f>VLOOKUP(F3999,'ESTADAR V3 2025'!$D$125:$E$240,2,0)</f>
        <v>#N/A</v>
      </c>
      <c r="H3999" s="86"/>
      <c r="I3999" s="86"/>
      <c r="J3999" s="15"/>
      <c r="K3999" s="92">
        <f t="shared" si="255"/>
        <v>0</v>
      </c>
      <c r="L3999" s="93">
        <f t="shared" si="256"/>
        <v>0</v>
      </c>
      <c r="M3999" s="94" t="str">
        <f>+IFERROR(VLOOKUP(LEFT(F3999,4),'ESTADAR V3 2025'!$C$4:$G$116,4,0),"")</f>
        <v/>
      </c>
      <c r="N3999" s="95" t="str">
        <f t="shared" si="257"/>
        <v/>
      </c>
      <c r="O3999" s="96" t="str">
        <f t="shared" si="258"/>
        <v/>
      </c>
      <c r="P3999" s="14"/>
      <c r="Q3999" s="14"/>
      <c r="R3999" s="218" t="e">
        <f>+VLOOKUP(F3999,'ESTADAR V3 2025'!$D$125:$G$236,4,FALSE)</f>
        <v>#N/A</v>
      </c>
    </row>
    <row r="4000" spans="1:18" x14ac:dyDescent="0.35">
      <c r="A4000" s="83" t="str">
        <f>IFERROR(VLOOKUP(LEFT(F4000,4),Tabla3[[COD]:[PROCESO]],5,0),"")</f>
        <v/>
      </c>
      <c r="B4000" s="15"/>
      <c r="C4000" s="85"/>
      <c r="D4000" s="84" t="e">
        <f>VLOOKUP(E4000,FINCAS!$A$2:$B$77,2,0)</f>
        <v>#N/A</v>
      </c>
      <c r="E4000" s="15"/>
      <c r="F4000" s="15"/>
      <c r="G4000" s="82" t="e">
        <f>VLOOKUP(F4000,'ESTADAR V3 2025'!$D$125:$E$240,2,0)</f>
        <v>#N/A</v>
      </c>
      <c r="H4000" s="86"/>
      <c r="I4000" s="86"/>
      <c r="J4000" s="15"/>
      <c r="K4000" s="92">
        <f t="shared" si="255"/>
        <v>0</v>
      </c>
      <c r="L4000" s="93">
        <f t="shared" si="256"/>
        <v>0</v>
      </c>
      <c r="M4000" s="94" t="str">
        <f>+IFERROR(VLOOKUP(LEFT(F4000,4),'ESTADAR V3 2025'!$C$4:$G$116,4,0),"")</f>
        <v/>
      </c>
      <c r="N4000" s="95" t="str">
        <f t="shared" si="257"/>
        <v/>
      </c>
      <c r="O4000" s="96" t="str">
        <f t="shared" si="258"/>
        <v/>
      </c>
      <c r="P4000" s="14"/>
      <c r="Q4000" s="14"/>
      <c r="R4000" s="218" t="e">
        <f>+VLOOKUP(F4000,'ESTADAR V3 2025'!$D$125:$G$236,4,FALSE)</f>
        <v>#N/A</v>
      </c>
    </row>
    <row r="4001" spans="1:18" x14ac:dyDescent="0.35">
      <c r="A4001" s="83" t="str">
        <f>IFERROR(VLOOKUP(LEFT(F4001,4),Tabla3[[COD]:[PROCESO]],5,0),"")</f>
        <v/>
      </c>
      <c r="B4001" s="15"/>
      <c r="C4001" s="85"/>
      <c r="D4001" s="84" t="e">
        <f>VLOOKUP(E4001,FINCAS!$A$2:$B$77,2,0)</f>
        <v>#N/A</v>
      </c>
      <c r="E4001" s="15"/>
      <c r="F4001" s="15"/>
      <c r="G4001" s="82" t="e">
        <f>VLOOKUP(F4001,'ESTADAR V3 2025'!$D$125:$E$240,2,0)</f>
        <v>#N/A</v>
      </c>
      <c r="H4001" s="86"/>
      <c r="I4001" s="86"/>
      <c r="J4001" s="15"/>
      <c r="K4001" s="92">
        <f t="shared" ref="K4001:K4064" si="259">+IFERROR(L4001,M4001)</f>
        <v>0</v>
      </c>
      <c r="L4001" s="93">
        <f t="shared" ref="L4001:L4064" si="260">+(I4001-H4001)*24</f>
        <v>0</v>
      </c>
      <c r="M4001" s="94" t="str">
        <f>+IFERROR(VLOOKUP(LEFT(F4001,4),'ESTADAR V3 2025'!$C$4:$G$116,4,0),"")</f>
        <v/>
      </c>
      <c r="N4001" s="95" t="str">
        <f t="shared" ref="N4001:N4064" si="261">IFERROR(J4001/L4001,"")</f>
        <v/>
      </c>
      <c r="O4001" s="96" t="str">
        <f t="shared" ref="O4001:O4064" si="262">IFERROR(N4001/M4001,"")</f>
        <v/>
      </c>
      <c r="P4001" s="14"/>
      <c r="Q4001" s="14"/>
      <c r="R4001" s="218" t="e">
        <f>+VLOOKUP(F4001,'ESTADAR V3 2025'!$D$125:$G$236,4,FALSE)</f>
        <v>#N/A</v>
      </c>
    </row>
    <row r="4002" spans="1:18" x14ac:dyDescent="0.35">
      <c r="A4002" s="83" t="str">
        <f>IFERROR(VLOOKUP(LEFT(F4002,4),Tabla3[[COD]:[PROCESO]],5,0),"")</f>
        <v/>
      </c>
      <c r="B4002" s="15"/>
      <c r="C4002" s="85"/>
      <c r="D4002" s="84" t="e">
        <f>VLOOKUP(E4002,FINCAS!$A$2:$B$77,2,0)</f>
        <v>#N/A</v>
      </c>
      <c r="E4002" s="15"/>
      <c r="F4002" s="15"/>
      <c r="G4002" s="82" t="e">
        <f>VLOOKUP(F4002,'ESTADAR V3 2025'!$D$125:$E$240,2,0)</f>
        <v>#N/A</v>
      </c>
      <c r="H4002" s="86"/>
      <c r="I4002" s="86"/>
      <c r="J4002" s="15"/>
      <c r="K4002" s="92">
        <f t="shared" si="259"/>
        <v>0</v>
      </c>
      <c r="L4002" s="93">
        <f t="shared" si="260"/>
        <v>0</v>
      </c>
      <c r="M4002" s="94" t="str">
        <f>+IFERROR(VLOOKUP(LEFT(F4002,4),'ESTADAR V3 2025'!$C$4:$G$116,4,0),"")</f>
        <v/>
      </c>
      <c r="N4002" s="95" t="str">
        <f t="shared" si="261"/>
        <v/>
      </c>
      <c r="O4002" s="96" t="str">
        <f t="shared" si="262"/>
        <v/>
      </c>
      <c r="P4002" s="14"/>
      <c r="Q4002" s="14"/>
      <c r="R4002" s="218" t="e">
        <f>+VLOOKUP(F4002,'ESTADAR V3 2025'!$D$125:$G$236,4,FALSE)</f>
        <v>#N/A</v>
      </c>
    </row>
    <row r="4003" spans="1:18" x14ac:dyDescent="0.35">
      <c r="A4003" s="83" t="str">
        <f>IFERROR(VLOOKUP(LEFT(F4003,4),Tabla3[[COD]:[PROCESO]],5,0),"")</f>
        <v/>
      </c>
      <c r="B4003" s="15"/>
      <c r="C4003" s="85"/>
      <c r="D4003" s="84" t="e">
        <f>VLOOKUP(E4003,FINCAS!$A$2:$B$77,2,0)</f>
        <v>#N/A</v>
      </c>
      <c r="E4003" s="15"/>
      <c r="F4003" s="15"/>
      <c r="G4003" s="82" t="e">
        <f>VLOOKUP(F4003,'ESTADAR V3 2025'!$D$125:$E$240,2,0)</f>
        <v>#N/A</v>
      </c>
      <c r="H4003" s="86"/>
      <c r="I4003" s="86"/>
      <c r="J4003" s="15"/>
      <c r="K4003" s="92">
        <f t="shared" si="259"/>
        <v>0</v>
      </c>
      <c r="L4003" s="93">
        <f t="shared" si="260"/>
        <v>0</v>
      </c>
      <c r="M4003" s="94" t="str">
        <f>+IFERROR(VLOOKUP(LEFT(F4003,4),'ESTADAR V3 2025'!$C$4:$G$116,4,0),"")</f>
        <v/>
      </c>
      <c r="N4003" s="95" t="str">
        <f t="shared" si="261"/>
        <v/>
      </c>
      <c r="O4003" s="96" t="str">
        <f t="shared" si="262"/>
        <v/>
      </c>
      <c r="P4003" s="14"/>
      <c r="Q4003" s="14"/>
      <c r="R4003" s="218" t="e">
        <f>+VLOOKUP(F4003,'ESTADAR V3 2025'!$D$125:$G$236,4,FALSE)</f>
        <v>#N/A</v>
      </c>
    </row>
    <row r="4004" spans="1:18" x14ac:dyDescent="0.35">
      <c r="A4004" s="83" t="str">
        <f>IFERROR(VLOOKUP(LEFT(F4004,4),Tabla3[[COD]:[PROCESO]],5,0),"")</f>
        <v/>
      </c>
      <c r="B4004" s="15"/>
      <c r="C4004" s="85"/>
      <c r="D4004" s="84" t="e">
        <f>VLOOKUP(E4004,FINCAS!$A$2:$B$77,2,0)</f>
        <v>#N/A</v>
      </c>
      <c r="E4004" s="15"/>
      <c r="F4004" s="15"/>
      <c r="G4004" s="82" t="e">
        <f>VLOOKUP(F4004,'ESTADAR V3 2025'!$D$125:$E$240,2,0)</f>
        <v>#N/A</v>
      </c>
      <c r="H4004" s="86"/>
      <c r="I4004" s="86"/>
      <c r="J4004" s="15"/>
      <c r="K4004" s="92">
        <f t="shared" si="259"/>
        <v>0</v>
      </c>
      <c r="L4004" s="93">
        <f t="shared" si="260"/>
        <v>0</v>
      </c>
      <c r="M4004" s="94" t="str">
        <f>+IFERROR(VLOOKUP(LEFT(F4004,4),'ESTADAR V3 2025'!$C$4:$G$116,4,0),"")</f>
        <v/>
      </c>
      <c r="N4004" s="95" t="str">
        <f t="shared" si="261"/>
        <v/>
      </c>
      <c r="O4004" s="96" t="str">
        <f t="shared" si="262"/>
        <v/>
      </c>
      <c r="P4004" s="14"/>
      <c r="Q4004" s="14"/>
      <c r="R4004" s="218" t="e">
        <f>+VLOOKUP(F4004,'ESTADAR V3 2025'!$D$125:$G$236,4,FALSE)</f>
        <v>#N/A</v>
      </c>
    </row>
    <row r="4005" spans="1:18" x14ac:dyDescent="0.35">
      <c r="A4005" s="83" t="str">
        <f>IFERROR(VLOOKUP(LEFT(F4005,4),Tabla3[[COD]:[PROCESO]],5,0),"")</f>
        <v/>
      </c>
      <c r="B4005" s="15"/>
      <c r="C4005" s="85"/>
      <c r="D4005" s="84" t="e">
        <f>VLOOKUP(E4005,FINCAS!$A$2:$B$77,2,0)</f>
        <v>#N/A</v>
      </c>
      <c r="E4005" s="15"/>
      <c r="F4005" s="15"/>
      <c r="G4005" s="82" t="e">
        <f>VLOOKUP(F4005,'ESTADAR V3 2025'!$D$125:$E$240,2,0)</f>
        <v>#N/A</v>
      </c>
      <c r="H4005" s="86"/>
      <c r="I4005" s="86"/>
      <c r="J4005" s="15"/>
      <c r="K4005" s="92">
        <f t="shared" si="259"/>
        <v>0</v>
      </c>
      <c r="L4005" s="93">
        <f t="shared" si="260"/>
        <v>0</v>
      </c>
      <c r="M4005" s="94" t="str">
        <f>+IFERROR(VLOOKUP(LEFT(F4005,4),'ESTADAR V3 2025'!$C$4:$G$116,4,0),"")</f>
        <v/>
      </c>
      <c r="N4005" s="95" t="str">
        <f t="shared" si="261"/>
        <v/>
      </c>
      <c r="O4005" s="96" t="str">
        <f t="shared" si="262"/>
        <v/>
      </c>
      <c r="P4005" s="14"/>
      <c r="Q4005" s="14"/>
      <c r="R4005" s="218" t="e">
        <f>+VLOOKUP(F4005,'ESTADAR V3 2025'!$D$125:$G$236,4,FALSE)</f>
        <v>#N/A</v>
      </c>
    </row>
    <row r="4006" spans="1:18" x14ac:dyDescent="0.35">
      <c r="A4006" s="83" t="str">
        <f>IFERROR(VLOOKUP(LEFT(F4006,4),Tabla3[[COD]:[PROCESO]],5,0),"")</f>
        <v/>
      </c>
      <c r="B4006" s="15"/>
      <c r="C4006" s="85"/>
      <c r="D4006" s="84" t="e">
        <f>VLOOKUP(E4006,FINCAS!$A$2:$B$77,2,0)</f>
        <v>#N/A</v>
      </c>
      <c r="E4006" s="15"/>
      <c r="F4006" s="15"/>
      <c r="G4006" s="82" t="e">
        <f>VLOOKUP(F4006,'ESTADAR V3 2025'!$D$125:$E$240,2,0)</f>
        <v>#N/A</v>
      </c>
      <c r="H4006" s="86"/>
      <c r="I4006" s="86"/>
      <c r="J4006" s="15"/>
      <c r="K4006" s="92">
        <f t="shared" si="259"/>
        <v>0</v>
      </c>
      <c r="L4006" s="93">
        <f t="shared" si="260"/>
        <v>0</v>
      </c>
      <c r="M4006" s="94" t="str">
        <f>+IFERROR(VLOOKUP(LEFT(F4006,4),'ESTADAR V3 2025'!$C$4:$G$116,4,0),"")</f>
        <v/>
      </c>
      <c r="N4006" s="95" t="str">
        <f t="shared" si="261"/>
        <v/>
      </c>
      <c r="O4006" s="96" t="str">
        <f t="shared" si="262"/>
        <v/>
      </c>
      <c r="P4006" s="14"/>
      <c r="Q4006" s="14"/>
      <c r="R4006" s="218" t="e">
        <f>+VLOOKUP(F4006,'ESTADAR V3 2025'!$D$125:$G$236,4,FALSE)</f>
        <v>#N/A</v>
      </c>
    </row>
    <row r="4007" spans="1:18" x14ac:dyDescent="0.35">
      <c r="A4007" s="83" t="str">
        <f>IFERROR(VLOOKUP(LEFT(F4007,4),Tabla3[[COD]:[PROCESO]],5,0),"")</f>
        <v/>
      </c>
      <c r="B4007" s="15"/>
      <c r="C4007" s="85"/>
      <c r="D4007" s="84" t="e">
        <f>VLOOKUP(E4007,FINCAS!$A$2:$B$77,2,0)</f>
        <v>#N/A</v>
      </c>
      <c r="E4007" s="15"/>
      <c r="F4007" s="15"/>
      <c r="G4007" s="82" t="e">
        <f>VLOOKUP(F4007,'ESTADAR V3 2025'!$D$125:$E$240,2,0)</f>
        <v>#N/A</v>
      </c>
      <c r="H4007" s="86"/>
      <c r="I4007" s="86"/>
      <c r="J4007" s="15"/>
      <c r="K4007" s="92">
        <f t="shared" si="259"/>
        <v>0</v>
      </c>
      <c r="L4007" s="93">
        <f t="shared" si="260"/>
        <v>0</v>
      </c>
      <c r="M4007" s="94" t="str">
        <f>+IFERROR(VLOOKUP(LEFT(F4007,4),'ESTADAR V3 2025'!$C$4:$G$116,4,0),"")</f>
        <v/>
      </c>
      <c r="N4007" s="95" t="str">
        <f t="shared" si="261"/>
        <v/>
      </c>
      <c r="O4007" s="96" t="str">
        <f t="shared" si="262"/>
        <v/>
      </c>
      <c r="P4007" s="14"/>
      <c r="Q4007" s="14"/>
      <c r="R4007" s="218" t="e">
        <f>+VLOOKUP(F4007,'ESTADAR V3 2025'!$D$125:$G$236,4,FALSE)</f>
        <v>#N/A</v>
      </c>
    </row>
    <row r="4008" spans="1:18" x14ac:dyDescent="0.35">
      <c r="A4008" s="83" t="str">
        <f>IFERROR(VLOOKUP(LEFT(F4008,4),Tabla3[[COD]:[PROCESO]],5,0),"")</f>
        <v/>
      </c>
      <c r="B4008" s="15"/>
      <c r="C4008" s="85"/>
      <c r="D4008" s="84" t="e">
        <f>VLOOKUP(E4008,FINCAS!$A$2:$B$77,2,0)</f>
        <v>#N/A</v>
      </c>
      <c r="E4008" s="15"/>
      <c r="F4008" s="15"/>
      <c r="G4008" s="82" t="e">
        <f>VLOOKUP(F4008,'ESTADAR V3 2025'!$D$125:$E$240,2,0)</f>
        <v>#N/A</v>
      </c>
      <c r="H4008" s="86"/>
      <c r="I4008" s="86"/>
      <c r="J4008" s="15"/>
      <c r="K4008" s="92">
        <f t="shared" si="259"/>
        <v>0</v>
      </c>
      <c r="L4008" s="93">
        <f t="shared" si="260"/>
        <v>0</v>
      </c>
      <c r="M4008" s="94" t="str">
        <f>+IFERROR(VLOOKUP(LEFT(F4008,4),'ESTADAR V3 2025'!$C$4:$G$116,4,0),"")</f>
        <v/>
      </c>
      <c r="N4008" s="95" t="str">
        <f t="shared" si="261"/>
        <v/>
      </c>
      <c r="O4008" s="96" t="str">
        <f t="shared" si="262"/>
        <v/>
      </c>
      <c r="P4008" s="14"/>
      <c r="Q4008" s="14"/>
      <c r="R4008" s="218" t="e">
        <f>+VLOOKUP(F4008,'ESTADAR V3 2025'!$D$125:$G$236,4,FALSE)</f>
        <v>#N/A</v>
      </c>
    </row>
    <row r="4009" spans="1:18" x14ac:dyDescent="0.35">
      <c r="A4009" s="83" t="str">
        <f>IFERROR(VLOOKUP(LEFT(F4009,4),Tabla3[[COD]:[PROCESO]],5,0),"")</f>
        <v/>
      </c>
      <c r="B4009" s="15"/>
      <c r="C4009" s="85"/>
      <c r="D4009" s="84" t="e">
        <f>VLOOKUP(E4009,FINCAS!$A$2:$B$77,2,0)</f>
        <v>#N/A</v>
      </c>
      <c r="E4009" s="15"/>
      <c r="F4009" s="15"/>
      <c r="G4009" s="82" t="e">
        <f>VLOOKUP(F4009,'ESTADAR V3 2025'!$D$125:$E$240,2,0)</f>
        <v>#N/A</v>
      </c>
      <c r="H4009" s="86"/>
      <c r="I4009" s="86"/>
      <c r="J4009" s="15"/>
      <c r="K4009" s="92">
        <f t="shared" si="259"/>
        <v>0</v>
      </c>
      <c r="L4009" s="93">
        <f t="shared" si="260"/>
        <v>0</v>
      </c>
      <c r="M4009" s="94" t="str">
        <f>+IFERROR(VLOOKUP(LEFT(F4009,4),'ESTADAR V3 2025'!$C$4:$G$116,4,0),"")</f>
        <v/>
      </c>
      <c r="N4009" s="95" t="str">
        <f t="shared" si="261"/>
        <v/>
      </c>
      <c r="O4009" s="96" t="str">
        <f t="shared" si="262"/>
        <v/>
      </c>
      <c r="P4009" s="14"/>
      <c r="Q4009" s="14"/>
      <c r="R4009" s="218" t="e">
        <f>+VLOOKUP(F4009,'ESTADAR V3 2025'!$D$125:$G$236,4,FALSE)</f>
        <v>#N/A</v>
      </c>
    </row>
    <row r="4010" spans="1:18" x14ac:dyDescent="0.35">
      <c r="A4010" s="83" t="str">
        <f>IFERROR(VLOOKUP(LEFT(F4010,4),Tabla3[[COD]:[PROCESO]],5,0),"")</f>
        <v/>
      </c>
      <c r="B4010" s="15"/>
      <c r="C4010" s="85"/>
      <c r="D4010" s="84" t="e">
        <f>VLOOKUP(E4010,FINCAS!$A$2:$B$77,2,0)</f>
        <v>#N/A</v>
      </c>
      <c r="E4010" s="15"/>
      <c r="F4010" s="15"/>
      <c r="G4010" s="82" t="e">
        <f>VLOOKUP(F4010,'ESTADAR V3 2025'!$D$125:$E$240,2,0)</f>
        <v>#N/A</v>
      </c>
      <c r="H4010" s="86"/>
      <c r="I4010" s="86"/>
      <c r="J4010" s="15"/>
      <c r="K4010" s="92">
        <f t="shared" si="259"/>
        <v>0</v>
      </c>
      <c r="L4010" s="93">
        <f t="shared" si="260"/>
        <v>0</v>
      </c>
      <c r="M4010" s="94" t="str">
        <f>+IFERROR(VLOOKUP(LEFT(F4010,4),'ESTADAR V3 2025'!$C$4:$G$116,4,0),"")</f>
        <v/>
      </c>
      <c r="N4010" s="95" t="str">
        <f t="shared" si="261"/>
        <v/>
      </c>
      <c r="O4010" s="96" t="str">
        <f t="shared" si="262"/>
        <v/>
      </c>
      <c r="P4010" s="14"/>
      <c r="Q4010" s="14"/>
      <c r="R4010" s="218" t="e">
        <f>+VLOOKUP(F4010,'ESTADAR V3 2025'!$D$125:$G$236,4,FALSE)</f>
        <v>#N/A</v>
      </c>
    </row>
    <row r="4011" spans="1:18" x14ac:dyDescent="0.35">
      <c r="A4011" s="83" t="str">
        <f>IFERROR(VLOOKUP(LEFT(F4011,4),Tabla3[[COD]:[PROCESO]],5,0),"")</f>
        <v/>
      </c>
      <c r="B4011" s="15"/>
      <c r="C4011" s="85"/>
      <c r="D4011" s="84" t="e">
        <f>VLOOKUP(E4011,FINCAS!$A$2:$B$77,2,0)</f>
        <v>#N/A</v>
      </c>
      <c r="E4011" s="15"/>
      <c r="F4011" s="15"/>
      <c r="G4011" s="82" t="e">
        <f>VLOOKUP(F4011,'ESTADAR V3 2025'!$D$125:$E$240,2,0)</f>
        <v>#N/A</v>
      </c>
      <c r="H4011" s="86"/>
      <c r="I4011" s="86"/>
      <c r="J4011" s="15"/>
      <c r="K4011" s="92">
        <f t="shared" si="259"/>
        <v>0</v>
      </c>
      <c r="L4011" s="93">
        <f t="shared" si="260"/>
        <v>0</v>
      </c>
      <c r="M4011" s="94" t="str">
        <f>+IFERROR(VLOOKUP(LEFT(F4011,4),'ESTADAR V3 2025'!$C$4:$G$116,4,0),"")</f>
        <v/>
      </c>
      <c r="N4011" s="95" t="str">
        <f t="shared" si="261"/>
        <v/>
      </c>
      <c r="O4011" s="96" t="str">
        <f t="shared" si="262"/>
        <v/>
      </c>
      <c r="P4011" s="14"/>
      <c r="Q4011" s="14"/>
      <c r="R4011" s="218" t="e">
        <f>+VLOOKUP(F4011,'ESTADAR V3 2025'!$D$125:$G$236,4,FALSE)</f>
        <v>#N/A</v>
      </c>
    </row>
    <row r="4012" spans="1:18" x14ac:dyDescent="0.35">
      <c r="A4012" s="83" t="str">
        <f>IFERROR(VLOOKUP(LEFT(F4012,4),Tabla3[[COD]:[PROCESO]],5,0),"")</f>
        <v/>
      </c>
      <c r="B4012" s="15"/>
      <c r="C4012" s="85"/>
      <c r="D4012" s="84" t="e">
        <f>VLOOKUP(E4012,FINCAS!$A$2:$B$77,2,0)</f>
        <v>#N/A</v>
      </c>
      <c r="E4012" s="15"/>
      <c r="F4012" s="15"/>
      <c r="G4012" s="82" t="e">
        <f>VLOOKUP(F4012,'ESTADAR V3 2025'!$D$125:$E$240,2,0)</f>
        <v>#N/A</v>
      </c>
      <c r="H4012" s="86"/>
      <c r="I4012" s="86"/>
      <c r="J4012" s="15"/>
      <c r="K4012" s="92">
        <f t="shared" si="259"/>
        <v>0</v>
      </c>
      <c r="L4012" s="93">
        <f t="shared" si="260"/>
        <v>0</v>
      </c>
      <c r="M4012" s="94" t="str">
        <f>+IFERROR(VLOOKUP(LEFT(F4012,4),'ESTADAR V3 2025'!$C$4:$G$116,4,0),"")</f>
        <v/>
      </c>
      <c r="N4012" s="95" t="str">
        <f t="shared" si="261"/>
        <v/>
      </c>
      <c r="O4012" s="96" t="str">
        <f t="shared" si="262"/>
        <v/>
      </c>
      <c r="P4012" s="14"/>
      <c r="Q4012" s="14"/>
      <c r="R4012" s="218" t="e">
        <f>+VLOOKUP(F4012,'ESTADAR V3 2025'!$D$125:$G$236,4,FALSE)</f>
        <v>#N/A</v>
      </c>
    </row>
    <row r="4013" spans="1:18" x14ac:dyDescent="0.35">
      <c r="A4013" s="83" t="str">
        <f>IFERROR(VLOOKUP(LEFT(F4013,4),Tabla3[[COD]:[PROCESO]],5,0),"")</f>
        <v/>
      </c>
      <c r="B4013" s="15"/>
      <c r="C4013" s="85"/>
      <c r="D4013" s="84" t="e">
        <f>VLOOKUP(E4013,FINCAS!$A$2:$B$77,2,0)</f>
        <v>#N/A</v>
      </c>
      <c r="E4013" s="15"/>
      <c r="F4013" s="15"/>
      <c r="G4013" s="82" t="e">
        <f>VLOOKUP(F4013,'ESTADAR V3 2025'!$D$125:$E$240,2,0)</f>
        <v>#N/A</v>
      </c>
      <c r="H4013" s="86"/>
      <c r="I4013" s="86"/>
      <c r="J4013" s="15"/>
      <c r="K4013" s="92">
        <f t="shared" si="259"/>
        <v>0</v>
      </c>
      <c r="L4013" s="93">
        <f t="shared" si="260"/>
        <v>0</v>
      </c>
      <c r="M4013" s="94" t="str">
        <f>+IFERROR(VLOOKUP(LEFT(F4013,4),'ESTADAR V3 2025'!$C$4:$G$116,4,0),"")</f>
        <v/>
      </c>
      <c r="N4013" s="95" t="str">
        <f t="shared" si="261"/>
        <v/>
      </c>
      <c r="O4013" s="96" t="str">
        <f t="shared" si="262"/>
        <v/>
      </c>
      <c r="P4013" s="14"/>
      <c r="Q4013" s="14"/>
      <c r="R4013" s="218" t="e">
        <f>+VLOOKUP(F4013,'ESTADAR V3 2025'!$D$125:$G$236,4,FALSE)</f>
        <v>#N/A</v>
      </c>
    </row>
    <row r="4014" spans="1:18" x14ac:dyDescent="0.35">
      <c r="A4014" s="83" t="str">
        <f>IFERROR(VLOOKUP(LEFT(F4014,4),Tabla3[[COD]:[PROCESO]],5,0),"")</f>
        <v/>
      </c>
      <c r="B4014" s="15"/>
      <c r="C4014" s="85"/>
      <c r="D4014" s="84" t="e">
        <f>VLOOKUP(E4014,FINCAS!$A$2:$B$77,2,0)</f>
        <v>#N/A</v>
      </c>
      <c r="E4014" s="15"/>
      <c r="F4014" s="15"/>
      <c r="G4014" s="82" t="e">
        <f>VLOOKUP(F4014,'ESTADAR V3 2025'!$D$125:$E$240,2,0)</f>
        <v>#N/A</v>
      </c>
      <c r="H4014" s="86"/>
      <c r="I4014" s="86"/>
      <c r="J4014" s="15"/>
      <c r="K4014" s="92">
        <f t="shared" si="259"/>
        <v>0</v>
      </c>
      <c r="L4014" s="93">
        <f t="shared" si="260"/>
        <v>0</v>
      </c>
      <c r="M4014" s="94" t="str">
        <f>+IFERROR(VLOOKUP(LEFT(F4014,4),'ESTADAR V3 2025'!$C$4:$G$116,4,0),"")</f>
        <v/>
      </c>
      <c r="N4014" s="95" t="str">
        <f t="shared" si="261"/>
        <v/>
      </c>
      <c r="O4014" s="96" t="str">
        <f t="shared" si="262"/>
        <v/>
      </c>
      <c r="P4014" s="14"/>
      <c r="Q4014" s="14"/>
      <c r="R4014" s="218" t="e">
        <f>+VLOOKUP(F4014,'ESTADAR V3 2025'!$D$125:$G$236,4,FALSE)</f>
        <v>#N/A</v>
      </c>
    </row>
    <row r="4015" spans="1:18" x14ac:dyDescent="0.35">
      <c r="A4015" s="83" t="str">
        <f>IFERROR(VLOOKUP(LEFT(F4015,4),Tabla3[[COD]:[PROCESO]],5,0),"")</f>
        <v/>
      </c>
      <c r="B4015" s="15"/>
      <c r="C4015" s="85"/>
      <c r="D4015" s="84" t="e">
        <f>VLOOKUP(E4015,FINCAS!$A$2:$B$77,2,0)</f>
        <v>#N/A</v>
      </c>
      <c r="E4015" s="15"/>
      <c r="F4015" s="15"/>
      <c r="G4015" s="82" t="e">
        <f>VLOOKUP(F4015,'ESTADAR V3 2025'!$D$125:$E$240,2,0)</f>
        <v>#N/A</v>
      </c>
      <c r="H4015" s="86"/>
      <c r="I4015" s="86"/>
      <c r="J4015" s="15"/>
      <c r="K4015" s="92">
        <f t="shared" si="259"/>
        <v>0</v>
      </c>
      <c r="L4015" s="93">
        <f t="shared" si="260"/>
        <v>0</v>
      </c>
      <c r="M4015" s="94" t="str">
        <f>+IFERROR(VLOOKUP(LEFT(F4015,4),'ESTADAR V3 2025'!$C$4:$G$116,4,0),"")</f>
        <v/>
      </c>
      <c r="N4015" s="95" t="str">
        <f t="shared" si="261"/>
        <v/>
      </c>
      <c r="O4015" s="96" t="str">
        <f t="shared" si="262"/>
        <v/>
      </c>
      <c r="P4015" s="14"/>
      <c r="Q4015" s="14"/>
      <c r="R4015" s="218" t="e">
        <f>+VLOOKUP(F4015,'ESTADAR V3 2025'!$D$125:$G$236,4,FALSE)</f>
        <v>#N/A</v>
      </c>
    </row>
    <row r="4016" spans="1:18" x14ac:dyDescent="0.35">
      <c r="A4016" s="83" t="str">
        <f>IFERROR(VLOOKUP(LEFT(F4016,4),Tabla3[[COD]:[PROCESO]],5,0),"")</f>
        <v/>
      </c>
      <c r="B4016" s="15"/>
      <c r="C4016" s="85"/>
      <c r="D4016" s="84" t="e">
        <f>VLOOKUP(E4016,FINCAS!$A$2:$B$77,2,0)</f>
        <v>#N/A</v>
      </c>
      <c r="E4016" s="15"/>
      <c r="F4016" s="15"/>
      <c r="G4016" s="82" t="e">
        <f>VLOOKUP(F4016,'ESTADAR V3 2025'!$D$125:$E$240,2,0)</f>
        <v>#N/A</v>
      </c>
      <c r="H4016" s="86"/>
      <c r="I4016" s="86"/>
      <c r="J4016" s="15"/>
      <c r="K4016" s="92">
        <f t="shared" si="259"/>
        <v>0</v>
      </c>
      <c r="L4016" s="93">
        <f t="shared" si="260"/>
        <v>0</v>
      </c>
      <c r="M4016" s="94" t="str">
        <f>+IFERROR(VLOOKUP(LEFT(F4016,4),'ESTADAR V3 2025'!$C$4:$G$116,4,0),"")</f>
        <v/>
      </c>
      <c r="N4016" s="95" t="str">
        <f t="shared" si="261"/>
        <v/>
      </c>
      <c r="O4016" s="96" t="str">
        <f t="shared" si="262"/>
        <v/>
      </c>
      <c r="P4016" s="14"/>
      <c r="Q4016" s="14"/>
      <c r="R4016" s="218" t="e">
        <f>+VLOOKUP(F4016,'ESTADAR V3 2025'!$D$125:$G$236,4,FALSE)</f>
        <v>#N/A</v>
      </c>
    </row>
    <row r="4017" spans="1:18" x14ac:dyDescent="0.35">
      <c r="A4017" s="83" t="str">
        <f>IFERROR(VLOOKUP(LEFT(F4017,4),Tabla3[[COD]:[PROCESO]],5,0),"")</f>
        <v/>
      </c>
      <c r="B4017" s="15"/>
      <c r="C4017" s="85"/>
      <c r="D4017" s="84" t="e">
        <f>VLOOKUP(E4017,FINCAS!$A$2:$B$77,2,0)</f>
        <v>#N/A</v>
      </c>
      <c r="E4017" s="15"/>
      <c r="F4017" s="15"/>
      <c r="G4017" s="82" t="e">
        <f>VLOOKUP(F4017,'ESTADAR V3 2025'!$D$125:$E$240,2,0)</f>
        <v>#N/A</v>
      </c>
      <c r="H4017" s="86"/>
      <c r="I4017" s="86"/>
      <c r="J4017" s="15"/>
      <c r="K4017" s="92">
        <f t="shared" si="259"/>
        <v>0</v>
      </c>
      <c r="L4017" s="93">
        <f t="shared" si="260"/>
        <v>0</v>
      </c>
      <c r="M4017" s="94" t="str">
        <f>+IFERROR(VLOOKUP(LEFT(F4017,4),'ESTADAR V3 2025'!$C$4:$G$116,4,0),"")</f>
        <v/>
      </c>
      <c r="N4017" s="95" t="str">
        <f t="shared" si="261"/>
        <v/>
      </c>
      <c r="O4017" s="96" t="str">
        <f t="shared" si="262"/>
        <v/>
      </c>
      <c r="P4017" s="14"/>
      <c r="Q4017" s="14"/>
      <c r="R4017" s="218" t="e">
        <f>+VLOOKUP(F4017,'ESTADAR V3 2025'!$D$125:$G$236,4,FALSE)</f>
        <v>#N/A</v>
      </c>
    </row>
    <row r="4018" spans="1:18" x14ac:dyDescent="0.35">
      <c r="A4018" s="83" t="str">
        <f>IFERROR(VLOOKUP(LEFT(F4018,4),Tabla3[[COD]:[PROCESO]],5,0),"")</f>
        <v/>
      </c>
      <c r="B4018" s="15"/>
      <c r="C4018" s="85"/>
      <c r="D4018" s="84" t="e">
        <f>VLOOKUP(E4018,FINCAS!$A$2:$B$77,2,0)</f>
        <v>#N/A</v>
      </c>
      <c r="E4018" s="15"/>
      <c r="F4018" s="15"/>
      <c r="G4018" s="82" t="e">
        <f>VLOOKUP(F4018,'ESTADAR V3 2025'!$D$125:$E$240,2,0)</f>
        <v>#N/A</v>
      </c>
      <c r="H4018" s="86"/>
      <c r="I4018" s="86"/>
      <c r="J4018" s="15"/>
      <c r="K4018" s="92">
        <f t="shared" si="259"/>
        <v>0</v>
      </c>
      <c r="L4018" s="93">
        <f t="shared" si="260"/>
        <v>0</v>
      </c>
      <c r="M4018" s="94" t="str">
        <f>+IFERROR(VLOOKUP(LEFT(F4018,4),'ESTADAR V3 2025'!$C$4:$G$116,4,0),"")</f>
        <v/>
      </c>
      <c r="N4018" s="95" t="str">
        <f t="shared" si="261"/>
        <v/>
      </c>
      <c r="O4018" s="96" t="str">
        <f t="shared" si="262"/>
        <v/>
      </c>
      <c r="P4018" s="14"/>
      <c r="Q4018" s="14"/>
      <c r="R4018" s="218" t="e">
        <f>+VLOOKUP(F4018,'ESTADAR V3 2025'!$D$125:$G$236,4,FALSE)</f>
        <v>#N/A</v>
      </c>
    </row>
    <row r="4019" spans="1:18" x14ac:dyDescent="0.35">
      <c r="A4019" s="83" t="str">
        <f>IFERROR(VLOOKUP(LEFT(F4019,4),Tabla3[[COD]:[PROCESO]],5,0),"")</f>
        <v/>
      </c>
      <c r="B4019" s="15"/>
      <c r="C4019" s="85"/>
      <c r="D4019" s="84" t="e">
        <f>VLOOKUP(E4019,FINCAS!$A$2:$B$77,2,0)</f>
        <v>#N/A</v>
      </c>
      <c r="E4019" s="15"/>
      <c r="F4019" s="15"/>
      <c r="G4019" s="82" t="e">
        <f>VLOOKUP(F4019,'ESTADAR V3 2025'!$D$125:$E$240,2,0)</f>
        <v>#N/A</v>
      </c>
      <c r="H4019" s="86"/>
      <c r="I4019" s="86"/>
      <c r="J4019" s="15"/>
      <c r="K4019" s="92">
        <f t="shared" si="259"/>
        <v>0</v>
      </c>
      <c r="L4019" s="93">
        <f t="shared" si="260"/>
        <v>0</v>
      </c>
      <c r="M4019" s="94" t="str">
        <f>+IFERROR(VLOOKUP(LEFT(F4019,4),'ESTADAR V3 2025'!$C$4:$G$116,4,0),"")</f>
        <v/>
      </c>
      <c r="N4019" s="95" t="str">
        <f t="shared" si="261"/>
        <v/>
      </c>
      <c r="O4019" s="96" t="str">
        <f t="shared" si="262"/>
        <v/>
      </c>
      <c r="P4019" s="14"/>
      <c r="Q4019" s="14"/>
      <c r="R4019" s="218" t="e">
        <f>+VLOOKUP(F4019,'ESTADAR V3 2025'!$D$125:$G$236,4,FALSE)</f>
        <v>#N/A</v>
      </c>
    </row>
    <row r="4020" spans="1:18" x14ac:dyDescent="0.35">
      <c r="A4020" s="83" t="str">
        <f>IFERROR(VLOOKUP(LEFT(F4020,4),Tabla3[[COD]:[PROCESO]],5,0),"")</f>
        <v/>
      </c>
      <c r="B4020" s="15"/>
      <c r="C4020" s="85"/>
      <c r="D4020" s="84" t="e">
        <f>VLOOKUP(E4020,FINCAS!$A$2:$B$77,2,0)</f>
        <v>#N/A</v>
      </c>
      <c r="E4020" s="15"/>
      <c r="F4020" s="15"/>
      <c r="G4020" s="82" t="e">
        <f>VLOOKUP(F4020,'ESTADAR V3 2025'!$D$125:$E$240,2,0)</f>
        <v>#N/A</v>
      </c>
      <c r="H4020" s="86"/>
      <c r="I4020" s="86"/>
      <c r="J4020" s="15"/>
      <c r="K4020" s="92">
        <f t="shared" si="259"/>
        <v>0</v>
      </c>
      <c r="L4020" s="93">
        <f t="shared" si="260"/>
        <v>0</v>
      </c>
      <c r="M4020" s="94" t="str">
        <f>+IFERROR(VLOOKUP(LEFT(F4020,4),'ESTADAR V3 2025'!$C$4:$G$116,4,0),"")</f>
        <v/>
      </c>
      <c r="N4020" s="95" t="str">
        <f t="shared" si="261"/>
        <v/>
      </c>
      <c r="O4020" s="96" t="str">
        <f t="shared" si="262"/>
        <v/>
      </c>
      <c r="P4020" s="14"/>
      <c r="Q4020" s="14"/>
      <c r="R4020" s="218" t="e">
        <f>+VLOOKUP(F4020,'ESTADAR V3 2025'!$D$125:$G$236,4,FALSE)</f>
        <v>#N/A</v>
      </c>
    </row>
    <row r="4021" spans="1:18" x14ac:dyDescent="0.35">
      <c r="A4021" s="83" t="str">
        <f>IFERROR(VLOOKUP(LEFT(F4021,4),Tabla3[[COD]:[PROCESO]],5,0),"")</f>
        <v/>
      </c>
      <c r="B4021" s="15"/>
      <c r="C4021" s="85"/>
      <c r="D4021" s="84" t="e">
        <f>VLOOKUP(E4021,FINCAS!$A$2:$B$77,2,0)</f>
        <v>#N/A</v>
      </c>
      <c r="E4021" s="15"/>
      <c r="F4021" s="15"/>
      <c r="G4021" s="82" t="e">
        <f>VLOOKUP(F4021,'ESTADAR V3 2025'!$D$125:$E$240,2,0)</f>
        <v>#N/A</v>
      </c>
      <c r="H4021" s="86"/>
      <c r="I4021" s="86"/>
      <c r="J4021" s="15"/>
      <c r="K4021" s="92">
        <f t="shared" si="259"/>
        <v>0</v>
      </c>
      <c r="L4021" s="93">
        <f t="shared" si="260"/>
        <v>0</v>
      </c>
      <c r="M4021" s="94" t="str">
        <f>+IFERROR(VLOOKUP(LEFT(F4021,4),'ESTADAR V3 2025'!$C$4:$G$116,4,0),"")</f>
        <v/>
      </c>
      <c r="N4021" s="95" t="str">
        <f t="shared" si="261"/>
        <v/>
      </c>
      <c r="O4021" s="96" t="str">
        <f t="shared" si="262"/>
        <v/>
      </c>
      <c r="P4021" s="14"/>
      <c r="Q4021" s="14"/>
      <c r="R4021" s="218" t="e">
        <f>+VLOOKUP(F4021,'ESTADAR V3 2025'!$D$125:$G$236,4,FALSE)</f>
        <v>#N/A</v>
      </c>
    </row>
    <row r="4022" spans="1:18" x14ac:dyDescent="0.35">
      <c r="A4022" s="83" t="str">
        <f>IFERROR(VLOOKUP(LEFT(F4022,4),Tabla3[[COD]:[PROCESO]],5,0),"")</f>
        <v/>
      </c>
      <c r="B4022" s="15"/>
      <c r="C4022" s="85"/>
      <c r="D4022" s="84" t="e">
        <f>VLOOKUP(E4022,FINCAS!$A$2:$B$77,2,0)</f>
        <v>#N/A</v>
      </c>
      <c r="E4022" s="15"/>
      <c r="F4022" s="15"/>
      <c r="G4022" s="82" t="e">
        <f>VLOOKUP(F4022,'ESTADAR V3 2025'!$D$125:$E$240,2,0)</f>
        <v>#N/A</v>
      </c>
      <c r="H4022" s="86"/>
      <c r="I4022" s="86"/>
      <c r="J4022" s="15"/>
      <c r="K4022" s="92">
        <f t="shared" si="259"/>
        <v>0</v>
      </c>
      <c r="L4022" s="93">
        <f t="shared" si="260"/>
        <v>0</v>
      </c>
      <c r="M4022" s="94" t="str">
        <f>+IFERROR(VLOOKUP(LEFT(F4022,4),'ESTADAR V3 2025'!$C$4:$G$116,4,0),"")</f>
        <v/>
      </c>
      <c r="N4022" s="95" t="str">
        <f t="shared" si="261"/>
        <v/>
      </c>
      <c r="O4022" s="96" t="str">
        <f t="shared" si="262"/>
        <v/>
      </c>
      <c r="P4022" s="14"/>
      <c r="Q4022" s="14"/>
      <c r="R4022" s="218" t="e">
        <f>+VLOOKUP(F4022,'ESTADAR V3 2025'!$D$125:$G$236,4,FALSE)</f>
        <v>#N/A</v>
      </c>
    </row>
    <row r="4023" spans="1:18" x14ac:dyDescent="0.35">
      <c r="A4023" s="83" t="str">
        <f>IFERROR(VLOOKUP(LEFT(F4023,4),Tabla3[[COD]:[PROCESO]],5,0),"")</f>
        <v/>
      </c>
      <c r="B4023" s="15"/>
      <c r="C4023" s="85"/>
      <c r="D4023" s="84" t="e">
        <f>VLOOKUP(E4023,FINCAS!$A$2:$B$77,2,0)</f>
        <v>#N/A</v>
      </c>
      <c r="E4023" s="15"/>
      <c r="F4023" s="15"/>
      <c r="G4023" s="82" t="e">
        <f>VLOOKUP(F4023,'ESTADAR V3 2025'!$D$125:$E$240,2,0)</f>
        <v>#N/A</v>
      </c>
      <c r="H4023" s="86"/>
      <c r="I4023" s="86"/>
      <c r="J4023" s="15"/>
      <c r="K4023" s="92">
        <f t="shared" si="259"/>
        <v>0</v>
      </c>
      <c r="L4023" s="93">
        <f t="shared" si="260"/>
        <v>0</v>
      </c>
      <c r="M4023" s="94" t="str">
        <f>+IFERROR(VLOOKUP(LEFT(F4023,4),'ESTADAR V3 2025'!$C$4:$G$116,4,0),"")</f>
        <v/>
      </c>
      <c r="N4023" s="95" t="str">
        <f t="shared" si="261"/>
        <v/>
      </c>
      <c r="O4023" s="96" t="str">
        <f t="shared" si="262"/>
        <v/>
      </c>
      <c r="P4023" s="14"/>
      <c r="Q4023" s="14"/>
      <c r="R4023" s="218" t="e">
        <f>+VLOOKUP(F4023,'ESTADAR V3 2025'!$D$125:$G$236,4,FALSE)</f>
        <v>#N/A</v>
      </c>
    </row>
    <row r="4024" spans="1:18" x14ac:dyDescent="0.35">
      <c r="A4024" s="83" t="str">
        <f>IFERROR(VLOOKUP(LEFT(F4024,4),Tabla3[[COD]:[PROCESO]],5,0),"")</f>
        <v/>
      </c>
      <c r="B4024" s="15"/>
      <c r="C4024" s="85"/>
      <c r="D4024" s="84" t="e">
        <f>VLOOKUP(E4024,FINCAS!$A$2:$B$77,2,0)</f>
        <v>#N/A</v>
      </c>
      <c r="E4024" s="15"/>
      <c r="F4024" s="15"/>
      <c r="G4024" s="82" t="e">
        <f>VLOOKUP(F4024,'ESTADAR V3 2025'!$D$125:$E$240,2,0)</f>
        <v>#N/A</v>
      </c>
      <c r="H4024" s="86"/>
      <c r="I4024" s="86"/>
      <c r="J4024" s="15"/>
      <c r="K4024" s="92">
        <f t="shared" si="259"/>
        <v>0</v>
      </c>
      <c r="L4024" s="93">
        <f t="shared" si="260"/>
        <v>0</v>
      </c>
      <c r="M4024" s="94" t="str">
        <f>+IFERROR(VLOOKUP(LEFT(F4024,4),'ESTADAR V3 2025'!$C$4:$G$116,4,0),"")</f>
        <v/>
      </c>
      <c r="N4024" s="95" t="str">
        <f t="shared" si="261"/>
        <v/>
      </c>
      <c r="O4024" s="96" t="str">
        <f t="shared" si="262"/>
        <v/>
      </c>
      <c r="P4024" s="14"/>
      <c r="Q4024" s="14"/>
      <c r="R4024" s="218" t="e">
        <f>+VLOOKUP(F4024,'ESTADAR V3 2025'!$D$125:$G$236,4,FALSE)</f>
        <v>#N/A</v>
      </c>
    </row>
    <row r="4025" spans="1:18" x14ac:dyDescent="0.35">
      <c r="A4025" s="83" t="str">
        <f>IFERROR(VLOOKUP(LEFT(F4025,4),Tabla3[[COD]:[PROCESO]],5,0),"")</f>
        <v/>
      </c>
      <c r="B4025" s="15"/>
      <c r="C4025" s="85"/>
      <c r="D4025" s="84" t="e">
        <f>VLOOKUP(E4025,FINCAS!$A$2:$B$77,2,0)</f>
        <v>#N/A</v>
      </c>
      <c r="E4025" s="15"/>
      <c r="F4025" s="15"/>
      <c r="G4025" s="82" t="e">
        <f>VLOOKUP(F4025,'ESTADAR V3 2025'!$D$125:$E$240,2,0)</f>
        <v>#N/A</v>
      </c>
      <c r="H4025" s="86"/>
      <c r="I4025" s="86"/>
      <c r="J4025" s="15"/>
      <c r="K4025" s="92">
        <f t="shared" si="259"/>
        <v>0</v>
      </c>
      <c r="L4025" s="93">
        <f t="shared" si="260"/>
        <v>0</v>
      </c>
      <c r="M4025" s="94" t="str">
        <f>+IFERROR(VLOOKUP(LEFT(F4025,4),'ESTADAR V3 2025'!$C$4:$G$116,4,0),"")</f>
        <v/>
      </c>
      <c r="N4025" s="95" t="str">
        <f t="shared" si="261"/>
        <v/>
      </c>
      <c r="O4025" s="96" t="str">
        <f t="shared" si="262"/>
        <v/>
      </c>
      <c r="P4025" s="14"/>
      <c r="Q4025" s="14"/>
      <c r="R4025" s="218" t="e">
        <f>+VLOOKUP(F4025,'ESTADAR V3 2025'!$D$125:$G$236,4,FALSE)</f>
        <v>#N/A</v>
      </c>
    </row>
    <row r="4026" spans="1:18" x14ac:dyDescent="0.35">
      <c r="A4026" s="83" t="str">
        <f>IFERROR(VLOOKUP(LEFT(F4026,4),Tabla3[[COD]:[PROCESO]],5,0),"")</f>
        <v/>
      </c>
      <c r="B4026" s="15"/>
      <c r="C4026" s="85"/>
      <c r="D4026" s="84" t="e">
        <f>VLOOKUP(E4026,FINCAS!$A$2:$B$77,2,0)</f>
        <v>#N/A</v>
      </c>
      <c r="E4026" s="15"/>
      <c r="F4026" s="15"/>
      <c r="G4026" s="82" t="e">
        <f>VLOOKUP(F4026,'ESTADAR V3 2025'!$D$125:$E$240,2,0)</f>
        <v>#N/A</v>
      </c>
      <c r="H4026" s="86"/>
      <c r="I4026" s="86"/>
      <c r="J4026" s="15"/>
      <c r="K4026" s="92">
        <f t="shared" si="259"/>
        <v>0</v>
      </c>
      <c r="L4026" s="93">
        <f t="shared" si="260"/>
        <v>0</v>
      </c>
      <c r="M4026" s="94" t="str">
        <f>+IFERROR(VLOOKUP(LEFT(F4026,4),'ESTADAR V3 2025'!$C$4:$G$116,4,0),"")</f>
        <v/>
      </c>
      <c r="N4026" s="95" t="str">
        <f t="shared" si="261"/>
        <v/>
      </c>
      <c r="O4026" s="96" t="str">
        <f t="shared" si="262"/>
        <v/>
      </c>
      <c r="P4026" s="14"/>
      <c r="Q4026" s="14"/>
      <c r="R4026" s="218" t="e">
        <f>+VLOOKUP(F4026,'ESTADAR V3 2025'!$D$125:$G$236,4,FALSE)</f>
        <v>#N/A</v>
      </c>
    </row>
    <row r="4027" spans="1:18" x14ac:dyDescent="0.35">
      <c r="A4027" s="83" t="str">
        <f>IFERROR(VLOOKUP(LEFT(F4027,4),Tabla3[[COD]:[PROCESO]],5,0),"")</f>
        <v/>
      </c>
      <c r="B4027" s="15"/>
      <c r="C4027" s="85"/>
      <c r="D4027" s="84" t="e">
        <f>VLOOKUP(E4027,FINCAS!$A$2:$B$77,2,0)</f>
        <v>#N/A</v>
      </c>
      <c r="E4027" s="15"/>
      <c r="F4027" s="15"/>
      <c r="G4027" s="82" t="e">
        <f>VLOOKUP(F4027,'ESTADAR V3 2025'!$D$125:$E$240,2,0)</f>
        <v>#N/A</v>
      </c>
      <c r="H4027" s="86"/>
      <c r="I4027" s="86"/>
      <c r="J4027" s="15"/>
      <c r="K4027" s="92">
        <f t="shared" si="259"/>
        <v>0</v>
      </c>
      <c r="L4027" s="93">
        <f t="shared" si="260"/>
        <v>0</v>
      </c>
      <c r="M4027" s="94" t="str">
        <f>+IFERROR(VLOOKUP(LEFT(F4027,4),'ESTADAR V3 2025'!$C$4:$G$116,4,0),"")</f>
        <v/>
      </c>
      <c r="N4027" s="95" t="str">
        <f t="shared" si="261"/>
        <v/>
      </c>
      <c r="O4027" s="96" t="str">
        <f t="shared" si="262"/>
        <v/>
      </c>
      <c r="P4027" s="14"/>
      <c r="Q4027" s="14"/>
      <c r="R4027" s="218" t="e">
        <f>+VLOOKUP(F4027,'ESTADAR V3 2025'!$D$125:$G$236,4,FALSE)</f>
        <v>#N/A</v>
      </c>
    </row>
    <row r="4028" spans="1:18" x14ac:dyDescent="0.35">
      <c r="A4028" s="83" t="str">
        <f>IFERROR(VLOOKUP(LEFT(F4028,4),Tabla3[[COD]:[PROCESO]],5,0),"")</f>
        <v/>
      </c>
      <c r="B4028" s="15"/>
      <c r="C4028" s="85"/>
      <c r="D4028" s="84" t="e">
        <f>VLOOKUP(E4028,FINCAS!$A$2:$B$77,2,0)</f>
        <v>#N/A</v>
      </c>
      <c r="E4028" s="15"/>
      <c r="F4028" s="15"/>
      <c r="G4028" s="82" t="e">
        <f>VLOOKUP(F4028,'ESTADAR V3 2025'!$D$125:$E$240,2,0)</f>
        <v>#N/A</v>
      </c>
      <c r="H4028" s="86"/>
      <c r="I4028" s="86"/>
      <c r="J4028" s="15"/>
      <c r="K4028" s="92">
        <f t="shared" si="259"/>
        <v>0</v>
      </c>
      <c r="L4028" s="93">
        <f t="shared" si="260"/>
        <v>0</v>
      </c>
      <c r="M4028" s="94" t="str">
        <f>+IFERROR(VLOOKUP(LEFT(F4028,4),'ESTADAR V3 2025'!$C$4:$G$116,4,0),"")</f>
        <v/>
      </c>
      <c r="N4028" s="95" t="str">
        <f t="shared" si="261"/>
        <v/>
      </c>
      <c r="O4028" s="96" t="str">
        <f t="shared" si="262"/>
        <v/>
      </c>
      <c r="P4028" s="14"/>
      <c r="Q4028" s="14"/>
      <c r="R4028" s="218" t="e">
        <f>+VLOOKUP(F4028,'ESTADAR V3 2025'!$D$125:$G$236,4,FALSE)</f>
        <v>#N/A</v>
      </c>
    </row>
    <row r="4029" spans="1:18" x14ac:dyDescent="0.35">
      <c r="A4029" s="83" t="str">
        <f>IFERROR(VLOOKUP(LEFT(F4029,4),Tabla3[[COD]:[PROCESO]],5,0),"")</f>
        <v/>
      </c>
      <c r="B4029" s="15"/>
      <c r="C4029" s="85"/>
      <c r="D4029" s="84" t="e">
        <f>VLOOKUP(E4029,FINCAS!$A$2:$B$77,2,0)</f>
        <v>#N/A</v>
      </c>
      <c r="E4029" s="15"/>
      <c r="F4029" s="15"/>
      <c r="G4029" s="82" t="e">
        <f>VLOOKUP(F4029,'ESTADAR V3 2025'!$D$125:$E$240,2,0)</f>
        <v>#N/A</v>
      </c>
      <c r="H4029" s="86"/>
      <c r="I4029" s="86"/>
      <c r="J4029" s="15"/>
      <c r="K4029" s="92">
        <f t="shared" si="259"/>
        <v>0</v>
      </c>
      <c r="L4029" s="93">
        <f t="shared" si="260"/>
        <v>0</v>
      </c>
      <c r="M4029" s="94" t="str">
        <f>+IFERROR(VLOOKUP(LEFT(F4029,4),'ESTADAR V3 2025'!$C$4:$G$116,4,0),"")</f>
        <v/>
      </c>
      <c r="N4029" s="95" t="str">
        <f t="shared" si="261"/>
        <v/>
      </c>
      <c r="O4029" s="96" t="str">
        <f t="shared" si="262"/>
        <v/>
      </c>
      <c r="P4029" s="14"/>
      <c r="Q4029" s="14"/>
      <c r="R4029" s="218" t="e">
        <f>+VLOOKUP(F4029,'ESTADAR V3 2025'!$D$125:$G$236,4,FALSE)</f>
        <v>#N/A</v>
      </c>
    </row>
    <row r="4030" spans="1:18" x14ac:dyDescent="0.35">
      <c r="A4030" s="83" t="str">
        <f>IFERROR(VLOOKUP(LEFT(F4030,4),Tabla3[[COD]:[PROCESO]],5,0),"")</f>
        <v/>
      </c>
      <c r="B4030" s="15"/>
      <c r="C4030" s="85"/>
      <c r="D4030" s="84" t="e">
        <f>VLOOKUP(E4030,FINCAS!$A$2:$B$77,2,0)</f>
        <v>#N/A</v>
      </c>
      <c r="E4030" s="15"/>
      <c r="F4030" s="15"/>
      <c r="G4030" s="82" t="e">
        <f>VLOOKUP(F4030,'ESTADAR V3 2025'!$D$125:$E$240,2,0)</f>
        <v>#N/A</v>
      </c>
      <c r="H4030" s="86"/>
      <c r="I4030" s="86"/>
      <c r="J4030" s="15"/>
      <c r="K4030" s="92">
        <f t="shared" si="259"/>
        <v>0</v>
      </c>
      <c r="L4030" s="93">
        <f t="shared" si="260"/>
        <v>0</v>
      </c>
      <c r="M4030" s="94" t="str">
        <f>+IFERROR(VLOOKUP(LEFT(F4030,4),'ESTADAR V3 2025'!$C$4:$G$116,4,0),"")</f>
        <v/>
      </c>
      <c r="N4030" s="95" t="str">
        <f t="shared" si="261"/>
        <v/>
      </c>
      <c r="O4030" s="96" t="str">
        <f t="shared" si="262"/>
        <v/>
      </c>
      <c r="P4030" s="14"/>
      <c r="Q4030" s="14"/>
      <c r="R4030" s="218" t="e">
        <f>+VLOOKUP(F4030,'ESTADAR V3 2025'!$D$125:$G$236,4,FALSE)</f>
        <v>#N/A</v>
      </c>
    </row>
    <row r="4031" spans="1:18" x14ac:dyDescent="0.35">
      <c r="A4031" s="83" t="str">
        <f>IFERROR(VLOOKUP(LEFT(F4031,4),Tabla3[[COD]:[PROCESO]],5,0),"")</f>
        <v/>
      </c>
      <c r="B4031" s="15"/>
      <c r="C4031" s="85"/>
      <c r="D4031" s="84" t="e">
        <f>VLOOKUP(E4031,FINCAS!$A$2:$B$77,2,0)</f>
        <v>#N/A</v>
      </c>
      <c r="E4031" s="15"/>
      <c r="F4031" s="15"/>
      <c r="G4031" s="82" t="e">
        <f>VLOOKUP(F4031,'ESTADAR V3 2025'!$D$125:$E$240,2,0)</f>
        <v>#N/A</v>
      </c>
      <c r="H4031" s="86"/>
      <c r="I4031" s="86"/>
      <c r="J4031" s="15"/>
      <c r="K4031" s="92">
        <f t="shared" si="259"/>
        <v>0</v>
      </c>
      <c r="L4031" s="93">
        <f t="shared" si="260"/>
        <v>0</v>
      </c>
      <c r="M4031" s="94" t="str">
        <f>+IFERROR(VLOOKUP(LEFT(F4031,4),'ESTADAR V3 2025'!$C$4:$G$116,4,0),"")</f>
        <v/>
      </c>
      <c r="N4031" s="95" t="str">
        <f t="shared" si="261"/>
        <v/>
      </c>
      <c r="O4031" s="96" t="str">
        <f t="shared" si="262"/>
        <v/>
      </c>
      <c r="P4031" s="14"/>
      <c r="Q4031" s="14"/>
      <c r="R4031" s="218" t="e">
        <f>+VLOOKUP(F4031,'ESTADAR V3 2025'!$D$125:$G$236,4,FALSE)</f>
        <v>#N/A</v>
      </c>
    </row>
    <row r="4032" spans="1:18" x14ac:dyDescent="0.35">
      <c r="A4032" s="83" t="str">
        <f>IFERROR(VLOOKUP(LEFT(F4032,4),Tabla3[[COD]:[PROCESO]],5,0),"")</f>
        <v/>
      </c>
      <c r="B4032" s="15"/>
      <c r="C4032" s="85"/>
      <c r="D4032" s="84" t="e">
        <f>VLOOKUP(E4032,FINCAS!$A$2:$B$77,2,0)</f>
        <v>#N/A</v>
      </c>
      <c r="E4032" s="15"/>
      <c r="F4032" s="15"/>
      <c r="G4032" s="82" t="e">
        <f>VLOOKUP(F4032,'ESTADAR V3 2025'!$D$125:$E$240,2,0)</f>
        <v>#N/A</v>
      </c>
      <c r="H4032" s="86"/>
      <c r="I4032" s="86"/>
      <c r="J4032" s="15"/>
      <c r="K4032" s="92">
        <f t="shared" si="259"/>
        <v>0</v>
      </c>
      <c r="L4032" s="93">
        <f t="shared" si="260"/>
        <v>0</v>
      </c>
      <c r="M4032" s="94" t="str">
        <f>+IFERROR(VLOOKUP(LEFT(F4032,4),'ESTADAR V3 2025'!$C$4:$G$116,4,0),"")</f>
        <v/>
      </c>
      <c r="N4032" s="95" t="str">
        <f t="shared" si="261"/>
        <v/>
      </c>
      <c r="O4032" s="96" t="str">
        <f t="shared" si="262"/>
        <v/>
      </c>
      <c r="P4032" s="14"/>
      <c r="Q4032" s="14"/>
      <c r="R4032" s="218" t="e">
        <f>+VLOOKUP(F4032,'ESTADAR V3 2025'!$D$125:$G$236,4,FALSE)</f>
        <v>#N/A</v>
      </c>
    </row>
    <row r="4033" spans="1:18" x14ac:dyDescent="0.35">
      <c r="A4033" s="83" t="str">
        <f>IFERROR(VLOOKUP(LEFT(F4033,4),Tabla3[[COD]:[PROCESO]],5,0),"")</f>
        <v/>
      </c>
      <c r="B4033" s="15"/>
      <c r="C4033" s="85"/>
      <c r="D4033" s="84" t="e">
        <f>VLOOKUP(E4033,FINCAS!$A$2:$B$77,2,0)</f>
        <v>#N/A</v>
      </c>
      <c r="E4033" s="15"/>
      <c r="F4033" s="15"/>
      <c r="G4033" s="82" t="e">
        <f>VLOOKUP(F4033,'ESTADAR V3 2025'!$D$125:$E$240,2,0)</f>
        <v>#N/A</v>
      </c>
      <c r="H4033" s="86"/>
      <c r="I4033" s="86"/>
      <c r="J4033" s="15"/>
      <c r="K4033" s="92">
        <f t="shared" si="259"/>
        <v>0</v>
      </c>
      <c r="L4033" s="93">
        <f t="shared" si="260"/>
        <v>0</v>
      </c>
      <c r="M4033" s="94" t="str">
        <f>+IFERROR(VLOOKUP(LEFT(F4033,4),'ESTADAR V3 2025'!$C$4:$G$116,4,0),"")</f>
        <v/>
      </c>
      <c r="N4033" s="95" t="str">
        <f t="shared" si="261"/>
        <v/>
      </c>
      <c r="O4033" s="96" t="str">
        <f t="shared" si="262"/>
        <v/>
      </c>
      <c r="P4033" s="14"/>
      <c r="Q4033" s="14"/>
      <c r="R4033" s="218" t="e">
        <f>+VLOOKUP(F4033,'ESTADAR V3 2025'!$D$125:$G$236,4,FALSE)</f>
        <v>#N/A</v>
      </c>
    </row>
    <row r="4034" spans="1:18" x14ac:dyDescent="0.35">
      <c r="A4034" s="83" t="str">
        <f>IFERROR(VLOOKUP(LEFT(F4034,4),Tabla3[[COD]:[PROCESO]],5,0),"")</f>
        <v/>
      </c>
      <c r="B4034" s="15"/>
      <c r="C4034" s="85"/>
      <c r="D4034" s="84" t="e">
        <f>VLOOKUP(E4034,FINCAS!$A$2:$B$77,2,0)</f>
        <v>#N/A</v>
      </c>
      <c r="E4034" s="15"/>
      <c r="F4034" s="15"/>
      <c r="G4034" s="82" t="e">
        <f>VLOOKUP(F4034,'ESTADAR V3 2025'!$D$125:$E$240,2,0)</f>
        <v>#N/A</v>
      </c>
      <c r="H4034" s="86"/>
      <c r="I4034" s="86"/>
      <c r="J4034" s="15"/>
      <c r="K4034" s="92">
        <f t="shared" si="259"/>
        <v>0</v>
      </c>
      <c r="L4034" s="93">
        <f t="shared" si="260"/>
        <v>0</v>
      </c>
      <c r="M4034" s="94" t="str">
        <f>+IFERROR(VLOOKUP(LEFT(F4034,4),'ESTADAR V3 2025'!$C$4:$G$116,4,0),"")</f>
        <v/>
      </c>
      <c r="N4034" s="95" t="str">
        <f t="shared" si="261"/>
        <v/>
      </c>
      <c r="O4034" s="96" t="str">
        <f t="shared" si="262"/>
        <v/>
      </c>
      <c r="P4034" s="14"/>
      <c r="Q4034" s="14"/>
      <c r="R4034" s="218" t="e">
        <f>+VLOOKUP(F4034,'ESTADAR V3 2025'!$D$125:$G$236,4,FALSE)</f>
        <v>#N/A</v>
      </c>
    </row>
    <row r="4035" spans="1:18" x14ac:dyDescent="0.35">
      <c r="A4035" s="83" t="str">
        <f>IFERROR(VLOOKUP(LEFT(F4035,4),Tabla3[[COD]:[PROCESO]],5,0),"")</f>
        <v/>
      </c>
      <c r="B4035" s="15"/>
      <c r="C4035" s="85"/>
      <c r="D4035" s="84" t="e">
        <f>VLOOKUP(E4035,FINCAS!$A$2:$B$77,2,0)</f>
        <v>#N/A</v>
      </c>
      <c r="E4035" s="15"/>
      <c r="F4035" s="15"/>
      <c r="G4035" s="82" t="e">
        <f>VLOOKUP(F4035,'ESTADAR V3 2025'!$D$125:$E$240,2,0)</f>
        <v>#N/A</v>
      </c>
      <c r="H4035" s="86"/>
      <c r="I4035" s="86"/>
      <c r="J4035" s="15"/>
      <c r="K4035" s="92">
        <f t="shared" si="259"/>
        <v>0</v>
      </c>
      <c r="L4035" s="93">
        <f t="shared" si="260"/>
        <v>0</v>
      </c>
      <c r="M4035" s="94" t="str">
        <f>+IFERROR(VLOOKUP(LEFT(F4035,4),'ESTADAR V3 2025'!$C$4:$G$116,4,0),"")</f>
        <v/>
      </c>
      <c r="N4035" s="95" t="str">
        <f t="shared" si="261"/>
        <v/>
      </c>
      <c r="O4035" s="96" t="str">
        <f t="shared" si="262"/>
        <v/>
      </c>
      <c r="P4035" s="14"/>
      <c r="Q4035" s="14"/>
      <c r="R4035" s="218" t="e">
        <f>+VLOOKUP(F4035,'ESTADAR V3 2025'!$D$125:$G$236,4,FALSE)</f>
        <v>#N/A</v>
      </c>
    </row>
    <row r="4036" spans="1:18" x14ac:dyDescent="0.35">
      <c r="A4036" s="83" t="str">
        <f>IFERROR(VLOOKUP(LEFT(F4036,4),Tabla3[[COD]:[PROCESO]],5,0),"")</f>
        <v/>
      </c>
      <c r="B4036" s="15"/>
      <c r="C4036" s="85"/>
      <c r="D4036" s="84" t="e">
        <f>VLOOKUP(E4036,FINCAS!$A$2:$B$77,2,0)</f>
        <v>#N/A</v>
      </c>
      <c r="E4036" s="15"/>
      <c r="F4036" s="15"/>
      <c r="G4036" s="82" t="e">
        <f>VLOOKUP(F4036,'ESTADAR V3 2025'!$D$125:$E$240,2,0)</f>
        <v>#N/A</v>
      </c>
      <c r="H4036" s="86"/>
      <c r="I4036" s="86"/>
      <c r="J4036" s="15"/>
      <c r="K4036" s="92">
        <f t="shared" si="259"/>
        <v>0</v>
      </c>
      <c r="L4036" s="93">
        <f t="shared" si="260"/>
        <v>0</v>
      </c>
      <c r="M4036" s="94" t="str">
        <f>+IFERROR(VLOOKUP(LEFT(F4036,4),'ESTADAR V3 2025'!$C$4:$G$116,4,0),"")</f>
        <v/>
      </c>
      <c r="N4036" s="95" t="str">
        <f t="shared" si="261"/>
        <v/>
      </c>
      <c r="O4036" s="96" t="str">
        <f t="shared" si="262"/>
        <v/>
      </c>
      <c r="P4036" s="14"/>
      <c r="Q4036" s="14"/>
      <c r="R4036" s="218" t="e">
        <f>+VLOOKUP(F4036,'ESTADAR V3 2025'!$D$125:$G$236,4,FALSE)</f>
        <v>#N/A</v>
      </c>
    </row>
    <row r="4037" spans="1:18" x14ac:dyDescent="0.35">
      <c r="A4037" s="83" t="str">
        <f>IFERROR(VLOOKUP(LEFT(F4037,4),Tabla3[[COD]:[PROCESO]],5,0),"")</f>
        <v/>
      </c>
      <c r="B4037" s="15"/>
      <c r="C4037" s="85"/>
      <c r="D4037" s="84" t="e">
        <f>VLOOKUP(E4037,FINCAS!$A$2:$B$77,2,0)</f>
        <v>#N/A</v>
      </c>
      <c r="E4037" s="15"/>
      <c r="F4037" s="15"/>
      <c r="G4037" s="82" t="e">
        <f>VLOOKUP(F4037,'ESTADAR V3 2025'!$D$125:$E$240,2,0)</f>
        <v>#N/A</v>
      </c>
      <c r="H4037" s="86"/>
      <c r="I4037" s="86"/>
      <c r="J4037" s="15"/>
      <c r="K4037" s="92">
        <f t="shared" si="259"/>
        <v>0</v>
      </c>
      <c r="L4037" s="93">
        <f t="shared" si="260"/>
        <v>0</v>
      </c>
      <c r="M4037" s="94" t="str">
        <f>+IFERROR(VLOOKUP(LEFT(F4037,4),'ESTADAR V3 2025'!$C$4:$G$116,4,0),"")</f>
        <v/>
      </c>
      <c r="N4037" s="95" t="str">
        <f t="shared" si="261"/>
        <v/>
      </c>
      <c r="O4037" s="96" t="str">
        <f t="shared" si="262"/>
        <v/>
      </c>
      <c r="P4037" s="14"/>
      <c r="Q4037" s="14"/>
      <c r="R4037" s="218" t="e">
        <f>+VLOOKUP(F4037,'ESTADAR V3 2025'!$D$125:$G$236,4,FALSE)</f>
        <v>#N/A</v>
      </c>
    </row>
    <row r="4038" spans="1:18" x14ac:dyDescent="0.35">
      <c r="A4038" s="83" t="str">
        <f>IFERROR(VLOOKUP(LEFT(F4038,4),Tabla3[[COD]:[PROCESO]],5,0),"")</f>
        <v/>
      </c>
      <c r="B4038" s="15"/>
      <c r="C4038" s="85"/>
      <c r="D4038" s="84" t="e">
        <f>VLOOKUP(E4038,FINCAS!$A$2:$B$77,2,0)</f>
        <v>#N/A</v>
      </c>
      <c r="E4038" s="15"/>
      <c r="F4038" s="15"/>
      <c r="G4038" s="82" t="e">
        <f>VLOOKUP(F4038,'ESTADAR V3 2025'!$D$125:$E$240,2,0)</f>
        <v>#N/A</v>
      </c>
      <c r="H4038" s="86"/>
      <c r="I4038" s="86"/>
      <c r="J4038" s="15"/>
      <c r="K4038" s="92">
        <f t="shared" si="259"/>
        <v>0</v>
      </c>
      <c r="L4038" s="93">
        <f t="shared" si="260"/>
        <v>0</v>
      </c>
      <c r="M4038" s="94" t="str">
        <f>+IFERROR(VLOOKUP(LEFT(F4038,4),'ESTADAR V3 2025'!$C$4:$G$116,4,0),"")</f>
        <v/>
      </c>
      <c r="N4038" s="95" t="str">
        <f t="shared" si="261"/>
        <v/>
      </c>
      <c r="O4038" s="96" t="str">
        <f t="shared" si="262"/>
        <v/>
      </c>
      <c r="P4038" s="14"/>
      <c r="Q4038" s="14"/>
      <c r="R4038" s="218" t="e">
        <f>+VLOOKUP(F4038,'ESTADAR V3 2025'!$D$125:$G$236,4,FALSE)</f>
        <v>#N/A</v>
      </c>
    </row>
    <row r="4039" spans="1:18" x14ac:dyDescent="0.35">
      <c r="A4039" s="83" t="str">
        <f>IFERROR(VLOOKUP(LEFT(F4039,4),Tabla3[[COD]:[PROCESO]],5,0),"")</f>
        <v/>
      </c>
      <c r="B4039" s="15"/>
      <c r="C4039" s="85"/>
      <c r="D4039" s="84" t="e">
        <f>VLOOKUP(E4039,FINCAS!$A$2:$B$77,2,0)</f>
        <v>#N/A</v>
      </c>
      <c r="E4039" s="15"/>
      <c r="F4039" s="15"/>
      <c r="G4039" s="82" t="e">
        <f>VLOOKUP(F4039,'ESTADAR V3 2025'!$D$125:$E$240,2,0)</f>
        <v>#N/A</v>
      </c>
      <c r="H4039" s="86"/>
      <c r="I4039" s="86"/>
      <c r="J4039" s="15"/>
      <c r="K4039" s="92">
        <f t="shared" si="259"/>
        <v>0</v>
      </c>
      <c r="L4039" s="93">
        <f t="shared" si="260"/>
        <v>0</v>
      </c>
      <c r="M4039" s="94" t="str">
        <f>+IFERROR(VLOOKUP(LEFT(F4039,4),'ESTADAR V3 2025'!$C$4:$G$116,4,0),"")</f>
        <v/>
      </c>
      <c r="N4039" s="95" t="str">
        <f t="shared" si="261"/>
        <v/>
      </c>
      <c r="O4039" s="96" t="str">
        <f t="shared" si="262"/>
        <v/>
      </c>
      <c r="P4039" s="14"/>
      <c r="Q4039" s="14"/>
      <c r="R4039" s="218" t="e">
        <f>+VLOOKUP(F4039,'ESTADAR V3 2025'!$D$125:$G$236,4,FALSE)</f>
        <v>#N/A</v>
      </c>
    </row>
    <row r="4040" spans="1:18" x14ac:dyDescent="0.35">
      <c r="A4040" s="83" t="str">
        <f>IFERROR(VLOOKUP(LEFT(F4040,4),Tabla3[[COD]:[PROCESO]],5,0),"")</f>
        <v/>
      </c>
      <c r="B4040" s="15"/>
      <c r="C4040" s="85"/>
      <c r="D4040" s="84" t="e">
        <f>VLOOKUP(E4040,FINCAS!$A$2:$B$77,2,0)</f>
        <v>#N/A</v>
      </c>
      <c r="E4040" s="15"/>
      <c r="F4040" s="15"/>
      <c r="G4040" s="82" t="e">
        <f>VLOOKUP(F4040,'ESTADAR V3 2025'!$D$125:$E$240,2,0)</f>
        <v>#N/A</v>
      </c>
      <c r="H4040" s="86"/>
      <c r="I4040" s="86"/>
      <c r="J4040" s="15"/>
      <c r="K4040" s="92">
        <f t="shared" si="259"/>
        <v>0</v>
      </c>
      <c r="L4040" s="93">
        <f t="shared" si="260"/>
        <v>0</v>
      </c>
      <c r="M4040" s="94" t="str">
        <f>+IFERROR(VLOOKUP(LEFT(F4040,4),'ESTADAR V3 2025'!$C$4:$G$116,4,0),"")</f>
        <v/>
      </c>
      <c r="N4040" s="95" t="str">
        <f t="shared" si="261"/>
        <v/>
      </c>
      <c r="O4040" s="96" t="str">
        <f t="shared" si="262"/>
        <v/>
      </c>
      <c r="P4040" s="14"/>
      <c r="Q4040" s="14"/>
      <c r="R4040" s="218" t="e">
        <f>+VLOOKUP(F4040,'ESTADAR V3 2025'!$D$125:$G$236,4,FALSE)</f>
        <v>#N/A</v>
      </c>
    </row>
    <row r="4041" spans="1:18" x14ac:dyDescent="0.35">
      <c r="A4041" s="83" t="str">
        <f>IFERROR(VLOOKUP(LEFT(F4041,4),Tabla3[[COD]:[PROCESO]],5,0),"")</f>
        <v/>
      </c>
      <c r="B4041" s="15"/>
      <c r="C4041" s="85"/>
      <c r="D4041" s="84" t="e">
        <f>VLOOKUP(E4041,FINCAS!$A$2:$B$77,2,0)</f>
        <v>#N/A</v>
      </c>
      <c r="E4041" s="15"/>
      <c r="F4041" s="15"/>
      <c r="G4041" s="82" t="e">
        <f>VLOOKUP(F4041,'ESTADAR V3 2025'!$D$125:$E$240,2,0)</f>
        <v>#N/A</v>
      </c>
      <c r="H4041" s="86"/>
      <c r="I4041" s="86"/>
      <c r="J4041" s="15"/>
      <c r="K4041" s="92">
        <f t="shared" si="259"/>
        <v>0</v>
      </c>
      <c r="L4041" s="93">
        <f t="shared" si="260"/>
        <v>0</v>
      </c>
      <c r="M4041" s="94" t="str">
        <f>+IFERROR(VLOOKUP(LEFT(F4041,4),'ESTADAR V3 2025'!$C$4:$G$116,4,0),"")</f>
        <v/>
      </c>
      <c r="N4041" s="95" t="str">
        <f t="shared" si="261"/>
        <v/>
      </c>
      <c r="O4041" s="96" t="str">
        <f t="shared" si="262"/>
        <v/>
      </c>
      <c r="P4041" s="14"/>
      <c r="Q4041" s="14"/>
      <c r="R4041" s="218" t="e">
        <f>+VLOOKUP(F4041,'ESTADAR V3 2025'!$D$125:$G$236,4,FALSE)</f>
        <v>#N/A</v>
      </c>
    </row>
    <row r="4042" spans="1:18" x14ac:dyDescent="0.35">
      <c r="A4042" s="83" t="str">
        <f>IFERROR(VLOOKUP(LEFT(F4042,4),Tabla3[[COD]:[PROCESO]],5,0),"")</f>
        <v/>
      </c>
      <c r="B4042" s="15"/>
      <c r="C4042" s="85"/>
      <c r="D4042" s="84" t="e">
        <f>VLOOKUP(E4042,FINCAS!$A$2:$B$77,2,0)</f>
        <v>#N/A</v>
      </c>
      <c r="E4042" s="15"/>
      <c r="F4042" s="15"/>
      <c r="G4042" s="82" t="e">
        <f>VLOOKUP(F4042,'ESTADAR V3 2025'!$D$125:$E$240,2,0)</f>
        <v>#N/A</v>
      </c>
      <c r="H4042" s="86"/>
      <c r="I4042" s="86"/>
      <c r="J4042" s="15"/>
      <c r="K4042" s="92">
        <f t="shared" si="259"/>
        <v>0</v>
      </c>
      <c r="L4042" s="93">
        <f t="shared" si="260"/>
        <v>0</v>
      </c>
      <c r="M4042" s="94" t="str">
        <f>+IFERROR(VLOOKUP(LEFT(F4042,4),'ESTADAR V3 2025'!$C$4:$G$116,4,0),"")</f>
        <v/>
      </c>
      <c r="N4042" s="95" t="str">
        <f t="shared" si="261"/>
        <v/>
      </c>
      <c r="O4042" s="96" t="str">
        <f t="shared" si="262"/>
        <v/>
      </c>
      <c r="P4042" s="14"/>
      <c r="Q4042" s="14"/>
      <c r="R4042" s="218" t="e">
        <f>+VLOOKUP(F4042,'ESTADAR V3 2025'!$D$125:$G$236,4,FALSE)</f>
        <v>#N/A</v>
      </c>
    </row>
    <row r="4043" spans="1:18" x14ac:dyDescent="0.35">
      <c r="A4043" s="83" t="str">
        <f>IFERROR(VLOOKUP(LEFT(F4043,4),Tabla3[[COD]:[PROCESO]],5,0),"")</f>
        <v/>
      </c>
      <c r="B4043" s="15"/>
      <c r="C4043" s="85"/>
      <c r="D4043" s="84" t="e">
        <f>VLOOKUP(E4043,FINCAS!$A$2:$B$77,2,0)</f>
        <v>#N/A</v>
      </c>
      <c r="E4043" s="15"/>
      <c r="F4043" s="15"/>
      <c r="G4043" s="82" t="e">
        <f>VLOOKUP(F4043,'ESTADAR V3 2025'!$D$125:$E$240,2,0)</f>
        <v>#N/A</v>
      </c>
      <c r="H4043" s="86"/>
      <c r="I4043" s="86"/>
      <c r="J4043" s="15"/>
      <c r="K4043" s="92">
        <f t="shared" si="259"/>
        <v>0</v>
      </c>
      <c r="L4043" s="93">
        <f t="shared" si="260"/>
        <v>0</v>
      </c>
      <c r="M4043" s="94" t="str">
        <f>+IFERROR(VLOOKUP(LEFT(F4043,4),'ESTADAR V3 2025'!$C$4:$G$116,4,0),"")</f>
        <v/>
      </c>
      <c r="N4043" s="95" t="str">
        <f t="shared" si="261"/>
        <v/>
      </c>
      <c r="O4043" s="96" t="str">
        <f t="shared" si="262"/>
        <v/>
      </c>
      <c r="P4043" s="14"/>
      <c r="Q4043" s="14"/>
      <c r="R4043" s="218" t="e">
        <f>+VLOOKUP(F4043,'ESTADAR V3 2025'!$D$125:$G$236,4,FALSE)</f>
        <v>#N/A</v>
      </c>
    </row>
    <row r="4044" spans="1:18" x14ac:dyDescent="0.35">
      <c r="A4044" s="83" t="str">
        <f>IFERROR(VLOOKUP(LEFT(F4044,4),Tabla3[[COD]:[PROCESO]],5,0),"")</f>
        <v/>
      </c>
      <c r="B4044" s="15"/>
      <c r="C4044" s="85"/>
      <c r="D4044" s="84" t="e">
        <f>VLOOKUP(E4044,FINCAS!$A$2:$B$77,2,0)</f>
        <v>#N/A</v>
      </c>
      <c r="E4044" s="15"/>
      <c r="F4044" s="15"/>
      <c r="G4044" s="82" t="e">
        <f>VLOOKUP(F4044,'ESTADAR V3 2025'!$D$125:$E$240,2,0)</f>
        <v>#N/A</v>
      </c>
      <c r="H4044" s="86"/>
      <c r="I4044" s="86"/>
      <c r="J4044" s="15"/>
      <c r="K4044" s="92">
        <f t="shared" si="259"/>
        <v>0</v>
      </c>
      <c r="L4044" s="93">
        <f t="shared" si="260"/>
        <v>0</v>
      </c>
      <c r="M4044" s="94" t="str">
        <f>+IFERROR(VLOOKUP(LEFT(F4044,4),'ESTADAR V3 2025'!$C$4:$G$116,4,0),"")</f>
        <v/>
      </c>
      <c r="N4044" s="95" t="str">
        <f t="shared" si="261"/>
        <v/>
      </c>
      <c r="O4044" s="96" t="str">
        <f t="shared" si="262"/>
        <v/>
      </c>
      <c r="P4044" s="14"/>
      <c r="Q4044" s="14"/>
      <c r="R4044" s="218" t="e">
        <f>+VLOOKUP(F4044,'ESTADAR V3 2025'!$D$125:$G$236,4,FALSE)</f>
        <v>#N/A</v>
      </c>
    </row>
    <row r="4045" spans="1:18" x14ac:dyDescent="0.35">
      <c r="A4045" s="83" t="str">
        <f>IFERROR(VLOOKUP(LEFT(F4045,4),Tabla3[[COD]:[PROCESO]],5,0),"")</f>
        <v/>
      </c>
      <c r="B4045" s="15"/>
      <c r="C4045" s="85"/>
      <c r="D4045" s="84" t="e">
        <f>VLOOKUP(E4045,FINCAS!$A$2:$B$77,2,0)</f>
        <v>#N/A</v>
      </c>
      <c r="E4045" s="15"/>
      <c r="F4045" s="15"/>
      <c r="G4045" s="82" t="e">
        <f>VLOOKUP(F4045,'ESTADAR V3 2025'!$D$125:$E$240,2,0)</f>
        <v>#N/A</v>
      </c>
      <c r="H4045" s="86"/>
      <c r="I4045" s="86"/>
      <c r="J4045" s="15"/>
      <c r="K4045" s="92">
        <f t="shared" si="259"/>
        <v>0</v>
      </c>
      <c r="L4045" s="93">
        <f t="shared" si="260"/>
        <v>0</v>
      </c>
      <c r="M4045" s="94" t="str">
        <f>+IFERROR(VLOOKUP(LEFT(F4045,4),'ESTADAR V3 2025'!$C$4:$G$116,4,0),"")</f>
        <v/>
      </c>
      <c r="N4045" s="95" t="str">
        <f t="shared" si="261"/>
        <v/>
      </c>
      <c r="O4045" s="96" t="str">
        <f t="shared" si="262"/>
        <v/>
      </c>
      <c r="P4045" s="14"/>
      <c r="Q4045" s="14"/>
      <c r="R4045" s="218" t="e">
        <f>+VLOOKUP(F4045,'ESTADAR V3 2025'!$D$125:$G$236,4,FALSE)</f>
        <v>#N/A</v>
      </c>
    </row>
    <row r="4046" spans="1:18" x14ac:dyDescent="0.35">
      <c r="A4046" s="83" t="str">
        <f>IFERROR(VLOOKUP(LEFT(F4046,4),Tabla3[[COD]:[PROCESO]],5,0),"")</f>
        <v/>
      </c>
      <c r="B4046" s="15"/>
      <c r="C4046" s="85"/>
      <c r="D4046" s="84" t="e">
        <f>VLOOKUP(E4046,FINCAS!$A$2:$B$77,2,0)</f>
        <v>#N/A</v>
      </c>
      <c r="E4046" s="15"/>
      <c r="F4046" s="15"/>
      <c r="G4046" s="82" t="e">
        <f>VLOOKUP(F4046,'ESTADAR V3 2025'!$D$125:$E$240,2,0)</f>
        <v>#N/A</v>
      </c>
      <c r="H4046" s="86"/>
      <c r="I4046" s="86"/>
      <c r="J4046" s="15"/>
      <c r="K4046" s="92">
        <f t="shared" si="259"/>
        <v>0</v>
      </c>
      <c r="L4046" s="93">
        <f t="shared" si="260"/>
        <v>0</v>
      </c>
      <c r="M4046" s="94" t="str">
        <f>+IFERROR(VLOOKUP(LEFT(F4046,4),'ESTADAR V3 2025'!$C$4:$G$116,4,0),"")</f>
        <v/>
      </c>
      <c r="N4046" s="95" t="str">
        <f t="shared" si="261"/>
        <v/>
      </c>
      <c r="O4046" s="96" t="str">
        <f t="shared" si="262"/>
        <v/>
      </c>
      <c r="P4046" s="14"/>
      <c r="Q4046" s="14"/>
      <c r="R4046" s="218" t="e">
        <f>+VLOOKUP(F4046,'ESTADAR V3 2025'!$D$125:$G$236,4,FALSE)</f>
        <v>#N/A</v>
      </c>
    </row>
    <row r="4047" spans="1:18" x14ac:dyDescent="0.35">
      <c r="A4047" s="83" t="str">
        <f>IFERROR(VLOOKUP(LEFT(F4047,4),Tabla3[[COD]:[PROCESO]],5,0),"")</f>
        <v/>
      </c>
      <c r="B4047" s="15"/>
      <c r="C4047" s="85"/>
      <c r="D4047" s="84" t="e">
        <f>VLOOKUP(E4047,FINCAS!$A$2:$B$77,2,0)</f>
        <v>#N/A</v>
      </c>
      <c r="E4047" s="15"/>
      <c r="F4047" s="15"/>
      <c r="G4047" s="82" t="e">
        <f>VLOOKUP(F4047,'ESTADAR V3 2025'!$D$125:$E$240,2,0)</f>
        <v>#N/A</v>
      </c>
      <c r="H4047" s="86"/>
      <c r="I4047" s="86"/>
      <c r="J4047" s="15"/>
      <c r="K4047" s="92">
        <f t="shared" si="259"/>
        <v>0</v>
      </c>
      <c r="L4047" s="93">
        <f t="shared" si="260"/>
        <v>0</v>
      </c>
      <c r="M4047" s="94" t="str">
        <f>+IFERROR(VLOOKUP(LEFT(F4047,4),'ESTADAR V3 2025'!$C$4:$G$116,4,0),"")</f>
        <v/>
      </c>
      <c r="N4047" s="95" t="str">
        <f t="shared" si="261"/>
        <v/>
      </c>
      <c r="O4047" s="96" t="str">
        <f t="shared" si="262"/>
        <v/>
      </c>
      <c r="P4047" s="14"/>
      <c r="Q4047" s="14"/>
      <c r="R4047" s="218" t="e">
        <f>+VLOOKUP(F4047,'ESTADAR V3 2025'!$D$125:$G$236,4,FALSE)</f>
        <v>#N/A</v>
      </c>
    </row>
    <row r="4048" spans="1:18" x14ac:dyDescent="0.35">
      <c r="A4048" s="83" t="str">
        <f>IFERROR(VLOOKUP(LEFT(F4048,4),Tabla3[[COD]:[PROCESO]],5,0),"")</f>
        <v/>
      </c>
      <c r="B4048" s="15"/>
      <c r="C4048" s="85"/>
      <c r="D4048" s="84" t="e">
        <f>VLOOKUP(E4048,FINCAS!$A$2:$B$77,2,0)</f>
        <v>#N/A</v>
      </c>
      <c r="E4048" s="15"/>
      <c r="F4048" s="15"/>
      <c r="G4048" s="82" t="e">
        <f>VLOOKUP(F4048,'ESTADAR V3 2025'!$D$125:$E$240,2,0)</f>
        <v>#N/A</v>
      </c>
      <c r="H4048" s="86"/>
      <c r="I4048" s="86"/>
      <c r="J4048" s="15"/>
      <c r="K4048" s="92">
        <f t="shared" si="259"/>
        <v>0</v>
      </c>
      <c r="L4048" s="93">
        <f t="shared" si="260"/>
        <v>0</v>
      </c>
      <c r="M4048" s="94" t="str">
        <f>+IFERROR(VLOOKUP(LEFT(F4048,4),'ESTADAR V3 2025'!$C$4:$G$116,4,0),"")</f>
        <v/>
      </c>
      <c r="N4048" s="95" t="str">
        <f t="shared" si="261"/>
        <v/>
      </c>
      <c r="O4048" s="96" t="str">
        <f t="shared" si="262"/>
        <v/>
      </c>
      <c r="P4048" s="14"/>
      <c r="Q4048" s="14"/>
      <c r="R4048" s="218" t="e">
        <f>+VLOOKUP(F4048,'ESTADAR V3 2025'!$D$125:$G$236,4,FALSE)</f>
        <v>#N/A</v>
      </c>
    </row>
    <row r="4049" spans="1:18" x14ac:dyDescent="0.35">
      <c r="A4049" s="83" t="str">
        <f>IFERROR(VLOOKUP(LEFT(F4049,4),Tabla3[[COD]:[PROCESO]],5,0),"")</f>
        <v/>
      </c>
      <c r="B4049" s="15"/>
      <c r="C4049" s="85"/>
      <c r="D4049" s="84" t="e">
        <f>VLOOKUP(E4049,FINCAS!$A$2:$B$77,2,0)</f>
        <v>#N/A</v>
      </c>
      <c r="E4049" s="15"/>
      <c r="F4049" s="15"/>
      <c r="G4049" s="82" t="e">
        <f>VLOOKUP(F4049,'ESTADAR V3 2025'!$D$125:$E$240,2,0)</f>
        <v>#N/A</v>
      </c>
      <c r="H4049" s="86"/>
      <c r="I4049" s="86"/>
      <c r="J4049" s="15"/>
      <c r="K4049" s="92">
        <f t="shared" si="259"/>
        <v>0</v>
      </c>
      <c r="L4049" s="93">
        <f t="shared" si="260"/>
        <v>0</v>
      </c>
      <c r="M4049" s="94" t="str">
        <f>+IFERROR(VLOOKUP(LEFT(F4049,4),'ESTADAR V3 2025'!$C$4:$G$116,4,0),"")</f>
        <v/>
      </c>
      <c r="N4049" s="95" t="str">
        <f t="shared" si="261"/>
        <v/>
      </c>
      <c r="O4049" s="96" t="str">
        <f t="shared" si="262"/>
        <v/>
      </c>
      <c r="P4049" s="14"/>
      <c r="Q4049" s="14"/>
      <c r="R4049" s="218" t="e">
        <f>+VLOOKUP(F4049,'ESTADAR V3 2025'!$D$125:$G$236,4,FALSE)</f>
        <v>#N/A</v>
      </c>
    </row>
    <row r="4050" spans="1:18" x14ac:dyDescent="0.35">
      <c r="A4050" s="83" t="str">
        <f>IFERROR(VLOOKUP(LEFT(F4050,4),Tabla3[[COD]:[PROCESO]],5,0),"")</f>
        <v/>
      </c>
      <c r="B4050" s="15"/>
      <c r="C4050" s="85"/>
      <c r="D4050" s="84" t="e">
        <f>VLOOKUP(E4050,FINCAS!$A$2:$B$77,2,0)</f>
        <v>#N/A</v>
      </c>
      <c r="E4050" s="15"/>
      <c r="F4050" s="15"/>
      <c r="G4050" s="82" t="e">
        <f>VLOOKUP(F4050,'ESTADAR V3 2025'!$D$125:$E$240,2,0)</f>
        <v>#N/A</v>
      </c>
      <c r="H4050" s="86"/>
      <c r="I4050" s="86"/>
      <c r="J4050" s="15"/>
      <c r="K4050" s="92">
        <f t="shared" si="259"/>
        <v>0</v>
      </c>
      <c r="L4050" s="93">
        <f t="shared" si="260"/>
        <v>0</v>
      </c>
      <c r="M4050" s="94" t="str">
        <f>+IFERROR(VLOOKUP(LEFT(F4050,4),'ESTADAR V3 2025'!$C$4:$G$116,4,0),"")</f>
        <v/>
      </c>
      <c r="N4050" s="95" t="str">
        <f t="shared" si="261"/>
        <v/>
      </c>
      <c r="O4050" s="96" t="str">
        <f t="shared" si="262"/>
        <v/>
      </c>
      <c r="P4050" s="14"/>
      <c r="Q4050" s="14"/>
      <c r="R4050" s="218" t="e">
        <f>+VLOOKUP(F4050,'ESTADAR V3 2025'!$D$125:$G$236,4,FALSE)</f>
        <v>#N/A</v>
      </c>
    </row>
    <row r="4051" spans="1:18" x14ac:dyDescent="0.35">
      <c r="A4051" s="83" t="str">
        <f>IFERROR(VLOOKUP(LEFT(F4051,4),Tabla3[[COD]:[PROCESO]],5,0),"")</f>
        <v/>
      </c>
      <c r="B4051" s="15"/>
      <c r="C4051" s="85"/>
      <c r="D4051" s="84" t="e">
        <f>VLOOKUP(E4051,FINCAS!$A$2:$B$77,2,0)</f>
        <v>#N/A</v>
      </c>
      <c r="E4051" s="15"/>
      <c r="F4051" s="15"/>
      <c r="G4051" s="82" t="e">
        <f>VLOOKUP(F4051,'ESTADAR V3 2025'!$D$125:$E$240,2,0)</f>
        <v>#N/A</v>
      </c>
      <c r="H4051" s="86"/>
      <c r="I4051" s="86"/>
      <c r="J4051" s="15"/>
      <c r="K4051" s="92">
        <f t="shared" si="259"/>
        <v>0</v>
      </c>
      <c r="L4051" s="93">
        <f t="shared" si="260"/>
        <v>0</v>
      </c>
      <c r="M4051" s="94" t="str">
        <f>+IFERROR(VLOOKUP(LEFT(F4051,4),'ESTADAR V3 2025'!$C$4:$G$116,4,0),"")</f>
        <v/>
      </c>
      <c r="N4051" s="95" t="str">
        <f t="shared" si="261"/>
        <v/>
      </c>
      <c r="O4051" s="96" t="str">
        <f t="shared" si="262"/>
        <v/>
      </c>
      <c r="P4051" s="14"/>
      <c r="Q4051" s="14"/>
      <c r="R4051" s="218" t="e">
        <f>+VLOOKUP(F4051,'ESTADAR V3 2025'!$D$125:$G$236,4,FALSE)</f>
        <v>#N/A</v>
      </c>
    </row>
    <row r="4052" spans="1:18" x14ac:dyDescent="0.35">
      <c r="A4052" s="83" t="str">
        <f>IFERROR(VLOOKUP(LEFT(F4052,4),Tabla3[[COD]:[PROCESO]],5,0),"")</f>
        <v/>
      </c>
      <c r="B4052" s="15"/>
      <c r="C4052" s="85"/>
      <c r="D4052" s="84" t="e">
        <f>VLOOKUP(E4052,FINCAS!$A$2:$B$77,2,0)</f>
        <v>#N/A</v>
      </c>
      <c r="E4052" s="15"/>
      <c r="F4052" s="15"/>
      <c r="G4052" s="82" t="e">
        <f>VLOOKUP(F4052,'ESTADAR V3 2025'!$D$125:$E$240,2,0)</f>
        <v>#N/A</v>
      </c>
      <c r="H4052" s="86"/>
      <c r="I4052" s="86"/>
      <c r="J4052" s="15"/>
      <c r="K4052" s="92">
        <f t="shared" si="259"/>
        <v>0</v>
      </c>
      <c r="L4052" s="93">
        <f t="shared" si="260"/>
        <v>0</v>
      </c>
      <c r="M4052" s="94" t="str">
        <f>+IFERROR(VLOOKUP(LEFT(F4052,4),'ESTADAR V3 2025'!$C$4:$G$116,4,0),"")</f>
        <v/>
      </c>
      <c r="N4052" s="95" t="str">
        <f t="shared" si="261"/>
        <v/>
      </c>
      <c r="O4052" s="96" t="str">
        <f t="shared" si="262"/>
        <v/>
      </c>
      <c r="P4052" s="14"/>
      <c r="Q4052" s="14"/>
      <c r="R4052" s="218" t="e">
        <f>+VLOOKUP(F4052,'ESTADAR V3 2025'!$D$125:$G$236,4,FALSE)</f>
        <v>#N/A</v>
      </c>
    </row>
    <row r="4053" spans="1:18" x14ac:dyDescent="0.35">
      <c r="A4053" s="83" t="str">
        <f>IFERROR(VLOOKUP(LEFT(F4053,4),Tabla3[[COD]:[PROCESO]],5,0),"")</f>
        <v/>
      </c>
      <c r="B4053" s="15"/>
      <c r="C4053" s="85"/>
      <c r="D4053" s="84" t="e">
        <f>VLOOKUP(E4053,FINCAS!$A$2:$B$77,2,0)</f>
        <v>#N/A</v>
      </c>
      <c r="E4053" s="15"/>
      <c r="F4053" s="15"/>
      <c r="G4053" s="82" t="e">
        <f>VLOOKUP(F4053,'ESTADAR V3 2025'!$D$125:$E$240,2,0)</f>
        <v>#N/A</v>
      </c>
      <c r="H4053" s="86"/>
      <c r="I4053" s="86"/>
      <c r="J4053" s="15"/>
      <c r="K4053" s="92">
        <f t="shared" si="259"/>
        <v>0</v>
      </c>
      <c r="L4053" s="93">
        <f t="shared" si="260"/>
        <v>0</v>
      </c>
      <c r="M4053" s="94" t="str">
        <f>+IFERROR(VLOOKUP(LEFT(F4053,4),'ESTADAR V3 2025'!$C$4:$G$116,4,0),"")</f>
        <v/>
      </c>
      <c r="N4053" s="95" t="str">
        <f t="shared" si="261"/>
        <v/>
      </c>
      <c r="O4053" s="96" t="str">
        <f t="shared" si="262"/>
        <v/>
      </c>
      <c r="P4053" s="14"/>
      <c r="Q4053" s="14"/>
      <c r="R4053" s="218" t="e">
        <f>+VLOOKUP(F4053,'ESTADAR V3 2025'!$D$125:$G$236,4,FALSE)</f>
        <v>#N/A</v>
      </c>
    </row>
    <row r="4054" spans="1:18" x14ac:dyDescent="0.35">
      <c r="A4054" s="83" t="str">
        <f>IFERROR(VLOOKUP(LEFT(F4054,4),Tabla3[[COD]:[PROCESO]],5,0),"")</f>
        <v/>
      </c>
      <c r="B4054" s="15"/>
      <c r="C4054" s="85"/>
      <c r="D4054" s="84" t="e">
        <f>VLOOKUP(E4054,FINCAS!$A$2:$B$77,2,0)</f>
        <v>#N/A</v>
      </c>
      <c r="E4054" s="15"/>
      <c r="F4054" s="15"/>
      <c r="G4054" s="82" t="e">
        <f>VLOOKUP(F4054,'ESTADAR V3 2025'!$D$125:$E$240,2,0)</f>
        <v>#N/A</v>
      </c>
      <c r="H4054" s="86"/>
      <c r="I4054" s="86"/>
      <c r="J4054" s="15"/>
      <c r="K4054" s="92">
        <f t="shared" si="259"/>
        <v>0</v>
      </c>
      <c r="L4054" s="93">
        <f t="shared" si="260"/>
        <v>0</v>
      </c>
      <c r="M4054" s="94" t="str">
        <f>+IFERROR(VLOOKUP(LEFT(F4054,4),'ESTADAR V3 2025'!$C$4:$G$116,4,0),"")</f>
        <v/>
      </c>
      <c r="N4054" s="95" t="str">
        <f t="shared" si="261"/>
        <v/>
      </c>
      <c r="O4054" s="96" t="str">
        <f t="shared" si="262"/>
        <v/>
      </c>
      <c r="P4054" s="14"/>
      <c r="Q4054" s="14"/>
      <c r="R4054" s="218" t="e">
        <f>+VLOOKUP(F4054,'ESTADAR V3 2025'!$D$125:$G$236,4,FALSE)</f>
        <v>#N/A</v>
      </c>
    </row>
    <row r="4055" spans="1:18" x14ac:dyDescent="0.35">
      <c r="A4055" s="83" t="str">
        <f>IFERROR(VLOOKUP(LEFT(F4055,4),Tabla3[[COD]:[PROCESO]],5,0),"")</f>
        <v/>
      </c>
      <c r="B4055" s="15"/>
      <c r="C4055" s="85"/>
      <c r="D4055" s="84" t="e">
        <f>VLOOKUP(E4055,FINCAS!$A$2:$B$77,2,0)</f>
        <v>#N/A</v>
      </c>
      <c r="E4055" s="15"/>
      <c r="F4055" s="15"/>
      <c r="G4055" s="82" t="e">
        <f>VLOOKUP(F4055,'ESTADAR V3 2025'!$D$125:$E$240,2,0)</f>
        <v>#N/A</v>
      </c>
      <c r="H4055" s="86"/>
      <c r="I4055" s="86"/>
      <c r="J4055" s="15"/>
      <c r="K4055" s="92">
        <f t="shared" si="259"/>
        <v>0</v>
      </c>
      <c r="L4055" s="93">
        <f t="shared" si="260"/>
        <v>0</v>
      </c>
      <c r="M4055" s="94" t="str">
        <f>+IFERROR(VLOOKUP(LEFT(F4055,4),'ESTADAR V3 2025'!$C$4:$G$116,4,0),"")</f>
        <v/>
      </c>
      <c r="N4055" s="95" t="str">
        <f t="shared" si="261"/>
        <v/>
      </c>
      <c r="O4055" s="96" t="str">
        <f t="shared" si="262"/>
        <v/>
      </c>
      <c r="P4055" s="14"/>
      <c r="Q4055" s="14"/>
      <c r="R4055" s="218" t="e">
        <f>+VLOOKUP(F4055,'ESTADAR V3 2025'!$D$125:$G$236,4,FALSE)</f>
        <v>#N/A</v>
      </c>
    </row>
    <row r="4056" spans="1:18" x14ac:dyDescent="0.35">
      <c r="A4056" s="83" t="str">
        <f>IFERROR(VLOOKUP(LEFT(F4056,4),Tabla3[[COD]:[PROCESO]],5,0),"")</f>
        <v/>
      </c>
      <c r="B4056" s="15"/>
      <c r="C4056" s="85"/>
      <c r="D4056" s="84" t="e">
        <f>VLOOKUP(E4056,FINCAS!$A$2:$B$77,2,0)</f>
        <v>#N/A</v>
      </c>
      <c r="E4056" s="15"/>
      <c r="F4056" s="15"/>
      <c r="G4056" s="82" t="e">
        <f>VLOOKUP(F4056,'ESTADAR V3 2025'!$D$125:$E$240,2,0)</f>
        <v>#N/A</v>
      </c>
      <c r="H4056" s="86"/>
      <c r="I4056" s="86"/>
      <c r="J4056" s="15"/>
      <c r="K4056" s="92">
        <f t="shared" si="259"/>
        <v>0</v>
      </c>
      <c r="L4056" s="93">
        <f t="shared" si="260"/>
        <v>0</v>
      </c>
      <c r="M4056" s="94" t="str">
        <f>+IFERROR(VLOOKUP(LEFT(F4056,4),'ESTADAR V3 2025'!$C$4:$G$116,4,0),"")</f>
        <v/>
      </c>
      <c r="N4056" s="95" t="str">
        <f t="shared" si="261"/>
        <v/>
      </c>
      <c r="O4056" s="96" t="str">
        <f t="shared" si="262"/>
        <v/>
      </c>
      <c r="P4056" s="14"/>
      <c r="Q4056" s="14"/>
      <c r="R4056" s="218" t="e">
        <f>+VLOOKUP(F4056,'ESTADAR V3 2025'!$D$125:$G$236,4,FALSE)</f>
        <v>#N/A</v>
      </c>
    </row>
    <row r="4057" spans="1:18" x14ac:dyDescent="0.35">
      <c r="A4057" s="83" t="str">
        <f>IFERROR(VLOOKUP(LEFT(F4057,4),Tabla3[[COD]:[PROCESO]],5,0),"")</f>
        <v/>
      </c>
      <c r="B4057" s="15"/>
      <c r="C4057" s="85"/>
      <c r="D4057" s="84" t="e">
        <f>VLOOKUP(E4057,FINCAS!$A$2:$B$77,2,0)</f>
        <v>#N/A</v>
      </c>
      <c r="E4057" s="15"/>
      <c r="F4057" s="15"/>
      <c r="G4057" s="82" t="e">
        <f>VLOOKUP(F4057,'ESTADAR V3 2025'!$D$125:$E$240,2,0)</f>
        <v>#N/A</v>
      </c>
      <c r="H4057" s="86"/>
      <c r="I4057" s="86"/>
      <c r="J4057" s="15"/>
      <c r="K4057" s="92">
        <f t="shared" si="259"/>
        <v>0</v>
      </c>
      <c r="L4057" s="93">
        <f t="shared" si="260"/>
        <v>0</v>
      </c>
      <c r="M4057" s="94" t="str">
        <f>+IFERROR(VLOOKUP(LEFT(F4057,4),'ESTADAR V3 2025'!$C$4:$G$116,4,0),"")</f>
        <v/>
      </c>
      <c r="N4057" s="95" t="str">
        <f t="shared" si="261"/>
        <v/>
      </c>
      <c r="O4057" s="96" t="str">
        <f t="shared" si="262"/>
        <v/>
      </c>
      <c r="P4057" s="14"/>
      <c r="Q4057" s="14"/>
      <c r="R4057" s="218" t="e">
        <f>+VLOOKUP(F4057,'ESTADAR V3 2025'!$D$125:$G$236,4,FALSE)</f>
        <v>#N/A</v>
      </c>
    </row>
    <row r="4058" spans="1:18" x14ac:dyDescent="0.35">
      <c r="A4058" s="83" t="str">
        <f>IFERROR(VLOOKUP(LEFT(F4058,4),Tabla3[[COD]:[PROCESO]],5,0),"")</f>
        <v/>
      </c>
      <c r="B4058" s="15"/>
      <c r="C4058" s="85"/>
      <c r="D4058" s="84" t="e">
        <f>VLOOKUP(E4058,FINCAS!$A$2:$B$77,2,0)</f>
        <v>#N/A</v>
      </c>
      <c r="E4058" s="15"/>
      <c r="F4058" s="15"/>
      <c r="G4058" s="82" t="e">
        <f>VLOOKUP(F4058,'ESTADAR V3 2025'!$D$125:$E$240,2,0)</f>
        <v>#N/A</v>
      </c>
      <c r="H4058" s="86"/>
      <c r="I4058" s="86"/>
      <c r="J4058" s="15"/>
      <c r="K4058" s="92">
        <f t="shared" si="259"/>
        <v>0</v>
      </c>
      <c r="L4058" s="93">
        <f t="shared" si="260"/>
        <v>0</v>
      </c>
      <c r="M4058" s="94" t="str">
        <f>+IFERROR(VLOOKUP(LEFT(F4058,4),'ESTADAR V3 2025'!$C$4:$G$116,4,0),"")</f>
        <v/>
      </c>
      <c r="N4058" s="95" t="str">
        <f t="shared" si="261"/>
        <v/>
      </c>
      <c r="O4058" s="96" t="str">
        <f t="shared" si="262"/>
        <v/>
      </c>
      <c r="P4058" s="14"/>
      <c r="Q4058" s="14"/>
      <c r="R4058" s="218" t="e">
        <f>+VLOOKUP(F4058,'ESTADAR V3 2025'!$D$125:$G$236,4,FALSE)</f>
        <v>#N/A</v>
      </c>
    </row>
    <row r="4059" spans="1:18" x14ac:dyDescent="0.35">
      <c r="A4059" s="83" t="str">
        <f>IFERROR(VLOOKUP(LEFT(F4059,4),Tabla3[[COD]:[PROCESO]],5,0),"")</f>
        <v/>
      </c>
      <c r="B4059" s="15"/>
      <c r="C4059" s="85"/>
      <c r="D4059" s="84" t="e">
        <f>VLOOKUP(E4059,FINCAS!$A$2:$B$77,2,0)</f>
        <v>#N/A</v>
      </c>
      <c r="E4059" s="15"/>
      <c r="F4059" s="15"/>
      <c r="G4059" s="82" t="e">
        <f>VLOOKUP(F4059,'ESTADAR V3 2025'!$D$125:$E$240,2,0)</f>
        <v>#N/A</v>
      </c>
      <c r="H4059" s="86"/>
      <c r="I4059" s="86"/>
      <c r="J4059" s="15"/>
      <c r="K4059" s="92">
        <f t="shared" si="259"/>
        <v>0</v>
      </c>
      <c r="L4059" s="93">
        <f t="shared" si="260"/>
        <v>0</v>
      </c>
      <c r="M4059" s="94" t="str">
        <f>+IFERROR(VLOOKUP(LEFT(F4059,4),'ESTADAR V3 2025'!$C$4:$G$116,4,0),"")</f>
        <v/>
      </c>
      <c r="N4059" s="95" t="str">
        <f t="shared" si="261"/>
        <v/>
      </c>
      <c r="O4059" s="96" t="str">
        <f t="shared" si="262"/>
        <v/>
      </c>
      <c r="P4059" s="14"/>
      <c r="Q4059" s="14"/>
      <c r="R4059" s="218" t="e">
        <f>+VLOOKUP(F4059,'ESTADAR V3 2025'!$D$125:$G$236,4,FALSE)</f>
        <v>#N/A</v>
      </c>
    </row>
    <row r="4060" spans="1:18" x14ac:dyDescent="0.35">
      <c r="A4060" s="83" t="str">
        <f>IFERROR(VLOOKUP(LEFT(F4060,4),Tabla3[[COD]:[PROCESO]],5,0),"")</f>
        <v/>
      </c>
      <c r="B4060" s="15"/>
      <c r="C4060" s="85"/>
      <c r="D4060" s="84" t="e">
        <f>VLOOKUP(E4060,FINCAS!$A$2:$B$77,2,0)</f>
        <v>#N/A</v>
      </c>
      <c r="E4060" s="15"/>
      <c r="F4060" s="15"/>
      <c r="G4060" s="82" t="e">
        <f>VLOOKUP(F4060,'ESTADAR V3 2025'!$D$125:$E$240,2,0)</f>
        <v>#N/A</v>
      </c>
      <c r="H4060" s="86"/>
      <c r="I4060" s="86"/>
      <c r="J4060" s="15"/>
      <c r="K4060" s="92">
        <f t="shared" si="259"/>
        <v>0</v>
      </c>
      <c r="L4060" s="93">
        <f t="shared" si="260"/>
        <v>0</v>
      </c>
      <c r="M4060" s="94" t="str">
        <f>+IFERROR(VLOOKUP(LEFT(F4060,4),'ESTADAR V3 2025'!$C$4:$G$116,4,0),"")</f>
        <v/>
      </c>
      <c r="N4060" s="95" t="str">
        <f t="shared" si="261"/>
        <v/>
      </c>
      <c r="O4060" s="96" t="str">
        <f t="shared" si="262"/>
        <v/>
      </c>
      <c r="P4060" s="14"/>
      <c r="Q4060" s="14"/>
      <c r="R4060" s="218" t="e">
        <f>+VLOOKUP(F4060,'ESTADAR V3 2025'!$D$125:$G$236,4,FALSE)</f>
        <v>#N/A</v>
      </c>
    </row>
    <row r="4061" spans="1:18" x14ac:dyDescent="0.35">
      <c r="A4061" s="83" t="str">
        <f>IFERROR(VLOOKUP(LEFT(F4061,4),Tabla3[[COD]:[PROCESO]],5,0),"")</f>
        <v/>
      </c>
      <c r="B4061" s="15"/>
      <c r="C4061" s="85"/>
      <c r="D4061" s="84" t="e">
        <f>VLOOKUP(E4061,FINCAS!$A$2:$B$77,2,0)</f>
        <v>#N/A</v>
      </c>
      <c r="E4061" s="15"/>
      <c r="F4061" s="15"/>
      <c r="G4061" s="82" t="e">
        <f>VLOOKUP(F4061,'ESTADAR V3 2025'!$D$125:$E$240,2,0)</f>
        <v>#N/A</v>
      </c>
      <c r="H4061" s="86"/>
      <c r="I4061" s="86"/>
      <c r="J4061" s="15"/>
      <c r="K4061" s="92">
        <f t="shared" si="259"/>
        <v>0</v>
      </c>
      <c r="L4061" s="93">
        <f t="shared" si="260"/>
        <v>0</v>
      </c>
      <c r="M4061" s="94" t="str">
        <f>+IFERROR(VLOOKUP(LEFT(F4061,4),'ESTADAR V3 2025'!$C$4:$G$116,4,0),"")</f>
        <v/>
      </c>
      <c r="N4061" s="95" t="str">
        <f t="shared" si="261"/>
        <v/>
      </c>
      <c r="O4061" s="96" t="str">
        <f t="shared" si="262"/>
        <v/>
      </c>
      <c r="P4061" s="14"/>
      <c r="Q4061" s="14"/>
      <c r="R4061" s="218" t="e">
        <f>+VLOOKUP(F4061,'ESTADAR V3 2025'!$D$125:$G$236,4,FALSE)</f>
        <v>#N/A</v>
      </c>
    </row>
    <row r="4062" spans="1:18" x14ac:dyDescent="0.35">
      <c r="A4062" s="83" t="str">
        <f>IFERROR(VLOOKUP(LEFT(F4062,4),Tabla3[[COD]:[PROCESO]],5,0),"")</f>
        <v/>
      </c>
      <c r="B4062" s="15"/>
      <c r="C4062" s="85"/>
      <c r="D4062" s="84" t="e">
        <f>VLOOKUP(E4062,FINCAS!$A$2:$B$77,2,0)</f>
        <v>#N/A</v>
      </c>
      <c r="E4062" s="15"/>
      <c r="F4062" s="15"/>
      <c r="G4062" s="82" t="e">
        <f>VLOOKUP(F4062,'ESTADAR V3 2025'!$D$125:$E$240,2,0)</f>
        <v>#N/A</v>
      </c>
      <c r="H4062" s="86"/>
      <c r="I4062" s="86"/>
      <c r="J4062" s="15"/>
      <c r="K4062" s="92">
        <f t="shared" si="259"/>
        <v>0</v>
      </c>
      <c r="L4062" s="93">
        <f t="shared" si="260"/>
        <v>0</v>
      </c>
      <c r="M4062" s="94" t="str">
        <f>+IFERROR(VLOOKUP(LEFT(F4062,4),'ESTADAR V3 2025'!$C$4:$G$116,4,0),"")</f>
        <v/>
      </c>
      <c r="N4062" s="95" t="str">
        <f t="shared" si="261"/>
        <v/>
      </c>
      <c r="O4062" s="96" t="str">
        <f t="shared" si="262"/>
        <v/>
      </c>
      <c r="P4062" s="14"/>
      <c r="Q4062" s="14"/>
      <c r="R4062" s="218" t="e">
        <f>+VLOOKUP(F4062,'ESTADAR V3 2025'!$D$125:$G$236,4,FALSE)</f>
        <v>#N/A</v>
      </c>
    </row>
    <row r="4063" spans="1:18" x14ac:dyDescent="0.35">
      <c r="A4063" s="83" t="str">
        <f>IFERROR(VLOOKUP(LEFT(F4063,4),Tabla3[[COD]:[PROCESO]],5,0),"")</f>
        <v/>
      </c>
      <c r="B4063" s="15"/>
      <c r="C4063" s="85"/>
      <c r="D4063" s="84" t="e">
        <f>VLOOKUP(E4063,FINCAS!$A$2:$B$77,2,0)</f>
        <v>#N/A</v>
      </c>
      <c r="E4063" s="15"/>
      <c r="F4063" s="15"/>
      <c r="G4063" s="82" t="e">
        <f>VLOOKUP(F4063,'ESTADAR V3 2025'!$D$125:$E$240,2,0)</f>
        <v>#N/A</v>
      </c>
      <c r="H4063" s="86"/>
      <c r="I4063" s="86"/>
      <c r="J4063" s="15"/>
      <c r="K4063" s="92">
        <f t="shared" si="259"/>
        <v>0</v>
      </c>
      <c r="L4063" s="93">
        <f t="shared" si="260"/>
        <v>0</v>
      </c>
      <c r="M4063" s="94" t="str">
        <f>+IFERROR(VLOOKUP(LEFT(F4063,4),'ESTADAR V3 2025'!$C$4:$G$116,4,0),"")</f>
        <v/>
      </c>
      <c r="N4063" s="95" t="str">
        <f t="shared" si="261"/>
        <v/>
      </c>
      <c r="O4063" s="96" t="str">
        <f t="shared" si="262"/>
        <v/>
      </c>
      <c r="P4063" s="14"/>
      <c r="Q4063" s="14"/>
      <c r="R4063" s="218" t="e">
        <f>+VLOOKUP(F4063,'ESTADAR V3 2025'!$D$125:$G$236,4,FALSE)</f>
        <v>#N/A</v>
      </c>
    </row>
    <row r="4064" spans="1:18" x14ac:dyDescent="0.35">
      <c r="A4064" s="83" t="str">
        <f>IFERROR(VLOOKUP(LEFT(F4064,4),Tabla3[[COD]:[PROCESO]],5,0),"")</f>
        <v/>
      </c>
      <c r="B4064" s="15"/>
      <c r="C4064" s="85"/>
      <c r="D4064" s="84" t="e">
        <f>VLOOKUP(E4064,FINCAS!$A$2:$B$77,2,0)</f>
        <v>#N/A</v>
      </c>
      <c r="E4064" s="15"/>
      <c r="F4064" s="15"/>
      <c r="G4064" s="82" t="e">
        <f>VLOOKUP(F4064,'ESTADAR V3 2025'!$D$125:$E$240,2,0)</f>
        <v>#N/A</v>
      </c>
      <c r="H4064" s="86"/>
      <c r="I4064" s="86"/>
      <c r="J4064" s="15"/>
      <c r="K4064" s="92">
        <f t="shared" si="259"/>
        <v>0</v>
      </c>
      <c r="L4064" s="93">
        <f t="shared" si="260"/>
        <v>0</v>
      </c>
      <c r="M4064" s="94" t="str">
        <f>+IFERROR(VLOOKUP(LEFT(F4064,4),'ESTADAR V3 2025'!$C$4:$G$116,4,0),"")</f>
        <v/>
      </c>
      <c r="N4064" s="95" t="str">
        <f t="shared" si="261"/>
        <v/>
      </c>
      <c r="O4064" s="96" t="str">
        <f t="shared" si="262"/>
        <v/>
      </c>
      <c r="P4064" s="14"/>
      <c r="Q4064" s="14"/>
      <c r="R4064" s="218" t="e">
        <f>+VLOOKUP(F4064,'ESTADAR V3 2025'!$D$125:$G$236,4,FALSE)</f>
        <v>#N/A</v>
      </c>
    </row>
    <row r="4065" spans="1:18" x14ac:dyDescent="0.35">
      <c r="A4065" s="83" t="str">
        <f>IFERROR(VLOOKUP(LEFT(F4065,4),Tabla3[[COD]:[PROCESO]],5,0),"")</f>
        <v/>
      </c>
      <c r="B4065" s="15"/>
      <c r="C4065" s="85"/>
      <c r="D4065" s="84" t="e">
        <f>VLOOKUP(E4065,FINCAS!$A$2:$B$77,2,0)</f>
        <v>#N/A</v>
      </c>
      <c r="E4065" s="15"/>
      <c r="F4065" s="15"/>
      <c r="G4065" s="82" t="e">
        <f>VLOOKUP(F4065,'ESTADAR V3 2025'!$D$125:$E$240,2,0)</f>
        <v>#N/A</v>
      </c>
      <c r="H4065" s="86"/>
      <c r="I4065" s="86"/>
      <c r="J4065" s="15"/>
      <c r="K4065" s="92">
        <f t="shared" ref="K4065:K4128" si="263">+IFERROR(L4065,M4065)</f>
        <v>0</v>
      </c>
      <c r="L4065" s="93">
        <f t="shared" ref="L4065:L4128" si="264">+(I4065-H4065)*24</f>
        <v>0</v>
      </c>
      <c r="M4065" s="94" t="str">
        <f>+IFERROR(VLOOKUP(LEFT(F4065,4),'ESTADAR V3 2025'!$C$4:$G$116,4,0),"")</f>
        <v/>
      </c>
      <c r="N4065" s="95" t="str">
        <f t="shared" ref="N4065:N4128" si="265">IFERROR(J4065/L4065,"")</f>
        <v/>
      </c>
      <c r="O4065" s="96" t="str">
        <f t="shared" ref="O4065:O4128" si="266">IFERROR(N4065/M4065,"")</f>
        <v/>
      </c>
      <c r="P4065" s="14"/>
      <c r="Q4065" s="14"/>
      <c r="R4065" s="218" t="e">
        <f>+VLOOKUP(F4065,'ESTADAR V3 2025'!$D$125:$G$236,4,FALSE)</f>
        <v>#N/A</v>
      </c>
    </row>
    <row r="4066" spans="1:18" x14ac:dyDescent="0.35">
      <c r="A4066" s="83" t="str">
        <f>IFERROR(VLOOKUP(LEFT(F4066,4),Tabla3[[COD]:[PROCESO]],5,0),"")</f>
        <v/>
      </c>
      <c r="B4066" s="15"/>
      <c r="C4066" s="85"/>
      <c r="D4066" s="84" t="e">
        <f>VLOOKUP(E4066,FINCAS!$A$2:$B$77,2,0)</f>
        <v>#N/A</v>
      </c>
      <c r="E4066" s="15"/>
      <c r="F4066" s="15"/>
      <c r="G4066" s="82" t="e">
        <f>VLOOKUP(F4066,'ESTADAR V3 2025'!$D$125:$E$240,2,0)</f>
        <v>#N/A</v>
      </c>
      <c r="H4066" s="86"/>
      <c r="I4066" s="86"/>
      <c r="J4066" s="15"/>
      <c r="K4066" s="92">
        <f t="shared" si="263"/>
        <v>0</v>
      </c>
      <c r="L4066" s="93">
        <f t="shared" si="264"/>
        <v>0</v>
      </c>
      <c r="M4066" s="94" t="str">
        <f>+IFERROR(VLOOKUP(LEFT(F4066,4),'ESTADAR V3 2025'!$C$4:$G$116,4,0),"")</f>
        <v/>
      </c>
      <c r="N4066" s="95" t="str">
        <f t="shared" si="265"/>
        <v/>
      </c>
      <c r="O4066" s="96" t="str">
        <f t="shared" si="266"/>
        <v/>
      </c>
      <c r="P4066" s="14"/>
      <c r="Q4066" s="14"/>
      <c r="R4066" s="218" t="e">
        <f>+VLOOKUP(F4066,'ESTADAR V3 2025'!$D$125:$G$236,4,FALSE)</f>
        <v>#N/A</v>
      </c>
    </row>
    <row r="4067" spans="1:18" x14ac:dyDescent="0.35">
      <c r="A4067" s="83" t="str">
        <f>IFERROR(VLOOKUP(LEFT(F4067,4),Tabla3[[COD]:[PROCESO]],5,0),"")</f>
        <v/>
      </c>
      <c r="B4067" s="15"/>
      <c r="C4067" s="85"/>
      <c r="D4067" s="84" t="e">
        <f>VLOOKUP(E4067,FINCAS!$A$2:$B$77,2,0)</f>
        <v>#N/A</v>
      </c>
      <c r="E4067" s="15"/>
      <c r="F4067" s="15"/>
      <c r="G4067" s="82" t="e">
        <f>VLOOKUP(F4067,'ESTADAR V3 2025'!$D$125:$E$240,2,0)</f>
        <v>#N/A</v>
      </c>
      <c r="H4067" s="86"/>
      <c r="I4067" s="86"/>
      <c r="J4067" s="15"/>
      <c r="K4067" s="92">
        <f t="shared" si="263"/>
        <v>0</v>
      </c>
      <c r="L4067" s="93">
        <f t="shared" si="264"/>
        <v>0</v>
      </c>
      <c r="M4067" s="94" t="str">
        <f>+IFERROR(VLOOKUP(LEFT(F4067,4),'ESTADAR V3 2025'!$C$4:$G$116,4,0),"")</f>
        <v/>
      </c>
      <c r="N4067" s="95" t="str">
        <f t="shared" si="265"/>
        <v/>
      </c>
      <c r="O4067" s="96" t="str">
        <f t="shared" si="266"/>
        <v/>
      </c>
      <c r="P4067" s="14"/>
      <c r="Q4067" s="14"/>
      <c r="R4067" s="218" t="e">
        <f>+VLOOKUP(F4067,'ESTADAR V3 2025'!$D$125:$G$236,4,FALSE)</f>
        <v>#N/A</v>
      </c>
    </row>
    <row r="4068" spans="1:18" x14ac:dyDescent="0.35">
      <c r="A4068" s="83" t="str">
        <f>IFERROR(VLOOKUP(LEFT(F4068,4),Tabla3[[COD]:[PROCESO]],5,0),"")</f>
        <v/>
      </c>
      <c r="B4068" s="15"/>
      <c r="C4068" s="85"/>
      <c r="D4068" s="84" t="e">
        <f>VLOOKUP(E4068,FINCAS!$A$2:$B$77,2,0)</f>
        <v>#N/A</v>
      </c>
      <c r="E4068" s="15"/>
      <c r="F4068" s="15"/>
      <c r="G4068" s="82" t="e">
        <f>VLOOKUP(F4068,'ESTADAR V3 2025'!$D$125:$E$240,2,0)</f>
        <v>#N/A</v>
      </c>
      <c r="H4068" s="86"/>
      <c r="I4068" s="86"/>
      <c r="J4068" s="15"/>
      <c r="K4068" s="92">
        <f t="shared" si="263"/>
        <v>0</v>
      </c>
      <c r="L4068" s="93">
        <f t="shared" si="264"/>
        <v>0</v>
      </c>
      <c r="M4068" s="94" t="str">
        <f>+IFERROR(VLOOKUP(LEFT(F4068,4),'ESTADAR V3 2025'!$C$4:$G$116,4,0),"")</f>
        <v/>
      </c>
      <c r="N4068" s="95" t="str">
        <f t="shared" si="265"/>
        <v/>
      </c>
      <c r="O4068" s="96" t="str">
        <f t="shared" si="266"/>
        <v/>
      </c>
      <c r="P4068" s="14"/>
      <c r="Q4068" s="14"/>
      <c r="R4068" s="218" t="e">
        <f>+VLOOKUP(F4068,'ESTADAR V3 2025'!$D$125:$G$236,4,FALSE)</f>
        <v>#N/A</v>
      </c>
    </row>
    <row r="4069" spans="1:18" x14ac:dyDescent="0.35">
      <c r="A4069" s="83" t="str">
        <f>IFERROR(VLOOKUP(LEFT(F4069,4),Tabla3[[COD]:[PROCESO]],5,0),"")</f>
        <v/>
      </c>
      <c r="B4069" s="15"/>
      <c r="C4069" s="85"/>
      <c r="D4069" s="84" t="e">
        <f>VLOOKUP(E4069,FINCAS!$A$2:$B$77,2,0)</f>
        <v>#N/A</v>
      </c>
      <c r="E4069" s="15"/>
      <c r="F4069" s="15"/>
      <c r="G4069" s="82" t="e">
        <f>VLOOKUP(F4069,'ESTADAR V3 2025'!$D$125:$E$240,2,0)</f>
        <v>#N/A</v>
      </c>
      <c r="H4069" s="86"/>
      <c r="I4069" s="86"/>
      <c r="J4069" s="15"/>
      <c r="K4069" s="92">
        <f t="shared" si="263"/>
        <v>0</v>
      </c>
      <c r="L4069" s="93">
        <f t="shared" si="264"/>
        <v>0</v>
      </c>
      <c r="M4069" s="94" t="str">
        <f>+IFERROR(VLOOKUP(LEFT(F4069,4),'ESTADAR V3 2025'!$C$4:$G$116,4,0),"")</f>
        <v/>
      </c>
      <c r="N4069" s="95" t="str">
        <f t="shared" si="265"/>
        <v/>
      </c>
      <c r="O4069" s="96" t="str">
        <f t="shared" si="266"/>
        <v/>
      </c>
      <c r="P4069" s="14"/>
      <c r="Q4069" s="14"/>
      <c r="R4069" s="218" t="e">
        <f>+VLOOKUP(F4069,'ESTADAR V3 2025'!$D$125:$G$236,4,FALSE)</f>
        <v>#N/A</v>
      </c>
    </row>
    <row r="4070" spans="1:18" x14ac:dyDescent="0.35">
      <c r="A4070" s="83" t="str">
        <f>IFERROR(VLOOKUP(LEFT(F4070,4),Tabla3[[COD]:[PROCESO]],5,0),"")</f>
        <v/>
      </c>
      <c r="B4070" s="15"/>
      <c r="C4070" s="85"/>
      <c r="D4070" s="84" t="e">
        <f>VLOOKUP(E4070,FINCAS!$A$2:$B$77,2,0)</f>
        <v>#N/A</v>
      </c>
      <c r="E4070" s="15"/>
      <c r="F4070" s="15"/>
      <c r="G4070" s="82" t="e">
        <f>VLOOKUP(F4070,'ESTADAR V3 2025'!$D$125:$E$240,2,0)</f>
        <v>#N/A</v>
      </c>
      <c r="H4070" s="86"/>
      <c r="I4070" s="86"/>
      <c r="J4070" s="15"/>
      <c r="K4070" s="92">
        <f t="shared" si="263"/>
        <v>0</v>
      </c>
      <c r="L4070" s="93">
        <f t="shared" si="264"/>
        <v>0</v>
      </c>
      <c r="M4070" s="94" t="str">
        <f>+IFERROR(VLOOKUP(LEFT(F4070,4),'ESTADAR V3 2025'!$C$4:$G$116,4,0),"")</f>
        <v/>
      </c>
      <c r="N4070" s="95" t="str">
        <f t="shared" si="265"/>
        <v/>
      </c>
      <c r="O4070" s="96" t="str">
        <f t="shared" si="266"/>
        <v/>
      </c>
      <c r="P4070" s="14"/>
      <c r="Q4070" s="14"/>
      <c r="R4070" s="218" t="e">
        <f>+VLOOKUP(F4070,'ESTADAR V3 2025'!$D$125:$G$236,4,FALSE)</f>
        <v>#N/A</v>
      </c>
    </row>
    <row r="4071" spans="1:18" x14ac:dyDescent="0.35">
      <c r="A4071" s="83" t="str">
        <f>IFERROR(VLOOKUP(LEFT(F4071,4),Tabla3[[COD]:[PROCESO]],5,0),"")</f>
        <v/>
      </c>
      <c r="B4071" s="15"/>
      <c r="C4071" s="85"/>
      <c r="D4071" s="84" t="e">
        <f>VLOOKUP(E4071,FINCAS!$A$2:$B$77,2,0)</f>
        <v>#N/A</v>
      </c>
      <c r="E4071" s="15"/>
      <c r="F4071" s="15"/>
      <c r="G4071" s="82" t="e">
        <f>VLOOKUP(F4071,'ESTADAR V3 2025'!$D$125:$E$240,2,0)</f>
        <v>#N/A</v>
      </c>
      <c r="H4071" s="86"/>
      <c r="I4071" s="86"/>
      <c r="J4071" s="15"/>
      <c r="K4071" s="92">
        <f t="shared" si="263"/>
        <v>0</v>
      </c>
      <c r="L4071" s="93">
        <f t="shared" si="264"/>
        <v>0</v>
      </c>
      <c r="M4071" s="94" t="str">
        <f>+IFERROR(VLOOKUP(LEFT(F4071,4),'ESTADAR V3 2025'!$C$4:$G$116,4,0),"")</f>
        <v/>
      </c>
      <c r="N4071" s="95" t="str">
        <f t="shared" si="265"/>
        <v/>
      </c>
      <c r="O4071" s="96" t="str">
        <f t="shared" si="266"/>
        <v/>
      </c>
      <c r="P4071" s="14"/>
      <c r="Q4071" s="14"/>
      <c r="R4071" s="218" t="e">
        <f>+VLOOKUP(F4071,'ESTADAR V3 2025'!$D$125:$G$236,4,FALSE)</f>
        <v>#N/A</v>
      </c>
    </row>
    <row r="4072" spans="1:18" x14ac:dyDescent="0.35">
      <c r="A4072" s="83" t="str">
        <f>IFERROR(VLOOKUP(LEFT(F4072,4),Tabla3[[COD]:[PROCESO]],5,0),"")</f>
        <v/>
      </c>
      <c r="B4072" s="15"/>
      <c r="C4072" s="85"/>
      <c r="D4072" s="84" t="e">
        <f>VLOOKUP(E4072,FINCAS!$A$2:$B$77,2,0)</f>
        <v>#N/A</v>
      </c>
      <c r="E4072" s="15"/>
      <c r="F4072" s="15"/>
      <c r="G4072" s="82" t="e">
        <f>VLOOKUP(F4072,'ESTADAR V3 2025'!$D$125:$E$240,2,0)</f>
        <v>#N/A</v>
      </c>
      <c r="H4072" s="86"/>
      <c r="I4072" s="86"/>
      <c r="J4072" s="15"/>
      <c r="K4072" s="92">
        <f t="shared" si="263"/>
        <v>0</v>
      </c>
      <c r="L4072" s="93">
        <f t="shared" si="264"/>
        <v>0</v>
      </c>
      <c r="M4072" s="94" t="str">
        <f>+IFERROR(VLOOKUP(LEFT(F4072,4),'ESTADAR V3 2025'!$C$4:$G$116,4,0),"")</f>
        <v/>
      </c>
      <c r="N4072" s="95" t="str">
        <f t="shared" si="265"/>
        <v/>
      </c>
      <c r="O4072" s="96" t="str">
        <f t="shared" si="266"/>
        <v/>
      </c>
      <c r="P4072" s="14"/>
      <c r="Q4072" s="14"/>
      <c r="R4072" s="218" t="e">
        <f>+VLOOKUP(F4072,'ESTADAR V3 2025'!$D$125:$G$236,4,FALSE)</f>
        <v>#N/A</v>
      </c>
    </row>
    <row r="4073" spans="1:18" x14ac:dyDescent="0.35">
      <c r="A4073" s="83" t="str">
        <f>IFERROR(VLOOKUP(LEFT(F4073,4),Tabla3[[COD]:[PROCESO]],5,0),"")</f>
        <v/>
      </c>
      <c r="B4073" s="15"/>
      <c r="C4073" s="85"/>
      <c r="D4073" s="84" t="e">
        <f>VLOOKUP(E4073,FINCAS!$A$2:$B$77,2,0)</f>
        <v>#N/A</v>
      </c>
      <c r="E4073" s="15"/>
      <c r="F4073" s="15"/>
      <c r="G4073" s="82" t="e">
        <f>VLOOKUP(F4073,'ESTADAR V3 2025'!$D$125:$E$240,2,0)</f>
        <v>#N/A</v>
      </c>
      <c r="H4073" s="86"/>
      <c r="I4073" s="86"/>
      <c r="J4073" s="15"/>
      <c r="K4073" s="92">
        <f t="shared" si="263"/>
        <v>0</v>
      </c>
      <c r="L4073" s="93">
        <f t="shared" si="264"/>
        <v>0</v>
      </c>
      <c r="M4073" s="94" t="str">
        <f>+IFERROR(VLOOKUP(LEFT(F4073,4),'ESTADAR V3 2025'!$C$4:$G$116,4,0),"")</f>
        <v/>
      </c>
      <c r="N4073" s="95" t="str">
        <f t="shared" si="265"/>
        <v/>
      </c>
      <c r="O4073" s="96" t="str">
        <f t="shared" si="266"/>
        <v/>
      </c>
      <c r="P4073" s="14"/>
      <c r="Q4073" s="14"/>
      <c r="R4073" s="218" t="e">
        <f>+VLOOKUP(F4073,'ESTADAR V3 2025'!$D$125:$G$236,4,FALSE)</f>
        <v>#N/A</v>
      </c>
    </row>
    <row r="4074" spans="1:18" x14ac:dyDescent="0.35">
      <c r="A4074" s="83" t="str">
        <f>IFERROR(VLOOKUP(LEFT(F4074,4),Tabla3[[COD]:[PROCESO]],5,0),"")</f>
        <v/>
      </c>
      <c r="B4074" s="15"/>
      <c r="C4074" s="85"/>
      <c r="D4074" s="84" t="e">
        <f>VLOOKUP(E4074,FINCAS!$A$2:$B$77,2,0)</f>
        <v>#N/A</v>
      </c>
      <c r="E4074" s="15"/>
      <c r="F4074" s="15"/>
      <c r="G4074" s="82" t="e">
        <f>VLOOKUP(F4074,'ESTADAR V3 2025'!$D$125:$E$240,2,0)</f>
        <v>#N/A</v>
      </c>
      <c r="H4074" s="86"/>
      <c r="I4074" s="86"/>
      <c r="J4074" s="15"/>
      <c r="K4074" s="92">
        <f t="shared" si="263"/>
        <v>0</v>
      </c>
      <c r="L4074" s="93">
        <f t="shared" si="264"/>
        <v>0</v>
      </c>
      <c r="M4074" s="94" t="str">
        <f>+IFERROR(VLOOKUP(LEFT(F4074,4),'ESTADAR V3 2025'!$C$4:$G$116,4,0),"")</f>
        <v/>
      </c>
      <c r="N4074" s="95" t="str">
        <f t="shared" si="265"/>
        <v/>
      </c>
      <c r="O4074" s="96" t="str">
        <f t="shared" si="266"/>
        <v/>
      </c>
      <c r="P4074" s="14"/>
      <c r="Q4074" s="14"/>
      <c r="R4074" s="218" t="e">
        <f>+VLOOKUP(F4074,'ESTADAR V3 2025'!$D$125:$G$236,4,FALSE)</f>
        <v>#N/A</v>
      </c>
    </row>
    <row r="4075" spans="1:18" x14ac:dyDescent="0.35">
      <c r="A4075" s="83" t="str">
        <f>IFERROR(VLOOKUP(LEFT(F4075,4),Tabla3[[COD]:[PROCESO]],5,0),"")</f>
        <v/>
      </c>
      <c r="B4075" s="15"/>
      <c r="C4075" s="85"/>
      <c r="D4075" s="84" t="e">
        <f>VLOOKUP(E4075,FINCAS!$A$2:$B$77,2,0)</f>
        <v>#N/A</v>
      </c>
      <c r="E4075" s="15"/>
      <c r="F4075" s="15"/>
      <c r="G4075" s="82" t="e">
        <f>VLOOKUP(F4075,'ESTADAR V3 2025'!$D$125:$E$240,2,0)</f>
        <v>#N/A</v>
      </c>
      <c r="H4075" s="86"/>
      <c r="I4075" s="86"/>
      <c r="J4075" s="15"/>
      <c r="K4075" s="92">
        <f t="shared" si="263"/>
        <v>0</v>
      </c>
      <c r="L4075" s="93">
        <f t="shared" si="264"/>
        <v>0</v>
      </c>
      <c r="M4075" s="94" t="str">
        <f>+IFERROR(VLOOKUP(LEFT(F4075,4),'ESTADAR V3 2025'!$C$4:$G$116,4,0),"")</f>
        <v/>
      </c>
      <c r="N4075" s="95" t="str">
        <f t="shared" si="265"/>
        <v/>
      </c>
      <c r="O4075" s="96" t="str">
        <f t="shared" si="266"/>
        <v/>
      </c>
      <c r="P4075" s="14"/>
      <c r="Q4075" s="14"/>
      <c r="R4075" s="218" t="e">
        <f>+VLOOKUP(F4075,'ESTADAR V3 2025'!$D$125:$G$236,4,FALSE)</f>
        <v>#N/A</v>
      </c>
    </row>
    <row r="4076" spans="1:18" x14ac:dyDescent="0.35">
      <c r="A4076" s="83" t="str">
        <f>IFERROR(VLOOKUP(LEFT(F4076,4),Tabla3[[COD]:[PROCESO]],5,0),"")</f>
        <v/>
      </c>
      <c r="B4076" s="15"/>
      <c r="C4076" s="85"/>
      <c r="D4076" s="84" t="e">
        <f>VLOOKUP(E4076,FINCAS!$A$2:$B$77,2,0)</f>
        <v>#N/A</v>
      </c>
      <c r="E4076" s="15"/>
      <c r="F4076" s="15"/>
      <c r="G4076" s="82" t="e">
        <f>VLOOKUP(F4076,'ESTADAR V3 2025'!$D$125:$E$240,2,0)</f>
        <v>#N/A</v>
      </c>
      <c r="H4076" s="86"/>
      <c r="I4076" s="86"/>
      <c r="J4076" s="15"/>
      <c r="K4076" s="92">
        <f t="shared" si="263"/>
        <v>0</v>
      </c>
      <c r="L4076" s="93">
        <f t="shared" si="264"/>
        <v>0</v>
      </c>
      <c r="M4076" s="94" t="str">
        <f>+IFERROR(VLOOKUP(LEFT(F4076,4),'ESTADAR V3 2025'!$C$4:$G$116,4,0),"")</f>
        <v/>
      </c>
      <c r="N4076" s="95" t="str">
        <f t="shared" si="265"/>
        <v/>
      </c>
      <c r="O4076" s="96" t="str">
        <f t="shared" si="266"/>
        <v/>
      </c>
      <c r="P4076" s="14"/>
      <c r="Q4076" s="14"/>
      <c r="R4076" s="218" t="e">
        <f>+VLOOKUP(F4076,'ESTADAR V3 2025'!$D$125:$G$236,4,FALSE)</f>
        <v>#N/A</v>
      </c>
    </row>
    <row r="4077" spans="1:18" x14ac:dyDescent="0.35">
      <c r="A4077" s="83" t="str">
        <f>IFERROR(VLOOKUP(LEFT(F4077,4),Tabla3[[COD]:[PROCESO]],5,0),"")</f>
        <v/>
      </c>
      <c r="B4077" s="15"/>
      <c r="C4077" s="85"/>
      <c r="D4077" s="84" t="e">
        <f>VLOOKUP(E4077,FINCAS!$A$2:$B$77,2,0)</f>
        <v>#N/A</v>
      </c>
      <c r="E4077" s="15"/>
      <c r="F4077" s="15"/>
      <c r="G4077" s="82" t="e">
        <f>VLOOKUP(F4077,'ESTADAR V3 2025'!$D$125:$E$240,2,0)</f>
        <v>#N/A</v>
      </c>
      <c r="H4077" s="86"/>
      <c r="I4077" s="86"/>
      <c r="J4077" s="15"/>
      <c r="K4077" s="92">
        <f t="shared" si="263"/>
        <v>0</v>
      </c>
      <c r="L4077" s="93">
        <f t="shared" si="264"/>
        <v>0</v>
      </c>
      <c r="M4077" s="94" t="str">
        <f>+IFERROR(VLOOKUP(LEFT(F4077,4),'ESTADAR V3 2025'!$C$4:$G$116,4,0),"")</f>
        <v/>
      </c>
      <c r="N4077" s="95" t="str">
        <f t="shared" si="265"/>
        <v/>
      </c>
      <c r="O4077" s="96" t="str">
        <f t="shared" si="266"/>
        <v/>
      </c>
      <c r="P4077" s="14"/>
      <c r="Q4077" s="14"/>
      <c r="R4077" s="218" t="e">
        <f>+VLOOKUP(F4077,'ESTADAR V3 2025'!$D$125:$G$236,4,FALSE)</f>
        <v>#N/A</v>
      </c>
    </row>
    <row r="4078" spans="1:18" x14ac:dyDescent="0.35">
      <c r="A4078" s="83" t="str">
        <f>IFERROR(VLOOKUP(LEFT(F4078,4),Tabla3[[COD]:[PROCESO]],5,0),"")</f>
        <v/>
      </c>
      <c r="B4078" s="15"/>
      <c r="C4078" s="85"/>
      <c r="D4078" s="84" t="e">
        <f>VLOOKUP(E4078,FINCAS!$A$2:$B$77,2,0)</f>
        <v>#N/A</v>
      </c>
      <c r="E4078" s="15"/>
      <c r="F4078" s="15"/>
      <c r="G4078" s="82" t="e">
        <f>VLOOKUP(F4078,'ESTADAR V3 2025'!$D$125:$E$240,2,0)</f>
        <v>#N/A</v>
      </c>
      <c r="H4078" s="86"/>
      <c r="I4078" s="86"/>
      <c r="J4078" s="15"/>
      <c r="K4078" s="92">
        <f t="shared" si="263"/>
        <v>0</v>
      </c>
      <c r="L4078" s="93">
        <f t="shared" si="264"/>
        <v>0</v>
      </c>
      <c r="M4078" s="94" t="str">
        <f>+IFERROR(VLOOKUP(LEFT(F4078,4),'ESTADAR V3 2025'!$C$4:$G$116,4,0),"")</f>
        <v/>
      </c>
      <c r="N4078" s="95" t="str">
        <f t="shared" si="265"/>
        <v/>
      </c>
      <c r="O4078" s="96" t="str">
        <f t="shared" si="266"/>
        <v/>
      </c>
      <c r="P4078" s="14"/>
      <c r="Q4078" s="14"/>
      <c r="R4078" s="218" t="e">
        <f>+VLOOKUP(F4078,'ESTADAR V3 2025'!$D$125:$G$236,4,FALSE)</f>
        <v>#N/A</v>
      </c>
    </row>
    <row r="4079" spans="1:18" x14ac:dyDescent="0.35">
      <c r="A4079" s="83" t="str">
        <f>IFERROR(VLOOKUP(LEFT(F4079,4),Tabla3[[COD]:[PROCESO]],5,0),"")</f>
        <v/>
      </c>
      <c r="B4079" s="15"/>
      <c r="C4079" s="85"/>
      <c r="D4079" s="84" t="e">
        <f>VLOOKUP(E4079,FINCAS!$A$2:$B$77,2,0)</f>
        <v>#N/A</v>
      </c>
      <c r="E4079" s="15"/>
      <c r="F4079" s="15"/>
      <c r="G4079" s="82" t="e">
        <f>VLOOKUP(F4079,'ESTADAR V3 2025'!$D$125:$E$240,2,0)</f>
        <v>#N/A</v>
      </c>
      <c r="H4079" s="86"/>
      <c r="I4079" s="86"/>
      <c r="J4079" s="15"/>
      <c r="K4079" s="92">
        <f t="shared" si="263"/>
        <v>0</v>
      </c>
      <c r="L4079" s="93">
        <f t="shared" si="264"/>
        <v>0</v>
      </c>
      <c r="M4079" s="94" t="str">
        <f>+IFERROR(VLOOKUP(LEFT(F4079,4),'ESTADAR V3 2025'!$C$4:$G$116,4,0),"")</f>
        <v/>
      </c>
      <c r="N4079" s="95" t="str">
        <f t="shared" si="265"/>
        <v/>
      </c>
      <c r="O4079" s="96" t="str">
        <f t="shared" si="266"/>
        <v/>
      </c>
      <c r="P4079" s="14"/>
      <c r="Q4079" s="14"/>
      <c r="R4079" s="218" t="e">
        <f>+VLOOKUP(F4079,'ESTADAR V3 2025'!$D$125:$G$236,4,FALSE)</f>
        <v>#N/A</v>
      </c>
    </row>
    <row r="4080" spans="1:18" x14ac:dyDescent="0.35">
      <c r="A4080" s="83" t="str">
        <f>IFERROR(VLOOKUP(LEFT(F4080,4),Tabla3[[COD]:[PROCESO]],5,0),"")</f>
        <v/>
      </c>
      <c r="B4080" s="15"/>
      <c r="C4080" s="85"/>
      <c r="D4080" s="84" t="e">
        <f>VLOOKUP(E4080,FINCAS!$A$2:$B$77,2,0)</f>
        <v>#N/A</v>
      </c>
      <c r="E4080" s="15"/>
      <c r="F4080" s="15"/>
      <c r="G4080" s="82" t="e">
        <f>VLOOKUP(F4080,'ESTADAR V3 2025'!$D$125:$E$240,2,0)</f>
        <v>#N/A</v>
      </c>
      <c r="H4080" s="86"/>
      <c r="I4080" s="86"/>
      <c r="J4080" s="15"/>
      <c r="K4080" s="92">
        <f t="shared" si="263"/>
        <v>0</v>
      </c>
      <c r="L4080" s="93">
        <f t="shared" si="264"/>
        <v>0</v>
      </c>
      <c r="M4080" s="94" t="str">
        <f>+IFERROR(VLOOKUP(LEFT(F4080,4),'ESTADAR V3 2025'!$C$4:$G$116,4,0),"")</f>
        <v/>
      </c>
      <c r="N4080" s="95" t="str">
        <f t="shared" si="265"/>
        <v/>
      </c>
      <c r="O4080" s="96" t="str">
        <f t="shared" si="266"/>
        <v/>
      </c>
      <c r="P4080" s="14"/>
      <c r="Q4080" s="14"/>
      <c r="R4080" s="218" t="e">
        <f>+VLOOKUP(F4080,'ESTADAR V3 2025'!$D$125:$G$236,4,FALSE)</f>
        <v>#N/A</v>
      </c>
    </row>
    <row r="4081" spans="1:18" x14ac:dyDescent="0.35">
      <c r="A4081" s="83" t="str">
        <f>IFERROR(VLOOKUP(LEFT(F4081,4),Tabla3[[COD]:[PROCESO]],5,0),"")</f>
        <v/>
      </c>
      <c r="B4081" s="15"/>
      <c r="C4081" s="85"/>
      <c r="D4081" s="84" t="e">
        <f>VLOOKUP(E4081,FINCAS!$A$2:$B$77,2,0)</f>
        <v>#N/A</v>
      </c>
      <c r="E4081" s="15"/>
      <c r="F4081" s="15"/>
      <c r="G4081" s="82" t="e">
        <f>VLOOKUP(F4081,'ESTADAR V3 2025'!$D$125:$E$240,2,0)</f>
        <v>#N/A</v>
      </c>
      <c r="H4081" s="86"/>
      <c r="I4081" s="86"/>
      <c r="J4081" s="15"/>
      <c r="K4081" s="92">
        <f t="shared" si="263"/>
        <v>0</v>
      </c>
      <c r="L4081" s="93">
        <f t="shared" si="264"/>
        <v>0</v>
      </c>
      <c r="M4081" s="94" t="str">
        <f>+IFERROR(VLOOKUP(LEFT(F4081,4),'ESTADAR V3 2025'!$C$4:$G$116,4,0),"")</f>
        <v/>
      </c>
      <c r="N4081" s="95" t="str">
        <f t="shared" si="265"/>
        <v/>
      </c>
      <c r="O4081" s="96" t="str">
        <f t="shared" si="266"/>
        <v/>
      </c>
      <c r="P4081" s="14"/>
      <c r="Q4081" s="14"/>
      <c r="R4081" s="218" t="e">
        <f>+VLOOKUP(F4081,'ESTADAR V3 2025'!$D$125:$G$236,4,FALSE)</f>
        <v>#N/A</v>
      </c>
    </row>
    <row r="4082" spans="1:18" x14ac:dyDescent="0.35">
      <c r="A4082" s="83" t="str">
        <f>IFERROR(VLOOKUP(LEFT(F4082,4),Tabla3[[COD]:[PROCESO]],5,0),"")</f>
        <v/>
      </c>
      <c r="B4082" s="15"/>
      <c r="C4082" s="85"/>
      <c r="D4082" s="84" t="e">
        <f>VLOOKUP(E4082,FINCAS!$A$2:$B$77,2,0)</f>
        <v>#N/A</v>
      </c>
      <c r="E4082" s="15"/>
      <c r="F4082" s="15"/>
      <c r="G4082" s="82" t="e">
        <f>VLOOKUP(F4082,'ESTADAR V3 2025'!$D$125:$E$240,2,0)</f>
        <v>#N/A</v>
      </c>
      <c r="H4082" s="86"/>
      <c r="I4082" s="86"/>
      <c r="J4082" s="15"/>
      <c r="K4082" s="92">
        <f t="shared" si="263"/>
        <v>0</v>
      </c>
      <c r="L4082" s="93">
        <f t="shared" si="264"/>
        <v>0</v>
      </c>
      <c r="M4082" s="94" t="str">
        <f>+IFERROR(VLOOKUP(LEFT(F4082,4),'ESTADAR V3 2025'!$C$4:$G$116,4,0),"")</f>
        <v/>
      </c>
      <c r="N4082" s="95" t="str">
        <f t="shared" si="265"/>
        <v/>
      </c>
      <c r="O4082" s="96" t="str">
        <f t="shared" si="266"/>
        <v/>
      </c>
      <c r="P4082" s="14"/>
      <c r="Q4082" s="14"/>
      <c r="R4082" s="218" t="e">
        <f>+VLOOKUP(F4082,'ESTADAR V3 2025'!$D$125:$G$236,4,FALSE)</f>
        <v>#N/A</v>
      </c>
    </row>
    <row r="4083" spans="1:18" x14ac:dyDescent="0.35">
      <c r="A4083" s="83" t="str">
        <f>IFERROR(VLOOKUP(LEFT(F4083,4),Tabla3[[COD]:[PROCESO]],5,0),"")</f>
        <v/>
      </c>
      <c r="B4083" s="15"/>
      <c r="C4083" s="85"/>
      <c r="D4083" s="84" t="e">
        <f>VLOOKUP(E4083,FINCAS!$A$2:$B$77,2,0)</f>
        <v>#N/A</v>
      </c>
      <c r="E4083" s="15"/>
      <c r="F4083" s="15"/>
      <c r="G4083" s="82" t="e">
        <f>VLOOKUP(F4083,'ESTADAR V3 2025'!$D$125:$E$240,2,0)</f>
        <v>#N/A</v>
      </c>
      <c r="H4083" s="86"/>
      <c r="I4083" s="86"/>
      <c r="J4083" s="15"/>
      <c r="K4083" s="92">
        <f t="shared" si="263"/>
        <v>0</v>
      </c>
      <c r="L4083" s="93">
        <f t="shared" si="264"/>
        <v>0</v>
      </c>
      <c r="M4083" s="94" t="str">
        <f>+IFERROR(VLOOKUP(LEFT(F4083,4),'ESTADAR V3 2025'!$C$4:$G$116,4,0),"")</f>
        <v/>
      </c>
      <c r="N4083" s="95" t="str">
        <f t="shared" si="265"/>
        <v/>
      </c>
      <c r="O4083" s="96" t="str">
        <f t="shared" si="266"/>
        <v/>
      </c>
      <c r="P4083" s="14"/>
      <c r="Q4083" s="14"/>
      <c r="R4083" s="218" t="e">
        <f>+VLOOKUP(F4083,'ESTADAR V3 2025'!$D$125:$G$236,4,FALSE)</f>
        <v>#N/A</v>
      </c>
    </row>
    <row r="4084" spans="1:18" x14ac:dyDescent="0.35">
      <c r="A4084" s="83" t="str">
        <f>IFERROR(VLOOKUP(LEFT(F4084,4),Tabla3[[COD]:[PROCESO]],5,0),"")</f>
        <v/>
      </c>
      <c r="B4084" s="15"/>
      <c r="C4084" s="85"/>
      <c r="D4084" s="84" t="e">
        <f>VLOOKUP(E4084,FINCAS!$A$2:$B$77,2,0)</f>
        <v>#N/A</v>
      </c>
      <c r="E4084" s="15"/>
      <c r="F4084" s="15"/>
      <c r="G4084" s="82" t="e">
        <f>VLOOKUP(F4084,'ESTADAR V3 2025'!$D$125:$E$240,2,0)</f>
        <v>#N/A</v>
      </c>
      <c r="H4084" s="86"/>
      <c r="I4084" s="86"/>
      <c r="J4084" s="15"/>
      <c r="K4084" s="92">
        <f t="shared" si="263"/>
        <v>0</v>
      </c>
      <c r="L4084" s="93">
        <f t="shared" si="264"/>
        <v>0</v>
      </c>
      <c r="M4084" s="94" t="str">
        <f>+IFERROR(VLOOKUP(LEFT(F4084,4),'ESTADAR V3 2025'!$C$4:$G$116,4,0),"")</f>
        <v/>
      </c>
      <c r="N4084" s="95" t="str">
        <f t="shared" si="265"/>
        <v/>
      </c>
      <c r="O4084" s="96" t="str">
        <f t="shared" si="266"/>
        <v/>
      </c>
      <c r="P4084" s="14"/>
      <c r="Q4084" s="14"/>
      <c r="R4084" s="218" t="e">
        <f>+VLOOKUP(F4084,'ESTADAR V3 2025'!$D$125:$G$236,4,FALSE)</f>
        <v>#N/A</v>
      </c>
    </row>
    <row r="4085" spans="1:18" x14ac:dyDescent="0.35">
      <c r="A4085" s="83" t="str">
        <f>IFERROR(VLOOKUP(LEFT(F4085,4),Tabla3[[COD]:[PROCESO]],5,0),"")</f>
        <v/>
      </c>
      <c r="B4085" s="15"/>
      <c r="C4085" s="85"/>
      <c r="D4085" s="84" t="e">
        <f>VLOOKUP(E4085,FINCAS!$A$2:$B$77,2,0)</f>
        <v>#N/A</v>
      </c>
      <c r="E4085" s="15"/>
      <c r="F4085" s="15"/>
      <c r="G4085" s="82" t="e">
        <f>VLOOKUP(F4085,'ESTADAR V3 2025'!$D$125:$E$240,2,0)</f>
        <v>#N/A</v>
      </c>
      <c r="H4085" s="86"/>
      <c r="I4085" s="86"/>
      <c r="J4085" s="15"/>
      <c r="K4085" s="92">
        <f t="shared" si="263"/>
        <v>0</v>
      </c>
      <c r="L4085" s="93">
        <f t="shared" si="264"/>
        <v>0</v>
      </c>
      <c r="M4085" s="94" t="str">
        <f>+IFERROR(VLOOKUP(LEFT(F4085,4),'ESTADAR V3 2025'!$C$4:$G$116,4,0),"")</f>
        <v/>
      </c>
      <c r="N4085" s="95" t="str">
        <f t="shared" si="265"/>
        <v/>
      </c>
      <c r="O4085" s="96" t="str">
        <f t="shared" si="266"/>
        <v/>
      </c>
      <c r="P4085" s="14"/>
      <c r="Q4085" s="14"/>
      <c r="R4085" s="218" t="e">
        <f>+VLOOKUP(F4085,'ESTADAR V3 2025'!$D$125:$G$236,4,FALSE)</f>
        <v>#N/A</v>
      </c>
    </row>
    <row r="4086" spans="1:18" x14ac:dyDescent="0.35">
      <c r="A4086" s="83" t="str">
        <f>IFERROR(VLOOKUP(LEFT(F4086,4),Tabla3[[COD]:[PROCESO]],5,0),"")</f>
        <v/>
      </c>
      <c r="B4086" s="15"/>
      <c r="C4086" s="85"/>
      <c r="D4086" s="84" t="e">
        <f>VLOOKUP(E4086,FINCAS!$A$2:$B$77,2,0)</f>
        <v>#N/A</v>
      </c>
      <c r="E4086" s="15"/>
      <c r="F4086" s="15"/>
      <c r="G4086" s="82" t="e">
        <f>VLOOKUP(F4086,'ESTADAR V3 2025'!$D$125:$E$240,2,0)</f>
        <v>#N/A</v>
      </c>
      <c r="H4086" s="86"/>
      <c r="I4086" s="86"/>
      <c r="J4086" s="15"/>
      <c r="K4086" s="92">
        <f t="shared" si="263"/>
        <v>0</v>
      </c>
      <c r="L4086" s="93">
        <f t="shared" si="264"/>
        <v>0</v>
      </c>
      <c r="M4086" s="94" t="str">
        <f>+IFERROR(VLOOKUP(LEFT(F4086,4),'ESTADAR V3 2025'!$C$4:$G$116,4,0),"")</f>
        <v/>
      </c>
      <c r="N4086" s="95" t="str">
        <f t="shared" si="265"/>
        <v/>
      </c>
      <c r="O4086" s="96" t="str">
        <f t="shared" si="266"/>
        <v/>
      </c>
      <c r="P4086" s="14"/>
      <c r="Q4086" s="14"/>
      <c r="R4086" s="218" t="e">
        <f>+VLOOKUP(F4086,'ESTADAR V3 2025'!$D$125:$G$236,4,FALSE)</f>
        <v>#N/A</v>
      </c>
    </row>
    <row r="4087" spans="1:18" x14ac:dyDescent="0.35">
      <c r="A4087" s="83" t="str">
        <f>IFERROR(VLOOKUP(LEFT(F4087,4),Tabla3[[COD]:[PROCESO]],5,0),"")</f>
        <v/>
      </c>
      <c r="B4087" s="15"/>
      <c r="C4087" s="85"/>
      <c r="D4087" s="84" t="e">
        <f>VLOOKUP(E4087,FINCAS!$A$2:$B$77,2,0)</f>
        <v>#N/A</v>
      </c>
      <c r="E4087" s="15"/>
      <c r="F4087" s="15"/>
      <c r="G4087" s="82" t="e">
        <f>VLOOKUP(F4087,'ESTADAR V3 2025'!$D$125:$E$240,2,0)</f>
        <v>#N/A</v>
      </c>
      <c r="H4087" s="86"/>
      <c r="I4087" s="86"/>
      <c r="J4087" s="15"/>
      <c r="K4087" s="92">
        <f t="shared" si="263"/>
        <v>0</v>
      </c>
      <c r="L4087" s="93">
        <f t="shared" si="264"/>
        <v>0</v>
      </c>
      <c r="M4087" s="94" t="str">
        <f>+IFERROR(VLOOKUP(LEFT(F4087,4),'ESTADAR V3 2025'!$C$4:$G$116,4,0),"")</f>
        <v/>
      </c>
      <c r="N4087" s="95" t="str">
        <f t="shared" si="265"/>
        <v/>
      </c>
      <c r="O4087" s="96" t="str">
        <f t="shared" si="266"/>
        <v/>
      </c>
      <c r="P4087" s="14"/>
      <c r="Q4087" s="14"/>
      <c r="R4087" s="218" t="e">
        <f>+VLOOKUP(F4087,'ESTADAR V3 2025'!$D$125:$G$236,4,FALSE)</f>
        <v>#N/A</v>
      </c>
    </row>
    <row r="4088" spans="1:18" x14ac:dyDescent="0.35">
      <c r="A4088" s="83" t="str">
        <f>IFERROR(VLOOKUP(LEFT(F4088,4),Tabla3[[COD]:[PROCESO]],5,0),"")</f>
        <v/>
      </c>
      <c r="B4088" s="15"/>
      <c r="C4088" s="85"/>
      <c r="D4088" s="84" t="e">
        <f>VLOOKUP(E4088,FINCAS!$A$2:$B$77,2,0)</f>
        <v>#N/A</v>
      </c>
      <c r="E4088" s="15"/>
      <c r="F4088" s="15"/>
      <c r="G4088" s="82" t="e">
        <f>VLOOKUP(F4088,'ESTADAR V3 2025'!$D$125:$E$240,2,0)</f>
        <v>#N/A</v>
      </c>
      <c r="H4088" s="86"/>
      <c r="I4088" s="86"/>
      <c r="J4088" s="15"/>
      <c r="K4088" s="92">
        <f t="shared" si="263"/>
        <v>0</v>
      </c>
      <c r="L4088" s="93">
        <f t="shared" si="264"/>
        <v>0</v>
      </c>
      <c r="M4088" s="94" t="str">
        <f>+IFERROR(VLOOKUP(LEFT(F4088,4),'ESTADAR V3 2025'!$C$4:$G$116,4,0),"")</f>
        <v/>
      </c>
      <c r="N4088" s="95" t="str">
        <f t="shared" si="265"/>
        <v/>
      </c>
      <c r="O4088" s="96" t="str">
        <f t="shared" si="266"/>
        <v/>
      </c>
      <c r="P4088" s="14"/>
      <c r="Q4088" s="14"/>
      <c r="R4088" s="218" t="e">
        <f>+VLOOKUP(F4088,'ESTADAR V3 2025'!$D$125:$G$236,4,FALSE)</f>
        <v>#N/A</v>
      </c>
    </row>
    <row r="4089" spans="1:18" x14ac:dyDescent="0.35">
      <c r="A4089" s="83" t="str">
        <f>IFERROR(VLOOKUP(LEFT(F4089,4),Tabla3[[COD]:[PROCESO]],5,0),"")</f>
        <v/>
      </c>
      <c r="B4089" s="15"/>
      <c r="C4089" s="85"/>
      <c r="D4089" s="84" t="e">
        <f>VLOOKUP(E4089,FINCAS!$A$2:$B$77,2,0)</f>
        <v>#N/A</v>
      </c>
      <c r="E4089" s="15"/>
      <c r="F4089" s="15"/>
      <c r="G4089" s="82" t="e">
        <f>VLOOKUP(F4089,'ESTADAR V3 2025'!$D$125:$E$240,2,0)</f>
        <v>#N/A</v>
      </c>
      <c r="H4089" s="86"/>
      <c r="I4089" s="86"/>
      <c r="J4089" s="15"/>
      <c r="K4089" s="92">
        <f t="shared" si="263"/>
        <v>0</v>
      </c>
      <c r="L4089" s="93">
        <f t="shared" si="264"/>
        <v>0</v>
      </c>
      <c r="M4089" s="94" t="str">
        <f>+IFERROR(VLOOKUP(LEFT(F4089,4),'ESTADAR V3 2025'!$C$4:$G$116,4,0),"")</f>
        <v/>
      </c>
      <c r="N4089" s="95" t="str">
        <f t="shared" si="265"/>
        <v/>
      </c>
      <c r="O4089" s="96" t="str">
        <f t="shared" si="266"/>
        <v/>
      </c>
      <c r="P4089" s="14"/>
      <c r="Q4089" s="14"/>
      <c r="R4089" s="218" t="e">
        <f>+VLOOKUP(F4089,'ESTADAR V3 2025'!$D$125:$G$236,4,FALSE)</f>
        <v>#N/A</v>
      </c>
    </row>
    <row r="4090" spans="1:18" x14ac:dyDescent="0.35">
      <c r="A4090" s="83" t="str">
        <f>IFERROR(VLOOKUP(LEFT(F4090,4),Tabla3[[COD]:[PROCESO]],5,0),"")</f>
        <v/>
      </c>
      <c r="B4090" s="15"/>
      <c r="C4090" s="85"/>
      <c r="D4090" s="84" t="e">
        <f>VLOOKUP(E4090,FINCAS!$A$2:$B$77,2,0)</f>
        <v>#N/A</v>
      </c>
      <c r="E4090" s="15"/>
      <c r="F4090" s="15"/>
      <c r="G4090" s="82" t="e">
        <f>VLOOKUP(F4090,'ESTADAR V3 2025'!$D$125:$E$240,2,0)</f>
        <v>#N/A</v>
      </c>
      <c r="H4090" s="86"/>
      <c r="I4090" s="86"/>
      <c r="J4090" s="15"/>
      <c r="K4090" s="92">
        <f t="shared" si="263"/>
        <v>0</v>
      </c>
      <c r="L4090" s="93">
        <f t="shared" si="264"/>
        <v>0</v>
      </c>
      <c r="M4090" s="94" t="str">
        <f>+IFERROR(VLOOKUP(LEFT(F4090,4),'ESTADAR V3 2025'!$C$4:$G$116,4,0),"")</f>
        <v/>
      </c>
      <c r="N4090" s="95" t="str">
        <f t="shared" si="265"/>
        <v/>
      </c>
      <c r="O4090" s="96" t="str">
        <f t="shared" si="266"/>
        <v/>
      </c>
      <c r="P4090" s="14"/>
      <c r="Q4090" s="14"/>
      <c r="R4090" s="218" t="e">
        <f>+VLOOKUP(F4090,'ESTADAR V3 2025'!$D$125:$G$236,4,FALSE)</f>
        <v>#N/A</v>
      </c>
    </row>
    <row r="4091" spans="1:18" x14ac:dyDescent="0.35">
      <c r="A4091" s="83" t="str">
        <f>IFERROR(VLOOKUP(LEFT(F4091,4),Tabla3[[COD]:[PROCESO]],5,0),"")</f>
        <v/>
      </c>
      <c r="B4091" s="15"/>
      <c r="C4091" s="85"/>
      <c r="D4091" s="84" t="e">
        <f>VLOOKUP(E4091,FINCAS!$A$2:$B$77,2,0)</f>
        <v>#N/A</v>
      </c>
      <c r="E4091" s="15"/>
      <c r="F4091" s="15"/>
      <c r="G4091" s="82" t="e">
        <f>VLOOKUP(F4091,'ESTADAR V3 2025'!$D$125:$E$240,2,0)</f>
        <v>#N/A</v>
      </c>
      <c r="H4091" s="86"/>
      <c r="I4091" s="86"/>
      <c r="J4091" s="15"/>
      <c r="K4091" s="92">
        <f t="shared" si="263"/>
        <v>0</v>
      </c>
      <c r="L4091" s="93">
        <f t="shared" si="264"/>
        <v>0</v>
      </c>
      <c r="M4091" s="94" t="str">
        <f>+IFERROR(VLOOKUP(LEFT(F4091,4),'ESTADAR V3 2025'!$C$4:$G$116,4,0),"")</f>
        <v/>
      </c>
      <c r="N4091" s="95" t="str">
        <f t="shared" si="265"/>
        <v/>
      </c>
      <c r="O4091" s="96" t="str">
        <f t="shared" si="266"/>
        <v/>
      </c>
      <c r="P4091" s="14"/>
      <c r="Q4091" s="14"/>
      <c r="R4091" s="218" t="e">
        <f>+VLOOKUP(F4091,'ESTADAR V3 2025'!$D$125:$G$236,4,FALSE)</f>
        <v>#N/A</v>
      </c>
    </row>
    <row r="4092" spans="1:18" x14ac:dyDescent="0.35">
      <c r="A4092" s="83" t="str">
        <f>IFERROR(VLOOKUP(LEFT(F4092,4),Tabla3[[COD]:[PROCESO]],5,0),"")</f>
        <v/>
      </c>
      <c r="B4092" s="15"/>
      <c r="C4092" s="85"/>
      <c r="D4092" s="84" t="e">
        <f>VLOOKUP(E4092,FINCAS!$A$2:$B$77,2,0)</f>
        <v>#N/A</v>
      </c>
      <c r="E4092" s="15"/>
      <c r="F4092" s="15"/>
      <c r="G4092" s="82" t="e">
        <f>VLOOKUP(F4092,'ESTADAR V3 2025'!$D$125:$E$240,2,0)</f>
        <v>#N/A</v>
      </c>
      <c r="H4092" s="86"/>
      <c r="I4092" s="86"/>
      <c r="J4092" s="15"/>
      <c r="K4092" s="92">
        <f t="shared" si="263"/>
        <v>0</v>
      </c>
      <c r="L4092" s="93">
        <f t="shared" si="264"/>
        <v>0</v>
      </c>
      <c r="M4092" s="94" t="str">
        <f>+IFERROR(VLOOKUP(LEFT(F4092,4),'ESTADAR V3 2025'!$C$4:$G$116,4,0),"")</f>
        <v/>
      </c>
      <c r="N4092" s="95" t="str">
        <f t="shared" si="265"/>
        <v/>
      </c>
      <c r="O4092" s="96" t="str">
        <f t="shared" si="266"/>
        <v/>
      </c>
      <c r="P4092" s="14"/>
      <c r="Q4092" s="14"/>
      <c r="R4092" s="218" t="e">
        <f>+VLOOKUP(F4092,'ESTADAR V3 2025'!$D$125:$G$236,4,FALSE)</f>
        <v>#N/A</v>
      </c>
    </row>
    <row r="4093" spans="1:18" x14ac:dyDescent="0.35">
      <c r="A4093" s="83" t="str">
        <f>IFERROR(VLOOKUP(LEFT(F4093,4),Tabla3[[COD]:[PROCESO]],5,0),"")</f>
        <v/>
      </c>
      <c r="B4093" s="15"/>
      <c r="C4093" s="85"/>
      <c r="D4093" s="84" t="e">
        <f>VLOOKUP(E4093,FINCAS!$A$2:$B$77,2,0)</f>
        <v>#N/A</v>
      </c>
      <c r="E4093" s="15"/>
      <c r="F4093" s="15"/>
      <c r="G4093" s="82" t="e">
        <f>VLOOKUP(F4093,'ESTADAR V3 2025'!$D$125:$E$240,2,0)</f>
        <v>#N/A</v>
      </c>
      <c r="H4093" s="86"/>
      <c r="I4093" s="86"/>
      <c r="J4093" s="15"/>
      <c r="K4093" s="92">
        <f t="shared" si="263"/>
        <v>0</v>
      </c>
      <c r="L4093" s="93">
        <f t="shared" si="264"/>
        <v>0</v>
      </c>
      <c r="M4093" s="94" t="str">
        <f>+IFERROR(VLOOKUP(LEFT(F4093,4),'ESTADAR V3 2025'!$C$4:$G$116,4,0),"")</f>
        <v/>
      </c>
      <c r="N4093" s="95" t="str">
        <f t="shared" si="265"/>
        <v/>
      </c>
      <c r="O4093" s="96" t="str">
        <f t="shared" si="266"/>
        <v/>
      </c>
      <c r="P4093" s="14"/>
      <c r="Q4093" s="14"/>
      <c r="R4093" s="218" t="e">
        <f>+VLOOKUP(F4093,'ESTADAR V3 2025'!$D$125:$G$236,4,FALSE)</f>
        <v>#N/A</v>
      </c>
    </row>
    <row r="4094" spans="1:18" x14ac:dyDescent="0.35">
      <c r="A4094" s="83" t="str">
        <f>IFERROR(VLOOKUP(LEFT(F4094,4),Tabla3[[COD]:[PROCESO]],5,0),"")</f>
        <v/>
      </c>
      <c r="B4094" s="15"/>
      <c r="C4094" s="85"/>
      <c r="D4094" s="84" t="e">
        <f>VLOOKUP(E4094,FINCAS!$A$2:$B$77,2,0)</f>
        <v>#N/A</v>
      </c>
      <c r="E4094" s="15"/>
      <c r="F4094" s="15"/>
      <c r="G4094" s="82" t="e">
        <f>VLOOKUP(F4094,'ESTADAR V3 2025'!$D$125:$E$240,2,0)</f>
        <v>#N/A</v>
      </c>
      <c r="H4094" s="86"/>
      <c r="I4094" s="86"/>
      <c r="J4094" s="15"/>
      <c r="K4094" s="92">
        <f t="shared" si="263"/>
        <v>0</v>
      </c>
      <c r="L4094" s="93">
        <f t="shared" si="264"/>
        <v>0</v>
      </c>
      <c r="M4094" s="94" t="str">
        <f>+IFERROR(VLOOKUP(LEFT(F4094,4),'ESTADAR V3 2025'!$C$4:$G$116,4,0),"")</f>
        <v/>
      </c>
      <c r="N4094" s="95" t="str">
        <f t="shared" si="265"/>
        <v/>
      </c>
      <c r="O4094" s="96" t="str">
        <f t="shared" si="266"/>
        <v/>
      </c>
      <c r="P4094" s="14"/>
      <c r="Q4094" s="14"/>
      <c r="R4094" s="218" t="e">
        <f>+VLOOKUP(F4094,'ESTADAR V3 2025'!$D$125:$G$236,4,FALSE)</f>
        <v>#N/A</v>
      </c>
    </row>
    <row r="4095" spans="1:18" x14ac:dyDescent="0.35">
      <c r="A4095" s="83" t="str">
        <f>IFERROR(VLOOKUP(LEFT(F4095,4),Tabla3[[COD]:[PROCESO]],5,0),"")</f>
        <v/>
      </c>
      <c r="B4095" s="15"/>
      <c r="C4095" s="85"/>
      <c r="D4095" s="84" t="e">
        <f>VLOOKUP(E4095,FINCAS!$A$2:$B$77,2,0)</f>
        <v>#N/A</v>
      </c>
      <c r="E4095" s="15"/>
      <c r="F4095" s="15"/>
      <c r="G4095" s="82" t="e">
        <f>VLOOKUP(F4095,'ESTADAR V3 2025'!$D$125:$E$240,2,0)</f>
        <v>#N/A</v>
      </c>
      <c r="H4095" s="86"/>
      <c r="I4095" s="86"/>
      <c r="J4095" s="15"/>
      <c r="K4095" s="92">
        <f t="shared" si="263"/>
        <v>0</v>
      </c>
      <c r="L4095" s="93">
        <f t="shared" si="264"/>
        <v>0</v>
      </c>
      <c r="M4095" s="94" t="str">
        <f>+IFERROR(VLOOKUP(LEFT(F4095,4),'ESTADAR V3 2025'!$C$4:$G$116,4,0),"")</f>
        <v/>
      </c>
      <c r="N4095" s="95" t="str">
        <f t="shared" si="265"/>
        <v/>
      </c>
      <c r="O4095" s="96" t="str">
        <f t="shared" si="266"/>
        <v/>
      </c>
      <c r="P4095" s="14"/>
      <c r="Q4095" s="14"/>
      <c r="R4095" s="218" t="e">
        <f>+VLOOKUP(F4095,'ESTADAR V3 2025'!$D$125:$G$236,4,FALSE)</f>
        <v>#N/A</v>
      </c>
    </row>
    <row r="4096" spans="1:18" x14ac:dyDescent="0.35">
      <c r="A4096" s="83" t="str">
        <f>IFERROR(VLOOKUP(LEFT(F4096,4),Tabla3[[COD]:[PROCESO]],5,0),"")</f>
        <v/>
      </c>
      <c r="B4096" s="15"/>
      <c r="C4096" s="85"/>
      <c r="D4096" s="84" t="e">
        <f>VLOOKUP(E4096,FINCAS!$A$2:$B$77,2,0)</f>
        <v>#N/A</v>
      </c>
      <c r="E4096" s="15"/>
      <c r="F4096" s="15"/>
      <c r="G4096" s="82" t="e">
        <f>VLOOKUP(F4096,'ESTADAR V3 2025'!$D$125:$E$240,2,0)</f>
        <v>#N/A</v>
      </c>
      <c r="H4096" s="86"/>
      <c r="I4096" s="86"/>
      <c r="J4096" s="15"/>
      <c r="K4096" s="92">
        <f t="shared" si="263"/>
        <v>0</v>
      </c>
      <c r="L4096" s="93">
        <f t="shared" si="264"/>
        <v>0</v>
      </c>
      <c r="M4096" s="94" t="str">
        <f>+IFERROR(VLOOKUP(LEFT(F4096,4),'ESTADAR V3 2025'!$C$4:$G$116,4,0),"")</f>
        <v/>
      </c>
      <c r="N4096" s="95" t="str">
        <f t="shared" si="265"/>
        <v/>
      </c>
      <c r="O4096" s="96" t="str">
        <f t="shared" si="266"/>
        <v/>
      </c>
      <c r="P4096" s="14"/>
      <c r="Q4096" s="14"/>
      <c r="R4096" s="218" t="e">
        <f>+VLOOKUP(F4096,'ESTADAR V3 2025'!$D$125:$G$236,4,FALSE)</f>
        <v>#N/A</v>
      </c>
    </row>
    <row r="4097" spans="1:18" x14ac:dyDescent="0.35">
      <c r="A4097" s="83" t="str">
        <f>IFERROR(VLOOKUP(LEFT(F4097,4),Tabla3[[COD]:[PROCESO]],5,0),"")</f>
        <v/>
      </c>
      <c r="B4097" s="15"/>
      <c r="C4097" s="85"/>
      <c r="D4097" s="84" t="e">
        <f>VLOOKUP(E4097,FINCAS!$A$2:$B$77,2,0)</f>
        <v>#N/A</v>
      </c>
      <c r="E4097" s="15"/>
      <c r="F4097" s="15"/>
      <c r="G4097" s="82" t="e">
        <f>VLOOKUP(F4097,'ESTADAR V3 2025'!$D$125:$E$240,2,0)</f>
        <v>#N/A</v>
      </c>
      <c r="H4097" s="86"/>
      <c r="I4097" s="86"/>
      <c r="J4097" s="15"/>
      <c r="K4097" s="92">
        <f t="shared" si="263"/>
        <v>0</v>
      </c>
      <c r="L4097" s="93">
        <f t="shared" si="264"/>
        <v>0</v>
      </c>
      <c r="M4097" s="94" t="str">
        <f>+IFERROR(VLOOKUP(LEFT(F4097,4),'ESTADAR V3 2025'!$C$4:$G$116,4,0),"")</f>
        <v/>
      </c>
      <c r="N4097" s="95" t="str">
        <f t="shared" si="265"/>
        <v/>
      </c>
      <c r="O4097" s="96" t="str">
        <f t="shared" si="266"/>
        <v/>
      </c>
      <c r="P4097" s="14"/>
      <c r="Q4097" s="14"/>
      <c r="R4097" s="218" t="e">
        <f>+VLOOKUP(F4097,'ESTADAR V3 2025'!$D$125:$G$236,4,FALSE)</f>
        <v>#N/A</v>
      </c>
    </row>
    <row r="4098" spans="1:18" x14ac:dyDescent="0.35">
      <c r="A4098" s="83" t="str">
        <f>IFERROR(VLOOKUP(LEFT(F4098,4),Tabla3[[COD]:[PROCESO]],5,0),"")</f>
        <v/>
      </c>
      <c r="B4098" s="15"/>
      <c r="C4098" s="85"/>
      <c r="D4098" s="84" t="e">
        <f>VLOOKUP(E4098,FINCAS!$A$2:$B$77,2,0)</f>
        <v>#N/A</v>
      </c>
      <c r="E4098" s="15"/>
      <c r="F4098" s="15"/>
      <c r="G4098" s="82" t="e">
        <f>VLOOKUP(F4098,'ESTADAR V3 2025'!$D$125:$E$240,2,0)</f>
        <v>#N/A</v>
      </c>
      <c r="H4098" s="86"/>
      <c r="I4098" s="86"/>
      <c r="J4098" s="15"/>
      <c r="K4098" s="92">
        <f t="shared" si="263"/>
        <v>0</v>
      </c>
      <c r="L4098" s="93">
        <f t="shared" si="264"/>
        <v>0</v>
      </c>
      <c r="M4098" s="94" t="str">
        <f>+IFERROR(VLOOKUP(LEFT(F4098,4),'ESTADAR V3 2025'!$C$4:$G$116,4,0),"")</f>
        <v/>
      </c>
      <c r="N4098" s="95" t="str">
        <f t="shared" si="265"/>
        <v/>
      </c>
      <c r="O4098" s="96" t="str">
        <f t="shared" si="266"/>
        <v/>
      </c>
      <c r="P4098" s="14"/>
      <c r="Q4098" s="14"/>
      <c r="R4098" s="218" t="e">
        <f>+VLOOKUP(F4098,'ESTADAR V3 2025'!$D$125:$G$236,4,FALSE)</f>
        <v>#N/A</v>
      </c>
    </row>
    <row r="4099" spans="1:18" x14ac:dyDescent="0.35">
      <c r="A4099" s="83" t="str">
        <f>IFERROR(VLOOKUP(LEFT(F4099,4),Tabla3[[COD]:[PROCESO]],5,0),"")</f>
        <v/>
      </c>
      <c r="B4099" s="15"/>
      <c r="C4099" s="85"/>
      <c r="D4099" s="84" t="e">
        <f>VLOOKUP(E4099,FINCAS!$A$2:$B$77,2,0)</f>
        <v>#N/A</v>
      </c>
      <c r="E4099" s="15"/>
      <c r="F4099" s="15"/>
      <c r="G4099" s="82" t="e">
        <f>VLOOKUP(F4099,'ESTADAR V3 2025'!$D$125:$E$240,2,0)</f>
        <v>#N/A</v>
      </c>
      <c r="H4099" s="86"/>
      <c r="I4099" s="86"/>
      <c r="J4099" s="15"/>
      <c r="K4099" s="92">
        <f t="shared" si="263"/>
        <v>0</v>
      </c>
      <c r="L4099" s="93">
        <f t="shared" si="264"/>
        <v>0</v>
      </c>
      <c r="M4099" s="94" t="str">
        <f>+IFERROR(VLOOKUP(LEFT(F4099,4),'ESTADAR V3 2025'!$C$4:$G$116,4,0),"")</f>
        <v/>
      </c>
      <c r="N4099" s="95" t="str">
        <f t="shared" si="265"/>
        <v/>
      </c>
      <c r="O4099" s="96" t="str">
        <f t="shared" si="266"/>
        <v/>
      </c>
      <c r="P4099" s="14"/>
      <c r="Q4099" s="14"/>
      <c r="R4099" s="218" t="e">
        <f>+VLOOKUP(F4099,'ESTADAR V3 2025'!$D$125:$G$236,4,FALSE)</f>
        <v>#N/A</v>
      </c>
    </row>
    <row r="4100" spans="1:18" x14ac:dyDescent="0.35">
      <c r="A4100" s="83" t="str">
        <f>IFERROR(VLOOKUP(LEFT(F4100,4),Tabla3[[COD]:[PROCESO]],5,0),"")</f>
        <v/>
      </c>
      <c r="B4100" s="15"/>
      <c r="C4100" s="85"/>
      <c r="D4100" s="84" t="e">
        <f>VLOOKUP(E4100,FINCAS!$A$2:$B$77,2,0)</f>
        <v>#N/A</v>
      </c>
      <c r="E4100" s="15"/>
      <c r="F4100" s="15"/>
      <c r="G4100" s="82" t="e">
        <f>VLOOKUP(F4100,'ESTADAR V3 2025'!$D$125:$E$240,2,0)</f>
        <v>#N/A</v>
      </c>
      <c r="H4100" s="86"/>
      <c r="I4100" s="86"/>
      <c r="J4100" s="15"/>
      <c r="K4100" s="92">
        <f t="shared" si="263"/>
        <v>0</v>
      </c>
      <c r="L4100" s="93">
        <f t="shared" si="264"/>
        <v>0</v>
      </c>
      <c r="M4100" s="94" t="str">
        <f>+IFERROR(VLOOKUP(LEFT(F4100,4),'ESTADAR V3 2025'!$C$4:$G$116,4,0),"")</f>
        <v/>
      </c>
      <c r="N4100" s="95" t="str">
        <f t="shared" si="265"/>
        <v/>
      </c>
      <c r="O4100" s="96" t="str">
        <f t="shared" si="266"/>
        <v/>
      </c>
      <c r="P4100" s="14"/>
      <c r="Q4100" s="14"/>
      <c r="R4100" s="218" t="e">
        <f>+VLOOKUP(F4100,'ESTADAR V3 2025'!$D$125:$G$236,4,FALSE)</f>
        <v>#N/A</v>
      </c>
    </row>
    <row r="4101" spans="1:18" x14ac:dyDescent="0.35">
      <c r="A4101" s="83" t="str">
        <f>IFERROR(VLOOKUP(LEFT(F4101,4),Tabla3[[COD]:[PROCESO]],5,0),"")</f>
        <v/>
      </c>
      <c r="B4101" s="15"/>
      <c r="C4101" s="85"/>
      <c r="D4101" s="84" t="e">
        <f>VLOOKUP(E4101,FINCAS!$A$2:$B$77,2,0)</f>
        <v>#N/A</v>
      </c>
      <c r="E4101" s="15"/>
      <c r="F4101" s="15"/>
      <c r="G4101" s="82" t="e">
        <f>VLOOKUP(F4101,'ESTADAR V3 2025'!$D$125:$E$240,2,0)</f>
        <v>#N/A</v>
      </c>
      <c r="H4101" s="86"/>
      <c r="I4101" s="86"/>
      <c r="J4101" s="15"/>
      <c r="K4101" s="92">
        <f t="shared" si="263"/>
        <v>0</v>
      </c>
      <c r="L4101" s="93">
        <f t="shared" si="264"/>
        <v>0</v>
      </c>
      <c r="M4101" s="94" t="str">
        <f>+IFERROR(VLOOKUP(LEFT(F4101,4),'ESTADAR V3 2025'!$C$4:$G$116,4,0),"")</f>
        <v/>
      </c>
      <c r="N4101" s="95" t="str">
        <f t="shared" si="265"/>
        <v/>
      </c>
      <c r="O4101" s="96" t="str">
        <f t="shared" si="266"/>
        <v/>
      </c>
      <c r="P4101" s="14"/>
      <c r="Q4101" s="14"/>
      <c r="R4101" s="218" t="e">
        <f>+VLOOKUP(F4101,'ESTADAR V3 2025'!$D$125:$G$236,4,FALSE)</f>
        <v>#N/A</v>
      </c>
    </row>
    <row r="4102" spans="1:18" x14ac:dyDescent="0.35">
      <c r="A4102" s="83" t="str">
        <f>IFERROR(VLOOKUP(LEFT(F4102,4),Tabla3[[COD]:[PROCESO]],5,0),"")</f>
        <v/>
      </c>
      <c r="B4102" s="15"/>
      <c r="C4102" s="85"/>
      <c r="D4102" s="84" t="e">
        <f>VLOOKUP(E4102,FINCAS!$A$2:$B$77,2,0)</f>
        <v>#N/A</v>
      </c>
      <c r="E4102" s="15"/>
      <c r="F4102" s="15"/>
      <c r="G4102" s="82" t="e">
        <f>VLOOKUP(F4102,'ESTADAR V3 2025'!$D$125:$E$240,2,0)</f>
        <v>#N/A</v>
      </c>
      <c r="H4102" s="86"/>
      <c r="I4102" s="86"/>
      <c r="J4102" s="15"/>
      <c r="K4102" s="92">
        <f t="shared" si="263"/>
        <v>0</v>
      </c>
      <c r="L4102" s="93">
        <f t="shared" si="264"/>
        <v>0</v>
      </c>
      <c r="M4102" s="94" t="str">
        <f>+IFERROR(VLOOKUP(LEFT(F4102,4),'ESTADAR V3 2025'!$C$4:$G$116,4,0),"")</f>
        <v/>
      </c>
      <c r="N4102" s="95" t="str">
        <f t="shared" si="265"/>
        <v/>
      </c>
      <c r="O4102" s="96" t="str">
        <f t="shared" si="266"/>
        <v/>
      </c>
      <c r="P4102" s="14"/>
      <c r="Q4102" s="14"/>
      <c r="R4102" s="218" t="e">
        <f>+VLOOKUP(F4102,'ESTADAR V3 2025'!$D$125:$G$236,4,FALSE)</f>
        <v>#N/A</v>
      </c>
    </row>
    <row r="4103" spans="1:18" x14ac:dyDescent="0.35">
      <c r="A4103" s="83" t="str">
        <f>IFERROR(VLOOKUP(LEFT(F4103,4),Tabla3[[COD]:[PROCESO]],5,0),"")</f>
        <v/>
      </c>
      <c r="B4103" s="15"/>
      <c r="C4103" s="85"/>
      <c r="D4103" s="84" t="e">
        <f>VLOOKUP(E4103,FINCAS!$A$2:$B$77,2,0)</f>
        <v>#N/A</v>
      </c>
      <c r="E4103" s="15"/>
      <c r="F4103" s="15"/>
      <c r="G4103" s="82" t="e">
        <f>VLOOKUP(F4103,'ESTADAR V3 2025'!$D$125:$E$240,2,0)</f>
        <v>#N/A</v>
      </c>
      <c r="H4103" s="86"/>
      <c r="I4103" s="86"/>
      <c r="J4103" s="15"/>
      <c r="K4103" s="92">
        <f t="shared" si="263"/>
        <v>0</v>
      </c>
      <c r="L4103" s="93">
        <f t="shared" si="264"/>
        <v>0</v>
      </c>
      <c r="M4103" s="94" t="str">
        <f>+IFERROR(VLOOKUP(LEFT(F4103,4),'ESTADAR V3 2025'!$C$4:$G$116,4,0),"")</f>
        <v/>
      </c>
      <c r="N4103" s="95" t="str">
        <f t="shared" si="265"/>
        <v/>
      </c>
      <c r="O4103" s="96" t="str">
        <f t="shared" si="266"/>
        <v/>
      </c>
      <c r="P4103" s="14"/>
      <c r="Q4103" s="14"/>
      <c r="R4103" s="218" t="e">
        <f>+VLOOKUP(F4103,'ESTADAR V3 2025'!$D$125:$G$236,4,FALSE)</f>
        <v>#N/A</v>
      </c>
    </row>
    <row r="4104" spans="1:18" x14ac:dyDescent="0.35">
      <c r="A4104" s="83" t="str">
        <f>IFERROR(VLOOKUP(LEFT(F4104,4),Tabla3[[COD]:[PROCESO]],5,0),"")</f>
        <v/>
      </c>
      <c r="B4104" s="15"/>
      <c r="C4104" s="85"/>
      <c r="D4104" s="84" t="e">
        <f>VLOOKUP(E4104,FINCAS!$A$2:$B$77,2,0)</f>
        <v>#N/A</v>
      </c>
      <c r="E4104" s="15"/>
      <c r="F4104" s="15"/>
      <c r="G4104" s="82" t="e">
        <f>VLOOKUP(F4104,'ESTADAR V3 2025'!$D$125:$E$240,2,0)</f>
        <v>#N/A</v>
      </c>
      <c r="H4104" s="86"/>
      <c r="I4104" s="86"/>
      <c r="J4104" s="15"/>
      <c r="K4104" s="92">
        <f t="shared" si="263"/>
        <v>0</v>
      </c>
      <c r="L4104" s="93">
        <f t="shared" si="264"/>
        <v>0</v>
      </c>
      <c r="M4104" s="94" t="str">
        <f>+IFERROR(VLOOKUP(LEFT(F4104,4),'ESTADAR V3 2025'!$C$4:$G$116,4,0),"")</f>
        <v/>
      </c>
      <c r="N4104" s="95" t="str">
        <f t="shared" si="265"/>
        <v/>
      </c>
      <c r="O4104" s="96" t="str">
        <f t="shared" si="266"/>
        <v/>
      </c>
      <c r="P4104" s="14"/>
      <c r="Q4104" s="14"/>
      <c r="R4104" s="218" t="e">
        <f>+VLOOKUP(F4104,'ESTADAR V3 2025'!$D$125:$G$236,4,FALSE)</f>
        <v>#N/A</v>
      </c>
    </row>
    <row r="4105" spans="1:18" x14ac:dyDescent="0.35">
      <c r="A4105" s="83" t="str">
        <f>IFERROR(VLOOKUP(LEFT(F4105,4),Tabla3[[COD]:[PROCESO]],5,0),"")</f>
        <v/>
      </c>
      <c r="B4105" s="15"/>
      <c r="C4105" s="85"/>
      <c r="D4105" s="84" t="e">
        <f>VLOOKUP(E4105,FINCAS!$A$2:$B$77,2,0)</f>
        <v>#N/A</v>
      </c>
      <c r="E4105" s="15"/>
      <c r="F4105" s="15"/>
      <c r="G4105" s="82" t="e">
        <f>VLOOKUP(F4105,'ESTADAR V3 2025'!$D$125:$E$240,2,0)</f>
        <v>#N/A</v>
      </c>
      <c r="H4105" s="86"/>
      <c r="I4105" s="86"/>
      <c r="J4105" s="15"/>
      <c r="K4105" s="92">
        <f t="shared" si="263"/>
        <v>0</v>
      </c>
      <c r="L4105" s="93">
        <f t="shared" si="264"/>
        <v>0</v>
      </c>
      <c r="M4105" s="94" t="str">
        <f>+IFERROR(VLOOKUP(LEFT(F4105,4),'ESTADAR V3 2025'!$C$4:$G$116,4,0),"")</f>
        <v/>
      </c>
      <c r="N4105" s="95" t="str">
        <f t="shared" si="265"/>
        <v/>
      </c>
      <c r="O4105" s="96" t="str">
        <f t="shared" si="266"/>
        <v/>
      </c>
      <c r="P4105" s="14"/>
      <c r="Q4105" s="14"/>
      <c r="R4105" s="218" t="e">
        <f>+VLOOKUP(F4105,'ESTADAR V3 2025'!$D$125:$G$236,4,FALSE)</f>
        <v>#N/A</v>
      </c>
    </row>
    <row r="4106" spans="1:18" x14ac:dyDescent="0.35">
      <c r="A4106" s="83" t="str">
        <f>IFERROR(VLOOKUP(LEFT(F4106,4),Tabla3[[COD]:[PROCESO]],5,0),"")</f>
        <v/>
      </c>
      <c r="B4106" s="15"/>
      <c r="C4106" s="85"/>
      <c r="D4106" s="84" t="e">
        <f>VLOOKUP(E4106,FINCAS!$A$2:$B$77,2,0)</f>
        <v>#N/A</v>
      </c>
      <c r="E4106" s="15"/>
      <c r="F4106" s="15"/>
      <c r="G4106" s="82" t="e">
        <f>VLOOKUP(F4106,'ESTADAR V3 2025'!$D$125:$E$240,2,0)</f>
        <v>#N/A</v>
      </c>
      <c r="H4106" s="86"/>
      <c r="I4106" s="86"/>
      <c r="J4106" s="15"/>
      <c r="K4106" s="92">
        <f t="shared" si="263"/>
        <v>0</v>
      </c>
      <c r="L4106" s="93">
        <f t="shared" si="264"/>
        <v>0</v>
      </c>
      <c r="M4106" s="94" t="str">
        <f>+IFERROR(VLOOKUP(LEFT(F4106,4),'ESTADAR V3 2025'!$C$4:$G$116,4,0),"")</f>
        <v/>
      </c>
      <c r="N4106" s="95" t="str">
        <f t="shared" si="265"/>
        <v/>
      </c>
      <c r="O4106" s="96" t="str">
        <f t="shared" si="266"/>
        <v/>
      </c>
      <c r="P4106" s="14"/>
      <c r="Q4106" s="14"/>
      <c r="R4106" s="218" t="e">
        <f>+VLOOKUP(F4106,'ESTADAR V3 2025'!$D$125:$G$236,4,FALSE)</f>
        <v>#N/A</v>
      </c>
    </row>
    <row r="4107" spans="1:18" x14ac:dyDescent="0.35">
      <c r="A4107" s="83" t="str">
        <f>IFERROR(VLOOKUP(LEFT(F4107,4),Tabla3[[COD]:[PROCESO]],5,0),"")</f>
        <v/>
      </c>
      <c r="B4107" s="15"/>
      <c r="C4107" s="85"/>
      <c r="D4107" s="84" t="e">
        <f>VLOOKUP(E4107,FINCAS!$A$2:$B$77,2,0)</f>
        <v>#N/A</v>
      </c>
      <c r="E4107" s="15"/>
      <c r="F4107" s="15"/>
      <c r="G4107" s="82" t="e">
        <f>VLOOKUP(F4107,'ESTADAR V3 2025'!$D$125:$E$240,2,0)</f>
        <v>#N/A</v>
      </c>
      <c r="H4107" s="86"/>
      <c r="I4107" s="86"/>
      <c r="J4107" s="15"/>
      <c r="K4107" s="92">
        <f t="shared" si="263"/>
        <v>0</v>
      </c>
      <c r="L4107" s="93">
        <f t="shared" si="264"/>
        <v>0</v>
      </c>
      <c r="M4107" s="94" t="str">
        <f>+IFERROR(VLOOKUP(LEFT(F4107,4),'ESTADAR V3 2025'!$C$4:$G$116,4,0),"")</f>
        <v/>
      </c>
      <c r="N4107" s="95" t="str">
        <f t="shared" si="265"/>
        <v/>
      </c>
      <c r="O4107" s="96" t="str">
        <f t="shared" si="266"/>
        <v/>
      </c>
      <c r="P4107" s="14"/>
      <c r="Q4107" s="14"/>
      <c r="R4107" s="218" t="e">
        <f>+VLOOKUP(F4107,'ESTADAR V3 2025'!$D$125:$G$236,4,FALSE)</f>
        <v>#N/A</v>
      </c>
    </row>
    <row r="4108" spans="1:18" x14ac:dyDescent="0.35">
      <c r="A4108" s="83" t="str">
        <f>IFERROR(VLOOKUP(LEFT(F4108,4),Tabla3[[COD]:[PROCESO]],5,0),"")</f>
        <v/>
      </c>
      <c r="B4108" s="15"/>
      <c r="C4108" s="85"/>
      <c r="D4108" s="84" t="e">
        <f>VLOOKUP(E4108,FINCAS!$A$2:$B$77,2,0)</f>
        <v>#N/A</v>
      </c>
      <c r="E4108" s="15"/>
      <c r="F4108" s="15"/>
      <c r="G4108" s="82" t="e">
        <f>VLOOKUP(F4108,'ESTADAR V3 2025'!$D$125:$E$240,2,0)</f>
        <v>#N/A</v>
      </c>
      <c r="H4108" s="86"/>
      <c r="I4108" s="86"/>
      <c r="J4108" s="15"/>
      <c r="K4108" s="92">
        <f t="shared" si="263"/>
        <v>0</v>
      </c>
      <c r="L4108" s="93">
        <f t="shared" si="264"/>
        <v>0</v>
      </c>
      <c r="M4108" s="94" t="str">
        <f>+IFERROR(VLOOKUP(LEFT(F4108,4),'ESTADAR V3 2025'!$C$4:$G$116,4,0),"")</f>
        <v/>
      </c>
      <c r="N4108" s="95" t="str">
        <f t="shared" si="265"/>
        <v/>
      </c>
      <c r="O4108" s="96" t="str">
        <f t="shared" si="266"/>
        <v/>
      </c>
      <c r="P4108" s="14"/>
      <c r="Q4108" s="14"/>
      <c r="R4108" s="218" t="e">
        <f>+VLOOKUP(F4108,'ESTADAR V3 2025'!$D$125:$G$236,4,FALSE)</f>
        <v>#N/A</v>
      </c>
    </row>
    <row r="4109" spans="1:18" x14ac:dyDescent="0.35">
      <c r="A4109" s="83" t="str">
        <f>IFERROR(VLOOKUP(LEFT(F4109,4),Tabla3[[COD]:[PROCESO]],5,0),"")</f>
        <v/>
      </c>
      <c r="B4109" s="15"/>
      <c r="C4109" s="85"/>
      <c r="D4109" s="84" t="e">
        <f>VLOOKUP(E4109,FINCAS!$A$2:$B$77,2,0)</f>
        <v>#N/A</v>
      </c>
      <c r="E4109" s="15"/>
      <c r="F4109" s="15"/>
      <c r="G4109" s="82" t="e">
        <f>VLOOKUP(F4109,'ESTADAR V3 2025'!$D$125:$E$240,2,0)</f>
        <v>#N/A</v>
      </c>
      <c r="H4109" s="86"/>
      <c r="I4109" s="86"/>
      <c r="J4109" s="15"/>
      <c r="K4109" s="92">
        <f t="shared" si="263"/>
        <v>0</v>
      </c>
      <c r="L4109" s="93">
        <f t="shared" si="264"/>
        <v>0</v>
      </c>
      <c r="M4109" s="94" t="str">
        <f>+IFERROR(VLOOKUP(LEFT(F4109,4),'ESTADAR V3 2025'!$C$4:$G$116,4,0),"")</f>
        <v/>
      </c>
      <c r="N4109" s="95" t="str">
        <f t="shared" si="265"/>
        <v/>
      </c>
      <c r="O4109" s="96" t="str">
        <f t="shared" si="266"/>
        <v/>
      </c>
      <c r="P4109" s="14"/>
      <c r="Q4109" s="14"/>
      <c r="R4109" s="218" t="e">
        <f>+VLOOKUP(F4109,'ESTADAR V3 2025'!$D$125:$G$236,4,FALSE)</f>
        <v>#N/A</v>
      </c>
    </row>
    <row r="4110" spans="1:18" x14ac:dyDescent="0.35">
      <c r="A4110" s="83" t="str">
        <f>IFERROR(VLOOKUP(LEFT(F4110,4),Tabla3[[COD]:[PROCESO]],5,0),"")</f>
        <v/>
      </c>
      <c r="B4110" s="15"/>
      <c r="C4110" s="85"/>
      <c r="D4110" s="84" t="e">
        <f>VLOOKUP(E4110,FINCAS!$A$2:$B$77,2,0)</f>
        <v>#N/A</v>
      </c>
      <c r="E4110" s="15"/>
      <c r="F4110" s="15"/>
      <c r="G4110" s="82" t="e">
        <f>VLOOKUP(F4110,'ESTADAR V3 2025'!$D$125:$E$240,2,0)</f>
        <v>#N/A</v>
      </c>
      <c r="H4110" s="86"/>
      <c r="I4110" s="86"/>
      <c r="J4110" s="15"/>
      <c r="K4110" s="92">
        <f t="shared" si="263"/>
        <v>0</v>
      </c>
      <c r="L4110" s="93">
        <f t="shared" si="264"/>
        <v>0</v>
      </c>
      <c r="M4110" s="94" t="str">
        <f>+IFERROR(VLOOKUP(LEFT(F4110,4),'ESTADAR V3 2025'!$C$4:$G$116,4,0),"")</f>
        <v/>
      </c>
      <c r="N4110" s="95" t="str">
        <f t="shared" si="265"/>
        <v/>
      </c>
      <c r="O4110" s="96" t="str">
        <f t="shared" si="266"/>
        <v/>
      </c>
      <c r="P4110" s="14"/>
      <c r="Q4110" s="14"/>
      <c r="R4110" s="218" t="e">
        <f>+VLOOKUP(F4110,'ESTADAR V3 2025'!$D$125:$G$236,4,FALSE)</f>
        <v>#N/A</v>
      </c>
    </row>
    <row r="4111" spans="1:18" x14ac:dyDescent="0.35">
      <c r="A4111" s="83" t="str">
        <f>IFERROR(VLOOKUP(LEFT(F4111,4),Tabla3[[COD]:[PROCESO]],5,0),"")</f>
        <v/>
      </c>
      <c r="B4111" s="15"/>
      <c r="C4111" s="85"/>
      <c r="D4111" s="84" t="e">
        <f>VLOOKUP(E4111,FINCAS!$A$2:$B$77,2,0)</f>
        <v>#N/A</v>
      </c>
      <c r="E4111" s="15"/>
      <c r="F4111" s="15"/>
      <c r="G4111" s="82" t="e">
        <f>VLOOKUP(F4111,'ESTADAR V3 2025'!$D$125:$E$240,2,0)</f>
        <v>#N/A</v>
      </c>
      <c r="H4111" s="86"/>
      <c r="I4111" s="86"/>
      <c r="J4111" s="15"/>
      <c r="K4111" s="92">
        <f t="shared" si="263"/>
        <v>0</v>
      </c>
      <c r="L4111" s="93">
        <f t="shared" si="264"/>
        <v>0</v>
      </c>
      <c r="M4111" s="94" t="str">
        <f>+IFERROR(VLOOKUP(LEFT(F4111,4),'ESTADAR V3 2025'!$C$4:$G$116,4,0),"")</f>
        <v/>
      </c>
      <c r="N4111" s="95" t="str">
        <f t="shared" si="265"/>
        <v/>
      </c>
      <c r="O4111" s="96" t="str">
        <f t="shared" si="266"/>
        <v/>
      </c>
      <c r="P4111" s="14"/>
      <c r="Q4111" s="14"/>
      <c r="R4111" s="218" t="e">
        <f>+VLOOKUP(F4111,'ESTADAR V3 2025'!$D$125:$G$236,4,FALSE)</f>
        <v>#N/A</v>
      </c>
    </row>
    <row r="4112" spans="1:18" x14ac:dyDescent="0.35">
      <c r="A4112" s="83" t="str">
        <f>IFERROR(VLOOKUP(LEFT(F4112,4),Tabla3[[COD]:[PROCESO]],5,0),"")</f>
        <v/>
      </c>
      <c r="B4112" s="15"/>
      <c r="C4112" s="85"/>
      <c r="D4112" s="84" t="e">
        <f>VLOOKUP(E4112,FINCAS!$A$2:$B$77,2,0)</f>
        <v>#N/A</v>
      </c>
      <c r="E4112" s="15"/>
      <c r="F4112" s="15"/>
      <c r="G4112" s="82" t="e">
        <f>VLOOKUP(F4112,'ESTADAR V3 2025'!$D$125:$E$240,2,0)</f>
        <v>#N/A</v>
      </c>
      <c r="H4112" s="86"/>
      <c r="I4112" s="86"/>
      <c r="J4112" s="15"/>
      <c r="K4112" s="92">
        <f t="shared" si="263"/>
        <v>0</v>
      </c>
      <c r="L4112" s="93">
        <f t="shared" si="264"/>
        <v>0</v>
      </c>
      <c r="M4112" s="94" t="str">
        <f>+IFERROR(VLOOKUP(LEFT(F4112,4),'ESTADAR V3 2025'!$C$4:$G$116,4,0),"")</f>
        <v/>
      </c>
      <c r="N4112" s="95" t="str">
        <f t="shared" si="265"/>
        <v/>
      </c>
      <c r="O4112" s="96" t="str">
        <f t="shared" si="266"/>
        <v/>
      </c>
      <c r="P4112" s="14"/>
      <c r="Q4112" s="14"/>
      <c r="R4112" s="218" t="e">
        <f>+VLOOKUP(F4112,'ESTADAR V3 2025'!$D$125:$G$236,4,FALSE)</f>
        <v>#N/A</v>
      </c>
    </row>
    <row r="4113" spans="1:18" x14ac:dyDescent="0.35">
      <c r="A4113" s="83" t="str">
        <f>IFERROR(VLOOKUP(LEFT(F4113,4),Tabla3[[COD]:[PROCESO]],5,0),"")</f>
        <v/>
      </c>
      <c r="B4113" s="15"/>
      <c r="C4113" s="85"/>
      <c r="D4113" s="84" t="e">
        <f>VLOOKUP(E4113,FINCAS!$A$2:$B$77,2,0)</f>
        <v>#N/A</v>
      </c>
      <c r="E4113" s="15"/>
      <c r="F4113" s="15"/>
      <c r="G4113" s="82" t="e">
        <f>VLOOKUP(F4113,'ESTADAR V3 2025'!$D$125:$E$240,2,0)</f>
        <v>#N/A</v>
      </c>
      <c r="H4113" s="86"/>
      <c r="I4113" s="86"/>
      <c r="J4113" s="15"/>
      <c r="K4113" s="92">
        <f t="shared" si="263"/>
        <v>0</v>
      </c>
      <c r="L4113" s="93">
        <f t="shared" si="264"/>
        <v>0</v>
      </c>
      <c r="M4113" s="94" t="str">
        <f>+IFERROR(VLOOKUP(LEFT(F4113,4),'ESTADAR V3 2025'!$C$4:$G$116,4,0),"")</f>
        <v/>
      </c>
      <c r="N4113" s="95" t="str">
        <f t="shared" si="265"/>
        <v/>
      </c>
      <c r="O4113" s="96" t="str">
        <f t="shared" si="266"/>
        <v/>
      </c>
      <c r="P4113" s="14"/>
      <c r="Q4113" s="14"/>
      <c r="R4113" s="218" t="e">
        <f>+VLOOKUP(F4113,'ESTADAR V3 2025'!$D$125:$G$236,4,FALSE)</f>
        <v>#N/A</v>
      </c>
    </row>
    <row r="4114" spans="1:18" x14ac:dyDescent="0.35">
      <c r="A4114" s="83" t="str">
        <f>IFERROR(VLOOKUP(LEFT(F4114,4),Tabla3[[COD]:[PROCESO]],5,0),"")</f>
        <v/>
      </c>
      <c r="B4114" s="15"/>
      <c r="C4114" s="85"/>
      <c r="D4114" s="84" t="e">
        <f>VLOOKUP(E4114,FINCAS!$A$2:$B$77,2,0)</f>
        <v>#N/A</v>
      </c>
      <c r="E4114" s="15"/>
      <c r="F4114" s="15"/>
      <c r="G4114" s="82" t="e">
        <f>VLOOKUP(F4114,'ESTADAR V3 2025'!$D$125:$E$240,2,0)</f>
        <v>#N/A</v>
      </c>
      <c r="H4114" s="86"/>
      <c r="I4114" s="86"/>
      <c r="J4114" s="15"/>
      <c r="K4114" s="92">
        <f t="shared" si="263"/>
        <v>0</v>
      </c>
      <c r="L4114" s="93">
        <f t="shared" si="264"/>
        <v>0</v>
      </c>
      <c r="M4114" s="94" t="str">
        <f>+IFERROR(VLOOKUP(LEFT(F4114,4),'ESTADAR V3 2025'!$C$4:$G$116,4,0),"")</f>
        <v/>
      </c>
      <c r="N4114" s="95" t="str">
        <f t="shared" si="265"/>
        <v/>
      </c>
      <c r="O4114" s="96" t="str">
        <f t="shared" si="266"/>
        <v/>
      </c>
      <c r="P4114" s="14"/>
      <c r="Q4114" s="14"/>
      <c r="R4114" s="218" t="e">
        <f>+VLOOKUP(F4114,'ESTADAR V3 2025'!$D$125:$G$236,4,FALSE)</f>
        <v>#N/A</v>
      </c>
    </row>
    <row r="4115" spans="1:18" x14ac:dyDescent="0.35">
      <c r="A4115" s="83" t="str">
        <f>IFERROR(VLOOKUP(LEFT(F4115,4),Tabla3[[COD]:[PROCESO]],5,0),"")</f>
        <v/>
      </c>
      <c r="B4115" s="15"/>
      <c r="C4115" s="85"/>
      <c r="D4115" s="84" t="e">
        <f>VLOOKUP(E4115,FINCAS!$A$2:$B$77,2,0)</f>
        <v>#N/A</v>
      </c>
      <c r="E4115" s="15"/>
      <c r="F4115" s="15"/>
      <c r="G4115" s="82" t="e">
        <f>VLOOKUP(F4115,'ESTADAR V3 2025'!$D$125:$E$240,2,0)</f>
        <v>#N/A</v>
      </c>
      <c r="H4115" s="86"/>
      <c r="I4115" s="86"/>
      <c r="J4115" s="15"/>
      <c r="K4115" s="92">
        <f t="shared" si="263"/>
        <v>0</v>
      </c>
      <c r="L4115" s="93">
        <f t="shared" si="264"/>
        <v>0</v>
      </c>
      <c r="M4115" s="94" t="str">
        <f>+IFERROR(VLOOKUP(LEFT(F4115,4),'ESTADAR V3 2025'!$C$4:$G$116,4,0),"")</f>
        <v/>
      </c>
      <c r="N4115" s="95" t="str">
        <f t="shared" si="265"/>
        <v/>
      </c>
      <c r="O4115" s="96" t="str">
        <f t="shared" si="266"/>
        <v/>
      </c>
      <c r="P4115" s="14"/>
      <c r="Q4115" s="14"/>
      <c r="R4115" s="218" t="e">
        <f>+VLOOKUP(F4115,'ESTADAR V3 2025'!$D$125:$G$236,4,FALSE)</f>
        <v>#N/A</v>
      </c>
    </row>
    <row r="4116" spans="1:18" x14ac:dyDescent="0.35">
      <c r="A4116" s="83" t="str">
        <f>IFERROR(VLOOKUP(LEFT(F4116,4),Tabla3[[COD]:[PROCESO]],5,0),"")</f>
        <v/>
      </c>
      <c r="B4116" s="15"/>
      <c r="C4116" s="85"/>
      <c r="D4116" s="84" t="e">
        <f>VLOOKUP(E4116,FINCAS!$A$2:$B$77,2,0)</f>
        <v>#N/A</v>
      </c>
      <c r="E4116" s="15"/>
      <c r="F4116" s="15"/>
      <c r="G4116" s="82" t="e">
        <f>VLOOKUP(F4116,'ESTADAR V3 2025'!$D$125:$E$240,2,0)</f>
        <v>#N/A</v>
      </c>
      <c r="H4116" s="86"/>
      <c r="I4116" s="86"/>
      <c r="J4116" s="15"/>
      <c r="K4116" s="92">
        <f t="shared" si="263"/>
        <v>0</v>
      </c>
      <c r="L4116" s="93">
        <f t="shared" si="264"/>
        <v>0</v>
      </c>
      <c r="M4116" s="94" t="str">
        <f>+IFERROR(VLOOKUP(LEFT(F4116,4),'ESTADAR V3 2025'!$C$4:$G$116,4,0),"")</f>
        <v/>
      </c>
      <c r="N4116" s="95" t="str">
        <f t="shared" si="265"/>
        <v/>
      </c>
      <c r="O4116" s="96" t="str">
        <f t="shared" si="266"/>
        <v/>
      </c>
      <c r="P4116" s="14"/>
      <c r="Q4116" s="14"/>
      <c r="R4116" s="218" t="e">
        <f>+VLOOKUP(F4116,'ESTADAR V3 2025'!$D$125:$G$236,4,FALSE)</f>
        <v>#N/A</v>
      </c>
    </row>
    <row r="4117" spans="1:18" x14ac:dyDescent="0.35">
      <c r="A4117" s="83" t="str">
        <f>IFERROR(VLOOKUP(LEFT(F4117,4),Tabla3[[COD]:[PROCESO]],5,0),"")</f>
        <v/>
      </c>
      <c r="B4117" s="15"/>
      <c r="C4117" s="85"/>
      <c r="D4117" s="84" t="e">
        <f>VLOOKUP(E4117,FINCAS!$A$2:$B$77,2,0)</f>
        <v>#N/A</v>
      </c>
      <c r="E4117" s="15"/>
      <c r="F4117" s="15"/>
      <c r="G4117" s="82" t="e">
        <f>VLOOKUP(F4117,'ESTADAR V3 2025'!$D$125:$E$240,2,0)</f>
        <v>#N/A</v>
      </c>
      <c r="H4117" s="86"/>
      <c r="I4117" s="86"/>
      <c r="J4117" s="15"/>
      <c r="K4117" s="92">
        <f t="shared" si="263"/>
        <v>0</v>
      </c>
      <c r="L4117" s="93">
        <f t="shared" si="264"/>
        <v>0</v>
      </c>
      <c r="M4117" s="94" t="str">
        <f>+IFERROR(VLOOKUP(LEFT(F4117,4),'ESTADAR V3 2025'!$C$4:$G$116,4,0),"")</f>
        <v/>
      </c>
      <c r="N4117" s="95" t="str">
        <f t="shared" si="265"/>
        <v/>
      </c>
      <c r="O4117" s="96" t="str">
        <f t="shared" si="266"/>
        <v/>
      </c>
      <c r="P4117" s="14"/>
      <c r="Q4117" s="14"/>
      <c r="R4117" s="218" t="e">
        <f>+VLOOKUP(F4117,'ESTADAR V3 2025'!$D$125:$G$236,4,FALSE)</f>
        <v>#N/A</v>
      </c>
    </row>
    <row r="4118" spans="1:18" x14ac:dyDescent="0.35">
      <c r="A4118" s="83" t="str">
        <f>IFERROR(VLOOKUP(LEFT(F4118,4),Tabla3[[COD]:[PROCESO]],5,0),"")</f>
        <v/>
      </c>
      <c r="B4118" s="15"/>
      <c r="C4118" s="85"/>
      <c r="D4118" s="84" t="e">
        <f>VLOOKUP(E4118,FINCAS!$A$2:$B$77,2,0)</f>
        <v>#N/A</v>
      </c>
      <c r="E4118" s="15"/>
      <c r="F4118" s="15"/>
      <c r="G4118" s="82" t="e">
        <f>VLOOKUP(F4118,'ESTADAR V3 2025'!$D$125:$E$240,2,0)</f>
        <v>#N/A</v>
      </c>
      <c r="H4118" s="86"/>
      <c r="I4118" s="86"/>
      <c r="J4118" s="15"/>
      <c r="K4118" s="92">
        <f t="shared" si="263"/>
        <v>0</v>
      </c>
      <c r="L4118" s="93">
        <f t="shared" si="264"/>
        <v>0</v>
      </c>
      <c r="M4118" s="94" t="str">
        <f>+IFERROR(VLOOKUP(LEFT(F4118,4),'ESTADAR V3 2025'!$C$4:$G$116,4,0),"")</f>
        <v/>
      </c>
      <c r="N4118" s="95" t="str">
        <f t="shared" si="265"/>
        <v/>
      </c>
      <c r="O4118" s="96" t="str">
        <f t="shared" si="266"/>
        <v/>
      </c>
      <c r="P4118" s="14"/>
      <c r="Q4118" s="14"/>
      <c r="R4118" s="218" t="e">
        <f>+VLOOKUP(F4118,'ESTADAR V3 2025'!$D$125:$G$236,4,FALSE)</f>
        <v>#N/A</v>
      </c>
    </row>
    <row r="4119" spans="1:18" x14ac:dyDescent="0.35">
      <c r="A4119" s="83" t="str">
        <f>IFERROR(VLOOKUP(LEFT(F4119,4),Tabla3[[COD]:[PROCESO]],5,0),"")</f>
        <v/>
      </c>
      <c r="B4119" s="15"/>
      <c r="C4119" s="85"/>
      <c r="D4119" s="84" t="e">
        <f>VLOOKUP(E4119,FINCAS!$A$2:$B$77,2,0)</f>
        <v>#N/A</v>
      </c>
      <c r="E4119" s="15"/>
      <c r="F4119" s="15"/>
      <c r="G4119" s="82" t="e">
        <f>VLOOKUP(F4119,'ESTADAR V3 2025'!$D$125:$E$240,2,0)</f>
        <v>#N/A</v>
      </c>
      <c r="H4119" s="86"/>
      <c r="I4119" s="86"/>
      <c r="J4119" s="15"/>
      <c r="K4119" s="92">
        <f t="shared" si="263"/>
        <v>0</v>
      </c>
      <c r="L4119" s="93">
        <f t="shared" si="264"/>
        <v>0</v>
      </c>
      <c r="M4119" s="94" t="str">
        <f>+IFERROR(VLOOKUP(LEFT(F4119,4),'ESTADAR V3 2025'!$C$4:$G$116,4,0),"")</f>
        <v/>
      </c>
      <c r="N4119" s="95" t="str">
        <f t="shared" si="265"/>
        <v/>
      </c>
      <c r="O4119" s="96" t="str">
        <f t="shared" si="266"/>
        <v/>
      </c>
      <c r="P4119" s="14"/>
      <c r="Q4119" s="14"/>
      <c r="R4119" s="218" t="e">
        <f>+VLOOKUP(F4119,'ESTADAR V3 2025'!$D$125:$G$236,4,FALSE)</f>
        <v>#N/A</v>
      </c>
    </row>
    <row r="4120" spans="1:18" x14ac:dyDescent="0.35">
      <c r="A4120" s="83" t="str">
        <f>IFERROR(VLOOKUP(LEFT(F4120,4),Tabla3[[COD]:[PROCESO]],5,0),"")</f>
        <v/>
      </c>
      <c r="B4120" s="15"/>
      <c r="C4120" s="85"/>
      <c r="D4120" s="84" t="e">
        <f>VLOOKUP(E4120,FINCAS!$A$2:$B$77,2,0)</f>
        <v>#N/A</v>
      </c>
      <c r="E4120" s="15"/>
      <c r="F4120" s="15"/>
      <c r="G4120" s="82" t="e">
        <f>VLOOKUP(F4120,'ESTADAR V3 2025'!$D$125:$E$240,2,0)</f>
        <v>#N/A</v>
      </c>
      <c r="H4120" s="86"/>
      <c r="I4120" s="86"/>
      <c r="J4120" s="15"/>
      <c r="K4120" s="92">
        <f t="shared" si="263"/>
        <v>0</v>
      </c>
      <c r="L4120" s="93">
        <f t="shared" si="264"/>
        <v>0</v>
      </c>
      <c r="M4120" s="94" t="str">
        <f>+IFERROR(VLOOKUP(LEFT(F4120,4),'ESTADAR V3 2025'!$C$4:$G$116,4,0),"")</f>
        <v/>
      </c>
      <c r="N4120" s="95" t="str">
        <f t="shared" si="265"/>
        <v/>
      </c>
      <c r="O4120" s="96" t="str">
        <f t="shared" si="266"/>
        <v/>
      </c>
      <c r="P4120" s="14"/>
      <c r="Q4120" s="14"/>
      <c r="R4120" s="218" t="e">
        <f>+VLOOKUP(F4120,'ESTADAR V3 2025'!$D$125:$G$236,4,FALSE)</f>
        <v>#N/A</v>
      </c>
    </row>
    <row r="4121" spans="1:18" x14ac:dyDescent="0.35">
      <c r="A4121" s="83" t="str">
        <f>IFERROR(VLOOKUP(LEFT(F4121,4),Tabla3[[COD]:[PROCESO]],5,0),"")</f>
        <v/>
      </c>
      <c r="B4121" s="15"/>
      <c r="C4121" s="85"/>
      <c r="D4121" s="84" t="e">
        <f>VLOOKUP(E4121,FINCAS!$A$2:$B$77,2,0)</f>
        <v>#N/A</v>
      </c>
      <c r="E4121" s="15"/>
      <c r="F4121" s="15"/>
      <c r="G4121" s="82" t="e">
        <f>VLOOKUP(F4121,'ESTADAR V3 2025'!$D$125:$E$240,2,0)</f>
        <v>#N/A</v>
      </c>
      <c r="H4121" s="86"/>
      <c r="I4121" s="86"/>
      <c r="J4121" s="15"/>
      <c r="K4121" s="92">
        <f t="shared" si="263"/>
        <v>0</v>
      </c>
      <c r="L4121" s="93">
        <f t="shared" si="264"/>
        <v>0</v>
      </c>
      <c r="M4121" s="94" t="str">
        <f>+IFERROR(VLOOKUP(LEFT(F4121,4),'ESTADAR V3 2025'!$C$4:$G$116,4,0),"")</f>
        <v/>
      </c>
      <c r="N4121" s="95" t="str">
        <f t="shared" si="265"/>
        <v/>
      </c>
      <c r="O4121" s="96" t="str">
        <f t="shared" si="266"/>
        <v/>
      </c>
      <c r="P4121" s="14"/>
      <c r="Q4121" s="14"/>
      <c r="R4121" s="218" t="e">
        <f>+VLOOKUP(F4121,'ESTADAR V3 2025'!$D$125:$G$236,4,FALSE)</f>
        <v>#N/A</v>
      </c>
    </row>
    <row r="4122" spans="1:18" x14ac:dyDescent="0.35">
      <c r="A4122" s="83" t="str">
        <f>IFERROR(VLOOKUP(LEFT(F4122,4),Tabla3[[COD]:[PROCESO]],5,0),"")</f>
        <v/>
      </c>
      <c r="B4122" s="15"/>
      <c r="C4122" s="85"/>
      <c r="D4122" s="84" t="e">
        <f>VLOOKUP(E4122,FINCAS!$A$2:$B$77,2,0)</f>
        <v>#N/A</v>
      </c>
      <c r="E4122" s="15"/>
      <c r="F4122" s="15"/>
      <c r="G4122" s="82" t="e">
        <f>VLOOKUP(F4122,'ESTADAR V3 2025'!$D$125:$E$240,2,0)</f>
        <v>#N/A</v>
      </c>
      <c r="H4122" s="86"/>
      <c r="I4122" s="86"/>
      <c r="J4122" s="15"/>
      <c r="K4122" s="92">
        <f t="shared" si="263"/>
        <v>0</v>
      </c>
      <c r="L4122" s="93">
        <f t="shared" si="264"/>
        <v>0</v>
      </c>
      <c r="M4122" s="94" t="str">
        <f>+IFERROR(VLOOKUP(LEFT(F4122,4),'ESTADAR V3 2025'!$C$4:$G$116,4,0),"")</f>
        <v/>
      </c>
      <c r="N4122" s="95" t="str">
        <f t="shared" si="265"/>
        <v/>
      </c>
      <c r="O4122" s="96" t="str">
        <f t="shared" si="266"/>
        <v/>
      </c>
      <c r="P4122" s="14"/>
      <c r="Q4122" s="14"/>
      <c r="R4122" s="218" t="e">
        <f>+VLOOKUP(F4122,'ESTADAR V3 2025'!$D$125:$G$236,4,FALSE)</f>
        <v>#N/A</v>
      </c>
    </row>
    <row r="4123" spans="1:18" x14ac:dyDescent="0.35">
      <c r="A4123" s="83" t="str">
        <f>IFERROR(VLOOKUP(LEFT(F4123,4),Tabla3[[COD]:[PROCESO]],5,0),"")</f>
        <v/>
      </c>
      <c r="B4123" s="15"/>
      <c r="C4123" s="85"/>
      <c r="D4123" s="84" t="e">
        <f>VLOOKUP(E4123,FINCAS!$A$2:$B$77,2,0)</f>
        <v>#N/A</v>
      </c>
      <c r="E4123" s="15"/>
      <c r="F4123" s="15"/>
      <c r="G4123" s="82" t="e">
        <f>VLOOKUP(F4123,'ESTADAR V3 2025'!$D$125:$E$240,2,0)</f>
        <v>#N/A</v>
      </c>
      <c r="H4123" s="86"/>
      <c r="I4123" s="86"/>
      <c r="J4123" s="15"/>
      <c r="K4123" s="92">
        <f t="shared" si="263"/>
        <v>0</v>
      </c>
      <c r="L4123" s="93">
        <f t="shared" si="264"/>
        <v>0</v>
      </c>
      <c r="M4123" s="94" t="str">
        <f>+IFERROR(VLOOKUP(LEFT(F4123,4),'ESTADAR V3 2025'!$C$4:$G$116,4,0),"")</f>
        <v/>
      </c>
      <c r="N4123" s="95" t="str">
        <f t="shared" si="265"/>
        <v/>
      </c>
      <c r="O4123" s="96" t="str">
        <f t="shared" si="266"/>
        <v/>
      </c>
      <c r="P4123" s="14"/>
      <c r="Q4123" s="14"/>
      <c r="R4123" s="218" t="e">
        <f>+VLOOKUP(F4123,'ESTADAR V3 2025'!$D$125:$G$236,4,FALSE)</f>
        <v>#N/A</v>
      </c>
    </row>
    <row r="4124" spans="1:18" x14ac:dyDescent="0.35">
      <c r="A4124" s="83" t="str">
        <f>IFERROR(VLOOKUP(LEFT(F4124,4),Tabla3[[COD]:[PROCESO]],5,0),"")</f>
        <v/>
      </c>
      <c r="B4124" s="15"/>
      <c r="C4124" s="85"/>
      <c r="D4124" s="84" t="e">
        <f>VLOOKUP(E4124,FINCAS!$A$2:$B$77,2,0)</f>
        <v>#N/A</v>
      </c>
      <c r="E4124" s="15"/>
      <c r="F4124" s="15"/>
      <c r="G4124" s="82" t="e">
        <f>VLOOKUP(F4124,'ESTADAR V3 2025'!$D$125:$E$240,2,0)</f>
        <v>#N/A</v>
      </c>
      <c r="H4124" s="86"/>
      <c r="I4124" s="86"/>
      <c r="J4124" s="15"/>
      <c r="K4124" s="92">
        <f t="shared" si="263"/>
        <v>0</v>
      </c>
      <c r="L4124" s="93">
        <f t="shared" si="264"/>
        <v>0</v>
      </c>
      <c r="M4124" s="94" t="str">
        <f>+IFERROR(VLOOKUP(LEFT(F4124,4),'ESTADAR V3 2025'!$C$4:$G$116,4,0),"")</f>
        <v/>
      </c>
      <c r="N4124" s="95" t="str">
        <f t="shared" si="265"/>
        <v/>
      </c>
      <c r="O4124" s="96" t="str">
        <f t="shared" si="266"/>
        <v/>
      </c>
      <c r="P4124" s="14"/>
      <c r="Q4124" s="14"/>
      <c r="R4124" s="218" t="e">
        <f>+VLOOKUP(F4124,'ESTADAR V3 2025'!$D$125:$G$236,4,FALSE)</f>
        <v>#N/A</v>
      </c>
    </row>
    <row r="4125" spans="1:18" x14ac:dyDescent="0.35">
      <c r="A4125" s="83" t="str">
        <f>IFERROR(VLOOKUP(LEFT(F4125,4),Tabla3[[COD]:[PROCESO]],5,0),"")</f>
        <v/>
      </c>
      <c r="B4125" s="15"/>
      <c r="C4125" s="85"/>
      <c r="D4125" s="84" t="e">
        <f>VLOOKUP(E4125,FINCAS!$A$2:$B$77,2,0)</f>
        <v>#N/A</v>
      </c>
      <c r="E4125" s="15"/>
      <c r="F4125" s="15"/>
      <c r="G4125" s="82" t="e">
        <f>VLOOKUP(F4125,'ESTADAR V3 2025'!$D$125:$E$240,2,0)</f>
        <v>#N/A</v>
      </c>
      <c r="H4125" s="86"/>
      <c r="I4125" s="86"/>
      <c r="J4125" s="15"/>
      <c r="K4125" s="92">
        <f t="shared" si="263"/>
        <v>0</v>
      </c>
      <c r="L4125" s="93">
        <f t="shared" si="264"/>
        <v>0</v>
      </c>
      <c r="M4125" s="94" t="str">
        <f>+IFERROR(VLOOKUP(LEFT(F4125,4),'ESTADAR V3 2025'!$C$4:$G$116,4,0),"")</f>
        <v/>
      </c>
      <c r="N4125" s="95" t="str">
        <f t="shared" si="265"/>
        <v/>
      </c>
      <c r="O4125" s="96" t="str">
        <f t="shared" si="266"/>
        <v/>
      </c>
      <c r="P4125" s="14"/>
      <c r="Q4125" s="14"/>
      <c r="R4125" s="218" t="e">
        <f>+VLOOKUP(F4125,'ESTADAR V3 2025'!$D$125:$G$236,4,FALSE)</f>
        <v>#N/A</v>
      </c>
    </row>
    <row r="4126" spans="1:18" x14ac:dyDescent="0.35">
      <c r="A4126" s="83" t="str">
        <f>IFERROR(VLOOKUP(LEFT(F4126,4),Tabla3[[COD]:[PROCESO]],5,0),"")</f>
        <v/>
      </c>
      <c r="B4126" s="15"/>
      <c r="C4126" s="85"/>
      <c r="D4126" s="84" t="e">
        <f>VLOOKUP(E4126,FINCAS!$A$2:$B$77,2,0)</f>
        <v>#N/A</v>
      </c>
      <c r="E4126" s="15"/>
      <c r="F4126" s="15"/>
      <c r="G4126" s="82" t="e">
        <f>VLOOKUP(F4126,'ESTADAR V3 2025'!$D$125:$E$240,2,0)</f>
        <v>#N/A</v>
      </c>
      <c r="H4126" s="86"/>
      <c r="I4126" s="86"/>
      <c r="J4126" s="15"/>
      <c r="K4126" s="92">
        <f t="shared" si="263"/>
        <v>0</v>
      </c>
      <c r="L4126" s="93">
        <f t="shared" si="264"/>
        <v>0</v>
      </c>
      <c r="M4126" s="94" t="str">
        <f>+IFERROR(VLOOKUP(LEFT(F4126,4),'ESTADAR V3 2025'!$C$4:$G$116,4,0),"")</f>
        <v/>
      </c>
      <c r="N4126" s="95" t="str">
        <f t="shared" si="265"/>
        <v/>
      </c>
      <c r="O4126" s="96" t="str">
        <f t="shared" si="266"/>
        <v/>
      </c>
      <c r="P4126" s="14"/>
      <c r="Q4126" s="14"/>
      <c r="R4126" s="218" t="e">
        <f>+VLOOKUP(F4126,'ESTADAR V3 2025'!$D$125:$G$236,4,FALSE)</f>
        <v>#N/A</v>
      </c>
    </row>
    <row r="4127" spans="1:18" x14ac:dyDescent="0.35">
      <c r="A4127" s="83" t="str">
        <f>IFERROR(VLOOKUP(LEFT(F4127,4),Tabla3[[COD]:[PROCESO]],5,0),"")</f>
        <v/>
      </c>
      <c r="B4127" s="15"/>
      <c r="C4127" s="85"/>
      <c r="D4127" s="84" t="e">
        <f>VLOOKUP(E4127,FINCAS!$A$2:$B$77,2,0)</f>
        <v>#N/A</v>
      </c>
      <c r="E4127" s="15"/>
      <c r="F4127" s="15"/>
      <c r="G4127" s="82" t="e">
        <f>VLOOKUP(F4127,'ESTADAR V3 2025'!$D$125:$E$240,2,0)</f>
        <v>#N/A</v>
      </c>
      <c r="H4127" s="86"/>
      <c r="I4127" s="86"/>
      <c r="J4127" s="15"/>
      <c r="K4127" s="92">
        <f t="shared" si="263"/>
        <v>0</v>
      </c>
      <c r="L4127" s="93">
        <f t="shared" si="264"/>
        <v>0</v>
      </c>
      <c r="M4127" s="94" t="str">
        <f>+IFERROR(VLOOKUP(LEFT(F4127,4),'ESTADAR V3 2025'!$C$4:$G$116,4,0),"")</f>
        <v/>
      </c>
      <c r="N4127" s="95" t="str">
        <f t="shared" si="265"/>
        <v/>
      </c>
      <c r="O4127" s="96" t="str">
        <f t="shared" si="266"/>
        <v/>
      </c>
      <c r="P4127" s="14"/>
      <c r="Q4127" s="14"/>
      <c r="R4127" s="218" t="e">
        <f>+VLOOKUP(F4127,'ESTADAR V3 2025'!$D$125:$G$236,4,FALSE)</f>
        <v>#N/A</v>
      </c>
    </row>
    <row r="4128" spans="1:18" x14ac:dyDescent="0.35">
      <c r="A4128" s="83" t="str">
        <f>IFERROR(VLOOKUP(LEFT(F4128,4),Tabla3[[COD]:[PROCESO]],5,0),"")</f>
        <v/>
      </c>
      <c r="B4128" s="15"/>
      <c r="C4128" s="85"/>
      <c r="D4128" s="84" t="e">
        <f>VLOOKUP(E4128,FINCAS!$A$2:$B$77,2,0)</f>
        <v>#N/A</v>
      </c>
      <c r="E4128" s="15"/>
      <c r="F4128" s="15"/>
      <c r="G4128" s="82" t="e">
        <f>VLOOKUP(F4128,'ESTADAR V3 2025'!$D$125:$E$240,2,0)</f>
        <v>#N/A</v>
      </c>
      <c r="H4128" s="86"/>
      <c r="I4128" s="86"/>
      <c r="J4128" s="15"/>
      <c r="K4128" s="92">
        <f t="shared" si="263"/>
        <v>0</v>
      </c>
      <c r="L4128" s="93">
        <f t="shared" si="264"/>
        <v>0</v>
      </c>
      <c r="M4128" s="94" t="str">
        <f>+IFERROR(VLOOKUP(LEFT(F4128,4),'ESTADAR V3 2025'!$C$4:$G$116,4,0),"")</f>
        <v/>
      </c>
      <c r="N4128" s="95" t="str">
        <f t="shared" si="265"/>
        <v/>
      </c>
      <c r="O4128" s="96" t="str">
        <f t="shared" si="266"/>
        <v/>
      </c>
      <c r="P4128" s="14"/>
      <c r="Q4128" s="14"/>
      <c r="R4128" s="218" t="e">
        <f>+VLOOKUP(F4128,'ESTADAR V3 2025'!$D$125:$G$236,4,FALSE)</f>
        <v>#N/A</v>
      </c>
    </row>
    <row r="4129" spans="1:18" x14ac:dyDescent="0.35">
      <c r="A4129" s="83" t="str">
        <f>IFERROR(VLOOKUP(LEFT(F4129,4),Tabla3[[COD]:[PROCESO]],5,0),"")</f>
        <v/>
      </c>
      <c r="B4129" s="15"/>
      <c r="C4129" s="85"/>
      <c r="D4129" s="84" t="e">
        <f>VLOOKUP(E4129,FINCAS!$A$2:$B$77,2,0)</f>
        <v>#N/A</v>
      </c>
      <c r="E4129" s="15"/>
      <c r="F4129" s="15"/>
      <c r="G4129" s="82" t="e">
        <f>VLOOKUP(F4129,'ESTADAR V3 2025'!$D$125:$E$240,2,0)</f>
        <v>#N/A</v>
      </c>
      <c r="H4129" s="86"/>
      <c r="I4129" s="86"/>
      <c r="J4129" s="15"/>
      <c r="K4129" s="92">
        <f t="shared" ref="K4129:K4192" si="267">+IFERROR(L4129,M4129)</f>
        <v>0</v>
      </c>
      <c r="L4129" s="93">
        <f t="shared" ref="L4129:L4192" si="268">+(I4129-H4129)*24</f>
        <v>0</v>
      </c>
      <c r="M4129" s="94" t="str">
        <f>+IFERROR(VLOOKUP(LEFT(F4129,4),'ESTADAR V3 2025'!$C$4:$G$116,4,0),"")</f>
        <v/>
      </c>
      <c r="N4129" s="95" t="str">
        <f t="shared" ref="N4129:N4192" si="269">IFERROR(J4129/L4129,"")</f>
        <v/>
      </c>
      <c r="O4129" s="96" t="str">
        <f t="shared" ref="O4129:O4192" si="270">IFERROR(N4129/M4129,"")</f>
        <v/>
      </c>
      <c r="P4129" s="14"/>
      <c r="Q4129" s="14"/>
      <c r="R4129" s="218" t="e">
        <f>+VLOOKUP(F4129,'ESTADAR V3 2025'!$D$125:$G$236,4,FALSE)</f>
        <v>#N/A</v>
      </c>
    </row>
    <row r="4130" spans="1:18" x14ac:dyDescent="0.35">
      <c r="A4130" s="83" t="str">
        <f>IFERROR(VLOOKUP(LEFT(F4130,4),Tabla3[[COD]:[PROCESO]],5,0),"")</f>
        <v/>
      </c>
      <c r="B4130" s="15"/>
      <c r="C4130" s="85"/>
      <c r="D4130" s="84" t="e">
        <f>VLOOKUP(E4130,FINCAS!$A$2:$B$77,2,0)</f>
        <v>#N/A</v>
      </c>
      <c r="E4130" s="15"/>
      <c r="F4130" s="15"/>
      <c r="G4130" s="82" t="e">
        <f>VLOOKUP(F4130,'ESTADAR V3 2025'!$D$125:$E$240,2,0)</f>
        <v>#N/A</v>
      </c>
      <c r="H4130" s="86"/>
      <c r="I4130" s="86"/>
      <c r="J4130" s="15"/>
      <c r="K4130" s="92">
        <f t="shared" si="267"/>
        <v>0</v>
      </c>
      <c r="L4130" s="93">
        <f t="shared" si="268"/>
        <v>0</v>
      </c>
      <c r="M4130" s="94" t="str">
        <f>+IFERROR(VLOOKUP(LEFT(F4130,4),'ESTADAR V3 2025'!$C$4:$G$116,4,0),"")</f>
        <v/>
      </c>
      <c r="N4130" s="95" t="str">
        <f t="shared" si="269"/>
        <v/>
      </c>
      <c r="O4130" s="96" t="str">
        <f t="shared" si="270"/>
        <v/>
      </c>
      <c r="P4130" s="14"/>
      <c r="Q4130" s="14"/>
      <c r="R4130" s="218" t="e">
        <f>+VLOOKUP(F4130,'ESTADAR V3 2025'!$D$125:$G$236,4,FALSE)</f>
        <v>#N/A</v>
      </c>
    </row>
    <row r="4131" spans="1:18" x14ac:dyDescent="0.35">
      <c r="A4131" s="83" t="str">
        <f>IFERROR(VLOOKUP(LEFT(F4131,4),Tabla3[[COD]:[PROCESO]],5,0),"")</f>
        <v/>
      </c>
      <c r="B4131" s="15"/>
      <c r="C4131" s="85"/>
      <c r="D4131" s="84" t="e">
        <f>VLOOKUP(E4131,FINCAS!$A$2:$B$77,2,0)</f>
        <v>#N/A</v>
      </c>
      <c r="E4131" s="15"/>
      <c r="F4131" s="15"/>
      <c r="G4131" s="82" t="e">
        <f>VLOOKUP(F4131,'ESTADAR V3 2025'!$D$125:$E$240,2,0)</f>
        <v>#N/A</v>
      </c>
      <c r="H4131" s="86"/>
      <c r="I4131" s="86"/>
      <c r="J4131" s="15"/>
      <c r="K4131" s="92">
        <f t="shared" si="267"/>
        <v>0</v>
      </c>
      <c r="L4131" s="93">
        <f t="shared" si="268"/>
        <v>0</v>
      </c>
      <c r="M4131" s="94" t="str">
        <f>+IFERROR(VLOOKUP(LEFT(F4131,4),'ESTADAR V3 2025'!$C$4:$G$116,4,0),"")</f>
        <v/>
      </c>
      <c r="N4131" s="95" t="str">
        <f t="shared" si="269"/>
        <v/>
      </c>
      <c r="O4131" s="96" t="str">
        <f t="shared" si="270"/>
        <v/>
      </c>
      <c r="P4131" s="14"/>
      <c r="Q4131" s="14"/>
      <c r="R4131" s="218" t="e">
        <f>+VLOOKUP(F4131,'ESTADAR V3 2025'!$D$125:$G$236,4,FALSE)</f>
        <v>#N/A</v>
      </c>
    </row>
    <row r="4132" spans="1:18" x14ac:dyDescent="0.35">
      <c r="A4132" s="83" t="str">
        <f>IFERROR(VLOOKUP(LEFT(F4132,4),Tabla3[[COD]:[PROCESO]],5,0),"")</f>
        <v/>
      </c>
      <c r="B4132" s="15"/>
      <c r="C4132" s="85"/>
      <c r="D4132" s="84" t="e">
        <f>VLOOKUP(E4132,FINCAS!$A$2:$B$77,2,0)</f>
        <v>#N/A</v>
      </c>
      <c r="E4132" s="15"/>
      <c r="F4132" s="15"/>
      <c r="G4132" s="82" t="e">
        <f>VLOOKUP(F4132,'ESTADAR V3 2025'!$D$125:$E$240,2,0)</f>
        <v>#N/A</v>
      </c>
      <c r="H4132" s="86"/>
      <c r="I4132" s="86"/>
      <c r="J4132" s="15"/>
      <c r="K4132" s="92">
        <f t="shared" si="267"/>
        <v>0</v>
      </c>
      <c r="L4132" s="93">
        <f t="shared" si="268"/>
        <v>0</v>
      </c>
      <c r="M4132" s="94" t="str">
        <f>+IFERROR(VLOOKUP(LEFT(F4132,4),'ESTADAR V3 2025'!$C$4:$G$116,4,0),"")</f>
        <v/>
      </c>
      <c r="N4132" s="95" t="str">
        <f t="shared" si="269"/>
        <v/>
      </c>
      <c r="O4132" s="96" t="str">
        <f t="shared" si="270"/>
        <v/>
      </c>
      <c r="P4132" s="14"/>
      <c r="Q4132" s="14"/>
      <c r="R4132" s="218" t="e">
        <f>+VLOOKUP(F4132,'ESTADAR V3 2025'!$D$125:$G$236,4,FALSE)</f>
        <v>#N/A</v>
      </c>
    </row>
    <row r="4133" spans="1:18" x14ac:dyDescent="0.35">
      <c r="A4133" s="83" t="str">
        <f>IFERROR(VLOOKUP(LEFT(F4133,4),Tabla3[[COD]:[PROCESO]],5,0),"")</f>
        <v/>
      </c>
      <c r="B4133" s="15"/>
      <c r="C4133" s="85"/>
      <c r="D4133" s="84" t="e">
        <f>VLOOKUP(E4133,FINCAS!$A$2:$B$77,2,0)</f>
        <v>#N/A</v>
      </c>
      <c r="E4133" s="15"/>
      <c r="F4133" s="15"/>
      <c r="G4133" s="82" t="e">
        <f>VLOOKUP(F4133,'ESTADAR V3 2025'!$D$125:$E$240,2,0)</f>
        <v>#N/A</v>
      </c>
      <c r="H4133" s="86"/>
      <c r="I4133" s="86"/>
      <c r="J4133" s="15"/>
      <c r="K4133" s="92">
        <f t="shared" si="267"/>
        <v>0</v>
      </c>
      <c r="L4133" s="93">
        <f t="shared" si="268"/>
        <v>0</v>
      </c>
      <c r="M4133" s="94" t="str">
        <f>+IFERROR(VLOOKUP(LEFT(F4133,4),'ESTADAR V3 2025'!$C$4:$G$116,4,0),"")</f>
        <v/>
      </c>
      <c r="N4133" s="95" t="str">
        <f t="shared" si="269"/>
        <v/>
      </c>
      <c r="O4133" s="96" t="str">
        <f t="shared" si="270"/>
        <v/>
      </c>
      <c r="P4133" s="14"/>
      <c r="Q4133" s="14"/>
      <c r="R4133" s="218" t="e">
        <f>+VLOOKUP(F4133,'ESTADAR V3 2025'!$D$125:$G$236,4,FALSE)</f>
        <v>#N/A</v>
      </c>
    </row>
    <row r="4134" spans="1:18" x14ac:dyDescent="0.35">
      <c r="A4134" s="83" t="str">
        <f>IFERROR(VLOOKUP(LEFT(F4134,4),Tabla3[[COD]:[PROCESO]],5,0),"")</f>
        <v/>
      </c>
      <c r="B4134" s="15"/>
      <c r="C4134" s="85"/>
      <c r="D4134" s="84" t="e">
        <f>VLOOKUP(E4134,FINCAS!$A$2:$B$77,2,0)</f>
        <v>#N/A</v>
      </c>
      <c r="E4134" s="15"/>
      <c r="F4134" s="15"/>
      <c r="G4134" s="82" t="e">
        <f>VLOOKUP(F4134,'ESTADAR V3 2025'!$D$125:$E$240,2,0)</f>
        <v>#N/A</v>
      </c>
      <c r="H4134" s="86"/>
      <c r="I4134" s="86"/>
      <c r="J4134" s="15"/>
      <c r="K4134" s="92">
        <f t="shared" si="267"/>
        <v>0</v>
      </c>
      <c r="L4134" s="93">
        <f t="shared" si="268"/>
        <v>0</v>
      </c>
      <c r="M4134" s="94" t="str">
        <f>+IFERROR(VLOOKUP(LEFT(F4134,4),'ESTADAR V3 2025'!$C$4:$G$116,4,0),"")</f>
        <v/>
      </c>
      <c r="N4134" s="95" t="str">
        <f t="shared" si="269"/>
        <v/>
      </c>
      <c r="O4134" s="96" t="str">
        <f t="shared" si="270"/>
        <v/>
      </c>
      <c r="P4134" s="14"/>
      <c r="Q4134" s="14"/>
      <c r="R4134" s="218" t="e">
        <f>+VLOOKUP(F4134,'ESTADAR V3 2025'!$D$125:$G$236,4,FALSE)</f>
        <v>#N/A</v>
      </c>
    </row>
    <row r="4135" spans="1:18" x14ac:dyDescent="0.35">
      <c r="A4135" s="83" t="str">
        <f>IFERROR(VLOOKUP(LEFT(F4135,4),Tabla3[[COD]:[PROCESO]],5,0),"")</f>
        <v/>
      </c>
      <c r="B4135" s="15"/>
      <c r="C4135" s="85"/>
      <c r="D4135" s="84" t="e">
        <f>VLOOKUP(E4135,FINCAS!$A$2:$B$77,2,0)</f>
        <v>#N/A</v>
      </c>
      <c r="E4135" s="15"/>
      <c r="F4135" s="15"/>
      <c r="G4135" s="82" t="e">
        <f>VLOOKUP(F4135,'ESTADAR V3 2025'!$D$125:$E$240,2,0)</f>
        <v>#N/A</v>
      </c>
      <c r="H4135" s="86"/>
      <c r="I4135" s="86"/>
      <c r="J4135" s="15"/>
      <c r="K4135" s="92">
        <f t="shared" si="267"/>
        <v>0</v>
      </c>
      <c r="L4135" s="93">
        <f t="shared" si="268"/>
        <v>0</v>
      </c>
      <c r="M4135" s="94" t="str">
        <f>+IFERROR(VLOOKUP(LEFT(F4135,4),'ESTADAR V3 2025'!$C$4:$G$116,4,0),"")</f>
        <v/>
      </c>
      <c r="N4135" s="95" t="str">
        <f t="shared" si="269"/>
        <v/>
      </c>
      <c r="O4135" s="96" t="str">
        <f t="shared" si="270"/>
        <v/>
      </c>
      <c r="P4135" s="14"/>
      <c r="Q4135" s="14"/>
      <c r="R4135" s="218" t="e">
        <f>+VLOOKUP(F4135,'ESTADAR V3 2025'!$D$125:$G$236,4,FALSE)</f>
        <v>#N/A</v>
      </c>
    </row>
    <row r="4136" spans="1:18" x14ac:dyDescent="0.35">
      <c r="A4136" s="83" t="str">
        <f>IFERROR(VLOOKUP(LEFT(F4136,4),Tabla3[[COD]:[PROCESO]],5,0),"")</f>
        <v/>
      </c>
      <c r="B4136" s="15"/>
      <c r="C4136" s="85"/>
      <c r="D4136" s="84" t="e">
        <f>VLOOKUP(E4136,FINCAS!$A$2:$B$77,2,0)</f>
        <v>#N/A</v>
      </c>
      <c r="E4136" s="15"/>
      <c r="F4136" s="15"/>
      <c r="G4136" s="82" t="e">
        <f>VLOOKUP(F4136,'ESTADAR V3 2025'!$D$125:$E$240,2,0)</f>
        <v>#N/A</v>
      </c>
      <c r="H4136" s="86"/>
      <c r="I4136" s="86"/>
      <c r="J4136" s="15"/>
      <c r="K4136" s="92">
        <f t="shared" si="267"/>
        <v>0</v>
      </c>
      <c r="L4136" s="93">
        <f t="shared" si="268"/>
        <v>0</v>
      </c>
      <c r="M4136" s="94" t="str">
        <f>+IFERROR(VLOOKUP(LEFT(F4136,4),'ESTADAR V3 2025'!$C$4:$G$116,4,0),"")</f>
        <v/>
      </c>
      <c r="N4136" s="95" t="str">
        <f t="shared" si="269"/>
        <v/>
      </c>
      <c r="O4136" s="96" t="str">
        <f t="shared" si="270"/>
        <v/>
      </c>
      <c r="P4136" s="14"/>
      <c r="Q4136" s="14"/>
      <c r="R4136" s="218" t="e">
        <f>+VLOOKUP(F4136,'ESTADAR V3 2025'!$D$125:$G$236,4,FALSE)</f>
        <v>#N/A</v>
      </c>
    </row>
    <row r="4137" spans="1:18" x14ac:dyDescent="0.35">
      <c r="A4137" s="83" t="str">
        <f>IFERROR(VLOOKUP(LEFT(F4137,4),Tabla3[[COD]:[PROCESO]],5,0),"")</f>
        <v/>
      </c>
      <c r="B4137" s="15"/>
      <c r="C4137" s="85"/>
      <c r="D4137" s="84" t="e">
        <f>VLOOKUP(E4137,FINCAS!$A$2:$B$77,2,0)</f>
        <v>#N/A</v>
      </c>
      <c r="E4137" s="15"/>
      <c r="F4137" s="15"/>
      <c r="G4137" s="82" t="e">
        <f>VLOOKUP(F4137,'ESTADAR V3 2025'!$D$125:$E$240,2,0)</f>
        <v>#N/A</v>
      </c>
      <c r="H4137" s="86"/>
      <c r="I4137" s="86"/>
      <c r="J4137" s="15"/>
      <c r="K4137" s="92">
        <f t="shared" si="267"/>
        <v>0</v>
      </c>
      <c r="L4137" s="93">
        <f t="shared" si="268"/>
        <v>0</v>
      </c>
      <c r="M4137" s="94" t="str">
        <f>+IFERROR(VLOOKUP(LEFT(F4137,4),'ESTADAR V3 2025'!$C$4:$G$116,4,0),"")</f>
        <v/>
      </c>
      <c r="N4137" s="95" t="str">
        <f t="shared" si="269"/>
        <v/>
      </c>
      <c r="O4137" s="96" t="str">
        <f t="shared" si="270"/>
        <v/>
      </c>
      <c r="P4137" s="14"/>
      <c r="Q4137" s="14"/>
      <c r="R4137" s="218" t="e">
        <f>+VLOOKUP(F4137,'ESTADAR V3 2025'!$D$125:$G$236,4,FALSE)</f>
        <v>#N/A</v>
      </c>
    </row>
    <row r="4138" spans="1:18" x14ac:dyDescent="0.35">
      <c r="A4138" s="83" t="str">
        <f>IFERROR(VLOOKUP(LEFT(F4138,4),Tabla3[[COD]:[PROCESO]],5,0),"")</f>
        <v/>
      </c>
      <c r="B4138" s="15"/>
      <c r="C4138" s="85"/>
      <c r="D4138" s="84" t="e">
        <f>VLOOKUP(E4138,FINCAS!$A$2:$B$77,2,0)</f>
        <v>#N/A</v>
      </c>
      <c r="E4138" s="15"/>
      <c r="F4138" s="15"/>
      <c r="G4138" s="82" t="e">
        <f>VLOOKUP(F4138,'ESTADAR V3 2025'!$D$125:$E$240,2,0)</f>
        <v>#N/A</v>
      </c>
      <c r="H4138" s="86"/>
      <c r="I4138" s="86"/>
      <c r="J4138" s="15"/>
      <c r="K4138" s="92">
        <f t="shared" si="267"/>
        <v>0</v>
      </c>
      <c r="L4138" s="93">
        <f t="shared" si="268"/>
        <v>0</v>
      </c>
      <c r="M4138" s="94" t="str">
        <f>+IFERROR(VLOOKUP(LEFT(F4138,4),'ESTADAR V3 2025'!$C$4:$G$116,4,0),"")</f>
        <v/>
      </c>
      <c r="N4138" s="95" t="str">
        <f t="shared" si="269"/>
        <v/>
      </c>
      <c r="O4138" s="96" t="str">
        <f t="shared" si="270"/>
        <v/>
      </c>
      <c r="P4138" s="14"/>
      <c r="Q4138" s="14"/>
      <c r="R4138" s="218" t="e">
        <f>+VLOOKUP(F4138,'ESTADAR V3 2025'!$D$125:$G$236,4,FALSE)</f>
        <v>#N/A</v>
      </c>
    </row>
    <row r="4139" spans="1:18" x14ac:dyDescent="0.35">
      <c r="A4139" s="83" t="str">
        <f>IFERROR(VLOOKUP(LEFT(F4139,4),Tabla3[[COD]:[PROCESO]],5,0),"")</f>
        <v/>
      </c>
      <c r="B4139" s="15"/>
      <c r="C4139" s="85"/>
      <c r="D4139" s="84" t="e">
        <f>VLOOKUP(E4139,FINCAS!$A$2:$B$77,2,0)</f>
        <v>#N/A</v>
      </c>
      <c r="E4139" s="15"/>
      <c r="F4139" s="15"/>
      <c r="G4139" s="82" t="e">
        <f>VLOOKUP(F4139,'ESTADAR V3 2025'!$D$125:$E$240,2,0)</f>
        <v>#N/A</v>
      </c>
      <c r="H4139" s="86"/>
      <c r="I4139" s="86"/>
      <c r="J4139" s="15"/>
      <c r="K4139" s="92">
        <f t="shared" si="267"/>
        <v>0</v>
      </c>
      <c r="L4139" s="93">
        <f t="shared" si="268"/>
        <v>0</v>
      </c>
      <c r="M4139" s="94" t="str">
        <f>+IFERROR(VLOOKUP(LEFT(F4139,4),'ESTADAR V3 2025'!$C$4:$G$116,4,0),"")</f>
        <v/>
      </c>
      <c r="N4139" s="95" t="str">
        <f t="shared" si="269"/>
        <v/>
      </c>
      <c r="O4139" s="96" t="str">
        <f t="shared" si="270"/>
        <v/>
      </c>
      <c r="P4139" s="14"/>
      <c r="Q4139" s="14"/>
      <c r="R4139" s="218" t="e">
        <f>+VLOOKUP(F4139,'ESTADAR V3 2025'!$D$125:$G$236,4,FALSE)</f>
        <v>#N/A</v>
      </c>
    </row>
    <row r="4140" spans="1:18" x14ac:dyDescent="0.35">
      <c r="A4140" s="83" t="str">
        <f>IFERROR(VLOOKUP(LEFT(F4140,4),Tabla3[[COD]:[PROCESO]],5,0),"")</f>
        <v/>
      </c>
      <c r="B4140" s="15"/>
      <c r="C4140" s="85"/>
      <c r="D4140" s="84" t="e">
        <f>VLOOKUP(E4140,FINCAS!$A$2:$B$77,2,0)</f>
        <v>#N/A</v>
      </c>
      <c r="E4140" s="15"/>
      <c r="F4140" s="15"/>
      <c r="G4140" s="82" t="e">
        <f>VLOOKUP(F4140,'ESTADAR V3 2025'!$D$125:$E$240,2,0)</f>
        <v>#N/A</v>
      </c>
      <c r="H4140" s="86"/>
      <c r="I4140" s="86"/>
      <c r="J4140" s="15"/>
      <c r="K4140" s="92">
        <f t="shared" si="267"/>
        <v>0</v>
      </c>
      <c r="L4140" s="93">
        <f t="shared" si="268"/>
        <v>0</v>
      </c>
      <c r="M4140" s="94" t="str">
        <f>+IFERROR(VLOOKUP(LEFT(F4140,4),'ESTADAR V3 2025'!$C$4:$G$116,4,0),"")</f>
        <v/>
      </c>
      <c r="N4140" s="95" t="str">
        <f t="shared" si="269"/>
        <v/>
      </c>
      <c r="O4140" s="96" t="str">
        <f t="shared" si="270"/>
        <v/>
      </c>
      <c r="P4140" s="14"/>
      <c r="Q4140" s="14"/>
      <c r="R4140" s="218" t="e">
        <f>+VLOOKUP(F4140,'ESTADAR V3 2025'!$D$125:$G$236,4,FALSE)</f>
        <v>#N/A</v>
      </c>
    </row>
    <row r="4141" spans="1:18" x14ac:dyDescent="0.35">
      <c r="A4141" s="83" t="str">
        <f>IFERROR(VLOOKUP(LEFT(F4141,4),Tabla3[[COD]:[PROCESO]],5,0),"")</f>
        <v/>
      </c>
      <c r="B4141" s="15"/>
      <c r="C4141" s="85"/>
      <c r="D4141" s="84" t="e">
        <f>VLOOKUP(E4141,FINCAS!$A$2:$B$77,2,0)</f>
        <v>#N/A</v>
      </c>
      <c r="E4141" s="15"/>
      <c r="F4141" s="15"/>
      <c r="G4141" s="82" t="e">
        <f>VLOOKUP(F4141,'ESTADAR V3 2025'!$D$125:$E$240,2,0)</f>
        <v>#N/A</v>
      </c>
      <c r="H4141" s="86"/>
      <c r="I4141" s="86"/>
      <c r="J4141" s="15"/>
      <c r="K4141" s="92">
        <f t="shared" si="267"/>
        <v>0</v>
      </c>
      <c r="L4141" s="93">
        <f t="shared" si="268"/>
        <v>0</v>
      </c>
      <c r="M4141" s="94" t="str">
        <f>+IFERROR(VLOOKUP(LEFT(F4141,4),'ESTADAR V3 2025'!$C$4:$G$116,4,0),"")</f>
        <v/>
      </c>
      <c r="N4141" s="95" t="str">
        <f t="shared" si="269"/>
        <v/>
      </c>
      <c r="O4141" s="96" t="str">
        <f t="shared" si="270"/>
        <v/>
      </c>
      <c r="P4141" s="14"/>
      <c r="Q4141" s="14"/>
      <c r="R4141" s="218" t="e">
        <f>+VLOOKUP(F4141,'ESTADAR V3 2025'!$D$125:$G$236,4,FALSE)</f>
        <v>#N/A</v>
      </c>
    </row>
    <row r="4142" spans="1:18" x14ac:dyDescent="0.35">
      <c r="A4142" s="83" t="str">
        <f>IFERROR(VLOOKUP(LEFT(F4142,4),Tabla3[[COD]:[PROCESO]],5,0),"")</f>
        <v/>
      </c>
      <c r="B4142" s="15"/>
      <c r="C4142" s="85"/>
      <c r="D4142" s="84" t="e">
        <f>VLOOKUP(E4142,FINCAS!$A$2:$B$77,2,0)</f>
        <v>#N/A</v>
      </c>
      <c r="E4142" s="15"/>
      <c r="F4142" s="15"/>
      <c r="G4142" s="82" t="e">
        <f>VLOOKUP(F4142,'ESTADAR V3 2025'!$D$125:$E$240,2,0)</f>
        <v>#N/A</v>
      </c>
      <c r="H4142" s="86"/>
      <c r="I4142" s="86"/>
      <c r="J4142" s="15"/>
      <c r="K4142" s="92">
        <f t="shared" si="267"/>
        <v>0</v>
      </c>
      <c r="L4142" s="93">
        <f t="shared" si="268"/>
        <v>0</v>
      </c>
      <c r="M4142" s="94" t="str">
        <f>+IFERROR(VLOOKUP(LEFT(F4142,4),'ESTADAR V3 2025'!$C$4:$G$116,4,0),"")</f>
        <v/>
      </c>
      <c r="N4142" s="95" t="str">
        <f t="shared" si="269"/>
        <v/>
      </c>
      <c r="O4142" s="96" t="str">
        <f t="shared" si="270"/>
        <v/>
      </c>
      <c r="P4142" s="14"/>
      <c r="Q4142" s="14"/>
      <c r="R4142" s="218" t="e">
        <f>+VLOOKUP(F4142,'ESTADAR V3 2025'!$D$125:$G$236,4,FALSE)</f>
        <v>#N/A</v>
      </c>
    </row>
    <row r="4143" spans="1:18" x14ac:dyDescent="0.35">
      <c r="A4143" s="83" t="str">
        <f>IFERROR(VLOOKUP(LEFT(F4143,4),Tabla3[[COD]:[PROCESO]],5,0),"")</f>
        <v/>
      </c>
      <c r="B4143" s="15"/>
      <c r="C4143" s="85"/>
      <c r="D4143" s="84" t="e">
        <f>VLOOKUP(E4143,FINCAS!$A$2:$B$77,2,0)</f>
        <v>#N/A</v>
      </c>
      <c r="E4143" s="15"/>
      <c r="F4143" s="15"/>
      <c r="G4143" s="82" t="e">
        <f>VLOOKUP(F4143,'ESTADAR V3 2025'!$D$125:$E$240,2,0)</f>
        <v>#N/A</v>
      </c>
      <c r="H4143" s="86"/>
      <c r="I4143" s="86"/>
      <c r="J4143" s="15"/>
      <c r="K4143" s="92">
        <f t="shared" si="267"/>
        <v>0</v>
      </c>
      <c r="L4143" s="93">
        <f t="shared" si="268"/>
        <v>0</v>
      </c>
      <c r="M4143" s="94" t="str">
        <f>+IFERROR(VLOOKUP(LEFT(F4143,4),'ESTADAR V3 2025'!$C$4:$G$116,4,0),"")</f>
        <v/>
      </c>
      <c r="N4143" s="95" t="str">
        <f t="shared" si="269"/>
        <v/>
      </c>
      <c r="O4143" s="96" t="str">
        <f t="shared" si="270"/>
        <v/>
      </c>
      <c r="P4143" s="14"/>
      <c r="Q4143" s="14"/>
      <c r="R4143" s="218" t="e">
        <f>+VLOOKUP(F4143,'ESTADAR V3 2025'!$D$125:$G$236,4,FALSE)</f>
        <v>#N/A</v>
      </c>
    </row>
    <row r="4144" spans="1:18" x14ac:dyDescent="0.35">
      <c r="A4144" s="83" t="str">
        <f>IFERROR(VLOOKUP(LEFT(F4144,4),Tabla3[[COD]:[PROCESO]],5,0),"")</f>
        <v/>
      </c>
      <c r="B4144" s="15"/>
      <c r="C4144" s="85"/>
      <c r="D4144" s="84" t="e">
        <f>VLOOKUP(E4144,FINCAS!$A$2:$B$77,2,0)</f>
        <v>#N/A</v>
      </c>
      <c r="E4144" s="15"/>
      <c r="F4144" s="15"/>
      <c r="G4144" s="82" t="e">
        <f>VLOOKUP(F4144,'ESTADAR V3 2025'!$D$125:$E$240,2,0)</f>
        <v>#N/A</v>
      </c>
      <c r="H4144" s="86"/>
      <c r="I4144" s="86"/>
      <c r="J4144" s="15"/>
      <c r="K4144" s="92">
        <f t="shared" si="267"/>
        <v>0</v>
      </c>
      <c r="L4144" s="93">
        <f t="shared" si="268"/>
        <v>0</v>
      </c>
      <c r="M4144" s="94" t="str">
        <f>+IFERROR(VLOOKUP(LEFT(F4144,4),'ESTADAR V3 2025'!$C$4:$G$116,4,0),"")</f>
        <v/>
      </c>
      <c r="N4144" s="95" t="str">
        <f t="shared" si="269"/>
        <v/>
      </c>
      <c r="O4144" s="96" t="str">
        <f t="shared" si="270"/>
        <v/>
      </c>
      <c r="P4144" s="14"/>
      <c r="Q4144" s="14"/>
      <c r="R4144" s="218" t="e">
        <f>+VLOOKUP(F4144,'ESTADAR V3 2025'!$D$125:$G$236,4,FALSE)</f>
        <v>#N/A</v>
      </c>
    </row>
    <row r="4145" spans="1:18" x14ac:dyDescent="0.35">
      <c r="A4145" s="83" t="str">
        <f>IFERROR(VLOOKUP(LEFT(F4145,4),Tabla3[[COD]:[PROCESO]],5,0),"")</f>
        <v/>
      </c>
      <c r="B4145" s="15"/>
      <c r="C4145" s="85"/>
      <c r="D4145" s="84" t="e">
        <f>VLOOKUP(E4145,FINCAS!$A$2:$B$77,2,0)</f>
        <v>#N/A</v>
      </c>
      <c r="E4145" s="15"/>
      <c r="F4145" s="15"/>
      <c r="G4145" s="82" t="e">
        <f>VLOOKUP(F4145,'ESTADAR V3 2025'!$D$125:$E$240,2,0)</f>
        <v>#N/A</v>
      </c>
      <c r="H4145" s="86"/>
      <c r="I4145" s="86"/>
      <c r="J4145" s="15"/>
      <c r="K4145" s="92">
        <f t="shared" si="267"/>
        <v>0</v>
      </c>
      <c r="L4145" s="93">
        <f t="shared" si="268"/>
        <v>0</v>
      </c>
      <c r="M4145" s="94" t="str">
        <f>+IFERROR(VLOOKUP(LEFT(F4145,4),'ESTADAR V3 2025'!$C$4:$G$116,4,0),"")</f>
        <v/>
      </c>
      <c r="N4145" s="95" t="str">
        <f t="shared" si="269"/>
        <v/>
      </c>
      <c r="O4145" s="96" t="str">
        <f t="shared" si="270"/>
        <v/>
      </c>
      <c r="P4145" s="14"/>
      <c r="Q4145" s="14"/>
      <c r="R4145" s="218" t="e">
        <f>+VLOOKUP(F4145,'ESTADAR V3 2025'!$D$125:$G$236,4,FALSE)</f>
        <v>#N/A</v>
      </c>
    </row>
    <row r="4146" spans="1:18" x14ac:dyDescent="0.35">
      <c r="A4146" s="83" t="str">
        <f>IFERROR(VLOOKUP(LEFT(F4146,4),Tabla3[[COD]:[PROCESO]],5,0),"")</f>
        <v/>
      </c>
      <c r="B4146" s="15"/>
      <c r="C4146" s="85"/>
      <c r="D4146" s="84" t="e">
        <f>VLOOKUP(E4146,FINCAS!$A$2:$B$77,2,0)</f>
        <v>#N/A</v>
      </c>
      <c r="E4146" s="15"/>
      <c r="F4146" s="15"/>
      <c r="G4146" s="82" t="e">
        <f>VLOOKUP(F4146,'ESTADAR V3 2025'!$D$125:$E$240,2,0)</f>
        <v>#N/A</v>
      </c>
      <c r="H4146" s="86"/>
      <c r="I4146" s="86"/>
      <c r="J4146" s="15"/>
      <c r="K4146" s="92">
        <f t="shared" si="267"/>
        <v>0</v>
      </c>
      <c r="L4146" s="93">
        <f t="shared" si="268"/>
        <v>0</v>
      </c>
      <c r="M4146" s="94" t="str">
        <f>+IFERROR(VLOOKUP(LEFT(F4146,4),'ESTADAR V3 2025'!$C$4:$G$116,4,0),"")</f>
        <v/>
      </c>
      <c r="N4146" s="95" t="str">
        <f t="shared" si="269"/>
        <v/>
      </c>
      <c r="O4146" s="96" t="str">
        <f t="shared" si="270"/>
        <v/>
      </c>
      <c r="P4146" s="14"/>
      <c r="Q4146" s="14"/>
      <c r="R4146" s="218" t="e">
        <f>+VLOOKUP(F4146,'ESTADAR V3 2025'!$D$125:$G$236,4,FALSE)</f>
        <v>#N/A</v>
      </c>
    </row>
    <row r="4147" spans="1:18" x14ac:dyDescent="0.35">
      <c r="A4147" s="83" t="str">
        <f>IFERROR(VLOOKUP(LEFT(F4147,4),Tabla3[[COD]:[PROCESO]],5,0),"")</f>
        <v/>
      </c>
      <c r="B4147" s="15"/>
      <c r="C4147" s="85"/>
      <c r="D4147" s="84" t="e">
        <f>VLOOKUP(E4147,FINCAS!$A$2:$B$77,2,0)</f>
        <v>#N/A</v>
      </c>
      <c r="E4147" s="15"/>
      <c r="F4147" s="15"/>
      <c r="G4147" s="82" t="e">
        <f>VLOOKUP(F4147,'ESTADAR V3 2025'!$D$125:$E$240,2,0)</f>
        <v>#N/A</v>
      </c>
      <c r="H4147" s="86"/>
      <c r="I4147" s="86"/>
      <c r="J4147" s="15"/>
      <c r="K4147" s="92">
        <f t="shared" si="267"/>
        <v>0</v>
      </c>
      <c r="L4147" s="93">
        <f t="shared" si="268"/>
        <v>0</v>
      </c>
      <c r="M4147" s="94" t="str">
        <f>+IFERROR(VLOOKUP(LEFT(F4147,4),'ESTADAR V3 2025'!$C$4:$G$116,4,0),"")</f>
        <v/>
      </c>
      <c r="N4147" s="95" t="str">
        <f t="shared" si="269"/>
        <v/>
      </c>
      <c r="O4147" s="96" t="str">
        <f t="shared" si="270"/>
        <v/>
      </c>
      <c r="P4147" s="14"/>
      <c r="Q4147" s="14"/>
      <c r="R4147" s="218" t="e">
        <f>+VLOOKUP(F4147,'ESTADAR V3 2025'!$D$125:$G$236,4,FALSE)</f>
        <v>#N/A</v>
      </c>
    </row>
    <row r="4148" spans="1:18" x14ac:dyDescent="0.35">
      <c r="A4148" s="83" t="str">
        <f>IFERROR(VLOOKUP(LEFT(F4148,4),Tabla3[[COD]:[PROCESO]],5,0),"")</f>
        <v/>
      </c>
      <c r="B4148" s="15"/>
      <c r="C4148" s="85"/>
      <c r="D4148" s="84" t="e">
        <f>VLOOKUP(E4148,FINCAS!$A$2:$B$77,2,0)</f>
        <v>#N/A</v>
      </c>
      <c r="E4148" s="15"/>
      <c r="F4148" s="15"/>
      <c r="G4148" s="82" t="e">
        <f>VLOOKUP(F4148,'ESTADAR V3 2025'!$D$125:$E$240,2,0)</f>
        <v>#N/A</v>
      </c>
      <c r="H4148" s="86"/>
      <c r="I4148" s="86"/>
      <c r="J4148" s="15"/>
      <c r="K4148" s="92">
        <f t="shared" si="267"/>
        <v>0</v>
      </c>
      <c r="L4148" s="93">
        <f t="shared" si="268"/>
        <v>0</v>
      </c>
      <c r="M4148" s="94" t="str">
        <f>+IFERROR(VLOOKUP(LEFT(F4148,4),'ESTADAR V3 2025'!$C$4:$G$116,4,0),"")</f>
        <v/>
      </c>
      <c r="N4148" s="95" t="str">
        <f t="shared" si="269"/>
        <v/>
      </c>
      <c r="O4148" s="96" t="str">
        <f t="shared" si="270"/>
        <v/>
      </c>
      <c r="P4148" s="14"/>
      <c r="Q4148" s="14"/>
      <c r="R4148" s="218" t="e">
        <f>+VLOOKUP(F4148,'ESTADAR V3 2025'!$D$125:$G$236,4,FALSE)</f>
        <v>#N/A</v>
      </c>
    </row>
    <row r="4149" spans="1:18" x14ac:dyDescent="0.35">
      <c r="A4149" s="83" t="str">
        <f>IFERROR(VLOOKUP(LEFT(F4149,4),Tabla3[[COD]:[PROCESO]],5,0),"")</f>
        <v/>
      </c>
      <c r="B4149" s="15"/>
      <c r="C4149" s="85"/>
      <c r="D4149" s="84" t="e">
        <f>VLOOKUP(E4149,FINCAS!$A$2:$B$77,2,0)</f>
        <v>#N/A</v>
      </c>
      <c r="E4149" s="15"/>
      <c r="F4149" s="15"/>
      <c r="G4149" s="82" t="e">
        <f>VLOOKUP(F4149,'ESTADAR V3 2025'!$D$125:$E$240,2,0)</f>
        <v>#N/A</v>
      </c>
      <c r="H4149" s="86"/>
      <c r="I4149" s="86"/>
      <c r="J4149" s="15"/>
      <c r="K4149" s="92">
        <f t="shared" si="267"/>
        <v>0</v>
      </c>
      <c r="L4149" s="93">
        <f t="shared" si="268"/>
        <v>0</v>
      </c>
      <c r="M4149" s="94" t="str">
        <f>+IFERROR(VLOOKUP(LEFT(F4149,4),'ESTADAR V3 2025'!$C$4:$G$116,4,0),"")</f>
        <v/>
      </c>
      <c r="N4149" s="95" t="str">
        <f t="shared" si="269"/>
        <v/>
      </c>
      <c r="O4149" s="96" t="str">
        <f t="shared" si="270"/>
        <v/>
      </c>
      <c r="P4149" s="14"/>
      <c r="Q4149" s="14"/>
      <c r="R4149" s="218" t="e">
        <f>+VLOOKUP(F4149,'ESTADAR V3 2025'!$D$125:$G$236,4,FALSE)</f>
        <v>#N/A</v>
      </c>
    </row>
    <row r="4150" spans="1:18" x14ac:dyDescent="0.35">
      <c r="A4150" s="83" t="str">
        <f>IFERROR(VLOOKUP(LEFT(F4150,4),Tabla3[[COD]:[PROCESO]],5,0),"")</f>
        <v/>
      </c>
      <c r="B4150" s="15"/>
      <c r="C4150" s="85"/>
      <c r="D4150" s="84" t="e">
        <f>VLOOKUP(E4150,FINCAS!$A$2:$B$77,2,0)</f>
        <v>#N/A</v>
      </c>
      <c r="E4150" s="15"/>
      <c r="F4150" s="15"/>
      <c r="G4150" s="82" t="e">
        <f>VLOOKUP(F4150,'ESTADAR V3 2025'!$D$125:$E$240,2,0)</f>
        <v>#N/A</v>
      </c>
      <c r="H4150" s="86"/>
      <c r="I4150" s="86"/>
      <c r="J4150" s="15"/>
      <c r="K4150" s="92">
        <f t="shared" si="267"/>
        <v>0</v>
      </c>
      <c r="L4150" s="93">
        <f t="shared" si="268"/>
        <v>0</v>
      </c>
      <c r="M4150" s="94" t="str">
        <f>+IFERROR(VLOOKUP(LEFT(F4150,4),'ESTADAR V3 2025'!$C$4:$G$116,4,0),"")</f>
        <v/>
      </c>
      <c r="N4150" s="95" t="str">
        <f t="shared" si="269"/>
        <v/>
      </c>
      <c r="O4150" s="96" t="str">
        <f t="shared" si="270"/>
        <v/>
      </c>
      <c r="P4150" s="14"/>
      <c r="Q4150" s="14"/>
      <c r="R4150" s="218" t="e">
        <f>+VLOOKUP(F4150,'ESTADAR V3 2025'!$D$125:$G$236,4,FALSE)</f>
        <v>#N/A</v>
      </c>
    </row>
    <row r="4151" spans="1:18" x14ac:dyDescent="0.35">
      <c r="A4151" s="83" t="str">
        <f>IFERROR(VLOOKUP(LEFT(F4151,4),Tabla3[[COD]:[PROCESO]],5,0),"")</f>
        <v/>
      </c>
      <c r="B4151" s="15"/>
      <c r="C4151" s="85"/>
      <c r="D4151" s="84" t="e">
        <f>VLOOKUP(E4151,FINCAS!$A$2:$B$77,2,0)</f>
        <v>#N/A</v>
      </c>
      <c r="E4151" s="15"/>
      <c r="F4151" s="15"/>
      <c r="G4151" s="82" t="e">
        <f>VLOOKUP(F4151,'ESTADAR V3 2025'!$D$125:$E$240,2,0)</f>
        <v>#N/A</v>
      </c>
      <c r="H4151" s="86"/>
      <c r="I4151" s="86"/>
      <c r="J4151" s="15"/>
      <c r="K4151" s="92">
        <f t="shared" si="267"/>
        <v>0</v>
      </c>
      <c r="L4151" s="93">
        <f t="shared" si="268"/>
        <v>0</v>
      </c>
      <c r="M4151" s="94" t="str">
        <f>+IFERROR(VLOOKUP(LEFT(F4151,4),'ESTADAR V3 2025'!$C$4:$G$116,4,0),"")</f>
        <v/>
      </c>
      <c r="N4151" s="95" t="str">
        <f t="shared" si="269"/>
        <v/>
      </c>
      <c r="O4151" s="96" t="str">
        <f t="shared" si="270"/>
        <v/>
      </c>
      <c r="P4151" s="14"/>
      <c r="Q4151" s="14"/>
      <c r="R4151" s="218" t="e">
        <f>+VLOOKUP(F4151,'ESTADAR V3 2025'!$D$125:$G$236,4,FALSE)</f>
        <v>#N/A</v>
      </c>
    </row>
    <row r="4152" spans="1:18" x14ac:dyDescent="0.35">
      <c r="A4152" s="83" t="str">
        <f>IFERROR(VLOOKUP(LEFT(F4152,4),Tabla3[[COD]:[PROCESO]],5,0),"")</f>
        <v/>
      </c>
      <c r="B4152" s="15"/>
      <c r="C4152" s="85"/>
      <c r="D4152" s="84" t="e">
        <f>VLOOKUP(E4152,FINCAS!$A$2:$B$77,2,0)</f>
        <v>#N/A</v>
      </c>
      <c r="E4152" s="15"/>
      <c r="F4152" s="15"/>
      <c r="G4152" s="82" t="e">
        <f>VLOOKUP(F4152,'ESTADAR V3 2025'!$D$125:$E$240,2,0)</f>
        <v>#N/A</v>
      </c>
      <c r="H4152" s="86"/>
      <c r="I4152" s="86"/>
      <c r="J4152" s="15"/>
      <c r="K4152" s="92">
        <f t="shared" si="267"/>
        <v>0</v>
      </c>
      <c r="L4152" s="93">
        <f t="shared" si="268"/>
        <v>0</v>
      </c>
      <c r="M4152" s="94" t="str">
        <f>+IFERROR(VLOOKUP(LEFT(F4152,4),'ESTADAR V3 2025'!$C$4:$G$116,4,0),"")</f>
        <v/>
      </c>
      <c r="N4152" s="95" t="str">
        <f t="shared" si="269"/>
        <v/>
      </c>
      <c r="O4152" s="96" t="str">
        <f t="shared" si="270"/>
        <v/>
      </c>
      <c r="P4152" s="14"/>
      <c r="Q4152" s="14"/>
      <c r="R4152" s="218" t="e">
        <f>+VLOOKUP(F4152,'ESTADAR V3 2025'!$D$125:$G$236,4,FALSE)</f>
        <v>#N/A</v>
      </c>
    </row>
    <row r="4153" spans="1:18" x14ac:dyDescent="0.35">
      <c r="A4153" s="83" t="str">
        <f>IFERROR(VLOOKUP(LEFT(F4153,4),Tabla3[[COD]:[PROCESO]],5,0),"")</f>
        <v/>
      </c>
      <c r="B4153" s="15"/>
      <c r="C4153" s="85"/>
      <c r="D4153" s="84" t="e">
        <f>VLOOKUP(E4153,FINCAS!$A$2:$B$77,2,0)</f>
        <v>#N/A</v>
      </c>
      <c r="E4153" s="15"/>
      <c r="F4153" s="15"/>
      <c r="G4153" s="82" t="e">
        <f>VLOOKUP(F4153,'ESTADAR V3 2025'!$D$125:$E$240,2,0)</f>
        <v>#N/A</v>
      </c>
      <c r="H4153" s="86"/>
      <c r="I4153" s="86"/>
      <c r="J4153" s="15"/>
      <c r="K4153" s="92">
        <f t="shared" si="267"/>
        <v>0</v>
      </c>
      <c r="L4153" s="93">
        <f t="shared" si="268"/>
        <v>0</v>
      </c>
      <c r="M4153" s="94" t="str">
        <f>+IFERROR(VLOOKUP(LEFT(F4153,4),'ESTADAR V3 2025'!$C$4:$G$116,4,0),"")</f>
        <v/>
      </c>
      <c r="N4153" s="95" t="str">
        <f t="shared" si="269"/>
        <v/>
      </c>
      <c r="O4153" s="96" t="str">
        <f t="shared" si="270"/>
        <v/>
      </c>
      <c r="P4153" s="14"/>
      <c r="Q4153" s="14"/>
      <c r="R4153" s="218" t="e">
        <f>+VLOOKUP(F4153,'ESTADAR V3 2025'!$D$125:$G$236,4,FALSE)</f>
        <v>#N/A</v>
      </c>
    </row>
    <row r="4154" spans="1:18" x14ac:dyDescent="0.35">
      <c r="A4154" s="83" t="str">
        <f>IFERROR(VLOOKUP(LEFT(F4154,4),Tabla3[[COD]:[PROCESO]],5,0),"")</f>
        <v/>
      </c>
      <c r="B4154" s="15"/>
      <c r="C4154" s="85"/>
      <c r="D4154" s="84" t="e">
        <f>VLOOKUP(E4154,FINCAS!$A$2:$B$77,2,0)</f>
        <v>#N/A</v>
      </c>
      <c r="E4154" s="15"/>
      <c r="F4154" s="15"/>
      <c r="G4154" s="82" t="e">
        <f>VLOOKUP(F4154,'ESTADAR V3 2025'!$D$125:$E$240,2,0)</f>
        <v>#N/A</v>
      </c>
      <c r="H4154" s="86"/>
      <c r="I4154" s="86"/>
      <c r="J4154" s="15"/>
      <c r="K4154" s="92">
        <f t="shared" si="267"/>
        <v>0</v>
      </c>
      <c r="L4154" s="93">
        <f t="shared" si="268"/>
        <v>0</v>
      </c>
      <c r="M4154" s="94" t="str">
        <f>+IFERROR(VLOOKUP(LEFT(F4154,4),'ESTADAR V3 2025'!$C$4:$G$116,4,0),"")</f>
        <v/>
      </c>
      <c r="N4154" s="95" t="str">
        <f t="shared" si="269"/>
        <v/>
      </c>
      <c r="O4154" s="96" t="str">
        <f t="shared" si="270"/>
        <v/>
      </c>
      <c r="P4154" s="14"/>
      <c r="Q4154" s="14"/>
      <c r="R4154" s="218" t="e">
        <f>+VLOOKUP(F4154,'ESTADAR V3 2025'!$D$125:$G$236,4,FALSE)</f>
        <v>#N/A</v>
      </c>
    </row>
    <row r="4155" spans="1:18" x14ac:dyDescent="0.35">
      <c r="A4155" s="83" t="str">
        <f>IFERROR(VLOOKUP(LEFT(F4155,4),Tabla3[[COD]:[PROCESO]],5,0),"")</f>
        <v/>
      </c>
      <c r="B4155" s="15"/>
      <c r="C4155" s="85"/>
      <c r="D4155" s="84" t="e">
        <f>VLOOKUP(E4155,FINCAS!$A$2:$B$77,2,0)</f>
        <v>#N/A</v>
      </c>
      <c r="E4155" s="15"/>
      <c r="F4155" s="15"/>
      <c r="G4155" s="82" t="e">
        <f>VLOOKUP(F4155,'ESTADAR V3 2025'!$D$125:$E$240,2,0)</f>
        <v>#N/A</v>
      </c>
      <c r="H4155" s="86"/>
      <c r="I4155" s="86"/>
      <c r="J4155" s="15"/>
      <c r="K4155" s="92">
        <f t="shared" si="267"/>
        <v>0</v>
      </c>
      <c r="L4155" s="93">
        <f t="shared" si="268"/>
        <v>0</v>
      </c>
      <c r="M4155" s="94" t="str">
        <f>+IFERROR(VLOOKUP(LEFT(F4155,4),'ESTADAR V3 2025'!$C$4:$G$116,4,0),"")</f>
        <v/>
      </c>
      <c r="N4155" s="95" t="str">
        <f t="shared" si="269"/>
        <v/>
      </c>
      <c r="O4155" s="96" t="str">
        <f t="shared" si="270"/>
        <v/>
      </c>
      <c r="P4155" s="14"/>
      <c r="Q4155" s="14"/>
      <c r="R4155" s="218" t="e">
        <f>+VLOOKUP(F4155,'ESTADAR V3 2025'!$D$125:$G$236,4,FALSE)</f>
        <v>#N/A</v>
      </c>
    </row>
    <row r="4156" spans="1:18" x14ac:dyDescent="0.35">
      <c r="A4156" s="83" t="str">
        <f>IFERROR(VLOOKUP(LEFT(F4156,4),Tabla3[[COD]:[PROCESO]],5,0),"")</f>
        <v/>
      </c>
      <c r="B4156" s="15"/>
      <c r="C4156" s="85"/>
      <c r="D4156" s="84" t="e">
        <f>VLOOKUP(E4156,FINCAS!$A$2:$B$77,2,0)</f>
        <v>#N/A</v>
      </c>
      <c r="E4156" s="15"/>
      <c r="F4156" s="15"/>
      <c r="G4156" s="82" t="e">
        <f>VLOOKUP(F4156,'ESTADAR V3 2025'!$D$125:$E$240,2,0)</f>
        <v>#N/A</v>
      </c>
      <c r="H4156" s="86"/>
      <c r="I4156" s="86"/>
      <c r="J4156" s="15"/>
      <c r="K4156" s="92">
        <f t="shared" si="267"/>
        <v>0</v>
      </c>
      <c r="L4156" s="93">
        <f t="shared" si="268"/>
        <v>0</v>
      </c>
      <c r="M4156" s="94" t="str">
        <f>+IFERROR(VLOOKUP(LEFT(F4156,4),'ESTADAR V3 2025'!$C$4:$G$116,4,0),"")</f>
        <v/>
      </c>
      <c r="N4156" s="95" t="str">
        <f t="shared" si="269"/>
        <v/>
      </c>
      <c r="O4156" s="96" t="str">
        <f t="shared" si="270"/>
        <v/>
      </c>
      <c r="P4156" s="14"/>
      <c r="Q4156" s="14"/>
      <c r="R4156" s="218" t="e">
        <f>+VLOOKUP(F4156,'ESTADAR V3 2025'!$D$125:$G$236,4,FALSE)</f>
        <v>#N/A</v>
      </c>
    </row>
    <row r="4157" spans="1:18" x14ac:dyDescent="0.35">
      <c r="A4157" s="83" t="str">
        <f>IFERROR(VLOOKUP(LEFT(F4157,4),Tabla3[[COD]:[PROCESO]],5,0),"")</f>
        <v/>
      </c>
      <c r="B4157" s="15"/>
      <c r="C4157" s="85"/>
      <c r="D4157" s="84" t="e">
        <f>VLOOKUP(E4157,FINCAS!$A$2:$B$77,2,0)</f>
        <v>#N/A</v>
      </c>
      <c r="E4157" s="15"/>
      <c r="F4157" s="15"/>
      <c r="G4157" s="82" t="e">
        <f>VLOOKUP(F4157,'ESTADAR V3 2025'!$D$125:$E$240,2,0)</f>
        <v>#N/A</v>
      </c>
      <c r="H4157" s="86"/>
      <c r="I4157" s="86"/>
      <c r="J4157" s="15"/>
      <c r="K4157" s="92">
        <f t="shared" si="267"/>
        <v>0</v>
      </c>
      <c r="L4157" s="93">
        <f t="shared" si="268"/>
        <v>0</v>
      </c>
      <c r="M4157" s="94" t="str">
        <f>+IFERROR(VLOOKUP(LEFT(F4157,4),'ESTADAR V3 2025'!$C$4:$G$116,4,0),"")</f>
        <v/>
      </c>
      <c r="N4157" s="95" t="str">
        <f t="shared" si="269"/>
        <v/>
      </c>
      <c r="O4157" s="96" t="str">
        <f t="shared" si="270"/>
        <v/>
      </c>
      <c r="P4157" s="14"/>
      <c r="Q4157" s="14"/>
      <c r="R4157" s="218" t="e">
        <f>+VLOOKUP(F4157,'ESTADAR V3 2025'!$D$125:$G$236,4,FALSE)</f>
        <v>#N/A</v>
      </c>
    </row>
    <row r="4158" spans="1:18" x14ac:dyDescent="0.35">
      <c r="A4158" s="83" t="str">
        <f>IFERROR(VLOOKUP(LEFT(F4158,4),Tabla3[[COD]:[PROCESO]],5,0),"")</f>
        <v/>
      </c>
      <c r="B4158" s="15"/>
      <c r="C4158" s="85"/>
      <c r="D4158" s="84" t="e">
        <f>VLOOKUP(E4158,FINCAS!$A$2:$B$77,2,0)</f>
        <v>#N/A</v>
      </c>
      <c r="E4158" s="15"/>
      <c r="F4158" s="15"/>
      <c r="G4158" s="82" t="e">
        <f>VLOOKUP(F4158,'ESTADAR V3 2025'!$D$125:$E$240,2,0)</f>
        <v>#N/A</v>
      </c>
      <c r="H4158" s="86"/>
      <c r="I4158" s="86"/>
      <c r="J4158" s="15"/>
      <c r="K4158" s="92">
        <f t="shared" si="267"/>
        <v>0</v>
      </c>
      <c r="L4158" s="93">
        <f t="shared" si="268"/>
        <v>0</v>
      </c>
      <c r="M4158" s="94" t="str">
        <f>+IFERROR(VLOOKUP(LEFT(F4158,4),'ESTADAR V3 2025'!$C$4:$G$116,4,0),"")</f>
        <v/>
      </c>
      <c r="N4158" s="95" t="str">
        <f t="shared" si="269"/>
        <v/>
      </c>
      <c r="O4158" s="96" t="str">
        <f t="shared" si="270"/>
        <v/>
      </c>
      <c r="P4158" s="14"/>
      <c r="Q4158" s="14"/>
      <c r="R4158" s="218" t="e">
        <f>+VLOOKUP(F4158,'ESTADAR V3 2025'!$D$125:$G$236,4,FALSE)</f>
        <v>#N/A</v>
      </c>
    </row>
    <row r="4159" spans="1:18" x14ac:dyDescent="0.35">
      <c r="A4159" s="83" t="str">
        <f>IFERROR(VLOOKUP(LEFT(F4159,4),Tabla3[[COD]:[PROCESO]],5,0),"")</f>
        <v/>
      </c>
      <c r="B4159" s="15"/>
      <c r="C4159" s="85"/>
      <c r="D4159" s="84" t="e">
        <f>VLOOKUP(E4159,FINCAS!$A$2:$B$77,2,0)</f>
        <v>#N/A</v>
      </c>
      <c r="E4159" s="15"/>
      <c r="F4159" s="15"/>
      <c r="G4159" s="82" t="e">
        <f>VLOOKUP(F4159,'ESTADAR V3 2025'!$D$125:$E$240,2,0)</f>
        <v>#N/A</v>
      </c>
      <c r="H4159" s="86"/>
      <c r="I4159" s="86"/>
      <c r="J4159" s="15"/>
      <c r="K4159" s="92">
        <f t="shared" si="267"/>
        <v>0</v>
      </c>
      <c r="L4159" s="93">
        <f t="shared" si="268"/>
        <v>0</v>
      </c>
      <c r="M4159" s="94" t="str">
        <f>+IFERROR(VLOOKUP(LEFT(F4159,4),'ESTADAR V3 2025'!$C$4:$G$116,4,0),"")</f>
        <v/>
      </c>
      <c r="N4159" s="95" t="str">
        <f t="shared" si="269"/>
        <v/>
      </c>
      <c r="O4159" s="96" t="str">
        <f t="shared" si="270"/>
        <v/>
      </c>
      <c r="P4159" s="14"/>
      <c r="Q4159" s="14"/>
      <c r="R4159" s="218" t="e">
        <f>+VLOOKUP(F4159,'ESTADAR V3 2025'!$D$125:$G$236,4,FALSE)</f>
        <v>#N/A</v>
      </c>
    </row>
    <row r="4160" spans="1:18" x14ac:dyDescent="0.35">
      <c r="A4160" s="83" t="str">
        <f>IFERROR(VLOOKUP(LEFT(F4160,4),Tabla3[[COD]:[PROCESO]],5,0),"")</f>
        <v/>
      </c>
      <c r="B4160" s="15"/>
      <c r="C4160" s="85"/>
      <c r="D4160" s="84" t="e">
        <f>VLOOKUP(E4160,FINCAS!$A$2:$B$77,2,0)</f>
        <v>#N/A</v>
      </c>
      <c r="E4160" s="15"/>
      <c r="F4160" s="15"/>
      <c r="G4160" s="82" t="e">
        <f>VLOOKUP(F4160,'ESTADAR V3 2025'!$D$125:$E$240,2,0)</f>
        <v>#N/A</v>
      </c>
      <c r="H4160" s="86"/>
      <c r="I4160" s="86"/>
      <c r="J4160" s="15"/>
      <c r="K4160" s="92">
        <f t="shared" si="267"/>
        <v>0</v>
      </c>
      <c r="L4160" s="93">
        <f t="shared" si="268"/>
        <v>0</v>
      </c>
      <c r="M4160" s="94" t="str">
        <f>+IFERROR(VLOOKUP(LEFT(F4160,4),'ESTADAR V3 2025'!$C$4:$G$116,4,0),"")</f>
        <v/>
      </c>
      <c r="N4160" s="95" t="str">
        <f t="shared" si="269"/>
        <v/>
      </c>
      <c r="O4160" s="96" t="str">
        <f t="shared" si="270"/>
        <v/>
      </c>
      <c r="P4160" s="14"/>
      <c r="Q4160" s="14"/>
      <c r="R4160" s="218" t="e">
        <f>+VLOOKUP(F4160,'ESTADAR V3 2025'!$D$125:$G$236,4,FALSE)</f>
        <v>#N/A</v>
      </c>
    </row>
    <row r="4161" spans="1:18" x14ac:dyDescent="0.35">
      <c r="A4161" s="83" t="str">
        <f>IFERROR(VLOOKUP(LEFT(F4161,4),Tabla3[[COD]:[PROCESO]],5,0),"")</f>
        <v/>
      </c>
      <c r="B4161" s="15"/>
      <c r="C4161" s="85"/>
      <c r="D4161" s="84" t="e">
        <f>VLOOKUP(E4161,FINCAS!$A$2:$B$77,2,0)</f>
        <v>#N/A</v>
      </c>
      <c r="E4161" s="15"/>
      <c r="F4161" s="15"/>
      <c r="G4161" s="82" t="e">
        <f>VLOOKUP(F4161,'ESTADAR V3 2025'!$D$125:$E$240,2,0)</f>
        <v>#N/A</v>
      </c>
      <c r="H4161" s="86"/>
      <c r="I4161" s="86"/>
      <c r="J4161" s="15"/>
      <c r="K4161" s="92">
        <f t="shared" si="267"/>
        <v>0</v>
      </c>
      <c r="L4161" s="93">
        <f t="shared" si="268"/>
        <v>0</v>
      </c>
      <c r="M4161" s="94" t="str">
        <f>+IFERROR(VLOOKUP(LEFT(F4161,4),'ESTADAR V3 2025'!$C$4:$G$116,4,0),"")</f>
        <v/>
      </c>
      <c r="N4161" s="95" t="str">
        <f t="shared" si="269"/>
        <v/>
      </c>
      <c r="O4161" s="96" t="str">
        <f t="shared" si="270"/>
        <v/>
      </c>
      <c r="P4161" s="14"/>
      <c r="Q4161" s="14"/>
      <c r="R4161" s="218" t="e">
        <f>+VLOOKUP(F4161,'ESTADAR V3 2025'!$D$125:$G$236,4,FALSE)</f>
        <v>#N/A</v>
      </c>
    </row>
    <row r="4162" spans="1:18" x14ac:dyDescent="0.35">
      <c r="A4162" s="83" t="str">
        <f>IFERROR(VLOOKUP(LEFT(F4162,4),Tabla3[[COD]:[PROCESO]],5,0),"")</f>
        <v/>
      </c>
      <c r="B4162" s="15"/>
      <c r="C4162" s="85"/>
      <c r="D4162" s="84" t="e">
        <f>VLOOKUP(E4162,FINCAS!$A$2:$B$77,2,0)</f>
        <v>#N/A</v>
      </c>
      <c r="E4162" s="15"/>
      <c r="F4162" s="15"/>
      <c r="G4162" s="82" t="e">
        <f>VLOOKUP(F4162,'ESTADAR V3 2025'!$D$125:$E$240,2,0)</f>
        <v>#N/A</v>
      </c>
      <c r="H4162" s="86"/>
      <c r="I4162" s="86"/>
      <c r="J4162" s="15"/>
      <c r="K4162" s="92">
        <f t="shared" si="267"/>
        <v>0</v>
      </c>
      <c r="L4162" s="93">
        <f t="shared" si="268"/>
        <v>0</v>
      </c>
      <c r="M4162" s="94" t="str">
        <f>+IFERROR(VLOOKUP(LEFT(F4162,4),'ESTADAR V3 2025'!$C$4:$G$116,4,0),"")</f>
        <v/>
      </c>
      <c r="N4162" s="95" t="str">
        <f t="shared" si="269"/>
        <v/>
      </c>
      <c r="O4162" s="96" t="str">
        <f t="shared" si="270"/>
        <v/>
      </c>
      <c r="P4162" s="14"/>
      <c r="Q4162" s="14"/>
      <c r="R4162" s="218" t="e">
        <f>+VLOOKUP(F4162,'ESTADAR V3 2025'!$D$125:$G$236,4,FALSE)</f>
        <v>#N/A</v>
      </c>
    </row>
    <row r="4163" spans="1:18" x14ac:dyDescent="0.35">
      <c r="A4163" s="83" t="str">
        <f>IFERROR(VLOOKUP(LEFT(F4163,4),Tabla3[[COD]:[PROCESO]],5,0),"")</f>
        <v/>
      </c>
      <c r="B4163" s="15"/>
      <c r="C4163" s="85"/>
      <c r="D4163" s="84" t="e">
        <f>VLOOKUP(E4163,FINCAS!$A$2:$B$77,2,0)</f>
        <v>#N/A</v>
      </c>
      <c r="E4163" s="15"/>
      <c r="F4163" s="15"/>
      <c r="G4163" s="82" t="e">
        <f>VLOOKUP(F4163,'ESTADAR V3 2025'!$D$125:$E$240,2,0)</f>
        <v>#N/A</v>
      </c>
      <c r="H4163" s="86"/>
      <c r="I4163" s="86"/>
      <c r="J4163" s="15"/>
      <c r="K4163" s="92">
        <f t="shared" si="267"/>
        <v>0</v>
      </c>
      <c r="L4163" s="93">
        <f t="shared" si="268"/>
        <v>0</v>
      </c>
      <c r="M4163" s="94" t="str">
        <f>+IFERROR(VLOOKUP(LEFT(F4163,4),'ESTADAR V3 2025'!$C$4:$G$116,4,0),"")</f>
        <v/>
      </c>
      <c r="N4163" s="95" t="str">
        <f t="shared" si="269"/>
        <v/>
      </c>
      <c r="O4163" s="96" t="str">
        <f t="shared" si="270"/>
        <v/>
      </c>
      <c r="P4163" s="14"/>
      <c r="Q4163" s="14"/>
      <c r="R4163" s="218" t="e">
        <f>+VLOOKUP(F4163,'ESTADAR V3 2025'!$D$125:$G$236,4,FALSE)</f>
        <v>#N/A</v>
      </c>
    </row>
    <row r="4164" spans="1:18" x14ac:dyDescent="0.35">
      <c r="A4164" s="83" t="str">
        <f>IFERROR(VLOOKUP(LEFT(F4164,4),Tabla3[[COD]:[PROCESO]],5,0),"")</f>
        <v/>
      </c>
      <c r="B4164" s="15"/>
      <c r="C4164" s="85"/>
      <c r="D4164" s="84" t="e">
        <f>VLOOKUP(E4164,FINCAS!$A$2:$B$77,2,0)</f>
        <v>#N/A</v>
      </c>
      <c r="E4164" s="15"/>
      <c r="F4164" s="15"/>
      <c r="G4164" s="82" t="e">
        <f>VLOOKUP(F4164,'ESTADAR V3 2025'!$D$125:$E$240,2,0)</f>
        <v>#N/A</v>
      </c>
      <c r="H4164" s="86"/>
      <c r="I4164" s="86"/>
      <c r="J4164" s="15"/>
      <c r="K4164" s="92">
        <f t="shared" si="267"/>
        <v>0</v>
      </c>
      <c r="L4164" s="93">
        <f t="shared" si="268"/>
        <v>0</v>
      </c>
      <c r="M4164" s="94" t="str">
        <f>+IFERROR(VLOOKUP(LEFT(F4164,4),'ESTADAR V3 2025'!$C$4:$G$116,4,0),"")</f>
        <v/>
      </c>
      <c r="N4164" s="95" t="str">
        <f t="shared" si="269"/>
        <v/>
      </c>
      <c r="O4164" s="96" t="str">
        <f t="shared" si="270"/>
        <v/>
      </c>
      <c r="P4164" s="14"/>
      <c r="Q4164" s="14"/>
      <c r="R4164" s="218" t="e">
        <f>+VLOOKUP(F4164,'ESTADAR V3 2025'!$D$125:$G$236,4,FALSE)</f>
        <v>#N/A</v>
      </c>
    </row>
    <row r="4165" spans="1:18" x14ac:dyDescent="0.35">
      <c r="A4165" s="83" t="str">
        <f>IFERROR(VLOOKUP(LEFT(F4165,4),Tabla3[[COD]:[PROCESO]],5,0),"")</f>
        <v/>
      </c>
      <c r="B4165" s="15"/>
      <c r="C4165" s="85"/>
      <c r="D4165" s="84" t="e">
        <f>VLOOKUP(E4165,FINCAS!$A$2:$B$77,2,0)</f>
        <v>#N/A</v>
      </c>
      <c r="E4165" s="15"/>
      <c r="F4165" s="15"/>
      <c r="G4165" s="82" t="e">
        <f>VLOOKUP(F4165,'ESTADAR V3 2025'!$D$125:$E$240,2,0)</f>
        <v>#N/A</v>
      </c>
      <c r="H4165" s="86"/>
      <c r="I4165" s="86"/>
      <c r="J4165" s="15"/>
      <c r="K4165" s="92">
        <f t="shared" si="267"/>
        <v>0</v>
      </c>
      <c r="L4165" s="93">
        <f t="shared" si="268"/>
        <v>0</v>
      </c>
      <c r="M4165" s="94" t="str">
        <f>+IFERROR(VLOOKUP(LEFT(F4165,4),'ESTADAR V3 2025'!$C$4:$G$116,4,0),"")</f>
        <v/>
      </c>
      <c r="N4165" s="95" t="str">
        <f t="shared" si="269"/>
        <v/>
      </c>
      <c r="O4165" s="96" t="str">
        <f t="shared" si="270"/>
        <v/>
      </c>
      <c r="P4165" s="14"/>
      <c r="Q4165" s="14"/>
      <c r="R4165" s="218" t="e">
        <f>+VLOOKUP(F4165,'ESTADAR V3 2025'!$D$125:$G$236,4,FALSE)</f>
        <v>#N/A</v>
      </c>
    </row>
    <row r="4166" spans="1:18" x14ac:dyDescent="0.35">
      <c r="A4166" s="83" t="str">
        <f>IFERROR(VLOOKUP(LEFT(F4166,4),Tabla3[[COD]:[PROCESO]],5,0),"")</f>
        <v/>
      </c>
      <c r="B4166" s="15"/>
      <c r="C4166" s="85"/>
      <c r="D4166" s="84" t="e">
        <f>VLOOKUP(E4166,FINCAS!$A$2:$B$77,2,0)</f>
        <v>#N/A</v>
      </c>
      <c r="E4166" s="15"/>
      <c r="F4166" s="15"/>
      <c r="G4166" s="82" t="e">
        <f>VLOOKUP(F4166,'ESTADAR V3 2025'!$D$125:$E$240,2,0)</f>
        <v>#N/A</v>
      </c>
      <c r="H4166" s="86"/>
      <c r="I4166" s="86"/>
      <c r="J4166" s="15"/>
      <c r="K4166" s="92">
        <f t="shared" si="267"/>
        <v>0</v>
      </c>
      <c r="L4166" s="93">
        <f t="shared" si="268"/>
        <v>0</v>
      </c>
      <c r="M4166" s="94" t="str">
        <f>+IFERROR(VLOOKUP(LEFT(F4166,4),'ESTADAR V3 2025'!$C$4:$G$116,4,0),"")</f>
        <v/>
      </c>
      <c r="N4166" s="95" t="str">
        <f t="shared" si="269"/>
        <v/>
      </c>
      <c r="O4166" s="96" t="str">
        <f t="shared" si="270"/>
        <v/>
      </c>
      <c r="P4166" s="14"/>
      <c r="Q4166" s="14"/>
      <c r="R4166" s="218" t="e">
        <f>+VLOOKUP(F4166,'ESTADAR V3 2025'!$D$125:$G$236,4,FALSE)</f>
        <v>#N/A</v>
      </c>
    </row>
    <row r="4167" spans="1:18" x14ac:dyDescent="0.35">
      <c r="A4167" s="83" t="str">
        <f>IFERROR(VLOOKUP(LEFT(F4167,4),Tabla3[[COD]:[PROCESO]],5,0),"")</f>
        <v/>
      </c>
      <c r="B4167" s="15"/>
      <c r="C4167" s="85"/>
      <c r="D4167" s="84" t="e">
        <f>VLOOKUP(E4167,FINCAS!$A$2:$B$77,2,0)</f>
        <v>#N/A</v>
      </c>
      <c r="E4167" s="15"/>
      <c r="F4167" s="15"/>
      <c r="G4167" s="82" t="e">
        <f>VLOOKUP(F4167,'ESTADAR V3 2025'!$D$125:$E$240,2,0)</f>
        <v>#N/A</v>
      </c>
      <c r="H4167" s="86"/>
      <c r="I4167" s="86"/>
      <c r="J4167" s="15"/>
      <c r="K4167" s="92">
        <f t="shared" si="267"/>
        <v>0</v>
      </c>
      <c r="L4167" s="93">
        <f t="shared" si="268"/>
        <v>0</v>
      </c>
      <c r="M4167" s="94" t="str">
        <f>+IFERROR(VLOOKUP(LEFT(F4167,4),'ESTADAR V3 2025'!$C$4:$G$116,4,0),"")</f>
        <v/>
      </c>
      <c r="N4167" s="95" t="str">
        <f t="shared" si="269"/>
        <v/>
      </c>
      <c r="O4167" s="96" t="str">
        <f t="shared" si="270"/>
        <v/>
      </c>
      <c r="P4167" s="14"/>
      <c r="Q4167" s="14"/>
      <c r="R4167" s="218" t="e">
        <f>+VLOOKUP(F4167,'ESTADAR V3 2025'!$D$125:$G$236,4,FALSE)</f>
        <v>#N/A</v>
      </c>
    </row>
    <row r="4168" spans="1:18" x14ac:dyDescent="0.35">
      <c r="A4168" s="83" t="str">
        <f>IFERROR(VLOOKUP(LEFT(F4168,4),Tabla3[[COD]:[PROCESO]],5,0),"")</f>
        <v/>
      </c>
      <c r="B4168" s="15"/>
      <c r="C4168" s="85"/>
      <c r="D4168" s="84" t="e">
        <f>VLOOKUP(E4168,FINCAS!$A$2:$B$77,2,0)</f>
        <v>#N/A</v>
      </c>
      <c r="E4168" s="15"/>
      <c r="F4168" s="15"/>
      <c r="G4168" s="82" t="e">
        <f>VLOOKUP(F4168,'ESTADAR V3 2025'!$D$125:$E$240,2,0)</f>
        <v>#N/A</v>
      </c>
      <c r="H4168" s="86"/>
      <c r="I4168" s="86"/>
      <c r="J4168" s="15"/>
      <c r="K4168" s="92">
        <f t="shared" si="267"/>
        <v>0</v>
      </c>
      <c r="L4168" s="93">
        <f t="shared" si="268"/>
        <v>0</v>
      </c>
      <c r="M4168" s="94" t="str">
        <f>+IFERROR(VLOOKUP(LEFT(F4168,4),'ESTADAR V3 2025'!$C$4:$G$116,4,0),"")</f>
        <v/>
      </c>
      <c r="N4168" s="95" t="str">
        <f t="shared" si="269"/>
        <v/>
      </c>
      <c r="O4168" s="96" t="str">
        <f t="shared" si="270"/>
        <v/>
      </c>
      <c r="P4168" s="14"/>
      <c r="Q4168" s="14"/>
      <c r="R4168" s="218" t="e">
        <f>+VLOOKUP(F4168,'ESTADAR V3 2025'!$D$125:$G$236,4,FALSE)</f>
        <v>#N/A</v>
      </c>
    </row>
    <row r="4169" spans="1:18" x14ac:dyDescent="0.35">
      <c r="A4169" s="83" t="str">
        <f>IFERROR(VLOOKUP(LEFT(F4169,4),Tabla3[[COD]:[PROCESO]],5,0),"")</f>
        <v/>
      </c>
      <c r="B4169" s="15"/>
      <c r="C4169" s="85"/>
      <c r="D4169" s="84" t="e">
        <f>VLOOKUP(E4169,FINCAS!$A$2:$B$77,2,0)</f>
        <v>#N/A</v>
      </c>
      <c r="E4169" s="15"/>
      <c r="F4169" s="15"/>
      <c r="G4169" s="82" t="e">
        <f>VLOOKUP(F4169,'ESTADAR V3 2025'!$D$125:$E$240,2,0)</f>
        <v>#N/A</v>
      </c>
      <c r="H4169" s="86"/>
      <c r="I4169" s="86"/>
      <c r="J4169" s="15"/>
      <c r="K4169" s="92">
        <f t="shared" si="267"/>
        <v>0</v>
      </c>
      <c r="L4169" s="93">
        <f t="shared" si="268"/>
        <v>0</v>
      </c>
      <c r="M4169" s="94" t="str">
        <f>+IFERROR(VLOOKUP(LEFT(F4169,4),'ESTADAR V3 2025'!$C$4:$G$116,4,0),"")</f>
        <v/>
      </c>
      <c r="N4169" s="95" t="str">
        <f t="shared" si="269"/>
        <v/>
      </c>
      <c r="O4169" s="96" t="str">
        <f t="shared" si="270"/>
        <v/>
      </c>
      <c r="P4169" s="14"/>
      <c r="Q4169" s="14"/>
      <c r="R4169" s="218" t="e">
        <f>+VLOOKUP(F4169,'ESTADAR V3 2025'!$D$125:$G$236,4,FALSE)</f>
        <v>#N/A</v>
      </c>
    </row>
    <row r="4170" spans="1:18" x14ac:dyDescent="0.35">
      <c r="A4170" s="83" t="str">
        <f>IFERROR(VLOOKUP(LEFT(F4170,4),Tabla3[[COD]:[PROCESO]],5,0),"")</f>
        <v/>
      </c>
      <c r="B4170" s="15"/>
      <c r="C4170" s="85"/>
      <c r="D4170" s="84" t="e">
        <f>VLOOKUP(E4170,FINCAS!$A$2:$B$77,2,0)</f>
        <v>#N/A</v>
      </c>
      <c r="E4170" s="15"/>
      <c r="F4170" s="15"/>
      <c r="G4170" s="82" t="e">
        <f>VLOOKUP(F4170,'ESTADAR V3 2025'!$D$125:$E$240,2,0)</f>
        <v>#N/A</v>
      </c>
      <c r="H4170" s="86"/>
      <c r="I4170" s="86"/>
      <c r="J4170" s="15"/>
      <c r="K4170" s="92">
        <f t="shared" si="267"/>
        <v>0</v>
      </c>
      <c r="L4170" s="93">
        <f t="shared" si="268"/>
        <v>0</v>
      </c>
      <c r="M4170" s="94" t="str">
        <f>+IFERROR(VLOOKUP(LEFT(F4170,4),'ESTADAR V3 2025'!$C$4:$G$116,4,0),"")</f>
        <v/>
      </c>
      <c r="N4170" s="95" t="str">
        <f t="shared" si="269"/>
        <v/>
      </c>
      <c r="O4170" s="96" t="str">
        <f t="shared" si="270"/>
        <v/>
      </c>
      <c r="P4170" s="14"/>
      <c r="Q4170" s="14"/>
      <c r="R4170" s="218" t="e">
        <f>+VLOOKUP(F4170,'ESTADAR V3 2025'!$D$125:$G$236,4,FALSE)</f>
        <v>#N/A</v>
      </c>
    </row>
    <row r="4171" spans="1:18" x14ac:dyDescent="0.35">
      <c r="A4171" s="83" t="str">
        <f>IFERROR(VLOOKUP(LEFT(F4171,4),Tabla3[[COD]:[PROCESO]],5,0),"")</f>
        <v/>
      </c>
      <c r="B4171" s="15"/>
      <c r="C4171" s="85"/>
      <c r="D4171" s="84" t="e">
        <f>VLOOKUP(E4171,FINCAS!$A$2:$B$77,2,0)</f>
        <v>#N/A</v>
      </c>
      <c r="E4171" s="15"/>
      <c r="F4171" s="15"/>
      <c r="G4171" s="82" t="e">
        <f>VLOOKUP(F4171,'ESTADAR V3 2025'!$D$125:$E$240,2,0)</f>
        <v>#N/A</v>
      </c>
      <c r="H4171" s="86"/>
      <c r="I4171" s="86"/>
      <c r="J4171" s="15"/>
      <c r="K4171" s="92">
        <f t="shared" si="267"/>
        <v>0</v>
      </c>
      <c r="L4171" s="93">
        <f t="shared" si="268"/>
        <v>0</v>
      </c>
      <c r="M4171" s="94" t="str">
        <f>+IFERROR(VLOOKUP(LEFT(F4171,4),'ESTADAR V3 2025'!$C$4:$G$116,4,0),"")</f>
        <v/>
      </c>
      <c r="N4171" s="95" t="str">
        <f t="shared" si="269"/>
        <v/>
      </c>
      <c r="O4171" s="96" t="str">
        <f t="shared" si="270"/>
        <v/>
      </c>
      <c r="P4171" s="14"/>
      <c r="Q4171" s="14"/>
      <c r="R4171" s="218" t="e">
        <f>+VLOOKUP(F4171,'ESTADAR V3 2025'!$D$125:$G$236,4,FALSE)</f>
        <v>#N/A</v>
      </c>
    </row>
    <row r="4172" spans="1:18" x14ac:dyDescent="0.35">
      <c r="A4172" s="83" t="str">
        <f>IFERROR(VLOOKUP(LEFT(F4172,4),Tabla3[[COD]:[PROCESO]],5,0),"")</f>
        <v/>
      </c>
      <c r="B4172" s="15"/>
      <c r="C4172" s="85"/>
      <c r="D4172" s="84" t="e">
        <f>VLOOKUP(E4172,FINCAS!$A$2:$B$77,2,0)</f>
        <v>#N/A</v>
      </c>
      <c r="E4172" s="15"/>
      <c r="F4172" s="15"/>
      <c r="G4172" s="82" t="e">
        <f>VLOOKUP(F4172,'ESTADAR V3 2025'!$D$125:$E$240,2,0)</f>
        <v>#N/A</v>
      </c>
      <c r="H4172" s="86"/>
      <c r="I4172" s="86"/>
      <c r="J4172" s="15"/>
      <c r="K4172" s="92">
        <f t="shared" si="267"/>
        <v>0</v>
      </c>
      <c r="L4172" s="93">
        <f t="shared" si="268"/>
        <v>0</v>
      </c>
      <c r="M4172" s="94" t="str">
        <f>+IFERROR(VLOOKUP(LEFT(F4172,4),'ESTADAR V3 2025'!$C$4:$G$116,4,0),"")</f>
        <v/>
      </c>
      <c r="N4172" s="95" t="str">
        <f t="shared" si="269"/>
        <v/>
      </c>
      <c r="O4172" s="96" t="str">
        <f t="shared" si="270"/>
        <v/>
      </c>
      <c r="P4172" s="14"/>
      <c r="Q4172" s="14"/>
      <c r="R4172" s="218" t="e">
        <f>+VLOOKUP(F4172,'ESTADAR V3 2025'!$D$125:$G$236,4,FALSE)</f>
        <v>#N/A</v>
      </c>
    </row>
    <row r="4173" spans="1:18" x14ac:dyDescent="0.35">
      <c r="A4173" s="83" t="str">
        <f>IFERROR(VLOOKUP(LEFT(F4173,4),Tabla3[[COD]:[PROCESO]],5,0),"")</f>
        <v/>
      </c>
      <c r="B4173" s="15"/>
      <c r="C4173" s="85"/>
      <c r="D4173" s="84" t="e">
        <f>VLOOKUP(E4173,FINCAS!$A$2:$B$77,2,0)</f>
        <v>#N/A</v>
      </c>
      <c r="E4173" s="15"/>
      <c r="F4173" s="15"/>
      <c r="G4173" s="82" t="e">
        <f>VLOOKUP(F4173,'ESTADAR V3 2025'!$D$125:$E$240,2,0)</f>
        <v>#N/A</v>
      </c>
      <c r="H4173" s="86"/>
      <c r="I4173" s="86"/>
      <c r="J4173" s="15"/>
      <c r="K4173" s="92">
        <f t="shared" si="267"/>
        <v>0</v>
      </c>
      <c r="L4173" s="93">
        <f t="shared" si="268"/>
        <v>0</v>
      </c>
      <c r="M4173" s="94" t="str">
        <f>+IFERROR(VLOOKUP(LEFT(F4173,4),'ESTADAR V3 2025'!$C$4:$G$116,4,0),"")</f>
        <v/>
      </c>
      <c r="N4173" s="95" t="str">
        <f t="shared" si="269"/>
        <v/>
      </c>
      <c r="O4173" s="96" t="str">
        <f t="shared" si="270"/>
        <v/>
      </c>
      <c r="P4173" s="14"/>
      <c r="Q4173" s="14"/>
      <c r="R4173" s="218" t="e">
        <f>+VLOOKUP(F4173,'ESTADAR V3 2025'!$D$125:$G$236,4,FALSE)</f>
        <v>#N/A</v>
      </c>
    </row>
    <row r="4174" spans="1:18" x14ac:dyDescent="0.35">
      <c r="A4174" s="83" t="str">
        <f>IFERROR(VLOOKUP(LEFT(F4174,4),Tabla3[[COD]:[PROCESO]],5,0),"")</f>
        <v/>
      </c>
      <c r="B4174" s="15"/>
      <c r="C4174" s="85"/>
      <c r="D4174" s="84" t="e">
        <f>VLOOKUP(E4174,FINCAS!$A$2:$B$77,2,0)</f>
        <v>#N/A</v>
      </c>
      <c r="E4174" s="15"/>
      <c r="F4174" s="15"/>
      <c r="G4174" s="82" t="e">
        <f>VLOOKUP(F4174,'ESTADAR V3 2025'!$D$125:$E$240,2,0)</f>
        <v>#N/A</v>
      </c>
      <c r="H4174" s="86"/>
      <c r="I4174" s="86"/>
      <c r="J4174" s="15"/>
      <c r="K4174" s="92">
        <f t="shared" si="267"/>
        <v>0</v>
      </c>
      <c r="L4174" s="93">
        <f t="shared" si="268"/>
        <v>0</v>
      </c>
      <c r="M4174" s="94" t="str">
        <f>+IFERROR(VLOOKUP(LEFT(F4174,4),'ESTADAR V3 2025'!$C$4:$G$116,4,0),"")</f>
        <v/>
      </c>
      <c r="N4174" s="95" t="str">
        <f t="shared" si="269"/>
        <v/>
      </c>
      <c r="O4174" s="96" t="str">
        <f t="shared" si="270"/>
        <v/>
      </c>
      <c r="P4174" s="14"/>
      <c r="Q4174" s="14"/>
      <c r="R4174" s="218" t="e">
        <f>+VLOOKUP(F4174,'ESTADAR V3 2025'!$D$125:$G$236,4,FALSE)</f>
        <v>#N/A</v>
      </c>
    </row>
    <row r="4175" spans="1:18" x14ac:dyDescent="0.35">
      <c r="A4175" s="83" t="str">
        <f>IFERROR(VLOOKUP(LEFT(F4175,4),Tabla3[[COD]:[PROCESO]],5,0),"")</f>
        <v/>
      </c>
      <c r="B4175" s="15"/>
      <c r="C4175" s="85"/>
      <c r="D4175" s="84" t="e">
        <f>VLOOKUP(E4175,FINCAS!$A$2:$B$77,2,0)</f>
        <v>#N/A</v>
      </c>
      <c r="E4175" s="15"/>
      <c r="F4175" s="15"/>
      <c r="G4175" s="82" t="e">
        <f>VLOOKUP(F4175,'ESTADAR V3 2025'!$D$125:$E$240,2,0)</f>
        <v>#N/A</v>
      </c>
      <c r="H4175" s="86"/>
      <c r="I4175" s="86"/>
      <c r="J4175" s="15"/>
      <c r="K4175" s="92">
        <f t="shared" si="267"/>
        <v>0</v>
      </c>
      <c r="L4175" s="93">
        <f t="shared" si="268"/>
        <v>0</v>
      </c>
      <c r="M4175" s="94" t="str">
        <f>+IFERROR(VLOOKUP(LEFT(F4175,4),'ESTADAR V3 2025'!$C$4:$G$116,4,0),"")</f>
        <v/>
      </c>
      <c r="N4175" s="95" t="str">
        <f t="shared" si="269"/>
        <v/>
      </c>
      <c r="O4175" s="96" t="str">
        <f t="shared" si="270"/>
        <v/>
      </c>
      <c r="P4175" s="14"/>
      <c r="Q4175" s="14"/>
      <c r="R4175" s="218" t="e">
        <f>+VLOOKUP(F4175,'ESTADAR V3 2025'!$D$125:$G$236,4,FALSE)</f>
        <v>#N/A</v>
      </c>
    </row>
    <row r="4176" spans="1:18" x14ac:dyDescent="0.35">
      <c r="A4176" s="83" t="str">
        <f>IFERROR(VLOOKUP(LEFT(F4176,4),Tabla3[[COD]:[PROCESO]],5,0),"")</f>
        <v/>
      </c>
      <c r="B4176" s="15"/>
      <c r="C4176" s="85"/>
      <c r="D4176" s="84" t="e">
        <f>VLOOKUP(E4176,FINCAS!$A$2:$B$77,2,0)</f>
        <v>#N/A</v>
      </c>
      <c r="E4176" s="15"/>
      <c r="F4176" s="15"/>
      <c r="G4176" s="82" t="e">
        <f>VLOOKUP(F4176,'ESTADAR V3 2025'!$D$125:$E$240,2,0)</f>
        <v>#N/A</v>
      </c>
      <c r="H4176" s="86"/>
      <c r="I4176" s="86"/>
      <c r="J4176" s="15"/>
      <c r="K4176" s="92">
        <f t="shared" si="267"/>
        <v>0</v>
      </c>
      <c r="L4176" s="93">
        <f t="shared" si="268"/>
        <v>0</v>
      </c>
      <c r="M4176" s="94" t="str">
        <f>+IFERROR(VLOOKUP(LEFT(F4176,4),'ESTADAR V3 2025'!$C$4:$G$116,4,0),"")</f>
        <v/>
      </c>
      <c r="N4176" s="95" t="str">
        <f t="shared" si="269"/>
        <v/>
      </c>
      <c r="O4176" s="96" t="str">
        <f t="shared" si="270"/>
        <v/>
      </c>
      <c r="P4176" s="14"/>
      <c r="Q4176" s="14"/>
      <c r="R4176" s="218" t="e">
        <f>+VLOOKUP(F4176,'ESTADAR V3 2025'!$D$125:$G$236,4,FALSE)</f>
        <v>#N/A</v>
      </c>
    </row>
    <row r="4177" spans="1:18" x14ac:dyDescent="0.35">
      <c r="A4177" s="83" t="str">
        <f>IFERROR(VLOOKUP(LEFT(F4177,4),Tabla3[[COD]:[PROCESO]],5,0),"")</f>
        <v/>
      </c>
      <c r="B4177" s="15"/>
      <c r="C4177" s="85"/>
      <c r="D4177" s="84" t="e">
        <f>VLOOKUP(E4177,FINCAS!$A$2:$B$77,2,0)</f>
        <v>#N/A</v>
      </c>
      <c r="E4177" s="15"/>
      <c r="F4177" s="15"/>
      <c r="G4177" s="82" t="e">
        <f>VLOOKUP(F4177,'ESTADAR V3 2025'!$D$125:$E$240,2,0)</f>
        <v>#N/A</v>
      </c>
      <c r="H4177" s="86"/>
      <c r="I4177" s="86"/>
      <c r="J4177" s="15"/>
      <c r="K4177" s="92">
        <f t="shared" si="267"/>
        <v>0</v>
      </c>
      <c r="L4177" s="93">
        <f t="shared" si="268"/>
        <v>0</v>
      </c>
      <c r="M4177" s="94" t="str">
        <f>+IFERROR(VLOOKUP(LEFT(F4177,4),'ESTADAR V3 2025'!$C$4:$G$116,4,0),"")</f>
        <v/>
      </c>
      <c r="N4177" s="95" t="str">
        <f t="shared" si="269"/>
        <v/>
      </c>
      <c r="O4177" s="96" t="str">
        <f t="shared" si="270"/>
        <v/>
      </c>
      <c r="P4177" s="14"/>
      <c r="Q4177" s="14"/>
      <c r="R4177" s="218" t="e">
        <f>+VLOOKUP(F4177,'ESTADAR V3 2025'!$D$125:$G$236,4,FALSE)</f>
        <v>#N/A</v>
      </c>
    </row>
    <row r="4178" spans="1:18" x14ac:dyDescent="0.35">
      <c r="A4178" s="83" t="str">
        <f>IFERROR(VLOOKUP(LEFT(F4178,4),Tabla3[[COD]:[PROCESO]],5,0),"")</f>
        <v/>
      </c>
      <c r="B4178" s="15"/>
      <c r="C4178" s="85"/>
      <c r="D4178" s="84" t="e">
        <f>VLOOKUP(E4178,FINCAS!$A$2:$B$77,2,0)</f>
        <v>#N/A</v>
      </c>
      <c r="E4178" s="15"/>
      <c r="F4178" s="15"/>
      <c r="G4178" s="82" t="e">
        <f>VLOOKUP(F4178,'ESTADAR V3 2025'!$D$125:$E$240,2,0)</f>
        <v>#N/A</v>
      </c>
      <c r="H4178" s="86"/>
      <c r="I4178" s="86"/>
      <c r="J4178" s="15"/>
      <c r="K4178" s="92">
        <f t="shared" si="267"/>
        <v>0</v>
      </c>
      <c r="L4178" s="93">
        <f t="shared" si="268"/>
        <v>0</v>
      </c>
      <c r="M4178" s="94" t="str">
        <f>+IFERROR(VLOOKUP(LEFT(F4178,4),'ESTADAR V3 2025'!$C$4:$G$116,4,0),"")</f>
        <v/>
      </c>
      <c r="N4178" s="95" t="str">
        <f t="shared" si="269"/>
        <v/>
      </c>
      <c r="O4178" s="96" t="str">
        <f t="shared" si="270"/>
        <v/>
      </c>
      <c r="P4178" s="14"/>
      <c r="Q4178" s="14"/>
      <c r="R4178" s="218" t="e">
        <f>+VLOOKUP(F4178,'ESTADAR V3 2025'!$D$125:$G$236,4,FALSE)</f>
        <v>#N/A</v>
      </c>
    </row>
    <row r="4179" spans="1:18" x14ac:dyDescent="0.35">
      <c r="A4179" s="83" t="str">
        <f>IFERROR(VLOOKUP(LEFT(F4179,4),Tabla3[[COD]:[PROCESO]],5,0),"")</f>
        <v/>
      </c>
      <c r="B4179" s="15"/>
      <c r="C4179" s="85"/>
      <c r="D4179" s="84" t="e">
        <f>VLOOKUP(E4179,FINCAS!$A$2:$B$77,2,0)</f>
        <v>#N/A</v>
      </c>
      <c r="E4179" s="15"/>
      <c r="F4179" s="15"/>
      <c r="G4179" s="82" t="e">
        <f>VLOOKUP(F4179,'ESTADAR V3 2025'!$D$125:$E$240,2,0)</f>
        <v>#N/A</v>
      </c>
      <c r="H4179" s="86"/>
      <c r="I4179" s="86"/>
      <c r="J4179" s="15"/>
      <c r="K4179" s="92">
        <f t="shared" si="267"/>
        <v>0</v>
      </c>
      <c r="L4179" s="93">
        <f t="shared" si="268"/>
        <v>0</v>
      </c>
      <c r="M4179" s="94" t="str">
        <f>+IFERROR(VLOOKUP(LEFT(F4179,4),'ESTADAR V3 2025'!$C$4:$G$116,4,0),"")</f>
        <v/>
      </c>
      <c r="N4179" s="95" t="str">
        <f t="shared" si="269"/>
        <v/>
      </c>
      <c r="O4179" s="96" t="str">
        <f t="shared" si="270"/>
        <v/>
      </c>
      <c r="P4179" s="14"/>
      <c r="Q4179" s="14"/>
      <c r="R4179" s="218" t="e">
        <f>+VLOOKUP(F4179,'ESTADAR V3 2025'!$D$125:$G$236,4,FALSE)</f>
        <v>#N/A</v>
      </c>
    </row>
    <row r="4180" spans="1:18" x14ac:dyDescent="0.35">
      <c r="A4180" s="83" t="str">
        <f>IFERROR(VLOOKUP(LEFT(F4180,4),Tabla3[[COD]:[PROCESO]],5,0),"")</f>
        <v/>
      </c>
      <c r="B4180" s="15"/>
      <c r="C4180" s="85"/>
      <c r="D4180" s="84" t="e">
        <f>VLOOKUP(E4180,FINCAS!$A$2:$B$77,2,0)</f>
        <v>#N/A</v>
      </c>
      <c r="E4180" s="15"/>
      <c r="F4180" s="15"/>
      <c r="G4180" s="82" t="e">
        <f>VLOOKUP(F4180,'ESTADAR V3 2025'!$D$125:$E$240,2,0)</f>
        <v>#N/A</v>
      </c>
      <c r="H4180" s="86"/>
      <c r="I4180" s="86"/>
      <c r="J4180" s="15"/>
      <c r="K4180" s="92">
        <f t="shared" si="267"/>
        <v>0</v>
      </c>
      <c r="L4180" s="93">
        <f t="shared" si="268"/>
        <v>0</v>
      </c>
      <c r="M4180" s="94" t="str">
        <f>+IFERROR(VLOOKUP(LEFT(F4180,4),'ESTADAR V3 2025'!$C$4:$G$116,4,0),"")</f>
        <v/>
      </c>
      <c r="N4180" s="95" t="str">
        <f t="shared" si="269"/>
        <v/>
      </c>
      <c r="O4180" s="96" t="str">
        <f t="shared" si="270"/>
        <v/>
      </c>
      <c r="P4180" s="14"/>
      <c r="Q4180" s="14"/>
      <c r="R4180" s="218" t="e">
        <f>+VLOOKUP(F4180,'ESTADAR V3 2025'!$D$125:$G$236,4,FALSE)</f>
        <v>#N/A</v>
      </c>
    </row>
    <row r="4181" spans="1:18" x14ac:dyDescent="0.35">
      <c r="A4181" s="83" t="str">
        <f>IFERROR(VLOOKUP(LEFT(F4181,4),Tabla3[[COD]:[PROCESO]],5,0),"")</f>
        <v/>
      </c>
      <c r="B4181" s="15"/>
      <c r="C4181" s="85"/>
      <c r="D4181" s="84" t="e">
        <f>VLOOKUP(E4181,FINCAS!$A$2:$B$77,2,0)</f>
        <v>#N/A</v>
      </c>
      <c r="E4181" s="15"/>
      <c r="F4181" s="15"/>
      <c r="G4181" s="82" t="e">
        <f>VLOOKUP(F4181,'ESTADAR V3 2025'!$D$125:$E$240,2,0)</f>
        <v>#N/A</v>
      </c>
      <c r="H4181" s="86"/>
      <c r="I4181" s="86"/>
      <c r="J4181" s="15"/>
      <c r="K4181" s="92">
        <f t="shared" si="267"/>
        <v>0</v>
      </c>
      <c r="L4181" s="93">
        <f t="shared" si="268"/>
        <v>0</v>
      </c>
      <c r="M4181" s="94" t="str">
        <f>+IFERROR(VLOOKUP(LEFT(F4181,4),'ESTADAR V3 2025'!$C$4:$G$116,4,0),"")</f>
        <v/>
      </c>
      <c r="N4181" s="95" t="str">
        <f t="shared" si="269"/>
        <v/>
      </c>
      <c r="O4181" s="96" t="str">
        <f t="shared" si="270"/>
        <v/>
      </c>
      <c r="P4181" s="14"/>
      <c r="Q4181" s="14"/>
      <c r="R4181" s="218" t="e">
        <f>+VLOOKUP(F4181,'ESTADAR V3 2025'!$D$125:$G$236,4,FALSE)</f>
        <v>#N/A</v>
      </c>
    </row>
    <row r="4182" spans="1:18" x14ac:dyDescent="0.35">
      <c r="A4182" s="83" t="str">
        <f>IFERROR(VLOOKUP(LEFT(F4182,4),Tabla3[[COD]:[PROCESO]],5,0),"")</f>
        <v/>
      </c>
      <c r="B4182" s="15"/>
      <c r="C4182" s="85"/>
      <c r="D4182" s="84" t="e">
        <f>VLOOKUP(E4182,FINCAS!$A$2:$B$77,2,0)</f>
        <v>#N/A</v>
      </c>
      <c r="E4182" s="15"/>
      <c r="F4182" s="15"/>
      <c r="G4182" s="82" t="e">
        <f>VLOOKUP(F4182,'ESTADAR V3 2025'!$D$125:$E$240,2,0)</f>
        <v>#N/A</v>
      </c>
      <c r="H4182" s="86"/>
      <c r="I4182" s="86"/>
      <c r="J4182" s="15"/>
      <c r="K4182" s="92">
        <f t="shared" si="267"/>
        <v>0</v>
      </c>
      <c r="L4182" s="93">
        <f t="shared" si="268"/>
        <v>0</v>
      </c>
      <c r="M4182" s="94" t="str">
        <f>+IFERROR(VLOOKUP(LEFT(F4182,4),'ESTADAR V3 2025'!$C$4:$G$116,4,0),"")</f>
        <v/>
      </c>
      <c r="N4182" s="95" t="str">
        <f t="shared" si="269"/>
        <v/>
      </c>
      <c r="O4182" s="96" t="str">
        <f t="shared" si="270"/>
        <v/>
      </c>
      <c r="P4182" s="14"/>
      <c r="Q4182" s="14"/>
      <c r="R4182" s="218" t="e">
        <f>+VLOOKUP(F4182,'ESTADAR V3 2025'!$D$125:$G$236,4,FALSE)</f>
        <v>#N/A</v>
      </c>
    </row>
    <row r="4183" spans="1:18" x14ac:dyDescent="0.35">
      <c r="A4183" s="83" t="str">
        <f>IFERROR(VLOOKUP(LEFT(F4183,4),Tabla3[[COD]:[PROCESO]],5,0),"")</f>
        <v/>
      </c>
      <c r="B4183" s="15"/>
      <c r="C4183" s="85"/>
      <c r="D4183" s="84" t="e">
        <f>VLOOKUP(E4183,FINCAS!$A$2:$B$77,2,0)</f>
        <v>#N/A</v>
      </c>
      <c r="E4183" s="15"/>
      <c r="F4183" s="15"/>
      <c r="G4183" s="82" t="e">
        <f>VLOOKUP(F4183,'ESTADAR V3 2025'!$D$125:$E$240,2,0)</f>
        <v>#N/A</v>
      </c>
      <c r="H4183" s="86"/>
      <c r="I4183" s="86"/>
      <c r="J4183" s="15"/>
      <c r="K4183" s="92">
        <f t="shared" si="267"/>
        <v>0</v>
      </c>
      <c r="L4183" s="93">
        <f t="shared" si="268"/>
        <v>0</v>
      </c>
      <c r="M4183" s="94" t="str">
        <f>+IFERROR(VLOOKUP(LEFT(F4183,4),'ESTADAR V3 2025'!$C$4:$G$116,4,0),"")</f>
        <v/>
      </c>
      <c r="N4183" s="95" t="str">
        <f t="shared" si="269"/>
        <v/>
      </c>
      <c r="O4183" s="96" t="str">
        <f t="shared" si="270"/>
        <v/>
      </c>
      <c r="P4183" s="14"/>
      <c r="Q4183" s="14"/>
      <c r="R4183" s="218" t="e">
        <f>+VLOOKUP(F4183,'ESTADAR V3 2025'!$D$125:$G$236,4,FALSE)</f>
        <v>#N/A</v>
      </c>
    </row>
    <row r="4184" spans="1:18" x14ac:dyDescent="0.35">
      <c r="A4184" s="83" t="str">
        <f>IFERROR(VLOOKUP(LEFT(F4184,4),Tabla3[[COD]:[PROCESO]],5,0),"")</f>
        <v/>
      </c>
      <c r="B4184" s="15"/>
      <c r="C4184" s="85"/>
      <c r="D4184" s="84" t="e">
        <f>VLOOKUP(E4184,FINCAS!$A$2:$B$77,2,0)</f>
        <v>#N/A</v>
      </c>
      <c r="E4184" s="15"/>
      <c r="F4184" s="15"/>
      <c r="G4184" s="82" t="e">
        <f>VLOOKUP(F4184,'ESTADAR V3 2025'!$D$125:$E$240,2,0)</f>
        <v>#N/A</v>
      </c>
      <c r="H4184" s="86"/>
      <c r="I4184" s="86"/>
      <c r="J4184" s="15"/>
      <c r="K4184" s="92">
        <f t="shared" si="267"/>
        <v>0</v>
      </c>
      <c r="L4184" s="93">
        <f t="shared" si="268"/>
        <v>0</v>
      </c>
      <c r="M4184" s="94" t="str">
        <f>+IFERROR(VLOOKUP(LEFT(F4184,4),'ESTADAR V3 2025'!$C$4:$G$116,4,0),"")</f>
        <v/>
      </c>
      <c r="N4184" s="95" t="str">
        <f t="shared" si="269"/>
        <v/>
      </c>
      <c r="O4184" s="96" t="str">
        <f t="shared" si="270"/>
        <v/>
      </c>
      <c r="P4184" s="14"/>
      <c r="Q4184" s="14"/>
      <c r="R4184" s="218" t="e">
        <f>+VLOOKUP(F4184,'ESTADAR V3 2025'!$D$125:$G$236,4,FALSE)</f>
        <v>#N/A</v>
      </c>
    </row>
    <row r="4185" spans="1:18" x14ac:dyDescent="0.35">
      <c r="A4185" s="83" t="str">
        <f>IFERROR(VLOOKUP(LEFT(F4185,4),Tabla3[[COD]:[PROCESO]],5,0),"")</f>
        <v/>
      </c>
      <c r="B4185" s="15"/>
      <c r="C4185" s="85"/>
      <c r="D4185" s="84" t="e">
        <f>VLOOKUP(E4185,FINCAS!$A$2:$B$77,2,0)</f>
        <v>#N/A</v>
      </c>
      <c r="E4185" s="15"/>
      <c r="F4185" s="15"/>
      <c r="G4185" s="82" t="e">
        <f>VLOOKUP(F4185,'ESTADAR V3 2025'!$D$125:$E$240,2,0)</f>
        <v>#N/A</v>
      </c>
      <c r="H4185" s="86"/>
      <c r="I4185" s="86"/>
      <c r="J4185" s="15"/>
      <c r="K4185" s="92">
        <f t="shared" si="267"/>
        <v>0</v>
      </c>
      <c r="L4185" s="93">
        <f t="shared" si="268"/>
        <v>0</v>
      </c>
      <c r="M4185" s="94" t="str">
        <f>+IFERROR(VLOOKUP(LEFT(F4185,4),'ESTADAR V3 2025'!$C$4:$G$116,4,0),"")</f>
        <v/>
      </c>
      <c r="N4185" s="95" t="str">
        <f t="shared" si="269"/>
        <v/>
      </c>
      <c r="O4185" s="96" t="str">
        <f t="shared" si="270"/>
        <v/>
      </c>
      <c r="P4185" s="14"/>
      <c r="Q4185" s="14"/>
      <c r="R4185" s="218" t="e">
        <f>+VLOOKUP(F4185,'ESTADAR V3 2025'!$D$125:$G$236,4,FALSE)</f>
        <v>#N/A</v>
      </c>
    </row>
    <row r="4186" spans="1:18" x14ac:dyDescent="0.35">
      <c r="A4186" s="83" t="str">
        <f>IFERROR(VLOOKUP(LEFT(F4186,4),Tabla3[[COD]:[PROCESO]],5,0),"")</f>
        <v/>
      </c>
      <c r="B4186" s="15"/>
      <c r="C4186" s="85"/>
      <c r="D4186" s="84" t="e">
        <f>VLOOKUP(E4186,FINCAS!$A$2:$B$77,2,0)</f>
        <v>#N/A</v>
      </c>
      <c r="E4186" s="15"/>
      <c r="F4186" s="15"/>
      <c r="G4186" s="82" t="e">
        <f>VLOOKUP(F4186,'ESTADAR V3 2025'!$D$125:$E$240,2,0)</f>
        <v>#N/A</v>
      </c>
      <c r="H4186" s="86"/>
      <c r="I4186" s="86"/>
      <c r="J4186" s="15"/>
      <c r="K4186" s="92">
        <f t="shared" si="267"/>
        <v>0</v>
      </c>
      <c r="L4186" s="93">
        <f t="shared" si="268"/>
        <v>0</v>
      </c>
      <c r="M4186" s="94" t="str">
        <f>+IFERROR(VLOOKUP(LEFT(F4186,4),'ESTADAR V3 2025'!$C$4:$G$116,4,0),"")</f>
        <v/>
      </c>
      <c r="N4186" s="95" t="str">
        <f t="shared" si="269"/>
        <v/>
      </c>
      <c r="O4186" s="96" t="str">
        <f t="shared" si="270"/>
        <v/>
      </c>
      <c r="P4186" s="14"/>
      <c r="Q4186" s="14"/>
      <c r="R4186" s="218" t="e">
        <f>+VLOOKUP(F4186,'ESTADAR V3 2025'!$D$125:$G$236,4,FALSE)</f>
        <v>#N/A</v>
      </c>
    </row>
    <row r="4187" spans="1:18" x14ac:dyDescent="0.35">
      <c r="A4187" s="83" t="str">
        <f>IFERROR(VLOOKUP(LEFT(F4187,4),Tabla3[[COD]:[PROCESO]],5,0),"")</f>
        <v/>
      </c>
      <c r="B4187" s="15"/>
      <c r="C4187" s="85"/>
      <c r="D4187" s="84" t="e">
        <f>VLOOKUP(E4187,FINCAS!$A$2:$B$77,2,0)</f>
        <v>#N/A</v>
      </c>
      <c r="E4187" s="15"/>
      <c r="F4187" s="15"/>
      <c r="G4187" s="82" t="e">
        <f>VLOOKUP(F4187,'ESTADAR V3 2025'!$D$125:$E$240,2,0)</f>
        <v>#N/A</v>
      </c>
      <c r="H4187" s="86"/>
      <c r="I4187" s="86"/>
      <c r="J4187" s="15"/>
      <c r="K4187" s="92">
        <f t="shared" si="267"/>
        <v>0</v>
      </c>
      <c r="L4187" s="93">
        <f t="shared" si="268"/>
        <v>0</v>
      </c>
      <c r="M4187" s="94" t="str">
        <f>+IFERROR(VLOOKUP(LEFT(F4187,4),'ESTADAR V3 2025'!$C$4:$G$116,4,0),"")</f>
        <v/>
      </c>
      <c r="N4187" s="95" t="str">
        <f t="shared" si="269"/>
        <v/>
      </c>
      <c r="O4187" s="96" t="str">
        <f t="shared" si="270"/>
        <v/>
      </c>
      <c r="P4187" s="14"/>
      <c r="Q4187" s="14"/>
      <c r="R4187" s="218" t="e">
        <f>+VLOOKUP(F4187,'ESTADAR V3 2025'!$D$125:$G$236,4,FALSE)</f>
        <v>#N/A</v>
      </c>
    </row>
    <row r="4188" spans="1:18" x14ac:dyDescent="0.35">
      <c r="A4188" s="83" t="str">
        <f>IFERROR(VLOOKUP(LEFT(F4188,4),Tabla3[[COD]:[PROCESO]],5,0),"")</f>
        <v/>
      </c>
      <c r="B4188" s="15"/>
      <c r="C4188" s="85"/>
      <c r="D4188" s="84" t="e">
        <f>VLOOKUP(E4188,FINCAS!$A$2:$B$77,2,0)</f>
        <v>#N/A</v>
      </c>
      <c r="E4188" s="15"/>
      <c r="F4188" s="15"/>
      <c r="G4188" s="82" t="e">
        <f>VLOOKUP(F4188,'ESTADAR V3 2025'!$D$125:$E$240,2,0)</f>
        <v>#N/A</v>
      </c>
      <c r="H4188" s="86"/>
      <c r="I4188" s="86"/>
      <c r="J4188" s="15"/>
      <c r="K4188" s="92">
        <f t="shared" si="267"/>
        <v>0</v>
      </c>
      <c r="L4188" s="93">
        <f t="shared" si="268"/>
        <v>0</v>
      </c>
      <c r="M4188" s="94" t="str">
        <f>+IFERROR(VLOOKUP(LEFT(F4188,4),'ESTADAR V3 2025'!$C$4:$G$116,4,0),"")</f>
        <v/>
      </c>
      <c r="N4188" s="95" t="str">
        <f t="shared" si="269"/>
        <v/>
      </c>
      <c r="O4188" s="96" t="str">
        <f t="shared" si="270"/>
        <v/>
      </c>
      <c r="P4188" s="14"/>
      <c r="Q4188" s="14"/>
      <c r="R4188" s="218" t="e">
        <f>+VLOOKUP(F4188,'ESTADAR V3 2025'!$D$125:$G$236,4,FALSE)</f>
        <v>#N/A</v>
      </c>
    </row>
    <row r="4189" spans="1:18" x14ac:dyDescent="0.35">
      <c r="A4189" s="83" t="str">
        <f>IFERROR(VLOOKUP(LEFT(F4189,4),Tabla3[[COD]:[PROCESO]],5,0),"")</f>
        <v/>
      </c>
      <c r="B4189" s="15"/>
      <c r="C4189" s="85"/>
      <c r="D4189" s="84" t="e">
        <f>VLOOKUP(E4189,FINCAS!$A$2:$B$77,2,0)</f>
        <v>#N/A</v>
      </c>
      <c r="E4189" s="15"/>
      <c r="F4189" s="15"/>
      <c r="G4189" s="82" t="e">
        <f>VLOOKUP(F4189,'ESTADAR V3 2025'!$D$125:$E$240,2,0)</f>
        <v>#N/A</v>
      </c>
      <c r="H4189" s="86"/>
      <c r="I4189" s="86"/>
      <c r="J4189" s="15"/>
      <c r="K4189" s="92">
        <f t="shared" si="267"/>
        <v>0</v>
      </c>
      <c r="L4189" s="93">
        <f t="shared" si="268"/>
        <v>0</v>
      </c>
      <c r="M4189" s="94" t="str">
        <f>+IFERROR(VLOOKUP(LEFT(F4189,4),'ESTADAR V3 2025'!$C$4:$G$116,4,0),"")</f>
        <v/>
      </c>
      <c r="N4189" s="95" t="str">
        <f t="shared" si="269"/>
        <v/>
      </c>
      <c r="O4189" s="96" t="str">
        <f t="shared" si="270"/>
        <v/>
      </c>
      <c r="P4189" s="14"/>
      <c r="Q4189" s="14"/>
      <c r="R4189" s="218" t="e">
        <f>+VLOOKUP(F4189,'ESTADAR V3 2025'!$D$125:$G$236,4,FALSE)</f>
        <v>#N/A</v>
      </c>
    </row>
    <row r="4190" spans="1:18" x14ac:dyDescent="0.35">
      <c r="A4190" s="83" t="str">
        <f>IFERROR(VLOOKUP(LEFT(F4190,4),Tabla3[[COD]:[PROCESO]],5,0),"")</f>
        <v/>
      </c>
      <c r="B4190" s="15"/>
      <c r="C4190" s="85"/>
      <c r="D4190" s="84" t="e">
        <f>VLOOKUP(E4190,FINCAS!$A$2:$B$77,2,0)</f>
        <v>#N/A</v>
      </c>
      <c r="E4190" s="15"/>
      <c r="F4190" s="15"/>
      <c r="G4190" s="82" t="e">
        <f>VLOOKUP(F4190,'ESTADAR V3 2025'!$D$125:$E$240,2,0)</f>
        <v>#N/A</v>
      </c>
      <c r="H4190" s="86"/>
      <c r="I4190" s="86"/>
      <c r="J4190" s="15"/>
      <c r="K4190" s="92">
        <f t="shared" si="267"/>
        <v>0</v>
      </c>
      <c r="L4190" s="93">
        <f t="shared" si="268"/>
        <v>0</v>
      </c>
      <c r="M4190" s="94" t="str">
        <f>+IFERROR(VLOOKUP(LEFT(F4190,4),'ESTADAR V3 2025'!$C$4:$G$116,4,0),"")</f>
        <v/>
      </c>
      <c r="N4190" s="95" t="str">
        <f t="shared" si="269"/>
        <v/>
      </c>
      <c r="O4190" s="96" t="str">
        <f t="shared" si="270"/>
        <v/>
      </c>
      <c r="P4190" s="14"/>
      <c r="Q4190" s="14"/>
      <c r="R4190" s="218" t="e">
        <f>+VLOOKUP(F4190,'ESTADAR V3 2025'!$D$125:$G$236,4,FALSE)</f>
        <v>#N/A</v>
      </c>
    </row>
    <row r="4191" spans="1:18" x14ac:dyDescent="0.35">
      <c r="A4191" s="83" t="str">
        <f>IFERROR(VLOOKUP(LEFT(F4191,4),Tabla3[[COD]:[PROCESO]],5,0),"")</f>
        <v/>
      </c>
      <c r="B4191" s="15"/>
      <c r="C4191" s="85"/>
      <c r="D4191" s="84" t="e">
        <f>VLOOKUP(E4191,FINCAS!$A$2:$B$77,2,0)</f>
        <v>#N/A</v>
      </c>
      <c r="E4191" s="15"/>
      <c r="F4191" s="15"/>
      <c r="G4191" s="82" t="e">
        <f>VLOOKUP(F4191,'ESTADAR V3 2025'!$D$125:$E$240,2,0)</f>
        <v>#N/A</v>
      </c>
      <c r="H4191" s="86"/>
      <c r="I4191" s="86"/>
      <c r="J4191" s="15"/>
      <c r="K4191" s="92">
        <f t="shared" si="267"/>
        <v>0</v>
      </c>
      <c r="L4191" s="93">
        <f t="shared" si="268"/>
        <v>0</v>
      </c>
      <c r="M4191" s="94" t="str">
        <f>+IFERROR(VLOOKUP(LEFT(F4191,4),'ESTADAR V3 2025'!$C$4:$G$116,4,0),"")</f>
        <v/>
      </c>
      <c r="N4191" s="95" t="str">
        <f t="shared" si="269"/>
        <v/>
      </c>
      <c r="O4191" s="96" t="str">
        <f t="shared" si="270"/>
        <v/>
      </c>
      <c r="P4191" s="14"/>
      <c r="Q4191" s="14"/>
      <c r="R4191" s="218" t="e">
        <f>+VLOOKUP(F4191,'ESTADAR V3 2025'!$D$125:$G$236,4,FALSE)</f>
        <v>#N/A</v>
      </c>
    </row>
    <row r="4192" spans="1:18" x14ac:dyDescent="0.35">
      <c r="A4192" s="83" t="str">
        <f>IFERROR(VLOOKUP(LEFT(F4192,4),Tabla3[[COD]:[PROCESO]],5,0),"")</f>
        <v/>
      </c>
      <c r="B4192" s="15"/>
      <c r="C4192" s="85"/>
      <c r="D4192" s="84" t="e">
        <f>VLOOKUP(E4192,FINCAS!$A$2:$B$77,2,0)</f>
        <v>#N/A</v>
      </c>
      <c r="E4192" s="15"/>
      <c r="F4192" s="15"/>
      <c r="G4192" s="82" t="e">
        <f>VLOOKUP(F4192,'ESTADAR V3 2025'!$D$125:$E$240,2,0)</f>
        <v>#N/A</v>
      </c>
      <c r="H4192" s="86"/>
      <c r="I4192" s="86"/>
      <c r="J4192" s="15"/>
      <c r="K4192" s="92">
        <f t="shared" si="267"/>
        <v>0</v>
      </c>
      <c r="L4192" s="93">
        <f t="shared" si="268"/>
        <v>0</v>
      </c>
      <c r="M4192" s="94" t="str">
        <f>+IFERROR(VLOOKUP(LEFT(F4192,4),'ESTADAR V3 2025'!$C$4:$G$116,4,0),"")</f>
        <v/>
      </c>
      <c r="N4192" s="95" t="str">
        <f t="shared" si="269"/>
        <v/>
      </c>
      <c r="O4192" s="96" t="str">
        <f t="shared" si="270"/>
        <v/>
      </c>
      <c r="P4192" s="14"/>
      <c r="Q4192" s="14"/>
      <c r="R4192" s="218" t="e">
        <f>+VLOOKUP(F4192,'ESTADAR V3 2025'!$D$125:$G$236,4,FALSE)</f>
        <v>#N/A</v>
      </c>
    </row>
    <row r="4193" spans="1:18" x14ac:dyDescent="0.35">
      <c r="A4193" s="83" t="str">
        <f>IFERROR(VLOOKUP(LEFT(F4193,4),Tabla3[[COD]:[PROCESO]],5,0),"")</f>
        <v/>
      </c>
      <c r="B4193" s="15"/>
      <c r="C4193" s="85"/>
      <c r="D4193" s="84" t="e">
        <f>VLOOKUP(E4193,FINCAS!$A$2:$B$77,2,0)</f>
        <v>#N/A</v>
      </c>
      <c r="E4193" s="15"/>
      <c r="F4193" s="15"/>
      <c r="G4193" s="82" t="e">
        <f>VLOOKUP(F4193,'ESTADAR V3 2025'!$D$125:$E$240,2,0)</f>
        <v>#N/A</v>
      </c>
      <c r="H4193" s="86"/>
      <c r="I4193" s="86"/>
      <c r="J4193" s="15"/>
      <c r="K4193" s="92">
        <f t="shared" ref="K4193:K4256" si="271">+IFERROR(L4193,M4193)</f>
        <v>0</v>
      </c>
      <c r="L4193" s="93">
        <f t="shared" ref="L4193:L4256" si="272">+(I4193-H4193)*24</f>
        <v>0</v>
      </c>
      <c r="M4193" s="94" t="str">
        <f>+IFERROR(VLOOKUP(LEFT(F4193,4),'ESTADAR V3 2025'!$C$4:$G$116,4,0),"")</f>
        <v/>
      </c>
      <c r="N4193" s="95" t="str">
        <f t="shared" ref="N4193:N4256" si="273">IFERROR(J4193/L4193,"")</f>
        <v/>
      </c>
      <c r="O4193" s="96" t="str">
        <f t="shared" ref="O4193:O4256" si="274">IFERROR(N4193/M4193,"")</f>
        <v/>
      </c>
      <c r="P4193" s="14"/>
      <c r="Q4193" s="14"/>
      <c r="R4193" s="218" t="e">
        <f>+VLOOKUP(F4193,'ESTADAR V3 2025'!$D$125:$G$236,4,FALSE)</f>
        <v>#N/A</v>
      </c>
    </row>
    <row r="4194" spans="1:18" x14ac:dyDescent="0.35">
      <c r="A4194" s="83" t="str">
        <f>IFERROR(VLOOKUP(LEFT(F4194,4),Tabla3[[COD]:[PROCESO]],5,0),"")</f>
        <v/>
      </c>
      <c r="B4194" s="15"/>
      <c r="C4194" s="85"/>
      <c r="D4194" s="84" t="e">
        <f>VLOOKUP(E4194,FINCAS!$A$2:$B$77,2,0)</f>
        <v>#N/A</v>
      </c>
      <c r="E4194" s="15"/>
      <c r="F4194" s="15"/>
      <c r="G4194" s="82" t="e">
        <f>VLOOKUP(F4194,'ESTADAR V3 2025'!$D$125:$E$240,2,0)</f>
        <v>#N/A</v>
      </c>
      <c r="H4194" s="86"/>
      <c r="I4194" s="86"/>
      <c r="J4194" s="15"/>
      <c r="K4194" s="92">
        <f t="shared" si="271"/>
        <v>0</v>
      </c>
      <c r="L4194" s="93">
        <f t="shared" si="272"/>
        <v>0</v>
      </c>
      <c r="M4194" s="94" t="str">
        <f>+IFERROR(VLOOKUP(LEFT(F4194,4),'ESTADAR V3 2025'!$C$4:$G$116,4,0),"")</f>
        <v/>
      </c>
      <c r="N4194" s="95" t="str">
        <f t="shared" si="273"/>
        <v/>
      </c>
      <c r="O4194" s="96" t="str">
        <f t="shared" si="274"/>
        <v/>
      </c>
      <c r="P4194" s="14"/>
      <c r="Q4194" s="14"/>
      <c r="R4194" s="218" t="e">
        <f>+VLOOKUP(F4194,'ESTADAR V3 2025'!$D$125:$G$236,4,FALSE)</f>
        <v>#N/A</v>
      </c>
    </row>
    <row r="4195" spans="1:18" x14ac:dyDescent="0.35">
      <c r="A4195" s="83" t="str">
        <f>IFERROR(VLOOKUP(LEFT(F4195,4),Tabla3[[COD]:[PROCESO]],5,0),"")</f>
        <v/>
      </c>
      <c r="B4195" s="15"/>
      <c r="C4195" s="85"/>
      <c r="D4195" s="84" t="e">
        <f>VLOOKUP(E4195,FINCAS!$A$2:$B$77,2,0)</f>
        <v>#N/A</v>
      </c>
      <c r="E4195" s="15"/>
      <c r="F4195" s="15"/>
      <c r="G4195" s="82" t="e">
        <f>VLOOKUP(F4195,'ESTADAR V3 2025'!$D$125:$E$240,2,0)</f>
        <v>#N/A</v>
      </c>
      <c r="H4195" s="86"/>
      <c r="I4195" s="86"/>
      <c r="J4195" s="15"/>
      <c r="K4195" s="92">
        <f t="shared" si="271"/>
        <v>0</v>
      </c>
      <c r="L4195" s="93">
        <f t="shared" si="272"/>
        <v>0</v>
      </c>
      <c r="M4195" s="94" t="str">
        <f>+IFERROR(VLOOKUP(LEFT(F4195,4),'ESTADAR V3 2025'!$C$4:$G$116,4,0),"")</f>
        <v/>
      </c>
      <c r="N4195" s="95" t="str">
        <f t="shared" si="273"/>
        <v/>
      </c>
      <c r="O4195" s="96" t="str">
        <f t="shared" si="274"/>
        <v/>
      </c>
      <c r="P4195" s="14"/>
      <c r="Q4195" s="14"/>
      <c r="R4195" s="218" t="e">
        <f>+VLOOKUP(F4195,'ESTADAR V3 2025'!$D$125:$G$236,4,FALSE)</f>
        <v>#N/A</v>
      </c>
    </row>
    <row r="4196" spans="1:18" x14ac:dyDescent="0.35">
      <c r="A4196" s="83" t="str">
        <f>IFERROR(VLOOKUP(LEFT(F4196,4),Tabla3[[COD]:[PROCESO]],5,0),"")</f>
        <v/>
      </c>
      <c r="B4196" s="15"/>
      <c r="C4196" s="85"/>
      <c r="D4196" s="84" t="e">
        <f>VLOOKUP(E4196,FINCAS!$A$2:$B$77,2,0)</f>
        <v>#N/A</v>
      </c>
      <c r="E4196" s="15"/>
      <c r="F4196" s="15"/>
      <c r="G4196" s="82" t="e">
        <f>VLOOKUP(F4196,'ESTADAR V3 2025'!$D$125:$E$240,2,0)</f>
        <v>#N/A</v>
      </c>
      <c r="H4196" s="86"/>
      <c r="I4196" s="86"/>
      <c r="J4196" s="15"/>
      <c r="K4196" s="92">
        <f t="shared" si="271"/>
        <v>0</v>
      </c>
      <c r="L4196" s="93">
        <f t="shared" si="272"/>
        <v>0</v>
      </c>
      <c r="M4196" s="94" t="str">
        <f>+IFERROR(VLOOKUP(LEFT(F4196,4),'ESTADAR V3 2025'!$C$4:$G$116,4,0),"")</f>
        <v/>
      </c>
      <c r="N4196" s="95" t="str">
        <f t="shared" si="273"/>
        <v/>
      </c>
      <c r="O4196" s="96" t="str">
        <f t="shared" si="274"/>
        <v/>
      </c>
      <c r="P4196" s="14"/>
      <c r="Q4196" s="14"/>
      <c r="R4196" s="218" t="e">
        <f>+VLOOKUP(F4196,'ESTADAR V3 2025'!$D$125:$G$236,4,FALSE)</f>
        <v>#N/A</v>
      </c>
    </row>
    <row r="4197" spans="1:18" x14ac:dyDescent="0.35">
      <c r="A4197" s="83" t="str">
        <f>IFERROR(VLOOKUP(LEFT(F4197,4),Tabla3[[COD]:[PROCESO]],5,0),"")</f>
        <v/>
      </c>
      <c r="B4197" s="15"/>
      <c r="C4197" s="85"/>
      <c r="D4197" s="84" t="e">
        <f>VLOOKUP(E4197,FINCAS!$A$2:$B$77,2,0)</f>
        <v>#N/A</v>
      </c>
      <c r="E4197" s="15"/>
      <c r="F4197" s="15"/>
      <c r="G4197" s="82" t="e">
        <f>VLOOKUP(F4197,'ESTADAR V3 2025'!$D$125:$E$240,2,0)</f>
        <v>#N/A</v>
      </c>
      <c r="H4197" s="86"/>
      <c r="I4197" s="86"/>
      <c r="J4197" s="15"/>
      <c r="K4197" s="92">
        <f t="shared" si="271"/>
        <v>0</v>
      </c>
      <c r="L4197" s="93">
        <f t="shared" si="272"/>
        <v>0</v>
      </c>
      <c r="M4197" s="94" t="str">
        <f>+IFERROR(VLOOKUP(LEFT(F4197,4),'ESTADAR V3 2025'!$C$4:$G$116,4,0),"")</f>
        <v/>
      </c>
      <c r="N4197" s="95" t="str">
        <f t="shared" si="273"/>
        <v/>
      </c>
      <c r="O4197" s="96" t="str">
        <f t="shared" si="274"/>
        <v/>
      </c>
      <c r="P4197" s="14"/>
      <c r="Q4197" s="14"/>
      <c r="R4197" s="218" t="e">
        <f>+VLOOKUP(F4197,'ESTADAR V3 2025'!$D$125:$G$236,4,FALSE)</f>
        <v>#N/A</v>
      </c>
    </row>
    <row r="4198" spans="1:18" x14ac:dyDescent="0.35">
      <c r="A4198" s="83" t="str">
        <f>IFERROR(VLOOKUP(LEFT(F4198,4),Tabla3[[COD]:[PROCESO]],5,0),"")</f>
        <v/>
      </c>
      <c r="B4198" s="15"/>
      <c r="C4198" s="85"/>
      <c r="D4198" s="84" t="e">
        <f>VLOOKUP(E4198,FINCAS!$A$2:$B$77,2,0)</f>
        <v>#N/A</v>
      </c>
      <c r="E4198" s="15"/>
      <c r="F4198" s="15"/>
      <c r="G4198" s="82" t="e">
        <f>VLOOKUP(F4198,'ESTADAR V3 2025'!$D$125:$E$240,2,0)</f>
        <v>#N/A</v>
      </c>
      <c r="H4198" s="86"/>
      <c r="I4198" s="86"/>
      <c r="J4198" s="15"/>
      <c r="K4198" s="92">
        <f t="shared" si="271"/>
        <v>0</v>
      </c>
      <c r="L4198" s="93">
        <f t="shared" si="272"/>
        <v>0</v>
      </c>
      <c r="M4198" s="94" t="str">
        <f>+IFERROR(VLOOKUP(LEFT(F4198,4),'ESTADAR V3 2025'!$C$4:$G$116,4,0),"")</f>
        <v/>
      </c>
      <c r="N4198" s="95" t="str">
        <f t="shared" si="273"/>
        <v/>
      </c>
      <c r="O4198" s="96" t="str">
        <f t="shared" si="274"/>
        <v/>
      </c>
      <c r="P4198" s="14"/>
      <c r="Q4198" s="14"/>
      <c r="R4198" s="218" t="e">
        <f>+VLOOKUP(F4198,'ESTADAR V3 2025'!$D$125:$G$236,4,FALSE)</f>
        <v>#N/A</v>
      </c>
    </row>
    <row r="4199" spans="1:18" x14ac:dyDescent="0.35">
      <c r="A4199" s="83" t="str">
        <f>IFERROR(VLOOKUP(LEFT(F4199,4),Tabla3[[COD]:[PROCESO]],5,0),"")</f>
        <v/>
      </c>
      <c r="B4199" s="15"/>
      <c r="C4199" s="85"/>
      <c r="D4199" s="84" t="e">
        <f>VLOOKUP(E4199,FINCAS!$A$2:$B$77,2,0)</f>
        <v>#N/A</v>
      </c>
      <c r="E4199" s="15"/>
      <c r="F4199" s="15"/>
      <c r="G4199" s="82" t="e">
        <f>VLOOKUP(F4199,'ESTADAR V3 2025'!$D$125:$E$240,2,0)</f>
        <v>#N/A</v>
      </c>
      <c r="H4199" s="86"/>
      <c r="I4199" s="86"/>
      <c r="J4199" s="15"/>
      <c r="K4199" s="92">
        <f t="shared" si="271"/>
        <v>0</v>
      </c>
      <c r="L4199" s="93">
        <f t="shared" si="272"/>
        <v>0</v>
      </c>
      <c r="M4199" s="94" t="str">
        <f>+IFERROR(VLOOKUP(LEFT(F4199,4),'ESTADAR V3 2025'!$C$4:$G$116,4,0),"")</f>
        <v/>
      </c>
      <c r="N4199" s="95" t="str">
        <f t="shared" si="273"/>
        <v/>
      </c>
      <c r="O4199" s="96" t="str">
        <f t="shared" si="274"/>
        <v/>
      </c>
      <c r="P4199" s="14"/>
      <c r="Q4199" s="14"/>
      <c r="R4199" s="218" t="e">
        <f>+VLOOKUP(F4199,'ESTADAR V3 2025'!$D$125:$G$236,4,FALSE)</f>
        <v>#N/A</v>
      </c>
    </row>
    <row r="4200" spans="1:18" x14ac:dyDescent="0.35">
      <c r="A4200" s="83" t="str">
        <f>IFERROR(VLOOKUP(LEFT(F4200,4),Tabla3[[COD]:[PROCESO]],5,0),"")</f>
        <v/>
      </c>
      <c r="B4200" s="15"/>
      <c r="C4200" s="85"/>
      <c r="D4200" s="84" t="e">
        <f>VLOOKUP(E4200,FINCAS!$A$2:$B$77,2,0)</f>
        <v>#N/A</v>
      </c>
      <c r="E4200" s="15"/>
      <c r="F4200" s="15"/>
      <c r="G4200" s="82" t="e">
        <f>VLOOKUP(F4200,'ESTADAR V3 2025'!$D$125:$E$240,2,0)</f>
        <v>#N/A</v>
      </c>
      <c r="H4200" s="86"/>
      <c r="I4200" s="86"/>
      <c r="J4200" s="15"/>
      <c r="K4200" s="92">
        <f t="shared" si="271"/>
        <v>0</v>
      </c>
      <c r="L4200" s="93">
        <f t="shared" si="272"/>
        <v>0</v>
      </c>
      <c r="M4200" s="94" t="str">
        <f>+IFERROR(VLOOKUP(LEFT(F4200,4),'ESTADAR V3 2025'!$C$4:$G$116,4,0),"")</f>
        <v/>
      </c>
      <c r="N4200" s="95" t="str">
        <f t="shared" si="273"/>
        <v/>
      </c>
      <c r="O4200" s="96" t="str">
        <f t="shared" si="274"/>
        <v/>
      </c>
      <c r="P4200" s="14"/>
      <c r="Q4200" s="14"/>
      <c r="R4200" s="218" t="e">
        <f>+VLOOKUP(F4200,'ESTADAR V3 2025'!$D$125:$G$236,4,FALSE)</f>
        <v>#N/A</v>
      </c>
    </row>
    <row r="4201" spans="1:18" x14ac:dyDescent="0.35">
      <c r="A4201" s="83" t="str">
        <f>IFERROR(VLOOKUP(LEFT(F4201,4),Tabla3[[COD]:[PROCESO]],5,0),"")</f>
        <v/>
      </c>
      <c r="B4201" s="15"/>
      <c r="C4201" s="85"/>
      <c r="D4201" s="84" t="e">
        <f>VLOOKUP(E4201,FINCAS!$A$2:$B$77,2,0)</f>
        <v>#N/A</v>
      </c>
      <c r="E4201" s="15"/>
      <c r="F4201" s="15"/>
      <c r="G4201" s="82" t="e">
        <f>VLOOKUP(F4201,'ESTADAR V3 2025'!$D$125:$E$240,2,0)</f>
        <v>#N/A</v>
      </c>
      <c r="H4201" s="86"/>
      <c r="I4201" s="86"/>
      <c r="J4201" s="15"/>
      <c r="K4201" s="92">
        <f t="shared" si="271"/>
        <v>0</v>
      </c>
      <c r="L4201" s="93">
        <f t="shared" si="272"/>
        <v>0</v>
      </c>
      <c r="M4201" s="94" t="str">
        <f>+IFERROR(VLOOKUP(LEFT(F4201,4),'ESTADAR V3 2025'!$C$4:$G$116,4,0),"")</f>
        <v/>
      </c>
      <c r="N4201" s="95" t="str">
        <f t="shared" si="273"/>
        <v/>
      </c>
      <c r="O4201" s="96" t="str">
        <f t="shared" si="274"/>
        <v/>
      </c>
      <c r="P4201" s="14"/>
      <c r="Q4201" s="14"/>
      <c r="R4201" s="218" t="e">
        <f>+VLOOKUP(F4201,'ESTADAR V3 2025'!$D$125:$G$236,4,FALSE)</f>
        <v>#N/A</v>
      </c>
    </row>
    <row r="4202" spans="1:18" x14ac:dyDescent="0.35">
      <c r="A4202" s="83" t="str">
        <f>IFERROR(VLOOKUP(LEFT(F4202,4),Tabla3[[COD]:[PROCESO]],5,0),"")</f>
        <v/>
      </c>
      <c r="B4202" s="15"/>
      <c r="C4202" s="85"/>
      <c r="D4202" s="84" t="e">
        <f>VLOOKUP(E4202,FINCAS!$A$2:$B$77,2,0)</f>
        <v>#N/A</v>
      </c>
      <c r="E4202" s="15"/>
      <c r="F4202" s="15"/>
      <c r="G4202" s="82" t="e">
        <f>VLOOKUP(F4202,'ESTADAR V3 2025'!$D$125:$E$240,2,0)</f>
        <v>#N/A</v>
      </c>
      <c r="H4202" s="86"/>
      <c r="I4202" s="86"/>
      <c r="J4202" s="15"/>
      <c r="K4202" s="92">
        <f t="shared" si="271"/>
        <v>0</v>
      </c>
      <c r="L4202" s="93">
        <f t="shared" si="272"/>
        <v>0</v>
      </c>
      <c r="M4202" s="94" t="str">
        <f>+IFERROR(VLOOKUP(LEFT(F4202,4),'ESTADAR V3 2025'!$C$4:$G$116,4,0),"")</f>
        <v/>
      </c>
      <c r="N4202" s="95" t="str">
        <f t="shared" si="273"/>
        <v/>
      </c>
      <c r="O4202" s="96" t="str">
        <f t="shared" si="274"/>
        <v/>
      </c>
      <c r="P4202" s="14"/>
      <c r="Q4202" s="14"/>
      <c r="R4202" s="218" t="e">
        <f>+VLOOKUP(F4202,'ESTADAR V3 2025'!$D$125:$G$236,4,FALSE)</f>
        <v>#N/A</v>
      </c>
    </row>
    <row r="4203" spans="1:18" x14ac:dyDescent="0.35">
      <c r="A4203" s="83" t="str">
        <f>IFERROR(VLOOKUP(LEFT(F4203,4),Tabla3[[COD]:[PROCESO]],5,0),"")</f>
        <v/>
      </c>
      <c r="B4203" s="15"/>
      <c r="C4203" s="85"/>
      <c r="D4203" s="84" t="e">
        <f>VLOOKUP(E4203,FINCAS!$A$2:$B$77,2,0)</f>
        <v>#N/A</v>
      </c>
      <c r="E4203" s="15"/>
      <c r="F4203" s="15"/>
      <c r="G4203" s="82" t="e">
        <f>VLOOKUP(F4203,'ESTADAR V3 2025'!$D$125:$E$240,2,0)</f>
        <v>#N/A</v>
      </c>
      <c r="H4203" s="86"/>
      <c r="I4203" s="86"/>
      <c r="J4203" s="15"/>
      <c r="K4203" s="92">
        <f t="shared" si="271"/>
        <v>0</v>
      </c>
      <c r="L4203" s="93">
        <f t="shared" si="272"/>
        <v>0</v>
      </c>
      <c r="M4203" s="94" t="str">
        <f>+IFERROR(VLOOKUP(LEFT(F4203,4),'ESTADAR V3 2025'!$C$4:$G$116,4,0),"")</f>
        <v/>
      </c>
      <c r="N4203" s="95" t="str">
        <f t="shared" si="273"/>
        <v/>
      </c>
      <c r="O4203" s="96" t="str">
        <f t="shared" si="274"/>
        <v/>
      </c>
      <c r="P4203" s="14"/>
      <c r="Q4203" s="14"/>
      <c r="R4203" s="218" t="e">
        <f>+VLOOKUP(F4203,'ESTADAR V3 2025'!$D$125:$G$236,4,FALSE)</f>
        <v>#N/A</v>
      </c>
    </row>
    <row r="4204" spans="1:18" x14ac:dyDescent="0.35">
      <c r="A4204" s="83" t="str">
        <f>IFERROR(VLOOKUP(LEFT(F4204,4),Tabla3[[COD]:[PROCESO]],5,0),"")</f>
        <v/>
      </c>
      <c r="B4204" s="15"/>
      <c r="C4204" s="85"/>
      <c r="D4204" s="84" t="e">
        <f>VLOOKUP(E4204,FINCAS!$A$2:$B$77,2,0)</f>
        <v>#N/A</v>
      </c>
      <c r="E4204" s="15"/>
      <c r="F4204" s="15"/>
      <c r="G4204" s="82" t="e">
        <f>VLOOKUP(F4204,'ESTADAR V3 2025'!$D$125:$E$240,2,0)</f>
        <v>#N/A</v>
      </c>
      <c r="H4204" s="86"/>
      <c r="I4204" s="86"/>
      <c r="J4204" s="15"/>
      <c r="K4204" s="92">
        <f t="shared" si="271"/>
        <v>0</v>
      </c>
      <c r="L4204" s="93">
        <f t="shared" si="272"/>
        <v>0</v>
      </c>
      <c r="M4204" s="94" t="str">
        <f>+IFERROR(VLOOKUP(LEFT(F4204,4),'ESTADAR V3 2025'!$C$4:$G$116,4,0),"")</f>
        <v/>
      </c>
      <c r="N4204" s="95" t="str">
        <f t="shared" si="273"/>
        <v/>
      </c>
      <c r="O4204" s="96" t="str">
        <f t="shared" si="274"/>
        <v/>
      </c>
      <c r="P4204" s="14"/>
      <c r="Q4204" s="14"/>
      <c r="R4204" s="218" t="e">
        <f>+VLOOKUP(F4204,'ESTADAR V3 2025'!$D$125:$G$236,4,FALSE)</f>
        <v>#N/A</v>
      </c>
    </row>
    <row r="4205" spans="1:18" x14ac:dyDescent="0.35">
      <c r="A4205" s="83" t="str">
        <f>IFERROR(VLOOKUP(LEFT(F4205,4),Tabla3[[COD]:[PROCESO]],5,0),"")</f>
        <v/>
      </c>
      <c r="B4205" s="15"/>
      <c r="C4205" s="85"/>
      <c r="D4205" s="84" t="e">
        <f>VLOOKUP(E4205,FINCAS!$A$2:$B$77,2,0)</f>
        <v>#N/A</v>
      </c>
      <c r="E4205" s="15"/>
      <c r="F4205" s="15"/>
      <c r="G4205" s="82" t="e">
        <f>VLOOKUP(F4205,'ESTADAR V3 2025'!$D$125:$E$240,2,0)</f>
        <v>#N/A</v>
      </c>
      <c r="H4205" s="86"/>
      <c r="I4205" s="86"/>
      <c r="J4205" s="15"/>
      <c r="K4205" s="92">
        <f t="shared" si="271"/>
        <v>0</v>
      </c>
      <c r="L4205" s="93">
        <f t="shared" si="272"/>
        <v>0</v>
      </c>
      <c r="M4205" s="94" t="str">
        <f>+IFERROR(VLOOKUP(LEFT(F4205,4),'ESTADAR V3 2025'!$C$4:$G$116,4,0),"")</f>
        <v/>
      </c>
      <c r="N4205" s="95" t="str">
        <f t="shared" si="273"/>
        <v/>
      </c>
      <c r="O4205" s="96" t="str">
        <f t="shared" si="274"/>
        <v/>
      </c>
      <c r="P4205" s="14"/>
      <c r="Q4205" s="14"/>
      <c r="R4205" s="218" t="e">
        <f>+VLOOKUP(F4205,'ESTADAR V3 2025'!$D$125:$G$236,4,FALSE)</f>
        <v>#N/A</v>
      </c>
    </row>
    <row r="4206" spans="1:18" x14ac:dyDescent="0.35">
      <c r="A4206" s="83" t="str">
        <f>IFERROR(VLOOKUP(LEFT(F4206,4),Tabla3[[COD]:[PROCESO]],5,0),"")</f>
        <v/>
      </c>
      <c r="B4206" s="15"/>
      <c r="C4206" s="85"/>
      <c r="D4206" s="84" t="e">
        <f>VLOOKUP(E4206,FINCAS!$A$2:$B$77,2,0)</f>
        <v>#N/A</v>
      </c>
      <c r="E4206" s="15"/>
      <c r="F4206" s="15"/>
      <c r="G4206" s="82" t="e">
        <f>VLOOKUP(F4206,'ESTADAR V3 2025'!$D$125:$E$240,2,0)</f>
        <v>#N/A</v>
      </c>
      <c r="H4206" s="86"/>
      <c r="I4206" s="86"/>
      <c r="J4206" s="15"/>
      <c r="K4206" s="92">
        <f t="shared" si="271"/>
        <v>0</v>
      </c>
      <c r="L4206" s="93">
        <f t="shared" si="272"/>
        <v>0</v>
      </c>
      <c r="M4206" s="94" t="str">
        <f>+IFERROR(VLOOKUP(LEFT(F4206,4),'ESTADAR V3 2025'!$C$4:$G$116,4,0),"")</f>
        <v/>
      </c>
      <c r="N4206" s="95" t="str">
        <f t="shared" si="273"/>
        <v/>
      </c>
      <c r="O4206" s="96" t="str">
        <f t="shared" si="274"/>
        <v/>
      </c>
      <c r="P4206" s="14"/>
      <c r="Q4206" s="14"/>
      <c r="R4206" s="218" t="e">
        <f>+VLOOKUP(F4206,'ESTADAR V3 2025'!$D$125:$G$236,4,FALSE)</f>
        <v>#N/A</v>
      </c>
    </row>
    <row r="4207" spans="1:18" x14ac:dyDescent="0.35">
      <c r="A4207" s="83" t="str">
        <f>IFERROR(VLOOKUP(LEFT(F4207,4),Tabla3[[COD]:[PROCESO]],5,0),"")</f>
        <v/>
      </c>
      <c r="B4207" s="15"/>
      <c r="C4207" s="85"/>
      <c r="D4207" s="84" t="e">
        <f>VLOOKUP(E4207,FINCAS!$A$2:$B$77,2,0)</f>
        <v>#N/A</v>
      </c>
      <c r="E4207" s="15"/>
      <c r="F4207" s="15"/>
      <c r="G4207" s="82" t="e">
        <f>VLOOKUP(F4207,'ESTADAR V3 2025'!$D$125:$E$240,2,0)</f>
        <v>#N/A</v>
      </c>
      <c r="H4207" s="86"/>
      <c r="I4207" s="86"/>
      <c r="J4207" s="15"/>
      <c r="K4207" s="92">
        <f t="shared" si="271"/>
        <v>0</v>
      </c>
      <c r="L4207" s="93">
        <f t="shared" si="272"/>
        <v>0</v>
      </c>
      <c r="M4207" s="94" t="str">
        <f>+IFERROR(VLOOKUP(LEFT(F4207,4),'ESTADAR V3 2025'!$C$4:$G$116,4,0),"")</f>
        <v/>
      </c>
      <c r="N4207" s="95" t="str">
        <f t="shared" si="273"/>
        <v/>
      </c>
      <c r="O4207" s="96" t="str">
        <f t="shared" si="274"/>
        <v/>
      </c>
      <c r="P4207" s="14"/>
      <c r="Q4207" s="14"/>
      <c r="R4207" s="218" t="e">
        <f>+VLOOKUP(F4207,'ESTADAR V3 2025'!$D$125:$G$236,4,FALSE)</f>
        <v>#N/A</v>
      </c>
    </row>
    <row r="4208" spans="1:18" x14ac:dyDescent="0.35">
      <c r="A4208" s="83" t="str">
        <f>IFERROR(VLOOKUP(LEFT(F4208,4),Tabla3[[COD]:[PROCESO]],5,0),"")</f>
        <v/>
      </c>
      <c r="B4208" s="15"/>
      <c r="C4208" s="85"/>
      <c r="D4208" s="84" t="e">
        <f>VLOOKUP(E4208,FINCAS!$A$2:$B$77,2,0)</f>
        <v>#N/A</v>
      </c>
      <c r="E4208" s="15"/>
      <c r="F4208" s="15"/>
      <c r="G4208" s="82" t="e">
        <f>VLOOKUP(F4208,'ESTADAR V3 2025'!$D$125:$E$240,2,0)</f>
        <v>#N/A</v>
      </c>
      <c r="H4208" s="86"/>
      <c r="I4208" s="86"/>
      <c r="J4208" s="15"/>
      <c r="K4208" s="92">
        <f t="shared" si="271"/>
        <v>0</v>
      </c>
      <c r="L4208" s="93">
        <f t="shared" si="272"/>
        <v>0</v>
      </c>
      <c r="M4208" s="94" t="str">
        <f>+IFERROR(VLOOKUP(LEFT(F4208,4),'ESTADAR V3 2025'!$C$4:$G$116,4,0),"")</f>
        <v/>
      </c>
      <c r="N4208" s="95" t="str">
        <f t="shared" si="273"/>
        <v/>
      </c>
      <c r="O4208" s="96" t="str">
        <f t="shared" si="274"/>
        <v/>
      </c>
      <c r="P4208" s="14"/>
      <c r="Q4208" s="14"/>
      <c r="R4208" s="218" t="e">
        <f>+VLOOKUP(F4208,'ESTADAR V3 2025'!$D$125:$G$236,4,FALSE)</f>
        <v>#N/A</v>
      </c>
    </row>
    <row r="4209" spans="1:18" x14ac:dyDescent="0.35">
      <c r="A4209" s="83" t="str">
        <f>IFERROR(VLOOKUP(LEFT(F4209,4),Tabla3[[COD]:[PROCESO]],5,0),"")</f>
        <v/>
      </c>
      <c r="B4209" s="15"/>
      <c r="C4209" s="85"/>
      <c r="D4209" s="84" t="e">
        <f>VLOOKUP(E4209,FINCAS!$A$2:$B$77,2,0)</f>
        <v>#N/A</v>
      </c>
      <c r="E4209" s="15"/>
      <c r="F4209" s="15"/>
      <c r="G4209" s="82" t="e">
        <f>VLOOKUP(F4209,'ESTADAR V3 2025'!$D$125:$E$240,2,0)</f>
        <v>#N/A</v>
      </c>
      <c r="H4209" s="86"/>
      <c r="I4209" s="86"/>
      <c r="J4209" s="15"/>
      <c r="K4209" s="92">
        <f t="shared" si="271"/>
        <v>0</v>
      </c>
      <c r="L4209" s="93">
        <f t="shared" si="272"/>
        <v>0</v>
      </c>
      <c r="M4209" s="94" t="str">
        <f>+IFERROR(VLOOKUP(LEFT(F4209,4),'ESTADAR V3 2025'!$C$4:$G$116,4,0),"")</f>
        <v/>
      </c>
      <c r="N4209" s="95" t="str">
        <f t="shared" si="273"/>
        <v/>
      </c>
      <c r="O4209" s="96" t="str">
        <f t="shared" si="274"/>
        <v/>
      </c>
      <c r="P4209" s="14"/>
      <c r="Q4209" s="14"/>
      <c r="R4209" s="218" t="e">
        <f>+VLOOKUP(F4209,'ESTADAR V3 2025'!$D$125:$G$236,4,FALSE)</f>
        <v>#N/A</v>
      </c>
    </row>
    <row r="4210" spans="1:18" x14ac:dyDescent="0.35">
      <c r="A4210" s="83" t="str">
        <f>IFERROR(VLOOKUP(LEFT(F4210,4),Tabla3[[COD]:[PROCESO]],5,0),"")</f>
        <v/>
      </c>
      <c r="B4210" s="15"/>
      <c r="C4210" s="85"/>
      <c r="D4210" s="84" t="e">
        <f>VLOOKUP(E4210,FINCAS!$A$2:$B$77,2,0)</f>
        <v>#N/A</v>
      </c>
      <c r="E4210" s="15"/>
      <c r="F4210" s="15"/>
      <c r="G4210" s="82" t="e">
        <f>VLOOKUP(F4210,'ESTADAR V3 2025'!$D$125:$E$240,2,0)</f>
        <v>#N/A</v>
      </c>
      <c r="H4210" s="86"/>
      <c r="I4210" s="86"/>
      <c r="J4210" s="15"/>
      <c r="K4210" s="92">
        <f t="shared" si="271"/>
        <v>0</v>
      </c>
      <c r="L4210" s="93">
        <f t="shared" si="272"/>
        <v>0</v>
      </c>
      <c r="M4210" s="94" t="str">
        <f>+IFERROR(VLOOKUP(LEFT(F4210,4),'ESTADAR V3 2025'!$C$4:$G$116,4,0),"")</f>
        <v/>
      </c>
      <c r="N4210" s="95" t="str">
        <f t="shared" si="273"/>
        <v/>
      </c>
      <c r="O4210" s="96" t="str">
        <f t="shared" si="274"/>
        <v/>
      </c>
      <c r="P4210" s="14"/>
      <c r="Q4210" s="14"/>
      <c r="R4210" s="218" t="e">
        <f>+VLOOKUP(F4210,'ESTADAR V3 2025'!$D$125:$G$236,4,FALSE)</f>
        <v>#N/A</v>
      </c>
    </row>
    <row r="4211" spans="1:18" x14ac:dyDescent="0.35">
      <c r="A4211" s="83" t="str">
        <f>IFERROR(VLOOKUP(LEFT(F4211,4),Tabla3[[COD]:[PROCESO]],5,0),"")</f>
        <v/>
      </c>
      <c r="B4211" s="15"/>
      <c r="C4211" s="85"/>
      <c r="D4211" s="84" t="e">
        <f>VLOOKUP(E4211,FINCAS!$A$2:$B$77,2,0)</f>
        <v>#N/A</v>
      </c>
      <c r="E4211" s="15"/>
      <c r="F4211" s="15"/>
      <c r="G4211" s="82" t="e">
        <f>VLOOKUP(F4211,'ESTADAR V3 2025'!$D$125:$E$240,2,0)</f>
        <v>#N/A</v>
      </c>
      <c r="H4211" s="86"/>
      <c r="I4211" s="86"/>
      <c r="J4211" s="15"/>
      <c r="K4211" s="92">
        <f t="shared" si="271"/>
        <v>0</v>
      </c>
      <c r="L4211" s="93">
        <f t="shared" si="272"/>
        <v>0</v>
      </c>
      <c r="M4211" s="94" t="str">
        <f>+IFERROR(VLOOKUP(LEFT(F4211,4),'ESTADAR V3 2025'!$C$4:$G$116,4,0),"")</f>
        <v/>
      </c>
      <c r="N4211" s="95" t="str">
        <f t="shared" si="273"/>
        <v/>
      </c>
      <c r="O4211" s="96" t="str">
        <f t="shared" si="274"/>
        <v/>
      </c>
      <c r="P4211" s="14"/>
      <c r="Q4211" s="14"/>
      <c r="R4211" s="218" t="e">
        <f>+VLOOKUP(F4211,'ESTADAR V3 2025'!$D$125:$G$236,4,FALSE)</f>
        <v>#N/A</v>
      </c>
    </row>
    <row r="4212" spans="1:18" x14ac:dyDescent="0.35">
      <c r="A4212" s="83" t="str">
        <f>IFERROR(VLOOKUP(LEFT(F4212,4),Tabla3[[COD]:[PROCESO]],5,0),"")</f>
        <v/>
      </c>
      <c r="B4212" s="15"/>
      <c r="C4212" s="85"/>
      <c r="D4212" s="84" t="e">
        <f>VLOOKUP(E4212,FINCAS!$A$2:$B$77,2,0)</f>
        <v>#N/A</v>
      </c>
      <c r="E4212" s="15"/>
      <c r="F4212" s="15"/>
      <c r="G4212" s="82" t="e">
        <f>VLOOKUP(F4212,'ESTADAR V3 2025'!$D$125:$E$240,2,0)</f>
        <v>#N/A</v>
      </c>
      <c r="H4212" s="86"/>
      <c r="I4212" s="86"/>
      <c r="J4212" s="15"/>
      <c r="K4212" s="92">
        <f t="shared" si="271"/>
        <v>0</v>
      </c>
      <c r="L4212" s="93">
        <f t="shared" si="272"/>
        <v>0</v>
      </c>
      <c r="M4212" s="94" t="str">
        <f>+IFERROR(VLOOKUP(LEFT(F4212,4),'ESTADAR V3 2025'!$C$4:$G$116,4,0),"")</f>
        <v/>
      </c>
      <c r="N4212" s="95" t="str">
        <f t="shared" si="273"/>
        <v/>
      </c>
      <c r="O4212" s="96" t="str">
        <f t="shared" si="274"/>
        <v/>
      </c>
      <c r="P4212" s="14"/>
      <c r="Q4212" s="14"/>
      <c r="R4212" s="218" t="e">
        <f>+VLOOKUP(F4212,'ESTADAR V3 2025'!$D$125:$G$236,4,FALSE)</f>
        <v>#N/A</v>
      </c>
    </row>
    <row r="4213" spans="1:18" x14ac:dyDescent="0.35">
      <c r="A4213" s="83" t="str">
        <f>IFERROR(VLOOKUP(LEFT(F4213,4),Tabla3[[COD]:[PROCESO]],5,0),"")</f>
        <v/>
      </c>
      <c r="B4213" s="15"/>
      <c r="C4213" s="85"/>
      <c r="D4213" s="84" t="e">
        <f>VLOOKUP(E4213,FINCAS!$A$2:$B$77,2,0)</f>
        <v>#N/A</v>
      </c>
      <c r="E4213" s="15"/>
      <c r="F4213" s="15"/>
      <c r="G4213" s="82" t="e">
        <f>VLOOKUP(F4213,'ESTADAR V3 2025'!$D$125:$E$240,2,0)</f>
        <v>#N/A</v>
      </c>
      <c r="H4213" s="86"/>
      <c r="I4213" s="86"/>
      <c r="J4213" s="15"/>
      <c r="K4213" s="92">
        <f t="shared" si="271"/>
        <v>0</v>
      </c>
      <c r="L4213" s="93">
        <f t="shared" si="272"/>
        <v>0</v>
      </c>
      <c r="M4213" s="94" t="str">
        <f>+IFERROR(VLOOKUP(LEFT(F4213,4),'ESTADAR V3 2025'!$C$4:$G$116,4,0),"")</f>
        <v/>
      </c>
      <c r="N4213" s="95" t="str">
        <f t="shared" si="273"/>
        <v/>
      </c>
      <c r="O4213" s="96" t="str">
        <f t="shared" si="274"/>
        <v/>
      </c>
      <c r="P4213" s="14"/>
      <c r="Q4213" s="14"/>
      <c r="R4213" s="218" t="e">
        <f>+VLOOKUP(F4213,'ESTADAR V3 2025'!$D$125:$G$236,4,FALSE)</f>
        <v>#N/A</v>
      </c>
    </row>
    <row r="4214" spans="1:18" x14ac:dyDescent="0.35">
      <c r="A4214" s="83" t="str">
        <f>IFERROR(VLOOKUP(LEFT(F4214,4),Tabla3[[COD]:[PROCESO]],5,0),"")</f>
        <v/>
      </c>
      <c r="B4214" s="15"/>
      <c r="C4214" s="85"/>
      <c r="D4214" s="84" t="e">
        <f>VLOOKUP(E4214,FINCAS!$A$2:$B$77,2,0)</f>
        <v>#N/A</v>
      </c>
      <c r="E4214" s="15"/>
      <c r="F4214" s="15"/>
      <c r="G4214" s="82" t="e">
        <f>VLOOKUP(F4214,'ESTADAR V3 2025'!$D$125:$E$240,2,0)</f>
        <v>#N/A</v>
      </c>
      <c r="H4214" s="86"/>
      <c r="I4214" s="86"/>
      <c r="J4214" s="15"/>
      <c r="K4214" s="92">
        <f t="shared" si="271"/>
        <v>0</v>
      </c>
      <c r="L4214" s="93">
        <f t="shared" si="272"/>
        <v>0</v>
      </c>
      <c r="M4214" s="94" t="str">
        <f>+IFERROR(VLOOKUP(LEFT(F4214,4),'ESTADAR V3 2025'!$C$4:$G$116,4,0),"")</f>
        <v/>
      </c>
      <c r="N4214" s="95" t="str">
        <f t="shared" si="273"/>
        <v/>
      </c>
      <c r="O4214" s="96" t="str">
        <f t="shared" si="274"/>
        <v/>
      </c>
      <c r="P4214" s="14"/>
      <c r="Q4214" s="14"/>
      <c r="R4214" s="218" t="e">
        <f>+VLOOKUP(F4214,'ESTADAR V3 2025'!$D$125:$G$236,4,FALSE)</f>
        <v>#N/A</v>
      </c>
    </row>
    <row r="4215" spans="1:18" x14ac:dyDescent="0.35">
      <c r="A4215" s="83" t="str">
        <f>IFERROR(VLOOKUP(LEFT(F4215,4),Tabla3[[COD]:[PROCESO]],5,0),"")</f>
        <v/>
      </c>
      <c r="B4215" s="15"/>
      <c r="C4215" s="85"/>
      <c r="D4215" s="84" t="e">
        <f>VLOOKUP(E4215,FINCAS!$A$2:$B$77,2,0)</f>
        <v>#N/A</v>
      </c>
      <c r="E4215" s="15"/>
      <c r="F4215" s="15"/>
      <c r="G4215" s="82" t="e">
        <f>VLOOKUP(F4215,'ESTADAR V3 2025'!$D$125:$E$240,2,0)</f>
        <v>#N/A</v>
      </c>
      <c r="H4215" s="86"/>
      <c r="I4215" s="86"/>
      <c r="J4215" s="15"/>
      <c r="K4215" s="92">
        <f t="shared" si="271"/>
        <v>0</v>
      </c>
      <c r="L4215" s="93">
        <f t="shared" si="272"/>
        <v>0</v>
      </c>
      <c r="M4215" s="94" t="str">
        <f>+IFERROR(VLOOKUP(LEFT(F4215,4),'ESTADAR V3 2025'!$C$4:$G$116,4,0),"")</f>
        <v/>
      </c>
      <c r="N4215" s="95" t="str">
        <f t="shared" si="273"/>
        <v/>
      </c>
      <c r="O4215" s="96" t="str">
        <f t="shared" si="274"/>
        <v/>
      </c>
      <c r="P4215" s="14"/>
      <c r="Q4215" s="14"/>
      <c r="R4215" s="218" t="e">
        <f>+VLOOKUP(F4215,'ESTADAR V3 2025'!$D$125:$G$236,4,FALSE)</f>
        <v>#N/A</v>
      </c>
    </row>
    <row r="4216" spans="1:18" x14ac:dyDescent="0.35">
      <c r="A4216" s="83" t="str">
        <f>IFERROR(VLOOKUP(LEFT(F4216,4),Tabla3[[COD]:[PROCESO]],5,0),"")</f>
        <v/>
      </c>
      <c r="B4216" s="15"/>
      <c r="C4216" s="85"/>
      <c r="D4216" s="84" t="e">
        <f>VLOOKUP(E4216,FINCAS!$A$2:$B$77,2,0)</f>
        <v>#N/A</v>
      </c>
      <c r="E4216" s="15"/>
      <c r="F4216" s="15"/>
      <c r="G4216" s="82" t="e">
        <f>VLOOKUP(F4216,'ESTADAR V3 2025'!$D$125:$E$240,2,0)</f>
        <v>#N/A</v>
      </c>
      <c r="H4216" s="86"/>
      <c r="I4216" s="86"/>
      <c r="J4216" s="15"/>
      <c r="K4216" s="92">
        <f t="shared" si="271"/>
        <v>0</v>
      </c>
      <c r="L4216" s="93">
        <f t="shared" si="272"/>
        <v>0</v>
      </c>
      <c r="M4216" s="94" t="str">
        <f>+IFERROR(VLOOKUP(LEFT(F4216,4),'ESTADAR V3 2025'!$C$4:$G$116,4,0),"")</f>
        <v/>
      </c>
      <c r="N4216" s="95" t="str">
        <f t="shared" si="273"/>
        <v/>
      </c>
      <c r="O4216" s="96" t="str">
        <f t="shared" si="274"/>
        <v/>
      </c>
      <c r="P4216" s="14"/>
      <c r="Q4216" s="14"/>
      <c r="R4216" s="218" t="e">
        <f>+VLOOKUP(F4216,'ESTADAR V3 2025'!$D$125:$G$236,4,FALSE)</f>
        <v>#N/A</v>
      </c>
    </row>
    <row r="4217" spans="1:18" x14ac:dyDescent="0.35">
      <c r="A4217" s="83" t="str">
        <f>IFERROR(VLOOKUP(LEFT(F4217,4),Tabla3[[COD]:[PROCESO]],5,0),"")</f>
        <v/>
      </c>
      <c r="B4217" s="15"/>
      <c r="C4217" s="85"/>
      <c r="D4217" s="84" t="e">
        <f>VLOOKUP(E4217,FINCAS!$A$2:$B$77,2,0)</f>
        <v>#N/A</v>
      </c>
      <c r="E4217" s="15"/>
      <c r="F4217" s="15"/>
      <c r="G4217" s="82" t="e">
        <f>VLOOKUP(F4217,'ESTADAR V3 2025'!$D$125:$E$240,2,0)</f>
        <v>#N/A</v>
      </c>
      <c r="H4217" s="86"/>
      <c r="I4217" s="86"/>
      <c r="J4217" s="15"/>
      <c r="K4217" s="92">
        <f t="shared" si="271"/>
        <v>0</v>
      </c>
      <c r="L4217" s="93">
        <f t="shared" si="272"/>
        <v>0</v>
      </c>
      <c r="M4217" s="94" t="str">
        <f>+IFERROR(VLOOKUP(LEFT(F4217,4),'ESTADAR V3 2025'!$C$4:$G$116,4,0),"")</f>
        <v/>
      </c>
      <c r="N4217" s="95" t="str">
        <f t="shared" si="273"/>
        <v/>
      </c>
      <c r="O4217" s="96" t="str">
        <f t="shared" si="274"/>
        <v/>
      </c>
      <c r="P4217" s="14"/>
      <c r="Q4217" s="14"/>
      <c r="R4217" s="218" t="e">
        <f>+VLOOKUP(F4217,'ESTADAR V3 2025'!$D$125:$G$236,4,FALSE)</f>
        <v>#N/A</v>
      </c>
    </row>
    <row r="4218" spans="1:18" x14ac:dyDescent="0.35">
      <c r="A4218" s="83" t="str">
        <f>IFERROR(VLOOKUP(LEFT(F4218,4),Tabla3[[COD]:[PROCESO]],5,0),"")</f>
        <v/>
      </c>
      <c r="B4218" s="15"/>
      <c r="C4218" s="85"/>
      <c r="D4218" s="84" t="e">
        <f>VLOOKUP(E4218,FINCAS!$A$2:$B$77,2,0)</f>
        <v>#N/A</v>
      </c>
      <c r="E4218" s="15"/>
      <c r="F4218" s="15"/>
      <c r="G4218" s="82" t="e">
        <f>VLOOKUP(F4218,'ESTADAR V3 2025'!$D$125:$E$240,2,0)</f>
        <v>#N/A</v>
      </c>
      <c r="H4218" s="86"/>
      <c r="I4218" s="86"/>
      <c r="J4218" s="15"/>
      <c r="K4218" s="92">
        <f t="shared" si="271"/>
        <v>0</v>
      </c>
      <c r="L4218" s="93">
        <f t="shared" si="272"/>
        <v>0</v>
      </c>
      <c r="M4218" s="94" t="str">
        <f>+IFERROR(VLOOKUP(LEFT(F4218,4),'ESTADAR V3 2025'!$C$4:$G$116,4,0),"")</f>
        <v/>
      </c>
      <c r="N4218" s="95" t="str">
        <f t="shared" si="273"/>
        <v/>
      </c>
      <c r="O4218" s="96" t="str">
        <f t="shared" si="274"/>
        <v/>
      </c>
      <c r="P4218" s="14"/>
      <c r="Q4218" s="14"/>
      <c r="R4218" s="218" t="e">
        <f>+VLOOKUP(F4218,'ESTADAR V3 2025'!$D$125:$G$236,4,FALSE)</f>
        <v>#N/A</v>
      </c>
    </row>
    <row r="4219" spans="1:18" x14ac:dyDescent="0.35">
      <c r="A4219" s="83" t="str">
        <f>IFERROR(VLOOKUP(LEFT(F4219,4),Tabla3[[COD]:[PROCESO]],5,0),"")</f>
        <v/>
      </c>
      <c r="B4219" s="15"/>
      <c r="C4219" s="85"/>
      <c r="D4219" s="84" t="e">
        <f>VLOOKUP(E4219,FINCAS!$A$2:$B$77,2,0)</f>
        <v>#N/A</v>
      </c>
      <c r="E4219" s="15"/>
      <c r="F4219" s="15"/>
      <c r="G4219" s="82" t="e">
        <f>VLOOKUP(F4219,'ESTADAR V3 2025'!$D$125:$E$240,2,0)</f>
        <v>#N/A</v>
      </c>
      <c r="H4219" s="86"/>
      <c r="I4219" s="86"/>
      <c r="J4219" s="15"/>
      <c r="K4219" s="92">
        <f t="shared" si="271"/>
        <v>0</v>
      </c>
      <c r="L4219" s="93">
        <f t="shared" si="272"/>
        <v>0</v>
      </c>
      <c r="M4219" s="94" t="str">
        <f>+IFERROR(VLOOKUP(LEFT(F4219,4),'ESTADAR V3 2025'!$C$4:$G$116,4,0),"")</f>
        <v/>
      </c>
      <c r="N4219" s="95" t="str">
        <f t="shared" si="273"/>
        <v/>
      </c>
      <c r="O4219" s="96" t="str">
        <f t="shared" si="274"/>
        <v/>
      </c>
      <c r="P4219" s="14"/>
      <c r="Q4219" s="14"/>
      <c r="R4219" s="218" t="e">
        <f>+VLOOKUP(F4219,'ESTADAR V3 2025'!$D$125:$G$236,4,FALSE)</f>
        <v>#N/A</v>
      </c>
    </row>
    <row r="4220" spans="1:18" x14ac:dyDescent="0.35">
      <c r="A4220" s="83" t="str">
        <f>IFERROR(VLOOKUP(LEFT(F4220,4),Tabla3[[COD]:[PROCESO]],5,0),"")</f>
        <v/>
      </c>
      <c r="B4220" s="15"/>
      <c r="C4220" s="85"/>
      <c r="D4220" s="84" t="e">
        <f>VLOOKUP(E4220,FINCAS!$A$2:$B$77,2,0)</f>
        <v>#N/A</v>
      </c>
      <c r="E4220" s="15"/>
      <c r="F4220" s="15"/>
      <c r="G4220" s="82" t="e">
        <f>VLOOKUP(F4220,'ESTADAR V3 2025'!$D$125:$E$240,2,0)</f>
        <v>#N/A</v>
      </c>
      <c r="H4220" s="86"/>
      <c r="I4220" s="86"/>
      <c r="J4220" s="15"/>
      <c r="K4220" s="92">
        <f t="shared" si="271"/>
        <v>0</v>
      </c>
      <c r="L4220" s="93">
        <f t="shared" si="272"/>
        <v>0</v>
      </c>
      <c r="M4220" s="94" t="str">
        <f>+IFERROR(VLOOKUP(LEFT(F4220,4),'ESTADAR V3 2025'!$C$4:$G$116,4,0),"")</f>
        <v/>
      </c>
      <c r="N4220" s="95" t="str">
        <f t="shared" si="273"/>
        <v/>
      </c>
      <c r="O4220" s="96" t="str">
        <f t="shared" si="274"/>
        <v/>
      </c>
      <c r="P4220" s="14"/>
      <c r="Q4220" s="14"/>
      <c r="R4220" s="218" t="e">
        <f>+VLOOKUP(F4220,'ESTADAR V3 2025'!$D$125:$G$236,4,FALSE)</f>
        <v>#N/A</v>
      </c>
    </row>
    <row r="4221" spans="1:18" x14ac:dyDescent="0.35">
      <c r="A4221" s="83" t="str">
        <f>IFERROR(VLOOKUP(LEFT(F4221,4),Tabla3[[COD]:[PROCESO]],5,0),"")</f>
        <v/>
      </c>
      <c r="B4221" s="15"/>
      <c r="C4221" s="85"/>
      <c r="D4221" s="84" t="e">
        <f>VLOOKUP(E4221,FINCAS!$A$2:$B$77,2,0)</f>
        <v>#N/A</v>
      </c>
      <c r="E4221" s="15"/>
      <c r="F4221" s="15"/>
      <c r="G4221" s="82" t="e">
        <f>VLOOKUP(F4221,'ESTADAR V3 2025'!$D$125:$E$240,2,0)</f>
        <v>#N/A</v>
      </c>
      <c r="H4221" s="86"/>
      <c r="I4221" s="86"/>
      <c r="J4221" s="15"/>
      <c r="K4221" s="92">
        <f t="shared" si="271"/>
        <v>0</v>
      </c>
      <c r="L4221" s="93">
        <f t="shared" si="272"/>
        <v>0</v>
      </c>
      <c r="M4221" s="94" t="str">
        <f>+IFERROR(VLOOKUP(LEFT(F4221,4),'ESTADAR V3 2025'!$C$4:$G$116,4,0),"")</f>
        <v/>
      </c>
      <c r="N4221" s="95" t="str">
        <f t="shared" si="273"/>
        <v/>
      </c>
      <c r="O4221" s="96" t="str">
        <f t="shared" si="274"/>
        <v/>
      </c>
      <c r="P4221" s="14"/>
      <c r="Q4221" s="14"/>
      <c r="R4221" s="218" t="e">
        <f>+VLOOKUP(F4221,'ESTADAR V3 2025'!$D$125:$G$236,4,FALSE)</f>
        <v>#N/A</v>
      </c>
    </row>
    <row r="4222" spans="1:18" x14ac:dyDescent="0.35">
      <c r="A4222" s="83" t="str">
        <f>IFERROR(VLOOKUP(LEFT(F4222,4),Tabla3[[COD]:[PROCESO]],5,0),"")</f>
        <v/>
      </c>
      <c r="B4222" s="15"/>
      <c r="C4222" s="85"/>
      <c r="D4222" s="84" t="e">
        <f>VLOOKUP(E4222,FINCAS!$A$2:$B$77,2,0)</f>
        <v>#N/A</v>
      </c>
      <c r="E4222" s="15"/>
      <c r="F4222" s="15"/>
      <c r="G4222" s="82" t="e">
        <f>VLOOKUP(F4222,'ESTADAR V3 2025'!$D$125:$E$240,2,0)</f>
        <v>#N/A</v>
      </c>
      <c r="H4222" s="86"/>
      <c r="I4222" s="86"/>
      <c r="J4222" s="15"/>
      <c r="K4222" s="92">
        <f t="shared" si="271"/>
        <v>0</v>
      </c>
      <c r="L4222" s="93">
        <f t="shared" si="272"/>
        <v>0</v>
      </c>
      <c r="M4222" s="94" t="str">
        <f>+IFERROR(VLOOKUP(LEFT(F4222,4),'ESTADAR V3 2025'!$C$4:$G$116,4,0),"")</f>
        <v/>
      </c>
      <c r="N4222" s="95" t="str">
        <f t="shared" si="273"/>
        <v/>
      </c>
      <c r="O4222" s="96" t="str">
        <f t="shared" si="274"/>
        <v/>
      </c>
      <c r="P4222" s="14"/>
      <c r="Q4222" s="14"/>
      <c r="R4222" s="218" t="e">
        <f>+VLOOKUP(F4222,'ESTADAR V3 2025'!$D$125:$G$236,4,FALSE)</f>
        <v>#N/A</v>
      </c>
    </row>
    <row r="4223" spans="1:18" x14ac:dyDescent="0.35">
      <c r="A4223" s="83" t="str">
        <f>IFERROR(VLOOKUP(LEFT(F4223,4),Tabla3[[COD]:[PROCESO]],5,0),"")</f>
        <v/>
      </c>
      <c r="B4223" s="15"/>
      <c r="C4223" s="85"/>
      <c r="D4223" s="84" t="e">
        <f>VLOOKUP(E4223,FINCAS!$A$2:$B$77,2,0)</f>
        <v>#N/A</v>
      </c>
      <c r="E4223" s="15"/>
      <c r="F4223" s="15"/>
      <c r="G4223" s="82" t="e">
        <f>VLOOKUP(F4223,'ESTADAR V3 2025'!$D$125:$E$240,2,0)</f>
        <v>#N/A</v>
      </c>
      <c r="H4223" s="86"/>
      <c r="I4223" s="86"/>
      <c r="J4223" s="15"/>
      <c r="K4223" s="92">
        <f t="shared" si="271"/>
        <v>0</v>
      </c>
      <c r="L4223" s="93">
        <f t="shared" si="272"/>
        <v>0</v>
      </c>
      <c r="M4223" s="94" t="str">
        <f>+IFERROR(VLOOKUP(LEFT(F4223,4),'ESTADAR V3 2025'!$C$4:$G$116,4,0),"")</f>
        <v/>
      </c>
      <c r="N4223" s="95" t="str">
        <f t="shared" si="273"/>
        <v/>
      </c>
      <c r="O4223" s="96" t="str">
        <f t="shared" si="274"/>
        <v/>
      </c>
      <c r="P4223" s="14"/>
      <c r="Q4223" s="14"/>
      <c r="R4223" s="218" t="e">
        <f>+VLOOKUP(F4223,'ESTADAR V3 2025'!$D$125:$G$236,4,FALSE)</f>
        <v>#N/A</v>
      </c>
    </row>
    <row r="4224" spans="1:18" x14ac:dyDescent="0.35">
      <c r="A4224" s="83" t="str">
        <f>IFERROR(VLOOKUP(LEFT(F4224,4),Tabla3[[COD]:[PROCESO]],5,0),"")</f>
        <v/>
      </c>
      <c r="B4224" s="15"/>
      <c r="C4224" s="85"/>
      <c r="D4224" s="84" t="e">
        <f>VLOOKUP(E4224,FINCAS!$A$2:$B$77,2,0)</f>
        <v>#N/A</v>
      </c>
      <c r="E4224" s="15"/>
      <c r="F4224" s="15"/>
      <c r="G4224" s="82" t="e">
        <f>VLOOKUP(F4224,'ESTADAR V3 2025'!$D$125:$E$240,2,0)</f>
        <v>#N/A</v>
      </c>
      <c r="H4224" s="86"/>
      <c r="I4224" s="86"/>
      <c r="J4224" s="15"/>
      <c r="K4224" s="92">
        <f t="shared" si="271"/>
        <v>0</v>
      </c>
      <c r="L4224" s="93">
        <f t="shared" si="272"/>
        <v>0</v>
      </c>
      <c r="M4224" s="94" t="str">
        <f>+IFERROR(VLOOKUP(LEFT(F4224,4),'ESTADAR V3 2025'!$C$4:$G$116,4,0),"")</f>
        <v/>
      </c>
      <c r="N4224" s="95" t="str">
        <f t="shared" si="273"/>
        <v/>
      </c>
      <c r="O4224" s="96" t="str">
        <f t="shared" si="274"/>
        <v/>
      </c>
      <c r="P4224" s="14"/>
      <c r="Q4224" s="14"/>
      <c r="R4224" s="218" t="e">
        <f>+VLOOKUP(F4224,'ESTADAR V3 2025'!$D$125:$G$236,4,FALSE)</f>
        <v>#N/A</v>
      </c>
    </row>
    <row r="4225" spans="1:18" x14ac:dyDescent="0.35">
      <c r="A4225" s="83" t="str">
        <f>IFERROR(VLOOKUP(LEFT(F4225,4),Tabla3[[COD]:[PROCESO]],5,0),"")</f>
        <v/>
      </c>
      <c r="B4225" s="15"/>
      <c r="C4225" s="85"/>
      <c r="D4225" s="84" t="e">
        <f>VLOOKUP(E4225,FINCAS!$A$2:$B$77,2,0)</f>
        <v>#N/A</v>
      </c>
      <c r="E4225" s="15"/>
      <c r="F4225" s="15"/>
      <c r="G4225" s="82" t="e">
        <f>VLOOKUP(F4225,'ESTADAR V3 2025'!$D$125:$E$240,2,0)</f>
        <v>#N/A</v>
      </c>
      <c r="H4225" s="86"/>
      <c r="I4225" s="86"/>
      <c r="J4225" s="15"/>
      <c r="K4225" s="92">
        <f t="shared" si="271"/>
        <v>0</v>
      </c>
      <c r="L4225" s="93">
        <f t="shared" si="272"/>
        <v>0</v>
      </c>
      <c r="M4225" s="94" t="str">
        <f>+IFERROR(VLOOKUP(LEFT(F4225,4),'ESTADAR V3 2025'!$C$4:$G$116,4,0),"")</f>
        <v/>
      </c>
      <c r="N4225" s="95" t="str">
        <f t="shared" si="273"/>
        <v/>
      </c>
      <c r="O4225" s="96" t="str">
        <f t="shared" si="274"/>
        <v/>
      </c>
      <c r="P4225" s="14"/>
      <c r="Q4225" s="14"/>
      <c r="R4225" s="218" t="e">
        <f>+VLOOKUP(F4225,'ESTADAR V3 2025'!$D$125:$G$236,4,FALSE)</f>
        <v>#N/A</v>
      </c>
    </row>
    <row r="4226" spans="1:18" x14ac:dyDescent="0.35">
      <c r="A4226" s="83" t="str">
        <f>IFERROR(VLOOKUP(LEFT(F4226,4),Tabla3[[COD]:[PROCESO]],5,0),"")</f>
        <v/>
      </c>
      <c r="B4226" s="15"/>
      <c r="C4226" s="85"/>
      <c r="D4226" s="84" t="e">
        <f>VLOOKUP(E4226,FINCAS!$A$2:$B$77,2,0)</f>
        <v>#N/A</v>
      </c>
      <c r="E4226" s="15"/>
      <c r="F4226" s="15"/>
      <c r="G4226" s="82" t="e">
        <f>VLOOKUP(F4226,'ESTADAR V3 2025'!$D$125:$E$240,2,0)</f>
        <v>#N/A</v>
      </c>
      <c r="H4226" s="86"/>
      <c r="I4226" s="86"/>
      <c r="J4226" s="15"/>
      <c r="K4226" s="92">
        <f t="shared" si="271"/>
        <v>0</v>
      </c>
      <c r="L4226" s="93">
        <f t="shared" si="272"/>
        <v>0</v>
      </c>
      <c r="M4226" s="94" t="str">
        <f>+IFERROR(VLOOKUP(LEFT(F4226,4),'ESTADAR V3 2025'!$C$4:$G$116,4,0),"")</f>
        <v/>
      </c>
      <c r="N4226" s="95" t="str">
        <f t="shared" si="273"/>
        <v/>
      </c>
      <c r="O4226" s="96" t="str">
        <f t="shared" si="274"/>
        <v/>
      </c>
      <c r="P4226" s="14"/>
      <c r="Q4226" s="14"/>
      <c r="R4226" s="218" t="e">
        <f>+VLOOKUP(F4226,'ESTADAR V3 2025'!$D$125:$G$236,4,FALSE)</f>
        <v>#N/A</v>
      </c>
    </row>
    <row r="4227" spans="1:18" x14ac:dyDescent="0.35">
      <c r="A4227" s="83" t="str">
        <f>IFERROR(VLOOKUP(LEFT(F4227,4),Tabla3[[COD]:[PROCESO]],5,0),"")</f>
        <v/>
      </c>
      <c r="B4227" s="15"/>
      <c r="C4227" s="85"/>
      <c r="D4227" s="84" t="e">
        <f>VLOOKUP(E4227,FINCAS!$A$2:$B$77,2,0)</f>
        <v>#N/A</v>
      </c>
      <c r="E4227" s="15"/>
      <c r="F4227" s="15"/>
      <c r="G4227" s="82" t="e">
        <f>VLOOKUP(F4227,'ESTADAR V3 2025'!$D$125:$E$240,2,0)</f>
        <v>#N/A</v>
      </c>
      <c r="H4227" s="86"/>
      <c r="I4227" s="86"/>
      <c r="J4227" s="15"/>
      <c r="K4227" s="92">
        <f t="shared" si="271"/>
        <v>0</v>
      </c>
      <c r="L4227" s="93">
        <f t="shared" si="272"/>
        <v>0</v>
      </c>
      <c r="M4227" s="94" t="str">
        <f>+IFERROR(VLOOKUP(LEFT(F4227,4),'ESTADAR V3 2025'!$C$4:$G$116,4,0),"")</f>
        <v/>
      </c>
      <c r="N4227" s="95" t="str">
        <f t="shared" si="273"/>
        <v/>
      </c>
      <c r="O4227" s="96" t="str">
        <f t="shared" si="274"/>
        <v/>
      </c>
      <c r="P4227" s="14"/>
      <c r="Q4227" s="14"/>
      <c r="R4227" s="218" t="e">
        <f>+VLOOKUP(F4227,'ESTADAR V3 2025'!$D$125:$G$236,4,FALSE)</f>
        <v>#N/A</v>
      </c>
    </row>
    <row r="4228" spans="1:18" x14ac:dyDescent="0.35">
      <c r="A4228" s="83" t="str">
        <f>IFERROR(VLOOKUP(LEFT(F4228,4),Tabla3[[COD]:[PROCESO]],5,0),"")</f>
        <v/>
      </c>
      <c r="B4228" s="15"/>
      <c r="C4228" s="85"/>
      <c r="D4228" s="84" t="e">
        <f>VLOOKUP(E4228,FINCAS!$A$2:$B$77,2,0)</f>
        <v>#N/A</v>
      </c>
      <c r="E4228" s="15"/>
      <c r="F4228" s="15"/>
      <c r="G4228" s="82" t="e">
        <f>VLOOKUP(F4228,'ESTADAR V3 2025'!$D$125:$E$240,2,0)</f>
        <v>#N/A</v>
      </c>
      <c r="H4228" s="86"/>
      <c r="I4228" s="86"/>
      <c r="J4228" s="15"/>
      <c r="K4228" s="92">
        <f t="shared" si="271"/>
        <v>0</v>
      </c>
      <c r="L4228" s="93">
        <f t="shared" si="272"/>
        <v>0</v>
      </c>
      <c r="M4228" s="94" t="str">
        <f>+IFERROR(VLOOKUP(LEFT(F4228,4),'ESTADAR V3 2025'!$C$4:$G$116,4,0),"")</f>
        <v/>
      </c>
      <c r="N4228" s="95" t="str">
        <f t="shared" si="273"/>
        <v/>
      </c>
      <c r="O4228" s="96" t="str">
        <f t="shared" si="274"/>
        <v/>
      </c>
      <c r="P4228" s="14"/>
      <c r="Q4228" s="14"/>
      <c r="R4228" s="218" t="e">
        <f>+VLOOKUP(F4228,'ESTADAR V3 2025'!$D$125:$G$236,4,FALSE)</f>
        <v>#N/A</v>
      </c>
    </row>
    <row r="4229" spans="1:18" x14ac:dyDescent="0.35">
      <c r="A4229" s="83" t="str">
        <f>IFERROR(VLOOKUP(LEFT(F4229,4),Tabla3[[COD]:[PROCESO]],5,0),"")</f>
        <v/>
      </c>
      <c r="B4229" s="15"/>
      <c r="C4229" s="85"/>
      <c r="D4229" s="84" t="e">
        <f>VLOOKUP(E4229,FINCAS!$A$2:$B$77,2,0)</f>
        <v>#N/A</v>
      </c>
      <c r="E4229" s="15"/>
      <c r="F4229" s="15"/>
      <c r="G4229" s="82" t="e">
        <f>VLOOKUP(F4229,'ESTADAR V3 2025'!$D$125:$E$240,2,0)</f>
        <v>#N/A</v>
      </c>
      <c r="H4229" s="86"/>
      <c r="I4229" s="86"/>
      <c r="J4229" s="15"/>
      <c r="K4229" s="92">
        <f t="shared" si="271"/>
        <v>0</v>
      </c>
      <c r="L4229" s="93">
        <f t="shared" si="272"/>
        <v>0</v>
      </c>
      <c r="M4229" s="94" t="str">
        <f>+IFERROR(VLOOKUP(LEFT(F4229,4),'ESTADAR V3 2025'!$C$4:$G$116,4,0),"")</f>
        <v/>
      </c>
      <c r="N4229" s="95" t="str">
        <f t="shared" si="273"/>
        <v/>
      </c>
      <c r="O4229" s="96" t="str">
        <f t="shared" si="274"/>
        <v/>
      </c>
      <c r="P4229" s="14"/>
      <c r="Q4229" s="14"/>
      <c r="R4229" s="218" t="e">
        <f>+VLOOKUP(F4229,'ESTADAR V3 2025'!$D$125:$G$236,4,FALSE)</f>
        <v>#N/A</v>
      </c>
    </row>
    <row r="4230" spans="1:18" x14ac:dyDescent="0.35">
      <c r="A4230" s="83" t="str">
        <f>IFERROR(VLOOKUP(LEFT(F4230,4),Tabla3[[COD]:[PROCESO]],5,0),"")</f>
        <v/>
      </c>
      <c r="B4230" s="15"/>
      <c r="C4230" s="85"/>
      <c r="D4230" s="84" t="e">
        <f>VLOOKUP(E4230,FINCAS!$A$2:$B$77,2,0)</f>
        <v>#N/A</v>
      </c>
      <c r="E4230" s="15"/>
      <c r="F4230" s="15"/>
      <c r="G4230" s="82" t="e">
        <f>VLOOKUP(F4230,'ESTADAR V3 2025'!$D$125:$E$240,2,0)</f>
        <v>#N/A</v>
      </c>
      <c r="H4230" s="86"/>
      <c r="I4230" s="86"/>
      <c r="J4230" s="15"/>
      <c r="K4230" s="92">
        <f t="shared" si="271"/>
        <v>0</v>
      </c>
      <c r="L4230" s="93">
        <f t="shared" si="272"/>
        <v>0</v>
      </c>
      <c r="M4230" s="94" t="str">
        <f>+IFERROR(VLOOKUP(LEFT(F4230,4),'ESTADAR V3 2025'!$C$4:$G$116,4,0),"")</f>
        <v/>
      </c>
      <c r="N4230" s="95" t="str">
        <f t="shared" si="273"/>
        <v/>
      </c>
      <c r="O4230" s="96" t="str">
        <f t="shared" si="274"/>
        <v/>
      </c>
      <c r="P4230" s="14"/>
      <c r="Q4230" s="14"/>
      <c r="R4230" s="218" t="e">
        <f>+VLOOKUP(F4230,'ESTADAR V3 2025'!$D$125:$G$236,4,FALSE)</f>
        <v>#N/A</v>
      </c>
    </row>
    <row r="4231" spans="1:18" x14ac:dyDescent="0.35">
      <c r="A4231" s="83" t="str">
        <f>IFERROR(VLOOKUP(LEFT(F4231,4),Tabla3[[COD]:[PROCESO]],5,0),"")</f>
        <v/>
      </c>
      <c r="B4231" s="15"/>
      <c r="C4231" s="85"/>
      <c r="D4231" s="84" t="e">
        <f>VLOOKUP(E4231,FINCAS!$A$2:$B$77,2,0)</f>
        <v>#N/A</v>
      </c>
      <c r="E4231" s="15"/>
      <c r="F4231" s="15"/>
      <c r="G4231" s="82" t="e">
        <f>VLOOKUP(F4231,'ESTADAR V3 2025'!$D$125:$E$240,2,0)</f>
        <v>#N/A</v>
      </c>
      <c r="H4231" s="86"/>
      <c r="I4231" s="86"/>
      <c r="J4231" s="15"/>
      <c r="K4231" s="92">
        <f t="shared" si="271"/>
        <v>0</v>
      </c>
      <c r="L4231" s="93">
        <f t="shared" si="272"/>
        <v>0</v>
      </c>
      <c r="M4231" s="94" t="str">
        <f>+IFERROR(VLOOKUP(LEFT(F4231,4),'ESTADAR V3 2025'!$C$4:$G$116,4,0),"")</f>
        <v/>
      </c>
      <c r="N4231" s="95" t="str">
        <f t="shared" si="273"/>
        <v/>
      </c>
      <c r="O4231" s="96" t="str">
        <f t="shared" si="274"/>
        <v/>
      </c>
      <c r="P4231" s="14"/>
      <c r="Q4231" s="14"/>
      <c r="R4231" s="218" t="e">
        <f>+VLOOKUP(F4231,'ESTADAR V3 2025'!$D$125:$G$236,4,FALSE)</f>
        <v>#N/A</v>
      </c>
    </row>
    <row r="4232" spans="1:18" x14ac:dyDescent="0.35">
      <c r="A4232" s="83" t="str">
        <f>IFERROR(VLOOKUP(LEFT(F4232,4),Tabla3[[COD]:[PROCESO]],5,0),"")</f>
        <v/>
      </c>
      <c r="B4232" s="15"/>
      <c r="C4232" s="85"/>
      <c r="D4232" s="84" t="e">
        <f>VLOOKUP(E4232,FINCAS!$A$2:$B$77,2,0)</f>
        <v>#N/A</v>
      </c>
      <c r="E4232" s="15"/>
      <c r="F4232" s="15"/>
      <c r="G4232" s="82" t="e">
        <f>VLOOKUP(F4232,'ESTADAR V3 2025'!$D$125:$E$240,2,0)</f>
        <v>#N/A</v>
      </c>
      <c r="H4232" s="86"/>
      <c r="I4232" s="86"/>
      <c r="J4232" s="15"/>
      <c r="K4232" s="92">
        <f t="shared" si="271"/>
        <v>0</v>
      </c>
      <c r="L4232" s="93">
        <f t="shared" si="272"/>
        <v>0</v>
      </c>
      <c r="M4232" s="94" t="str">
        <f>+IFERROR(VLOOKUP(LEFT(F4232,4),'ESTADAR V3 2025'!$C$4:$G$116,4,0),"")</f>
        <v/>
      </c>
      <c r="N4232" s="95" t="str">
        <f t="shared" si="273"/>
        <v/>
      </c>
      <c r="O4232" s="96" t="str">
        <f t="shared" si="274"/>
        <v/>
      </c>
      <c r="P4232" s="14"/>
      <c r="Q4232" s="14"/>
      <c r="R4232" s="218" t="e">
        <f>+VLOOKUP(F4232,'ESTADAR V3 2025'!$D$125:$G$236,4,FALSE)</f>
        <v>#N/A</v>
      </c>
    </row>
    <row r="4233" spans="1:18" x14ac:dyDescent="0.35">
      <c r="A4233" s="83" t="str">
        <f>IFERROR(VLOOKUP(LEFT(F4233,4),Tabla3[[COD]:[PROCESO]],5,0),"")</f>
        <v/>
      </c>
      <c r="B4233" s="15"/>
      <c r="C4233" s="85"/>
      <c r="D4233" s="84" t="e">
        <f>VLOOKUP(E4233,FINCAS!$A$2:$B$77,2,0)</f>
        <v>#N/A</v>
      </c>
      <c r="E4233" s="15"/>
      <c r="F4233" s="15"/>
      <c r="G4233" s="82" t="e">
        <f>VLOOKUP(F4233,'ESTADAR V3 2025'!$D$125:$E$240,2,0)</f>
        <v>#N/A</v>
      </c>
      <c r="H4233" s="86"/>
      <c r="I4233" s="86"/>
      <c r="J4233" s="15"/>
      <c r="K4233" s="92">
        <f t="shared" si="271"/>
        <v>0</v>
      </c>
      <c r="L4233" s="93">
        <f t="shared" si="272"/>
        <v>0</v>
      </c>
      <c r="M4233" s="94" t="str">
        <f>+IFERROR(VLOOKUP(LEFT(F4233,4),'ESTADAR V3 2025'!$C$4:$G$116,4,0),"")</f>
        <v/>
      </c>
      <c r="N4233" s="95" t="str">
        <f t="shared" si="273"/>
        <v/>
      </c>
      <c r="O4233" s="96" t="str">
        <f t="shared" si="274"/>
        <v/>
      </c>
      <c r="P4233" s="14"/>
      <c r="Q4233" s="14"/>
      <c r="R4233" s="218" t="e">
        <f>+VLOOKUP(F4233,'ESTADAR V3 2025'!$D$125:$G$236,4,FALSE)</f>
        <v>#N/A</v>
      </c>
    </row>
    <row r="4234" spans="1:18" x14ac:dyDescent="0.35">
      <c r="A4234" s="83" t="str">
        <f>IFERROR(VLOOKUP(LEFT(F4234,4),Tabla3[[COD]:[PROCESO]],5,0),"")</f>
        <v/>
      </c>
      <c r="B4234" s="15"/>
      <c r="C4234" s="85"/>
      <c r="D4234" s="84" t="e">
        <f>VLOOKUP(E4234,FINCAS!$A$2:$B$77,2,0)</f>
        <v>#N/A</v>
      </c>
      <c r="E4234" s="15"/>
      <c r="F4234" s="15"/>
      <c r="G4234" s="82" t="e">
        <f>VLOOKUP(F4234,'ESTADAR V3 2025'!$D$125:$E$240,2,0)</f>
        <v>#N/A</v>
      </c>
      <c r="H4234" s="86"/>
      <c r="I4234" s="86"/>
      <c r="J4234" s="15"/>
      <c r="K4234" s="92">
        <f t="shared" si="271"/>
        <v>0</v>
      </c>
      <c r="L4234" s="93">
        <f t="shared" si="272"/>
        <v>0</v>
      </c>
      <c r="M4234" s="94" t="str">
        <f>+IFERROR(VLOOKUP(LEFT(F4234,4),'ESTADAR V3 2025'!$C$4:$G$116,4,0),"")</f>
        <v/>
      </c>
      <c r="N4234" s="95" t="str">
        <f t="shared" si="273"/>
        <v/>
      </c>
      <c r="O4234" s="96" t="str">
        <f t="shared" si="274"/>
        <v/>
      </c>
      <c r="P4234" s="14"/>
      <c r="Q4234" s="14"/>
      <c r="R4234" s="218" t="e">
        <f>+VLOOKUP(F4234,'ESTADAR V3 2025'!$D$125:$G$236,4,FALSE)</f>
        <v>#N/A</v>
      </c>
    </row>
    <row r="4235" spans="1:18" x14ac:dyDescent="0.35">
      <c r="A4235" s="83" t="str">
        <f>IFERROR(VLOOKUP(LEFT(F4235,4),Tabla3[[COD]:[PROCESO]],5,0),"")</f>
        <v/>
      </c>
      <c r="B4235" s="15"/>
      <c r="C4235" s="85"/>
      <c r="D4235" s="84" t="e">
        <f>VLOOKUP(E4235,FINCAS!$A$2:$B$77,2,0)</f>
        <v>#N/A</v>
      </c>
      <c r="E4235" s="15"/>
      <c r="F4235" s="15"/>
      <c r="G4235" s="82" t="e">
        <f>VLOOKUP(F4235,'ESTADAR V3 2025'!$D$125:$E$240,2,0)</f>
        <v>#N/A</v>
      </c>
      <c r="H4235" s="86"/>
      <c r="I4235" s="86"/>
      <c r="J4235" s="15"/>
      <c r="K4235" s="92">
        <f t="shared" si="271"/>
        <v>0</v>
      </c>
      <c r="L4235" s="93">
        <f t="shared" si="272"/>
        <v>0</v>
      </c>
      <c r="M4235" s="94" t="str">
        <f>+IFERROR(VLOOKUP(LEFT(F4235,4),'ESTADAR V3 2025'!$C$4:$G$116,4,0),"")</f>
        <v/>
      </c>
      <c r="N4235" s="95" t="str">
        <f t="shared" si="273"/>
        <v/>
      </c>
      <c r="O4235" s="96" t="str">
        <f t="shared" si="274"/>
        <v/>
      </c>
      <c r="P4235" s="14"/>
      <c r="Q4235" s="14"/>
      <c r="R4235" s="218" t="e">
        <f>+VLOOKUP(F4235,'ESTADAR V3 2025'!$D$125:$G$236,4,FALSE)</f>
        <v>#N/A</v>
      </c>
    </row>
    <row r="4236" spans="1:18" x14ac:dyDescent="0.35">
      <c r="A4236" s="83" t="str">
        <f>IFERROR(VLOOKUP(LEFT(F4236,4),Tabla3[[COD]:[PROCESO]],5,0),"")</f>
        <v/>
      </c>
      <c r="B4236" s="15"/>
      <c r="C4236" s="85"/>
      <c r="D4236" s="84" t="e">
        <f>VLOOKUP(E4236,FINCAS!$A$2:$B$77,2,0)</f>
        <v>#N/A</v>
      </c>
      <c r="E4236" s="15"/>
      <c r="F4236" s="15"/>
      <c r="G4236" s="82" t="e">
        <f>VLOOKUP(F4236,'ESTADAR V3 2025'!$D$125:$E$240,2,0)</f>
        <v>#N/A</v>
      </c>
      <c r="H4236" s="86"/>
      <c r="I4236" s="86"/>
      <c r="J4236" s="15"/>
      <c r="K4236" s="92">
        <f t="shared" si="271"/>
        <v>0</v>
      </c>
      <c r="L4236" s="93">
        <f t="shared" si="272"/>
        <v>0</v>
      </c>
      <c r="M4236" s="94" t="str">
        <f>+IFERROR(VLOOKUP(LEFT(F4236,4),'ESTADAR V3 2025'!$C$4:$G$116,4,0),"")</f>
        <v/>
      </c>
      <c r="N4236" s="95" t="str">
        <f t="shared" si="273"/>
        <v/>
      </c>
      <c r="O4236" s="96" t="str">
        <f t="shared" si="274"/>
        <v/>
      </c>
      <c r="P4236" s="14"/>
      <c r="Q4236" s="14"/>
      <c r="R4236" s="218" t="e">
        <f>+VLOOKUP(F4236,'ESTADAR V3 2025'!$D$125:$G$236,4,FALSE)</f>
        <v>#N/A</v>
      </c>
    </row>
    <row r="4237" spans="1:18" x14ac:dyDescent="0.35">
      <c r="A4237" s="83" t="str">
        <f>IFERROR(VLOOKUP(LEFT(F4237,4),Tabla3[[COD]:[PROCESO]],5,0),"")</f>
        <v/>
      </c>
      <c r="B4237" s="15"/>
      <c r="C4237" s="85"/>
      <c r="D4237" s="84" t="e">
        <f>VLOOKUP(E4237,FINCAS!$A$2:$B$77,2,0)</f>
        <v>#N/A</v>
      </c>
      <c r="E4237" s="15"/>
      <c r="F4237" s="15"/>
      <c r="G4237" s="82" t="e">
        <f>VLOOKUP(F4237,'ESTADAR V3 2025'!$D$125:$E$240,2,0)</f>
        <v>#N/A</v>
      </c>
      <c r="H4237" s="86"/>
      <c r="I4237" s="86"/>
      <c r="J4237" s="15"/>
      <c r="K4237" s="92">
        <f t="shared" si="271"/>
        <v>0</v>
      </c>
      <c r="L4237" s="93">
        <f t="shared" si="272"/>
        <v>0</v>
      </c>
      <c r="M4237" s="94" t="str">
        <f>+IFERROR(VLOOKUP(LEFT(F4237,4),'ESTADAR V3 2025'!$C$4:$G$116,4,0),"")</f>
        <v/>
      </c>
      <c r="N4237" s="95" t="str">
        <f t="shared" si="273"/>
        <v/>
      </c>
      <c r="O4237" s="96" t="str">
        <f t="shared" si="274"/>
        <v/>
      </c>
      <c r="P4237" s="14"/>
      <c r="Q4237" s="14"/>
      <c r="R4237" s="218" t="e">
        <f>+VLOOKUP(F4237,'ESTADAR V3 2025'!$D$125:$G$236,4,FALSE)</f>
        <v>#N/A</v>
      </c>
    </row>
    <row r="4238" spans="1:18" x14ac:dyDescent="0.35">
      <c r="A4238" s="83" t="str">
        <f>IFERROR(VLOOKUP(LEFT(F4238,4),Tabla3[[COD]:[PROCESO]],5,0),"")</f>
        <v/>
      </c>
      <c r="B4238" s="15"/>
      <c r="C4238" s="85"/>
      <c r="D4238" s="84" t="e">
        <f>VLOOKUP(E4238,FINCAS!$A$2:$B$77,2,0)</f>
        <v>#N/A</v>
      </c>
      <c r="E4238" s="15"/>
      <c r="F4238" s="15"/>
      <c r="G4238" s="82" t="e">
        <f>VLOOKUP(F4238,'ESTADAR V3 2025'!$D$125:$E$240,2,0)</f>
        <v>#N/A</v>
      </c>
      <c r="H4238" s="86"/>
      <c r="I4238" s="86"/>
      <c r="J4238" s="15"/>
      <c r="K4238" s="92">
        <f t="shared" si="271"/>
        <v>0</v>
      </c>
      <c r="L4238" s="93">
        <f t="shared" si="272"/>
        <v>0</v>
      </c>
      <c r="M4238" s="94" t="str">
        <f>+IFERROR(VLOOKUP(LEFT(F4238,4),'ESTADAR V3 2025'!$C$4:$G$116,4,0),"")</f>
        <v/>
      </c>
      <c r="N4238" s="95" t="str">
        <f t="shared" si="273"/>
        <v/>
      </c>
      <c r="O4238" s="96" t="str">
        <f t="shared" si="274"/>
        <v/>
      </c>
      <c r="P4238" s="14"/>
      <c r="Q4238" s="14"/>
      <c r="R4238" s="218" t="e">
        <f>+VLOOKUP(F4238,'ESTADAR V3 2025'!$D$125:$G$236,4,FALSE)</f>
        <v>#N/A</v>
      </c>
    </row>
    <row r="4239" spans="1:18" x14ac:dyDescent="0.35">
      <c r="A4239" s="83" t="str">
        <f>IFERROR(VLOOKUP(LEFT(F4239,4),Tabla3[[COD]:[PROCESO]],5,0),"")</f>
        <v/>
      </c>
      <c r="B4239" s="15"/>
      <c r="C4239" s="85"/>
      <c r="D4239" s="84" t="e">
        <f>VLOOKUP(E4239,FINCAS!$A$2:$B$77,2,0)</f>
        <v>#N/A</v>
      </c>
      <c r="E4239" s="15"/>
      <c r="F4239" s="15"/>
      <c r="G4239" s="82" t="e">
        <f>VLOOKUP(F4239,'ESTADAR V3 2025'!$D$125:$E$240,2,0)</f>
        <v>#N/A</v>
      </c>
      <c r="H4239" s="86"/>
      <c r="I4239" s="86"/>
      <c r="J4239" s="15"/>
      <c r="K4239" s="92">
        <f t="shared" si="271"/>
        <v>0</v>
      </c>
      <c r="L4239" s="93">
        <f t="shared" si="272"/>
        <v>0</v>
      </c>
      <c r="M4239" s="94" t="str">
        <f>+IFERROR(VLOOKUP(LEFT(F4239,4),'ESTADAR V3 2025'!$C$4:$G$116,4,0),"")</f>
        <v/>
      </c>
      <c r="N4239" s="95" t="str">
        <f t="shared" si="273"/>
        <v/>
      </c>
      <c r="O4239" s="96" t="str">
        <f t="shared" si="274"/>
        <v/>
      </c>
      <c r="P4239" s="14"/>
      <c r="Q4239" s="14"/>
      <c r="R4239" s="218" t="e">
        <f>+VLOOKUP(F4239,'ESTADAR V3 2025'!$D$125:$G$236,4,FALSE)</f>
        <v>#N/A</v>
      </c>
    </row>
    <row r="4240" spans="1:18" x14ac:dyDescent="0.35">
      <c r="A4240" s="83" t="str">
        <f>IFERROR(VLOOKUP(LEFT(F4240,4),Tabla3[[COD]:[PROCESO]],5,0),"")</f>
        <v/>
      </c>
      <c r="B4240" s="15"/>
      <c r="C4240" s="85"/>
      <c r="D4240" s="84" t="e">
        <f>VLOOKUP(E4240,FINCAS!$A$2:$B$77,2,0)</f>
        <v>#N/A</v>
      </c>
      <c r="E4240" s="15"/>
      <c r="F4240" s="15"/>
      <c r="G4240" s="82" t="e">
        <f>VLOOKUP(F4240,'ESTADAR V3 2025'!$D$125:$E$240,2,0)</f>
        <v>#N/A</v>
      </c>
      <c r="H4240" s="86"/>
      <c r="I4240" s="86"/>
      <c r="J4240" s="15"/>
      <c r="K4240" s="92">
        <f t="shared" si="271"/>
        <v>0</v>
      </c>
      <c r="L4240" s="93">
        <f t="shared" si="272"/>
        <v>0</v>
      </c>
      <c r="M4240" s="94" t="str">
        <f>+IFERROR(VLOOKUP(LEFT(F4240,4),'ESTADAR V3 2025'!$C$4:$G$116,4,0),"")</f>
        <v/>
      </c>
      <c r="N4240" s="95" t="str">
        <f t="shared" si="273"/>
        <v/>
      </c>
      <c r="O4240" s="96" t="str">
        <f t="shared" si="274"/>
        <v/>
      </c>
      <c r="P4240" s="14"/>
      <c r="Q4240" s="14"/>
      <c r="R4240" s="218" t="e">
        <f>+VLOOKUP(F4240,'ESTADAR V3 2025'!$D$125:$G$236,4,FALSE)</f>
        <v>#N/A</v>
      </c>
    </row>
    <row r="4241" spans="1:18" x14ac:dyDescent="0.35">
      <c r="A4241" s="83" t="str">
        <f>IFERROR(VLOOKUP(LEFT(F4241,4),Tabla3[[COD]:[PROCESO]],5,0),"")</f>
        <v/>
      </c>
      <c r="B4241" s="15"/>
      <c r="C4241" s="85"/>
      <c r="D4241" s="84" t="e">
        <f>VLOOKUP(E4241,FINCAS!$A$2:$B$77,2,0)</f>
        <v>#N/A</v>
      </c>
      <c r="E4241" s="15"/>
      <c r="F4241" s="15"/>
      <c r="G4241" s="82" t="e">
        <f>VLOOKUP(F4241,'ESTADAR V3 2025'!$D$125:$E$240,2,0)</f>
        <v>#N/A</v>
      </c>
      <c r="H4241" s="86"/>
      <c r="I4241" s="86"/>
      <c r="J4241" s="15"/>
      <c r="K4241" s="92">
        <f t="shared" si="271"/>
        <v>0</v>
      </c>
      <c r="L4241" s="93">
        <f t="shared" si="272"/>
        <v>0</v>
      </c>
      <c r="M4241" s="94" t="str">
        <f>+IFERROR(VLOOKUP(LEFT(F4241,4),'ESTADAR V3 2025'!$C$4:$G$116,4,0),"")</f>
        <v/>
      </c>
      <c r="N4241" s="95" t="str">
        <f t="shared" si="273"/>
        <v/>
      </c>
      <c r="O4241" s="96" t="str">
        <f t="shared" si="274"/>
        <v/>
      </c>
      <c r="P4241" s="14"/>
      <c r="Q4241" s="14"/>
      <c r="R4241" s="218" t="e">
        <f>+VLOOKUP(F4241,'ESTADAR V3 2025'!$D$125:$G$236,4,FALSE)</f>
        <v>#N/A</v>
      </c>
    </row>
    <row r="4242" spans="1:18" x14ac:dyDescent="0.35">
      <c r="A4242" s="83" t="str">
        <f>IFERROR(VLOOKUP(LEFT(F4242,4),Tabla3[[COD]:[PROCESO]],5,0),"")</f>
        <v/>
      </c>
      <c r="B4242" s="15"/>
      <c r="C4242" s="85"/>
      <c r="D4242" s="84" t="e">
        <f>VLOOKUP(E4242,FINCAS!$A$2:$B$77,2,0)</f>
        <v>#N/A</v>
      </c>
      <c r="E4242" s="15"/>
      <c r="F4242" s="15"/>
      <c r="G4242" s="82" t="e">
        <f>VLOOKUP(F4242,'ESTADAR V3 2025'!$D$125:$E$240,2,0)</f>
        <v>#N/A</v>
      </c>
      <c r="H4242" s="86"/>
      <c r="I4242" s="86"/>
      <c r="J4242" s="15"/>
      <c r="K4242" s="92">
        <f t="shared" si="271"/>
        <v>0</v>
      </c>
      <c r="L4242" s="93">
        <f t="shared" si="272"/>
        <v>0</v>
      </c>
      <c r="M4242" s="94" t="str">
        <f>+IFERROR(VLOOKUP(LEFT(F4242,4),'ESTADAR V3 2025'!$C$4:$G$116,4,0),"")</f>
        <v/>
      </c>
      <c r="N4242" s="95" t="str">
        <f t="shared" si="273"/>
        <v/>
      </c>
      <c r="O4242" s="96" t="str">
        <f t="shared" si="274"/>
        <v/>
      </c>
      <c r="P4242" s="14"/>
      <c r="Q4242" s="14"/>
      <c r="R4242" s="218" t="e">
        <f>+VLOOKUP(F4242,'ESTADAR V3 2025'!$D$125:$G$236,4,FALSE)</f>
        <v>#N/A</v>
      </c>
    </row>
    <row r="4243" spans="1:18" x14ac:dyDescent="0.35">
      <c r="A4243" s="83" t="str">
        <f>IFERROR(VLOOKUP(LEFT(F4243,4),Tabla3[[COD]:[PROCESO]],5,0),"")</f>
        <v/>
      </c>
      <c r="B4243" s="15"/>
      <c r="C4243" s="85"/>
      <c r="D4243" s="84" t="e">
        <f>VLOOKUP(E4243,FINCAS!$A$2:$B$77,2,0)</f>
        <v>#N/A</v>
      </c>
      <c r="E4243" s="15"/>
      <c r="F4243" s="15"/>
      <c r="G4243" s="82" t="e">
        <f>VLOOKUP(F4243,'ESTADAR V3 2025'!$D$125:$E$240,2,0)</f>
        <v>#N/A</v>
      </c>
      <c r="H4243" s="86"/>
      <c r="I4243" s="86"/>
      <c r="J4243" s="15"/>
      <c r="K4243" s="92">
        <f t="shared" si="271"/>
        <v>0</v>
      </c>
      <c r="L4243" s="93">
        <f t="shared" si="272"/>
        <v>0</v>
      </c>
      <c r="M4243" s="94" t="str">
        <f>+IFERROR(VLOOKUP(LEFT(F4243,4),'ESTADAR V3 2025'!$C$4:$G$116,4,0),"")</f>
        <v/>
      </c>
      <c r="N4243" s="95" t="str">
        <f t="shared" si="273"/>
        <v/>
      </c>
      <c r="O4243" s="96" t="str">
        <f t="shared" si="274"/>
        <v/>
      </c>
      <c r="P4243" s="14"/>
      <c r="Q4243" s="14"/>
      <c r="R4243" s="218" t="e">
        <f>+VLOOKUP(F4243,'ESTADAR V3 2025'!$D$125:$G$236,4,FALSE)</f>
        <v>#N/A</v>
      </c>
    </row>
    <row r="4244" spans="1:18" x14ac:dyDescent="0.35">
      <c r="A4244" s="83" t="str">
        <f>IFERROR(VLOOKUP(LEFT(F4244,4),Tabla3[[COD]:[PROCESO]],5,0),"")</f>
        <v/>
      </c>
      <c r="B4244" s="15"/>
      <c r="C4244" s="85"/>
      <c r="D4244" s="84" t="e">
        <f>VLOOKUP(E4244,FINCAS!$A$2:$B$77,2,0)</f>
        <v>#N/A</v>
      </c>
      <c r="E4244" s="15"/>
      <c r="F4244" s="15"/>
      <c r="G4244" s="82" t="e">
        <f>VLOOKUP(F4244,'ESTADAR V3 2025'!$D$125:$E$240,2,0)</f>
        <v>#N/A</v>
      </c>
      <c r="H4244" s="86"/>
      <c r="I4244" s="86"/>
      <c r="J4244" s="15"/>
      <c r="K4244" s="92">
        <f t="shared" si="271"/>
        <v>0</v>
      </c>
      <c r="L4244" s="93">
        <f t="shared" si="272"/>
        <v>0</v>
      </c>
      <c r="M4244" s="94" t="str">
        <f>+IFERROR(VLOOKUP(LEFT(F4244,4),'ESTADAR V3 2025'!$C$4:$G$116,4,0),"")</f>
        <v/>
      </c>
      <c r="N4244" s="95" t="str">
        <f t="shared" si="273"/>
        <v/>
      </c>
      <c r="O4244" s="96" t="str">
        <f t="shared" si="274"/>
        <v/>
      </c>
      <c r="P4244" s="14"/>
      <c r="Q4244" s="14"/>
      <c r="R4244" s="218" t="e">
        <f>+VLOOKUP(F4244,'ESTADAR V3 2025'!$D$125:$G$236,4,FALSE)</f>
        <v>#N/A</v>
      </c>
    </row>
    <row r="4245" spans="1:18" x14ac:dyDescent="0.35">
      <c r="A4245" s="83" t="str">
        <f>IFERROR(VLOOKUP(LEFT(F4245,4),Tabla3[[COD]:[PROCESO]],5,0),"")</f>
        <v/>
      </c>
      <c r="B4245" s="15"/>
      <c r="C4245" s="85"/>
      <c r="D4245" s="84" t="e">
        <f>VLOOKUP(E4245,FINCAS!$A$2:$B$77,2,0)</f>
        <v>#N/A</v>
      </c>
      <c r="E4245" s="15"/>
      <c r="F4245" s="15"/>
      <c r="G4245" s="82" t="e">
        <f>VLOOKUP(F4245,'ESTADAR V3 2025'!$D$125:$E$240,2,0)</f>
        <v>#N/A</v>
      </c>
      <c r="H4245" s="86"/>
      <c r="I4245" s="86"/>
      <c r="J4245" s="15"/>
      <c r="K4245" s="92">
        <f t="shared" si="271"/>
        <v>0</v>
      </c>
      <c r="L4245" s="93">
        <f t="shared" si="272"/>
        <v>0</v>
      </c>
      <c r="M4245" s="94" t="str">
        <f>+IFERROR(VLOOKUP(LEFT(F4245,4),'ESTADAR V3 2025'!$C$4:$G$116,4,0),"")</f>
        <v/>
      </c>
      <c r="N4245" s="95" t="str">
        <f t="shared" si="273"/>
        <v/>
      </c>
      <c r="O4245" s="96" t="str">
        <f t="shared" si="274"/>
        <v/>
      </c>
      <c r="P4245" s="14"/>
      <c r="Q4245" s="14"/>
      <c r="R4245" s="218" t="e">
        <f>+VLOOKUP(F4245,'ESTADAR V3 2025'!$D$125:$G$236,4,FALSE)</f>
        <v>#N/A</v>
      </c>
    </row>
    <row r="4246" spans="1:18" x14ac:dyDescent="0.35">
      <c r="A4246" s="83" t="str">
        <f>IFERROR(VLOOKUP(LEFT(F4246,4),Tabla3[[COD]:[PROCESO]],5,0),"")</f>
        <v/>
      </c>
      <c r="B4246" s="15"/>
      <c r="C4246" s="85"/>
      <c r="D4246" s="84" t="e">
        <f>VLOOKUP(E4246,FINCAS!$A$2:$B$77,2,0)</f>
        <v>#N/A</v>
      </c>
      <c r="E4246" s="15"/>
      <c r="F4246" s="15"/>
      <c r="G4246" s="82" t="e">
        <f>VLOOKUP(F4246,'ESTADAR V3 2025'!$D$125:$E$240,2,0)</f>
        <v>#N/A</v>
      </c>
      <c r="H4246" s="86"/>
      <c r="I4246" s="86"/>
      <c r="J4246" s="15"/>
      <c r="K4246" s="92">
        <f t="shared" si="271"/>
        <v>0</v>
      </c>
      <c r="L4246" s="93">
        <f t="shared" si="272"/>
        <v>0</v>
      </c>
      <c r="M4246" s="94" t="str">
        <f>+IFERROR(VLOOKUP(LEFT(F4246,4),'ESTADAR V3 2025'!$C$4:$G$116,4,0),"")</f>
        <v/>
      </c>
      <c r="N4246" s="95" t="str">
        <f t="shared" si="273"/>
        <v/>
      </c>
      <c r="O4246" s="96" t="str">
        <f t="shared" si="274"/>
        <v/>
      </c>
      <c r="P4246" s="14"/>
      <c r="Q4246" s="14"/>
      <c r="R4246" s="218" t="e">
        <f>+VLOOKUP(F4246,'ESTADAR V3 2025'!$D$125:$G$236,4,FALSE)</f>
        <v>#N/A</v>
      </c>
    </row>
    <row r="4247" spans="1:18" x14ac:dyDescent="0.35">
      <c r="A4247" s="83" t="str">
        <f>IFERROR(VLOOKUP(LEFT(F4247,4),Tabla3[[COD]:[PROCESO]],5,0),"")</f>
        <v/>
      </c>
      <c r="B4247" s="15"/>
      <c r="C4247" s="85"/>
      <c r="D4247" s="84" t="e">
        <f>VLOOKUP(E4247,FINCAS!$A$2:$B$77,2,0)</f>
        <v>#N/A</v>
      </c>
      <c r="E4247" s="15"/>
      <c r="F4247" s="15"/>
      <c r="G4247" s="82" t="e">
        <f>VLOOKUP(F4247,'ESTADAR V3 2025'!$D$125:$E$240,2,0)</f>
        <v>#N/A</v>
      </c>
      <c r="H4247" s="86"/>
      <c r="I4247" s="86"/>
      <c r="J4247" s="15"/>
      <c r="K4247" s="92">
        <f t="shared" si="271"/>
        <v>0</v>
      </c>
      <c r="L4247" s="93">
        <f t="shared" si="272"/>
        <v>0</v>
      </c>
      <c r="M4247" s="94" t="str">
        <f>+IFERROR(VLOOKUP(LEFT(F4247,4),'ESTADAR V3 2025'!$C$4:$G$116,4,0),"")</f>
        <v/>
      </c>
      <c r="N4247" s="95" t="str">
        <f t="shared" si="273"/>
        <v/>
      </c>
      <c r="O4247" s="96" t="str">
        <f t="shared" si="274"/>
        <v/>
      </c>
      <c r="P4247" s="14"/>
      <c r="Q4247" s="14"/>
      <c r="R4247" s="218" t="e">
        <f>+VLOOKUP(F4247,'ESTADAR V3 2025'!$D$125:$G$236,4,FALSE)</f>
        <v>#N/A</v>
      </c>
    </row>
    <row r="4248" spans="1:18" x14ac:dyDescent="0.35">
      <c r="A4248" s="83" t="str">
        <f>IFERROR(VLOOKUP(LEFT(F4248,4),Tabla3[[COD]:[PROCESO]],5,0),"")</f>
        <v/>
      </c>
      <c r="B4248" s="15"/>
      <c r="C4248" s="85"/>
      <c r="D4248" s="84" t="e">
        <f>VLOOKUP(E4248,FINCAS!$A$2:$B$77,2,0)</f>
        <v>#N/A</v>
      </c>
      <c r="E4248" s="15"/>
      <c r="F4248" s="15"/>
      <c r="G4248" s="82" t="e">
        <f>VLOOKUP(F4248,'ESTADAR V3 2025'!$D$125:$E$240,2,0)</f>
        <v>#N/A</v>
      </c>
      <c r="H4248" s="86"/>
      <c r="I4248" s="86"/>
      <c r="J4248" s="15"/>
      <c r="K4248" s="92">
        <f t="shared" si="271"/>
        <v>0</v>
      </c>
      <c r="L4248" s="93">
        <f t="shared" si="272"/>
        <v>0</v>
      </c>
      <c r="M4248" s="94" t="str">
        <f>+IFERROR(VLOOKUP(LEFT(F4248,4),'ESTADAR V3 2025'!$C$4:$G$116,4,0),"")</f>
        <v/>
      </c>
      <c r="N4248" s="95" t="str">
        <f t="shared" si="273"/>
        <v/>
      </c>
      <c r="O4248" s="96" t="str">
        <f t="shared" si="274"/>
        <v/>
      </c>
      <c r="P4248" s="14"/>
      <c r="Q4248" s="14"/>
      <c r="R4248" s="218" t="e">
        <f>+VLOOKUP(F4248,'ESTADAR V3 2025'!$D$125:$G$236,4,FALSE)</f>
        <v>#N/A</v>
      </c>
    </row>
    <row r="4249" spans="1:18" x14ac:dyDescent="0.35">
      <c r="A4249" s="83" t="str">
        <f>IFERROR(VLOOKUP(LEFT(F4249,4),Tabla3[[COD]:[PROCESO]],5,0),"")</f>
        <v/>
      </c>
      <c r="B4249" s="15"/>
      <c r="C4249" s="85"/>
      <c r="D4249" s="84" t="e">
        <f>VLOOKUP(E4249,FINCAS!$A$2:$B$77,2,0)</f>
        <v>#N/A</v>
      </c>
      <c r="E4249" s="15"/>
      <c r="F4249" s="15"/>
      <c r="G4249" s="82" t="e">
        <f>VLOOKUP(F4249,'ESTADAR V3 2025'!$D$125:$E$240,2,0)</f>
        <v>#N/A</v>
      </c>
      <c r="H4249" s="86"/>
      <c r="I4249" s="86"/>
      <c r="J4249" s="15"/>
      <c r="K4249" s="92">
        <f t="shared" si="271"/>
        <v>0</v>
      </c>
      <c r="L4249" s="93">
        <f t="shared" si="272"/>
        <v>0</v>
      </c>
      <c r="M4249" s="94" t="str">
        <f>+IFERROR(VLOOKUP(LEFT(F4249,4),'ESTADAR V3 2025'!$C$4:$G$116,4,0),"")</f>
        <v/>
      </c>
      <c r="N4249" s="95" t="str">
        <f t="shared" si="273"/>
        <v/>
      </c>
      <c r="O4249" s="96" t="str">
        <f t="shared" si="274"/>
        <v/>
      </c>
      <c r="P4249" s="14"/>
      <c r="Q4249" s="14"/>
      <c r="R4249" s="218" t="e">
        <f>+VLOOKUP(F4249,'ESTADAR V3 2025'!$D$125:$G$236,4,FALSE)</f>
        <v>#N/A</v>
      </c>
    </row>
    <row r="4250" spans="1:18" x14ac:dyDescent="0.35">
      <c r="A4250" s="83" t="str">
        <f>IFERROR(VLOOKUP(LEFT(F4250,4),Tabla3[[COD]:[PROCESO]],5,0),"")</f>
        <v/>
      </c>
      <c r="B4250" s="15"/>
      <c r="C4250" s="85"/>
      <c r="D4250" s="84" t="e">
        <f>VLOOKUP(E4250,FINCAS!$A$2:$B$77,2,0)</f>
        <v>#N/A</v>
      </c>
      <c r="E4250" s="15"/>
      <c r="F4250" s="15"/>
      <c r="G4250" s="82" t="e">
        <f>VLOOKUP(F4250,'ESTADAR V3 2025'!$D$125:$E$240,2,0)</f>
        <v>#N/A</v>
      </c>
      <c r="H4250" s="86"/>
      <c r="I4250" s="86"/>
      <c r="J4250" s="15"/>
      <c r="K4250" s="92">
        <f t="shared" si="271"/>
        <v>0</v>
      </c>
      <c r="L4250" s="93">
        <f t="shared" si="272"/>
        <v>0</v>
      </c>
      <c r="M4250" s="94" t="str">
        <f>+IFERROR(VLOOKUP(LEFT(F4250,4),'ESTADAR V3 2025'!$C$4:$G$116,4,0),"")</f>
        <v/>
      </c>
      <c r="N4250" s="95" t="str">
        <f t="shared" si="273"/>
        <v/>
      </c>
      <c r="O4250" s="96" t="str">
        <f t="shared" si="274"/>
        <v/>
      </c>
      <c r="P4250" s="14"/>
      <c r="Q4250" s="14"/>
      <c r="R4250" s="218" t="e">
        <f>+VLOOKUP(F4250,'ESTADAR V3 2025'!$D$125:$G$236,4,FALSE)</f>
        <v>#N/A</v>
      </c>
    </row>
    <row r="4251" spans="1:18" x14ac:dyDescent="0.35">
      <c r="A4251" s="83" t="str">
        <f>IFERROR(VLOOKUP(LEFT(F4251,4),Tabla3[[COD]:[PROCESO]],5,0),"")</f>
        <v/>
      </c>
      <c r="B4251" s="15"/>
      <c r="C4251" s="85"/>
      <c r="D4251" s="84" t="e">
        <f>VLOOKUP(E4251,FINCAS!$A$2:$B$77,2,0)</f>
        <v>#N/A</v>
      </c>
      <c r="E4251" s="15"/>
      <c r="F4251" s="15"/>
      <c r="G4251" s="82" t="e">
        <f>VLOOKUP(F4251,'ESTADAR V3 2025'!$D$125:$E$240,2,0)</f>
        <v>#N/A</v>
      </c>
      <c r="H4251" s="86"/>
      <c r="I4251" s="86"/>
      <c r="J4251" s="15"/>
      <c r="K4251" s="92">
        <f t="shared" si="271"/>
        <v>0</v>
      </c>
      <c r="L4251" s="93">
        <f t="shared" si="272"/>
        <v>0</v>
      </c>
      <c r="M4251" s="94" t="str">
        <f>+IFERROR(VLOOKUP(LEFT(F4251,4),'ESTADAR V3 2025'!$C$4:$G$116,4,0),"")</f>
        <v/>
      </c>
      <c r="N4251" s="95" t="str">
        <f t="shared" si="273"/>
        <v/>
      </c>
      <c r="O4251" s="96" t="str">
        <f t="shared" si="274"/>
        <v/>
      </c>
      <c r="P4251" s="14"/>
      <c r="Q4251" s="14"/>
      <c r="R4251" s="218" t="e">
        <f>+VLOOKUP(F4251,'ESTADAR V3 2025'!$D$125:$G$236,4,FALSE)</f>
        <v>#N/A</v>
      </c>
    </row>
    <row r="4252" spans="1:18" x14ac:dyDescent="0.35">
      <c r="A4252" s="83" t="str">
        <f>IFERROR(VLOOKUP(LEFT(F4252,4),Tabla3[[COD]:[PROCESO]],5,0),"")</f>
        <v/>
      </c>
      <c r="B4252" s="15"/>
      <c r="C4252" s="85"/>
      <c r="D4252" s="84" t="e">
        <f>VLOOKUP(E4252,FINCAS!$A$2:$B$77,2,0)</f>
        <v>#N/A</v>
      </c>
      <c r="E4252" s="15"/>
      <c r="F4252" s="15"/>
      <c r="G4252" s="82" t="e">
        <f>VLOOKUP(F4252,'ESTADAR V3 2025'!$D$125:$E$240,2,0)</f>
        <v>#N/A</v>
      </c>
      <c r="H4252" s="86"/>
      <c r="I4252" s="86"/>
      <c r="J4252" s="15"/>
      <c r="K4252" s="92">
        <f t="shared" si="271"/>
        <v>0</v>
      </c>
      <c r="L4252" s="93">
        <f t="shared" si="272"/>
        <v>0</v>
      </c>
      <c r="M4252" s="94" t="str">
        <f>+IFERROR(VLOOKUP(LEFT(F4252,4),'ESTADAR V3 2025'!$C$4:$G$116,4,0),"")</f>
        <v/>
      </c>
      <c r="N4252" s="95" t="str">
        <f t="shared" si="273"/>
        <v/>
      </c>
      <c r="O4252" s="96" t="str">
        <f t="shared" si="274"/>
        <v/>
      </c>
      <c r="P4252" s="14"/>
      <c r="Q4252" s="14"/>
      <c r="R4252" s="218" t="e">
        <f>+VLOOKUP(F4252,'ESTADAR V3 2025'!$D$125:$G$236,4,FALSE)</f>
        <v>#N/A</v>
      </c>
    </row>
    <row r="4253" spans="1:18" x14ac:dyDescent="0.35">
      <c r="A4253" s="83" t="str">
        <f>IFERROR(VLOOKUP(LEFT(F4253,4),Tabla3[[COD]:[PROCESO]],5,0),"")</f>
        <v/>
      </c>
      <c r="B4253" s="15"/>
      <c r="C4253" s="85"/>
      <c r="D4253" s="84" t="e">
        <f>VLOOKUP(E4253,FINCAS!$A$2:$B$77,2,0)</f>
        <v>#N/A</v>
      </c>
      <c r="E4253" s="15"/>
      <c r="F4253" s="15"/>
      <c r="G4253" s="82" t="e">
        <f>VLOOKUP(F4253,'ESTADAR V3 2025'!$D$125:$E$240,2,0)</f>
        <v>#N/A</v>
      </c>
      <c r="H4253" s="86"/>
      <c r="I4253" s="86"/>
      <c r="J4253" s="15"/>
      <c r="K4253" s="92">
        <f t="shared" si="271"/>
        <v>0</v>
      </c>
      <c r="L4253" s="93">
        <f t="shared" si="272"/>
        <v>0</v>
      </c>
      <c r="M4253" s="94" t="str">
        <f>+IFERROR(VLOOKUP(LEFT(F4253,4),'ESTADAR V3 2025'!$C$4:$G$116,4,0),"")</f>
        <v/>
      </c>
      <c r="N4253" s="95" t="str">
        <f t="shared" si="273"/>
        <v/>
      </c>
      <c r="O4253" s="96" t="str">
        <f t="shared" si="274"/>
        <v/>
      </c>
      <c r="P4253" s="14"/>
      <c r="Q4253" s="14"/>
      <c r="R4253" s="218" t="e">
        <f>+VLOOKUP(F4253,'ESTADAR V3 2025'!$D$125:$G$236,4,FALSE)</f>
        <v>#N/A</v>
      </c>
    </row>
    <row r="4254" spans="1:18" x14ac:dyDescent="0.35">
      <c r="A4254" s="83" t="str">
        <f>IFERROR(VLOOKUP(LEFT(F4254,4),Tabla3[[COD]:[PROCESO]],5,0),"")</f>
        <v/>
      </c>
      <c r="B4254" s="15"/>
      <c r="C4254" s="85"/>
      <c r="D4254" s="84" t="e">
        <f>VLOOKUP(E4254,FINCAS!$A$2:$B$77,2,0)</f>
        <v>#N/A</v>
      </c>
      <c r="E4254" s="15"/>
      <c r="F4254" s="15"/>
      <c r="G4254" s="82" t="e">
        <f>VLOOKUP(F4254,'ESTADAR V3 2025'!$D$125:$E$240,2,0)</f>
        <v>#N/A</v>
      </c>
      <c r="H4254" s="86"/>
      <c r="I4254" s="86"/>
      <c r="J4254" s="15"/>
      <c r="K4254" s="92">
        <f t="shared" si="271"/>
        <v>0</v>
      </c>
      <c r="L4254" s="93">
        <f t="shared" si="272"/>
        <v>0</v>
      </c>
      <c r="M4254" s="94" t="str">
        <f>+IFERROR(VLOOKUP(LEFT(F4254,4),'ESTADAR V3 2025'!$C$4:$G$116,4,0),"")</f>
        <v/>
      </c>
      <c r="N4254" s="95" t="str">
        <f t="shared" si="273"/>
        <v/>
      </c>
      <c r="O4254" s="96" t="str">
        <f t="shared" si="274"/>
        <v/>
      </c>
      <c r="P4254" s="14"/>
      <c r="Q4254" s="14"/>
      <c r="R4254" s="218" t="e">
        <f>+VLOOKUP(F4254,'ESTADAR V3 2025'!$D$125:$G$236,4,FALSE)</f>
        <v>#N/A</v>
      </c>
    </row>
    <row r="4255" spans="1:18" x14ac:dyDescent="0.35">
      <c r="A4255" s="83" t="str">
        <f>IFERROR(VLOOKUP(LEFT(F4255,4),Tabla3[[COD]:[PROCESO]],5,0),"")</f>
        <v/>
      </c>
      <c r="B4255" s="15"/>
      <c r="C4255" s="85"/>
      <c r="D4255" s="84" t="e">
        <f>VLOOKUP(E4255,FINCAS!$A$2:$B$77,2,0)</f>
        <v>#N/A</v>
      </c>
      <c r="E4255" s="15"/>
      <c r="F4255" s="15"/>
      <c r="G4255" s="82" t="e">
        <f>VLOOKUP(F4255,'ESTADAR V3 2025'!$D$125:$E$240,2,0)</f>
        <v>#N/A</v>
      </c>
      <c r="H4255" s="86"/>
      <c r="I4255" s="86"/>
      <c r="J4255" s="15"/>
      <c r="K4255" s="92">
        <f t="shared" si="271"/>
        <v>0</v>
      </c>
      <c r="L4255" s="93">
        <f t="shared" si="272"/>
        <v>0</v>
      </c>
      <c r="M4255" s="94" t="str">
        <f>+IFERROR(VLOOKUP(LEFT(F4255,4),'ESTADAR V3 2025'!$C$4:$G$116,4,0),"")</f>
        <v/>
      </c>
      <c r="N4255" s="95" t="str">
        <f t="shared" si="273"/>
        <v/>
      </c>
      <c r="O4255" s="96" t="str">
        <f t="shared" si="274"/>
        <v/>
      </c>
      <c r="P4255" s="14"/>
      <c r="Q4255" s="14"/>
      <c r="R4255" s="218" t="e">
        <f>+VLOOKUP(F4255,'ESTADAR V3 2025'!$D$125:$G$236,4,FALSE)</f>
        <v>#N/A</v>
      </c>
    </row>
    <row r="4256" spans="1:18" x14ac:dyDescent="0.35">
      <c r="A4256" s="83" t="str">
        <f>IFERROR(VLOOKUP(LEFT(F4256,4),Tabla3[[COD]:[PROCESO]],5,0),"")</f>
        <v/>
      </c>
      <c r="B4256" s="15"/>
      <c r="C4256" s="85"/>
      <c r="D4256" s="84" t="e">
        <f>VLOOKUP(E4256,FINCAS!$A$2:$B$77,2,0)</f>
        <v>#N/A</v>
      </c>
      <c r="E4256" s="15"/>
      <c r="F4256" s="15"/>
      <c r="G4256" s="82" t="e">
        <f>VLOOKUP(F4256,'ESTADAR V3 2025'!$D$125:$E$240,2,0)</f>
        <v>#N/A</v>
      </c>
      <c r="H4256" s="86"/>
      <c r="I4256" s="86"/>
      <c r="J4256" s="15"/>
      <c r="K4256" s="92">
        <f t="shared" si="271"/>
        <v>0</v>
      </c>
      <c r="L4256" s="93">
        <f t="shared" si="272"/>
        <v>0</v>
      </c>
      <c r="M4256" s="94" t="str">
        <f>+IFERROR(VLOOKUP(LEFT(F4256,4),'ESTADAR V3 2025'!$C$4:$G$116,4,0),"")</f>
        <v/>
      </c>
      <c r="N4256" s="95" t="str">
        <f t="shared" si="273"/>
        <v/>
      </c>
      <c r="O4256" s="96" t="str">
        <f t="shared" si="274"/>
        <v/>
      </c>
      <c r="P4256" s="14"/>
      <c r="Q4256" s="14"/>
      <c r="R4256" s="218" t="e">
        <f>+VLOOKUP(F4256,'ESTADAR V3 2025'!$D$125:$G$236,4,FALSE)</f>
        <v>#N/A</v>
      </c>
    </row>
    <row r="4257" spans="1:18" x14ac:dyDescent="0.35">
      <c r="A4257" s="83" t="str">
        <f>IFERROR(VLOOKUP(LEFT(F4257,4),Tabla3[[COD]:[PROCESO]],5,0),"")</f>
        <v/>
      </c>
      <c r="B4257" s="15"/>
      <c r="C4257" s="85"/>
      <c r="D4257" s="84" t="e">
        <f>VLOOKUP(E4257,FINCAS!$A$2:$B$77,2,0)</f>
        <v>#N/A</v>
      </c>
      <c r="E4257" s="15"/>
      <c r="F4257" s="15"/>
      <c r="G4257" s="82" t="e">
        <f>VLOOKUP(F4257,'ESTADAR V3 2025'!$D$125:$E$240,2,0)</f>
        <v>#N/A</v>
      </c>
      <c r="H4257" s="86"/>
      <c r="I4257" s="86"/>
      <c r="J4257" s="15"/>
      <c r="K4257" s="92">
        <f t="shared" ref="K4257:K4320" si="275">+IFERROR(L4257,M4257)</f>
        <v>0</v>
      </c>
      <c r="L4257" s="93">
        <f t="shared" ref="L4257:L4320" si="276">+(I4257-H4257)*24</f>
        <v>0</v>
      </c>
      <c r="M4257" s="94" t="str">
        <f>+IFERROR(VLOOKUP(LEFT(F4257,4),'ESTADAR V3 2025'!$C$4:$G$116,4,0),"")</f>
        <v/>
      </c>
      <c r="N4257" s="95" t="str">
        <f t="shared" ref="N4257:N4320" si="277">IFERROR(J4257/L4257,"")</f>
        <v/>
      </c>
      <c r="O4257" s="96" t="str">
        <f t="shared" ref="O4257:O4320" si="278">IFERROR(N4257/M4257,"")</f>
        <v/>
      </c>
      <c r="P4257" s="14"/>
      <c r="Q4257" s="14"/>
      <c r="R4257" s="218" t="e">
        <f>+VLOOKUP(F4257,'ESTADAR V3 2025'!$D$125:$G$236,4,FALSE)</f>
        <v>#N/A</v>
      </c>
    </row>
    <row r="4258" spans="1:18" x14ac:dyDescent="0.35">
      <c r="A4258" s="83" t="str">
        <f>IFERROR(VLOOKUP(LEFT(F4258,4),Tabla3[[COD]:[PROCESO]],5,0),"")</f>
        <v/>
      </c>
      <c r="B4258" s="15"/>
      <c r="C4258" s="85"/>
      <c r="D4258" s="84" t="e">
        <f>VLOOKUP(E4258,FINCAS!$A$2:$B$77,2,0)</f>
        <v>#N/A</v>
      </c>
      <c r="E4258" s="15"/>
      <c r="F4258" s="15"/>
      <c r="G4258" s="82" t="e">
        <f>VLOOKUP(F4258,'ESTADAR V3 2025'!$D$125:$E$240,2,0)</f>
        <v>#N/A</v>
      </c>
      <c r="H4258" s="86"/>
      <c r="I4258" s="86"/>
      <c r="J4258" s="15"/>
      <c r="K4258" s="92">
        <f t="shared" si="275"/>
        <v>0</v>
      </c>
      <c r="L4258" s="93">
        <f t="shared" si="276"/>
        <v>0</v>
      </c>
      <c r="M4258" s="94" t="str">
        <f>+IFERROR(VLOOKUP(LEFT(F4258,4),'ESTADAR V3 2025'!$C$4:$G$116,4,0),"")</f>
        <v/>
      </c>
      <c r="N4258" s="95" t="str">
        <f t="shared" si="277"/>
        <v/>
      </c>
      <c r="O4258" s="96" t="str">
        <f t="shared" si="278"/>
        <v/>
      </c>
      <c r="P4258" s="14"/>
      <c r="Q4258" s="14"/>
      <c r="R4258" s="218" t="e">
        <f>+VLOOKUP(F4258,'ESTADAR V3 2025'!$D$125:$G$236,4,FALSE)</f>
        <v>#N/A</v>
      </c>
    </row>
    <row r="4259" spans="1:18" x14ac:dyDescent="0.35">
      <c r="A4259" s="83" t="str">
        <f>IFERROR(VLOOKUP(LEFT(F4259,4),Tabla3[[COD]:[PROCESO]],5,0),"")</f>
        <v/>
      </c>
      <c r="B4259" s="15"/>
      <c r="C4259" s="85"/>
      <c r="D4259" s="84" t="e">
        <f>VLOOKUP(E4259,FINCAS!$A$2:$B$77,2,0)</f>
        <v>#N/A</v>
      </c>
      <c r="E4259" s="15"/>
      <c r="F4259" s="15"/>
      <c r="G4259" s="82" t="e">
        <f>VLOOKUP(F4259,'ESTADAR V3 2025'!$D$125:$E$240,2,0)</f>
        <v>#N/A</v>
      </c>
      <c r="H4259" s="86"/>
      <c r="I4259" s="86"/>
      <c r="J4259" s="15"/>
      <c r="K4259" s="92">
        <f t="shared" si="275"/>
        <v>0</v>
      </c>
      <c r="L4259" s="93">
        <f t="shared" si="276"/>
        <v>0</v>
      </c>
      <c r="M4259" s="94" t="str">
        <f>+IFERROR(VLOOKUP(LEFT(F4259,4),'ESTADAR V3 2025'!$C$4:$G$116,4,0),"")</f>
        <v/>
      </c>
      <c r="N4259" s="95" t="str">
        <f t="shared" si="277"/>
        <v/>
      </c>
      <c r="O4259" s="96" t="str">
        <f t="shared" si="278"/>
        <v/>
      </c>
      <c r="P4259" s="14"/>
      <c r="Q4259" s="14"/>
      <c r="R4259" s="218" t="e">
        <f>+VLOOKUP(F4259,'ESTADAR V3 2025'!$D$125:$G$236,4,FALSE)</f>
        <v>#N/A</v>
      </c>
    </row>
    <row r="4260" spans="1:18" x14ac:dyDescent="0.35">
      <c r="A4260" s="83" t="str">
        <f>IFERROR(VLOOKUP(LEFT(F4260,4),Tabla3[[COD]:[PROCESO]],5,0),"")</f>
        <v/>
      </c>
      <c r="B4260" s="15"/>
      <c r="C4260" s="85"/>
      <c r="D4260" s="84" t="e">
        <f>VLOOKUP(E4260,FINCAS!$A$2:$B$77,2,0)</f>
        <v>#N/A</v>
      </c>
      <c r="E4260" s="15"/>
      <c r="F4260" s="15"/>
      <c r="G4260" s="82" t="e">
        <f>VLOOKUP(F4260,'ESTADAR V3 2025'!$D$125:$E$240,2,0)</f>
        <v>#N/A</v>
      </c>
      <c r="H4260" s="86"/>
      <c r="I4260" s="86"/>
      <c r="J4260" s="15"/>
      <c r="K4260" s="92">
        <f t="shared" si="275"/>
        <v>0</v>
      </c>
      <c r="L4260" s="93">
        <f t="shared" si="276"/>
        <v>0</v>
      </c>
      <c r="M4260" s="94" t="str">
        <f>+IFERROR(VLOOKUP(LEFT(F4260,4),'ESTADAR V3 2025'!$C$4:$G$116,4,0),"")</f>
        <v/>
      </c>
      <c r="N4260" s="95" t="str">
        <f t="shared" si="277"/>
        <v/>
      </c>
      <c r="O4260" s="96" t="str">
        <f t="shared" si="278"/>
        <v/>
      </c>
      <c r="P4260" s="14"/>
      <c r="Q4260" s="14"/>
      <c r="R4260" s="218" t="e">
        <f>+VLOOKUP(F4260,'ESTADAR V3 2025'!$D$125:$G$236,4,FALSE)</f>
        <v>#N/A</v>
      </c>
    </row>
    <row r="4261" spans="1:18" x14ac:dyDescent="0.35">
      <c r="A4261" s="83" t="str">
        <f>IFERROR(VLOOKUP(LEFT(F4261,4),Tabla3[[COD]:[PROCESO]],5,0),"")</f>
        <v/>
      </c>
      <c r="B4261" s="15"/>
      <c r="C4261" s="85"/>
      <c r="D4261" s="84" t="e">
        <f>VLOOKUP(E4261,FINCAS!$A$2:$B$77,2,0)</f>
        <v>#N/A</v>
      </c>
      <c r="E4261" s="15"/>
      <c r="F4261" s="15"/>
      <c r="G4261" s="82" t="e">
        <f>VLOOKUP(F4261,'ESTADAR V3 2025'!$D$125:$E$240,2,0)</f>
        <v>#N/A</v>
      </c>
      <c r="H4261" s="86"/>
      <c r="I4261" s="86"/>
      <c r="J4261" s="15"/>
      <c r="K4261" s="92">
        <f t="shared" si="275"/>
        <v>0</v>
      </c>
      <c r="L4261" s="93">
        <f t="shared" si="276"/>
        <v>0</v>
      </c>
      <c r="M4261" s="94" t="str">
        <f>+IFERROR(VLOOKUP(LEFT(F4261,4),'ESTADAR V3 2025'!$C$4:$G$116,4,0),"")</f>
        <v/>
      </c>
      <c r="N4261" s="95" t="str">
        <f t="shared" si="277"/>
        <v/>
      </c>
      <c r="O4261" s="96" t="str">
        <f t="shared" si="278"/>
        <v/>
      </c>
      <c r="P4261" s="14"/>
      <c r="Q4261" s="14"/>
      <c r="R4261" s="218" t="e">
        <f>+VLOOKUP(F4261,'ESTADAR V3 2025'!$D$125:$G$236,4,FALSE)</f>
        <v>#N/A</v>
      </c>
    </row>
    <row r="4262" spans="1:18" x14ac:dyDescent="0.35">
      <c r="A4262" s="83" t="str">
        <f>IFERROR(VLOOKUP(LEFT(F4262,4),Tabla3[[COD]:[PROCESO]],5,0),"")</f>
        <v/>
      </c>
      <c r="B4262" s="15"/>
      <c r="C4262" s="85"/>
      <c r="D4262" s="84" t="e">
        <f>VLOOKUP(E4262,FINCAS!$A$2:$B$77,2,0)</f>
        <v>#N/A</v>
      </c>
      <c r="E4262" s="15"/>
      <c r="F4262" s="15"/>
      <c r="G4262" s="82" t="e">
        <f>VLOOKUP(F4262,'ESTADAR V3 2025'!$D$125:$E$240,2,0)</f>
        <v>#N/A</v>
      </c>
      <c r="H4262" s="86"/>
      <c r="I4262" s="86"/>
      <c r="J4262" s="15"/>
      <c r="K4262" s="92">
        <f t="shared" si="275"/>
        <v>0</v>
      </c>
      <c r="L4262" s="93">
        <f t="shared" si="276"/>
        <v>0</v>
      </c>
      <c r="M4262" s="94" t="str">
        <f>+IFERROR(VLOOKUP(LEFT(F4262,4),'ESTADAR V3 2025'!$C$4:$G$116,4,0),"")</f>
        <v/>
      </c>
      <c r="N4262" s="95" t="str">
        <f t="shared" si="277"/>
        <v/>
      </c>
      <c r="O4262" s="96" t="str">
        <f t="shared" si="278"/>
        <v/>
      </c>
      <c r="P4262" s="14"/>
      <c r="Q4262" s="14"/>
      <c r="R4262" s="218" t="e">
        <f>+VLOOKUP(F4262,'ESTADAR V3 2025'!$D$125:$G$236,4,FALSE)</f>
        <v>#N/A</v>
      </c>
    </row>
    <row r="4263" spans="1:18" x14ac:dyDescent="0.35">
      <c r="A4263" s="83" t="str">
        <f>IFERROR(VLOOKUP(LEFT(F4263,4),Tabla3[[COD]:[PROCESO]],5,0),"")</f>
        <v/>
      </c>
      <c r="B4263" s="15"/>
      <c r="C4263" s="85"/>
      <c r="D4263" s="84" t="e">
        <f>VLOOKUP(E4263,FINCAS!$A$2:$B$77,2,0)</f>
        <v>#N/A</v>
      </c>
      <c r="E4263" s="15"/>
      <c r="F4263" s="15"/>
      <c r="G4263" s="82" t="e">
        <f>VLOOKUP(F4263,'ESTADAR V3 2025'!$D$125:$E$240,2,0)</f>
        <v>#N/A</v>
      </c>
      <c r="H4263" s="86"/>
      <c r="I4263" s="86"/>
      <c r="J4263" s="15"/>
      <c r="K4263" s="92">
        <f t="shared" si="275"/>
        <v>0</v>
      </c>
      <c r="L4263" s="93">
        <f t="shared" si="276"/>
        <v>0</v>
      </c>
      <c r="M4263" s="94" t="str">
        <f>+IFERROR(VLOOKUP(LEFT(F4263,4),'ESTADAR V3 2025'!$C$4:$G$116,4,0),"")</f>
        <v/>
      </c>
      <c r="N4263" s="95" t="str">
        <f t="shared" si="277"/>
        <v/>
      </c>
      <c r="O4263" s="96" t="str">
        <f t="shared" si="278"/>
        <v/>
      </c>
      <c r="P4263" s="14"/>
      <c r="Q4263" s="14"/>
      <c r="R4263" s="218" t="e">
        <f>+VLOOKUP(F4263,'ESTADAR V3 2025'!$D$125:$G$236,4,FALSE)</f>
        <v>#N/A</v>
      </c>
    </row>
    <row r="4264" spans="1:18" x14ac:dyDescent="0.35">
      <c r="A4264" s="83" t="str">
        <f>IFERROR(VLOOKUP(LEFT(F4264,4),Tabla3[[COD]:[PROCESO]],5,0),"")</f>
        <v/>
      </c>
      <c r="B4264" s="15"/>
      <c r="C4264" s="85"/>
      <c r="D4264" s="84" t="e">
        <f>VLOOKUP(E4264,FINCAS!$A$2:$B$77,2,0)</f>
        <v>#N/A</v>
      </c>
      <c r="E4264" s="15"/>
      <c r="F4264" s="15"/>
      <c r="G4264" s="82" t="e">
        <f>VLOOKUP(F4264,'ESTADAR V3 2025'!$D$125:$E$240,2,0)</f>
        <v>#N/A</v>
      </c>
      <c r="H4264" s="86"/>
      <c r="I4264" s="86"/>
      <c r="J4264" s="15"/>
      <c r="K4264" s="92">
        <f t="shared" si="275"/>
        <v>0</v>
      </c>
      <c r="L4264" s="93">
        <f t="shared" si="276"/>
        <v>0</v>
      </c>
      <c r="M4264" s="94" t="str">
        <f>+IFERROR(VLOOKUP(LEFT(F4264,4),'ESTADAR V3 2025'!$C$4:$G$116,4,0),"")</f>
        <v/>
      </c>
      <c r="N4264" s="95" t="str">
        <f t="shared" si="277"/>
        <v/>
      </c>
      <c r="O4264" s="96" t="str">
        <f t="shared" si="278"/>
        <v/>
      </c>
      <c r="P4264" s="14"/>
      <c r="Q4264" s="14"/>
      <c r="R4264" s="218" t="e">
        <f>+VLOOKUP(F4264,'ESTADAR V3 2025'!$D$125:$G$236,4,FALSE)</f>
        <v>#N/A</v>
      </c>
    </row>
    <row r="4265" spans="1:18" x14ac:dyDescent="0.35">
      <c r="A4265" s="83" t="str">
        <f>IFERROR(VLOOKUP(LEFT(F4265,4),Tabla3[[COD]:[PROCESO]],5,0),"")</f>
        <v/>
      </c>
      <c r="B4265" s="15"/>
      <c r="C4265" s="85"/>
      <c r="D4265" s="84" t="e">
        <f>VLOOKUP(E4265,FINCAS!$A$2:$B$77,2,0)</f>
        <v>#N/A</v>
      </c>
      <c r="E4265" s="15"/>
      <c r="F4265" s="15"/>
      <c r="G4265" s="82" t="e">
        <f>VLOOKUP(F4265,'ESTADAR V3 2025'!$D$125:$E$240,2,0)</f>
        <v>#N/A</v>
      </c>
      <c r="H4265" s="86"/>
      <c r="I4265" s="86"/>
      <c r="J4265" s="15"/>
      <c r="K4265" s="92">
        <f t="shared" si="275"/>
        <v>0</v>
      </c>
      <c r="L4265" s="93">
        <f t="shared" si="276"/>
        <v>0</v>
      </c>
      <c r="M4265" s="94" t="str">
        <f>+IFERROR(VLOOKUP(LEFT(F4265,4),'ESTADAR V3 2025'!$C$4:$G$116,4,0),"")</f>
        <v/>
      </c>
      <c r="N4265" s="95" t="str">
        <f t="shared" si="277"/>
        <v/>
      </c>
      <c r="O4265" s="96" t="str">
        <f t="shared" si="278"/>
        <v/>
      </c>
      <c r="P4265" s="14"/>
      <c r="Q4265" s="14"/>
      <c r="R4265" s="218" t="e">
        <f>+VLOOKUP(F4265,'ESTADAR V3 2025'!$D$125:$G$236,4,FALSE)</f>
        <v>#N/A</v>
      </c>
    </row>
    <row r="4266" spans="1:18" x14ac:dyDescent="0.35">
      <c r="A4266" s="83" t="str">
        <f>IFERROR(VLOOKUP(LEFT(F4266,4),Tabla3[[COD]:[PROCESO]],5,0),"")</f>
        <v/>
      </c>
      <c r="B4266" s="15"/>
      <c r="C4266" s="85"/>
      <c r="D4266" s="84" t="e">
        <f>VLOOKUP(E4266,FINCAS!$A$2:$B$77,2,0)</f>
        <v>#N/A</v>
      </c>
      <c r="E4266" s="15"/>
      <c r="F4266" s="15"/>
      <c r="G4266" s="82" t="e">
        <f>VLOOKUP(F4266,'ESTADAR V3 2025'!$D$125:$E$240,2,0)</f>
        <v>#N/A</v>
      </c>
      <c r="H4266" s="86"/>
      <c r="I4266" s="86"/>
      <c r="J4266" s="15"/>
      <c r="K4266" s="92">
        <f t="shared" si="275"/>
        <v>0</v>
      </c>
      <c r="L4266" s="93">
        <f t="shared" si="276"/>
        <v>0</v>
      </c>
      <c r="M4266" s="94" t="str">
        <f>+IFERROR(VLOOKUP(LEFT(F4266,4),'ESTADAR V3 2025'!$C$4:$G$116,4,0),"")</f>
        <v/>
      </c>
      <c r="N4266" s="95" t="str">
        <f t="shared" si="277"/>
        <v/>
      </c>
      <c r="O4266" s="96" t="str">
        <f t="shared" si="278"/>
        <v/>
      </c>
      <c r="P4266" s="14"/>
      <c r="Q4266" s="14"/>
      <c r="R4266" s="218" t="e">
        <f>+VLOOKUP(F4266,'ESTADAR V3 2025'!$D$125:$G$236,4,FALSE)</f>
        <v>#N/A</v>
      </c>
    </row>
    <row r="4267" spans="1:18" x14ac:dyDescent="0.35">
      <c r="A4267" s="83" t="str">
        <f>IFERROR(VLOOKUP(LEFT(F4267,4),Tabla3[[COD]:[PROCESO]],5,0),"")</f>
        <v/>
      </c>
      <c r="B4267" s="15"/>
      <c r="C4267" s="85"/>
      <c r="D4267" s="84" t="e">
        <f>VLOOKUP(E4267,FINCAS!$A$2:$B$77,2,0)</f>
        <v>#N/A</v>
      </c>
      <c r="E4267" s="15"/>
      <c r="F4267" s="15"/>
      <c r="G4267" s="82" t="e">
        <f>VLOOKUP(F4267,'ESTADAR V3 2025'!$D$125:$E$240,2,0)</f>
        <v>#N/A</v>
      </c>
      <c r="H4267" s="86"/>
      <c r="I4267" s="86"/>
      <c r="J4267" s="15"/>
      <c r="K4267" s="92">
        <f t="shared" si="275"/>
        <v>0</v>
      </c>
      <c r="L4267" s="93">
        <f t="shared" si="276"/>
        <v>0</v>
      </c>
      <c r="M4267" s="94" t="str">
        <f>+IFERROR(VLOOKUP(LEFT(F4267,4),'ESTADAR V3 2025'!$C$4:$G$116,4,0),"")</f>
        <v/>
      </c>
      <c r="N4267" s="95" t="str">
        <f t="shared" si="277"/>
        <v/>
      </c>
      <c r="O4267" s="96" t="str">
        <f t="shared" si="278"/>
        <v/>
      </c>
      <c r="P4267" s="14"/>
      <c r="Q4267" s="14"/>
      <c r="R4267" s="218" t="e">
        <f>+VLOOKUP(F4267,'ESTADAR V3 2025'!$D$125:$G$236,4,FALSE)</f>
        <v>#N/A</v>
      </c>
    </row>
    <row r="4268" spans="1:18" x14ac:dyDescent="0.35">
      <c r="A4268" s="83" t="str">
        <f>IFERROR(VLOOKUP(LEFT(F4268,4),Tabla3[[COD]:[PROCESO]],5,0),"")</f>
        <v/>
      </c>
      <c r="B4268" s="15"/>
      <c r="C4268" s="85"/>
      <c r="D4268" s="84" t="e">
        <f>VLOOKUP(E4268,FINCAS!$A$2:$B$77,2,0)</f>
        <v>#N/A</v>
      </c>
      <c r="E4268" s="15"/>
      <c r="F4268" s="15"/>
      <c r="G4268" s="82" t="e">
        <f>VLOOKUP(F4268,'ESTADAR V3 2025'!$D$125:$E$240,2,0)</f>
        <v>#N/A</v>
      </c>
      <c r="H4268" s="86"/>
      <c r="I4268" s="86"/>
      <c r="J4268" s="15"/>
      <c r="K4268" s="92">
        <f t="shared" si="275"/>
        <v>0</v>
      </c>
      <c r="L4268" s="93">
        <f t="shared" si="276"/>
        <v>0</v>
      </c>
      <c r="M4268" s="94" t="str">
        <f>+IFERROR(VLOOKUP(LEFT(F4268,4),'ESTADAR V3 2025'!$C$4:$G$116,4,0),"")</f>
        <v/>
      </c>
      <c r="N4268" s="95" t="str">
        <f t="shared" si="277"/>
        <v/>
      </c>
      <c r="O4268" s="96" t="str">
        <f t="shared" si="278"/>
        <v/>
      </c>
      <c r="P4268" s="14"/>
      <c r="Q4268" s="14"/>
      <c r="R4268" s="218" t="e">
        <f>+VLOOKUP(F4268,'ESTADAR V3 2025'!$D$125:$G$236,4,FALSE)</f>
        <v>#N/A</v>
      </c>
    </row>
    <row r="4269" spans="1:18" x14ac:dyDescent="0.35">
      <c r="A4269" s="83" t="str">
        <f>IFERROR(VLOOKUP(LEFT(F4269,4),Tabla3[[COD]:[PROCESO]],5,0),"")</f>
        <v/>
      </c>
      <c r="B4269" s="15"/>
      <c r="C4269" s="85"/>
      <c r="D4269" s="84" t="e">
        <f>VLOOKUP(E4269,FINCAS!$A$2:$B$77,2,0)</f>
        <v>#N/A</v>
      </c>
      <c r="E4269" s="15"/>
      <c r="F4269" s="15"/>
      <c r="G4269" s="82" t="e">
        <f>VLOOKUP(F4269,'ESTADAR V3 2025'!$D$125:$E$240,2,0)</f>
        <v>#N/A</v>
      </c>
      <c r="H4269" s="86"/>
      <c r="I4269" s="86"/>
      <c r="J4269" s="15"/>
      <c r="K4269" s="92">
        <f t="shared" si="275"/>
        <v>0</v>
      </c>
      <c r="L4269" s="93">
        <f t="shared" si="276"/>
        <v>0</v>
      </c>
      <c r="M4269" s="94" t="str">
        <f>+IFERROR(VLOOKUP(LEFT(F4269,4),'ESTADAR V3 2025'!$C$4:$G$116,4,0),"")</f>
        <v/>
      </c>
      <c r="N4269" s="95" t="str">
        <f t="shared" si="277"/>
        <v/>
      </c>
      <c r="O4269" s="96" t="str">
        <f t="shared" si="278"/>
        <v/>
      </c>
      <c r="P4269" s="14"/>
      <c r="Q4269" s="14"/>
      <c r="R4269" s="218" t="e">
        <f>+VLOOKUP(F4269,'ESTADAR V3 2025'!$D$125:$G$236,4,FALSE)</f>
        <v>#N/A</v>
      </c>
    </row>
    <row r="4270" spans="1:18" x14ac:dyDescent="0.35">
      <c r="A4270" s="83" t="str">
        <f>IFERROR(VLOOKUP(LEFT(F4270,4),Tabla3[[COD]:[PROCESO]],5,0),"")</f>
        <v/>
      </c>
      <c r="B4270" s="15"/>
      <c r="C4270" s="85"/>
      <c r="D4270" s="84" t="e">
        <f>VLOOKUP(E4270,FINCAS!$A$2:$B$77,2,0)</f>
        <v>#N/A</v>
      </c>
      <c r="E4270" s="15"/>
      <c r="F4270" s="15"/>
      <c r="G4270" s="82" t="e">
        <f>VLOOKUP(F4270,'ESTADAR V3 2025'!$D$125:$E$240,2,0)</f>
        <v>#N/A</v>
      </c>
      <c r="H4270" s="86"/>
      <c r="I4270" s="86"/>
      <c r="J4270" s="15"/>
      <c r="K4270" s="92">
        <f t="shared" si="275"/>
        <v>0</v>
      </c>
      <c r="L4270" s="93">
        <f t="shared" si="276"/>
        <v>0</v>
      </c>
      <c r="M4270" s="94" t="str">
        <f>+IFERROR(VLOOKUP(LEFT(F4270,4),'ESTADAR V3 2025'!$C$4:$G$116,4,0),"")</f>
        <v/>
      </c>
      <c r="N4270" s="95" t="str">
        <f t="shared" si="277"/>
        <v/>
      </c>
      <c r="O4270" s="96" t="str">
        <f t="shared" si="278"/>
        <v/>
      </c>
      <c r="P4270" s="14"/>
      <c r="Q4270" s="14"/>
      <c r="R4270" s="218" t="e">
        <f>+VLOOKUP(F4270,'ESTADAR V3 2025'!$D$125:$G$236,4,FALSE)</f>
        <v>#N/A</v>
      </c>
    </row>
    <row r="4271" spans="1:18" x14ac:dyDescent="0.35">
      <c r="A4271" s="83" t="str">
        <f>IFERROR(VLOOKUP(LEFT(F4271,4),Tabla3[[COD]:[PROCESO]],5,0),"")</f>
        <v/>
      </c>
      <c r="B4271" s="15"/>
      <c r="C4271" s="85"/>
      <c r="D4271" s="84" t="e">
        <f>VLOOKUP(E4271,FINCAS!$A$2:$B$77,2,0)</f>
        <v>#N/A</v>
      </c>
      <c r="E4271" s="15"/>
      <c r="F4271" s="15"/>
      <c r="G4271" s="82" t="e">
        <f>VLOOKUP(F4271,'ESTADAR V3 2025'!$D$125:$E$240,2,0)</f>
        <v>#N/A</v>
      </c>
      <c r="H4271" s="86"/>
      <c r="I4271" s="86"/>
      <c r="J4271" s="15"/>
      <c r="K4271" s="92">
        <f t="shared" si="275"/>
        <v>0</v>
      </c>
      <c r="L4271" s="93">
        <f t="shared" si="276"/>
        <v>0</v>
      </c>
      <c r="M4271" s="94" t="str">
        <f>+IFERROR(VLOOKUP(LEFT(F4271,4),'ESTADAR V3 2025'!$C$4:$G$116,4,0),"")</f>
        <v/>
      </c>
      <c r="N4271" s="95" t="str">
        <f t="shared" si="277"/>
        <v/>
      </c>
      <c r="O4271" s="96" t="str">
        <f t="shared" si="278"/>
        <v/>
      </c>
      <c r="P4271" s="14"/>
      <c r="Q4271" s="14"/>
      <c r="R4271" s="218" t="e">
        <f>+VLOOKUP(F4271,'ESTADAR V3 2025'!$D$125:$G$236,4,FALSE)</f>
        <v>#N/A</v>
      </c>
    </row>
    <row r="4272" spans="1:18" x14ac:dyDescent="0.35">
      <c r="A4272" s="83" t="str">
        <f>IFERROR(VLOOKUP(LEFT(F4272,4),Tabla3[[COD]:[PROCESO]],5,0),"")</f>
        <v/>
      </c>
      <c r="B4272" s="15"/>
      <c r="C4272" s="85"/>
      <c r="D4272" s="84" t="e">
        <f>VLOOKUP(E4272,FINCAS!$A$2:$B$77,2,0)</f>
        <v>#N/A</v>
      </c>
      <c r="E4272" s="15"/>
      <c r="F4272" s="15"/>
      <c r="G4272" s="82" t="e">
        <f>VLOOKUP(F4272,'ESTADAR V3 2025'!$D$125:$E$240,2,0)</f>
        <v>#N/A</v>
      </c>
      <c r="H4272" s="86"/>
      <c r="I4272" s="86"/>
      <c r="J4272" s="15"/>
      <c r="K4272" s="92">
        <f t="shared" si="275"/>
        <v>0</v>
      </c>
      <c r="L4272" s="93">
        <f t="shared" si="276"/>
        <v>0</v>
      </c>
      <c r="M4272" s="94" t="str">
        <f>+IFERROR(VLOOKUP(LEFT(F4272,4),'ESTADAR V3 2025'!$C$4:$G$116,4,0),"")</f>
        <v/>
      </c>
      <c r="N4272" s="95" t="str">
        <f t="shared" si="277"/>
        <v/>
      </c>
      <c r="O4272" s="96" t="str">
        <f t="shared" si="278"/>
        <v/>
      </c>
      <c r="P4272" s="14"/>
      <c r="Q4272" s="14"/>
      <c r="R4272" s="218" t="e">
        <f>+VLOOKUP(F4272,'ESTADAR V3 2025'!$D$125:$G$236,4,FALSE)</f>
        <v>#N/A</v>
      </c>
    </row>
    <row r="4273" spans="1:18" x14ac:dyDescent="0.35">
      <c r="A4273" s="83" t="str">
        <f>IFERROR(VLOOKUP(LEFT(F4273,4),Tabla3[[COD]:[PROCESO]],5,0),"")</f>
        <v/>
      </c>
      <c r="B4273" s="15"/>
      <c r="C4273" s="85"/>
      <c r="D4273" s="84" t="e">
        <f>VLOOKUP(E4273,FINCAS!$A$2:$B$77,2,0)</f>
        <v>#N/A</v>
      </c>
      <c r="E4273" s="15"/>
      <c r="F4273" s="15"/>
      <c r="G4273" s="82" t="e">
        <f>VLOOKUP(F4273,'ESTADAR V3 2025'!$D$125:$E$240,2,0)</f>
        <v>#N/A</v>
      </c>
      <c r="H4273" s="86"/>
      <c r="I4273" s="86"/>
      <c r="J4273" s="15"/>
      <c r="K4273" s="92">
        <f t="shared" si="275"/>
        <v>0</v>
      </c>
      <c r="L4273" s="93">
        <f t="shared" si="276"/>
        <v>0</v>
      </c>
      <c r="M4273" s="94" t="str">
        <f>+IFERROR(VLOOKUP(LEFT(F4273,4),'ESTADAR V3 2025'!$C$4:$G$116,4,0),"")</f>
        <v/>
      </c>
      <c r="N4273" s="95" t="str">
        <f t="shared" si="277"/>
        <v/>
      </c>
      <c r="O4273" s="96" t="str">
        <f t="shared" si="278"/>
        <v/>
      </c>
      <c r="P4273" s="14"/>
      <c r="Q4273" s="14"/>
      <c r="R4273" s="218" t="e">
        <f>+VLOOKUP(F4273,'ESTADAR V3 2025'!$D$125:$G$236,4,FALSE)</f>
        <v>#N/A</v>
      </c>
    </row>
    <row r="4274" spans="1:18" x14ac:dyDescent="0.35">
      <c r="A4274" s="83" t="str">
        <f>IFERROR(VLOOKUP(LEFT(F4274,4),Tabla3[[COD]:[PROCESO]],5,0),"")</f>
        <v/>
      </c>
      <c r="B4274" s="15"/>
      <c r="C4274" s="85"/>
      <c r="D4274" s="84" t="e">
        <f>VLOOKUP(E4274,FINCAS!$A$2:$B$77,2,0)</f>
        <v>#N/A</v>
      </c>
      <c r="E4274" s="15"/>
      <c r="F4274" s="15"/>
      <c r="G4274" s="82" t="e">
        <f>VLOOKUP(F4274,'ESTADAR V3 2025'!$D$125:$E$240,2,0)</f>
        <v>#N/A</v>
      </c>
      <c r="H4274" s="86"/>
      <c r="I4274" s="86"/>
      <c r="J4274" s="15"/>
      <c r="K4274" s="92">
        <f t="shared" si="275"/>
        <v>0</v>
      </c>
      <c r="L4274" s="93">
        <f t="shared" si="276"/>
        <v>0</v>
      </c>
      <c r="M4274" s="94" t="str">
        <f>+IFERROR(VLOOKUP(LEFT(F4274,4),'ESTADAR V3 2025'!$C$4:$G$116,4,0),"")</f>
        <v/>
      </c>
      <c r="N4274" s="95" t="str">
        <f t="shared" si="277"/>
        <v/>
      </c>
      <c r="O4274" s="96" t="str">
        <f t="shared" si="278"/>
        <v/>
      </c>
      <c r="P4274" s="14"/>
      <c r="Q4274" s="14"/>
      <c r="R4274" s="218" t="e">
        <f>+VLOOKUP(F4274,'ESTADAR V3 2025'!$D$125:$G$236,4,FALSE)</f>
        <v>#N/A</v>
      </c>
    </row>
    <row r="4275" spans="1:18" x14ac:dyDescent="0.35">
      <c r="A4275" s="83" t="str">
        <f>IFERROR(VLOOKUP(LEFT(F4275,4),Tabla3[[COD]:[PROCESO]],5,0),"")</f>
        <v/>
      </c>
      <c r="B4275" s="15"/>
      <c r="C4275" s="85"/>
      <c r="D4275" s="84" t="e">
        <f>VLOOKUP(E4275,FINCAS!$A$2:$B$77,2,0)</f>
        <v>#N/A</v>
      </c>
      <c r="E4275" s="15"/>
      <c r="F4275" s="15"/>
      <c r="G4275" s="82" t="e">
        <f>VLOOKUP(F4275,'ESTADAR V3 2025'!$D$125:$E$240,2,0)</f>
        <v>#N/A</v>
      </c>
      <c r="H4275" s="86"/>
      <c r="I4275" s="86"/>
      <c r="J4275" s="15"/>
      <c r="K4275" s="92">
        <f t="shared" si="275"/>
        <v>0</v>
      </c>
      <c r="L4275" s="93">
        <f t="shared" si="276"/>
        <v>0</v>
      </c>
      <c r="M4275" s="94" t="str">
        <f>+IFERROR(VLOOKUP(LEFT(F4275,4),'ESTADAR V3 2025'!$C$4:$G$116,4,0),"")</f>
        <v/>
      </c>
      <c r="N4275" s="95" t="str">
        <f t="shared" si="277"/>
        <v/>
      </c>
      <c r="O4275" s="96" t="str">
        <f t="shared" si="278"/>
        <v/>
      </c>
      <c r="P4275" s="14"/>
      <c r="Q4275" s="14"/>
      <c r="R4275" s="218" t="e">
        <f>+VLOOKUP(F4275,'ESTADAR V3 2025'!$D$125:$G$236,4,FALSE)</f>
        <v>#N/A</v>
      </c>
    </row>
    <row r="4276" spans="1:18" x14ac:dyDescent="0.35">
      <c r="A4276" s="83" t="str">
        <f>IFERROR(VLOOKUP(LEFT(F4276,4),Tabla3[[COD]:[PROCESO]],5,0),"")</f>
        <v/>
      </c>
      <c r="B4276" s="15"/>
      <c r="C4276" s="85"/>
      <c r="D4276" s="84" t="e">
        <f>VLOOKUP(E4276,FINCAS!$A$2:$B$77,2,0)</f>
        <v>#N/A</v>
      </c>
      <c r="E4276" s="15"/>
      <c r="F4276" s="15"/>
      <c r="G4276" s="82" t="e">
        <f>VLOOKUP(F4276,'ESTADAR V3 2025'!$D$125:$E$240,2,0)</f>
        <v>#N/A</v>
      </c>
      <c r="H4276" s="86"/>
      <c r="I4276" s="86"/>
      <c r="J4276" s="15"/>
      <c r="K4276" s="92">
        <f t="shared" si="275"/>
        <v>0</v>
      </c>
      <c r="L4276" s="93">
        <f t="shared" si="276"/>
        <v>0</v>
      </c>
      <c r="M4276" s="94" t="str">
        <f>+IFERROR(VLOOKUP(LEFT(F4276,4),'ESTADAR V3 2025'!$C$4:$G$116,4,0),"")</f>
        <v/>
      </c>
      <c r="N4276" s="95" t="str">
        <f t="shared" si="277"/>
        <v/>
      </c>
      <c r="O4276" s="96" t="str">
        <f t="shared" si="278"/>
        <v/>
      </c>
      <c r="P4276" s="14"/>
      <c r="Q4276" s="14"/>
      <c r="R4276" s="218" t="e">
        <f>+VLOOKUP(F4276,'ESTADAR V3 2025'!$D$125:$G$236,4,FALSE)</f>
        <v>#N/A</v>
      </c>
    </row>
    <row r="4277" spans="1:18" x14ac:dyDescent="0.35">
      <c r="A4277" s="83" t="str">
        <f>IFERROR(VLOOKUP(LEFT(F4277,4),Tabla3[[COD]:[PROCESO]],5,0),"")</f>
        <v/>
      </c>
      <c r="B4277" s="15"/>
      <c r="C4277" s="85"/>
      <c r="D4277" s="84" t="e">
        <f>VLOOKUP(E4277,FINCAS!$A$2:$B$77,2,0)</f>
        <v>#N/A</v>
      </c>
      <c r="E4277" s="15"/>
      <c r="F4277" s="15"/>
      <c r="G4277" s="82" t="e">
        <f>VLOOKUP(F4277,'ESTADAR V3 2025'!$D$125:$E$240,2,0)</f>
        <v>#N/A</v>
      </c>
      <c r="H4277" s="86"/>
      <c r="I4277" s="86"/>
      <c r="J4277" s="15"/>
      <c r="K4277" s="92">
        <f t="shared" si="275"/>
        <v>0</v>
      </c>
      <c r="L4277" s="93">
        <f t="shared" si="276"/>
        <v>0</v>
      </c>
      <c r="M4277" s="94" t="str">
        <f>+IFERROR(VLOOKUP(LEFT(F4277,4),'ESTADAR V3 2025'!$C$4:$G$116,4,0),"")</f>
        <v/>
      </c>
      <c r="N4277" s="95" t="str">
        <f t="shared" si="277"/>
        <v/>
      </c>
      <c r="O4277" s="96" t="str">
        <f t="shared" si="278"/>
        <v/>
      </c>
      <c r="P4277" s="14"/>
      <c r="Q4277" s="14"/>
      <c r="R4277" s="218" t="e">
        <f>+VLOOKUP(F4277,'ESTADAR V3 2025'!$D$125:$G$236,4,FALSE)</f>
        <v>#N/A</v>
      </c>
    </row>
    <row r="4278" spans="1:18" x14ac:dyDescent="0.35">
      <c r="A4278" s="83" t="str">
        <f>IFERROR(VLOOKUP(LEFT(F4278,4),Tabla3[[COD]:[PROCESO]],5,0),"")</f>
        <v/>
      </c>
      <c r="B4278" s="15"/>
      <c r="C4278" s="85"/>
      <c r="D4278" s="84" t="e">
        <f>VLOOKUP(E4278,FINCAS!$A$2:$B$77,2,0)</f>
        <v>#N/A</v>
      </c>
      <c r="E4278" s="15"/>
      <c r="F4278" s="15"/>
      <c r="G4278" s="82" t="e">
        <f>VLOOKUP(F4278,'ESTADAR V3 2025'!$D$125:$E$240,2,0)</f>
        <v>#N/A</v>
      </c>
      <c r="H4278" s="86"/>
      <c r="I4278" s="86"/>
      <c r="J4278" s="15"/>
      <c r="K4278" s="92">
        <f t="shared" si="275"/>
        <v>0</v>
      </c>
      <c r="L4278" s="93">
        <f t="shared" si="276"/>
        <v>0</v>
      </c>
      <c r="M4278" s="94" t="str">
        <f>+IFERROR(VLOOKUP(LEFT(F4278,4),'ESTADAR V3 2025'!$C$4:$G$116,4,0),"")</f>
        <v/>
      </c>
      <c r="N4278" s="95" t="str">
        <f t="shared" si="277"/>
        <v/>
      </c>
      <c r="O4278" s="96" t="str">
        <f t="shared" si="278"/>
        <v/>
      </c>
      <c r="P4278" s="14"/>
      <c r="Q4278" s="14"/>
      <c r="R4278" s="218" t="e">
        <f>+VLOOKUP(F4278,'ESTADAR V3 2025'!$D$125:$G$236,4,FALSE)</f>
        <v>#N/A</v>
      </c>
    </row>
    <row r="4279" spans="1:18" x14ac:dyDescent="0.35">
      <c r="A4279" s="83" t="str">
        <f>IFERROR(VLOOKUP(LEFT(F4279,4),Tabla3[[COD]:[PROCESO]],5,0),"")</f>
        <v/>
      </c>
      <c r="B4279" s="15"/>
      <c r="C4279" s="85"/>
      <c r="D4279" s="84" t="e">
        <f>VLOOKUP(E4279,FINCAS!$A$2:$B$77,2,0)</f>
        <v>#N/A</v>
      </c>
      <c r="E4279" s="15"/>
      <c r="F4279" s="15"/>
      <c r="G4279" s="82" t="e">
        <f>VLOOKUP(F4279,'ESTADAR V3 2025'!$D$125:$E$240,2,0)</f>
        <v>#N/A</v>
      </c>
      <c r="H4279" s="86"/>
      <c r="I4279" s="86"/>
      <c r="J4279" s="15"/>
      <c r="K4279" s="92">
        <f t="shared" si="275"/>
        <v>0</v>
      </c>
      <c r="L4279" s="93">
        <f t="shared" si="276"/>
        <v>0</v>
      </c>
      <c r="M4279" s="94" t="str">
        <f>+IFERROR(VLOOKUP(LEFT(F4279,4),'ESTADAR V3 2025'!$C$4:$G$116,4,0),"")</f>
        <v/>
      </c>
      <c r="N4279" s="95" t="str">
        <f t="shared" si="277"/>
        <v/>
      </c>
      <c r="O4279" s="96" t="str">
        <f t="shared" si="278"/>
        <v/>
      </c>
      <c r="P4279" s="14"/>
      <c r="Q4279" s="14"/>
      <c r="R4279" s="218" t="e">
        <f>+VLOOKUP(F4279,'ESTADAR V3 2025'!$D$125:$G$236,4,FALSE)</f>
        <v>#N/A</v>
      </c>
    </row>
    <row r="4280" spans="1:18" x14ac:dyDescent="0.35">
      <c r="A4280" s="83" t="str">
        <f>IFERROR(VLOOKUP(LEFT(F4280,4),Tabla3[[COD]:[PROCESO]],5,0),"")</f>
        <v/>
      </c>
      <c r="B4280" s="15"/>
      <c r="C4280" s="85"/>
      <c r="D4280" s="84" t="e">
        <f>VLOOKUP(E4280,FINCAS!$A$2:$B$77,2,0)</f>
        <v>#N/A</v>
      </c>
      <c r="E4280" s="15"/>
      <c r="F4280" s="15"/>
      <c r="G4280" s="82" t="e">
        <f>VLOOKUP(F4280,'ESTADAR V3 2025'!$D$125:$E$240,2,0)</f>
        <v>#N/A</v>
      </c>
      <c r="H4280" s="86"/>
      <c r="I4280" s="86"/>
      <c r="J4280" s="15"/>
      <c r="K4280" s="92">
        <f t="shared" si="275"/>
        <v>0</v>
      </c>
      <c r="L4280" s="93">
        <f t="shared" si="276"/>
        <v>0</v>
      </c>
      <c r="M4280" s="94" t="str">
        <f>+IFERROR(VLOOKUP(LEFT(F4280,4),'ESTADAR V3 2025'!$C$4:$G$116,4,0),"")</f>
        <v/>
      </c>
      <c r="N4280" s="95" t="str">
        <f t="shared" si="277"/>
        <v/>
      </c>
      <c r="O4280" s="96" t="str">
        <f t="shared" si="278"/>
        <v/>
      </c>
      <c r="P4280" s="14"/>
      <c r="Q4280" s="14"/>
      <c r="R4280" s="218" t="e">
        <f>+VLOOKUP(F4280,'ESTADAR V3 2025'!$D$125:$G$236,4,FALSE)</f>
        <v>#N/A</v>
      </c>
    </row>
    <row r="4281" spans="1:18" x14ac:dyDescent="0.35">
      <c r="A4281" s="83" t="str">
        <f>IFERROR(VLOOKUP(LEFT(F4281,4),Tabla3[[COD]:[PROCESO]],5,0),"")</f>
        <v/>
      </c>
      <c r="B4281" s="15"/>
      <c r="C4281" s="85"/>
      <c r="D4281" s="84" t="e">
        <f>VLOOKUP(E4281,FINCAS!$A$2:$B$77,2,0)</f>
        <v>#N/A</v>
      </c>
      <c r="E4281" s="15"/>
      <c r="F4281" s="15"/>
      <c r="G4281" s="82" t="e">
        <f>VLOOKUP(F4281,'ESTADAR V3 2025'!$D$125:$E$240,2,0)</f>
        <v>#N/A</v>
      </c>
      <c r="H4281" s="86"/>
      <c r="I4281" s="86"/>
      <c r="J4281" s="15"/>
      <c r="K4281" s="92">
        <f t="shared" si="275"/>
        <v>0</v>
      </c>
      <c r="L4281" s="93">
        <f t="shared" si="276"/>
        <v>0</v>
      </c>
      <c r="M4281" s="94" t="str">
        <f>+IFERROR(VLOOKUP(LEFT(F4281,4),'ESTADAR V3 2025'!$C$4:$G$116,4,0),"")</f>
        <v/>
      </c>
      <c r="N4281" s="95" t="str">
        <f t="shared" si="277"/>
        <v/>
      </c>
      <c r="O4281" s="96" t="str">
        <f t="shared" si="278"/>
        <v/>
      </c>
      <c r="P4281" s="14"/>
      <c r="Q4281" s="14"/>
      <c r="R4281" s="218" t="e">
        <f>+VLOOKUP(F4281,'ESTADAR V3 2025'!$D$125:$G$236,4,FALSE)</f>
        <v>#N/A</v>
      </c>
    </row>
    <row r="4282" spans="1:18" x14ac:dyDescent="0.35">
      <c r="A4282" s="83" t="str">
        <f>IFERROR(VLOOKUP(LEFT(F4282,4),Tabla3[[COD]:[PROCESO]],5,0),"")</f>
        <v/>
      </c>
      <c r="B4282" s="15"/>
      <c r="C4282" s="85"/>
      <c r="D4282" s="84" t="e">
        <f>VLOOKUP(E4282,FINCAS!$A$2:$B$77,2,0)</f>
        <v>#N/A</v>
      </c>
      <c r="E4282" s="15"/>
      <c r="F4282" s="15"/>
      <c r="G4282" s="82" t="e">
        <f>VLOOKUP(F4282,'ESTADAR V3 2025'!$D$125:$E$240,2,0)</f>
        <v>#N/A</v>
      </c>
      <c r="H4282" s="86"/>
      <c r="I4282" s="86"/>
      <c r="J4282" s="15"/>
      <c r="K4282" s="92">
        <f t="shared" si="275"/>
        <v>0</v>
      </c>
      <c r="L4282" s="93">
        <f t="shared" si="276"/>
        <v>0</v>
      </c>
      <c r="M4282" s="94" t="str">
        <f>+IFERROR(VLOOKUP(LEFT(F4282,4),'ESTADAR V3 2025'!$C$4:$G$116,4,0),"")</f>
        <v/>
      </c>
      <c r="N4282" s="95" t="str">
        <f t="shared" si="277"/>
        <v/>
      </c>
      <c r="O4282" s="96" t="str">
        <f t="shared" si="278"/>
        <v/>
      </c>
      <c r="P4282" s="14"/>
      <c r="Q4282" s="14"/>
      <c r="R4282" s="218" t="e">
        <f>+VLOOKUP(F4282,'ESTADAR V3 2025'!$D$125:$G$236,4,FALSE)</f>
        <v>#N/A</v>
      </c>
    </row>
    <row r="4283" spans="1:18" x14ac:dyDescent="0.35">
      <c r="A4283" s="83" t="str">
        <f>IFERROR(VLOOKUP(LEFT(F4283,4),Tabla3[[COD]:[PROCESO]],5,0),"")</f>
        <v/>
      </c>
      <c r="B4283" s="15"/>
      <c r="C4283" s="85"/>
      <c r="D4283" s="84" t="e">
        <f>VLOOKUP(E4283,FINCAS!$A$2:$B$77,2,0)</f>
        <v>#N/A</v>
      </c>
      <c r="E4283" s="15"/>
      <c r="F4283" s="15"/>
      <c r="G4283" s="82" t="e">
        <f>VLOOKUP(F4283,'ESTADAR V3 2025'!$D$125:$E$240,2,0)</f>
        <v>#N/A</v>
      </c>
      <c r="H4283" s="86"/>
      <c r="I4283" s="86"/>
      <c r="J4283" s="15"/>
      <c r="K4283" s="92">
        <f t="shared" si="275"/>
        <v>0</v>
      </c>
      <c r="L4283" s="93">
        <f t="shared" si="276"/>
        <v>0</v>
      </c>
      <c r="M4283" s="94" t="str">
        <f>+IFERROR(VLOOKUP(LEFT(F4283,4),'ESTADAR V3 2025'!$C$4:$G$116,4,0),"")</f>
        <v/>
      </c>
      <c r="N4283" s="95" t="str">
        <f t="shared" si="277"/>
        <v/>
      </c>
      <c r="O4283" s="96" t="str">
        <f t="shared" si="278"/>
        <v/>
      </c>
      <c r="P4283" s="14"/>
      <c r="Q4283" s="14"/>
      <c r="R4283" s="218" t="e">
        <f>+VLOOKUP(F4283,'ESTADAR V3 2025'!$D$125:$G$236,4,FALSE)</f>
        <v>#N/A</v>
      </c>
    </row>
    <row r="4284" spans="1:18" x14ac:dyDescent="0.35">
      <c r="A4284" s="83" t="str">
        <f>IFERROR(VLOOKUP(LEFT(F4284,4),Tabla3[[COD]:[PROCESO]],5,0),"")</f>
        <v/>
      </c>
      <c r="B4284" s="15"/>
      <c r="C4284" s="85"/>
      <c r="D4284" s="84" t="e">
        <f>VLOOKUP(E4284,FINCAS!$A$2:$B$77,2,0)</f>
        <v>#N/A</v>
      </c>
      <c r="E4284" s="15"/>
      <c r="F4284" s="15"/>
      <c r="G4284" s="82" t="e">
        <f>VLOOKUP(F4284,'ESTADAR V3 2025'!$D$125:$E$240,2,0)</f>
        <v>#N/A</v>
      </c>
      <c r="H4284" s="86"/>
      <c r="I4284" s="86"/>
      <c r="J4284" s="15"/>
      <c r="K4284" s="92">
        <f t="shared" si="275"/>
        <v>0</v>
      </c>
      <c r="L4284" s="93">
        <f t="shared" si="276"/>
        <v>0</v>
      </c>
      <c r="M4284" s="94" t="str">
        <f>+IFERROR(VLOOKUP(LEFT(F4284,4),'ESTADAR V3 2025'!$C$4:$G$116,4,0),"")</f>
        <v/>
      </c>
      <c r="N4284" s="95" t="str">
        <f t="shared" si="277"/>
        <v/>
      </c>
      <c r="O4284" s="96" t="str">
        <f t="shared" si="278"/>
        <v/>
      </c>
      <c r="P4284" s="14"/>
      <c r="Q4284" s="14"/>
      <c r="R4284" s="218" t="e">
        <f>+VLOOKUP(F4284,'ESTADAR V3 2025'!$D$125:$G$236,4,FALSE)</f>
        <v>#N/A</v>
      </c>
    </row>
    <row r="4285" spans="1:18" x14ac:dyDescent="0.35">
      <c r="A4285" s="83" t="str">
        <f>IFERROR(VLOOKUP(LEFT(F4285,4),Tabla3[[COD]:[PROCESO]],5,0),"")</f>
        <v/>
      </c>
      <c r="B4285" s="15"/>
      <c r="C4285" s="85"/>
      <c r="D4285" s="84" t="e">
        <f>VLOOKUP(E4285,FINCAS!$A$2:$B$77,2,0)</f>
        <v>#N/A</v>
      </c>
      <c r="E4285" s="15"/>
      <c r="F4285" s="15"/>
      <c r="G4285" s="82" t="e">
        <f>VLOOKUP(F4285,'ESTADAR V3 2025'!$D$125:$E$240,2,0)</f>
        <v>#N/A</v>
      </c>
      <c r="H4285" s="86"/>
      <c r="I4285" s="86"/>
      <c r="J4285" s="15"/>
      <c r="K4285" s="92">
        <f t="shared" si="275"/>
        <v>0</v>
      </c>
      <c r="L4285" s="93">
        <f t="shared" si="276"/>
        <v>0</v>
      </c>
      <c r="M4285" s="94" t="str">
        <f>+IFERROR(VLOOKUP(LEFT(F4285,4),'ESTADAR V3 2025'!$C$4:$G$116,4,0),"")</f>
        <v/>
      </c>
      <c r="N4285" s="95" t="str">
        <f t="shared" si="277"/>
        <v/>
      </c>
      <c r="O4285" s="96" t="str">
        <f t="shared" si="278"/>
        <v/>
      </c>
      <c r="P4285" s="14"/>
      <c r="Q4285" s="14"/>
      <c r="R4285" s="218" t="e">
        <f>+VLOOKUP(F4285,'ESTADAR V3 2025'!$D$125:$G$236,4,FALSE)</f>
        <v>#N/A</v>
      </c>
    </row>
    <row r="4286" spans="1:18" x14ac:dyDescent="0.35">
      <c r="A4286" s="83" t="str">
        <f>IFERROR(VLOOKUP(LEFT(F4286,4),Tabla3[[COD]:[PROCESO]],5,0),"")</f>
        <v/>
      </c>
      <c r="B4286" s="15"/>
      <c r="C4286" s="85"/>
      <c r="D4286" s="84" t="e">
        <f>VLOOKUP(E4286,FINCAS!$A$2:$B$77,2,0)</f>
        <v>#N/A</v>
      </c>
      <c r="E4286" s="15"/>
      <c r="F4286" s="15"/>
      <c r="G4286" s="82" t="e">
        <f>VLOOKUP(F4286,'ESTADAR V3 2025'!$D$125:$E$240,2,0)</f>
        <v>#N/A</v>
      </c>
      <c r="H4286" s="86"/>
      <c r="I4286" s="86"/>
      <c r="J4286" s="15"/>
      <c r="K4286" s="92">
        <f t="shared" si="275"/>
        <v>0</v>
      </c>
      <c r="L4286" s="93">
        <f t="shared" si="276"/>
        <v>0</v>
      </c>
      <c r="M4286" s="94" t="str">
        <f>+IFERROR(VLOOKUP(LEFT(F4286,4),'ESTADAR V3 2025'!$C$4:$G$116,4,0),"")</f>
        <v/>
      </c>
      <c r="N4286" s="95" t="str">
        <f t="shared" si="277"/>
        <v/>
      </c>
      <c r="O4286" s="96" t="str">
        <f t="shared" si="278"/>
        <v/>
      </c>
      <c r="P4286" s="14"/>
      <c r="Q4286" s="14"/>
      <c r="R4286" s="218" t="e">
        <f>+VLOOKUP(F4286,'ESTADAR V3 2025'!$D$125:$G$236,4,FALSE)</f>
        <v>#N/A</v>
      </c>
    </row>
    <row r="4287" spans="1:18" x14ac:dyDescent="0.35">
      <c r="A4287" s="83" t="str">
        <f>IFERROR(VLOOKUP(LEFT(F4287,4),Tabla3[[COD]:[PROCESO]],5,0),"")</f>
        <v/>
      </c>
      <c r="B4287" s="15"/>
      <c r="C4287" s="85"/>
      <c r="D4287" s="84" t="e">
        <f>VLOOKUP(E4287,FINCAS!$A$2:$B$77,2,0)</f>
        <v>#N/A</v>
      </c>
      <c r="E4287" s="15"/>
      <c r="F4287" s="15"/>
      <c r="G4287" s="82" t="e">
        <f>VLOOKUP(F4287,'ESTADAR V3 2025'!$D$125:$E$240,2,0)</f>
        <v>#N/A</v>
      </c>
      <c r="H4287" s="86"/>
      <c r="I4287" s="86"/>
      <c r="J4287" s="15"/>
      <c r="K4287" s="92">
        <f t="shared" si="275"/>
        <v>0</v>
      </c>
      <c r="L4287" s="93">
        <f t="shared" si="276"/>
        <v>0</v>
      </c>
      <c r="M4287" s="94" t="str">
        <f>+IFERROR(VLOOKUP(LEFT(F4287,4),'ESTADAR V3 2025'!$C$4:$G$116,4,0),"")</f>
        <v/>
      </c>
      <c r="N4287" s="95" t="str">
        <f t="shared" si="277"/>
        <v/>
      </c>
      <c r="O4287" s="96" t="str">
        <f t="shared" si="278"/>
        <v/>
      </c>
      <c r="P4287" s="14"/>
      <c r="Q4287" s="14"/>
      <c r="R4287" s="218" t="e">
        <f>+VLOOKUP(F4287,'ESTADAR V3 2025'!$D$125:$G$236,4,FALSE)</f>
        <v>#N/A</v>
      </c>
    </row>
    <row r="4288" spans="1:18" x14ac:dyDescent="0.35">
      <c r="A4288" s="83" t="str">
        <f>IFERROR(VLOOKUP(LEFT(F4288,4),Tabla3[[COD]:[PROCESO]],5,0),"")</f>
        <v/>
      </c>
      <c r="B4288" s="15"/>
      <c r="C4288" s="85"/>
      <c r="D4288" s="84" t="e">
        <f>VLOOKUP(E4288,FINCAS!$A$2:$B$77,2,0)</f>
        <v>#N/A</v>
      </c>
      <c r="E4288" s="15"/>
      <c r="F4288" s="15"/>
      <c r="G4288" s="82" t="e">
        <f>VLOOKUP(F4288,'ESTADAR V3 2025'!$D$125:$E$240,2,0)</f>
        <v>#N/A</v>
      </c>
      <c r="H4288" s="86"/>
      <c r="I4288" s="86"/>
      <c r="J4288" s="15"/>
      <c r="K4288" s="92">
        <f t="shared" si="275"/>
        <v>0</v>
      </c>
      <c r="L4288" s="93">
        <f t="shared" si="276"/>
        <v>0</v>
      </c>
      <c r="M4288" s="94" t="str">
        <f>+IFERROR(VLOOKUP(LEFT(F4288,4),'ESTADAR V3 2025'!$C$4:$G$116,4,0),"")</f>
        <v/>
      </c>
      <c r="N4288" s="95" t="str">
        <f t="shared" si="277"/>
        <v/>
      </c>
      <c r="O4288" s="96" t="str">
        <f t="shared" si="278"/>
        <v/>
      </c>
      <c r="P4288" s="14"/>
      <c r="Q4288" s="14"/>
      <c r="R4288" s="218" t="e">
        <f>+VLOOKUP(F4288,'ESTADAR V3 2025'!$D$125:$G$236,4,FALSE)</f>
        <v>#N/A</v>
      </c>
    </row>
    <row r="4289" spans="1:18" x14ac:dyDescent="0.35">
      <c r="A4289" s="83" t="str">
        <f>IFERROR(VLOOKUP(LEFT(F4289,4),Tabla3[[COD]:[PROCESO]],5,0),"")</f>
        <v/>
      </c>
      <c r="B4289" s="15"/>
      <c r="C4289" s="85"/>
      <c r="D4289" s="84" t="e">
        <f>VLOOKUP(E4289,FINCAS!$A$2:$B$77,2,0)</f>
        <v>#N/A</v>
      </c>
      <c r="E4289" s="15"/>
      <c r="F4289" s="15"/>
      <c r="G4289" s="82" t="e">
        <f>VLOOKUP(F4289,'ESTADAR V3 2025'!$D$125:$E$240,2,0)</f>
        <v>#N/A</v>
      </c>
      <c r="H4289" s="86"/>
      <c r="I4289" s="86"/>
      <c r="J4289" s="15"/>
      <c r="K4289" s="92">
        <f t="shared" si="275"/>
        <v>0</v>
      </c>
      <c r="L4289" s="93">
        <f t="shared" si="276"/>
        <v>0</v>
      </c>
      <c r="M4289" s="94" t="str">
        <f>+IFERROR(VLOOKUP(LEFT(F4289,4),'ESTADAR V3 2025'!$C$4:$G$116,4,0),"")</f>
        <v/>
      </c>
      <c r="N4289" s="95" t="str">
        <f t="shared" si="277"/>
        <v/>
      </c>
      <c r="O4289" s="96" t="str">
        <f t="shared" si="278"/>
        <v/>
      </c>
      <c r="P4289" s="14"/>
      <c r="Q4289" s="14"/>
      <c r="R4289" s="218" t="e">
        <f>+VLOOKUP(F4289,'ESTADAR V3 2025'!$D$125:$G$236,4,FALSE)</f>
        <v>#N/A</v>
      </c>
    </row>
    <row r="4290" spans="1:18" x14ac:dyDescent="0.35">
      <c r="A4290" s="83" t="str">
        <f>IFERROR(VLOOKUP(LEFT(F4290,4),Tabla3[[COD]:[PROCESO]],5,0),"")</f>
        <v/>
      </c>
      <c r="B4290" s="15"/>
      <c r="C4290" s="85"/>
      <c r="D4290" s="84" t="e">
        <f>VLOOKUP(E4290,FINCAS!$A$2:$B$77,2,0)</f>
        <v>#N/A</v>
      </c>
      <c r="E4290" s="15"/>
      <c r="F4290" s="15"/>
      <c r="G4290" s="82" t="e">
        <f>VLOOKUP(F4290,'ESTADAR V3 2025'!$D$125:$E$240,2,0)</f>
        <v>#N/A</v>
      </c>
      <c r="H4290" s="86"/>
      <c r="I4290" s="86"/>
      <c r="J4290" s="15"/>
      <c r="K4290" s="92">
        <f t="shared" si="275"/>
        <v>0</v>
      </c>
      <c r="L4290" s="93">
        <f t="shared" si="276"/>
        <v>0</v>
      </c>
      <c r="M4290" s="94" t="str">
        <f>+IFERROR(VLOOKUP(LEFT(F4290,4),'ESTADAR V3 2025'!$C$4:$G$116,4,0),"")</f>
        <v/>
      </c>
      <c r="N4290" s="95" t="str">
        <f t="shared" si="277"/>
        <v/>
      </c>
      <c r="O4290" s="96" t="str">
        <f t="shared" si="278"/>
        <v/>
      </c>
      <c r="P4290" s="14"/>
      <c r="Q4290" s="14"/>
      <c r="R4290" s="218" t="e">
        <f>+VLOOKUP(F4290,'ESTADAR V3 2025'!$D$125:$G$236,4,FALSE)</f>
        <v>#N/A</v>
      </c>
    </row>
    <row r="4291" spans="1:18" x14ac:dyDescent="0.35">
      <c r="A4291" s="83" t="str">
        <f>IFERROR(VLOOKUP(LEFT(F4291,4),Tabla3[[COD]:[PROCESO]],5,0),"")</f>
        <v/>
      </c>
      <c r="B4291" s="15"/>
      <c r="C4291" s="85"/>
      <c r="D4291" s="84" t="e">
        <f>VLOOKUP(E4291,FINCAS!$A$2:$B$77,2,0)</f>
        <v>#N/A</v>
      </c>
      <c r="E4291" s="15"/>
      <c r="F4291" s="15"/>
      <c r="G4291" s="82" t="e">
        <f>VLOOKUP(F4291,'ESTADAR V3 2025'!$D$125:$E$240,2,0)</f>
        <v>#N/A</v>
      </c>
      <c r="H4291" s="86"/>
      <c r="I4291" s="86"/>
      <c r="J4291" s="15"/>
      <c r="K4291" s="92">
        <f t="shared" si="275"/>
        <v>0</v>
      </c>
      <c r="L4291" s="93">
        <f t="shared" si="276"/>
        <v>0</v>
      </c>
      <c r="M4291" s="94" t="str">
        <f>+IFERROR(VLOOKUP(LEFT(F4291,4),'ESTADAR V3 2025'!$C$4:$G$116,4,0),"")</f>
        <v/>
      </c>
      <c r="N4291" s="95" t="str">
        <f t="shared" si="277"/>
        <v/>
      </c>
      <c r="O4291" s="96" t="str">
        <f t="shared" si="278"/>
        <v/>
      </c>
      <c r="P4291" s="14"/>
      <c r="Q4291" s="14"/>
      <c r="R4291" s="218" t="e">
        <f>+VLOOKUP(F4291,'ESTADAR V3 2025'!$D$125:$G$236,4,FALSE)</f>
        <v>#N/A</v>
      </c>
    </row>
    <row r="4292" spans="1:18" x14ac:dyDescent="0.35">
      <c r="A4292" s="83" t="str">
        <f>IFERROR(VLOOKUP(LEFT(F4292,4),Tabla3[[COD]:[PROCESO]],5,0),"")</f>
        <v/>
      </c>
      <c r="B4292" s="15"/>
      <c r="C4292" s="85"/>
      <c r="D4292" s="84" t="e">
        <f>VLOOKUP(E4292,FINCAS!$A$2:$B$77,2,0)</f>
        <v>#N/A</v>
      </c>
      <c r="E4292" s="15"/>
      <c r="F4292" s="15"/>
      <c r="G4292" s="82" t="e">
        <f>VLOOKUP(F4292,'ESTADAR V3 2025'!$D$125:$E$240,2,0)</f>
        <v>#N/A</v>
      </c>
      <c r="H4292" s="86"/>
      <c r="I4292" s="86"/>
      <c r="J4292" s="15"/>
      <c r="K4292" s="92">
        <f t="shared" si="275"/>
        <v>0</v>
      </c>
      <c r="L4292" s="93">
        <f t="shared" si="276"/>
        <v>0</v>
      </c>
      <c r="M4292" s="94" t="str">
        <f>+IFERROR(VLOOKUP(LEFT(F4292,4),'ESTADAR V3 2025'!$C$4:$G$116,4,0),"")</f>
        <v/>
      </c>
      <c r="N4292" s="95" t="str">
        <f t="shared" si="277"/>
        <v/>
      </c>
      <c r="O4292" s="96" t="str">
        <f t="shared" si="278"/>
        <v/>
      </c>
      <c r="P4292" s="14"/>
      <c r="Q4292" s="14"/>
      <c r="R4292" s="218" t="e">
        <f>+VLOOKUP(F4292,'ESTADAR V3 2025'!$D$125:$G$236,4,FALSE)</f>
        <v>#N/A</v>
      </c>
    </row>
    <row r="4293" spans="1:18" x14ac:dyDescent="0.35">
      <c r="A4293" s="83" t="str">
        <f>IFERROR(VLOOKUP(LEFT(F4293,4),Tabla3[[COD]:[PROCESO]],5,0),"")</f>
        <v/>
      </c>
      <c r="B4293" s="15"/>
      <c r="C4293" s="85"/>
      <c r="D4293" s="84" t="e">
        <f>VLOOKUP(E4293,FINCAS!$A$2:$B$77,2,0)</f>
        <v>#N/A</v>
      </c>
      <c r="E4293" s="15"/>
      <c r="F4293" s="15"/>
      <c r="G4293" s="82" t="e">
        <f>VLOOKUP(F4293,'ESTADAR V3 2025'!$D$125:$E$240,2,0)</f>
        <v>#N/A</v>
      </c>
      <c r="H4293" s="86"/>
      <c r="I4293" s="86"/>
      <c r="J4293" s="15"/>
      <c r="K4293" s="92">
        <f t="shared" si="275"/>
        <v>0</v>
      </c>
      <c r="L4293" s="93">
        <f t="shared" si="276"/>
        <v>0</v>
      </c>
      <c r="M4293" s="94" t="str">
        <f>+IFERROR(VLOOKUP(LEFT(F4293,4),'ESTADAR V3 2025'!$C$4:$G$116,4,0),"")</f>
        <v/>
      </c>
      <c r="N4293" s="95" t="str">
        <f t="shared" si="277"/>
        <v/>
      </c>
      <c r="O4293" s="96" t="str">
        <f t="shared" si="278"/>
        <v/>
      </c>
      <c r="P4293" s="14"/>
      <c r="Q4293" s="14"/>
      <c r="R4293" s="218" t="e">
        <f>+VLOOKUP(F4293,'ESTADAR V3 2025'!$D$125:$G$236,4,FALSE)</f>
        <v>#N/A</v>
      </c>
    </row>
    <row r="4294" spans="1:18" x14ac:dyDescent="0.35">
      <c r="A4294" s="83" t="str">
        <f>IFERROR(VLOOKUP(LEFT(F4294,4),Tabla3[[COD]:[PROCESO]],5,0),"")</f>
        <v/>
      </c>
      <c r="B4294" s="15"/>
      <c r="C4294" s="85"/>
      <c r="D4294" s="84" t="e">
        <f>VLOOKUP(E4294,FINCAS!$A$2:$B$77,2,0)</f>
        <v>#N/A</v>
      </c>
      <c r="E4294" s="15"/>
      <c r="F4294" s="15"/>
      <c r="G4294" s="82" t="e">
        <f>VLOOKUP(F4294,'ESTADAR V3 2025'!$D$125:$E$240,2,0)</f>
        <v>#N/A</v>
      </c>
      <c r="H4294" s="86"/>
      <c r="I4294" s="86"/>
      <c r="J4294" s="15"/>
      <c r="K4294" s="92">
        <f t="shared" si="275"/>
        <v>0</v>
      </c>
      <c r="L4294" s="93">
        <f t="shared" si="276"/>
        <v>0</v>
      </c>
      <c r="M4294" s="94" t="str">
        <f>+IFERROR(VLOOKUP(LEFT(F4294,4),'ESTADAR V3 2025'!$C$4:$G$116,4,0),"")</f>
        <v/>
      </c>
      <c r="N4294" s="95" t="str">
        <f t="shared" si="277"/>
        <v/>
      </c>
      <c r="O4294" s="96" t="str">
        <f t="shared" si="278"/>
        <v/>
      </c>
      <c r="P4294" s="14"/>
      <c r="Q4294" s="14"/>
      <c r="R4294" s="218" t="e">
        <f>+VLOOKUP(F4294,'ESTADAR V3 2025'!$D$125:$G$236,4,FALSE)</f>
        <v>#N/A</v>
      </c>
    </row>
    <row r="4295" spans="1:18" x14ac:dyDescent="0.35">
      <c r="A4295" s="83" t="str">
        <f>IFERROR(VLOOKUP(LEFT(F4295,4),Tabla3[[COD]:[PROCESO]],5,0),"")</f>
        <v/>
      </c>
      <c r="B4295" s="15"/>
      <c r="C4295" s="85"/>
      <c r="D4295" s="84" t="e">
        <f>VLOOKUP(E4295,FINCAS!$A$2:$B$77,2,0)</f>
        <v>#N/A</v>
      </c>
      <c r="E4295" s="15"/>
      <c r="F4295" s="15"/>
      <c r="G4295" s="82" t="e">
        <f>VLOOKUP(F4295,'ESTADAR V3 2025'!$D$125:$E$240,2,0)</f>
        <v>#N/A</v>
      </c>
      <c r="H4295" s="86"/>
      <c r="I4295" s="86"/>
      <c r="J4295" s="15"/>
      <c r="K4295" s="92">
        <f t="shared" si="275"/>
        <v>0</v>
      </c>
      <c r="L4295" s="93">
        <f t="shared" si="276"/>
        <v>0</v>
      </c>
      <c r="M4295" s="94" t="str">
        <f>+IFERROR(VLOOKUP(LEFT(F4295,4),'ESTADAR V3 2025'!$C$4:$G$116,4,0),"")</f>
        <v/>
      </c>
      <c r="N4295" s="95" t="str">
        <f t="shared" si="277"/>
        <v/>
      </c>
      <c r="O4295" s="96" t="str">
        <f t="shared" si="278"/>
        <v/>
      </c>
      <c r="P4295" s="14"/>
      <c r="Q4295" s="14"/>
      <c r="R4295" s="218" t="e">
        <f>+VLOOKUP(F4295,'ESTADAR V3 2025'!$D$125:$G$236,4,FALSE)</f>
        <v>#N/A</v>
      </c>
    </row>
    <row r="4296" spans="1:18" x14ac:dyDescent="0.35">
      <c r="A4296" s="83" t="str">
        <f>IFERROR(VLOOKUP(LEFT(F4296,4),Tabla3[[COD]:[PROCESO]],5,0),"")</f>
        <v/>
      </c>
      <c r="B4296" s="15"/>
      <c r="C4296" s="85"/>
      <c r="D4296" s="84" t="e">
        <f>VLOOKUP(E4296,FINCAS!$A$2:$B$77,2,0)</f>
        <v>#N/A</v>
      </c>
      <c r="E4296" s="15"/>
      <c r="F4296" s="15"/>
      <c r="G4296" s="82" t="e">
        <f>VLOOKUP(F4296,'ESTADAR V3 2025'!$D$125:$E$240,2,0)</f>
        <v>#N/A</v>
      </c>
      <c r="H4296" s="86"/>
      <c r="I4296" s="86"/>
      <c r="J4296" s="15"/>
      <c r="K4296" s="92">
        <f t="shared" si="275"/>
        <v>0</v>
      </c>
      <c r="L4296" s="93">
        <f t="shared" si="276"/>
        <v>0</v>
      </c>
      <c r="M4296" s="94" t="str">
        <f>+IFERROR(VLOOKUP(LEFT(F4296,4),'ESTADAR V3 2025'!$C$4:$G$116,4,0),"")</f>
        <v/>
      </c>
      <c r="N4296" s="95" t="str">
        <f t="shared" si="277"/>
        <v/>
      </c>
      <c r="O4296" s="96" t="str">
        <f t="shared" si="278"/>
        <v/>
      </c>
      <c r="P4296" s="14"/>
      <c r="Q4296" s="14"/>
      <c r="R4296" s="218" t="e">
        <f>+VLOOKUP(F4296,'ESTADAR V3 2025'!$D$125:$G$236,4,FALSE)</f>
        <v>#N/A</v>
      </c>
    </row>
    <row r="4297" spans="1:18" x14ac:dyDescent="0.35">
      <c r="A4297" s="83" t="str">
        <f>IFERROR(VLOOKUP(LEFT(F4297,4),Tabla3[[COD]:[PROCESO]],5,0),"")</f>
        <v/>
      </c>
      <c r="B4297" s="15"/>
      <c r="C4297" s="85"/>
      <c r="D4297" s="84" t="e">
        <f>VLOOKUP(E4297,FINCAS!$A$2:$B$77,2,0)</f>
        <v>#N/A</v>
      </c>
      <c r="E4297" s="15"/>
      <c r="F4297" s="15"/>
      <c r="G4297" s="82" t="e">
        <f>VLOOKUP(F4297,'ESTADAR V3 2025'!$D$125:$E$240,2,0)</f>
        <v>#N/A</v>
      </c>
      <c r="H4297" s="86"/>
      <c r="I4297" s="86"/>
      <c r="J4297" s="15"/>
      <c r="K4297" s="92">
        <f t="shared" si="275"/>
        <v>0</v>
      </c>
      <c r="L4297" s="93">
        <f t="shared" si="276"/>
        <v>0</v>
      </c>
      <c r="M4297" s="94" t="str">
        <f>+IFERROR(VLOOKUP(LEFT(F4297,4),'ESTADAR V3 2025'!$C$4:$G$116,4,0),"")</f>
        <v/>
      </c>
      <c r="N4297" s="95" t="str">
        <f t="shared" si="277"/>
        <v/>
      </c>
      <c r="O4297" s="96" t="str">
        <f t="shared" si="278"/>
        <v/>
      </c>
      <c r="P4297" s="14"/>
      <c r="Q4297" s="14"/>
      <c r="R4297" s="218" t="e">
        <f>+VLOOKUP(F4297,'ESTADAR V3 2025'!$D$125:$G$236,4,FALSE)</f>
        <v>#N/A</v>
      </c>
    </row>
    <row r="4298" spans="1:18" x14ac:dyDescent="0.35">
      <c r="A4298" s="83" t="str">
        <f>IFERROR(VLOOKUP(LEFT(F4298,4),Tabla3[[COD]:[PROCESO]],5,0),"")</f>
        <v/>
      </c>
      <c r="B4298" s="15"/>
      <c r="C4298" s="85"/>
      <c r="D4298" s="84" t="e">
        <f>VLOOKUP(E4298,FINCAS!$A$2:$B$77,2,0)</f>
        <v>#N/A</v>
      </c>
      <c r="E4298" s="15"/>
      <c r="F4298" s="15"/>
      <c r="G4298" s="82" t="e">
        <f>VLOOKUP(F4298,'ESTADAR V3 2025'!$D$125:$E$240,2,0)</f>
        <v>#N/A</v>
      </c>
      <c r="H4298" s="86"/>
      <c r="I4298" s="86"/>
      <c r="J4298" s="15"/>
      <c r="K4298" s="92">
        <f t="shared" si="275"/>
        <v>0</v>
      </c>
      <c r="L4298" s="93">
        <f t="shared" si="276"/>
        <v>0</v>
      </c>
      <c r="M4298" s="94" t="str">
        <f>+IFERROR(VLOOKUP(LEFT(F4298,4),'ESTADAR V3 2025'!$C$4:$G$116,4,0),"")</f>
        <v/>
      </c>
      <c r="N4298" s="95" t="str">
        <f t="shared" si="277"/>
        <v/>
      </c>
      <c r="O4298" s="96" t="str">
        <f t="shared" si="278"/>
        <v/>
      </c>
      <c r="P4298" s="14"/>
      <c r="Q4298" s="14"/>
      <c r="R4298" s="218" t="e">
        <f>+VLOOKUP(F4298,'ESTADAR V3 2025'!$D$125:$G$236,4,FALSE)</f>
        <v>#N/A</v>
      </c>
    </row>
    <row r="4299" spans="1:18" x14ac:dyDescent="0.35">
      <c r="A4299" s="83" t="str">
        <f>IFERROR(VLOOKUP(LEFT(F4299,4),Tabla3[[COD]:[PROCESO]],5,0),"")</f>
        <v/>
      </c>
      <c r="B4299" s="15"/>
      <c r="C4299" s="85"/>
      <c r="D4299" s="84" t="e">
        <f>VLOOKUP(E4299,FINCAS!$A$2:$B$77,2,0)</f>
        <v>#N/A</v>
      </c>
      <c r="E4299" s="15"/>
      <c r="F4299" s="15"/>
      <c r="G4299" s="82" t="e">
        <f>VLOOKUP(F4299,'ESTADAR V3 2025'!$D$125:$E$240,2,0)</f>
        <v>#N/A</v>
      </c>
      <c r="H4299" s="86"/>
      <c r="I4299" s="86"/>
      <c r="J4299" s="15"/>
      <c r="K4299" s="92">
        <f t="shared" si="275"/>
        <v>0</v>
      </c>
      <c r="L4299" s="93">
        <f t="shared" si="276"/>
        <v>0</v>
      </c>
      <c r="M4299" s="94" t="str">
        <f>+IFERROR(VLOOKUP(LEFT(F4299,4),'ESTADAR V3 2025'!$C$4:$G$116,4,0),"")</f>
        <v/>
      </c>
      <c r="N4299" s="95" t="str">
        <f t="shared" si="277"/>
        <v/>
      </c>
      <c r="O4299" s="96" t="str">
        <f t="shared" si="278"/>
        <v/>
      </c>
      <c r="P4299" s="14"/>
      <c r="Q4299" s="14"/>
      <c r="R4299" s="218" t="e">
        <f>+VLOOKUP(F4299,'ESTADAR V3 2025'!$D$125:$G$236,4,FALSE)</f>
        <v>#N/A</v>
      </c>
    </row>
    <row r="4300" spans="1:18" x14ac:dyDescent="0.35">
      <c r="A4300" s="83" t="str">
        <f>IFERROR(VLOOKUP(LEFT(F4300,4),Tabla3[[COD]:[PROCESO]],5,0),"")</f>
        <v/>
      </c>
      <c r="B4300" s="15"/>
      <c r="C4300" s="85"/>
      <c r="D4300" s="84" t="e">
        <f>VLOOKUP(E4300,FINCAS!$A$2:$B$77,2,0)</f>
        <v>#N/A</v>
      </c>
      <c r="E4300" s="15"/>
      <c r="F4300" s="15"/>
      <c r="G4300" s="82" t="e">
        <f>VLOOKUP(F4300,'ESTADAR V3 2025'!$D$125:$E$240,2,0)</f>
        <v>#N/A</v>
      </c>
      <c r="H4300" s="86"/>
      <c r="I4300" s="86"/>
      <c r="J4300" s="15"/>
      <c r="K4300" s="92">
        <f t="shared" si="275"/>
        <v>0</v>
      </c>
      <c r="L4300" s="93">
        <f t="shared" si="276"/>
        <v>0</v>
      </c>
      <c r="M4300" s="94" t="str">
        <f>+IFERROR(VLOOKUP(LEFT(F4300,4),'ESTADAR V3 2025'!$C$4:$G$116,4,0),"")</f>
        <v/>
      </c>
      <c r="N4300" s="95" t="str">
        <f t="shared" si="277"/>
        <v/>
      </c>
      <c r="O4300" s="96" t="str">
        <f t="shared" si="278"/>
        <v/>
      </c>
      <c r="P4300" s="14"/>
      <c r="Q4300" s="14"/>
      <c r="R4300" s="218" t="e">
        <f>+VLOOKUP(F4300,'ESTADAR V3 2025'!$D$125:$G$236,4,FALSE)</f>
        <v>#N/A</v>
      </c>
    </row>
    <row r="4301" spans="1:18" x14ac:dyDescent="0.35">
      <c r="A4301" s="83" t="str">
        <f>IFERROR(VLOOKUP(LEFT(F4301,4),Tabla3[[COD]:[PROCESO]],5,0),"")</f>
        <v/>
      </c>
      <c r="B4301" s="15"/>
      <c r="C4301" s="85"/>
      <c r="D4301" s="84" t="e">
        <f>VLOOKUP(E4301,FINCAS!$A$2:$B$77,2,0)</f>
        <v>#N/A</v>
      </c>
      <c r="E4301" s="15"/>
      <c r="F4301" s="15"/>
      <c r="G4301" s="82" t="e">
        <f>VLOOKUP(F4301,'ESTADAR V3 2025'!$D$125:$E$240,2,0)</f>
        <v>#N/A</v>
      </c>
      <c r="H4301" s="86"/>
      <c r="I4301" s="86"/>
      <c r="J4301" s="15"/>
      <c r="K4301" s="92">
        <f t="shared" si="275"/>
        <v>0</v>
      </c>
      <c r="L4301" s="93">
        <f t="shared" si="276"/>
        <v>0</v>
      </c>
      <c r="M4301" s="94" t="str">
        <f>+IFERROR(VLOOKUP(LEFT(F4301,4),'ESTADAR V3 2025'!$C$4:$G$116,4,0),"")</f>
        <v/>
      </c>
      <c r="N4301" s="95" t="str">
        <f t="shared" si="277"/>
        <v/>
      </c>
      <c r="O4301" s="96" t="str">
        <f t="shared" si="278"/>
        <v/>
      </c>
      <c r="P4301" s="14"/>
      <c r="Q4301" s="14"/>
      <c r="R4301" s="218" t="e">
        <f>+VLOOKUP(F4301,'ESTADAR V3 2025'!$D$125:$G$236,4,FALSE)</f>
        <v>#N/A</v>
      </c>
    </row>
    <row r="4302" spans="1:18" x14ac:dyDescent="0.35">
      <c r="A4302" s="83" t="str">
        <f>IFERROR(VLOOKUP(LEFT(F4302,4),Tabla3[[COD]:[PROCESO]],5,0),"")</f>
        <v/>
      </c>
      <c r="B4302" s="15"/>
      <c r="C4302" s="85"/>
      <c r="D4302" s="84" t="e">
        <f>VLOOKUP(E4302,FINCAS!$A$2:$B$77,2,0)</f>
        <v>#N/A</v>
      </c>
      <c r="E4302" s="15"/>
      <c r="F4302" s="15"/>
      <c r="G4302" s="82" t="e">
        <f>VLOOKUP(F4302,'ESTADAR V3 2025'!$D$125:$E$240,2,0)</f>
        <v>#N/A</v>
      </c>
      <c r="H4302" s="86"/>
      <c r="I4302" s="86"/>
      <c r="J4302" s="15"/>
      <c r="K4302" s="92">
        <f t="shared" si="275"/>
        <v>0</v>
      </c>
      <c r="L4302" s="93">
        <f t="shared" si="276"/>
        <v>0</v>
      </c>
      <c r="M4302" s="94" t="str">
        <f>+IFERROR(VLOOKUP(LEFT(F4302,4),'ESTADAR V3 2025'!$C$4:$G$116,4,0),"")</f>
        <v/>
      </c>
      <c r="N4302" s="95" t="str">
        <f t="shared" si="277"/>
        <v/>
      </c>
      <c r="O4302" s="96" t="str">
        <f t="shared" si="278"/>
        <v/>
      </c>
      <c r="P4302" s="14"/>
      <c r="Q4302" s="14"/>
      <c r="R4302" s="218" t="e">
        <f>+VLOOKUP(F4302,'ESTADAR V3 2025'!$D$125:$G$236,4,FALSE)</f>
        <v>#N/A</v>
      </c>
    </row>
    <row r="4303" spans="1:18" x14ac:dyDescent="0.35">
      <c r="A4303" s="83" t="str">
        <f>IFERROR(VLOOKUP(LEFT(F4303,4),Tabla3[[COD]:[PROCESO]],5,0),"")</f>
        <v/>
      </c>
      <c r="B4303" s="15"/>
      <c r="C4303" s="85"/>
      <c r="D4303" s="84" t="e">
        <f>VLOOKUP(E4303,FINCAS!$A$2:$B$77,2,0)</f>
        <v>#N/A</v>
      </c>
      <c r="E4303" s="15"/>
      <c r="F4303" s="15"/>
      <c r="G4303" s="82" t="e">
        <f>VLOOKUP(F4303,'ESTADAR V3 2025'!$D$125:$E$240,2,0)</f>
        <v>#N/A</v>
      </c>
      <c r="H4303" s="86"/>
      <c r="I4303" s="86"/>
      <c r="J4303" s="15"/>
      <c r="K4303" s="92">
        <f t="shared" si="275"/>
        <v>0</v>
      </c>
      <c r="L4303" s="93">
        <f t="shared" si="276"/>
        <v>0</v>
      </c>
      <c r="M4303" s="94" t="str">
        <f>+IFERROR(VLOOKUP(LEFT(F4303,4),'ESTADAR V3 2025'!$C$4:$G$116,4,0),"")</f>
        <v/>
      </c>
      <c r="N4303" s="95" t="str">
        <f t="shared" si="277"/>
        <v/>
      </c>
      <c r="O4303" s="96" t="str">
        <f t="shared" si="278"/>
        <v/>
      </c>
      <c r="P4303" s="14"/>
      <c r="Q4303" s="14"/>
      <c r="R4303" s="218" t="e">
        <f>+VLOOKUP(F4303,'ESTADAR V3 2025'!$D$125:$G$236,4,FALSE)</f>
        <v>#N/A</v>
      </c>
    </row>
    <row r="4304" spans="1:18" x14ac:dyDescent="0.35">
      <c r="A4304" s="83" t="str">
        <f>IFERROR(VLOOKUP(LEFT(F4304,4),Tabla3[[COD]:[PROCESO]],5,0),"")</f>
        <v/>
      </c>
      <c r="B4304" s="15"/>
      <c r="C4304" s="85"/>
      <c r="D4304" s="84" t="e">
        <f>VLOOKUP(E4304,FINCAS!$A$2:$B$77,2,0)</f>
        <v>#N/A</v>
      </c>
      <c r="E4304" s="15"/>
      <c r="F4304" s="15"/>
      <c r="G4304" s="82" t="e">
        <f>VLOOKUP(F4304,'ESTADAR V3 2025'!$D$125:$E$240,2,0)</f>
        <v>#N/A</v>
      </c>
      <c r="H4304" s="86"/>
      <c r="I4304" s="86"/>
      <c r="J4304" s="15"/>
      <c r="K4304" s="92">
        <f t="shared" si="275"/>
        <v>0</v>
      </c>
      <c r="L4304" s="93">
        <f t="shared" si="276"/>
        <v>0</v>
      </c>
      <c r="M4304" s="94" t="str">
        <f>+IFERROR(VLOOKUP(LEFT(F4304,4),'ESTADAR V3 2025'!$C$4:$G$116,4,0),"")</f>
        <v/>
      </c>
      <c r="N4304" s="95" t="str">
        <f t="shared" si="277"/>
        <v/>
      </c>
      <c r="O4304" s="96" t="str">
        <f t="shared" si="278"/>
        <v/>
      </c>
      <c r="P4304" s="14"/>
      <c r="Q4304" s="14"/>
      <c r="R4304" s="218" t="e">
        <f>+VLOOKUP(F4304,'ESTADAR V3 2025'!$D$125:$G$236,4,FALSE)</f>
        <v>#N/A</v>
      </c>
    </row>
    <row r="4305" spans="1:18" x14ac:dyDescent="0.35">
      <c r="A4305" s="83" t="str">
        <f>IFERROR(VLOOKUP(LEFT(F4305,4),Tabla3[[COD]:[PROCESO]],5,0),"")</f>
        <v/>
      </c>
      <c r="B4305" s="15"/>
      <c r="C4305" s="85"/>
      <c r="D4305" s="84" t="e">
        <f>VLOOKUP(E4305,FINCAS!$A$2:$B$77,2,0)</f>
        <v>#N/A</v>
      </c>
      <c r="E4305" s="15"/>
      <c r="F4305" s="15"/>
      <c r="G4305" s="82" t="e">
        <f>VLOOKUP(F4305,'ESTADAR V3 2025'!$D$125:$E$240,2,0)</f>
        <v>#N/A</v>
      </c>
      <c r="H4305" s="86"/>
      <c r="I4305" s="86"/>
      <c r="J4305" s="15"/>
      <c r="K4305" s="92">
        <f t="shared" si="275"/>
        <v>0</v>
      </c>
      <c r="L4305" s="93">
        <f t="shared" si="276"/>
        <v>0</v>
      </c>
      <c r="M4305" s="94" t="str">
        <f>+IFERROR(VLOOKUP(LEFT(F4305,4),'ESTADAR V3 2025'!$C$4:$G$116,4,0),"")</f>
        <v/>
      </c>
      <c r="N4305" s="95" t="str">
        <f t="shared" si="277"/>
        <v/>
      </c>
      <c r="O4305" s="96" t="str">
        <f t="shared" si="278"/>
        <v/>
      </c>
      <c r="P4305" s="14"/>
      <c r="Q4305" s="14"/>
      <c r="R4305" s="218" t="e">
        <f>+VLOOKUP(F4305,'ESTADAR V3 2025'!$D$125:$G$236,4,FALSE)</f>
        <v>#N/A</v>
      </c>
    </row>
    <row r="4306" spans="1:18" x14ac:dyDescent="0.35">
      <c r="A4306" s="83" t="str">
        <f>IFERROR(VLOOKUP(LEFT(F4306,4),Tabla3[[COD]:[PROCESO]],5,0),"")</f>
        <v/>
      </c>
      <c r="B4306" s="15"/>
      <c r="C4306" s="85"/>
      <c r="D4306" s="84" t="e">
        <f>VLOOKUP(E4306,FINCAS!$A$2:$B$77,2,0)</f>
        <v>#N/A</v>
      </c>
      <c r="E4306" s="15"/>
      <c r="F4306" s="15"/>
      <c r="G4306" s="82" t="e">
        <f>VLOOKUP(F4306,'ESTADAR V3 2025'!$D$125:$E$240,2,0)</f>
        <v>#N/A</v>
      </c>
      <c r="H4306" s="86"/>
      <c r="I4306" s="86"/>
      <c r="J4306" s="15"/>
      <c r="K4306" s="92">
        <f t="shared" si="275"/>
        <v>0</v>
      </c>
      <c r="L4306" s="93">
        <f t="shared" si="276"/>
        <v>0</v>
      </c>
      <c r="M4306" s="94" t="str">
        <f>+IFERROR(VLOOKUP(LEFT(F4306,4),'ESTADAR V3 2025'!$C$4:$G$116,4,0),"")</f>
        <v/>
      </c>
      <c r="N4306" s="95" t="str">
        <f t="shared" si="277"/>
        <v/>
      </c>
      <c r="O4306" s="96" t="str">
        <f t="shared" si="278"/>
        <v/>
      </c>
      <c r="P4306" s="14"/>
      <c r="Q4306" s="14"/>
      <c r="R4306" s="218" t="e">
        <f>+VLOOKUP(F4306,'ESTADAR V3 2025'!$D$125:$G$236,4,FALSE)</f>
        <v>#N/A</v>
      </c>
    </row>
    <row r="4307" spans="1:18" x14ac:dyDescent="0.35">
      <c r="A4307" s="83" t="str">
        <f>IFERROR(VLOOKUP(LEFT(F4307,4),Tabla3[[COD]:[PROCESO]],5,0),"")</f>
        <v/>
      </c>
      <c r="B4307" s="15"/>
      <c r="C4307" s="85"/>
      <c r="D4307" s="84" t="e">
        <f>VLOOKUP(E4307,FINCAS!$A$2:$B$77,2,0)</f>
        <v>#N/A</v>
      </c>
      <c r="E4307" s="15"/>
      <c r="F4307" s="15"/>
      <c r="G4307" s="82" t="e">
        <f>VLOOKUP(F4307,'ESTADAR V3 2025'!$D$125:$E$240,2,0)</f>
        <v>#N/A</v>
      </c>
      <c r="H4307" s="86"/>
      <c r="I4307" s="86"/>
      <c r="J4307" s="15"/>
      <c r="K4307" s="92">
        <f t="shared" si="275"/>
        <v>0</v>
      </c>
      <c r="L4307" s="93">
        <f t="shared" si="276"/>
        <v>0</v>
      </c>
      <c r="M4307" s="94" t="str">
        <f>+IFERROR(VLOOKUP(LEFT(F4307,4),'ESTADAR V3 2025'!$C$4:$G$116,4,0),"")</f>
        <v/>
      </c>
      <c r="N4307" s="95" t="str">
        <f t="shared" si="277"/>
        <v/>
      </c>
      <c r="O4307" s="96" t="str">
        <f t="shared" si="278"/>
        <v/>
      </c>
      <c r="P4307" s="14"/>
      <c r="Q4307" s="14"/>
      <c r="R4307" s="218" t="e">
        <f>+VLOOKUP(F4307,'ESTADAR V3 2025'!$D$125:$G$236,4,FALSE)</f>
        <v>#N/A</v>
      </c>
    </row>
    <row r="4308" spans="1:18" x14ac:dyDescent="0.35">
      <c r="A4308" s="83" t="str">
        <f>IFERROR(VLOOKUP(LEFT(F4308,4),Tabla3[[COD]:[PROCESO]],5,0),"")</f>
        <v/>
      </c>
      <c r="B4308" s="15"/>
      <c r="C4308" s="85"/>
      <c r="D4308" s="84" t="e">
        <f>VLOOKUP(E4308,FINCAS!$A$2:$B$77,2,0)</f>
        <v>#N/A</v>
      </c>
      <c r="E4308" s="15"/>
      <c r="F4308" s="15"/>
      <c r="G4308" s="82" t="e">
        <f>VLOOKUP(F4308,'ESTADAR V3 2025'!$D$125:$E$240,2,0)</f>
        <v>#N/A</v>
      </c>
      <c r="H4308" s="86"/>
      <c r="I4308" s="86"/>
      <c r="J4308" s="15"/>
      <c r="K4308" s="92">
        <f t="shared" si="275"/>
        <v>0</v>
      </c>
      <c r="L4308" s="93">
        <f t="shared" si="276"/>
        <v>0</v>
      </c>
      <c r="M4308" s="94" t="str">
        <f>+IFERROR(VLOOKUP(LEFT(F4308,4),'ESTADAR V3 2025'!$C$4:$G$116,4,0),"")</f>
        <v/>
      </c>
      <c r="N4308" s="95" t="str">
        <f t="shared" si="277"/>
        <v/>
      </c>
      <c r="O4308" s="96" t="str">
        <f t="shared" si="278"/>
        <v/>
      </c>
      <c r="P4308" s="14"/>
      <c r="Q4308" s="14"/>
      <c r="R4308" s="218" t="e">
        <f>+VLOOKUP(F4308,'ESTADAR V3 2025'!$D$125:$G$236,4,FALSE)</f>
        <v>#N/A</v>
      </c>
    </row>
    <row r="4309" spans="1:18" x14ac:dyDescent="0.35">
      <c r="A4309" s="83" t="str">
        <f>IFERROR(VLOOKUP(LEFT(F4309,4),Tabla3[[COD]:[PROCESO]],5,0),"")</f>
        <v/>
      </c>
      <c r="B4309" s="15"/>
      <c r="C4309" s="85"/>
      <c r="D4309" s="84" t="e">
        <f>VLOOKUP(E4309,FINCAS!$A$2:$B$77,2,0)</f>
        <v>#N/A</v>
      </c>
      <c r="E4309" s="15"/>
      <c r="F4309" s="15"/>
      <c r="G4309" s="82" t="e">
        <f>VLOOKUP(F4309,'ESTADAR V3 2025'!$D$125:$E$240,2,0)</f>
        <v>#N/A</v>
      </c>
      <c r="H4309" s="86"/>
      <c r="I4309" s="86"/>
      <c r="J4309" s="15"/>
      <c r="K4309" s="92">
        <f t="shared" si="275"/>
        <v>0</v>
      </c>
      <c r="L4309" s="93">
        <f t="shared" si="276"/>
        <v>0</v>
      </c>
      <c r="M4309" s="94" t="str">
        <f>+IFERROR(VLOOKUP(LEFT(F4309,4),'ESTADAR V3 2025'!$C$4:$G$116,4,0),"")</f>
        <v/>
      </c>
      <c r="N4309" s="95" t="str">
        <f t="shared" si="277"/>
        <v/>
      </c>
      <c r="O4309" s="96" t="str">
        <f t="shared" si="278"/>
        <v/>
      </c>
      <c r="P4309" s="14"/>
      <c r="Q4309" s="14"/>
      <c r="R4309" s="218" t="e">
        <f>+VLOOKUP(F4309,'ESTADAR V3 2025'!$D$125:$G$236,4,FALSE)</f>
        <v>#N/A</v>
      </c>
    </row>
    <row r="4310" spans="1:18" x14ac:dyDescent="0.35">
      <c r="A4310" s="83" t="str">
        <f>IFERROR(VLOOKUP(LEFT(F4310,4),Tabla3[[COD]:[PROCESO]],5,0),"")</f>
        <v/>
      </c>
      <c r="B4310" s="15"/>
      <c r="C4310" s="85"/>
      <c r="D4310" s="84" t="e">
        <f>VLOOKUP(E4310,FINCAS!$A$2:$B$77,2,0)</f>
        <v>#N/A</v>
      </c>
      <c r="E4310" s="15"/>
      <c r="F4310" s="15"/>
      <c r="G4310" s="82" t="e">
        <f>VLOOKUP(F4310,'ESTADAR V3 2025'!$D$125:$E$240,2,0)</f>
        <v>#N/A</v>
      </c>
      <c r="H4310" s="86"/>
      <c r="I4310" s="86"/>
      <c r="J4310" s="15"/>
      <c r="K4310" s="92">
        <f t="shared" si="275"/>
        <v>0</v>
      </c>
      <c r="L4310" s="93">
        <f t="shared" si="276"/>
        <v>0</v>
      </c>
      <c r="M4310" s="94" t="str">
        <f>+IFERROR(VLOOKUP(LEFT(F4310,4),'ESTADAR V3 2025'!$C$4:$G$116,4,0),"")</f>
        <v/>
      </c>
      <c r="N4310" s="95" t="str">
        <f t="shared" si="277"/>
        <v/>
      </c>
      <c r="O4310" s="96" t="str">
        <f t="shared" si="278"/>
        <v/>
      </c>
      <c r="P4310" s="14"/>
      <c r="Q4310" s="14"/>
      <c r="R4310" s="218" t="e">
        <f>+VLOOKUP(F4310,'ESTADAR V3 2025'!$D$125:$G$236,4,FALSE)</f>
        <v>#N/A</v>
      </c>
    </row>
    <row r="4311" spans="1:18" x14ac:dyDescent="0.35">
      <c r="A4311" s="83" t="str">
        <f>IFERROR(VLOOKUP(LEFT(F4311,4),Tabla3[[COD]:[PROCESO]],5,0),"")</f>
        <v/>
      </c>
      <c r="B4311" s="15"/>
      <c r="C4311" s="85"/>
      <c r="D4311" s="84" t="e">
        <f>VLOOKUP(E4311,FINCAS!$A$2:$B$77,2,0)</f>
        <v>#N/A</v>
      </c>
      <c r="E4311" s="15"/>
      <c r="F4311" s="15"/>
      <c r="G4311" s="82" t="e">
        <f>VLOOKUP(F4311,'ESTADAR V3 2025'!$D$125:$E$240,2,0)</f>
        <v>#N/A</v>
      </c>
      <c r="H4311" s="86"/>
      <c r="I4311" s="86"/>
      <c r="J4311" s="15"/>
      <c r="K4311" s="92">
        <f t="shared" si="275"/>
        <v>0</v>
      </c>
      <c r="L4311" s="93">
        <f t="shared" si="276"/>
        <v>0</v>
      </c>
      <c r="M4311" s="94" t="str">
        <f>+IFERROR(VLOOKUP(LEFT(F4311,4),'ESTADAR V3 2025'!$C$4:$G$116,4,0),"")</f>
        <v/>
      </c>
      <c r="N4311" s="95" t="str">
        <f t="shared" si="277"/>
        <v/>
      </c>
      <c r="O4311" s="96" t="str">
        <f t="shared" si="278"/>
        <v/>
      </c>
      <c r="P4311" s="14"/>
      <c r="Q4311" s="14"/>
      <c r="R4311" s="218" t="e">
        <f>+VLOOKUP(F4311,'ESTADAR V3 2025'!$D$125:$G$236,4,FALSE)</f>
        <v>#N/A</v>
      </c>
    </row>
    <row r="4312" spans="1:18" x14ac:dyDescent="0.35">
      <c r="A4312" s="83" t="str">
        <f>IFERROR(VLOOKUP(LEFT(F4312,4),Tabla3[[COD]:[PROCESO]],5,0),"")</f>
        <v/>
      </c>
      <c r="B4312" s="15"/>
      <c r="C4312" s="85"/>
      <c r="D4312" s="84" t="e">
        <f>VLOOKUP(E4312,FINCAS!$A$2:$B$77,2,0)</f>
        <v>#N/A</v>
      </c>
      <c r="E4312" s="15"/>
      <c r="F4312" s="15"/>
      <c r="G4312" s="82" t="e">
        <f>VLOOKUP(F4312,'ESTADAR V3 2025'!$D$125:$E$240,2,0)</f>
        <v>#N/A</v>
      </c>
      <c r="H4312" s="86"/>
      <c r="I4312" s="86"/>
      <c r="J4312" s="15"/>
      <c r="K4312" s="92">
        <f t="shared" si="275"/>
        <v>0</v>
      </c>
      <c r="L4312" s="93">
        <f t="shared" si="276"/>
        <v>0</v>
      </c>
      <c r="M4312" s="94" t="str">
        <f>+IFERROR(VLOOKUP(LEFT(F4312,4),'ESTADAR V3 2025'!$C$4:$G$116,4,0),"")</f>
        <v/>
      </c>
      <c r="N4312" s="95" t="str">
        <f t="shared" si="277"/>
        <v/>
      </c>
      <c r="O4312" s="96" t="str">
        <f t="shared" si="278"/>
        <v/>
      </c>
      <c r="P4312" s="14"/>
      <c r="Q4312" s="14"/>
      <c r="R4312" s="218" t="e">
        <f>+VLOOKUP(F4312,'ESTADAR V3 2025'!$D$125:$G$236,4,FALSE)</f>
        <v>#N/A</v>
      </c>
    </row>
    <row r="4313" spans="1:18" x14ac:dyDescent="0.35">
      <c r="A4313" s="83" t="str">
        <f>IFERROR(VLOOKUP(LEFT(F4313,4),Tabla3[[COD]:[PROCESO]],5,0),"")</f>
        <v/>
      </c>
      <c r="B4313" s="15"/>
      <c r="C4313" s="85"/>
      <c r="D4313" s="84" t="e">
        <f>VLOOKUP(E4313,FINCAS!$A$2:$B$77,2,0)</f>
        <v>#N/A</v>
      </c>
      <c r="E4313" s="15"/>
      <c r="F4313" s="15"/>
      <c r="G4313" s="82" t="e">
        <f>VLOOKUP(F4313,'ESTADAR V3 2025'!$D$125:$E$240,2,0)</f>
        <v>#N/A</v>
      </c>
      <c r="H4313" s="86"/>
      <c r="I4313" s="86"/>
      <c r="J4313" s="15"/>
      <c r="K4313" s="92">
        <f t="shared" si="275"/>
        <v>0</v>
      </c>
      <c r="L4313" s="93">
        <f t="shared" si="276"/>
        <v>0</v>
      </c>
      <c r="M4313" s="94" t="str">
        <f>+IFERROR(VLOOKUP(LEFT(F4313,4),'ESTADAR V3 2025'!$C$4:$G$116,4,0),"")</f>
        <v/>
      </c>
      <c r="N4313" s="95" t="str">
        <f t="shared" si="277"/>
        <v/>
      </c>
      <c r="O4313" s="96" t="str">
        <f t="shared" si="278"/>
        <v/>
      </c>
      <c r="P4313" s="14"/>
      <c r="Q4313" s="14"/>
      <c r="R4313" s="218" t="e">
        <f>+VLOOKUP(F4313,'ESTADAR V3 2025'!$D$125:$G$236,4,FALSE)</f>
        <v>#N/A</v>
      </c>
    </row>
    <row r="4314" spans="1:18" x14ac:dyDescent="0.35">
      <c r="A4314" s="83" t="str">
        <f>IFERROR(VLOOKUP(LEFT(F4314,4),Tabla3[[COD]:[PROCESO]],5,0),"")</f>
        <v/>
      </c>
      <c r="B4314" s="15"/>
      <c r="C4314" s="85"/>
      <c r="D4314" s="84" t="e">
        <f>VLOOKUP(E4314,FINCAS!$A$2:$B$77,2,0)</f>
        <v>#N/A</v>
      </c>
      <c r="E4314" s="15"/>
      <c r="F4314" s="15"/>
      <c r="G4314" s="82" t="e">
        <f>VLOOKUP(F4314,'ESTADAR V3 2025'!$D$125:$E$240,2,0)</f>
        <v>#N/A</v>
      </c>
      <c r="H4314" s="86"/>
      <c r="I4314" s="86"/>
      <c r="J4314" s="15"/>
      <c r="K4314" s="92">
        <f t="shared" si="275"/>
        <v>0</v>
      </c>
      <c r="L4314" s="93">
        <f t="shared" si="276"/>
        <v>0</v>
      </c>
      <c r="M4314" s="94" t="str">
        <f>+IFERROR(VLOOKUP(LEFT(F4314,4),'ESTADAR V3 2025'!$C$4:$G$116,4,0),"")</f>
        <v/>
      </c>
      <c r="N4314" s="95" t="str">
        <f t="shared" si="277"/>
        <v/>
      </c>
      <c r="O4314" s="96" t="str">
        <f t="shared" si="278"/>
        <v/>
      </c>
      <c r="P4314" s="14"/>
      <c r="Q4314" s="14"/>
      <c r="R4314" s="218" t="e">
        <f>+VLOOKUP(F4314,'ESTADAR V3 2025'!$D$125:$G$236,4,FALSE)</f>
        <v>#N/A</v>
      </c>
    </row>
    <row r="4315" spans="1:18" x14ac:dyDescent="0.35">
      <c r="A4315" s="83" t="str">
        <f>IFERROR(VLOOKUP(LEFT(F4315,4),Tabla3[[COD]:[PROCESO]],5,0),"")</f>
        <v/>
      </c>
      <c r="B4315" s="15"/>
      <c r="C4315" s="85"/>
      <c r="D4315" s="84" t="e">
        <f>VLOOKUP(E4315,FINCAS!$A$2:$B$77,2,0)</f>
        <v>#N/A</v>
      </c>
      <c r="E4315" s="15"/>
      <c r="F4315" s="15"/>
      <c r="G4315" s="82" t="e">
        <f>VLOOKUP(F4315,'ESTADAR V3 2025'!$D$125:$E$240,2,0)</f>
        <v>#N/A</v>
      </c>
      <c r="H4315" s="86"/>
      <c r="I4315" s="86"/>
      <c r="J4315" s="15"/>
      <c r="K4315" s="92">
        <f t="shared" si="275"/>
        <v>0</v>
      </c>
      <c r="L4315" s="93">
        <f t="shared" si="276"/>
        <v>0</v>
      </c>
      <c r="M4315" s="94" t="str">
        <f>+IFERROR(VLOOKUP(LEFT(F4315,4),'ESTADAR V3 2025'!$C$4:$G$116,4,0),"")</f>
        <v/>
      </c>
      <c r="N4315" s="95" t="str">
        <f t="shared" si="277"/>
        <v/>
      </c>
      <c r="O4315" s="96" t="str">
        <f t="shared" si="278"/>
        <v/>
      </c>
      <c r="P4315" s="14"/>
      <c r="Q4315" s="14"/>
      <c r="R4315" s="218" t="e">
        <f>+VLOOKUP(F4315,'ESTADAR V3 2025'!$D$125:$G$236,4,FALSE)</f>
        <v>#N/A</v>
      </c>
    </row>
    <row r="4316" spans="1:18" x14ac:dyDescent="0.35">
      <c r="A4316" s="83" t="str">
        <f>IFERROR(VLOOKUP(LEFT(F4316,4),Tabla3[[COD]:[PROCESO]],5,0),"")</f>
        <v/>
      </c>
      <c r="B4316" s="15"/>
      <c r="C4316" s="85"/>
      <c r="D4316" s="84" t="e">
        <f>VLOOKUP(E4316,FINCAS!$A$2:$B$77,2,0)</f>
        <v>#N/A</v>
      </c>
      <c r="E4316" s="15"/>
      <c r="F4316" s="15"/>
      <c r="G4316" s="82" t="e">
        <f>VLOOKUP(F4316,'ESTADAR V3 2025'!$D$125:$E$240,2,0)</f>
        <v>#N/A</v>
      </c>
      <c r="H4316" s="86"/>
      <c r="I4316" s="86"/>
      <c r="J4316" s="15"/>
      <c r="K4316" s="92">
        <f t="shared" si="275"/>
        <v>0</v>
      </c>
      <c r="L4316" s="93">
        <f t="shared" si="276"/>
        <v>0</v>
      </c>
      <c r="M4316" s="94" t="str">
        <f>+IFERROR(VLOOKUP(LEFT(F4316,4),'ESTADAR V3 2025'!$C$4:$G$116,4,0),"")</f>
        <v/>
      </c>
      <c r="N4316" s="95" t="str">
        <f t="shared" si="277"/>
        <v/>
      </c>
      <c r="O4316" s="96" t="str">
        <f t="shared" si="278"/>
        <v/>
      </c>
      <c r="P4316" s="14"/>
      <c r="Q4316" s="14"/>
      <c r="R4316" s="218" t="e">
        <f>+VLOOKUP(F4316,'ESTADAR V3 2025'!$D$125:$G$236,4,FALSE)</f>
        <v>#N/A</v>
      </c>
    </row>
    <row r="4317" spans="1:18" x14ac:dyDescent="0.35">
      <c r="A4317" s="83" t="str">
        <f>IFERROR(VLOOKUP(LEFT(F4317,4),Tabla3[[COD]:[PROCESO]],5,0),"")</f>
        <v/>
      </c>
      <c r="B4317" s="15"/>
      <c r="C4317" s="85"/>
      <c r="D4317" s="84" t="e">
        <f>VLOOKUP(E4317,FINCAS!$A$2:$B$77,2,0)</f>
        <v>#N/A</v>
      </c>
      <c r="E4317" s="15"/>
      <c r="F4317" s="15"/>
      <c r="G4317" s="82" t="e">
        <f>VLOOKUP(F4317,'ESTADAR V3 2025'!$D$125:$E$240,2,0)</f>
        <v>#N/A</v>
      </c>
      <c r="H4317" s="86"/>
      <c r="I4317" s="86"/>
      <c r="J4317" s="15"/>
      <c r="K4317" s="92">
        <f t="shared" si="275"/>
        <v>0</v>
      </c>
      <c r="L4317" s="93">
        <f t="shared" si="276"/>
        <v>0</v>
      </c>
      <c r="M4317" s="94" t="str">
        <f>+IFERROR(VLOOKUP(LEFT(F4317,4),'ESTADAR V3 2025'!$C$4:$G$116,4,0),"")</f>
        <v/>
      </c>
      <c r="N4317" s="95" t="str">
        <f t="shared" si="277"/>
        <v/>
      </c>
      <c r="O4317" s="96" t="str">
        <f t="shared" si="278"/>
        <v/>
      </c>
      <c r="P4317" s="14"/>
      <c r="Q4317" s="14"/>
      <c r="R4317" s="218" t="e">
        <f>+VLOOKUP(F4317,'ESTADAR V3 2025'!$D$125:$G$236,4,FALSE)</f>
        <v>#N/A</v>
      </c>
    </row>
    <row r="4318" spans="1:18" x14ac:dyDescent="0.35">
      <c r="A4318" s="83" t="str">
        <f>IFERROR(VLOOKUP(LEFT(F4318,4),Tabla3[[COD]:[PROCESO]],5,0),"")</f>
        <v/>
      </c>
      <c r="B4318" s="15"/>
      <c r="C4318" s="85"/>
      <c r="D4318" s="84" t="e">
        <f>VLOOKUP(E4318,FINCAS!$A$2:$B$77,2,0)</f>
        <v>#N/A</v>
      </c>
      <c r="E4318" s="15"/>
      <c r="F4318" s="15"/>
      <c r="G4318" s="82" t="e">
        <f>VLOOKUP(F4318,'ESTADAR V3 2025'!$D$125:$E$240,2,0)</f>
        <v>#N/A</v>
      </c>
      <c r="H4318" s="86"/>
      <c r="I4318" s="86"/>
      <c r="J4318" s="15"/>
      <c r="K4318" s="92">
        <f t="shared" si="275"/>
        <v>0</v>
      </c>
      <c r="L4318" s="93">
        <f t="shared" si="276"/>
        <v>0</v>
      </c>
      <c r="M4318" s="94" t="str">
        <f>+IFERROR(VLOOKUP(LEFT(F4318,4),'ESTADAR V3 2025'!$C$4:$G$116,4,0),"")</f>
        <v/>
      </c>
      <c r="N4318" s="95" t="str">
        <f t="shared" si="277"/>
        <v/>
      </c>
      <c r="O4318" s="96" t="str">
        <f t="shared" si="278"/>
        <v/>
      </c>
      <c r="P4318" s="14"/>
      <c r="Q4318" s="14"/>
      <c r="R4318" s="218" t="e">
        <f>+VLOOKUP(F4318,'ESTADAR V3 2025'!$D$125:$G$236,4,FALSE)</f>
        <v>#N/A</v>
      </c>
    </row>
    <row r="4319" spans="1:18" x14ac:dyDescent="0.35">
      <c r="A4319" s="83" t="str">
        <f>IFERROR(VLOOKUP(LEFT(F4319,4),Tabla3[[COD]:[PROCESO]],5,0),"")</f>
        <v/>
      </c>
      <c r="B4319" s="15"/>
      <c r="C4319" s="85"/>
      <c r="D4319" s="84" t="e">
        <f>VLOOKUP(E4319,FINCAS!$A$2:$B$77,2,0)</f>
        <v>#N/A</v>
      </c>
      <c r="E4319" s="15"/>
      <c r="F4319" s="15"/>
      <c r="G4319" s="82" t="e">
        <f>VLOOKUP(F4319,'ESTADAR V3 2025'!$D$125:$E$240,2,0)</f>
        <v>#N/A</v>
      </c>
      <c r="H4319" s="86"/>
      <c r="I4319" s="86"/>
      <c r="J4319" s="15"/>
      <c r="K4319" s="92">
        <f t="shared" si="275"/>
        <v>0</v>
      </c>
      <c r="L4319" s="93">
        <f t="shared" si="276"/>
        <v>0</v>
      </c>
      <c r="M4319" s="94" t="str">
        <f>+IFERROR(VLOOKUP(LEFT(F4319,4),'ESTADAR V3 2025'!$C$4:$G$116,4,0),"")</f>
        <v/>
      </c>
      <c r="N4319" s="95" t="str">
        <f t="shared" si="277"/>
        <v/>
      </c>
      <c r="O4319" s="96" t="str">
        <f t="shared" si="278"/>
        <v/>
      </c>
      <c r="P4319" s="14"/>
      <c r="Q4319" s="14"/>
      <c r="R4319" s="218" t="e">
        <f>+VLOOKUP(F4319,'ESTADAR V3 2025'!$D$125:$G$236,4,FALSE)</f>
        <v>#N/A</v>
      </c>
    </row>
    <row r="4320" spans="1:18" x14ac:dyDescent="0.35">
      <c r="A4320" s="83" t="str">
        <f>IFERROR(VLOOKUP(LEFT(F4320,4),Tabla3[[COD]:[PROCESO]],5,0),"")</f>
        <v/>
      </c>
      <c r="B4320" s="15"/>
      <c r="C4320" s="85"/>
      <c r="D4320" s="84" t="e">
        <f>VLOOKUP(E4320,FINCAS!$A$2:$B$77,2,0)</f>
        <v>#N/A</v>
      </c>
      <c r="E4320" s="15"/>
      <c r="F4320" s="15"/>
      <c r="G4320" s="82" t="e">
        <f>VLOOKUP(F4320,'ESTADAR V3 2025'!$D$125:$E$240,2,0)</f>
        <v>#N/A</v>
      </c>
      <c r="H4320" s="86"/>
      <c r="I4320" s="86"/>
      <c r="J4320" s="15"/>
      <c r="K4320" s="92">
        <f t="shared" si="275"/>
        <v>0</v>
      </c>
      <c r="L4320" s="93">
        <f t="shared" si="276"/>
        <v>0</v>
      </c>
      <c r="M4320" s="94" t="str">
        <f>+IFERROR(VLOOKUP(LEFT(F4320,4),'ESTADAR V3 2025'!$C$4:$G$116,4,0),"")</f>
        <v/>
      </c>
      <c r="N4320" s="95" t="str">
        <f t="shared" si="277"/>
        <v/>
      </c>
      <c r="O4320" s="96" t="str">
        <f t="shared" si="278"/>
        <v/>
      </c>
      <c r="P4320" s="14"/>
      <c r="Q4320" s="14"/>
      <c r="R4320" s="218" t="e">
        <f>+VLOOKUP(F4320,'ESTADAR V3 2025'!$D$125:$G$236,4,FALSE)</f>
        <v>#N/A</v>
      </c>
    </row>
    <row r="4321" spans="1:18" x14ac:dyDescent="0.35">
      <c r="A4321" s="83" t="str">
        <f>IFERROR(VLOOKUP(LEFT(F4321,4),Tabla3[[COD]:[PROCESO]],5,0),"")</f>
        <v/>
      </c>
      <c r="B4321" s="15"/>
      <c r="C4321" s="85"/>
      <c r="D4321" s="84" t="e">
        <f>VLOOKUP(E4321,FINCAS!$A$2:$B$77,2,0)</f>
        <v>#N/A</v>
      </c>
      <c r="E4321" s="15"/>
      <c r="F4321" s="15"/>
      <c r="G4321" s="82" t="e">
        <f>VLOOKUP(F4321,'ESTADAR V3 2025'!$D$125:$E$240,2,0)</f>
        <v>#N/A</v>
      </c>
      <c r="H4321" s="86"/>
      <c r="I4321" s="86"/>
      <c r="J4321" s="15"/>
      <c r="K4321" s="92">
        <f t="shared" ref="K4321:K4368" si="279">+IFERROR(L4321,M4321)</f>
        <v>0</v>
      </c>
      <c r="L4321" s="93">
        <f t="shared" ref="L4321:L4368" si="280">+(I4321-H4321)*24</f>
        <v>0</v>
      </c>
      <c r="M4321" s="94" t="str">
        <f>+IFERROR(VLOOKUP(LEFT(F4321,4),'ESTADAR V3 2025'!$C$4:$G$116,4,0),"")</f>
        <v/>
      </c>
      <c r="N4321" s="95" t="str">
        <f t="shared" ref="N4321:N4368" si="281">IFERROR(J4321/L4321,"")</f>
        <v/>
      </c>
      <c r="O4321" s="96" t="str">
        <f t="shared" ref="O4321:O4368" si="282">IFERROR(N4321/M4321,"")</f>
        <v/>
      </c>
      <c r="P4321" s="14"/>
      <c r="Q4321" s="14"/>
      <c r="R4321" s="218" t="e">
        <f>+VLOOKUP(F4321,'ESTADAR V3 2025'!$D$125:$G$236,4,FALSE)</f>
        <v>#N/A</v>
      </c>
    </row>
    <row r="4322" spans="1:18" x14ac:dyDescent="0.35">
      <c r="A4322" s="83" t="str">
        <f>IFERROR(VLOOKUP(LEFT(F4322,4),Tabla3[[COD]:[PROCESO]],5,0),"")</f>
        <v/>
      </c>
      <c r="B4322" s="15"/>
      <c r="C4322" s="85"/>
      <c r="D4322" s="84" t="e">
        <f>VLOOKUP(E4322,FINCAS!$A$2:$B$77,2,0)</f>
        <v>#N/A</v>
      </c>
      <c r="E4322" s="15"/>
      <c r="F4322" s="15"/>
      <c r="G4322" s="82" t="e">
        <f>VLOOKUP(F4322,'ESTADAR V3 2025'!$D$125:$E$240,2,0)</f>
        <v>#N/A</v>
      </c>
      <c r="H4322" s="86"/>
      <c r="I4322" s="86"/>
      <c r="J4322" s="15"/>
      <c r="K4322" s="92">
        <f t="shared" si="279"/>
        <v>0</v>
      </c>
      <c r="L4322" s="93">
        <f t="shared" si="280"/>
        <v>0</v>
      </c>
      <c r="M4322" s="94" t="str">
        <f>+IFERROR(VLOOKUP(LEFT(F4322,4),'ESTADAR V3 2025'!$C$4:$G$116,4,0),"")</f>
        <v/>
      </c>
      <c r="N4322" s="95" t="str">
        <f t="shared" si="281"/>
        <v/>
      </c>
      <c r="O4322" s="96" t="str">
        <f t="shared" si="282"/>
        <v/>
      </c>
      <c r="P4322" s="14"/>
      <c r="Q4322" s="14"/>
      <c r="R4322" s="218" t="e">
        <f>+VLOOKUP(F4322,'ESTADAR V3 2025'!$D$125:$G$236,4,FALSE)</f>
        <v>#N/A</v>
      </c>
    </row>
    <row r="4323" spans="1:18" x14ac:dyDescent="0.35">
      <c r="A4323" s="83" t="str">
        <f>IFERROR(VLOOKUP(LEFT(F4323,4),Tabla3[[COD]:[PROCESO]],5,0),"")</f>
        <v/>
      </c>
      <c r="B4323" s="15"/>
      <c r="C4323" s="85"/>
      <c r="D4323" s="84" t="e">
        <f>VLOOKUP(E4323,FINCAS!$A$2:$B$77,2,0)</f>
        <v>#N/A</v>
      </c>
      <c r="E4323" s="15"/>
      <c r="F4323" s="15"/>
      <c r="G4323" s="82" t="e">
        <f>VLOOKUP(F4323,'ESTADAR V3 2025'!$D$125:$E$240,2,0)</f>
        <v>#N/A</v>
      </c>
      <c r="H4323" s="86"/>
      <c r="I4323" s="86"/>
      <c r="J4323" s="15"/>
      <c r="K4323" s="92">
        <f t="shared" si="279"/>
        <v>0</v>
      </c>
      <c r="L4323" s="93">
        <f t="shared" si="280"/>
        <v>0</v>
      </c>
      <c r="M4323" s="94" t="str">
        <f>+IFERROR(VLOOKUP(LEFT(F4323,4),'ESTADAR V3 2025'!$C$4:$G$116,4,0),"")</f>
        <v/>
      </c>
      <c r="N4323" s="95" t="str">
        <f t="shared" si="281"/>
        <v/>
      </c>
      <c r="O4323" s="96" t="str">
        <f t="shared" si="282"/>
        <v/>
      </c>
      <c r="P4323" s="14"/>
      <c r="Q4323" s="14"/>
      <c r="R4323" s="218" t="e">
        <f>+VLOOKUP(F4323,'ESTADAR V3 2025'!$D$125:$G$236,4,FALSE)</f>
        <v>#N/A</v>
      </c>
    </row>
    <row r="4324" spans="1:18" x14ac:dyDescent="0.35">
      <c r="A4324" s="83" t="str">
        <f>IFERROR(VLOOKUP(LEFT(F4324,4),Tabla3[[COD]:[PROCESO]],5,0),"")</f>
        <v/>
      </c>
      <c r="B4324" s="15"/>
      <c r="C4324" s="85"/>
      <c r="D4324" s="84" t="e">
        <f>VLOOKUP(E4324,FINCAS!$A$2:$B$77,2,0)</f>
        <v>#N/A</v>
      </c>
      <c r="E4324" s="15"/>
      <c r="F4324" s="15"/>
      <c r="G4324" s="82" t="e">
        <f>VLOOKUP(F4324,'ESTADAR V3 2025'!$D$125:$E$240,2,0)</f>
        <v>#N/A</v>
      </c>
      <c r="H4324" s="86"/>
      <c r="I4324" s="86"/>
      <c r="J4324" s="15"/>
      <c r="K4324" s="92">
        <f t="shared" si="279"/>
        <v>0</v>
      </c>
      <c r="L4324" s="93">
        <f t="shared" si="280"/>
        <v>0</v>
      </c>
      <c r="M4324" s="94" t="str">
        <f>+IFERROR(VLOOKUP(LEFT(F4324,4),'ESTADAR V3 2025'!$C$4:$G$116,4,0),"")</f>
        <v/>
      </c>
      <c r="N4324" s="95" t="str">
        <f t="shared" si="281"/>
        <v/>
      </c>
      <c r="O4324" s="96" t="str">
        <f t="shared" si="282"/>
        <v/>
      </c>
      <c r="P4324" s="14"/>
      <c r="Q4324" s="14"/>
      <c r="R4324" s="218" t="e">
        <f>+VLOOKUP(F4324,'ESTADAR V3 2025'!$D$125:$G$236,4,FALSE)</f>
        <v>#N/A</v>
      </c>
    </row>
    <row r="4325" spans="1:18" x14ac:dyDescent="0.35">
      <c r="A4325" s="83" t="str">
        <f>IFERROR(VLOOKUP(LEFT(F4325,4),Tabla3[[COD]:[PROCESO]],5,0),"")</f>
        <v/>
      </c>
      <c r="B4325" s="15"/>
      <c r="C4325" s="85"/>
      <c r="D4325" s="84" t="e">
        <f>VLOOKUP(E4325,FINCAS!$A$2:$B$77,2,0)</f>
        <v>#N/A</v>
      </c>
      <c r="E4325" s="15"/>
      <c r="F4325" s="15"/>
      <c r="G4325" s="82" t="e">
        <f>VLOOKUP(F4325,'ESTADAR V3 2025'!$D$125:$E$240,2,0)</f>
        <v>#N/A</v>
      </c>
      <c r="H4325" s="86"/>
      <c r="I4325" s="86"/>
      <c r="J4325" s="15"/>
      <c r="K4325" s="92">
        <f t="shared" si="279"/>
        <v>0</v>
      </c>
      <c r="L4325" s="93">
        <f t="shared" si="280"/>
        <v>0</v>
      </c>
      <c r="M4325" s="94" t="str">
        <f>+IFERROR(VLOOKUP(LEFT(F4325,4),'ESTADAR V3 2025'!$C$4:$G$116,4,0),"")</f>
        <v/>
      </c>
      <c r="N4325" s="95" t="str">
        <f t="shared" si="281"/>
        <v/>
      </c>
      <c r="O4325" s="96" t="str">
        <f t="shared" si="282"/>
        <v/>
      </c>
      <c r="P4325" s="14"/>
      <c r="Q4325" s="14"/>
      <c r="R4325" s="218" t="e">
        <f>+VLOOKUP(F4325,'ESTADAR V3 2025'!$D$125:$G$236,4,FALSE)</f>
        <v>#N/A</v>
      </c>
    </row>
    <row r="4326" spans="1:18" x14ac:dyDescent="0.35">
      <c r="A4326" s="83" t="str">
        <f>IFERROR(VLOOKUP(LEFT(F4326,4),Tabla3[[COD]:[PROCESO]],5,0),"")</f>
        <v/>
      </c>
      <c r="B4326" s="15"/>
      <c r="C4326" s="85"/>
      <c r="D4326" s="84" t="e">
        <f>VLOOKUP(E4326,FINCAS!$A$2:$B$77,2,0)</f>
        <v>#N/A</v>
      </c>
      <c r="E4326" s="15"/>
      <c r="F4326" s="15"/>
      <c r="G4326" s="82" t="e">
        <f>VLOOKUP(F4326,'ESTADAR V3 2025'!$D$125:$E$240,2,0)</f>
        <v>#N/A</v>
      </c>
      <c r="H4326" s="86"/>
      <c r="I4326" s="86"/>
      <c r="J4326" s="15"/>
      <c r="K4326" s="92">
        <f t="shared" si="279"/>
        <v>0</v>
      </c>
      <c r="L4326" s="93">
        <f t="shared" si="280"/>
        <v>0</v>
      </c>
      <c r="M4326" s="94" t="str">
        <f>+IFERROR(VLOOKUP(LEFT(F4326,4),'ESTADAR V3 2025'!$C$4:$G$116,4,0),"")</f>
        <v/>
      </c>
      <c r="N4326" s="95" t="str">
        <f t="shared" si="281"/>
        <v/>
      </c>
      <c r="O4326" s="96" t="str">
        <f t="shared" si="282"/>
        <v/>
      </c>
      <c r="P4326" s="14"/>
      <c r="Q4326" s="14"/>
      <c r="R4326" s="218" t="e">
        <f>+VLOOKUP(F4326,'ESTADAR V3 2025'!$D$125:$G$236,4,FALSE)</f>
        <v>#N/A</v>
      </c>
    </row>
    <row r="4327" spans="1:18" x14ac:dyDescent="0.35">
      <c r="A4327" s="83" t="str">
        <f>IFERROR(VLOOKUP(LEFT(F4327,4),Tabla3[[COD]:[PROCESO]],5,0),"")</f>
        <v/>
      </c>
      <c r="B4327" s="15"/>
      <c r="C4327" s="85"/>
      <c r="D4327" s="84" t="e">
        <f>VLOOKUP(E4327,FINCAS!$A$2:$B$77,2,0)</f>
        <v>#N/A</v>
      </c>
      <c r="E4327" s="15"/>
      <c r="F4327" s="15"/>
      <c r="G4327" s="82" t="e">
        <f>VLOOKUP(F4327,'ESTADAR V3 2025'!$D$125:$E$240,2,0)</f>
        <v>#N/A</v>
      </c>
      <c r="H4327" s="86"/>
      <c r="I4327" s="86"/>
      <c r="J4327" s="15"/>
      <c r="K4327" s="92">
        <f t="shared" si="279"/>
        <v>0</v>
      </c>
      <c r="L4327" s="93">
        <f t="shared" si="280"/>
        <v>0</v>
      </c>
      <c r="M4327" s="94" t="str">
        <f>+IFERROR(VLOOKUP(LEFT(F4327,4),'ESTADAR V3 2025'!$C$4:$G$116,4,0),"")</f>
        <v/>
      </c>
      <c r="N4327" s="95" t="str">
        <f t="shared" si="281"/>
        <v/>
      </c>
      <c r="O4327" s="96" t="str">
        <f t="shared" si="282"/>
        <v/>
      </c>
      <c r="P4327" s="14"/>
      <c r="Q4327" s="14"/>
      <c r="R4327" s="218" t="e">
        <f>+VLOOKUP(F4327,'ESTADAR V3 2025'!$D$125:$G$236,4,FALSE)</f>
        <v>#N/A</v>
      </c>
    </row>
    <row r="4328" spans="1:18" x14ac:dyDescent="0.35">
      <c r="A4328" s="83" t="str">
        <f>IFERROR(VLOOKUP(LEFT(F4328,4),Tabla3[[COD]:[PROCESO]],5,0),"")</f>
        <v/>
      </c>
      <c r="B4328" s="15"/>
      <c r="C4328" s="85"/>
      <c r="D4328" s="84" t="e">
        <f>VLOOKUP(E4328,FINCAS!$A$2:$B$77,2,0)</f>
        <v>#N/A</v>
      </c>
      <c r="E4328" s="15"/>
      <c r="F4328" s="15"/>
      <c r="G4328" s="82" t="e">
        <f>VLOOKUP(F4328,'ESTADAR V3 2025'!$D$125:$E$240,2,0)</f>
        <v>#N/A</v>
      </c>
      <c r="H4328" s="86"/>
      <c r="I4328" s="86"/>
      <c r="J4328" s="15"/>
      <c r="K4328" s="92">
        <f t="shared" si="279"/>
        <v>0</v>
      </c>
      <c r="L4328" s="93">
        <f t="shared" si="280"/>
        <v>0</v>
      </c>
      <c r="M4328" s="94" t="str">
        <f>+IFERROR(VLOOKUP(LEFT(F4328,4),'ESTADAR V3 2025'!$C$4:$G$116,4,0),"")</f>
        <v/>
      </c>
      <c r="N4328" s="95" t="str">
        <f t="shared" si="281"/>
        <v/>
      </c>
      <c r="O4328" s="96" t="str">
        <f t="shared" si="282"/>
        <v/>
      </c>
      <c r="P4328" s="14"/>
      <c r="Q4328" s="14"/>
      <c r="R4328" s="218" t="e">
        <f>+VLOOKUP(F4328,'ESTADAR V3 2025'!$D$125:$G$236,4,FALSE)</f>
        <v>#N/A</v>
      </c>
    </row>
    <row r="4329" spans="1:18" x14ac:dyDescent="0.35">
      <c r="A4329" s="83" t="str">
        <f>IFERROR(VLOOKUP(LEFT(F4329,4),Tabla3[[COD]:[PROCESO]],5,0),"")</f>
        <v/>
      </c>
      <c r="B4329" s="15"/>
      <c r="C4329" s="85"/>
      <c r="D4329" s="84" t="e">
        <f>VLOOKUP(E4329,FINCAS!$A$2:$B$77,2,0)</f>
        <v>#N/A</v>
      </c>
      <c r="E4329" s="15"/>
      <c r="F4329" s="15"/>
      <c r="G4329" s="82" t="e">
        <f>VLOOKUP(F4329,'ESTADAR V3 2025'!$D$125:$E$240,2,0)</f>
        <v>#N/A</v>
      </c>
      <c r="H4329" s="86"/>
      <c r="I4329" s="86"/>
      <c r="J4329" s="15"/>
      <c r="K4329" s="92">
        <f t="shared" si="279"/>
        <v>0</v>
      </c>
      <c r="L4329" s="93">
        <f t="shared" si="280"/>
        <v>0</v>
      </c>
      <c r="M4329" s="94" t="str">
        <f>+IFERROR(VLOOKUP(LEFT(F4329,4),'ESTADAR V3 2025'!$C$4:$G$116,4,0),"")</f>
        <v/>
      </c>
      <c r="N4329" s="95" t="str">
        <f t="shared" si="281"/>
        <v/>
      </c>
      <c r="O4329" s="96" t="str">
        <f t="shared" si="282"/>
        <v/>
      </c>
      <c r="P4329" s="14"/>
      <c r="Q4329" s="14"/>
      <c r="R4329" s="218" t="e">
        <f>+VLOOKUP(F4329,'ESTADAR V3 2025'!$D$125:$G$236,4,FALSE)</f>
        <v>#N/A</v>
      </c>
    </row>
    <row r="4330" spans="1:18" x14ac:dyDescent="0.35">
      <c r="A4330" s="83" t="str">
        <f>IFERROR(VLOOKUP(LEFT(F4330,4),Tabla3[[COD]:[PROCESO]],5,0),"")</f>
        <v/>
      </c>
      <c r="B4330" s="15"/>
      <c r="C4330" s="85"/>
      <c r="D4330" s="84" t="e">
        <f>VLOOKUP(E4330,FINCAS!$A$2:$B$77,2,0)</f>
        <v>#N/A</v>
      </c>
      <c r="E4330" s="15"/>
      <c r="F4330" s="15"/>
      <c r="G4330" s="82" t="e">
        <f>VLOOKUP(F4330,'ESTADAR V3 2025'!$D$125:$E$240,2,0)</f>
        <v>#N/A</v>
      </c>
      <c r="H4330" s="86"/>
      <c r="I4330" s="86"/>
      <c r="J4330" s="15"/>
      <c r="K4330" s="92">
        <f t="shared" si="279"/>
        <v>0</v>
      </c>
      <c r="L4330" s="93">
        <f t="shared" si="280"/>
        <v>0</v>
      </c>
      <c r="M4330" s="94" t="str">
        <f>+IFERROR(VLOOKUP(LEFT(F4330,4),'ESTADAR V3 2025'!$C$4:$G$116,4,0),"")</f>
        <v/>
      </c>
      <c r="N4330" s="95" t="str">
        <f t="shared" si="281"/>
        <v/>
      </c>
      <c r="O4330" s="96" t="str">
        <f t="shared" si="282"/>
        <v/>
      </c>
      <c r="P4330" s="14"/>
      <c r="Q4330" s="14"/>
      <c r="R4330" s="218" t="e">
        <f>+VLOOKUP(F4330,'ESTADAR V3 2025'!$D$125:$G$236,4,FALSE)</f>
        <v>#N/A</v>
      </c>
    </row>
    <row r="4331" spans="1:18" x14ac:dyDescent="0.35">
      <c r="A4331" s="83" t="str">
        <f>IFERROR(VLOOKUP(LEFT(F4331,4),Tabla3[[COD]:[PROCESO]],5,0),"")</f>
        <v/>
      </c>
      <c r="B4331" s="15"/>
      <c r="C4331" s="85"/>
      <c r="D4331" s="84" t="e">
        <f>VLOOKUP(E4331,FINCAS!$A$2:$B$77,2,0)</f>
        <v>#N/A</v>
      </c>
      <c r="E4331" s="15"/>
      <c r="F4331" s="15"/>
      <c r="G4331" s="82" t="e">
        <f>VLOOKUP(F4331,'ESTADAR V3 2025'!$D$125:$E$240,2,0)</f>
        <v>#N/A</v>
      </c>
      <c r="H4331" s="86"/>
      <c r="I4331" s="86"/>
      <c r="J4331" s="15"/>
      <c r="K4331" s="92">
        <f t="shared" si="279"/>
        <v>0</v>
      </c>
      <c r="L4331" s="93">
        <f t="shared" si="280"/>
        <v>0</v>
      </c>
      <c r="M4331" s="94" t="str">
        <f>+IFERROR(VLOOKUP(LEFT(F4331,4),'ESTADAR V3 2025'!$C$4:$G$116,4,0),"")</f>
        <v/>
      </c>
      <c r="N4331" s="95" t="str">
        <f t="shared" si="281"/>
        <v/>
      </c>
      <c r="O4331" s="96" t="str">
        <f t="shared" si="282"/>
        <v/>
      </c>
      <c r="P4331" s="14"/>
      <c r="Q4331" s="14"/>
      <c r="R4331" s="218" t="e">
        <f>+VLOOKUP(F4331,'ESTADAR V3 2025'!$D$125:$G$236,4,FALSE)</f>
        <v>#N/A</v>
      </c>
    </row>
    <row r="4332" spans="1:18" x14ac:dyDescent="0.35">
      <c r="A4332" s="83" t="str">
        <f>IFERROR(VLOOKUP(LEFT(F4332,4),Tabla3[[COD]:[PROCESO]],5,0),"")</f>
        <v/>
      </c>
      <c r="B4332" s="15"/>
      <c r="C4332" s="85"/>
      <c r="D4332" s="84" t="e">
        <f>VLOOKUP(E4332,FINCAS!$A$2:$B$77,2,0)</f>
        <v>#N/A</v>
      </c>
      <c r="E4332" s="15"/>
      <c r="F4332" s="15"/>
      <c r="G4332" s="82" t="e">
        <f>VLOOKUP(F4332,'ESTADAR V3 2025'!$D$125:$E$240,2,0)</f>
        <v>#N/A</v>
      </c>
      <c r="H4332" s="86"/>
      <c r="I4332" s="86"/>
      <c r="J4332" s="15"/>
      <c r="K4332" s="92">
        <f t="shared" si="279"/>
        <v>0</v>
      </c>
      <c r="L4332" s="93">
        <f t="shared" si="280"/>
        <v>0</v>
      </c>
      <c r="M4332" s="94" t="str">
        <f>+IFERROR(VLOOKUP(LEFT(F4332,4),'ESTADAR V3 2025'!$C$4:$G$116,4,0),"")</f>
        <v/>
      </c>
      <c r="N4332" s="95" t="str">
        <f t="shared" si="281"/>
        <v/>
      </c>
      <c r="O4332" s="96" t="str">
        <f t="shared" si="282"/>
        <v/>
      </c>
      <c r="P4332" s="14"/>
      <c r="Q4332" s="14"/>
      <c r="R4332" s="218" t="e">
        <f>+VLOOKUP(F4332,'ESTADAR V3 2025'!$D$125:$G$236,4,FALSE)</f>
        <v>#N/A</v>
      </c>
    </row>
    <row r="4333" spans="1:18" x14ac:dyDescent="0.35">
      <c r="A4333" s="83" t="str">
        <f>IFERROR(VLOOKUP(LEFT(F4333,4),Tabla3[[COD]:[PROCESO]],5,0),"")</f>
        <v/>
      </c>
      <c r="B4333" s="15"/>
      <c r="C4333" s="85"/>
      <c r="D4333" s="84" t="e">
        <f>VLOOKUP(E4333,FINCAS!$A$2:$B$77,2,0)</f>
        <v>#N/A</v>
      </c>
      <c r="E4333" s="15"/>
      <c r="F4333" s="15"/>
      <c r="G4333" s="82" t="e">
        <f>VLOOKUP(F4333,'ESTADAR V3 2025'!$D$125:$E$240,2,0)</f>
        <v>#N/A</v>
      </c>
      <c r="H4333" s="86"/>
      <c r="I4333" s="86"/>
      <c r="J4333" s="15"/>
      <c r="K4333" s="92">
        <f t="shared" si="279"/>
        <v>0</v>
      </c>
      <c r="L4333" s="93">
        <f t="shared" si="280"/>
        <v>0</v>
      </c>
      <c r="M4333" s="94" t="str">
        <f>+IFERROR(VLOOKUP(LEFT(F4333,4),'ESTADAR V3 2025'!$C$4:$G$116,4,0),"")</f>
        <v/>
      </c>
      <c r="N4333" s="95" t="str">
        <f t="shared" si="281"/>
        <v/>
      </c>
      <c r="O4333" s="96" t="str">
        <f t="shared" si="282"/>
        <v/>
      </c>
      <c r="P4333" s="14"/>
      <c r="Q4333" s="14"/>
      <c r="R4333" s="218" t="e">
        <f>+VLOOKUP(F4333,'ESTADAR V3 2025'!$D$125:$G$236,4,FALSE)</f>
        <v>#N/A</v>
      </c>
    </row>
    <row r="4334" spans="1:18" x14ac:dyDescent="0.35">
      <c r="A4334" s="83" t="str">
        <f>IFERROR(VLOOKUP(LEFT(F4334,4),Tabla3[[COD]:[PROCESO]],5,0),"")</f>
        <v/>
      </c>
      <c r="B4334" s="15"/>
      <c r="C4334" s="85"/>
      <c r="D4334" s="84" t="e">
        <f>VLOOKUP(E4334,FINCAS!$A$2:$B$77,2,0)</f>
        <v>#N/A</v>
      </c>
      <c r="E4334" s="15"/>
      <c r="F4334" s="15"/>
      <c r="G4334" s="82" t="e">
        <f>VLOOKUP(F4334,'ESTADAR V3 2025'!$D$125:$E$240,2,0)</f>
        <v>#N/A</v>
      </c>
      <c r="H4334" s="86"/>
      <c r="I4334" s="86"/>
      <c r="J4334" s="15"/>
      <c r="K4334" s="92">
        <f t="shared" si="279"/>
        <v>0</v>
      </c>
      <c r="L4334" s="93">
        <f t="shared" si="280"/>
        <v>0</v>
      </c>
      <c r="M4334" s="94" t="str">
        <f>+IFERROR(VLOOKUP(LEFT(F4334,4),'ESTADAR V3 2025'!$C$4:$G$116,4,0),"")</f>
        <v/>
      </c>
      <c r="N4334" s="95" t="str">
        <f t="shared" si="281"/>
        <v/>
      </c>
      <c r="O4334" s="96" t="str">
        <f t="shared" si="282"/>
        <v/>
      </c>
      <c r="P4334" s="14"/>
      <c r="Q4334" s="14"/>
      <c r="R4334" s="218" t="e">
        <f>+VLOOKUP(F4334,'ESTADAR V3 2025'!$D$125:$G$236,4,FALSE)</f>
        <v>#N/A</v>
      </c>
    </row>
    <row r="4335" spans="1:18" x14ac:dyDescent="0.35">
      <c r="A4335" s="83" t="str">
        <f>IFERROR(VLOOKUP(LEFT(F4335,4),Tabla3[[COD]:[PROCESO]],5,0),"")</f>
        <v/>
      </c>
      <c r="B4335" s="15"/>
      <c r="C4335" s="85"/>
      <c r="D4335" s="84" t="e">
        <f>VLOOKUP(E4335,FINCAS!$A$2:$B$77,2,0)</f>
        <v>#N/A</v>
      </c>
      <c r="E4335" s="15"/>
      <c r="F4335" s="15"/>
      <c r="G4335" s="82" t="e">
        <f>VLOOKUP(F4335,'ESTADAR V3 2025'!$D$125:$E$240,2,0)</f>
        <v>#N/A</v>
      </c>
      <c r="H4335" s="86"/>
      <c r="I4335" s="86"/>
      <c r="J4335" s="15"/>
      <c r="K4335" s="92">
        <f t="shared" si="279"/>
        <v>0</v>
      </c>
      <c r="L4335" s="93">
        <f t="shared" si="280"/>
        <v>0</v>
      </c>
      <c r="M4335" s="94" t="str">
        <f>+IFERROR(VLOOKUP(LEFT(F4335,4),'ESTADAR V3 2025'!$C$4:$G$116,4,0),"")</f>
        <v/>
      </c>
      <c r="N4335" s="95" t="str">
        <f t="shared" si="281"/>
        <v/>
      </c>
      <c r="O4335" s="96" t="str">
        <f t="shared" si="282"/>
        <v/>
      </c>
      <c r="P4335" s="14"/>
      <c r="Q4335" s="14"/>
      <c r="R4335" s="218" t="e">
        <f>+VLOOKUP(F4335,'ESTADAR V3 2025'!$D$125:$G$236,4,FALSE)</f>
        <v>#N/A</v>
      </c>
    </row>
    <row r="4336" spans="1:18" x14ac:dyDescent="0.35">
      <c r="A4336" s="83" t="str">
        <f>IFERROR(VLOOKUP(LEFT(F4336,4),Tabla3[[COD]:[PROCESO]],5,0),"")</f>
        <v/>
      </c>
      <c r="B4336" s="15"/>
      <c r="C4336" s="85"/>
      <c r="D4336" s="84" t="e">
        <f>VLOOKUP(E4336,FINCAS!$A$2:$B$77,2,0)</f>
        <v>#N/A</v>
      </c>
      <c r="E4336" s="15"/>
      <c r="F4336" s="15"/>
      <c r="G4336" s="82" t="e">
        <f>VLOOKUP(F4336,'ESTADAR V3 2025'!$D$125:$E$240,2,0)</f>
        <v>#N/A</v>
      </c>
      <c r="H4336" s="86"/>
      <c r="I4336" s="86"/>
      <c r="J4336" s="15"/>
      <c r="K4336" s="92">
        <f t="shared" si="279"/>
        <v>0</v>
      </c>
      <c r="L4336" s="93">
        <f t="shared" si="280"/>
        <v>0</v>
      </c>
      <c r="M4336" s="94" t="str">
        <f>+IFERROR(VLOOKUP(LEFT(F4336,4),'ESTADAR V3 2025'!$C$4:$G$116,4,0),"")</f>
        <v/>
      </c>
      <c r="N4336" s="95" t="str">
        <f t="shared" si="281"/>
        <v/>
      </c>
      <c r="O4336" s="96" t="str">
        <f t="shared" si="282"/>
        <v/>
      </c>
      <c r="P4336" s="14"/>
      <c r="Q4336" s="14"/>
      <c r="R4336" s="218" t="e">
        <f>+VLOOKUP(F4336,'ESTADAR V3 2025'!$D$125:$G$236,4,FALSE)</f>
        <v>#N/A</v>
      </c>
    </row>
    <row r="4337" spans="1:18" x14ac:dyDescent="0.35">
      <c r="A4337" s="83" t="str">
        <f>IFERROR(VLOOKUP(LEFT(F4337,4),Tabla3[[COD]:[PROCESO]],5,0),"")</f>
        <v/>
      </c>
      <c r="B4337" s="15"/>
      <c r="C4337" s="85"/>
      <c r="D4337" s="84" t="e">
        <f>VLOOKUP(E4337,FINCAS!$A$2:$B$77,2,0)</f>
        <v>#N/A</v>
      </c>
      <c r="E4337" s="15"/>
      <c r="F4337" s="15"/>
      <c r="G4337" s="82" t="e">
        <f>VLOOKUP(F4337,'ESTADAR V3 2025'!$D$125:$E$240,2,0)</f>
        <v>#N/A</v>
      </c>
      <c r="H4337" s="86"/>
      <c r="I4337" s="86"/>
      <c r="J4337" s="15"/>
      <c r="K4337" s="92">
        <f t="shared" si="279"/>
        <v>0</v>
      </c>
      <c r="L4337" s="93">
        <f t="shared" si="280"/>
        <v>0</v>
      </c>
      <c r="M4337" s="94" t="str">
        <f>+IFERROR(VLOOKUP(LEFT(F4337,4),'ESTADAR V3 2025'!$C$4:$G$116,4,0),"")</f>
        <v/>
      </c>
      <c r="N4337" s="95" t="str">
        <f t="shared" si="281"/>
        <v/>
      </c>
      <c r="O4337" s="96" t="str">
        <f t="shared" si="282"/>
        <v/>
      </c>
      <c r="P4337" s="14"/>
      <c r="Q4337" s="14"/>
      <c r="R4337" s="218" t="e">
        <f>+VLOOKUP(F4337,'ESTADAR V3 2025'!$D$125:$G$236,4,FALSE)</f>
        <v>#N/A</v>
      </c>
    </row>
    <row r="4338" spans="1:18" x14ac:dyDescent="0.35">
      <c r="A4338" s="83" t="str">
        <f>IFERROR(VLOOKUP(LEFT(F4338,4),Tabla3[[COD]:[PROCESO]],5,0),"")</f>
        <v/>
      </c>
      <c r="B4338" s="15"/>
      <c r="C4338" s="85"/>
      <c r="D4338" s="84" t="e">
        <f>VLOOKUP(E4338,FINCAS!$A$2:$B$77,2,0)</f>
        <v>#N/A</v>
      </c>
      <c r="E4338" s="15"/>
      <c r="F4338" s="15"/>
      <c r="G4338" s="82" t="e">
        <f>VLOOKUP(F4338,'ESTADAR V3 2025'!$D$125:$E$240,2,0)</f>
        <v>#N/A</v>
      </c>
      <c r="H4338" s="86"/>
      <c r="I4338" s="86"/>
      <c r="J4338" s="15"/>
      <c r="K4338" s="92">
        <f t="shared" si="279"/>
        <v>0</v>
      </c>
      <c r="L4338" s="93">
        <f t="shared" si="280"/>
        <v>0</v>
      </c>
      <c r="M4338" s="94" t="str">
        <f>+IFERROR(VLOOKUP(LEFT(F4338,4),'ESTADAR V3 2025'!$C$4:$G$116,4,0),"")</f>
        <v/>
      </c>
      <c r="N4338" s="95" t="str">
        <f t="shared" si="281"/>
        <v/>
      </c>
      <c r="O4338" s="96" t="str">
        <f t="shared" si="282"/>
        <v/>
      </c>
      <c r="P4338" s="14"/>
      <c r="Q4338" s="14"/>
      <c r="R4338" s="218" t="e">
        <f>+VLOOKUP(F4338,'ESTADAR V3 2025'!$D$125:$G$236,4,FALSE)</f>
        <v>#N/A</v>
      </c>
    </row>
    <row r="4339" spans="1:18" x14ac:dyDescent="0.35">
      <c r="A4339" s="83" t="str">
        <f>IFERROR(VLOOKUP(LEFT(F4339,4),Tabla3[[COD]:[PROCESO]],5,0),"")</f>
        <v/>
      </c>
      <c r="B4339" s="15"/>
      <c r="C4339" s="85"/>
      <c r="D4339" s="84" t="e">
        <f>VLOOKUP(E4339,FINCAS!$A$2:$B$77,2,0)</f>
        <v>#N/A</v>
      </c>
      <c r="E4339" s="15"/>
      <c r="F4339" s="15"/>
      <c r="G4339" s="82" t="e">
        <f>VLOOKUP(F4339,'ESTADAR V3 2025'!$D$125:$E$240,2,0)</f>
        <v>#N/A</v>
      </c>
      <c r="H4339" s="86"/>
      <c r="I4339" s="86"/>
      <c r="J4339" s="15"/>
      <c r="K4339" s="92">
        <f t="shared" si="279"/>
        <v>0</v>
      </c>
      <c r="L4339" s="93">
        <f t="shared" si="280"/>
        <v>0</v>
      </c>
      <c r="M4339" s="94" t="str">
        <f>+IFERROR(VLOOKUP(LEFT(F4339,4),'ESTADAR V3 2025'!$C$4:$G$116,4,0),"")</f>
        <v/>
      </c>
      <c r="N4339" s="95" t="str">
        <f t="shared" si="281"/>
        <v/>
      </c>
      <c r="O4339" s="96" t="str">
        <f t="shared" si="282"/>
        <v/>
      </c>
      <c r="P4339" s="14"/>
      <c r="Q4339" s="14"/>
      <c r="R4339" s="218" t="e">
        <f>+VLOOKUP(F4339,'ESTADAR V3 2025'!$D$125:$G$236,4,FALSE)</f>
        <v>#N/A</v>
      </c>
    </row>
    <row r="4340" spans="1:18" x14ac:dyDescent="0.35">
      <c r="A4340" s="83" t="str">
        <f>IFERROR(VLOOKUP(LEFT(F4340,4),Tabla3[[COD]:[PROCESO]],5,0),"")</f>
        <v/>
      </c>
      <c r="B4340" s="15"/>
      <c r="C4340" s="85"/>
      <c r="D4340" s="84" t="e">
        <f>VLOOKUP(E4340,FINCAS!$A$2:$B$77,2,0)</f>
        <v>#N/A</v>
      </c>
      <c r="E4340" s="15"/>
      <c r="F4340" s="15"/>
      <c r="G4340" s="82" t="e">
        <f>VLOOKUP(F4340,'ESTADAR V3 2025'!$D$125:$E$240,2,0)</f>
        <v>#N/A</v>
      </c>
      <c r="H4340" s="86"/>
      <c r="I4340" s="86"/>
      <c r="J4340" s="15"/>
      <c r="K4340" s="92">
        <f t="shared" si="279"/>
        <v>0</v>
      </c>
      <c r="L4340" s="93">
        <f t="shared" si="280"/>
        <v>0</v>
      </c>
      <c r="M4340" s="94" t="str">
        <f>+IFERROR(VLOOKUP(LEFT(F4340,4),'ESTADAR V3 2025'!$C$4:$G$116,4,0),"")</f>
        <v/>
      </c>
      <c r="N4340" s="95" t="str">
        <f t="shared" si="281"/>
        <v/>
      </c>
      <c r="O4340" s="96" t="str">
        <f t="shared" si="282"/>
        <v/>
      </c>
      <c r="P4340" s="14"/>
      <c r="Q4340" s="14"/>
      <c r="R4340" s="218" t="e">
        <f>+VLOOKUP(F4340,'ESTADAR V3 2025'!$D$125:$G$236,4,FALSE)</f>
        <v>#N/A</v>
      </c>
    </row>
    <row r="4341" spans="1:18" x14ac:dyDescent="0.35">
      <c r="A4341" s="83" t="str">
        <f>IFERROR(VLOOKUP(LEFT(F4341,4),Tabla3[[COD]:[PROCESO]],5,0),"")</f>
        <v/>
      </c>
      <c r="B4341" s="15"/>
      <c r="C4341" s="85"/>
      <c r="D4341" s="84" t="e">
        <f>VLOOKUP(E4341,FINCAS!$A$2:$B$77,2,0)</f>
        <v>#N/A</v>
      </c>
      <c r="E4341" s="15"/>
      <c r="F4341" s="15"/>
      <c r="G4341" s="82" t="e">
        <f>VLOOKUP(F4341,'ESTADAR V3 2025'!$D$125:$E$240,2,0)</f>
        <v>#N/A</v>
      </c>
      <c r="H4341" s="86"/>
      <c r="I4341" s="86"/>
      <c r="J4341" s="15"/>
      <c r="K4341" s="92">
        <f t="shared" si="279"/>
        <v>0</v>
      </c>
      <c r="L4341" s="93">
        <f t="shared" si="280"/>
        <v>0</v>
      </c>
      <c r="M4341" s="94" t="str">
        <f>+IFERROR(VLOOKUP(LEFT(F4341,4),'ESTADAR V3 2025'!$C$4:$G$116,4,0),"")</f>
        <v/>
      </c>
      <c r="N4341" s="95" t="str">
        <f t="shared" si="281"/>
        <v/>
      </c>
      <c r="O4341" s="96" t="str">
        <f t="shared" si="282"/>
        <v/>
      </c>
      <c r="P4341" s="14"/>
      <c r="Q4341" s="14"/>
      <c r="R4341" s="218" t="e">
        <f>+VLOOKUP(F4341,'ESTADAR V3 2025'!$D$125:$G$236,4,FALSE)</f>
        <v>#N/A</v>
      </c>
    </row>
    <row r="4342" spans="1:18" x14ac:dyDescent="0.35">
      <c r="A4342" s="83" t="str">
        <f>IFERROR(VLOOKUP(LEFT(F4342,4),Tabla3[[COD]:[PROCESO]],5,0),"")</f>
        <v/>
      </c>
      <c r="B4342" s="15"/>
      <c r="C4342" s="85"/>
      <c r="D4342" s="84" t="e">
        <f>VLOOKUP(E4342,FINCAS!$A$2:$B$77,2,0)</f>
        <v>#N/A</v>
      </c>
      <c r="E4342" s="15"/>
      <c r="F4342" s="15"/>
      <c r="G4342" s="82" t="e">
        <f>VLOOKUP(F4342,'ESTADAR V3 2025'!$D$125:$E$240,2,0)</f>
        <v>#N/A</v>
      </c>
      <c r="H4342" s="86"/>
      <c r="I4342" s="86"/>
      <c r="J4342" s="15"/>
      <c r="K4342" s="92">
        <f t="shared" si="279"/>
        <v>0</v>
      </c>
      <c r="L4342" s="93">
        <f t="shared" si="280"/>
        <v>0</v>
      </c>
      <c r="M4342" s="94" t="str">
        <f>+IFERROR(VLOOKUP(LEFT(F4342,4),'ESTADAR V3 2025'!$C$4:$G$116,4,0),"")</f>
        <v/>
      </c>
      <c r="N4342" s="95" t="str">
        <f t="shared" si="281"/>
        <v/>
      </c>
      <c r="O4342" s="96" t="str">
        <f t="shared" si="282"/>
        <v/>
      </c>
      <c r="P4342" s="14"/>
      <c r="Q4342" s="14"/>
      <c r="R4342" s="218" t="e">
        <f>+VLOOKUP(F4342,'ESTADAR V3 2025'!$D$125:$G$236,4,FALSE)</f>
        <v>#N/A</v>
      </c>
    </row>
    <row r="4343" spans="1:18" x14ac:dyDescent="0.35">
      <c r="A4343" s="83" t="str">
        <f>IFERROR(VLOOKUP(LEFT(F4343,4),Tabla3[[COD]:[PROCESO]],5,0),"")</f>
        <v/>
      </c>
      <c r="B4343" s="15"/>
      <c r="C4343" s="85"/>
      <c r="D4343" s="84" t="e">
        <f>VLOOKUP(E4343,FINCAS!$A$2:$B$77,2,0)</f>
        <v>#N/A</v>
      </c>
      <c r="E4343" s="15"/>
      <c r="F4343" s="15"/>
      <c r="G4343" s="82" t="e">
        <f>VLOOKUP(F4343,'ESTADAR V3 2025'!$D$125:$E$240,2,0)</f>
        <v>#N/A</v>
      </c>
      <c r="H4343" s="86"/>
      <c r="I4343" s="86"/>
      <c r="J4343" s="15"/>
      <c r="K4343" s="92">
        <f t="shared" si="279"/>
        <v>0</v>
      </c>
      <c r="L4343" s="93">
        <f t="shared" si="280"/>
        <v>0</v>
      </c>
      <c r="M4343" s="94" t="str">
        <f>+IFERROR(VLOOKUP(LEFT(F4343,4),'ESTADAR V3 2025'!$C$4:$G$116,4,0),"")</f>
        <v/>
      </c>
      <c r="N4343" s="95" t="str">
        <f t="shared" si="281"/>
        <v/>
      </c>
      <c r="O4343" s="96" t="str">
        <f t="shared" si="282"/>
        <v/>
      </c>
      <c r="P4343" s="14"/>
      <c r="Q4343" s="14"/>
      <c r="R4343" s="218" t="e">
        <f>+VLOOKUP(F4343,'ESTADAR V3 2025'!$D$125:$G$236,4,FALSE)</f>
        <v>#N/A</v>
      </c>
    </row>
    <row r="4344" spans="1:18" x14ac:dyDescent="0.35">
      <c r="A4344" s="83" t="str">
        <f>IFERROR(VLOOKUP(LEFT(F4344,4),Tabla3[[COD]:[PROCESO]],5,0),"")</f>
        <v/>
      </c>
      <c r="B4344" s="15"/>
      <c r="C4344" s="85"/>
      <c r="D4344" s="84" t="e">
        <f>VLOOKUP(E4344,FINCAS!$A$2:$B$77,2,0)</f>
        <v>#N/A</v>
      </c>
      <c r="E4344" s="15"/>
      <c r="F4344" s="15"/>
      <c r="G4344" s="82" t="e">
        <f>VLOOKUP(F4344,'ESTADAR V3 2025'!$D$125:$E$240,2,0)</f>
        <v>#N/A</v>
      </c>
      <c r="H4344" s="86"/>
      <c r="I4344" s="86"/>
      <c r="J4344" s="15"/>
      <c r="K4344" s="92">
        <f t="shared" si="279"/>
        <v>0</v>
      </c>
      <c r="L4344" s="93">
        <f t="shared" si="280"/>
        <v>0</v>
      </c>
      <c r="M4344" s="94" t="str">
        <f>+IFERROR(VLOOKUP(LEFT(F4344,4),'ESTADAR V3 2025'!$C$4:$G$116,4,0),"")</f>
        <v/>
      </c>
      <c r="N4344" s="95" t="str">
        <f t="shared" si="281"/>
        <v/>
      </c>
      <c r="O4344" s="96" t="str">
        <f t="shared" si="282"/>
        <v/>
      </c>
      <c r="P4344" s="14"/>
      <c r="Q4344" s="14"/>
      <c r="R4344" s="218" t="e">
        <f>+VLOOKUP(F4344,'ESTADAR V3 2025'!$D$125:$G$236,4,FALSE)</f>
        <v>#N/A</v>
      </c>
    </row>
    <row r="4345" spans="1:18" x14ac:dyDescent="0.35">
      <c r="A4345" s="83" t="str">
        <f>IFERROR(VLOOKUP(LEFT(F4345,4),Tabla3[[COD]:[PROCESO]],5,0),"")</f>
        <v/>
      </c>
      <c r="B4345" s="15"/>
      <c r="C4345" s="85"/>
      <c r="D4345" s="84" t="e">
        <f>VLOOKUP(E4345,FINCAS!$A$2:$B$77,2,0)</f>
        <v>#N/A</v>
      </c>
      <c r="E4345" s="15"/>
      <c r="F4345" s="15"/>
      <c r="G4345" s="82" t="e">
        <f>VLOOKUP(F4345,'ESTADAR V3 2025'!$D$125:$E$240,2,0)</f>
        <v>#N/A</v>
      </c>
      <c r="H4345" s="86"/>
      <c r="I4345" s="86"/>
      <c r="J4345" s="15"/>
      <c r="K4345" s="92">
        <f t="shared" si="279"/>
        <v>0</v>
      </c>
      <c r="L4345" s="93">
        <f t="shared" si="280"/>
        <v>0</v>
      </c>
      <c r="M4345" s="94" t="str">
        <f>+IFERROR(VLOOKUP(LEFT(F4345,4),'ESTADAR V3 2025'!$C$4:$G$116,4,0),"")</f>
        <v/>
      </c>
      <c r="N4345" s="95" t="str">
        <f t="shared" si="281"/>
        <v/>
      </c>
      <c r="O4345" s="96" t="str">
        <f t="shared" si="282"/>
        <v/>
      </c>
      <c r="P4345" s="14"/>
      <c r="Q4345" s="14"/>
      <c r="R4345" s="218" t="e">
        <f>+VLOOKUP(F4345,'ESTADAR V3 2025'!$D$125:$G$236,4,FALSE)</f>
        <v>#N/A</v>
      </c>
    </row>
    <row r="4346" spans="1:18" x14ac:dyDescent="0.35">
      <c r="A4346" s="83" t="str">
        <f>IFERROR(VLOOKUP(LEFT(F4346,4),Tabla3[[COD]:[PROCESO]],5,0),"")</f>
        <v/>
      </c>
      <c r="B4346" s="15"/>
      <c r="C4346" s="85"/>
      <c r="D4346" s="84" t="e">
        <f>VLOOKUP(E4346,FINCAS!$A$2:$B$77,2,0)</f>
        <v>#N/A</v>
      </c>
      <c r="E4346" s="15"/>
      <c r="F4346" s="15"/>
      <c r="G4346" s="82" t="e">
        <f>VLOOKUP(F4346,'ESTADAR V3 2025'!$D$125:$E$240,2,0)</f>
        <v>#N/A</v>
      </c>
      <c r="H4346" s="86"/>
      <c r="I4346" s="86"/>
      <c r="J4346" s="15"/>
      <c r="K4346" s="92">
        <f t="shared" si="279"/>
        <v>0</v>
      </c>
      <c r="L4346" s="93">
        <f t="shared" si="280"/>
        <v>0</v>
      </c>
      <c r="M4346" s="94" t="str">
        <f>+IFERROR(VLOOKUP(LEFT(F4346,4),'ESTADAR V3 2025'!$C$4:$G$116,4,0),"")</f>
        <v/>
      </c>
      <c r="N4346" s="95" t="str">
        <f t="shared" si="281"/>
        <v/>
      </c>
      <c r="O4346" s="96" t="str">
        <f t="shared" si="282"/>
        <v/>
      </c>
      <c r="P4346" s="14"/>
      <c r="Q4346" s="14"/>
      <c r="R4346" s="218" t="e">
        <f>+VLOOKUP(F4346,'ESTADAR V3 2025'!$D$125:$G$236,4,FALSE)</f>
        <v>#N/A</v>
      </c>
    </row>
    <row r="4347" spans="1:18" x14ac:dyDescent="0.35">
      <c r="A4347" s="83" t="str">
        <f>IFERROR(VLOOKUP(LEFT(F4347,4),Tabla3[[COD]:[PROCESO]],5,0),"")</f>
        <v/>
      </c>
      <c r="B4347" s="15"/>
      <c r="C4347" s="85"/>
      <c r="D4347" s="84" t="e">
        <f>VLOOKUP(E4347,FINCAS!$A$2:$B$77,2,0)</f>
        <v>#N/A</v>
      </c>
      <c r="E4347" s="15"/>
      <c r="F4347" s="15"/>
      <c r="G4347" s="82" t="e">
        <f>VLOOKUP(F4347,'ESTADAR V3 2025'!$D$125:$E$240,2,0)</f>
        <v>#N/A</v>
      </c>
      <c r="H4347" s="86"/>
      <c r="I4347" s="86"/>
      <c r="J4347" s="15"/>
      <c r="K4347" s="92">
        <f t="shared" si="279"/>
        <v>0</v>
      </c>
      <c r="L4347" s="93">
        <f t="shared" si="280"/>
        <v>0</v>
      </c>
      <c r="M4347" s="94" t="str">
        <f>+IFERROR(VLOOKUP(LEFT(F4347,4),'ESTADAR V3 2025'!$C$4:$G$116,4,0),"")</f>
        <v/>
      </c>
      <c r="N4347" s="95" t="str">
        <f t="shared" si="281"/>
        <v/>
      </c>
      <c r="O4347" s="96" t="str">
        <f t="shared" si="282"/>
        <v/>
      </c>
      <c r="P4347" s="14"/>
      <c r="Q4347" s="14"/>
      <c r="R4347" s="218" t="e">
        <f>+VLOOKUP(F4347,'ESTADAR V3 2025'!$D$125:$G$236,4,FALSE)</f>
        <v>#N/A</v>
      </c>
    </row>
    <row r="4348" spans="1:18" x14ac:dyDescent="0.35">
      <c r="A4348" s="83" t="str">
        <f>IFERROR(VLOOKUP(LEFT(F4348,4),Tabla3[[COD]:[PROCESO]],5,0),"")</f>
        <v/>
      </c>
      <c r="B4348" s="15"/>
      <c r="C4348" s="85"/>
      <c r="D4348" s="84" t="e">
        <f>VLOOKUP(E4348,FINCAS!$A$2:$B$77,2,0)</f>
        <v>#N/A</v>
      </c>
      <c r="E4348" s="15"/>
      <c r="F4348" s="15"/>
      <c r="G4348" s="82" t="e">
        <f>VLOOKUP(F4348,'ESTADAR V3 2025'!$D$125:$E$240,2,0)</f>
        <v>#N/A</v>
      </c>
      <c r="H4348" s="86"/>
      <c r="I4348" s="86"/>
      <c r="J4348" s="15"/>
      <c r="K4348" s="92">
        <f t="shared" si="279"/>
        <v>0</v>
      </c>
      <c r="L4348" s="93">
        <f t="shared" si="280"/>
        <v>0</v>
      </c>
      <c r="M4348" s="94" t="str">
        <f>+IFERROR(VLOOKUP(LEFT(F4348,4),'ESTADAR V3 2025'!$C$4:$G$116,4,0),"")</f>
        <v/>
      </c>
      <c r="N4348" s="95" t="str">
        <f t="shared" si="281"/>
        <v/>
      </c>
      <c r="O4348" s="96" t="str">
        <f t="shared" si="282"/>
        <v/>
      </c>
      <c r="P4348" s="14"/>
      <c r="Q4348" s="14"/>
      <c r="R4348" s="218" t="e">
        <f>+VLOOKUP(F4348,'ESTADAR V3 2025'!$D$125:$G$236,4,FALSE)</f>
        <v>#N/A</v>
      </c>
    </row>
    <row r="4349" spans="1:18" x14ac:dyDescent="0.35">
      <c r="A4349" s="83" t="str">
        <f>IFERROR(VLOOKUP(LEFT(F4349,4),Tabla3[[COD]:[PROCESO]],5,0),"")</f>
        <v/>
      </c>
      <c r="B4349" s="15"/>
      <c r="C4349" s="85"/>
      <c r="D4349" s="84" t="e">
        <f>VLOOKUP(E4349,FINCAS!$A$2:$B$77,2,0)</f>
        <v>#N/A</v>
      </c>
      <c r="E4349" s="15"/>
      <c r="F4349" s="15"/>
      <c r="G4349" s="82" t="e">
        <f>VLOOKUP(F4349,'ESTADAR V3 2025'!$D$125:$E$240,2,0)</f>
        <v>#N/A</v>
      </c>
      <c r="H4349" s="86"/>
      <c r="I4349" s="86"/>
      <c r="J4349" s="15"/>
      <c r="K4349" s="92">
        <f t="shared" si="279"/>
        <v>0</v>
      </c>
      <c r="L4349" s="93">
        <f t="shared" si="280"/>
        <v>0</v>
      </c>
      <c r="M4349" s="94" t="str">
        <f>+IFERROR(VLOOKUP(LEFT(F4349,4),'ESTADAR V3 2025'!$C$4:$G$116,4,0),"")</f>
        <v/>
      </c>
      <c r="N4349" s="95" t="str">
        <f t="shared" si="281"/>
        <v/>
      </c>
      <c r="O4349" s="96" t="str">
        <f t="shared" si="282"/>
        <v/>
      </c>
      <c r="P4349" s="14"/>
      <c r="Q4349" s="14"/>
      <c r="R4349" s="218" t="e">
        <f>+VLOOKUP(F4349,'ESTADAR V3 2025'!$D$125:$G$236,4,FALSE)</f>
        <v>#N/A</v>
      </c>
    </row>
    <row r="4350" spans="1:18" x14ac:dyDescent="0.35">
      <c r="A4350" s="83" t="str">
        <f>IFERROR(VLOOKUP(LEFT(F4350,4),Tabla3[[COD]:[PROCESO]],5,0),"")</f>
        <v/>
      </c>
      <c r="B4350" s="15"/>
      <c r="C4350" s="85"/>
      <c r="D4350" s="84" t="e">
        <f>VLOOKUP(E4350,FINCAS!$A$2:$B$77,2,0)</f>
        <v>#N/A</v>
      </c>
      <c r="E4350" s="15"/>
      <c r="F4350" s="15"/>
      <c r="G4350" s="82" t="e">
        <f>VLOOKUP(F4350,'ESTADAR V3 2025'!$D$125:$E$240,2,0)</f>
        <v>#N/A</v>
      </c>
      <c r="H4350" s="86"/>
      <c r="I4350" s="86"/>
      <c r="J4350" s="15"/>
      <c r="K4350" s="92">
        <f t="shared" si="279"/>
        <v>0</v>
      </c>
      <c r="L4350" s="93">
        <f t="shared" si="280"/>
        <v>0</v>
      </c>
      <c r="M4350" s="94" t="str">
        <f>+IFERROR(VLOOKUP(LEFT(F4350,4),'ESTADAR V3 2025'!$C$4:$G$116,4,0),"")</f>
        <v/>
      </c>
      <c r="N4350" s="95" t="str">
        <f t="shared" si="281"/>
        <v/>
      </c>
      <c r="O4350" s="96" t="str">
        <f t="shared" si="282"/>
        <v/>
      </c>
      <c r="P4350" s="14"/>
      <c r="Q4350" s="14"/>
      <c r="R4350" s="218" t="e">
        <f>+VLOOKUP(F4350,'ESTADAR V3 2025'!$D$125:$G$236,4,FALSE)</f>
        <v>#N/A</v>
      </c>
    </row>
    <row r="4351" spans="1:18" x14ac:dyDescent="0.35">
      <c r="A4351" s="83" t="str">
        <f>IFERROR(VLOOKUP(LEFT(F4351,4),Tabla3[[COD]:[PROCESO]],5,0),"")</f>
        <v/>
      </c>
      <c r="B4351" s="15"/>
      <c r="C4351" s="85"/>
      <c r="D4351" s="84" t="e">
        <f>VLOOKUP(E4351,FINCAS!$A$2:$B$77,2,0)</f>
        <v>#N/A</v>
      </c>
      <c r="E4351" s="15"/>
      <c r="F4351" s="15"/>
      <c r="G4351" s="82" t="e">
        <f>VLOOKUP(F4351,'ESTADAR V3 2025'!$D$125:$E$240,2,0)</f>
        <v>#N/A</v>
      </c>
      <c r="H4351" s="86"/>
      <c r="I4351" s="86"/>
      <c r="J4351" s="15"/>
      <c r="K4351" s="92">
        <f t="shared" si="279"/>
        <v>0</v>
      </c>
      <c r="L4351" s="93">
        <f t="shared" si="280"/>
        <v>0</v>
      </c>
      <c r="M4351" s="94" t="str">
        <f>+IFERROR(VLOOKUP(LEFT(F4351,4),'ESTADAR V3 2025'!$C$4:$G$116,4,0),"")</f>
        <v/>
      </c>
      <c r="N4351" s="95" t="str">
        <f t="shared" si="281"/>
        <v/>
      </c>
      <c r="O4351" s="96" t="str">
        <f t="shared" si="282"/>
        <v/>
      </c>
      <c r="P4351" s="14"/>
      <c r="Q4351" s="14"/>
      <c r="R4351" s="218" t="e">
        <f>+VLOOKUP(F4351,'ESTADAR V3 2025'!$D$125:$G$236,4,FALSE)</f>
        <v>#N/A</v>
      </c>
    </row>
    <row r="4352" spans="1:18" x14ac:dyDescent="0.35">
      <c r="A4352" s="83" t="str">
        <f>IFERROR(VLOOKUP(LEFT(F4352,4),Tabla3[[COD]:[PROCESO]],5,0),"")</f>
        <v/>
      </c>
      <c r="B4352" s="15"/>
      <c r="C4352" s="85"/>
      <c r="D4352" s="84" t="e">
        <f>VLOOKUP(E4352,FINCAS!$A$2:$B$77,2,0)</f>
        <v>#N/A</v>
      </c>
      <c r="E4352" s="15"/>
      <c r="F4352" s="15"/>
      <c r="G4352" s="82" t="e">
        <f>VLOOKUP(F4352,'ESTADAR V3 2025'!$D$125:$E$240,2,0)</f>
        <v>#N/A</v>
      </c>
      <c r="H4352" s="86"/>
      <c r="I4352" s="86"/>
      <c r="J4352" s="15"/>
      <c r="K4352" s="92">
        <f t="shared" si="279"/>
        <v>0</v>
      </c>
      <c r="L4352" s="93">
        <f t="shared" si="280"/>
        <v>0</v>
      </c>
      <c r="M4352" s="94" t="str">
        <f>+IFERROR(VLOOKUP(LEFT(F4352,4),'ESTADAR V3 2025'!$C$4:$G$116,4,0),"")</f>
        <v/>
      </c>
      <c r="N4352" s="95" t="str">
        <f t="shared" si="281"/>
        <v/>
      </c>
      <c r="O4352" s="96" t="str">
        <f t="shared" si="282"/>
        <v/>
      </c>
      <c r="P4352" s="14"/>
      <c r="Q4352" s="14"/>
      <c r="R4352" s="218" t="e">
        <f>+VLOOKUP(F4352,'ESTADAR V3 2025'!$D$125:$G$236,4,FALSE)</f>
        <v>#N/A</v>
      </c>
    </row>
    <row r="4353" spans="1:18" x14ac:dyDescent="0.35">
      <c r="A4353" s="83" t="str">
        <f>IFERROR(VLOOKUP(LEFT(F4353,4),Tabla3[[COD]:[PROCESO]],5,0),"")</f>
        <v/>
      </c>
      <c r="B4353" s="15"/>
      <c r="C4353" s="85"/>
      <c r="D4353" s="84" t="e">
        <f>VLOOKUP(E4353,FINCAS!$A$2:$B$77,2,0)</f>
        <v>#N/A</v>
      </c>
      <c r="E4353" s="15"/>
      <c r="F4353" s="15"/>
      <c r="G4353" s="82" t="e">
        <f>VLOOKUP(F4353,'ESTADAR V3 2025'!$D$125:$E$240,2,0)</f>
        <v>#N/A</v>
      </c>
      <c r="H4353" s="86"/>
      <c r="I4353" s="86"/>
      <c r="J4353" s="15"/>
      <c r="K4353" s="92">
        <f t="shared" si="279"/>
        <v>0</v>
      </c>
      <c r="L4353" s="93">
        <f t="shared" si="280"/>
        <v>0</v>
      </c>
      <c r="M4353" s="94" t="str">
        <f>+IFERROR(VLOOKUP(LEFT(F4353,4),'ESTADAR V3 2025'!$C$4:$G$116,4,0),"")</f>
        <v/>
      </c>
      <c r="N4353" s="95" t="str">
        <f t="shared" si="281"/>
        <v/>
      </c>
      <c r="O4353" s="96" t="str">
        <f t="shared" si="282"/>
        <v/>
      </c>
      <c r="P4353" s="14"/>
      <c r="Q4353" s="14"/>
      <c r="R4353" s="218" t="e">
        <f>+VLOOKUP(F4353,'ESTADAR V3 2025'!$D$125:$G$236,4,FALSE)</f>
        <v>#N/A</v>
      </c>
    </row>
    <row r="4354" spans="1:18" x14ac:dyDescent="0.35">
      <c r="A4354" s="83" t="str">
        <f>IFERROR(VLOOKUP(LEFT(F4354,4),Tabla3[[COD]:[PROCESO]],5,0),"")</f>
        <v/>
      </c>
      <c r="B4354" s="15"/>
      <c r="C4354" s="85"/>
      <c r="D4354" s="84" t="e">
        <f>VLOOKUP(E4354,FINCAS!$A$2:$B$77,2,0)</f>
        <v>#N/A</v>
      </c>
      <c r="E4354" s="15"/>
      <c r="F4354" s="15"/>
      <c r="G4354" s="82" t="e">
        <f>VLOOKUP(F4354,'ESTADAR V3 2025'!$D$125:$E$240,2,0)</f>
        <v>#N/A</v>
      </c>
      <c r="H4354" s="86"/>
      <c r="I4354" s="86"/>
      <c r="J4354" s="15"/>
      <c r="K4354" s="92">
        <f t="shared" si="279"/>
        <v>0</v>
      </c>
      <c r="L4354" s="93">
        <f t="shared" si="280"/>
        <v>0</v>
      </c>
      <c r="M4354" s="94" t="str">
        <f>+IFERROR(VLOOKUP(LEFT(F4354,4),'ESTADAR V3 2025'!$C$4:$G$116,4,0),"")</f>
        <v/>
      </c>
      <c r="N4354" s="95" t="str">
        <f t="shared" si="281"/>
        <v/>
      </c>
      <c r="O4354" s="96" t="str">
        <f t="shared" si="282"/>
        <v/>
      </c>
      <c r="P4354" s="14"/>
      <c r="Q4354" s="14"/>
      <c r="R4354" s="218" t="e">
        <f>+VLOOKUP(F4354,'ESTADAR V3 2025'!$D$125:$G$236,4,FALSE)</f>
        <v>#N/A</v>
      </c>
    </row>
    <row r="4355" spans="1:18" x14ac:dyDescent="0.35">
      <c r="A4355" s="83" t="str">
        <f>IFERROR(VLOOKUP(LEFT(F4355,4),Tabla3[[COD]:[PROCESO]],5,0),"")</f>
        <v/>
      </c>
      <c r="B4355" s="15"/>
      <c r="C4355" s="85"/>
      <c r="D4355" s="84" t="e">
        <f>VLOOKUP(E4355,FINCAS!$A$2:$B$77,2,0)</f>
        <v>#N/A</v>
      </c>
      <c r="E4355" s="15"/>
      <c r="F4355" s="15"/>
      <c r="G4355" s="82" t="e">
        <f>VLOOKUP(F4355,'ESTADAR V3 2025'!$D$125:$E$240,2,0)</f>
        <v>#N/A</v>
      </c>
      <c r="H4355" s="86"/>
      <c r="I4355" s="86"/>
      <c r="J4355" s="15"/>
      <c r="K4355" s="92">
        <f t="shared" si="279"/>
        <v>0</v>
      </c>
      <c r="L4355" s="93">
        <f t="shared" si="280"/>
        <v>0</v>
      </c>
      <c r="M4355" s="94" t="str">
        <f>+IFERROR(VLOOKUP(LEFT(F4355,4),'ESTADAR V3 2025'!$C$4:$G$116,4,0),"")</f>
        <v/>
      </c>
      <c r="N4355" s="95" t="str">
        <f t="shared" si="281"/>
        <v/>
      </c>
      <c r="O4355" s="96" t="str">
        <f t="shared" si="282"/>
        <v/>
      </c>
      <c r="P4355" s="14"/>
      <c r="Q4355" s="14"/>
      <c r="R4355" s="218" t="e">
        <f>+VLOOKUP(F4355,'ESTADAR V3 2025'!$D$125:$G$236,4,FALSE)</f>
        <v>#N/A</v>
      </c>
    </row>
    <row r="4356" spans="1:18" x14ac:dyDescent="0.35">
      <c r="A4356" s="83" t="str">
        <f>IFERROR(VLOOKUP(LEFT(F4356,4),Tabla3[[COD]:[PROCESO]],5,0),"")</f>
        <v/>
      </c>
      <c r="B4356" s="15"/>
      <c r="C4356" s="85"/>
      <c r="D4356" s="84" t="e">
        <f>VLOOKUP(E4356,FINCAS!$A$2:$B$77,2,0)</f>
        <v>#N/A</v>
      </c>
      <c r="E4356" s="15"/>
      <c r="F4356" s="15"/>
      <c r="G4356" s="82" t="e">
        <f>VLOOKUP(F4356,'ESTADAR V3 2025'!$D$125:$E$240,2,0)</f>
        <v>#N/A</v>
      </c>
      <c r="H4356" s="86"/>
      <c r="I4356" s="86"/>
      <c r="J4356" s="15"/>
      <c r="K4356" s="92">
        <f t="shared" si="279"/>
        <v>0</v>
      </c>
      <c r="L4356" s="93">
        <f t="shared" si="280"/>
        <v>0</v>
      </c>
      <c r="M4356" s="94" t="str">
        <f>+IFERROR(VLOOKUP(LEFT(F4356,4),'ESTADAR V3 2025'!$C$4:$G$116,4,0),"")</f>
        <v/>
      </c>
      <c r="N4356" s="95" t="str">
        <f t="shared" si="281"/>
        <v/>
      </c>
      <c r="O4356" s="96" t="str">
        <f t="shared" si="282"/>
        <v/>
      </c>
      <c r="P4356" s="14"/>
      <c r="Q4356" s="14"/>
      <c r="R4356" s="218" t="e">
        <f>+VLOOKUP(F4356,'ESTADAR V3 2025'!$D$125:$G$236,4,FALSE)</f>
        <v>#N/A</v>
      </c>
    </row>
    <row r="4357" spans="1:18" x14ac:dyDescent="0.35">
      <c r="A4357" s="83" t="str">
        <f>IFERROR(VLOOKUP(LEFT(F4357,4),Tabla3[[COD]:[PROCESO]],5,0),"")</f>
        <v/>
      </c>
      <c r="B4357" s="15"/>
      <c r="C4357" s="85"/>
      <c r="D4357" s="84" t="e">
        <f>VLOOKUP(E4357,FINCAS!$A$2:$B$77,2,0)</f>
        <v>#N/A</v>
      </c>
      <c r="E4357" s="15"/>
      <c r="F4357" s="15"/>
      <c r="G4357" s="82" t="e">
        <f>VLOOKUP(F4357,'ESTADAR V3 2025'!$D$125:$E$240,2,0)</f>
        <v>#N/A</v>
      </c>
      <c r="H4357" s="86"/>
      <c r="I4357" s="86"/>
      <c r="J4357" s="15"/>
      <c r="K4357" s="92">
        <f t="shared" si="279"/>
        <v>0</v>
      </c>
      <c r="L4357" s="93">
        <f t="shared" si="280"/>
        <v>0</v>
      </c>
      <c r="M4357" s="94" t="str">
        <f>+IFERROR(VLOOKUP(LEFT(F4357,4),'ESTADAR V3 2025'!$C$4:$G$116,4,0),"")</f>
        <v/>
      </c>
      <c r="N4357" s="95" t="str">
        <f t="shared" si="281"/>
        <v/>
      </c>
      <c r="O4357" s="96" t="str">
        <f t="shared" si="282"/>
        <v/>
      </c>
      <c r="P4357" s="14"/>
      <c r="Q4357" s="14"/>
      <c r="R4357" s="218" t="e">
        <f>+VLOOKUP(F4357,'ESTADAR V3 2025'!$D$125:$G$236,4,FALSE)</f>
        <v>#N/A</v>
      </c>
    </row>
    <row r="4358" spans="1:18" x14ac:dyDescent="0.35">
      <c r="A4358" s="83" t="str">
        <f>IFERROR(VLOOKUP(LEFT(F4358,4),Tabla3[[COD]:[PROCESO]],5,0),"")</f>
        <v/>
      </c>
      <c r="B4358" s="15"/>
      <c r="C4358" s="85"/>
      <c r="D4358" s="84" t="e">
        <f>VLOOKUP(E4358,FINCAS!$A$2:$B$77,2,0)</f>
        <v>#N/A</v>
      </c>
      <c r="E4358" s="15"/>
      <c r="F4358" s="15"/>
      <c r="G4358" s="82" t="e">
        <f>VLOOKUP(F4358,'ESTADAR V3 2025'!$D$125:$E$240,2,0)</f>
        <v>#N/A</v>
      </c>
      <c r="H4358" s="86"/>
      <c r="I4358" s="86"/>
      <c r="J4358" s="15"/>
      <c r="K4358" s="92">
        <f t="shared" si="279"/>
        <v>0</v>
      </c>
      <c r="L4358" s="93">
        <f t="shared" si="280"/>
        <v>0</v>
      </c>
      <c r="M4358" s="94" t="str">
        <f>+IFERROR(VLOOKUP(LEFT(F4358,4),'ESTADAR V3 2025'!$C$4:$G$116,4,0),"")</f>
        <v/>
      </c>
      <c r="N4358" s="95" t="str">
        <f t="shared" si="281"/>
        <v/>
      </c>
      <c r="O4358" s="96" t="str">
        <f t="shared" si="282"/>
        <v/>
      </c>
      <c r="P4358" s="14"/>
      <c r="Q4358" s="14"/>
      <c r="R4358" s="218" t="e">
        <f>+VLOOKUP(F4358,'ESTADAR V3 2025'!$D$125:$G$236,4,FALSE)</f>
        <v>#N/A</v>
      </c>
    </row>
    <row r="4359" spans="1:18" x14ac:dyDescent="0.35">
      <c r="A4359" s="83" t="str">
        <f>IFERROR(VLOOKUP(LEFT(F4359,4),Tabla3[[COD]:[PROCESO]],5,0),"")</f>
        <v/>
      </c>
      <c r="B4359" s="15"/>
      <c r="C4359" s="85"/>
      <c r="D4359" s="84" t="e">
        <f>VLOOKUP(E4359,FINCAS!$A$2:$B$77,2,0)</f>
        <v>#N/A</v>
      </c>
      <c r="E4359" s="15"/>
      <c r="F4359" s="15"/>
      <c r="G4359" s="82" t="e">
        <f>VLOOKUP(F4359,'ESTADAR V3 2025'!$D$125:$E$240,2,0)</f>
        <v>#N/A</v>
      </c>
      <c r="H4359" s="86"/>
      <c r="I4359" s="86"/>
      <c r="J4359" s="15"/>
      <c r="K4359" s="92">
        <f t="shared" si="279"/>
        <v>0</v>
      </c>
      <c r="L4359" s="93">
        <f t="shared" si="280"/>
        <v>0</v>
      </c>
      <c r="M4359" s="94" t="str">
        <f>+IFERROR(VLOOKUP(LEFT(F4359,4),'ESTADAR V3 2025'!$C$4:$G$116,4,0),"")</f>
        <v/>
      </c>
      <c r="N4359" s="95" t="str">
        <f t="shared" si="281"/>
        <v/>
      </c>
      <c r="O4359" s="96" t="str">
        <f t="shared" si="282"/>
        <v/>
      </c>
      <c r="P4359" s="14"/>
      <c r="Q4359" s="14"/>
      <c r="R4359" s="218" t="e">
        <f>+VLOOKUP(F4359,'ESTADAR V3 2025'!$D$125:$G$236,4,FALSE)</f>
        <v>#N/A</v>
      </c>
    </row>
    <row r="4360" spans="1:18" x14ac:dyDescent="0.35">
      <c r="A4360" s="83" t="str">
        <f>IFERROR(VLOOKUP(LEFT(F4360,4),Tabla3[[COD]:[PROCESO]],5,0),"")</f>
        <v/>
      </c>
      <c r="B4360" s="15"/>
      <c r="C4360" s="85"/>
      <c r="D4360" s="84" t="e">
        <f>VLOOKUP(E4360,FINCAS!$A$2:$B$77,2,0)</f>
        <v>#N/A</v>
      </c>
      <c r="E4360" s="15"/>
      <c r="F4360" s="15"/>
      <c r="G4360" s="82" t="e">
        <f>VLOOKUP(F4360,'ESTADAR V3 2025'!$D$125:$E$240,2,0)</f>
        <v>#N/A</v>
      </c>
      <c r="H4360" s="86"/>
      <c r="I4360" s="86"/>
      <c r="J4360" s="15"/>
      <c r="K4360" s="92">
        <f t="shared" si="279"/>
        <v>0</v>
      </c>
      <c r="L4360" s="93">
        <f t="shared" si="280"/>
        <v>0</v>
      </c>
      <c r="M4360" s="94" t="str">
        <f>+IFERROR(VLOOKUP(LEFT(F4360,4),'ESTADAR V3 2025'!$C$4:$G$116,4,0),"")</f>
        <v/>
      </c>
      <c r="N4360" s="95" t="str">
        <f t="shared" si="281"/>
        <v/>
      </c>
      <c r="O4360" s="96" t="str">
        <f t="shared" si="282"/>
        <v/>
      </c>
      <c r="P4360" s="14"/>
      <c r="Q4360" s="14"/>
      <c r="R4360" s="218" t="e">
        <f>+VLOOKUP(F4360,'ESTADAR V3 2025'!$D$125:$G$236,4,FALSE)</f>
        <v>#N/A</v>
      </c>
    </row>
    <row r="4361" spans="1:18" x14ac:dyDescent="0.35">
      <c r="A4361" s="83" t="str">
        <f>IFERROR(VLOOKUP(LEFT(F4361,4),Tabla3[[COD]:[PROCESO]],5,0),"")</f>
        <v/>
      </c>
      <c r="B4361" s="15"/>
      <c r="C4361" s="85"/>
      <c r="D4361" s="84" t="e">
        <f>VLOOKUP(E4361,FINCAS!$A$2:$B$77,2,0)</f>
        <v>#N/A</v>
      </c>
      <c r="E4361" s="15"/>
      <c r="F4361" s="15"/>
      <c r="G4361" s="82" t="e">
        <f>VLOOKUP(F4361,'ESTADAR V3 2025'!$D$125:$E$240,2,0)</f>
        <v>#N/A</v>
      </c>
      <c r="H4361" s="86"/>
      <c r="I4361" s="86"/>
      <c r="J4361" s="15"/>
      <c r="K4361" s="92">
        <f t="shared" si="279"/>
        <v>0</v>
      </c>
      <c r="L4361" s="93">
        <f t="shared" si="280"/>
        <v>0</v>
      </c>
      <c r="M4361" s="94" t="str">
        <f>+IFERROR(VLOOKUP(LEFT(F4361,4),'ESTADAR V3 2025'!$C$4:$G$116,4,0),"")</f>
        <v/>
      </c>
      <c r="N4361" s="95" t="str">
        <f t="shared" si="281"/>
        <v/>
      </c>
      <c r="O4361" s="96" t="str">
        <f t="shared" si="282"/>
        <v/>
      </c>
      <c r="P4361" s="14"/>
      <c r="Q4361" s="14"/>
      <c r="R4361" s="218" t="e">
        <f>+VLOOKUP(F4361,'ESTADAR V3 2025'!$D$125:$G$236,4,FALSE)</f>
        <v>#N/A</v>
      </c>
    </row>
    <row r="4362" spans="1:18" x14ac:dyDescent="0.35">
      <c r="A4362" s="83" t="str">
        <f>IFERROR(VLOOKUP(LEFT(F4362,4),Tabla3[[COD]:[PROCESO]],5,0),"")</f>
        <v/>
      </c>
      <c r="B4362" s="15"/>
      <c r="C4362" s="85"/>
      <c r="D4362" s="84" t="e">
        <f>VLOOKUP(E4362,FINCAS!$A$2:$B$77,2,0)</f>
        <v>#N/A</v>
      </c>
      <c r="E4362" s="15"/>
      <c r="F4362" s="15"/>
      <c r="G4362" s="82" t="e">
        <f>VLOOKUP(F4362,'ESTADAR V3 2025'!$D$125:$E$240,2,0)</f>
        <v>#N/A</v>
      </c>
      <c r="H4362" s="86"/>
      <c r="I4362" s="86"/>
      <c r="J4362" s="15"/>
      <c r="K4362" s="92">
        <f t="shared" si="279"/>
        <v>0</v>
      </c>
      <c r="L4362" s="93">
        <f t="shared" si="280"/>
        <v>0</v>
      </c>
      <c r="M4362" s="94" t="str">
        <f>+IFERROR(VLOOKUP(LEFT(F4362,4),'ESTADAR V3 2025'!$C$4:$G$116,4,0),"")</f>
        <v/>
      </c>
      <c r="N4362" s="95" t="str">
        <f t="shared" si="281"/>
        <v/>
      </c>
      <c r="O4362" s="96" t="str">
        <f t="shared" si="282"/>
        <v/>
      </c>
      <c r="P4362" s="14"/>
      <c r="Q4362" s="14"/>
      <c r="R4362" s="218" t="e">
        <f>+VLOOKUP(F4362,'ESTADAR V3 2025'!$D$125:$G$236,4,FALSE)</f>
        <v>#N/A</v>
      </c>
    </row>
    <row r="4363" spans="1:18" x14ac:dyDescent="0.35">
      <c r="A4363" s="83" t="str">
        <f>IFERROR(VLOOKUP(LEFT(F4363,4),Tabla3[[COD]:[PROCESO]],5,0),"")</f>
        <v/>
      </c>
      <c r="B4363" s="15"/>
      <c r="C4363" s="85"/>
      <c r="D4363" s="84" t="e">
        <f>VLOOKUP(E4363,FINCAS!$A$2:$B$77,2,0)</f>
        <v>#N/A</v>
      </c>
      <c r="E4363" s="15"/>
      <c r="F4363" s="15"/>
      <c r="G4363" s="82" t="e">
        <f>VLOOKUP(F4363,'ESTADAR V3 2025'!$D$125:$E$240,2,0)</f>
        <v>#N/A</v>
      </c>
      <c r="H4363" s="86"/>
      <c r="I4363" s="86"/>
      <c r="J4363" s="15"/>
      <c r="K4363" s="92">
        <f t="shared" si="279"/>
        <v>0</v>
      </c>
      <c r="L4363" s="93">
        <f t="shared" si="280"/>
        <v>0</v>
      </c>
      <c r="M4363" s="94" t="str">
        <f>+IFERROR(VLOOKUP(LEFT(F4363,4),'ESTADAR V3 2025'!$C$4:$G$116,4,0),"")</f>
        <v/>
      </c>
      <c r="N4363" s="95" t="str">
        <f t="shared" si="281"/>
        <v/>
      </c>
      <c r="O4363" s="96" t="str">
        <f t="shared" si="282"/>
        <v/>
      </c>
      <c r="P4363" s="14"/>
      <c r="Q4363" s="14"/>
      <c r="R4363" s="218" t="e">
        <f>+VLOOKUP(F4363,'ESTADAR V3 2025'!$D$125:$G$236,4,FALSE)</f>
        <v>#N/A</v>
      </c>
    </row>
    <row r="4364" spans="1:18" x14ac:dyDescent="0.35">
      <c r="A4364" s="83" t="str">
        <f>IFERROR(VLOOKUP(LEFT(F4364,4),Tabla3[[COD]:[PROCESO]],5,0),"")</f>
        <v/>
      </c>
      <c r="B4364" s="15"/>
      <c r="C4364" s="85"/>
      <c r="D4364" s="84" t="e">
        <f>VLOOKUP(E4364,FINCAS!$A$2:$B$77,2,0)</f>
        <v>#N/A</v>
      </c>
      <c r="E4364" s="15"/>
      <c r="F4364" s="15"/>
      <c r="G4364" s="82" t="e">
        <f>VLOOKUP(F4364,'ESTADAR V3 2025'!$D$125:$E$240,2,0)</f>
        <v>#N/A</v>
      </c>
      <c r="H4364" s="86"/>
      <c r="I4364" s="86"/>
      <c r="J4364" s="15"/>
      <c r="K4364" s="92">
        <f t="shared" si="279"/>
        <v>0</v>
      </c>
      <c r="L4364" s="93">
        <f t="shared" si="280"/>
        <v>0</v>
      </c>
      <c r="M4364" s="94" t="str">
        <f>+IFERROR(VLOOKUP(LEFT(F4364,4),'ESTADAR V3 2025'!$C$4:$G$116,4,0),"")</f>
        <v/>
      </c>
      <c r="N4364" s="95" t="str">
        <f t="shared" si="281"/>
        <v/>
      </c>
      <c r="O4364" s="96" t="str">
        <f t="shared" si="282"/>
        <v/>
      </c>
      <c r="P4364" s="14"/>
      <c r="Q4364" s="14"/>
      <c r="R4364" s="218" t="e">
        <f>+VLOOKUP(F4364,'ESTADAR V3 2025'!$D$125:$G$236,4,FALSE)</f>
        <v>#N/A</v>
      </c>
    </row>
    <row r="4365" spans="1:18" x14ac:dyDescent="0.35">
      <c r="A4365" s="83" t="str">
        <f>IFERROR(VLOOKUP(LEFT(F4365,4),Tabla3[[COD]:[PROCESO]],5,0),"")</f>
        <v/>
      </c>
      <c r="B4365" s="15"/>
      <c r="C4365" s="85"/>
      <c r="D4365" s="84" t="e">
        <f>VLOOKUP(E4365,FINCAS!$A$2:$B$77,2,0)</f>
        <v>#N/A</v>
      </c>
      <c r="E4365" s="15"/>
      <c r="F4365" s="15"/>
      <c r="G4365" s="82" t="e">
        <f>VLOOKUP(F4365,'ESTADAR V3 2025'!$D$125:$E$240,2,0)</f>
        <v>#N/A</v>
      </c>
      <c r="H4365" s="86"/>
      <c r="I4365" s="86"/>
      <c r="J4365" s="15"/>
      <c r="K4365" s="92">
        <f t="shared" si="279"/>
        <v>0</v>
      </c>
      <c r="L4365" s="93">
        <f t="shared" si="280"/>
        <v>0</v>
      </c>
      <c r="M4365" s="94" t="str">
        <f>+IFERROR(VLOOKUP(LEFT(F4365,4),'ESTADAR V3 2025'!$C$4:$G$116,4,0),"")</f>
        <v/>
      </c>
      <c r="N4365" s="95" t="str">
        <f t="shared" si="281"/>
        <v/>
      </c>
      <c r="O4365" s="96" t="str">
        <f t="shared" si="282"/>
        <v/>
      </c>
      <c r="P4365" s="14"/>
      <c r="Q4365" s="14"/>
      <c r="R4365" s="218" t="e">
        <f>+VLOOKUP(F4365,'ESTADAR V3 2025'!$D$125:$G$236,4,FALSE)</f>
        <v>#N/A</v>
      </c>
    </row>
    <row r="4366" spans="1:18" x14ac:dyDescent="0.35">
      <c r="A4366" s="83" t="str">
        <f>IFERROR(VLOOKUP(LEFT(F4366,4),Tabla3[[COD]:[PROCESO]],5,0),"")</f>
        <v/>
      </c>
      <c r="B4366" s="15"/>
      <c r="C4366" s="85"/>
      <c r="D4366" s="84" t="e">
        <f>VLOOKUP(E4366,FINCAS!$A$2:$B$77,2,0)</f>
        <v>#N/A</v>
      </c>
      <c r="E4366" s="15"/>
      <c r="F4366" s="15"/>
      <c r="G4366" s="82" t="e">
        <f>VLOOKUP(F4366,'ESTADAR V3 2025'!$D$125:$E$240,2,0)</f>
        <v>#N/A</v>
      </c>
      <c r="H4366" s="86"/>
      <c r="I4366" s="86"/>
      <c r="J4366" s="15"/>
      <c r="K4366" s="92">
        <f t="shared" si="279"/>
        <v>0</v>
      </c>
      <c r="L4366" s="93">
        <f t="shared" si="280"/>
        <v>0</v>
      </c>
      <c r="M4366" s="94" t="str">
        <f>+IFERROR(VLOOKUP(LEFT(F4366,4),'ESTADAR V3 2025'!$C$4:$G$116,4,0),"")</f>
        <v/>
      </c>
      <c r="N4366" s="95" t="str">
        <f t="shared" si="281"/>
        <v/>
      </c>
      <c r="O4366" s="96" t="str">
        <f t="shared" si="282"/>
        <v/>
      </c>
      <c r="P4366" s="14"/>
      <c r="Q4366" s="14"/>
      <c r="R4366" s="218" t="e">
        <f>+VLOOKUP(F4366,'ESTADAR V3 2025'!$D$125:$G$236,4,FALSE)</f>
        <v>#N/A</v>
      </c>
    </row>
    <row r="4367" spans="1:18" x14ac:dyDescent="0.35">
      <c r="A4367" s="83" t="str">
        <f>IFERROR(VLOOKUP(LEFT(F4367,4),Tabla3[[COD]:[PROCESO]],5,0),"")</f>
        <v/>
      </c>
      <c r="B4367" s="15"/>
      <c r="C4367" s="85"/>
      <c r="D4367" s="84" t="e">
        <f>VLOOKUP(E4367,FINCAS!$A$2:$B$77,2,0)</f>
        <v>#N/A</v>
      </c>
      <c r="E4367" s="15"/>
      <c r="F4367" s="15"/>
      <c r="G4367" s="82" t="e">
        <f>VLOOKUP(F4367,'ESTADAR V3 2025'!$D$125:$E$240,2,0)</f>
        <v>#N/A</v>
      </c>
      <c r="H4367" s="86"/>
      <c r="I4367" s="86"/>
      <c r="J4367" s="15"/>
      <c r="K4367" s="92">
        <f t="shared" si="279"/>
        <v>0</v>
      </c>
      <c r="L4367" s="93">
        <f t="shared" si="280"/>
        <v>0</v>
      </c>
      <c r="M4367" s="94" t="str">
        <f>+IFERROR(VLOOKUP(LEFT(F4367,4),'ESTADAR V3 2025'!$C$4:$G$116,4,0),"")</f>
        <v/>
      </c>
      <c r="N4367" s="95" t="str">
        <f t="shared" si="281"/>
        <v/>
      </c>
      <c r="O4367" s="96" t="str">
        <f t="shared" si="282"/>
        <v/>
      </c>
      <c r="P4367" s="14"/>
      <c r="Q4367" s="14"/>
      <c r="R4367" s="218" t="e">
        <f>+VLOOKUP(F4367,'ESTADAR V3 2025'!$D$125:$G$236,4,FALSE)</f>
        <v>#N/A</v>
      </c>
    </row>
    <row r="4368" spans="1:18" x14ac:dyDescent="0.35">
      <c r="A4368" s="83" t="str">
        <f>IFERROR(VLOOKUP(LEFT(F4368,4),Tabla3[[COD]:[PROCESO]],5,0),"")</f>
        <v/>
      </c>
      <c r="B4368" s="15"/>
      <c r="C4368" s="85"/>
      <c r="D4368" s="84" t="e">
        <f>VLOOKUP(E4368,FINCAS!$A$2:$B$77,2,0)</f>
        <v>#N/A</v>
      </c>
      <c r="E4368" s="15"/>
      <c r="F4368" s="15"/>
      <c r="G4368" s="82" t="e">
        <f>VLOOKUP(F4368,'ESTADAR V3 2025'!$D$125:$E$240,2,0)</f>
        <v>#N/A</v>
      </c>
      <c r="H4368" s="86"/>
      <c r="I4368" s="86"/>
      <c r="J4368" s="15"/>
      <c r="K4368" s="92">
        <f t="shared" si="279"/>
        <v>0</v>
      </c>
      <c r="L4368" s="93">
        <f t="shared" si="280"/>
        <v>0</v>
      </c>
      <c r="M4368" s="94" t="str">
        <f>+IFERROR(VLOOKUP(LEFT(F4368,4),'ESTADAR V3 2025'!$C$4:$G$116,4,0),"")</f>
        <v/>
      </c>
      <c r="N4368" s="95" t="str">
        <f t="shared" si="281"/>
        <v/>
      </c>
      <c r="O4368" s="96" t="str">
        <f t="shared" si="282"/>
        <v/>
      </c>
      <c r="P4368" s="14"/>
      <c r="Q4368" s="14"/>
      <c r="R4368" s="218" t="e">
        <f>+VLOOKUP(F4368,'ESTADAR V3 2025'!$D$125:$G$236,4,FALSE)</f>
        <v>#N/A</v>
      </c>
    </row>
  </sheetData>
  <sheetProtection algorithmName="SHA-512" hashValue="96skwiUI3iQW3KHhaFCOnomvo4Qeq2olJgDr/c9VZsNcoOWshlu29SacJsble6Br+goiVYrqm0jYsp7ZQGyrQw==" saltValue="/nrwb7tkFDJpEKDRR9eIww==" spinCount="100000" sheet="1" objects="1" scenarios="1" autoFilter="0"/>
  <autoFilter ref="A1:R4368" xr:uid="{00000000-0001-0000-0200-000000000000}"/>
  <phoneticPr fontId="15" type="noConversion"/>
  <conditionalFormatting sqref="O2:O4368">
    <cfRule type="cellIs" dxfId="45" priority="1" operator="greaterThan">
      <formula>1.2</formula>
    </cfRule>
    <cfRule type="cellIs" dxfId="44" priority="2" operator="between">
      <formula>1.000000001</formula>
      <formula>1.199999999</formula>
    </cfRule>
    <cfRule type="cellIs" dxfId="43" priority="3" operator="between">
      <formula>0</formula>
      <formula>0.7</formula>
    </cfRule>
    <cfRule type="cellIs" priority="4" operator="equal">
      <formula>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8DF07E-9BFE-4905-A587-0123C926B624}">
          <x14:formula1>
            <xm:f>'ESTADAR V3 2025'!$D$124:$D$237</xm:f>
          </x14:formula1>
          <xm:sqref>F2:F4368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AE82-1AED-47AC-A509-5631F298352E}">
  <sheetPr codeName="Hoja6"/>
  <dimension ref="A3:C30"/>
  <sheetViews>
    <sheetView workbookViewId="0">
      <selection activeCell="F12" sqref="F12"/>
    </sheetView>
  </sheetViews>
  <sheetFormatPr baseColWidth="10" defaultColWidth="11.453125" defaultRowHeight="14.5" x14ac:dyDescent="0.35"/>
  <cols>
    <col min="1" max="1" width="17.54296875" bestFit="1" customWidth="1"/>
    <col min="2" max="2" width="32.7265625" bestFit="1" customWidth="1"/>
    <col min="3" max="3" width="12.54296875" bestFit="1" customWidth="1"/>
    <col min="4" max="8" width="9.7265625" bestFit="1" customWidth="1"/>
    <col min="9" max="18" width="10.7265625" bestFit="1" customWidth="1"/>
    <col min="19" max="20" width="12.54296875" bestFit="1" customWidth="1"/>
  </cols>
  <sheetData>
    <row r="3" spans="1:3" x14ac:dyDescent="0.35">
      <c r="A3" s="191" t="s">
        <v>327</v>
      </c>
      <c r="B3" s="191" t="s">
        <v>328</v>
      </c>
    </row>
    <row r="4" spans="1:3" x14ac:dyDescent="0.35">
      <c r="A4" s="191" t="s">
        <v>329</v>
      </c>
      <c r="B4" t="s">
        <v>483</v>
      </c>
      <c r="C4" s="16" t="s">
        <v>330</v>
      </c>
    </row>
    <row r="5" spans="1:3" x14ac:dyDescent="0.35">
      <c r="A5" s="192" t="s">
        <v>483</v>
      </c>
      <c r="B5" s="48">
        <v>0</v>
      </c>
      <c r="C5" s="48">
        <v>0</v>
      </c>
    </row>
    <row r="6" spans="1:3" x14ac:dyDescent="0.35">
      <c r="A6" s="192" t="s">
        <v>330</v>
      </c>
      <c r="B6" s="48">
        <v>0</v>
      </c>
      <c r="C6" s="48">
        <v>0</v>
      </c>
    </row>
    <row r="16" spans="1:3" x14ac:dyDescent="0.35">
      <c r="A16" s="191" t="s">
        <v>331</v>
      </c>
      <c r="B16" s="191" t="s">
        <v>328</v>
      </c>
    </row>
    <row r="17" spans="1:3" x14ac:dyDescent="0.35">
      <c r="A17" s="191" t="s">
        <v>329</v>
      </c>
      <c r="B17" t="s">
        <v>483</v>
      </c>
      <c r="C17" s="16" t="s">
        <v>330</v>
      </c>
    </row>
    <row r="18" spans="1:3" x14ac:dyDescent="0.35">
      <c r="A18" s="192" t="s">
        <v>483</v>
      </c>
      <c r="B18" s="193" t="e">
        <v>#DIV/0!</v>
      </c>
      <c r="C18" s="193" t="e">
        <v>#DIV/0!</v>
      </c>
    </row>
    <row r="19" spans="1:3" x14ac:dyDescent="0.35">
      <c r="A19" s="192" t="s">
        <v>330</v>
      </c>
      <c r="B19" s="193" t="e">
        <v>#DIV/0!</v>
      </c>
      <c r="C19" s="193" t="e">
        <v>#DIV/0!</v>
      </c>
    </row>
    <row r="29" spans="1:3" x14ac:dyDescent="0.35">
      <c r="A29" s="191" t="s">
        <v>329</v>
      </c>
      <c r="B29" s="16" t="s">
        <v>331</v>
      </c>
    </row>
    <row r="30" spans="1:3" x14ac:dyDescent="0.35">
      <c r="A30" s="192" t="s">
        <v>330</v>
      </c>
      <c r="B30" s="193"/>
    </row>
  </sheetData>
  <conditionalFormatting pivot="1" sqref="B30">
    <cfRule type="cellIs" dxfId="42" priority="1" operator="lessThanOrEqual">
      <formula>0.9599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51350-A723-4961-B0F8-6B9A9DDAFFCF}">
  <sheetPr codeName="Hoja25"/>
  <dimension ref="B1:P1048576"/>
  <sheetViews>
    <sheetView showGridLines="0" topLeftCell="B1" zoomScaleNormal="100" zoomScaleSheetLayoutView="100" workbookViewId="0">
      <pane ySplit="1" topLeftCell="A2" activePane="bottomLeft" state="frozen"/>
      <selection pane="bottomLeft" activeCell="E3" sqref="E3"/>
    </sheetView>
  </sheetViews>
  <sheetFormatPr baseColWidth="10" defaultColWidth="11.453125" defaultRowHeight="16.5" x14ac:dyDescent="0.45"/>
  <cols>
    <col min="1" max="1" width="0" style="56" hidden="1" customWidth="1"/>
    <col min="2" max="2" width="18.81640625" style="56" customWidth="1"/>
    <col min="3" max="3" width="18.81640625" style="74" customWidth="1"/>
    <col min="4" max="4" width="22.81640625" style="56" customWidth="1"/>
    <col min="5" max="5" width="61.26953125" style="56" customWidth="1"/>
    <col min="6" max="6" width="20.7265625" style="56" customWidth="1"/>
    <col min="7" max="7" width="13.7265625" style="56" customWidth="1"/>
    <col min="8" max="8" width="14.453125" style="78" customWidth="1"/>
    <col min="9" max="9" width="13" style="56" customWidth="1"/>
    <col min="10" max="10" width="16.26953125" style="56" customWidth="1"/>
    <col min="11" max="11" width="19" style="56" customWidth="1"/>
    <col min="12" max="12" width="24.81640625" style="75" bestFit="1" customWidth="1"/>
    <col min="13" max="13" width="9" style="56" hidden="1" customWidth="1"/>
    <col min="14" max="14" width="11.26953125" style="56" hidden="1" customWidth="1"/>
    <col min="15" max="15" width="15.453125" style="56" hidden="1" customWidth="1"/>
    <col min="16" max="16" width="12" style="56" hidden="1" customWidth="1"/>
    <col min="17" max="17" width="0" style="56" hidden="1" customWidth="1"/>
    <col min="18" max="16384" width="11.453125" style="56"/>
  </cols>
  <sheetData>
    <row r="1" spans="2:16" ht="51" customHeight="1" x14ac:dyDescent="0.45">
      <c r="B1" s="50" t="s">
        <v>270</v>
      </c>
      <c r="C1" s="51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5" customHeight="1" x14ac:dyDescent="0.35">
      <c r="B2" s="57"/>
      <c r="C2" s="169"/>
      <c r="D2" s="59"/>
      <c r="E2" s="60"/>
      <c r="F2" s="170" t="e">
        <f>+VLOOKUP(E2,'ESTADAR V3 2025'!$D$125:$F$235,2,FALSE)</f>
        <v>#N/A</v>
      </c>
      <c r="G2" s="61"/>
      <c r="H2" s="61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5" customHeight="1" x14ac:dyDescent="0.35">
      <c r="B3" s="57"/>
      <c r="C3" s="58"/>
      <c r="D3" s="59"/>
      <c r="E3" s="60"/>
      <c r="F3" s="170" t="e">
        <f>+VLOOKUP(E3,'ESTADAR V3 2025'!$D$125:$F$235,2,FALSE)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5" customHeight="1" x14ac:dyDescent="0.35">
      <c r="B4" s="57"/>
      <c r="C4" s="58"/>
      <c r="D4" s="59"/>
      <c r="E4" s="60"/>
      <c r="F4" s="170" t="e">
        <f>+VLOOKUP(E4,'ESTADAR V3 2025'!$D$125:$F$235,2,FALSE)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5" customHeight="1" x14ac:dyDescent="0.35">
      <c r="B5" s="57"/>
      <c r="C5" s="58"/>
      <c r="D5" s="59"/>
      <c r="E5" s="60"/>
      <c r="F5" s="170" t="e">
        <f>+VLOOKUP(E5,'ESTADAR V3 2025'!$D$125:$F$235,2,FALSE)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5" customHeight="1" x14ac:dyDescent="0.35">
      <c r="B6" s="57"/>
      <c r="C6" s="58"/>
      <c r="D6" s="59"/>
      <c r="E6" s="60"/>
      <c r="F6" s="170" t="e">
        <f>+VLOOKUP(E6,'ESTADAR V3 2025'!$D$125:$F$235,2,FALSE)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5" customHeight="1" x14ac:dyDescent="0.35">
      <c r="B7" s="57"/>
      <c r="C7" s="58"/>
      <c r="D7" s="59"/>
      <c r="E7" s="60"/>
      <c r="F7" s="170" t="e">
        <f>+VLOOKUP(E7,'ESTADAR V3 2025'!$D$125:$F$235,2,FALSE)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5" customHeight="1" x14ac:dyDescent="0.35">
      <c r="B8" s="57"/>
      <c r="C8" s="58"/>
      <c r="D8" s="59"/>
      <c r="E8" s="60"/>
      <c r="F8" s="170" t="e">
        <f>+VLOOKUP(E8,'ESTADAR V3 2025'!$D$125:$F$235,2,FALSE)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5" customHeight="1" x14ac:dyDescent="0.35">
      <c r="B9" s="57"/>
      <c r="C9" s="58"/>
      <c r="D9" s="59"/>
      <c r="E9" s="60"/>
      <c r="F9" s="170" t="e">
        <f>+VLOOKUP(E9,'ESTADAR V3 2025'!$D$125:$F$235,2,FALSE)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5" customHeight="1" x14ac:dyDescent="0.35">
      <c r="B10" s="57"/>
      <c r="C10" s="58"/>
      <c r="D10" s="59"/>
      <c r="E10" s="60"/>
      <c r="F10" s="170" t="e">
        <f>+VLOOKUP(E10,'ESTADAR V3 2025'!$D$125:$F$235,2,FALSE)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5" customHeight="1" x14ac:dyDescent="0.35">
      <c r="B11" s="57"/>
      <c r="C11" s="58"/>
      <c r="D11" s="59"/>
      <c r="E11" s="60"/>
      <c r="F11" s="170" t="e">
        <f>+VLOOKUP(E11,'ESTADAR V3 2025'!$D$125:$F$235,2,FALSE)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5" customHeight="1" x14ac:dyDescent="0.35">
      <c r="B12" s="57"/>
      <c r="C12" s="58"/>
      <c r="D12" s="59"/>
      <c r="E12" s="60"/>
      <c r="F12" s="170" t="e">
        <f>+VLOOKUP(E12,'ESTADAR V3 2025'!$D$125:$F$235,2,FALSE)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5" customHeight="1" x14ac:dyDescent="0.35">
      <c r="B13" s="57"/>
      <c r="C13" s="58"/>
      <c r="D13" s="59"/>
      <c r="E13" s="60"/>
      <c r="F13" s="170" t="e">
        <f>+VLOOKUP(E13,'ESTADAR V3 2025'!$D$125:$F$235,2,FALSE)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5" customHeight="1" x14ac:dyDescent="0.35">
      <c r="B14" s="57"/>
      <c r="C14" s="58"/>
      <c r="D14" s="59"/>
      <c r="E14" s="60"/>
      <c r="F14" s="170" t="e">
        <f>+VLOOKUP(E14,'ESTADAR V3 2025'!$D$125:$F$235,2,FALSE)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5" customHeight="1" x14ac:dyDescent="0.35">
      <c r="B15" s="57"/>
      <c r="C15" s="58"/>
      <c r="D15" s="59"/>
      <c r="E15" s="60"/>
      <c r="F15" s="170" t="e">
        <f>+VLOOKUP(E15,'ESTADAR V3 2025'!$D$125:$F$235,2,FALSE)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 x14ac:dyDescent="0.35">
      <c r="B16" s="57"/>
      <c r="C16" s="169"/>
      <c r="D16" s="59"/>
      <c r="E16" s="60"/>
      <c r="F16" s="170" t="e">
        <f>+VLOOKUP(E16,'ESTADAR V3 2025'!$D$125:$F$235,2,FALSE)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5" customHeight="1" x14ac:dyDescent="0.35">
      <c r="B17" s="57"/>
      <c r="C17" s="58"/>
      <c r="D17" s="59"/>
      <c r="E17" s="60"/>
      <c r="F17" s="170" t="e">
        <f>+VLOOKUP(E17,'ESTADAR V3 2025'!$D$125:$F$235,2,FALSE)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5" customHeight="1" x14ac:dyDescent="0.35">
      <c r="B18" s="57"/>
      <c r="C18" s="58"/>
      <c r="D18" s="59"/>
      <c r="E18" s="60"/>
      <c r="F18" s="170" t="e">
        <f>+VLOOKUP(E18,'ESTADAR V3 2025'!$D$125:$F$235,2,FALSE)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5" customHeight="1" x14ac:dyDescent="0.35">
      <c r="B19" s="57"/>
      <c r="C19" s="58"/>
      <c r="D19" s="59"/>
      <c r="E19" s="60"/>
      <c r="F19" s="170" t="e">
        <f>+VLOOKUP(E19,'ESTADAR V3 2025'!$D$125:$F$235,2,FALSE)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5" customHeight="1" x14ac:dyDescent="0.35">
      <c r="B20" s="57"/>
      <c r="C20" s="58"/>
      <c r="D20" s="59"/>
      <c r="E20" s="60"/>
      <c r="F20" s="170" t="e">
        <f>+VLOOKUP(E20,'ESTADAR V3 2025'!$D$125:$F$235,2,FALSE)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5" customHeight="1" x14ac:dyDescent="0.35">
      <c r="B21" s="57"/>
      <c r="C21" s="58"/>
      <c r="D21" s="59"/>
      <c r="E21" s="60"/>
      <c r="F21" s="170" t="e">
        <f>+VLOOKUP(E21,'ESTADAR V3 2025'!$D$125:$F$235,2,FALSE)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5" customHeight="1" x14ac:dyDescent="0.35">
      <c r="B22" s="57"/>
      <c r="C22" s="58"/>
      <c r="D22" s="59"/>
      <c r="E22" s="60"/>
      <c r="F22" s="170" t="e">
        <f>+VLOOKUP(E22,'ESTADAR V3 2025'!$D$125:$F$235,2,FALSE)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5" customHeight="1" x14ac:dyDescent="0.35">
      <c r="B23" s="57"/>
      <c r="C23" s="58"/>
      <c r="D23" s="59"/>
      <c r="E23" s="60"/>
      <c r="F23" s="170" t="e">
        <f>+VLOOKUP(E23,'ESTADAR V3 2025'!$D$125:$F$235,2,FALSE)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5" customHeight="1" x14ac:dyDescent="0.35">
      <c r="B24" s="57"/>
      <c r="C24" s="58"/>
      <c r="D24" s="59"/>
      <c r="E24" s="60"/>
      <c r="F24" s="170" t="e">
        <f>+VLOOKUP(E24,'ESTADAR V3 2025'!$D$125:$F$235,2,FALSE)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5" customHeight="1" x14ac:dyDescent="0.35">
      <c r="B25" s="57"/>
      <c r="C25" s="58"/>
      <c r="D25" s="59"/>
      <c r="E25" s="60"/>
      <c r="F25" s="170" t="e">
        <f>+VLOOKUP(E25,'ESTADAR V3 2025'!$D$125:$F$235,2,FALSE)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5" customHeight="1" x14ac:dyDescent="0.35">
      <c r="B26" s="57"/>
      <c r="C26" s="58"/>
      <c r="D26" s="59"/>
      <c r="E26" s="60"/>
      <c r="F26" s="170" t="e">
        <f>+VLOOKUP(E26,'ESTADAR V3 2025'!$D$125:$F$235,2,FALSE)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5" customHeight="1" x14ac:dyDescent="0.35">
      <c r="B27" s="57"/>
      <c r="C27" s="58"/>
      <c r="D27" s="59"/>
      <c r="E27" s="60"/>
      <c r="F27" s="170" t="e">
        <f>+VLOOKUP(E27,'ESTADAR V3 2025'!$D$125:$F$235,2,FALSE)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5" customHeight="1" x14ac:dyDescent="0.35">
      <c r="B28" s="57"/>
      <c r="C28" s="58"/>
      <c r="D28" s="59"/>
      <c r="E28" s="60"/>
      <c r="F28" s="170" t="e">
        <f>+VLOOKUP(E28,'ESTADAR V3 2025'!$D$125:$F$235,2,FALSE)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5" customHeight="1" x14ac:dyDescent="0.35">
      <c r="B29" s="57"/>
      <c r="C29" s="58"/>
      <c r="D29" s="59"/>
      <c r="E29" s="60"/>
      <c r="F29" s="170" t="e">
        <f>+VLOOKUP(E29,'ESTADAR V3 2025'!$D$125:$F$235,2,FALSE)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5" customHeight="1" x14ac:dyDescent="0.35">
      <c r="B30" s="57"/>
      <c r="C30" s="58"/>
      <c r="D30" s="59"/>
      <c r="E30" s="60"/>
      <c r="F30" s="170" t="e">
        <f>+VLOOKUP(E30,'ESTADAR V3 2025'!$D$125:$F$235,2,FALSE)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5" customHeight="1" x14ac:dyDescent="0.35">
      <c r="B31" s="57"/>
      <c r="C31" s="58"/>
      <c r="D31" s="59"/>
      <c r="E31" s="60"/>
      <c r="F31" s="170" t="e">
        <f>+VLOOKUP(E31,'ESTADAR V3 2025'!$D$125:$F$235,2,FALSE)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5" customHeight="1" x14ac:dyDescent="0.35">
      <c r="B32" s="57"/>
      <c r="C32" s="58"/>
      <c r="D32" s="59"/>
      <c r="E32" s="60"/>
      <c r="F32" s="170" t="e">
        <f>+VLOOKUP(E32,'ESTADAR V3 2025'!$D$125:$F$235,2,FALSE)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5" customHeight="1" x14ac:dyDescent="0.35">
      <c r="B33" s="57"/>
      <c r="C33" s="169"/>
      <c r="D33" s="59"/>
      <c r="E33" s="60"/>
      <c r="F33" s="170" t="e">
        <f>+VLOOKUP(E33,'ESTADAR V3 2025'!$D$125:$F$235,2,FALSE)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5" customHeight="1" x14ac:dyDescent="0.35">
      <c r="B34" s="57"/>
      <c r="C34" s="58"/>
      <c r="D34" s="59"/>
      <c r="E34" s="60"/>
      <c r="F34" s="170" t="e">
        <f>+VLOOKUP(E34,'ESTADAR V3 2025'!$D$125:$F$235,2,FALSE)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5" customHeight="1" x14ac:dyDescent="0.35">
      <c r="B35" s="57"/>
      <c r="C35" s="58"/>
      <c r="D35" s="59"/>
      <c r="E35" s="60"/>
      <c r="F35" s="170" t="e">
        <f>+VLOOKUP(E35,'ESTADAR V3 2025'!$D$125:$F$235,2,FALSE)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5" customHeight="1" x14ac:dyDescent="0.35">
      <c r="B36" s="57"/>
      <c r="C36" s="58"/>
      <c r="D36" s="59"/>
      <c r="E36" s="60"/>
      <c r="F36" s="170" t="e">
        <f>+VLOOKUP(E36,'ESTADAR V3 2025'!$D$125:$F$235,2,FALSE)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5" customHeight="1" x14ac:dyDescent="0.35">
      <c r="B37" s="57"/>
      <c r="C37" s="58"/>
      <c r="D37" s="59"/>
      <c r="E37" s="60"/>
      <c r="F37" s="170" t="e">
        <f>+VLOOKUP(E37,'ESTADAR V3 2025'!$D$125:$F$235,2,FALSE)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5" customHeight="1" x14ac:dyDescent="0.35">
      <c r="B38" s="57"/>
      <c r="C38" s="58"/>
      <c r="D38" s="59"/>
      <c r="E38" s="60"/>
      <c r="F38" s="170" t="e">
        <f>+VLOOKUP(E38,'ESTADAR V3 2025'!$D$125:$F$235,2,FALSE)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5" customHeight="1" x14ac:dyDescent="0.35">
      <c r="B39" s="57"/>
      <c r="C39" s="58"/>
      <c r="D39" s="59"/>
      <c r="E39" s="60"/>
      <c r="F39" s="170" t="e">
        <f>+VLOOKUP(E39,'ESTADAR V3 2025'!$D$125:$F$235,2,FALSE)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5" customHeight="1" x14ac:dyDescent="0.35">
      <c r="B40" s="57"/>
      <c r="C40" s="58"/>
      <c r="D40" s="59"/>
      <c r="E40" s="60"/>
      <c r="F40" s="170" t="e">
        <f>+VLOOKUP(E40,'ESTADAR V3 2025'!$D$125:$F$235,2,FALSE)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5" customHeight="1" x14ac:dyDescent="0.35">
      <c r="B41" s="57"/>
      <c r="C41" s="58"/>
      <c r="D41" s="59"/>
      <c r="E41" s="60"/>
      <c r="F41" s="170" t="e">
        <f>+VLOOKUP(E41,'ESTADAR V3 2025'!$D$125:$F$235,2,FALSE)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5" customHeight="1" x14ac:dyDescent="0.35">
      <c r="B42" s="57"/>
      <c r="C42" s="58"/>
      <c r="D42" s="59"/>
      <c r="E42" s="60"/>
      <c r="F42" s="170" t="e">
        <f>+VLOOKUP(E42,'ESTADAR V3 2025'!$D$125:$F$235,2,FALSE)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5" customHeight="1" x14ac:dyDescent="0.35">
      <c r="B43" s="57"/>
      <c r="C43" s="58"/>
      <c r="D43" s="59"/>
      <c r="E43" s="60"/>
      <c r="F43" s="170" t="e">
        <f>+VLOOKUP(E43,'ESTADAR V3 2025'!$D$125:$F$235,2,FALSE)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5" customHeight="1" x14ac:dyDescent="0.35">
      <c r="B44" s="57"/>
      <c r="C44" s="58"/>
      <c r="D44" s="59"/>
      <c r="E44" s="60"/>
      <c r="F44" s="170" t="e">
        <f>+VLOOKUP(E44,'ESTADAR V3 2025'!$D$125:$F$235,2,FALSE)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5" customHeight="1" x14ac:dyDescent="0.35">
      <c r="B45" s="57"/>
      <c r="C45" s="58"/>
      <c r="D45" s="59"/>
      <c r="E45" s="60"/>
      <c r="F45" s="170" t="e">
        <f>+VLOOKUP(E45,'ESTADAR V3 2025'!$D$125:$F$235,2,FALSE)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5" customHeight="1" x14ac:dyDescent="0.35">
      <c r="B46" s="57"/>
      <c r="C46" s="58"/>
      <c r="D46" s="59"/>
      <c r="E46" s="60"/>
      <c r="F46" s="170" t="e">
        <f>+VLOOKUP(E46,'ESTADAR V3 2025'!$D$125:$F$235,2,FALSE)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5" customHeight="1" x14ac:dyDescent="0.35">
      <c r="B47" s="57"/>
      <c r="C47" s="58"/>
      <c r="D47" s="59"/>
      <c r="E47" s="60"/>
      <c r="F47" s="170" t="e">
        <f>+VLOOKUP(E47,'ESTADAR V3 2025'!$D$125:$F$235,2,FALSE)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5" customHeight="1" x14ac:dyDescent="0.35">
      <c r="B48" s="57"/>
      <c r="C48" s="169"/>
      <c r="D48" s="59"/>
      <c r="E48" s="60"/>
      <c r="F48" s="170" t="e">
        <f>+VLOOKUP(E48,'ESTADAR V3 2025'!$D$125:$F$235,2,FALSE)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5" customHeight="1" x14ac:dyDescent="0.35">
      <c r="B49" s="57"/>
      <c r="C49" s="58"/>
      <c r="D49" s="59"/>
      <c r="E49" s="60"/>
      <c r="F49" s="170" t="e">
        <f>+VLOOKUP(E49,'ESTADAR V3 2025'!$D$125:$F$235,2,FALSE)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5" customHeight="1" x14ac:dyDescent="0.35">
      <c r="B50" s="57"/>
      <c r="C50" s="58"/>
      <c r="D50" s="59"/>
      <c r="E50" s="60"/>
      <c r="F50" s="170" t="e">
        <f>+VLOOKUP(E50,'ESTADAR V3 2025'!$D$125:$F$235,2,FALSE)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5" customHeight="1" x14ac:dyDescent="0.35">
      <c r="B51" s="57"/>
      <c r="C51" s="58"/>
      <c r="D51" s="59"/>
      <c r="E51" s="60"/>
      <c r="F51" s="170" t="e">
        <f>+VLOOKUP(E51,'ESTADAR V3 2025'!$D$125:$F$235,2,FALSE)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5" customHeight="1" x14ac:dyDescent="0.35">
      <c r="B52" s="57"/>
      <c r="C52" s="58"/>
      <c r="D52" s="59"/>
      <c r="E52" s="60"/>
      <c r="F52" s="170" t="e">
        <f>+VLOOKUP(E52,'ESTADAR V3 2025'!$D$125:$F$235,2,FALSE)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5" customHeight="1" x14ac:dyDescent="0.35">
      <c r="B53" s="57"/>
      <c r="C53" s="58"/>
      <c r="D53" s="59"/>
      <c r="E53" s="60"/>
      <c r="F53" s="170" t="e">
        <f>+VLOOKUP(E53,'ESTADAR V3 2025'!$D$125:$F$235,2,FALSE)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5" customHeight="1" x14ac:dyDescent="0.35">
      <c r="B54" s="57"/>
      <c r="C54" s="58"/>
      <c r="D54" s="59"/>
      <c r="E54" s="60"/>
      <c r="F54" s="170" t="e">
        <f>+VLOOKUP(E54,'ESTADAR V3 2025'!$D$125:$F$235,2,FALSE)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5" customHeight="1" x14ac:dyDescent="0.35">
      <c r="B55" s="57"/>
      <c r="C55" s="58"/>
      <c r="D55" s="59"/>
      <c r="E55" s="60"/>
      <c r="F55" s="170" t="e">
        <f>+VLOOKUP(E55,'ESTADAR V3 2025'!$D$125:$F$235,2,FALSE)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5" customHeight="1" x14ac:dyDescent="0.35">
      <c r="B56" s="57"/>
      <c r="C56" s="58"/>
      <c r="D56" s="59"/>
      <c r="E56" s="60"/>
      <c r="F56" s="170" t="e">
        <f>+VLOOKUP(E56,'ESTADAR V3 2025'!$D$125:$F$235,2,FALSE)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5" customHeight="1" x14ac:dyDescent="0.35">
      <c r="B57" s="57"/>
      <c r="C57" s="58"/>
      <c r="D57" s="59"/>
      <c r="E57" s="60"/>
      <c r="F57" s="170" t="e">
        <f>+VLOOKUP(E57,'ESTADAR V3 2025'!$D$125:$F$235,2,FALSE)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5" customHeight="1" x14ac:dyDescent="0.35">
      <c r="B58" s="57"/>
      <c r="C58" s="58"/>
      <c r="D58" s="59"/>
      <c r="E58" s="60"/>
      <c r="F58" s="170" t="e">
        <f>+VLOOKUP(E58,'ESTADAR V3 2025'!$D$125:$F$235,2,FALSE)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5" customHeight="1" x14ac:dyDescent="0.35">
      <c r="B59" s="57"/>
      <c r="C59" s="169"/>
      <c r="D59" s="59"/>
      <c r="E59" s="60"/>
      <c r="F59" s="170" t="e">
        <f>+VLOOKUP(E59,'ESTADAR V3 2025'!$D$125:$F$235,2,FALSE)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5" customHeight="1" x14ac:dyDescent="0.35">
      <c r="B60" s="57"/>
      <c r="C60" s="58"/>
      <c r="D60" s="59"/>
      <c r="E60" s="60"/>
      <c r="F60" s="170" t="e">
        <f>+VLOOKUP(E60,'ESTADAR V3 2025'!$D$125:$F$235,2,FALSE)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5" customHeight="1" x14ac:dyDescent="0.35">
      <c r="B61" s="57"/>
      <c r="C61" s="58"/>
      <c r="D61" s="59"/>
      <c r="E61" s="60"/>
      <c r="F61" s="170" t="e">
        <f>+VLOOKUP(E61,'ESTADAR V3 2025'!$D$125:$F$235,2,FALSE)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5" customHeight="1" x14ac:dyDescent="0.35">
      <c r="B62" s="57"/>
      <c r="C62" s="58"/>
      <c r="D62" s="59"/>
      <c r="E62" s="60"/>
      <c r="F62" s="170" t="e">
        <f>+VLOOKUP(E62,'ESTADAR V3 2025'!$D$125:$F$235,2,FALSE)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5" customHeight="1" x14ac:dyDescent="0.35">
      <c r="B63" s="57"/>
      <c r="C63" s="58"/>
      <c r="D63" s="59"/>
      <c r="E63" s="60"/>
      <c r="F63" s="170" t="e">
        <f>+VLOOKUP(E63,'ESTADAR V3 2025'!$D$125:$F$235,2,FALSE)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5" customHeight="1" x14ac:dyDescent="0.35">
      <c r="B64" s="57"/>
      <c r="C64" s="58"/>
      <c r="D64" s="59"/>
      <c r="E64" s="60"/>
      <c r="F64" s="170" t="e">
        <f>+VLOOKUP(E64,'ESTADAR V3 2025'!$D$125:$F$235,2,FALSE)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5" customHeight="1" x14ac:dyDescent="0.35">
      <c r="B65" s="57"/>
      <c r="C65" s="58"/>
      <c r="D65" s="59"/>
      <c r="E65" s="60"/>
      <c r="F65" s="170" t="e">
        <f>+VLOOKUP(E65,'ESTADAR V3 2025'!$D$125:$F$235,2,FALSE)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5" customHeight="1" x14ac:dyDescent="0.35">
      <c r="B66" s="57"/>
      <c r="C66" s="58"/>
      <c r="D66" s="59"/>
      <c r="E66" s="60"/>
      <c r="F66" s="170" t="e">
        <f>+VLOOKUP(E66,'ESTADAR V3 2025'!$D$125:$F$235,2,FALSE)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5" customHeight="1" x14ac:dyDescent="0.35">
      <c r="B67" s="57"/>
      <c r="C67" s="58"/>
      <c r="D67" s="59"/>
      <c r="E67" s="60"/>
      <c r="F67" s="170" t="e">
        <f>+VLOOKUP(E67,'ESTADAR V3 2025'!$D$125:$F$235,2,FALSE)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5" customHeight="1" x14ac:dyDescent="0.35">
      <c r="B68" s="57"/>
      <c r="C68" s="58"/>
      <c r="D68" s="59"/>
      <c r="E68" s="60"/>
      <c r="F68" s="170" t="e">
        <f>+VLOOKUP(E68,'ESTADAR V3 2025'!$D$125:$F$235,2,FALSE)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5" customHeight="1" x14ac:dyDescent="0.35">
      <c r="B69" s="57"/>
      <c r="C69" s="58"/>
      <c r="D69" s="59"/>
      <c r="E69" s="60"/>
      <c r="F69" s="170" t="e">
        <f>+VLOOKUP(E69,'ESTADAR V3 2025'!$D$125:$F$235,2,FALSE)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5" customHeight="1" x14ac:dyDescent="0.35">
      <c r="B70" s="57"/>
      <c r="C70" s="58"/>
      <c r="D70" s="59"/>
      <c r="E70" s="60"/>
      <c r="F70" s="170" t="e">
        <f>+VLOOKUP(E70,'ESTADAR V3 2025'!$D$125:$F$235,2,FALSE)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5" customHeight="1" x14ac:dyDescent="0.35">
      <c r="B71" s="57"/>
      <c r="C71" s="58"/>
      <c r="D71" s="59"/>
      <c r="E71" s="60"/>
      <c r="F71" s="170" t="e">
        <f>+VLOOKUP(E71,'ESTADAR V3 2025'!$D$125:$F$235,2,FALSE)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5" customHeight="1" x14ac:dyDescent="0.35">
      <c r="B72" s="57"/>
      <c r="C72" s="58"/>
      <c r="D72" s="59"/>
      <c r="E72" s="60"/>
      <c r="F72" s="170" t="e">
        <f>+VLOOKUP(E72,'ESTADAR V3 2025'!$D$125:$F$235,2,FALSE)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5" customHeight="1" x14ac:dyDescent="0.35">
      <c r="B73" s="57"/>
      <c r="C73" s="58"/>
      <c r="D73" s="59"/>
      <c r="E73" s="60"/>
      <c r="F73" s="170" t="e">
        <f>+VLOOKUP(E73,'ESTADAR V3 2025'!$D$125:$F$235,2,FALSE)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5" customHeight="1" x14ac:dyDescent="0.35">
      <c r="B74" s="57"/>
      <c r="C74" s="58"/>
      <c r="D74" s="59"/>
      <c r="E74" s="60"/>
      <c r="F74" s="170" t="e">
        <f>+VLOOKUP(E74,'ESTADAR V3 2025'!$D$125:$F$235,2,FALSE)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5" customHeight="1" x14ac:dyDescent="0.35">
      <c r="B75" s="57"/>
      <c r="C75" s="169"/>
      <c r="D75" s="59"/>
      <c r="E75" s="60"/>
      <c r="F75" s="170" t="e">
        <f>+VLOOKUP(E75,'ESTADAR V3 2025'!$D$125:$F$235,2,FALSE)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5" customHeight="1" x14ac:dyDescent="0.35">
      <c r="B76" s="57"/>
      <c r="C76" s="58"/>
      <c r="D76" s="59"/>
      <c r="E76" s="60"/>
      <c r="F76" s="170" t="e">
        <f>+VLOOKUP(E76,'ESTADAR V3 2025'!$D$125:$F$235,2,FALSE)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5" customHeight="1" x14ac:dyDescent="0.35">
      <c r="B77" s="57"/>
      <c r="C77" s="58"/>
      <c r="D77" s="59"/>
      <c r="E77" s="60"/>
      <c r="F77" s="170" t="e">
        <f>+VLOOKUP(E77,'ESTADAR V3 2025'!$D$125:$F$235,2,FALSE)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5" customHeight="1" x14ac:dyDescent="0.35">
      <c r="B78" s="57"/>
      <c r="C78" s="58"/>
      <c r="D78" s="59"/>
      <c r="E78" s="60"/>
      <c r="F78" s="170" t="e">
        <f>+VLOOKUP(E78,'ESTADAR V3 2025'!$D$125:$F$235,2,FALSE)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5" customHeight="1" x14ac:dyDescent="0.35">
      <c r="B79" s="57"/>
      <c r="C79" s="58"/>
      <c r="D79" s="59"/>
      <c r="E79" s="60"/>
      <c r="F79" s="170" t="e">
        <f>+VLOOKUP(E79,'ESTADAR V3 2025'!$D$125:$F$235,2,FALSE)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5" customHeight="1" x14ac:dyDescent="0.35">
      <c r="B80" s="57"/>
      <c r="C80" s="58"/>
      <c r="D80" s="59"/>
      <c r="E80" s="60"/>
      <c r="F80" s="170" t="e">
        <f>+VLOOKUP(E80,'ESTADAR V3 2025'!$D$125:$F$235,2,FALSE)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5" customHeight="1" x14ac:dyDescent="0.35">
      <c r="B81" s="57"/>
      <c r="C81" s="58"/>
      <c r="D81" s="59"/>
      <c r="E81" s="60"/>
      <c r="F81" s="170" t="e">
        <f>+VLOOKUP(E81,'ESTADAR V3 2025'!$D$125:$F$235,2,FALSE)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5" customHeight="1" x14ac:dyDescent="0.35">
      <c r="B82" s="57"/>
      <c r="C82" s="58"/>
      <c r="D82" s="59"/>
      <c r="E82" s="60"/>
      <c r="F82" s="170" t="e">
        <f>+VLOOKUP(E82,'ESTADAR V3 2025'!$D$125:$F$235,2,FALSE)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5" customHeight="1" x14ac:dyDescent="0.35">
      <c r="B83" s="57"/>
      <c r="C83" s="58"/>
      <c r="D83" s="59"/>
      <c r="E83" s="60"/>
      <c r="F83" s="170" t="e">
        <f>+VLOOKUP(E83,'ESTADAR V3 2025'!$D$125:$F$235,2,FALSE)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5" customHeight="1" x14ac:dyDescent="0.35">
      <c r="B84" s="57"/>
      <c r="C84" s="58"/>
      <c r="D84" s="59"/>
      <c r="E84" s="60"/>
      <c r="F84" s="170" t="e">
        <f>+VLOOKUP(E84,'ESTADAR V3 2025'!$D$125:$F$235,2,FALSE)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5" customHeight="1" x14ac:dyDescent="0.35">
      <c r="B85" s="57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5" customHeight="1" x14ac:dyDescent="0.35">
      <c r="B86" s="57"/>
      <c r="C86" s="169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5" customHeight="1" x14ac:dyDescent="0.35">
      <c r="B87" s="57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5" customHeight="1" x14ac:dyDescent="0.35">
      <c r="B88" s="57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22.75" customHeight="1" x14ac:dyDescent="0.35">
      <c r="B89" s="57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5" customHeight="1" x14ac:dyDescent="0.35">
      <c r="B90" s="57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68" t="str">
        <f t="shared" si="4"/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5" customHeight="1" x14ac:dyDescent="0.35">
      <c r="B91" s="57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68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5" customHeight="1" x14ac:dyDescent="0.35">
      <c r="B92" s="57"/>
      <c r="C92" s="58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68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5" customHeight="1" x14ac:dyDescent="0.35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5" customHeight="1" x14ac:dyDescent="0.35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68" t="str">
        <f t="shared" si="4"/>
        <v/>
      </c>
      <c r="K94" s="60"/>
      <c r="L94" s="63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5" customHeight="1" x14ac:dyDescent="0.35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5" customHeight="1" x14ac:dyDescent="0.35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68" t="str">
        <f t="shared" si="4"/>
        <v/>
      </c>
      <c r="K96" s="60"/>
      <c r="L96" s="63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5" customHeight="1" x14ac:dyDescent="0.35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5" customHeight="1" x14ac:dyDescent="0.35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5" customHeight="1" x14ac:dyDescent="0.35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5" customHeight="1" x14ac:dyDescent="0.35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5" customHeight="1" x14ac:dyDescent="0.35">
      <c r="B101" s="57"/>
      <c r="C101" s="169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5" customHeight="1" x14ac:dyDescent="0.35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5" customHeight="1" x14ac:dyDescent="0.35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5" customHeight="1" x14ac:dyDescent="0.35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5" customHeight="1" x14ac:dyDescent="0.35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5" customHeight="1" x14ac:dyDescent="0.35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5" customHeight="1" x14ac:dyDescent="0.35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5" customHeight="1" x14ac:dyDescent="0.35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5" customHeight="1" x14ac:dyDescent="0.35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5" customHeight="1" x14ac:dyDescent="0.35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5" customHeight="1" x14ac:dyDescent="0.35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5" customHeight="1" x14ac:dyDescent="0.35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5" customHeight="1" x14ac:dyDescent="0.35">
      <c r="B113" s="57"/>
      <c r="C113" s="169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5" customHeight="1" x14ac:dyDescent="0.35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5" customHeight="1" x14ac:dyDescent="0.35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22.75" customHeight="1" x14ac:dyDescent="0.35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2.75" customHeight="1" x14ac:dyDescent="0.35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5" customHeight="1" x14ac:dyDescent="0.35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5" customHeight="1" x14ac:dyDescent="0.35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5" customHeight="1" x14ac:dyDescent="0.35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5" customHeight="1" x14ac:dyDescent="0.35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5" customHeight="1" x14ac:dyDescent="0.35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5" customHeight="1" x14ac:dyDescent="0.35">
      <c r="B123" s="57"/>
      <c r="C123" s="169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5" customHeight="1" x14ac:dyDescent="0.35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5" customHeight="1" x14ac:dyDescent="0.35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5" customHeight="1" x14ac:dyDescent="0.35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5" customHeight="1" x14ac:dyDescent="0.35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5" customHeight="1" x14ac:dyDescent="0.35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5" customHeight="1" x14ac:dyDescent="0.35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5" customHeight="1" x14ac:dyDescent="0.35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5" customHeight="1" x14ac:dyDescent="0.35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68" t="str">
        <f t="shared" ref="J131:J194" si="8">+IFERROR(P131/O131,"")</f>
        <v/>
      </c>
      <c r="K131" s="60"/>
      <c r="L131" s="63"/>
      <c r="M131" s="64" t="str">
        <f t="shared" ref="M131:M194" si="9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5" customHeight="1" x14ac:dyDescent="0.35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68" t="str">
        <f t="shared" si="8"/>
        <v/>
      </c>
      <c r="K132" s="60"/>
      <c r="L132" s="63"/>
      <c r="M132" s="64" t="str">
        <f t="shared" si="9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5" customHeight="1" x14ac:dyDescent="0.35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68" t="str">
        <f t="shared" si="8"/>
        <v/>
      </c>
      <c r="K133" s="60"/>
      <c r="L133" s="63"/>
      <c r="M133" s="64" t="str">
        <f t="shared" si="9"/>
        <v/>
      </c>
      <c r="N133" s="65">
        <f t="shared" ref="N133:N196" si="10">(H133-G133)*24</f>
        <v>0</v>
      </c>
      <c r="O133" s="66" t="str">
        <f>+IFERROR(VLOOKUP(LEFT(E133,4),Tabla3[[COD]:[PROCESO]],4,FALSE),"")</f>
        <v/>
      </c>
      <c r="P133" s="67" t="str">
        <f t="shared" ref="P133:P196" si="11">+IFERROR(I133/N133,"")</f>
        <v/>
      </c>
    </row>
    <row r="134" spans="2:16" s="68" customFormat="1" ht="22.75" customHeight="1" x14ac:dyDescent="0.35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68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5" customHeight="1" x14ac:dyDescent="0.35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68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5" customHeight="1" x14ac:dyDescent="0.35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68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5" customHeight="1" x14ac:dyDescent="0.35">
      <c r="B137" s="57"/>
      <c r="C137" s="169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68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5" customHeight="1" x14ac:dyDescent="0.35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68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5" customHeight="1" x14ac:dyDescent="0.35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68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5" customHeight="1" x14ac:dyDescent="0.35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68" t="str">
        <f t="shared" si="8"/>
        <v/>
      </c>
      <c r="K140" s="60"/>
      <c r="L140" s="63"/>
      <c r="M140" s="64" t="str">
        <f t="shared" si="9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5" customHeight="1" x14ac:dyDescent="0.35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68" t="str">
        <f t="shared" si="8"/>
        <v/>
      </c>
      <c r="K141" s="60"/>
      <c r="L141" s="63"/>
      <c r="M141" s="64" t="str">
        <f t="shared" si="9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2.75" customHeight="1" x14ac:dyDescent="0.35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68" t="str">
        <f t="shared" si="8"/>
        <v/>
      </c>
      <c r="K142" s="60"/>
      <c r="L142" s="63"/>
      <c r="M142" s="64" t="str">
        <f t="shared" si="9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5" customHeight="1" x14ac:dyDescent="0.35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68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5" customHeight="1" x14ac:dyDescent="0.35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68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5" customHeight="1" x14ac:dyDescent="0.35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68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5" customHeight="1" x14ac:dyDescent="0.35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68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5" customHeight="1" x14ac:dyDescent="0.35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68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5" customHeight="1" x14ac:dyDescent="0.35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68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5" customHeight="1" x14ac:dyDescent="0.35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68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5" customHeight="1" x14ac:dyDescent="0.35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68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5" customHeight="1" x14ac:dyDescent="0.35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68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5" customHeight="1" x14ac:dyDescent="0.35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68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22.75" customHeight="1" x14ac:dyDescent="0.35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68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5" customHeight="1" x14ac:dyDescent="0.35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68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5" customHeight="1" x14ac:dyDescent="0.35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68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5" customHeight="1" x14ac:dyDescent="0.35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68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5" customHeight="1" x14ac:dyDescent="0.35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68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+IFERROR(VLOOKUP(LEFT(E157,4),Tabla3[[COD]:[PROCESO]],4,FALSE),"")</f>
        <v/>
      </c>
      <c r="P157" s="67" t="str">
        <f t="shared" si="11"/>
        <v/>
      </c>
    </row>
    <row r="158" spans="2:16" s="68" customFormat="1" ht="22.75" customHeight="1" x14ac:dyDescent="0.35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68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+IFERROR(VLOOKUP(LEFT(E158,4),Tabla3[[COD]:[PROCESO]],4,FALSE),"")</f>
        <v/>
      </c>
      <c r="P158" s="67" t="str">
        <f t="shared" si="11"/>
        <v/>
      </c>
    </row>
    <row r="159" spans="2:16" s="68" customFormat="1" ht="22.75" customHeight="1" x14ac:dyDescent="0.35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68" t="str">
        <f t="shared" si="8"/>
        <v/>
      </c>
      <c r="K159" s="60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2.75" customHeight="1" x14ac:dyDescent="0.35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68" t="str">
        <f t="shared" si="8"/>
        <v/>
      </c>
      <c r="K160" s="60"/>
      <c r="L160" s="63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5" customHeight="1" x14ac:dyDescent="0.35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68" t="str">
        <f t="shared" si="8"/>
        <v/>
      </c>
      <c r="K161" s="60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5" customHeight="1" x14ac:dyDescent="0.35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59"/>
      <c r="J162" s="168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5" customHeight="1" x14ac:dyDescent="0.35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68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5" customHeight="1" x14ac:dyDescent="0.35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68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5" customHeight="1" x14ac:dyDescent="0.35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68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5" customHeight="1" x14ac:dyDescent="0.35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68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5" customHeight="1" x14ac:dyDescent="0.35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68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5" customHeight="1" x14ac:dyDescent="0.35">
      <c r="B168" s="57"/>
      <c r="C168" s="58"/>
      <c r="D168" s="59"/>
      <c r="E168" s="60"/>
      <c r="F168" s="170" t="e">
        <f>+VLOOKUP(E168,'ESTADAR V3 2025'!$D$125:$F$235,2,FALSE)</f>
        <v>#N/A</v>
      </c>
      <c r="G168" s="61"/>
      <c r="H168" s="61"/>
      <c r="I168" s="59"/>
      <c r="J168" s="168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68" customFormat="1" ht="22.75" customHeight="1" x14ac:dyDescent="0.35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68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68" customFormat="1" ht="22.75" customHeight="1" x14ac:dyDescent="0.35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68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68" customFormat="1" ht="22.75" customHeight="1" x14ac:dyDescent="0.35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68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68" customFormat="1" ht="22.75" customHeight="1" x14ac:dyDescent="0.35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68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68" customFormat="1" ht="22.75" customHeight="1" x14ac:dyDescent="0.35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68" t="str">
        <f t="shared" si="8"/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68" customFormat="1" ht="22.75" customHeight="1" x14ac:dyDescent="0.35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68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68" customFormat="1" ht="22.75" customHeight="1" x14ac:dyDescent="0.35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68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5" customHeight="1" x14ac:dyDescent="0.35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68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5" customHeight="1" x14ac:dyDescent="0.35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68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5" customHeight="1" x14ac:dyDescent="0.35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68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5" customHeight="1" x14ac:dyDescent="0.35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68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5" customHeight="1" x14ac:dyDescent="0.35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68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5" customHeight="1" x14ac:dyDescent="0.35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68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5" customHeight="1" x14ac:dyDescent="0.35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68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5" customHeight="1" x14ac:dyDescent="0.35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68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5" customHeight="1" x14ac:dyDescent="0.35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68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5" customHeight="1" x14ac:dyDescent="0.35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68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5" customHeight="1" x14ac:dyDescent="0.35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68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5" customHeight="1" x14ac:dyDescent="0.35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68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5" customHeight="1" x14ac:dyDescent="0.35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68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5" customHeight="1" x14ac:dyDescent="0.35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68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5" customHeight="1" x14ac:dyDescent="0.35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68" t="str">
        <f t="shared" si="8"/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5" customHeight="1" x14ac:dyDescent="0.35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68" t="str">
        <f t="shared" si="8"/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5" customHeight="1" x14ac:dyDescent="0.35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68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5" customHeight="1" x14ac:dyDescent="0.35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68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5" customHeight="1" x14ac:dyDescent="0.35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68" t="str">
        <f t="shared" si="8"/>
        <v/>
      </c>
      <c r="K194" s="60"/>
      <c r="L194" s="63"/>
      <c r="M194" s="64" t="str">
        <f t="shared" si="9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5" customHeight="1" x14ac:dyDescent="0.35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68" t="str">
        <f t="shared" ref="J195:J258" si="12">+IFERROR(P195/O195,"")</f>
        <v/>
      </c>
      <c r="K195" s="60"/>
      <c r="L195" s="63"/>
      <c r="M195" s="64" t="str">
        <f t="shared" ref="M195:M258" si="13">+IFERROR(N195*O195,"")</f>
        <v/>
      </c>
      <c r="N195" s="65">
        <f t="shared" si="10"/>
        <v>0</v>
      </c>
      <c r="O195" s="66" t="str">
        <f>+IFERROR(VLOOKUP(LEFT(E195,4),Tabla3[[COD]:[PROCESO]],4,FALSE),"")</f>
        <v/>
      </c>
      <c r="P195" s="67" t="str">
        <f t="shared" si="11"/>
        <v/>
      </c>
    </row>
    <row r="196" spans="2:16" s="68" customFormat="1" ht="22.75" customHeight="1" x14ac:dyDescent="0.35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68" t="str">
        <f t="shared" si="12"/>
        <v/>
      </c>
      <c r="K196" s="60"/>
      <c r="L196" s="63"/>
      <c r="M196" s="64" t="str">
        <f t="shared" si="13"/>
        <v/>
      </c>
      <c r="N196" s="65">
        <f t="shared" si="10"/>
        <v>0</v>
      </c>
      <c r="O196" s="66" t="str">
        <f>+IFERROR(VLOOKUP(LEFT(E196,4),Tabla3[[COD]:[PROCESO]],4,FALSE),"")</f>
        <v/>
      </c>
      <c r="P196" s="67" t="str">
        <f t="shared" si="11"/>
        <v/>
      </c>
    </row>
    <row r="197" spans="2:16" s="68" customFormat="1" ht="22.75" customHeight="1" x14ac:dyDescent="0.35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68" t="str">
        <f t="shared" si="12"/>
        <v/>
      </c>
      <c r="K197" s="60"/>
      <c r="L197" s="63"/>
      <c r="M197" s="64" t="str">
        <f t="shared" si="13"/>
        <v/>
      </c>
      <c r="N197" s="65">
        <f t="shared" ref="N197:N260" si="14">(H197-G197)*24</f>
        <v>0</v>
      </c>
      <c r="O197" s="66" t="str">
        <f>+IFERROR(VLOOKUP(LEFT(E197,4),Tabla3[[COD]:[PROCESO]],4,FALSE),"")</f>
        <v/>
      </c>
      <c r="P197" s="67" t="str">
        <f t="shared" ref="P197:P260" si="15">+IFERROR(I197/N197,"")</f>
        <v/>
      </c>
    </row>
    <row r="198" spans="2:16" s="68" customFormat="1" ht="22.75" customHeight="1" x14ac:dyDescent="0.35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68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5" customHeight="1" x14ac:dyDescent="0.35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68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5" customHeight="1" x14ac:dyDescent="0.35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68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5" customHeight="1" x14ac:dyDescent="0.35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68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5" customHeight="1" x14ac:dyDescent="0.35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68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5" customHeight="1" x14ac:dyDescent="0.35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68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5" customHeight="1" x14ac:dyDescent="0.35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68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5" customHeight="1" x14ac:dyDescent="0.35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62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5" customHeight="1" x14ac:dyDescent="0.35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62" t="str">
        <f t="shared" si="12"/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5" customHeight="1" x14ac:dyDescent="0.35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62" t="str">
        <f t="shared" si="12"/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5" customHeight="1" x14ac:dyDescent="0.35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62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5" customHeight="1" x14ac:dyDescent="0.35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62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5" customHeight="1" x14ac:dyDescent="0.35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62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5" customHeight="1" x14ac:dyDescent="0.35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62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5" customHeight="1" x14ac:dyDescent="0.35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62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5" customHeight="1" x14ac:dyDescent="0.35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62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5" customHeight="1" x14ac:dyDescent="0.35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62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5" customHeight="1" x14ac:dyDescent="0.35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62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5" customHeight="1" x14ac:dyDescent="0.35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62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5" customHeight="1" x14ac:dyDescent="0.35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62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5" customHeight="1" x14ac:dyDescent="0.35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62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5" customHeight="1" x14ac:dyDescent="0.35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62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5" customHeight="1" x14ac:dyDescent="0.35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62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5" customHeight="1" x14ac:dyDescent="0.35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62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5" customHeight="1" x14ac:dyDescent="0.35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62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5" customHeight="1" x14ac:dyDescent="0.35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62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5" customHeight="1" x14ac:dyDescent="0.35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62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5" customHeight="1" x14ac:dyDescent="0.35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62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5" customHeight="1" x14ac:dyDescent="0.35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62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5" customHeight="1" x14ac:dyDescent="0.35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62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5" customHeight="1" x14ac:dyDescent="0.35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62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5" customHeight="1" x14ac:dyDescent="0.35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62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5" customHeight="1" x14ac:dyDescent="0.35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62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5" customHeight="1" x14ac:dyDescent="0.35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62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5" customHeight="1" x14ac:dyDescent="0.35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62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5" customHeight="1" x14ac:dyDescent="0.35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62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5" customHeight="1" x14ac:dyDescent="0.35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62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5" customHeight="1" x14ac:dyDescent="0.35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62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5" customHeight="1" x14ac:dyDescent="0.35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62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5" customHeight="1" x14ac:dyDescent="0.35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62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5" customHeight="1" x14ac:dyDescent="0.35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62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68" customFormat="1" ht="22.75" customHeight="1" x14ac:dyDescent="0.35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62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5" customHeight="1" x14ac:dyDescent="0.35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62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5" customHeight="1" x14ac:dyDescent="0.35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62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5" customHeight="1" x14ac:dyDescent="0.35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62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5" customHeight="1" x14ac:dyDescent="0.35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62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5" customHeight="1" x14ac:dyDescent="0.35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62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5" customHeight="1" x14ac:dyDescent="0.35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62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5" customHeight="1" x14ac:dyDescent="0.35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62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5" customHeight="1" x14ac:dyDescent="0.35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62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5" customHeight="1" x14ac:dyDescent="0.35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62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5" customHeight="1" x14ac:dyDescent="0.35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62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5" customHeight="1" x14ac:dyDescent="0.35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62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5" customHeight="1" x14ac:dyDescent="0.35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62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5" customHeight="1" x14ac:dyDescent="0.35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62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5" customHeight="1" x14ac:dyDescent="0.35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62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5" customHeight="1" x14ac:dyDescent="0.35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62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5" customHeight="1" x14ac:dyDescent="0.35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62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5" customHeight="1" x14ac:dyDescent="0.35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62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5" customHeight="1" x14ac:dyDescent="0.35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62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5" customHeight="1" x14ac:dyDescent="0.35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62" t="str">
        <f t="shared" si="12"/>
        <v/>
      </c>
      <c r="K258" s="60"/>
      <c r="L258" s="63"/>
      <c r="M258" s="64" t="str">
        <f t="shared" si="13"/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5" customHeight="1" x14ac:dyDescent="0.35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62" t="str">
        <f t="shared" ref="J259:J322" si="16">+IFERROR(P259/O259,"")</f>
        <v/>
      </c>
      <c r="K259" s="60"/>
      <c r="L259" s="63"/>
      <c r="M259" s="64" t="str">
        <f t="shared" ref="M259:M322" si="17">+IFERROR(N259*O259,"")</f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5" customHeight="1" x14ac:dyDescent="0.35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62" t="str">
        <f t="shared" si="16"/>
        <v/>
      </c>
      <c r="K260" s="60"/>
      <c r="L260" s="63"/>
      <c r="M260" s="64" t="str">
        <f t="shared" si="17"/>
        <v/>
      </c>
      <c r="N260" s="65">
        <f t="shared" si="14"/>
        <v>0</v>
      </c>
      <c r="O260" s="66" t="str">
        <f>+IFERROR(VLOOKUP(LEFT(E260,4),Tabla3[[COD]:[PROCESO]],4,FALSE),"")</f>
        <v/>
      </c>
      <c r="P260" s="67" t="str">
        <f t="shared" si="15"/>
        <v/>
      </c>
    </row>
    <row r="261" spans="2:16" s="68" customFormat="1" ht="22.75" customHeight="1" x14ac:dyDescent="0.35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62" t="str">
        <f t="shared" si="16"/>
        <v/>
      </c>
      <c r="K261" s="60"/>
      <c r="L261" s="63"/>
      <c r="M261" s="64" t="str">
        <f t="shared" si="17"/>
        <v/>
      </c>
      <c r="N261" s="65">
        <f t="shared" ref="N261:N324" si="18">(H261-G261)*24</f>
        <v>0</v>
      </c>
      <c r="O261" s="66" t="str">
        <f>+IFERROR(VLOOKUP(LEFT(E261,4),Tabla3[[COD]:[PROCESO]],4,FALSE),"")</f>
        <v/>
      </c>
      <c r="P261" s="67" t="str">
        <f t="shared" ref="P261:P324" si="19">+IFERROR(I261/N261,"")</f>
        <v/>
      </c>
    </row>
    <row r="262" spans="2:16" s="68" customFormat="1" ht="22.75" customHeight="1" x14ac:dyDescent="0.35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62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5" customHeight="1" x14ac:dyDescent="0.35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62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5" customHeight="1" x14ac:dyDescent="0.35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62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5" customHeight="1" x14ac:dyDescent="0.35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62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5" customHeight="1" x14ac:dyDescent="0.35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62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5" customHeight="1" x14ac:dyDescent="0.35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62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5" customHeight="1" x14ac:dyDescent="0.35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62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5" customHeight="1" x14ac:dyDescent="0.35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62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5" customHeight="1" x14ac:dyDescent="0.35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62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5" customHeight="1" x14ac:dyDescent="0.35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62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5" customHeight="1" x14ac:dyDescent="0.35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62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5" customHeight="1" x14ac:dyDescent="0.35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62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5" customHeight="1" x14ac:dyDescent="0.35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62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5" customHeight="1" x14ac:dyDescent="0.35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62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5" customHeight="1" x14ac:dyDescent="0.35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62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5" customHeight="1" x14ac:dyDescent="0.35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62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5" customHeight="1" x14ac:dyDescent="0.35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62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5" customHeight="1" x14ac:dyDescent="0.35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62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5" customHeight="1" x14ac:dyDescent="0.35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62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5" customHeight="1" x14ac:dyDescent="0.35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62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5" customHeight="1" x14ac:dyDescent="0.35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62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5" customHeight="1" x14ac:dyDescent="0.35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62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5" customHeight="1" x14ac:dyDescent="0.35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62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5" customHeight="1" x14ac:dyDescent="0.35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62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5" customHeight="1" x14ac:dyDescent="0.35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62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5" customHeight="1" x14ac:dyDescent="0.35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62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5" customHeight="1" x14ac:dyDescent="0.35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62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5" customHeight="1" x14ac:dyDescent="0.35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62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5" customHeight="1" x14ac:dyDescent="0.35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62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5" customHeight="1" x14ac:dyDescent="0.35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62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5" customHeight="1" x14ac:dyDescent="0.35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62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5" customHeight="1" x14ac:dyDescent="0.35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62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5" customHeight="1" x14ac:dyDescent="0.35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62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5" customHeight="1" x14ac:dyDescent="0.35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62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5" customHeight="1" x14ac:dyDescent="0.35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62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5" customHeight="1" x14ac:dyDescent="0.35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62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5" customHeight="1" x14ac:dyDescent="0.35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62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5" customHeight="1" x14ac:dyDescent="0.35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62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5" customHeight="1" x14ac:dyDescent="0.35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62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5" customHeight="1" x14ac:dyDescent="0.35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62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5" customHeight="1" x14ac:dyDescent="0.35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62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5" customHeight="1" x14ac:dyDescent="0.35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62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5" customHeight="1" x14ac:dyDescent="0.35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62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5" customHeight="1" x14ac:dyDescent="0.35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62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5" customHeight="1" x14ac:dyDescent="0.35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62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5" customHeight="1" x14ac:dyDescent="0.35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62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5" customHeight="1" x14ac:dyDescent="0.35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62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5" customHeight="1" x14ac:dyDescent="0.35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62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5" customHeight="1" x14ac:dyDescent="0.35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62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5" customHeight="1" x14ac:dyDescent="0.35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62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5" customHeight="1" x14ac:dyDescent="0.35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62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5" customHeight="1" x14ac:dyDescent="0.35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62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5" customHeight="1" x14ac:dyDescent="0.35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62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5" customHeight="1" x14ac:dyDescent="0.35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62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5" customHeight="1" x14ac:dyDescent="0.35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62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5" customHeight="1" x14ac:dyDescent="0.35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62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5" customHeight="1" x14ac:dyDescent="0.35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62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5" customHeight="1" x14ac:dyDescent="0.35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62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5" customHeight="1" x14ac:dyDescent="0.35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62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5" customHeight="1" x14ac:dyDescent="0.35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62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5" customHeight="1" x14ac:dyDescent="0.35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62" t="str">
        <f t="shared" si="16"/>
        <v/>
      </c>
      <c r="K322" s="60"/>
      <c r="L322" s="63"/>
      <c r="M322" s="64" t="str">
        <f t="shared" si="17"/>
        <v/>
      </c>
      <c r="N322" s="65">
        <f t="shared" si="18"/>
        <v>0</v>
      </c>
      <c r="O322" s="66" t="str">
        <f>+IFERROR(VLOOKUP(LEFT(E322,4),Tabla3[[COD]:[PROCESO]],4,FALSE),"")</f>
        <v/>
      </c>
      <c r="P322" s="67" t="str">
        <f t="shared" si="19"/>
        <v/>
      </c>
    </row>
    <row r="323" spans="2:16" s="68" customFormat="1" ht="22.75" customHeight="1" x14ac:dyDescent="0.35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62" t="str">
        <f t="shared" ref="J323:J386" si="20">+IFERROR(P323/O323,"")</f>
        <v/>
      </c>
      <c r="K323" s="60"/>
      <c r="L323" s="63"/>
      <c r="M323" s="64" t="str">
        <f t="shared" ref="M323:M386" si="21">+IFERROR(N323*O323,"")</f>
        <v/>
      </c>
      <c r="N323" s="65">
        <f t="shared" si="18"/>
        <v>0</v>
      </c>
      <c r="O323" s="66" t="str">
        <f>+IFERROR(VLOOKUP(LEFT(E323,4),Tabla3[[COD]:[PROCESO]],4,FALSE),"")</f>
        <v/>
      </c>
      <c r="P323" s="67" t="str">
        <f t="shared" si="19"/>
        <v/>
      </c>
    </row>
    <row r="324" spans="2:16" s="68" customFormat="1" ht="22.75" customHeight="1" x14ac:dyDescent="0.35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62" t="str">
        <f t="shared" si="20"/>
        <v/>
      </c>
      <c r="K324" s="60"/>
      <c r="L324" s="63"/>
      <c r="M324" s="64" t="str">
        <f t="shared" si="21"/>
        <v/>
      </c>
      <c r="N324" s="65">
        <f t="shared" si="18"/>
        <v>0</v>
      </c>
      <c r="O324" s="66" t="str">
        <f>+IFERROR(VLOOKUP(LEFT(E324,4),Tabla3[[COD]:[PROCESO]],4,FALSE),"")</f>
        <v/>
      </c>
      <c r="P324" s="67" t="str">
        <f t="shared" si="19"/>
        <v/>
      </c>
    </row>
    <row r="325" spans="2:16" s="68" customFormat="1" ht="22.75" customHeight="1" x14ac:dyDescent="0.35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62" t="str">
        <f t="shared" si="20"/>
        <v/>
      </c>
      <c r="K325" s="60"/>
      <c r="L325" s="63"/>
      <c r="M325" s="64" t="str">
        <f t="shared" si="21"/>
        <v/>
      </c>
      <c r="N325" s="65">
        <f t="shared" ref="N325:N388" si="22">(H325-G325)*24</f>
        <v>0</v>
      </c>
      <c r="O325" s="66" t="str">
        <f>+IFERROR(VLOOKUP(LEFT(E325,4),Tabla3[[COD]:[PROCESO]],4,FALSE),"")</f>
        <v/>
      </c>
      <c r="P325" s="67" t="str">
        <f t="shared" ref="P325:P388" si="23">+IFERROR(I325/N325,"")</f>
        <v/>
      </c>
    </row>
    <row r="326" spans="2:16" s="68" customFormat="1" ht="22.75" customHeight="1" x14ac:dyDescent="0.35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62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68" customFormat="1" ht="22.75" customHeight="1" x14ac:dyDescent="0.35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62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68" customFormat="1" ht="22.75" customHeight="1" x14ac:dyDescent="0.35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62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68" customFormat="1" ht="22.75" customHeight="1" x14ac:dyDescent="0.35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62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68" customFormat="1" ht="22.75" customHeight="1" x14ac:dyDescent="0.35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62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68" customFormat="1" ht="22.75" customHeight="1" x14ac:dyDescent="0.35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62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5" customHeight="1" x14ac:dyDescent="0.35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62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68" customFormat="1" ht="22.75" customHeight="1" x14ac:dyDescent="0.35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62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68" customFormat="1" ht="22.75" customHeight="1" x14ac:dyDescent="0.35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62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68" customFormat="1" ht="22.75" customHeight="1" x14ac:dyDescent="0.35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62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68" customFormat="1" ht="22.75" customHeight="1" x14ac:dyDescent="0.35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62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68" customFormat="1" ht="22.75" customHeight="1" x14ac:dyDescent="0.35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62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68" customFormat="1" ht="22.75" customHeight="1" x14ac:dyDescent="0.35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62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68" customFormat="1" ht="22.75" customHeight="1" x14ac:dyDescent="0.35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62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68" customFormat="1" ht="22.75" customHeight="1" x14ac:dyDescent="0.35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62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68" customFormat="1" ht="22.75" customHeight="1" x14ac:dyDescent="0.35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62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68" customFormat="1" ht="22.75" customHeight="1" x14ac:dyDescent="0.35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62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68" customFormat="1" ht="22.75" customHeight="1" x14ac:dyDescent="0.35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62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68" customFormat="1" ht="22.75" customHeight="1" x14ac:dyDescent="0.35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62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68" customFormat="1" ht="22.75" customHeight="1" x14ac:dyDescent="0.35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62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68" customFormat="1" ht="22.75" customHeight="1" x14ac:dyDescent="0.35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62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68" customFormat="1" ht="22.75" customHeight="1" x14ac:dyDescent="0.35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62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68" customFormat="1" ht="22.75" customHeight="1" x14ac:dyDescent="0.35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62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68" customFormat="1" ht="22.75" customHeight="1" x14ac:dyDescent="0.35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62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68" customFormat="1" ht="22.75" customHeight="1" x14ac:dyDescent="0.35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62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5" customHeight="1" x14ac:dyDescent="0.35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62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68" customFormat="1" ht="22.75" customHeight="1" x14ac:dyDescent="0.35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62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68" customFormat="1" ht="22.75" customHeight="1" x14ac:dyDescent="0.35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62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68" customFormat="1" ht="22.75" customHeight="1" x14ac:dyDescent="0.35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62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68" customFormat="1" ht="22.75" customHeight="1" x14ac:dyDescent="0.35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62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68" customFormat="1" ht="22.75" customHeight="1" x14ac:dyDescent="0.35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62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68" customFormat="1" ht="22.75" customHeight="1" x14ac:dyDescent="0.35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62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68" customFormat="1" ht="22.75" customHeight="1" x14ac:dyDescent="0.35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62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68" customFormat="1" ht="22.75" customHeight="1" x14ac:dyDescent="0.35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62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68" customFormat="1" ht="22.75" customHeight="1" x14ac:dyDescent="0.35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62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68" customFormat="1" ht="22.75" customHeight="1" x14ac:dyDescent="0.35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62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68" customFormat="1" ht="22.75" customHeight="1" x14ac:dyDescent="0.35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62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68" customFormat="1" ht="22.75" customHeight="1" x14ac:dyDescent="0.35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62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68" customFormat="1" ht="22.75" customHeight="1" x14ac:dyDescent="0.35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62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68" customFormat="1" ht="22.75" customHeight="1" x14ac:dyDescent="0.35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62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68" customFormat="1" ht="22.75" customHeight="1" x14ac:dyDescent="0.35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62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68" customFormat="1" ht="22.75" customHeight="1" x14ac:dyDescent="0.35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62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68" customFormat="1" ht="22.75" customHeight="1" x14ac:dyDescent="0.35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62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5" customHeight="1" x14ac:dyDescent="0.35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62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68" customFormat="1" ht="22.75" customHeight="1" x14ac:dyDescent="0.35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62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68" customFormat="1" ht="22.75" customHeight="1" x14ac:dyDescent="0.35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62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68" customFormat="1" ht="22.75" customHeight="1" x14ac:dyDescent="0.35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62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68" customFormat="1" ht="22.75" customHeight="1" x14ac:dyDescent="0.35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62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68" customFormat="1" ht="22.75" customHeight="1" x14ac:dyDescent="0.35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62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68" customFormat="1" ht="22.75" customHeight="1" x14ac:dyDescent="0.35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62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68" customFormat="1" ht="22.75" customHeight="1" x14ac:dyDescent="0.35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62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68" customFormat="1" ht="22.75" customHeight="1" x14ac:dyDescent="0.35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62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68" customFormat="1" ht="22.75" customHeight="1" x14ac:dyDescent="0.35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62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68" customFormat="1" ht="22.75" customHeight="1" x14ac:dyDescent="0.35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62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68" customFormat="1" ht="22.75" customHeight="1" x14ac:dyDescent="0.35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62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5" customHeight="1" x14ac:dyDescent="0.35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62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68" customFormat="1" ht="22.75" customHeight="1" x14ac:dyDescent="0.35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62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68" customFormat="1" ht="22.75" customHeight="1" x14ac:dyDescent="0.35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62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68" customFormat="1" ht="22.75" customHeight="1" x14ac:dyDescent="0.35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62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68" customFormat="1" ht="22.75" customHeight="1" x14ac:dyDescent="0.35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62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68" customFormat="1" ht="22.75" customHeight="1" x14ac:dyDescent="0.35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62" t="str">
        <f t="shared" si="20"/>
        <v/>
      </c>
      <c r="K386" s="60"/>
      <c r="L386" s="63"/>
      <c r="M386" s="64" t="str">
        <f t="shared" si="21"/>
        <v/>
      </c>
      <c r="N386" s="65">
        <f t="shared" si="22"/>
        <v>0</v>
      </c>
      <c r="O386" s="66" t="str">
        <f>+IFERROR(VLOOKUP(LEFT(E386,4),Tabla3[[COD]:[PROCESO]],4,FALSE),"")</f>
        <v/>
      </c>
      <c r="P386" s="67" t="str">
        <f t="shared" si="23"/>
        <v/>
      </c>
    </row>
    <row r="387" spans="2:16" s="68" customFormat="1" ht="22.75" customHeight="1" x14ac:dyDescent="0.35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62" t="str">
        <f t="shared" ref="J387:J450" si="24">+IFERROR(P387/O387,"")</f>
        <v/>
      </c>
      <c r="K387" s="60"/>
      <c r="L387" s="63"/>
      <c r="M387" s="64" t="str">
        <f t="shared" ref="M387:M450" si="25">+IFERROR(N387*O387,"")</f>
        <v/>
      </c>
      <c r="N387" s="65">
        <f t="shared" si="22"/>
        <v>0</v>
      </c>
      <c r="O387" s="66" t="str">
        <f>+IFERROR(VLOOKUP(LEFT(E387,4),Tabla3[[COD]:[PROCESO]],4,FALSE),"")</f>
        <v/>
      </c>
      <c r="P387" s="67" t="str">
        <f t="shared" si="23"/>
        <v/>
      </c>
    </row>
    <row r="388" spans="2:16" s="68" customFormat="1" ht="22.75" customHeight="1" x14ac:dyDescent="0.35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62" t="str">
        <f t="shared" si="24"/>
        <v/>
      </c>
      <c r="K388" s="60"/>
      <c r="L388" s="63"/>
      <c r="M388" s="64" t="str">
        <f t="shared" si="25"/>
        <v/>
      </c>
      <c r="N388" s="65">
        <f t="shared" si="22"/>
        <v>0</v>
      </c>
      <c r="O388" s="66" t="str">
        <f>+IFERROR(VLOOKUP(LEFT(E388,4),Tabla3[[COD]:[PROCESO]],4,FALSE),"")</f>
        <v/>
      </c>
      <c r="P388" s="67" t="str">
        <f t="shared" si="23"/>
        <v/>
      </c>
    </row>
    <row r="389" spans="2:16" s="68" customFormat="1" ht="22.75" customHeight="1" x14ac:dyDescent="0.35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62" t="str">
        <f t="shared" si="24"/>
        <v/>
      </c>
      <c r="K389" s="60"/>
      <c r="L389" s="63"/>
      <c r="M389" s="64" t="str">
        <f t="shared" si="25"/>
        <v/>
      </c>
      <c r="N389" s="65">
        <f t="shared" ref="N389:N452" si="26">(H389-G389)*24</f>
        <v>0</v>
      </c>
      <c r="O389" s="66" t="str">
        <f>+IFERROR(VLOOKUP(LEFT(E389,4),Tabla3[[COD]:[PROCESO]],4,FALSE),"")</f>
        <v/>
      </c>
      <c r="P389" s="67" t="str">
        <f t="shared" ref="P389:P452" si="27">+IFERROR(I389/N389,"")</f>
        <v/>
      </c>
    </row>
    <row r="390" spans="2:16" s="68" customFormat="1" ht="22.75" customHeight="1" x14ac:dyDescent="0.35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62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5" customHeight="1" x14ac:dyDescent="0.35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62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5" customHeight="1" x14ac:dyDescent="0.35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62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5" customHeight="1" x14ac:dyDescent="0.35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62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5" customHeight="1" x14ac:dyDescent="0.35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62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5" customHeight="1" x14ac:dyDescent="0.35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62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5" customHeight="1" x14ac:dyDescent="0.35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62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5" customHeight="1" x14ac:dyDescent="0.35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62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5" customHeight="1" x14ac:dyDescent="0.35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62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5" customHeight="1" x14ac:dyDescent="0.35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62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5" customHeight="1" x14ac:dyDescent="0.35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62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5" customHeight="1" x14ac:dyDescent="0.35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62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5" customHeight="1" x14ac:dyDescent="0.35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62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5" customHeight="1" x14ac:dyDescent="0.35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62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5" customHeight="1" x14ac:dyDescent="0.35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62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5" customHeight="1" x14ac:dyDescent="0.35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62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5" customHeight="1" x14ac:dyDescent="0.35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62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5" customHeight="1" x14ac:dyDescent="0.35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62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5" customHeight="1" x14ac:dyDescent="0.35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62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68" customFormat="1" ht="22.75" customHeight="1" x14ac:dyDescent="0.35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62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68" customFormat="1" ht="22.75" customHeight="1" x14ac:dyDescent="0.35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62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68" customFormat="1" ht="22.75" customHeight="1" x14ac:dyDescent="0.35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62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68" customFormat="1" ht="22.75" customHeight="1" x14ac:dyDescent="0.35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62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68" customFormat="1" ht="22.75" customHeight="1" x14ac:dyDescent="0.35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62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68" customFormat="1" ht="22.75" customHeight="1" x14ac:dyDescent="0.35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62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68" customFormat="1" ht="22.75" customHeight="1" x14ac:dyDescent="0.35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62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68" customFormat="1" ht="22.75" customHeight="1" x14ac:dyDescent="0.35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62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68" customFormat="1" ht="22.75" customHeight="1" x14ac:dyDescent="0.35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62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68" customFormat="1" ht="22.75" customHeight="1" x14ac:dyDescent="0.35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62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68" customFormat="1" ht="22.75" customHeight="1" x14ac:dyDescent="0.35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62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68" customFormat="1" ht="22.75" customHeight="1" x14ac:dyDescent="0.35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62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68" customFormat="1" ht="22.75" customHeight="1" x14ac:dyDescent="0.35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62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68" customFormat="1" ht="22.75" customHeight="1" x14ac:dyDescent="0.35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62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68" customFormat="1" ht="22.75" customHeight="1" x14ac:dyDescent="0.35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62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68" customFormat="1" ht="22.75" customHeight="1" x14ac:dyDescent="0.35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62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68" customFormat="1" ht="22.75" customHeight="1" x14ac:dyDescent="0.35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62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68" customFormat="1" ht="22.75" customHeight="1" x14ac:dyDescent="0.35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62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68" customFormat="1" ht="22.75" customHeight="1" x14ac:dyDescent="0.35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62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5" customHeight="1" x14ac:dyDescent="0.35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62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68" customFormat="1" ht="22.75" customHeight="1" x14ac:dyDescent="0.35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62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68" customFormat="1" ht="22.75" customHeight="1" x14ac:dyDescent="0.35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62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68" customFormat="1" ht="22.75" customHeight="1" x14ac:dyDescent="0.35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62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68" customFormat="1" ht="22.75" customHeight="1" x14ac:dyDescent="0.35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62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68" customFormat="1" ht="22.75" customHeight="1" x14ac:dyDescent="0.35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62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68" customFormat="1" ht="22.75" customHeight="1" x14ac:dyDescent="0.35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62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68" customFormat="1" ht="22.75" customHeight="1" x14ac:dyDescent="0.35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62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68" customFormat="1" ht="22.75" customHeight="1" x14ac:dyDescent="0.35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62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68" customFormat="1" ht="22.75" customHeight="1" x14ac:dyDescent="0.35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62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68" customFormat="1" ht="22.75" customHeight="1" x14ac:dyDescent="0.35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62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68" customFormat="1" ht="22.75" customHeight="1" x14ac:dyDescent="0.35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62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68" customFormat="1" ht="22.75" customHeight="1" x14ac:dyDescent="0.35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62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68" customFormat="1" ht="22.75" customHeight="1" x14ac:dyDescent="0.35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62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68" customFormat="1" ht="22.75" customHeight="1" x14ac:dyDescent="0.35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62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68" customFormat="1" ht="22.75" customHeight="1" x14ac:dyDescent="0.35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62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68" customFormat="1" ht="22.75" customHeight="1" x14ac:dyDescent="0.35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62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5" customHeight="1" x14ac:dyDescent="0.35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62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5" customHeight="1" x14ac:dyDescent="0.35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62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5" customHeight="1" x14ac:dyDescent="0.35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62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5" customHeight="1" x14ac:dyDescent="0.35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62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5" customHeight="1" x14ac:dyDescent="0.35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62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5" customHeight="1" x14ac:dyDescent="0.35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62" t="str">
        <f t="shared" si="24"/>
        <v/>
      </c>
      <c r="K450" s="60"/>
      <c r="L450" s="63"/>
      <c r="M450" s="64" t="str">
        <f t="shared" si="25"/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5" customHeight="1" x14ac:dyDescent="0.35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62" t="str">
        <f t="shared" ref="J451:J514" si="28">+IFERROR(P451/O451,"")</f>
        <v/>
      </c>
      <c r="K451" s="60"/>
      <c r="L451" s="63"/>
      <c r="M451" s="64" t="str">
        <f t="shared" ref="M451:M514" si="29">+IFERROR(N451*O451,"")</f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5" customHeight="1" x14ac:dyDescent="0.35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62" t="str">
        <f t="shared" si="28"/>
        <v/>
      </c>
      <c r="K452" s="60"/>
      <c r="L452" s="63"/>
      <c r="M452" s="64" t="str">
        <f t="shared" si="29"/>
        <v/>
      </c>
      <c r="N452" s="65">
        <f t="shared" si="26"/>
        <v>0</v>
      </c>
      <c r="O452" s="66" t="str">
        <f>+IFERROR(VLOOKUP(LEFT(E452,4),Tabla3[[COD]:[PROCESO]],4,FALSE),"")</f>
        <v/>
      </c>
      <c r="P452" s="67" t="str">
        <f t="shared" si="27"/>
        <v/>
      </c>
    </row>
    <row r="453" spans="2:16" s="68" customFormat="1" ht="22.75" customHeight="1" x14ac:dyDescent="0.35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62" t="str">
        <f t="shared" si="28"/>
        <v/>
      </c>
      <c r="K453" s="60"/>
      <c r="L453" s="63"/>
      <c r="M453" s="64" t="str">
        <f t="shared" si="29"/>
        <v/>
      </c>
      <c r="N453" s="65">
        <f t="shared" ref="N453:N516" si="30">(H453-G453)*24</f>
        <v>0</v>
      </c>
      <c r="O453" s="66" t="str">
        <f>+IFERROR(VLOOKUP(LEFT(E453,4),Tabla3[[COD]:[PROCESO]],4,FALSE),"")</f>
        <v/>
      </c>
      <c r="P453" s="67" t="str">
        <f t="shared" ref="P453:P516" si="31">+IFERROR(I453/N453,"")</f>
        <v/>
      </c>
    </row>
    <row r="454" spans="2:16" s="68" customFormat="1" ht="22.75" customHeight="1" x14ac:dyDescent="0.35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62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5" customHeight="1" x14ac:dyDescent="0.35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62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5" customHeight="1" x14ac:dyDescent="0.35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62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5" customHeight="1" x14ac:dyDescent="0.35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62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5" customHeight="1" x14ac:dyDescent="0.35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62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5" customHeight="1" x14ac:dyDescent="0.35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62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5" customHeight="1" x14ac:dyDescent="0.35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62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5" customHeight="1" x14ac:dyDescent="0.35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62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5" customHeight="1" x14ac:dyDescent="0.35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62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5" customHeight="1" x14ac:dyDescent="0.35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62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5" customHeight="1" x14ac:dyDescent="0.35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62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5" customHeight="1" x14ac:dyDescent="0.35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62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5" customHeight="1" x14ac:dyDescent="0.35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62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5" customHeight="1" x14ac:dyDescent="0.35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62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5" customHeight="1" x14ac:dyDescent="0.35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62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5" customHeight="1" x14ac:dyDescent="0.35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62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5" customHeight="1" x14ac:dyDescent="0.35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62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5" customHeight="1" x14ac:dyDescent="0.35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62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5" customHeight="1" x14ac:dyDescent="0.35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62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5" customHeight="1" x14ac:dyDescent="0.35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62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5" customHeight="1" x14ac:dyDescent="0.35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62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5" customHeight="1" x14ac:dyDescent="0.35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62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5" customHeight="1" x14ac:dyDescent="0.35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62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5" customHeight="1" x14ac:dyDescent="0.35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62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5" customHeight="1" x14ac:dyDescent="0.35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62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5" customHeight="1" x14ac:dyDescent="0.35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62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5" customHeight="1" x14ac:dyDescent="0.35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62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5" customHeight="1" x14ac:dyDescent="0.35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62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5" customHeight="1" x14ac:dyDescent="0.35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62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5" customHeight="1" x14ac:dyDescent="0.35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62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5" customHeight="1" x14ac:dyDescent="0.35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62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5" customHeight="1" x14ac:dyDescent="0.35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62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5" customHeight="1" x14ac:dyDescent="0.35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62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5" customHeight="1" x14ac:dyDescent="0.35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62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5" customHeight="1" x14ac:dyDescent="0.35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62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5" customHeight="1" x14ac:dyDescent="0.35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62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5" customHeight="1" x14ac:dyDescent="0.35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62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5" customHeight="1" x14ac:dyDescent="0.35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62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5" customHeight="1" x14ac:dyDescent="0.35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62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5" customHeight="1" x14ac:dyDescent="0.35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62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5" customHeight="1" x14ac:dyDescent="0.35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62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5" customHeight="1" x14ac:dyDescent="0.35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62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5" customHeight="1" x14ac:dyDescent="0.35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62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5" customHeight="1" x14ac:dyDescent="0.35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62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5" customHeight="1" x14ac:dyDescent="0.35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62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5" customHeight="1" x14ac:dyDescent="0.35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62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5" customHeight="1" x14ac:dyDescent="0.35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62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5" customHeight="1" x14ac:dyDescent="0.35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62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5" customHeight="1" x14ac:dyDescent="0.35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62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5" customHeight="1" x14ac:dyDescent="0.35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62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5" customHeight="1" x14ac:dyDescent="0.35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62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5" customHeight="1" x14ac:dyDescent="0.35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62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5" customHeight="1" x14ac:dyDescent="0.35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62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5" customHeight="1" x14ac:dyDescent="0.35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62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5" customHeight="1" x14ac:dyDescent="0.35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62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5" customHeight="1" x14ac:dyDescent="0.35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62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5" customHeight="1" x14ac:dyDescent="0.35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62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5" customHeight="1" x14ac:dyDescent="0.35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62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5" customHeight="1" x14ac:dyDescent="0.35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62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5" customHeight="1" x14ac:dyDescent="0.35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62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5" customHeight="1" x14ac:dyDescent="0.35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62" t="str">
        <f t="shared" si="28"/>
        <v/>
      </c>
      <c r="K514" s="60"/>
      <c r="L514" s="63"/>
      <c r="M514" s="64" t="str">
        <f t="shared" si="29"/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5" customHeight="1" x14ac:dyDescent="0.35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62" t="str">
        <f t="shared" ref="J515:J578" si="32">+IFERROR(P515/O515,"")</f>
        <v/>
      </c>
      <c r="K515" s="60"/>
      <c r="L515" s="63"/>
      <c r="M515" s="64" t="str">
        <f t="shared" ref="M515:M578" si="33">+IFERROR(N515*O515,"")</f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5" customHeight="1" x14ac:dyDescent="0.35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62" t="str">
        <f t="shared" si="32"/>
        <v/>
      </c>
      <c r="K516" s="60"/>
      <c r="L516" s="63"/>
      <c r="M516" s="64" t="str">
        <f t="shared" si="33"/>
        <v/>
      </c>
      <c r="N516" s="65">
        <f t="shared" si="30"/>
        <v>0</v>
      </c>
      <c r="O516" s="66" t="str">
        <f>+IFERROR(VLOOKUP(LEFT(E516,4),Tabla3[[COD]:[PROCESO]],4,FALSE),"")</f>
        <v/>
      </c>
      <c r="P516" s="67" t="str">
        <f t="shared" si="31"/>
        <v/>
      </c>
    </row>
    <row r="517" spans="2:16" s="68" customFormat="1" ht="22.75" customHeight="1" x14ac:dyDescent="0.35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62" t="str">
        <f t="shared" si="32"/>
        <v/>
      </c>
      <c r="K517" s="60"/>
      <c r="L517" s="63"/>
      <c r="M517" s="64" t="str">
        <f t="shared" si="33"/>
        <v/>
      </c>
      <c r="N517" s="65">
        <f t="shared" ref="N517:N580" si="34">(H517-G517)*24</f>
        <v>0</v>
      </c>
      <c r="O517" s="66" t="str">
        <f>+IFERROR(VLOOKUP(LEFT(E517,4),Tabla3[[COD]:[PROCESO]],4,FALSE),"")</f>
        <v/>
      </c>
      <c r="P517" s="67" t="str">
        <f t="shared" ref="P517:P580" si="35">+IFERROR(I517/N517,"")</f>
        <v/>
      </c>
    </row>
    <row r="518" spans="2:16" s="68" customFormat="1" ht="22.75" customHeight="1" x14ac:dyDescent="0.35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62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5" customHeight="1" x14ac:dyDescent="0.35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62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5" customHeight="1" x14ac:dyDescent="0.35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62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5" customHeight="1" x14ac:dyDescent="0.35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62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5" customHeight="1" x14ac:dyDescent="0.35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62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5" customHeight="1" x14ac:dyDescent="0.35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62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5" customHeight="1" x14ac:dyDescent="0.35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62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5" customHeight="1" x14ac:dyDescent="0.35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62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5" customHeight="1" x14ac:dyDescent="0.35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62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5" customHeight="1" x14ac:dyDescent="0.35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62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5" customHeight="1" x14ac:dyDescent="0.35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62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5" customHeight="1" x14ac:dyDescent="0.35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62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5" customHeight="1" x14ac:dyDescent="0.35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62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5" customHeight="1" x14ac:dyDescent="0.35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62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5" customHeight="1" x14ac:dyDescent="0.35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62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5" customHeight="1" x14ac:dyDescent="0.35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62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5" customHeight="1" x14ac:dyDescent="0.35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62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5" customHeight="1" x14ac:dyDescent="0.35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62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5" customHeight="1" x14ac:dyDescent="0.35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62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5" customHeight="1" x14ac:dyDescent="0.35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62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5" customHeight="1" x14ac:dyDescent="0.35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62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5" customHeight="1" x14ac:dyDescent="0.35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62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5" customHeight="1" x14ac:dyDescent="0.35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62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5" customHeight="1" x14ac:dyDescent="0.35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62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5" customHeight="1" x14ac:dyDescent="0.35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62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5" customHeight="1" x14ac:dyDescent="0.35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62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5" customHeight="1" x14ac:dyDescent="0.35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62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5" customHeight="1" x14ac:dyDescent="0.35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62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5" customHeight="1" x14ac:dyDescent="0.35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62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5" customHeight="1" x14ac:dyDescent="0.35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62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5" customHeight="1" x14ac:dyDescent="0.35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62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5" customHeight="1" x14ac:dyDescent="0.35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62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5" customHeight="1" x14ac:dyDescent="0.35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62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5" customHeight="1" x14ac:dyDescent="0.35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62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5" customHeight="1" x14ac:dyDescent="0.35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62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5" customHeight="1" x14ac:dyDescent="0.35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62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5" customHeight="1" x14ac:dyDescent="0.35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62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5" customHeight="1" x14ac:dyDescent="0.35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62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5" customHeight="1" x14ac:dyDescent="0.35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62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5" customHeight="1" x14ac:dyDescent="0.35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62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5" customHeight="1" x14ac:dyDescent="0.35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62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5" customHeight="1" x14ac:dyDescent="0.35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62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5" customHeight="1" x14ac:dyDescent="0.35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62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5" customHeight="1" x14ac:dyDescent="0.35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62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5" customHeight="1" x14ac:dyDescent="0.35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62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5" customHeight="1" x14ac:dyDescent="0.35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62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5" customHeight="1" x14ac:dyDescent="0.35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62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5" customHeight="1" x14ac:dyDescent="0.35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62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5" customHeight="1" x14ac:dyDescent="0.35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62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5" customHeight="1" x14ac:dyDescent="0.35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62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5" customHeight="1" x14ac:dyDescent="0.35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62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5" customHeight="1" x14ac:dyDescent="0.35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62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5" customHeight="1" x14ac:dyDescent="0.35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62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5" customHeight="1" x14ac:dyDescent="0.35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62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5" customHeight="1" x14ac:dyDescent="0.35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62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5" customHeight="1" x14ac:dyDescent="0.35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62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5" customHeight="1" x14ac:dyDescent="0.35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62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5" customHeight="1" x14ac:dyDescent="0.35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62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5" customHeight="1" x14ac:dyDescent="0.35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62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5" customHeight="1" x14ac:dyDescent="0.35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62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75" customHeight="1" x14ac:dyDescent="0.35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62" t="str">
        <f t="shared" si="32"/>
        <v/>
      </c>
      <c r="K578" s="60"/>
      <c r="L578" s="63"/>
      <c r="M578" s="64" t="str">
        <f t="shared" si="33"/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 x14ac:dyDescent="0.35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62" t="str">
        <f t="shared" ref="J579:J626" si="36">+IFERROR(P579/O579,"")</f>
        <v/>
      </c>
      <c r="K579" s="60"/>
      <c r="L579" s="63"/>
      <c r="M579" s="64" t="str">
        <f t="shared" ref="M579:M625" si="37">+IFERROR(N579*O579,"")</f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 x14ac:dyDescent="0.35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62" t="str">
        <f t="shared" si="36"/>
        <v/>
      </c>
      <c r="K580" s="60"/>
      <c r="L580" s="63"/>
      <c r="M580" s="64" t="str">
        <f t="shared" si="37"/>
        <v/>
      </c>
      <c r="N580" s="65">
        <f t="shared" si="34"/>
        <v>0</v>
      </c>
      <c r="O580" s="66" t="str">
        <f>+IFERROR(VLOOKUP(LEFT(E580,4),Tabla3[[COD]:[PROCESO]],4,FALSE),"")</f>
        <v/>
      </c>
      <c r="P580" s="67" t="str">
        <f t="shared" si="35"/>
        <v/>
      </c>
    </row>
    <row r="581" spans="2:16" s="68" customFormat="1" ht="22.5" customHeight="1" x14ac:dyDescent="0.35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62" t="str">
        <f t="shared" si="36"/>
        <v/>
      </c>
      <c r="K581" s="60"/>
      <c r="L581" s="63"/>
      <c r="M581" s="64" t="str">
        <f t="shared" si="37"/>
        <v/>
      </c>
      <c r="N581" s="65">
        <f t="shared" ref="N581:N625" si="38">(H581-G581)*24</f>
        <v>0</v>
      </c>
      <c r="O581" s="66" t="str">
        <f>+IFERROR(VLOOKUP(LEFT(E581,4),Tabla3[[COD]:[PROCESO]],4,FALSE),"")</f>
        <v/>
      </c>
      <c r="P581" s="67" t="str">
        <f t="shared" ref="P581:P625" si="39">+IFERROR(I581/N581,"")</f>
        <v/>
      </c>
    </row>
    <row r="582" spans="2:16" s="68" customFormat="1" ht="22.75" customHeight="1" x14ac:dyDescent="0.35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62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5" customHeight="1" x14ac:dyDescent="0.35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62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5" customHeight="1" x14ac:dyDescent="0.35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62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5" customHeight="1" x14ac:dyDescent="0.35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62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5" customHeight="1" x14ac:dyDescent="0.35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62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5" customHeight="1" x14ac:dyDescent="0.35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62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5" customHeight="1" x14ac:dyDescent="0.35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62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5" customHeight="1" x14ac:dyDescent="0.35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62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5" customHeight="1" x14ac:dyDescent="0.35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62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5" customHeight="1" x14ac:dyDescent="0.35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62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5" customHeight="1" x14ac:dyDescent="0.35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62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5" customHeight="1" x14ac:dyDescent="0.35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62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5" customHeight="1" x14ac:dyDescent="0.35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62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5" customHeight="1" x14ac:dyDescent="0.35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62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5" customHeight="1" x14ac:dyDescent="0.35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62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5" customHeight="1" x14ac:dyDescent="0.35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62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5" customHeight="1" x14ac:dyDescent="0.35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62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5" customHeight="1" x14ac:dyDescent="0.35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62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5" customHeight="1" x14ac:dyDescent="0.35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62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5" customHeight="1" x14ac:dyDescent="0.35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62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5" customHeight="1" x14ac:dyDescent="0.35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62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5" customHeight="1" x14ac:dyDescent="0.35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62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5" customHeight="1" x14ac:dyDescent="0.35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62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5" customHeight="1" x14ac:dyDescent="0.35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62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5" customHeight="1" x14ac:dyDescent="0.35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62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5" customHeight="1" x14ac:dyDescent="0.35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62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5" customHeight="1" x14ac:dyDescent="0.35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62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5" customHeight="1" x14ac:dyDescent="0.35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62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5" customHeight="1" x14ac:dyDescent="0.35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62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5" customHeight="1" x14ac:dyDescent="0.35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62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5" customHeight="1" x14ac:dyDescent="0.35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62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5" customHeight="1" x14ac:dyDescent="0.35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62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5" customHeight="1" x14ac:dyDescent="0.35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62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5" customHeight="1" x14ac:dyDescent="0.35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62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5" customHeight="1" x14ac:dyDescent="0.35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62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5" customHeight="1" x14ac:dyDescent="0.35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62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5" customHeight="1" x14ac:dyDescent="0.35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62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5" customHeight="1" x14ac:dyDescent="0.35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62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5" customHeight="1" x14ac:dyDescent="0.35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62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5" customHeight="1" x14ac:dyDescent="0.35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62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5" customHeight="1" x14ac:dyDescent="0.35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62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5" customHeight="1" x14ac:dyDescent="0.35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62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5" customHeight="1" x14ac:dyDescent="0.35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62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5" customHeight="1" thickBot="1" x14ac:dyDescent="0.4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62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68" customFormat="1" ht="22.75" customHeight="1" thickBot="1" x14ac:dyDescent="0.4">
      <c r="B626" s="69"/>
      <c r="C626" s="70"/>
      <c r="D626" s="71"/>
      <c r="E626" s="71"/>
      <c r="F626" s="164"/>
      <c r="G626" s="79"/>
      <c r="H626" s="77"/>
      <c r="I626" s="72">
        <f>+SUM(N2:N625)</f>
        <v>0</v>
      </c>
      <c r="J626" s="62" t="str">
        <f t="shared" si="36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 x14ac:dyDescent="0.45">
      <c r="G627" s="80"/>
    </row>
    <row r="628" spans="2:16" x14ac:dyDescent="0.45">
      <c r="G628" s="80"/>
    </row>
    <row r="629" spans="2:16" x14ac:dyDescent="0.45">
      <c r="G629" s="80"/>
    </row>
    <row r="630" spans="2:16" x14ac:dyDescent="0.45">
      <c r="G630" s="80"/>
    </row>
    <row r="631" spans="2:16" x14ac:dyDescent="0.45">
      <c r="G631" s="80"/>
    </row>
    <row r="632" spans="2:16" x14ac:dyDescent="0.45">
      <c r="G632" s="80"/>
    </row>
    <row r="1048576" spans="7:7" x14ac:dyDescent="0.45">
      <c r="G1048576" s="61">
        <v>0.39583333333333331</v>
      </c>
    </row>
  </sheetData>
  <sheetProtection insertRows="0" autoFilter="0"/>
  <conditionalFormatting sqref="J2:K1048576">
    <cfRule type="cellIs" dxfId="28" priority="1" operator="greaterThanOrEqual">
      <formula>1.25</formula>
    </cfRule>
    <cfRule type="cellIs" dxfId="27" priority="2" operator="greaterThanOrEqual">
      <formula>1</formula>
    </cfRule>
    <cfRule type="cellIs" dxfId="26" priority="3" operator="greaterThanOrEqual">
      <formula>0.6</formula>
    </cfRule>
    <cfRule type="cellIs" dxfId="25" priority="4" operator="lessThanOrEqual">
      <formula>0.6</formula>
    </cfRule>
    <cfRule type="cellIs" dxfId="24" priority="5" operator="greaterThanOrEqual">
      <formula>1</formula>
    </cfRule>
    <cfRule type="cellIs" dxfId="23" priority="6" operator="greaterThanOrEqual">
      <formula>0.6</formula>
    </cfRule>
    <cfRule type="cellIs" dxfId="22" priority="7" operator="lessThanOrEqual">
      <formula>0.59</formula>
    </cfRule>
    <cfRule type="cellIs" dxfId="21" priority="8" operator="greaterThanOrEqual">
      <formula>0.9</formula>
    </cfRule>
    <cfRule type="cellIs" dxfId="20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ECDEC-2520-40A2-AECE-1FF7F750270F}">
          <x14:formula1>
            <xm:f>FINCAS!$A$2:$A$73</xm:f>
          </x14:formula1>
          <xm:sqref>D2:D625</xm:sqref>
        </x14:dataValidation>
        <x14:dataValidation type="list" allowBlank="1" showInputMessage="1" showErrorMessage="1" xr:uid="{93FA7392-45BE-4B6B-B73A-54888A44D97E}">
          <x14:formula1>
            <xm:f>'ESTADAR V3 2025'!$D$124:$D$235</xm:f>
          </x14:formula1>
          <xm:sqref>E2:E625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6EC3-96EB-420E-97EB-A25283CCE173}">
  <sheetPr codeName="Hoja5"/>
  <dimension ref="A1:O2"/>
  <sheetViews>
    <sheetView workbookViewId="0">
      <pane ySplit="1" topLeftCell="A2" activePane="bottomLeft" state="frozen"/>
      <selection pane="bottomLeft"/>
    </sheetView>
  </sheetViews>
  <sheetFormatPr baseColWidth="10" defaultColWidth="11.453125" defaultRowHeight="14.5" x14ac:dyDescent="0.35"/>
  <sheetData>
    <row r="1" spans="1:15" ht="56" x14ac:dyDescent="0.35">
      <c r="A1" s="50" t="s">
        <v>270</v>
      </c>
      <c r="B1" s="51" t="s">
        <v>271</v>
      </c>
      <c r="C1" s="52" t="s">
        <v>272</v>
      </c>
      <c r="D1" s="52" t="s">
        <v>273</v>
      </c>
      <c r="E1" s="52" t="s">
        <v>274</v>
      </c>
      <c r="F1" s="52" t="s">
        <v>275</v>
      </c>
      <c r="G1" s="76" t="s">
        <v>276</v>
      </c>
      <c r="H1" s="52" t="s">
        <v>277</v>
      </c>
      <c r="I1" s="52" t="s">
        <v>278</v>
      </c>
      <c r="J1" s="52" t="s">
        <v>279</v>
      </c>
      <c r="K1" s="53" t="s">
        <v>280</v>
      </c>
      <c r="L1" s="54" t="s">
        <v>281</v>
      </c>
      <c r="M1" s="55" t="s">
        <v>282</v>
      </c>
      <c r="N1" s="55" t="s">
        <v>283</v>
      </c>
      <c r="O1" s="55" t="s">
        <v>284</v>
      </c>
    </row>
    <row r="2" spans="1:15" x14ac:dyDescent="0.35">
      <c r="A2" t="e" cm="1" vm="1">
        <f t="array" aca="1" ref="A2" ca="1">+_xlfn._xlws.FILTER(_xlfn.VSTACK('Dayana Muñoz:Mariane Silva'!B2:P3000),_xlfn.VSTACK('Dayana Muñoz:Mariane Silva'!E2:E3000)&lt;&gt;"")</f>
        <v>#NAME?</v>
      </c>
    </row>
  </sheetData>
  <sheetProtection algorithmName="SHA-512" hashValue="4yHFDW6M8MdmuB3/OFQ45JILWZ07CnQFq0nrd67RTKYhg9uTgODbxE/GkrNrUDERR/SebzUaXH3OWM7iEEiMXw==" saltValue="9NtaA2C6tpSEAEapWqbCOg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>
    <tabColor theme="5" tint="0.39997558519241921"/>
  </sheetPr>
  <dimension ref="A1:C73"/>
  <sheetViews>
    <sheetView workbookViewId="0">
      <selection activeCell="E14" sqref="E14"/>
    </sheetView>
  </sheetViews>
  <sheetFormatPr baseColWidth="10" defaultColWidth="11.453125" defaultRowHeight="14.5" x14ac:dyDescent="0.35"/>
  <cols>
    <col min="1" max="1" width="10" style="16" customWidth="1"/>
    <col min="2" max="2" width="47.1796875" bestFit="1" customWidth="1"/>
    <col min="3" max="3" width="11.453125" style="16"/>
  </cols>
  <sheetData>
    <row r="1" spans="1:3" s="13" customFormat="1" x14ac:dyDescent="0.35">
      <c r="A1" s="12" t="s">
        <v>332</v>
      </c>
      <c r="B1" s="12" t="s">
        <v>272</v>
      </c>
      <c r="C1" s="12" t="s">
        <v>333</v>
      </c>
    </row>
    <row r="2" spans="1:3" x14ac:dyDescent="0.35">
      <c r="A2" s="14" t="s">
        <v>334</v>
      </c>
      <c r="B2" s="15" t="s">
        <v>335</v>
      </c>
      <c r="C2" s="14" t="s">
        <v>334</v>
      </c>
    </row>
    <row r="3" spans="1:3" x14ac:dyDescent="0.35">
      <c r="A3" s="14" t="s">
        <v>336</v>
      </c>
      <c r="B3" s="15" t="s">
        <v>337</v>
      </c>
      <c r="C3" s="14" t="s">
        <v>336</v>
      </c>
    </row>
    <row r="4" spans="1:3" x14ac:dyDescent="0.35">
      <c r="A4" s="14" t="s">
        <v>309</v>
      </c>
      <c r="B4" s="15" t="s">
        <v>338</v>
      </c>
      <c r="C4" s="14" t="s">
        <v>309</v>
      </c>
    </row>
    <row r="5" spans="1:3" x14ac:dyDescent="0.35">
      <c r="A5" s="14" t="s">
        <v>339</v>
      </c>
      <c r="B5" s="15" t="s">
        <v>340</v>
      </c>
      <c r="C5" s="14" t="s">
        <v>339</v>
      </c>
    </row>
    <row r="6" spans="1:3" x14ac:dyDescent="0.35">
      <c r="A6" s="14" t="s">
        <v>307</v>
      </c>
      <c r="B6" s="15" t="s">
        <v>341</v>
      </c>
      <c r="C6" s="14" t="s">
        <v>307</v>
      </c>
    </row>
    <row r="7" spans="1:3" x14ac:dyDescent="0.35">
      <c r="A7" s="14" t="s">
        <v>306</v>
      </c>
      <c r="B7" s="15" t="s">
        <v>342</v>
      </c>
      <c r="C7" s="14" t="s">
        <v>343</v>
      </c>
    </row>
    <row r="8" spans="1:3" x14ac:dyDescent="0.35">
      <c r="A8" s="14" t="s">
        <v>298</v>
      </c>
      <c r="B8" s="15" t="s">
        <v>342</v>
      </c>
      <c r="C8" s="14" t="s">
        <v>343</v>
      </c>
    </row>
    <row r="9" spans="1:3" x14ac:dyDescent="0.35">
      <c r="A9" s="14" t="s">
        <v>303</v>
      </c>
      <c r="B9" s="15" t="s">
        <v>342</v>
      </c>
      <c r="C9" s="14" t="s">
        <v>343</v>
      </c>
    </row>
    <row r="10" spans="1:3" x14ac:dyDescent="0.35">
      <c r="A10" s="14" t="s">
        <v>297</v>
      </c>
      <c r="B10" s="15" t="s">
        <v>342</v>
      </c>
      <c r="C10" s="14" t="s">
        <v>343</v>
      </c>
    </row>
    <row r="11" spans="1:3" x14ac:dyDescent="0.35">
      <c r="A11" s="14" t="s">
        <v>344</v>
      </c>
      <c r="B11" s="15" t="s">
        <v>345</v>
      </c>
      <c r="C11" s="14" t="s">
        <v>344</v>
      </c>
    </row>
    <row r="12" spans="1:3" x14ac:dyDescent="0.35">
      <c r="A12" s="14" t="s">
        <v>346</v>
      </c>
      <c r="B12" s="15" t="s">
        <v>347</v>
      </c>
      <c r="C12" s="14" t="s">
        <v>346</v>
      </c>
    </row>
    <row r="13" spans="1:3" x14ac:dyDescent="0.35">
      <c r="A13" s="14" t="s">
        <v>285</v>
      </c>
      <c r="B13" s="15" t="s">
        <v>348</v>
      </c>
      <c r="C13" s="14" t="s">
        <v>285</v>
      </c>
    </row>
    <row r="14" spans="1:3" x14ac:dyDescent="0.35">
      <c r="A14" s="14" t="s">
        <v>308</v>
      </c>
      <c r="B14" s="15" t="s">
        <v>348</v>
      </c>
      <c r="C14" s="14" t="s">
        <v>308</v>
      </c>
    </row>
    <row r="15" spans="1:3" x14ac:dyDescent="0.35">
      <c r="A15" s="14" t="s">
        <v>349</v>
      </c>
      <c r="B15" s="15" t="s">
        <v>350</v>
      </c>
      <c r="C15" s="14" t="s">
        <v>351</v>
      </c>
    </row>
    <row r="16" spans="1:3" x14ac:dyDescent="0.35">
      <c r="A16" s="14" t="s">
        <v>352</v>
      </c>
      <c r="B16" s="15" t="s">
        <v>350</v>
      </c>
      <c r="C16" s="14" t="s">
        <v>352</v>
      </c>
    </row>
    <row r="17" spans="1:3" x14ac:dyDescent="0.35">
      <c r="A17" s="14" t="s">
        <v>353</v>
      </c>
      <c r="B17" s="15" t="s">
        <v>354</v>
      </c>
      <c r="C17" s="14" t="s">
        <v>353</v>
      </c>
    </row>
    <row r="18" spans="1:3" x14ac:dyDescent="0.35">
      <c r="A18" s="14" t="s">
        <v>355</v>
      </c>
      <c r="B18" s="15" t="s">
        <v>356</v>
      </c>
      <c r="C18" s="14" t="s">
        <v>355</v>
      </c>
    </row>
    <row r="19" spans="1:3" x14ac:dyDescent="0.35">
      <c r="A19" s="14" t="s">
        <v>357</v>
      </c>
      <c r="B19" s="15" t="s">
        <v>358</v>
      </c>
      <c r="C19" s="14" t="s">
        <v>357</v>
      </c>
    </row>
    <row r="20" spans="1:3" x14ac:dyDescent="0.35">
      <c r="A20" s="14" t="s">
        <v>359</v>
      </c>
      <c r="B20" s="15" t="s">
        <v>360</v>
      </c>
      <c r="C20" s="14" t="s">
        <v>359</v>
      </c>
    </row>
    <row r="21" spans="1:3" x14ac:dyDescent="0.35">
      <c r="A21" s="14" t="s">
        <v>361</v>
      </c>
      <c r="B21" s="15" t="s">
        <v>362</v>
      </c>
      <c r="C21" s="14" t="s">
        <v>363</v>
      </c>
    </row>
    <row r="22" spans="1:3" x14ac:dyDescent="0.35">
      <c r="A22" s="14" t="s">
        <v>364</v>
      </c>
      <c r="B22" s="15" t="s">
        <v>362</v>
      </c>
      <c r="C22" s="14" t="s">
        <v>363</v>
      </c>
    </row>
    <row r="23" spans="1:3" x14ac:dyDescent="0.35">
      <c r="A23" s="14" t="s">
        <v>365</v>
      </c>
      <c r="B23" s="15" t="s">
        <v>362</v>
      </c>
      <c r="C23" s="14" t="s">
        <v>363</v>
      </c>
    </row>
    <row r="24" spans="1:3" x14ac:dyDescent="0.35">
      <c r="A24" s="14" t="s">
        <v>366</v>
      </c>
      <c r="B24" s="15" t="s">
        <v>367</v>
      </c>
      <c r="C24" s="14" t="s">
        <v>366</v>
      </c>
    </row>
    <row r="25" spans="1:3" x14ac:dyDescent="0.35">
      <c r="A25" s="14" t="s">
        <v>368</v>
      </c>
      <c r="B25" s="15" t="s">
        <v>369</v>
      </c>
      <c r="C25" s="14" t="s">
        <v>370</v>
      </c>
    </row>
    <row r="26" spans="1:3" x14ac:dyDescent="0.35">
      <c r="A26" s="14" t="s">
        <v>370</v>
      </c>
      <c r="B26" s="15" t="s">
        <v>369</v>
      </c>
      <c r="C26" s="14" t="s">
        <v>370</v>
      </c>
    </row>
    <row r="27" spans="1:3" x14ac:dyDescent="0.35">
      <c r="A27" s="14" t="s">
        <v>371</v>
      </c>
      <c r="B27" s="15" t="s">
        <v>372</v>
      </c>
      <c r="C27" s="14" t="s">
        <v>371</v>
      </c>
    </row>
    <row r="28" spans="1:3" x14ac:dyDescent="0.35">
      <c r="A28" s="14" t="s">
        <v>373</v>
      </c>
      <c r="B28" s="15" t="s">
        <v>374</v>
      </c>
      <c r="C28" s="14" t="s">
        <v>373</v>
      </c>
    </row>
    <row r="29" spans="1:3" x14ac:dyDescent="0.35">
      <c r="A29" s="14" t="s">
        <v>286</v>
      </c>
      <c r="B29" s="15" t="s">
        <v>375</v>
      </c>
      <c r="C29" s="14" t="s">
        <v>286</v>
      </c>
    </row>
    <row r="30" spans="1:3" x14ac:dyDescent="0.35">
      <c r="A30" s="14" t="s">
        <v>376</v>
      </c>
      <c r="B30" s="15" t="s">
        <v>375</v>
      </c>
      <c r="C30" s="14" t="s">
        <v>286</v>
      </c>
    </row>
    <row r="31" spans="1:3" x14ac:dyDescent="0.35">
      <c r="A31" s="14" t="s">
        <v>377</v>
      </c>
      <c r="B31" s="15" t="s">
        <v>378</v>
      </c>
      <c r="C31" s="14" t="s">
        <v>379</v>
      </c>
    </row>
    <row r="32" spans="1:3" x14ac:dyDescent="0.35">
      <c r="A32" s="14" t="s">
        <v>300</v>
      </c>
      <c r="B32" s="15" t="s">
        <v>378</v>
      </c>
      <c r="C32" s="14" t="s">
        <v>379</v>
      </c>
    </row>
    <row r="33" spans="1:3" x14ac:dyDescent="0.35">
      <c r="A33" s="14" t="s">
        <v>290</v>
      </c>
      <c r="B33" s="15" t="s">
        <v>380</v>
      </c>
      <c r="C33" s="14" t="s">
        <v>290</v>
      </c>
    </row>
    <row r="34" spans="1:3" x14ac:dyDescent="0.35">
      <c r="A34" s="14" t="s">
        <v>381</v>
      </c>
      <c r="B34" s="15" t="s">
        <v>382</v>
      </c>
      <c r="C34" s="14" t="s">
        <v>381</v>
      </c>
    </row>
    <row r="35" spans="1:3" x14ac:dyDescent="0.35">
      <c r="A35" s="14" t="s">
        <v>293</v>
      </c>
      <c r="B35" s="15" t="s">
        <v>362</v>
      </c>
      <c r="C35" s="14" t="s">
        <v>383</v>
      </c>
    </row>
    <row r="36" spans="1:3" x14ac:dyDescent="0.35">
      <c r="A36" s="14" t="s">
        <v>294</v>
      </c>
      <c r="B36" s="15" t="s">
        <v>362</v>
      </c>
      <c r="C36" s="14" t="s">
        <v>383</v>
      </c>
    </row>
    <row r="37" spans="1:3" x14ac:dyDescent="0.35">
      <c r="A37" s="14" t="s">
        <v>292</v>
      </c>
      <c r="B37" s="15" t="s">
        <v>362</v>
      </c>
      <c r="C37" s="14" t="s">
        <v>383</v>
      </c>
    </row>
    <row r="38" spans="1:3" x14ac:dyDescent="0.35">
      <c r="A38" s="14" t="s">
        <v>305</v>
      </c>
      <c r="B38" s="15" t="s">
        <v>384</v>
      </c>
      <c r="C38" s="14" t="s">
        <v>305</v>
      </c>
    </row>
    <row r="39" spans="1:3" x14ac:dyDescent="0.35">
      <c r="A39" s="14" t="s">
        <v>385</v>
      </c>
      <c r="B39" s="15" t="s">
        <v>386</v>
      </c>
      <c r="C39" s="14" t="s">
        <v>385</v>
      </c>
    </row>
    <row r="40" spans="1:3" x14ac:dyDescent="0.35">
      <c r="A40" s="14" t="s">
        <v>301</v>
      </c>
      <c r="B40" s="15" t="s">
        <v>387</v>
      </c>
      <c r="C40" s="14" t="s">
        <v>301</v>
      </c>
    </row>
    <row r="41" spans="1:3" x14ac:dyDescent="0.35">
      <c r="A41" s="14" t="s">
        <v>291</v>
      </c>
      <c r="B41" s="15" t="s">
        <v>388</v>
      </c>
      <c r="C41" s="14" t="s">
        <v>291</v>
      </c>
    </row>
    <row r="42" spans="1:3" x14ac:dyDescent="0.35">
      <c r="A42" s="14" t="s">
        <v>302</v>
      </c>
      <c r="B42" s="15" t="s">
        <v>388</v>
      </c>
      <c r="C42" s="14" t="s">
        <v>291</v>
      </c>
    </row>
    <row r="43" spans="1:3" x14ac:dyDescent="0.35">
      <c r="A43" s="14" t="s">
        <v>389</v>
      </c>
      <c r="B43" s="15" t="s">
        <v>390</v>
      </c>
      <c r="C43" s="14" t="s">
        <v>389</v>
      </c>
    </row>
    <row r="44" spans="1:3" x14ac:dyDescent="0.35">
      <c r="A44" s="14" t="s">
        <v>295</v>
      </c>
      <c r="B44" s="15" t="s">
        <v>391</v>
      </c>
      <c r="C44" s="14" t="s">
        <v>295</v>
      </c>
    </row>
    <row r="45" spans="1:3" x14ac:dyDescent="0.35">
      <c r="A45" s="14" t="s">
        <v>392</v>
      </c>
      <c r="B45" s="15" t="s">
        <v>393</v>
      </c>
      <c r="C45" s="14" t="s">
        <v>392</v>
      </c>
    </row>
    <row r="46" spans="1:3" x14ac:dyDescent="0.35">
      <c r="A46" s="14" t="s">
        <v>299</v>
      </c>
      <c r="B46" s="15" t="s">
        <v>394</v>
      </c>
      <c r="C46" s="14" t="s">
        <v>299</v>
      </c>
    </row>
    <row r="47" spans="1:3" x14ac:dyDescent="0.35">
      <c r="A47" s="14" t="s">
        <v>289</v>
      </c>
      <c r="B47" s="15" t="s">
        <v>395</v>
      </c>
      <c r="C47" s="14" t="s">
        <v>289</v>
      </c>
    </row>
    <row r="48" spans="1:3" x14ac:dyDescent="0.35">
      <c r="A48" s="14" t="s">
        <v>296</v>
      </c>
      <c r="B48" s="15" t="s">
        <v>396</v>
      </c>
      <c r="C48" s="14" t="s">
        <v>296</v>
      </c>
    </row>
    <row r="49" spans="1:3" x14ac:dyDescent="0.35">
      <c r="A49" s="14" t="s">
        <v>304</v>
      </c>
      <c r="B49" s="15" t="s">
        <v>396</v>
      </c>
      <c r="C49" s="14" t="s">
        <v>397</v>
      </c>
    </row>
    <row r="50" spans="1:3" x14ac:dyDescent="0.35">
      <c r="A50" s="14" t="s">
        <v>398</v>
      </c>
      <c r="B50" s="15" t="s">
        <v>399</v>
      </c>
      <c r="C50" s="14" t="s">
        <v>400</v>
      </c>
    </row>
    <row r="51" spans="1:3" x14ac:dyDescent="0.35">
      <c r="A51" s="14" t="s">
        <v>401</v>
      </c>
      <c r="B51" s="15" t="s">
        <v>399</v>
      </c>
      <c r="C51" s="14" t="s">
        <v>400</v>
      </c>
    </row>
    <row r="52" spans="1:3" x14ac:dyDescent="0.35">
      <c r="A52" s="14" t="s">
        <v>402</v>
      </c>
      <c r="B52" s="15" t="s">
        <v>399</v>
      </c>
      <c r="C52" s="14" t="s">
        <v>400</v>
      </c>
    </row>
    <row r="53" spans="1:3" x14ac:dyDescent="0.35">
      <c r="A53" s="14" t="s">
        <v>403</v>
      </c>
      <c r="B53" s="15" t="s">
        <v>399</v>
      </c>
      <c r="C53" s="14" t="s">
        <v>400</v>
      </c>
    </row>
    <row r="54" spans="1:3" x14ac:dyDescent="0.35">
      <c r="A54" s="14" t="s">
        <v>404</v>
      </c>
      <c r="B54" s="15" t="s">
        <v>405</v>
      </c>
      <c r="C54" s="14" t="s">
        <v>404</v>
      </c>
    </row>
    <row r="55" spans="1:3" x14ac:dyDescent="0.35">
      <c r="A55" s="14" t="s">
        <v>406</v>
      </c>
      <c r="B55" s="15" t="s">
        <v>407</v>
      </c>
      <c r="C55" s="14" t="s">
        <v>406</v>
      </c>
    </row>
    <row r="56" spans="1:3" x14ac:dyDescent="0.35">
      <c r="A56" s="14" t="s">
        <v>408</v>
      </c>
      <c r="B56" s="15" t="s">
        <v>409</v>
      </c>
      <c r="C56" s="14" t="s">
        <v>408</v>
      </c>
    </row>
    <row r="57" spans="1:3" x14ac:dyDescent="0.35">
      <c r="A57" s="14" t="s">
        <v>410</v>
      </c>
      <c r="B57" s="15" t="s">
        <v>411</v>
      </c>
      <c r="C57" s="14" t="s">
        <v>412</v>
      </c>
    </row>
    <row r="58" spans="1:3" x14ac:dyDescent="0.35">
      <c r="A58" s="14" t="s">
        <v>413</v>
      </c>
      <c r="B58" s="15" t="s">
        <v>399</v>
      </c>
      <c r="C58" s="14" t="s">
        <v>400</v>
      </c>
    </row>
    <row r="59" spans="1:3" x14ac:dyDescent="0.35">
      <c r="A59" s="14" t="s">
        <v>414</v>
      </c>
      <c r="B59" s="15" t="s">
        <v>415</v>
      </c>
      <c r="C59" s="14" t="s">
        <v>414</v>
      </c>
    </row>
    <row r="60" spans="1:3" x14ac:dyDescent="0.35">
      <c r="A60" s="14" t="s">
        <v>416</v>
      </c>
      <c r="B60" s="15" t="s">
        <v>417</v>
      </c>
      <c r="C60" s="14" t="s">
        <v>416</v>
      </c>
    </row>
    <row r="61" spans="1:3" x14ac:dyDescent="0.35">
      <c r="A61" s="14" t="s">
        <v>418</v>
      </c>
      <c r="B61" s="15" t="s">
        <v>419</v>
      </c>
      <c r="C61" s="14" t="s">
        <v>418</v>
      </c>
    </row>
    <row r="62" spans="1:3" x14ac:dyDescent="0.35">
      <c r="A62" s="14" t="s">
        <v>420</v>
      </c>
      <c r="B62" s="15" t="s">
        <v>421</v>
      </c>
      <c r="C62" s="14" t="s">
        <v>420</v>
      </c>
    </row>
    <row r="63" spans="1:3" x14ac:dyDescent="0.35">
      <c r="A63" s="14" t="s">
        <v>422</v>
      </c>
      <c r="B63" s="15" t="s">
        <v>423</v>
      </c>
      <c r="C63" s="14" t="s">
        <v>422</v>
      </c>
    </row>
    <row r="64" spans="1:3" x14ac:dyDescent="0.35">
      <c r="A64" s="14" t="s">
        <v>424</v>
      </c>
      <c r="B64" s="15" t="s">
        <v>425</v>
      </c>
      <c r="C64" s="14" t="s">
        <v>424</v>
      </c>
    </row>
    <row r="65" spans="1:3" x14ac:dyDescent="0.35">
      <c r="A65" s="14" t="s">
        <v>426</v>
      </c>
      <c r="B65" s="15" t="s">
        <v>425</v>
      </c>
      <c r="C65" s="14" t="s">
        <v>426</v>
      </c>
    </row>
    <row r="66" spans="1:3" x14ac:dyDescent="0.35">
      <c r="A66" s="14" t="s">
        <v>427</v>
      </c>
      <c r="B66" s="15" t="s">
        <v>425</v>
      </c>
      <c r="C66" s="14" t="s">
        <v>427</v>
      </c>
    </row>
    <row r="67" spans="1:3" x14ac:dyDescent="0.35">
      <c r="A67" s="14" t="s">
        <v>428</v>
      </c>
      <c r="B67" s="15" t="s">
        <v>425</v>
      </c>
      <c r="C67" s="14" t="s">
        <v>428</v>
      </c>
    </row>
    <row r="68" spans="1:3" x14ac:dyDescent="0.35">
      <c r="A68" s="14" t="s">
        <v>429</v>
      </c>
      <c r="B68" s="15" t="s">
        <v>425</v>
      </c>
      <c r="C68" s="14" t="s">
        <v>429</v>
      </c>
    </row>
    <row r="69" spans="1:3" x14ac:dyDescent="0.35">
      <c r="A69" s="14" t="s">
        <v>430</v>
      </c>
      <c r="B69" s="15" t="s">
        <v>425</v>
      </c>
      <c r="C69" s="14" t="s">
        <v>431</v>
      </c>
    </row>
    <row r="70" spans="1:3" x14ac:dyDescent="0.35">
      <c r="A70" s="14" t="s">
        <v>432</v>
      </c>
      <c r="B70" s="15" t="s">
        <v>433</v>
      </c>
      <c r="C70" s="14" t="s">
        <v>434</v>
      </c>
    </row>
    <row r="71" spans="1:3" x14ac:dyDescent="0.35">
      <c r="A71" s="14" t="s">
        <v>435</v>
      </c>
      <c r="B71" s="15" t="s">
        <v>362</v>
      </c>
      <c r="C71" s="14" t="s">
        <v>436</v>
      </c>
    </row>
    <row r="72" spans="1:3" x14ac:dyDescent="0.35">
      <c r="A72" s="14" t="s">
        <v>418</v>
      </c>
      <c r="B72" s="15" t="s">
        <v>419</v>
      </c>
      <c r="C72" s="14" t="s">
        <v>418</v>
      </c>
    </row>
    <row r="73" spans="1:3" x14ac:dyDescent="0.35">
      <c r="A73" s="14" t="s">
        <v>437</v>
      </c>
      <c r="B73" s="15" t="s">
        <v>438</v>
      </c>
      <c r="C73" s="14" t="s">
        <v>437</v>
      </c>
    </row>
  </sheetData>
  <autoFilter ref="A1:C71" xr:uid="{00000000-0009-0000-0000-000008000000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D7:N28"/>
  <sheetViews>
    <sheetView topLeftCell="A7" workbookViewId="0">
      <selection activeCell="J19" sqref="J19"/>
    </sheetView>
  </sheetViews>
  <sheetFormatPr baseColWidth="10" defaultColWidth="11.453125" defaultRowHeight="14.5" x14ac:dyDescent="0.35"/>
  <cols>
    <col min="4" max="4" width="37.81640625" bestFit="1" customWidth="1"/>
    <col min="6" max="6" width="17.453125" bestFit="1" customWidth="1"/>
    <col min="7" max="7" width="14.54296875" bestFit="1" customWidth="1"/>
    <col min="8" max="8" width="19.26953125" customWidth="1"/>
    <col min="9" max="9" width="13" bestFit="1" customWidth="1"/>
    <col min="12" max="12" width="15.54296875" bestFit="1" customWidth="1"/>
    <col min="14" max="14" width="13" bestFit="1" customWidth="1"/>
  </cols>
  <sheetData>
    <row r="7" spans="4:14" ht="15" thickBot="1" x14ac:dyDescent="0.4"/>
    <row r="8" spans="4:14" ht="16" thickBot="1" x14ac:dyDescent="0.4">
      <c r="E8" s="321" t="s">
        <v>439</v>
      </c>
      <c r="F8" s="322"/>
      <c r="G8" s="322"/>
      <c r="H8" s="323"/>
    </row>
    <row r="9" spans="4:14" ht="29" x14ac:dyDescent="0.35">
      <c r="D9" s="32" t="s">
        <v>440</v>
      </c>
      <c r="E9" s="33" t="s">
        <v>441</v>
      </c>
      <c r="F9" s="34" t="s">
        <v>442</v>
      </c>
      <c r="G9" s="34" t="s">
        <v>443</v>
      </c>
      <c r="H9" s="35" t="s">
        <v>444</v>
      </c>
    </row>
    <row r="10" spans="4:14" x14ac:dyDescent="0.35">
      <c r="D10" s="21" t="s">
        <v>445</v>
      </c>
      <c r="E10" s="22" t="e">
        <f>+SUMIF(#REF!,ML!D10,#REF!)</f>
        <v>#REF!</v>
      </c>
      <c r="F10" s="42" t="e">
        <f t="shared" ref="F10:F16" si="0">+($H$19/$E$17)*E10</f>
        <v>#REF!</v>
      </c>
      <c r="G10" s="36" t="e">
        <f>+SUMIF(#REF!,ML!D10,'BD Consolidado'!#REF!)</f>
        <v>#REF!</v>
      </c>
      <c r="H10" s="43" t="e">
        <f>+F10/G10</f>
        <v>#REF!</v>
      </c>
    </row>
    <row r="11" spans="4:14" x14ac:dyDescent="0.35">
      <c r="D11" s="21" t="s">
        <v>446</v>
      </c>
      <c r="E11" s="22" t="e">
        <f>+SUMIF(#REF!,ML!D11,#REF!)</f>
        <v>#REF!</v>
      </c>
      <c r="F11" s="42" t="e">
        <f t="shared" si="0"/>
        <v>#REF!</v>
      </c>
      <c r="G11" s="36" t="e">
        <f>+SUMIF(#REF!,ML!D11,'BD Consolidado'!#REF!)</f>
        <v>#REF!</v>
      </c>
      <c r="H11" s="43" t="e">
        <f>+F11/G11</f>
        <v>#REF!</v>
      </c>
      <c r="L11" s="45"/>
      <c r="N11" s="46"/>
    </row>
    <row r="12" spans="4:14" x14ac:dyDescent="0.35">
      <c r="D12" s="21" t="s">
        <v>447</v>
      </c>
      <c r="E12" s="22" t="e">
        <f>+SUMIF(#REF!,ML!D12,#REF!)</f>
        <v>#REF!</v>
      </c>
      <c r="F12" s="42" t="e">
        <f t="shared" si="0"/>
        <v>#REF!</v>
      </c>
      <c r="G12" s="36" t="e">
        <f>+SUMIF(#REF!,ML!D12,'BD Consolidado'!#REF!)</f>
        <v>#REF!</v>
      </c>
      <c r="H12" s="43"/>
    </row>
    <row r="13" spans="4:14" x14ac:dyDescent="0.35">
      <c r="D13" s="21" t="s">
        <v>448</v>
      </c>
      <c r="E13" s="22" t="e">
        <f>+SUMIF(#REF!,ML!D13,#REF!)</f>
        <v>#REF!</v>
      </c>
      <c r="F13" s="42" t="e">
        <f t="shared" si="0"/>
        <v>#REF!</v>
      </c>
      <c r="G13" s="36" t="e">
        <f>+SUMIF(#REF!,ML!D13,'BD Consolidado'!#REF!)</f>
        <v>#REF!</v>
      </c>
      <c r="H13" s="43"/>
    </row>
    <row r="14" spans="4:14" ht="15" thickBot="1" x14ac:dyDescent="0.4">
      <c r="D14" s="37" t="s">
        <v>449</v>
      </c>
      <c r="E14" s="22" t="e">
        <f>+SUMIF(#REF!,ML!D14,#REF!)</f>
        <v>#REF!</v>
      </c>
      <c r="F14" s="42" t="e">
        <f t="shared" si="0"/>
        <v>#REF!</v>
      </c>
      <c r="G14" s="36" t="e">
        <f>+SUMIF(#REF!,ML!D14,'BD Consolidado'!#REF!)</f>
        <v>#REF!</v>
      </c>
      <c r="H14" s="43"/>
    </row>
    <row r="15" spans="4:14" x14ac:dyDescent="0.35">
      <c r="D15" s="38" t="s">
        <v>450</v>
      </c>
      <c r="E15" s="39" t="e">
        <f>+SUMIF(#REF!,ML!D15,#REF!)</f>
        <v>#REF!</v>
      </c>
      <c r="F15" s="40" t="e">
        <f t="shared" si="0"/>
        <v>#REF!</v>
      </c>
      <c r="G15" s="324" t="e">
        <f>+SUMIF(#REF!,ML!D15,#REF!)</f>
        <v>#REF!</v>
      </c>
      <c r="H15" s="326"/>
    </row>
    <row r="16" spans="4:14" ht="15" thickBot="1" x14ac:dyDescent="0.4">
      <c r="D16" s="24" t="s">
        <v>451</v>
      </c>
      <c r="E16" s="39" t="e">
        <f>+SUMIF(#REF!,ML!D16,#REF!)</f>
        <v>#REF!</v>
      </c>
      <c r="F16" s="40" t="e">
        <f t="shared" si="0"/>
        <v>#REF!</v>
      </c>
      <c r="G16" s="325"/>
      <c r="H16" s="327"/>
    </row>
    <row r="17" spans="4:8" ht="18.5" x14ac:dyDescent="0.45">
      <c r="D17" s="25" t="s">
        <v>330</v>
      </c>
      <c r="E17" s="26" t="e">
        <f>+SUM(E10:E16)</f>
        <v>#REF!</v>
      </c>
      <c r="F17" s="27" t="e">
        <f>+SUM(F10:F16)</f>
        <v>#REF!</v>
      </c>
      <c r="G17" s="41"/>
      <c r="H17" s="23" t="e">
        <f>+SUM(H10:H14)</f>
        <v>#REF!</v>
      </c>
    </row>
    <row r="18" spans="4:8" ht="18.5" x14ac:dyDescent="0.45">
      <c r="D18" s="28"/>
      <c r="E18" s="328" t="s">
        <v>452</v>
      </c>
      <c r="F18" s="329"/>
      <c r="G18" s="329"/>
      <c r="H18" s="29" t="e">
        <f>+SUM(H10:H16)</f>
        <v>#REF!</v>
      </c>
    </row>
    <row r="19" spans="4:8" ht="19" thickBot="1" x14ac:dyDescent="0.5">
      <c r="D19" s="30" t="s">
        <v>453</v>
      </c>
      <c r="E19" s="330" t="s">
        <v>454</v>
      </c>
      <c r="F19" s="331"/>
      <c r="G19" s="331"/>
      <c r="H19" s="31">
        <f>+SUM(G24:G28)</f>
        <v>22000000</v>
      </c>
    </row>
    <row r="24" spans="4:8" x14ac:dyDescent="0.35">
      <c r="F24" t="s">
        <v>455</v>
      </c>
      <c r="G24" s="44">
        <v>22000000</v>
      </c>
      <c r="H24" t="s">
        <v>456</v>
      </c>
    </row>
    <row r="25" spans="4:8" x14ac:dyDescent="0.35">
      <c r="F25" t="s">
        <v>457</v>
      </c>
      <c r="G25" s="44"/>
      <c r="H25" t="s">
        <v>456</v>
      </c>
    </row>
    <row r="26" spans="4:8" x14ac:dyDescent="0.35">
      <c r="G26" s="44"/>
    </row>
    <row r="27" spans="4:8" x14ac:dyDescent="0.35">
      <c r="G27" s="44"/>
    </row>
    <row r="28" spans="4:8" x14ac:dyDescent="0.35">
      <c r="G28" s="44"/>
    </row>
  </sheetData>
  <mergeCells count="5">
    <mergeCell ref="E8:H8"/>
    <mergeCell ref="G15:G16"/>
    <mergeCell ref="H15:H16"/>
    <mergeCell ref="E18:G18"/>
    <mergeCell ref="E19:G19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  <pageSetUpPr fitToPage="1"/>
  </sheetPr>
  <dimension ref="A2:GV11051"/>
  <sheetViews>
    <sheetView showGridLines="0" zoomScale="60" zoomScaleNormal="60" workbookViewId="0">
      <selection activeCell="H380" sqref="H380"/>
    </sheetView>
  </sheetViews>
  <sheetFormatPr baseColWidth="10" defaultColWidth="13.1796875" defaultRowHeight="14.5" x14ac:dyDescent="0.35"/>
  <cols>
    <col min="1" max="2" width="3" style="1" customWidth="1"/>
    <col min="3" max="3" width="29" style="1" customWidth="1"/>
    <col min="4" max="4" width="28.26953125" style="1" customWidth="1"/>
    <col min="5" max="5" width="28" style="1" customWidth="1"/>
    <col min="6" max="6" width="14.453125" style="1" customWidth="1"/>
    <col min="7" max="7" width="14.453125" style="3" customWidth="1"/>
    <col min="8" max="8" width="28.26953125" style="1" bestFit="1" customWidth="1"/>
    <col min="9" max="9" width="7" style="1" bestFit="1" customWidth="1"/>
    <col min="10" max="10" width="33.54296875" style="1" bestFit="1" customWidth="1"/>
    <col min="11" max="11" width="39.81640625" style="1" customWidth="1"/>
    <col min="12" max="23" width="26.1796875" style="1" bestFit="1" customWidth="1"/>
    <col min="24" max="24" width="13.81640625" style="1" bestFit="1" customWidth="1"/>
    <col min="25" max="34" width="13.1796875" style="1"/>
    <col min="35" max="35" width="26" style="1" customWidth="1"/>
    <col min="36" max="51" width="13.1796875" style="1"/>
    <col min="52" max="79" width="37.54296875" style="1" bestFit="1" customWidth="1"/>
    <col min="80" max="80" width="23.26953125" style="1" bestFit="1" customWidth="1"/>
    <col min="81" max="81" width="24.26953125" style="1" bestFit="1" customWidth="1"/>
    <col min="82" max="82" width="23.26953125" style="1" bestFit="1" customWidth="1"/>
    <col min="83" max="83" width="24.26953125" style="1" bestFit="1" customWidth="1"/>
    <col min="84" max="84" width="23.26953125" style="1" bestFit="1" customWidth="1"/>
    <col min="85" max="85" width="32" style="1" bestFit="1" customWidth="1"/>
    <col min="86" max="86" width="23.26953125" style="1" bestFit="1" customWidth="1"/>
    <col min="87" max="87" width="24.26953125" style="1" bestFit="1" customWidth="1"/>
    <col min="88" max="88" width="23.26953125" style="1" bestFit="1" customWidth="1"/>
    <col min="89" max="89" width="24.26953125" style="1" bestFit="1" customWidth="1"/>
    <col min="90" max="90" width="23.26953125" style="1" bestFit="1" customWidth="1"/>
    <col min="91" max="91" width="24.26953125" style="1" bestFit="1" customWidth="1"/>
    <col min="92" max="92" width="23.26953125" style="1" bestFit="1" customWidth="1"/>
    <col min="93" max="93" width="24.26953125" style="1" bestFit="1" customWidth="1"/>
    <col min="94" max="94" width="23.26953125" style="1" bestFit="1" customWidth="1"/>
    <col min="95" max="95" width="24.26953125" style="1" bestFit="1" customWidth="1"/>
    <col min="96" max="96" width="23.26953125" style="1" bestFit="1" customWidth="1"/>
    <col min="97" max="97" width="24.26953125" style="1" bestFit="1" customWidth="1"/>
    <col min="98" max="98" width="23.26953125" style="1" bestFit="1" customWidth="1"/>
    <col min="99" max="99" width="29.1796875" style="1" bestFit="1" customWidth="1"/>
    <col min="100" max="100" width="23.26953125" style="1" bestFit="1" customWidth="1"/>
    <col min="101" max="101" width="24.26953125" style="1" bestFit="1" customWidth="1"/>
    <col min="102" max="102" width="23.26953125" style="1" bestFit="1" customWidth="1"/>
    <col min="103" max="103" width="24.26953125" style="1" bestFit="1" customWidth="1"/>
    <col min="104" max="104" width="23.26953125" style="1" bestFit="1" customWidth="1"/>
    <col min="105" max="105" width="24.26953125" style="1" bestFit="1" customWidth="1"/>
    <col min="106" max="106" width="23.26953125" style="1" bestFit="1" customWidth="1"/>
    <col min="107" max="107" width="29.26953125" style="1" bestFit="1" customWidth="1"/>
    <col min="108" max="108" width="23.26953125" style="1" bestFit="1" customWidth="1"/>
    <col min="109" max="109" width="24.26953125" style="1" bestFit="1" customWidth="1"/>
    <col min="110" max="110" width="23.26953125" style="1" bestFit="1" customWidth="1"/>
    <col min="111" max="111" width="24.26953125" style="1" bestFit="1" customWidth="1"/>
    <col min="112" max="112" width="23.26953125" style="1" bestFit="1" customWidth="1"/>
    <col min="113" max="113" width="30.1796875" style="1" bestFit="1" customWidth="1"/>
    <col min="114" max="114" width="23.26953125" style="1" bestFit="1" customWidth="1"/>
    <col min="115" max="115" width="24.26953125" style="1" bestFit="1" customWidth="1"/>
    <col min="116" max="116" width="23.26953125" style="1" bestFit="1" customWidth="1"/>
    <col min="117" max="117" width="24.26953125" style="1" bestFit="1" customWidth="1"/>
    <col min="118" max="118" width="23.26953125" style="1" bestFit="1" customWidth="1"/>
    <col min="119" max="119" width="30.7265625" style="1" bestFit="1" customWidth="1"/>
    <col min="120" max="120" width="23.26953125" style="1" bestFit="1" customWidth="1"/>
    <col min="121" max="121" width="29.54296875" style="1" bestFit="1" customWidth="1"/>
    <col min="122" max="122" width="23.26953125" style="1" bestFit="1" customWidth="1"/>
    <col min="123" max="123" width="24.26953125" style="1" bestFit="1" customWidth="1"/>
    <col min="124" max="124" width="23.26953125" style="1" bestFit="1" customWidth="1"/>
    <col min="125" max="125" width="24.26953125" style="1" bestFit="1" customWidth="1"/>
    <col min="126" max="126" width="23.26953125" style="1" bestFit="1" customWidth="1"/>
    <col min="127" max="127" width="24.26953125" style="1" bestFit="1" customWidth="1"/>
    <col min="128" max="128" width="23.26953125" style="1" bestFit="1" customWidth="1"/>
    <col min="129" max="129" width="24.26953125" style="1" bestFit="1" customWidth="1"/>
    <col min="130" max="130" width="23.26953125" style="1" bestFit="1" customWidth="1"/>
    <col min="131" max="131" width="24.26953125" style="1" bestFit="1" customWidth="1"/>
    <col min="132" max="132" width="23.26953125" style="1" bestFit="1" customWidth="1"/>
    <col min="133" max="133" width="24.26953125" style="1" bestFit="1" customWidth="1"/>
    <col min="134" max="134" width="23.26953125" style="1" bestFit="1" customWidth="1"/>
    <col min="135" max="135" width="24.26953125" style="1" bestFit="1" customWidth="1"/>
    <col min="136" max="136" width="23.26953125" style="1" bestFit="1" customWidth="1"/>
    <col min="137" max="137" width="31.54296875" style="1" bestFit="1" customWidth="1"/>
    <col min="138" max="138" width="23.26953125" style="1" bestFit="1" customWidth="1"/>
    <col min="139" max="139" width="24.26953125" style="1" bestFit="1" customWidth="1"/>
    <col min="140" max="140" width="23.26953125" style="1" bestFit="1" customWidth="1"/>
    <col min="141" max="141" width="24.26953125" style="1" bestFit="1" customWidth="1"/>
    <col min="142" max="142" width="23.26953125" style="1" bestFit="1" customWidth="1"/>
    <col min="143" max="143" width="24.26953125" style="1" bestFit="1" customWidth="1"/>
    <col min="144" max="144" width="23.26953125" style="1" bestFit="1" customWidth="1"/>
    <col min="145" max="145" width="24.26953125" style="1" bestFit="1" customWidth="1"/>
    <col min="146" max="146" width="23.26953125" style="1" bestFit="1" customWidth="1"/>
    <col min="147" max="147" width="24.26953125" style="1" bestFit="1" customWidth="1"/>
    <col min="148" max="148" width="23.26953125" style="1" bestFit="1" customWidth="1"/>
    <col min="149" max="149" width="32.1796875" style="1" bestFit="1" customWidth="1"/>
    <col min="150" max="150" width="23.26953125" style="1" bestFit="1" customWidth="1"/>
    <col min="151" max="151" width="24.26953125" style="1" bestFit="1" customWidth="1"/>
    <col min="152" max="152" width="23.26953125" style="1" bestFit="1" customWidth="1"/>
    <col min="153" max="153" width="29.7265625" style="1" bestFit="1" customWidth="1"/>
    <col min="154" max="154" width="23.26953125" style="1" bestFit="1" customWidth="1"/>
    <col min="155" max="155" width="24.26953125" style="1" bestFit="1" customWidth="1"/>
    <col min="156" max="156" width="23.26953125" style="1" bestFit="1" customWidth="1"/>
    <col min="157" max="157" width="24.26953125" style="1" bestFit="1" customWidth="1"/>
    <col min="158" max="158" width="23.26953125" style="1" bestFit="1" customWidth="1"/>
    <col min="159" max="159" width="24.26953125" style="1" bestFit="1" customWidth="1"/>
    <col min="160" max="160" width="23.26953125" style="1" bestFit="1" customWidth="1"/>
    <col min="161" max="161" width="32.1796875" style="1" bestFit="1" customWidth="1"/>
    <col min="162" max="162" width="23.26953125" style="1" bestFit="1" customWidth="1"/>
    <col min="163" max="163" width="24.26953125" style="1" bestFit="1" customWidth="1"/>
    <col min="164" max="164" width="23.26953125" style="1" bestFit="1" customWidth="1"/>
    <col min="165" max="165" width="24.26953125" style="1" bestFit="1" customWidth="1"/>
    <col min="166" max="166" width="23.26953125" style="1" bestFit="1" customWidth="1"/>
    <col min="167" max="167" width="24.26953125" style="1" bestFit="1" customWidth="1"/>
    <col min="168" max="168" width="23.26953125" style="1" bestFit="1" customWidth="1"/>
    <col min="169" max="169" width="24.26953125" style="1" bestFit="1" customWidth="1"/>
    <col min="170" max="170" width="23.26953125" style="1" bestFit="1" customWidth="1"/>
    <col min="171" max="171" width="24.26953125" style="1" bestFit="1" customWidth="1"/>
    <col min="172" max="172" width="23.26953125" style="1" bestFit="1" customWidth="1"/>
    <col min="173" max="173" width="24.26953125" style="1" bestFit="1" customWidth="1"/>
    <col min="174" max="174" width="23.26953125" style="1" bestFit="1" customWidth="1"/>
    <col min="175" max="175" width="29" style="1" bestFit="1" customWidth="1"/>
    <col min="176" max="176" width="23.26953125" style="1" bestFit="1" customWidth="1"/>
    <col min="177" max="16384" width="13.1796875" style="1"/>
  </cols>
  <sheetData>
    <row r="2" spans="1:204" ht="18.75" customHeight="1" x14ac:dyDescent="0.35"/>
    <row r="3" spans="1:204" ht="16.5" customHeight="1" x14ac:dyDescent="0.45">
      <c r="E3" s="338" t="s">
        <v>458</v>
      </c>
      <c r="F3" s="339"/>
    </row>
    <row r="4" spans="1:204" x14ac:dyDescent="0.35">
      <c r="A4" s="9"/>
      <c r="B4" s="9"/>
      <c r="C4"/>
      <c r="D4"/>
      <c r="E4" s="332" t="e">
        <f>AVERAGE(D10:D70)</f>
        <v>#DIV/0!</v>
      </c>
      <c r="F4" s="333"/>
      <c r="I4" s="9"/>
      <c r="J4" s="9"/>
      <c r="K4" s="9"/>
      <c r="L4" s="9"/>
      <c r="M4" s="9"/>
      <c r="N4" s="9"/>
      <c r="O4" s="9"/>
    </row>
    <row r="5" spans="1:204" x14ac:dyDescent="0.35">
      <c r="A5" s="9"/>
      <c r="B5" s="9"/>
      <c r="C5"/>
      <c r="D5"/>
      <c r="E5" s="334"/>
      <c r="F5" s="335"/>
      <c r="I5" s="9"/>
      <c r="J5" s="9"/>
      <c r="K5" s="9"/>
      <c r="L5" s="9"/>
      <c r="M5" s="9"/>
      <c r="N5" s="9"/>
      <c r="O5" s="9"/>
    </row>
    <row r="6" spans="1:204" x14ac:dyDescent="0.35">
      <c r="A6" s="8"/>
      <c r="B6" s="8"/>
      <c r="C6"/>
      <c r="D6"/>
      <c r="E6" s="336"/>
      <c r="F6" s="337"/>
      <c r="H6" s="9"/>
    </row>
    <row r="7" spans="1:204" s="7" customFormat="1" x14ac:dyDescent="0.35">
      <c r="A7" s="11"/>
      <c r="B7" s="11"/>
      <c r="C7" s="10"/>
      <c r="D7" s="1"/>
      <c r="E7" s="1"/>
      <c r="F7" s="1"/>
      <c r="G7" s="3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</row>
    <row r="8" spans="1:204" s="7" customFormat="1" ht="18.5" x14ac:dyDescent="0.45">
      <c r="A8" s="8"/>
      <c r="B8" s="8"/>
      <c r="C8" s="49"/>
      <c r="D8" s="49"/>
      <c r="E8" s="49"/>
      <c r="F8" s="49"/>
      <c r="G8" s="49"/>
      <c r="H8" s="49"/>
      <c r="I8" s="49"/>
      <c r="J8"/>
      <c r="K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</row>
    <row r="9" spans="1:204" s="5" customFormat="1" ht="18.5" x14ac:dyDescent="0.45">
      <c r="A9" s="6"/>
      <c r="B9" s="6"/>
      <c r="C9" s="49"/>
      <c r="D9" s="49"/>
      <c r="E9" s="49"/>
      <c r="F9" s="49"/>
      <c r="G9" s="49"/>
      <c r="H9" s="49"/>
      <c r="I9" s="49"/>
      <c r="J9"/>
      <c r="K9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</row>
    <row r="10" spans="1:204" ht="18.5" x14ac:dyDescent="0.45">
      <c r="A10" s="4"/>
      <c r="B10" s="4"/>
      <c r="C10" s="49"/>
      <c r="D10" s="49"/>
      <c r="E10" s="49"/>
      <c r="F10" s="49"/>
      <c r="G10" s="49"/>
      <c r="H10" s="49"/>
      <c r="I10" s="49"/>
      <c r="J10"/>
      <c r="K10"/>
    </row>
    <row r="11" spans="1:204" ht="18.5" x14ac:dyDescent="0.45">
      <c r="A11" s="4"/>
      <c r="B11" s="4"/>
      <c r="C11" s="49"/>
      <c r="D11" s="49"/>
      <c r="E11" s="49"/>
      <c r="F11" s="49"/>
      <c r="G11" s="49"/>
      <c r="H11" s="49"/>
      <c r="I11" s="49"/>
      <c r="J11"/>
      <c r="K11"/>
    </row>
    <row r="12" spans="1:204" ht="18.5" x14ac:dyDescent="0.45">
      <c r="A12" s="4"/>
      <c r="B12" s="4"/>
      <c r="C12" s="49"/>
      <c r="D12" s="49"/>
      <c r="E12" s="49"/>
      <c r="F12" s="49"/>
      <c r="G12" s="49"/>
      <c r="H12" s="49"/>
      <c r="I12" s="49"/>
      <c r="J12"/>
      <c r="K12"/>
    </row>
    <row r="13" spans="1:204" ht="18.5" x14ac:dyDescent="0.45">
      <c r="A13" s="4"/>
      <c r="B13" s="4"/>
      <c r="C13" s="49"/>
      <c r="D13" s="49"/>
      <c r="E13" s="49"/>
      <c r="F13" s="49"/>
      <c r="G13" s="49"/>
      <c r="H13" s="49"/>
      <c r="I13" s="49"/>
      <c r="J13"/>
      <c r="K13"/>
    </row>
    <row r="14" spans="1:204" ht="18.5" x14ac:dyDescent="0.45">
      <c r="A14" s="4"/>
      <c r="B14" s="4"/>
      <c r="C14" s="49"/>
      <c r="D14" s="49"/>
      <c r="E14" s="49"/>
      <c r="F14" s="49"/>
      <c r="G14" s="49"/>
      <c r="H14" s="49"/>
      <c r="I14" s="49"/>
      <c r="J14"/>
      <c r="K14"/>
    </row>
    <row r="15" spans="1:204" ht="18.5" x14ac:dyDescent="0.45">
      <c r="A15" s="4"/>
      <c r="B15" s="4"/>
      <c r="C15" s="49"/>
      <c r="D15" s="49"/>
      <c r="E15" s="49"/>
      <c r="F15" s="49"/>
      <c r="G15" s="49"/>
      <c r="H15" s="49"/>
      <c r="I15" s="49"/>
      <c r="J15"/>
      <c r="K15"/>
    </row>
    <row r="16" spans="1:204" ht="18.5" x14ac:dyDescent="0.45">
      <c r="A16" s="4"/>
      <c r="B16" s="4"/>
      <c r="C16" s="49"/>
      <c r="D16" s="49"/>
      <c r="E16" s="49"/>
      <c r="F16" s="49"/>
      <c r="G16" s="49"/>
      <c r="H16" s="49"/>
      <c r="I16" s="49"/>
      <c r="J16"/>
      <c r="K16"/>
    </row>
    <row r="17" spans="1:11" ht="18.5" x14ac:dyDescent="0.45">
      <c r="A17" s="4"/>
      <c r="B17" s="4"/>
      <c r="C17" s="49"/>
      <c r="D17" s="49"/>
      <c r="E17" s="49"/>
      <c r="F17" s="49"/>
      <c r="G17" s="49"/>
      <c r="H17" s="49"/>
      <c r="I17" s="49"/>
      <c r="J17"/>
      <c r="K17"/>
    </row>
    <row r="18" spans="1:11" ht="18.5" x14ac:dyDescent="0.45">
      <c r="A18" s="4"/>
      <c r="B18" s="4"/>
      <c r="C18" s="49"/>
      <c r="D18" s="49"/>
      <c r="E18" s="49"/>
      <c r="F18" s="49"/>
      <c r="G18" s="49"/>
      <c r="H18" s="49"/>
      <c r="I18" s="49"/>
      <c r="J18"/>
      <c r="K18"/>
    </row>
    <row r="19" spans="1:11" ht="18.5" x14ac:dyDescent="0.45">
      <c r="A19" s="4"/>
      <c r="B19" s="4"/>
      <c r="C19" s="49"/>
      <c r="D19" s="49"/>
      <c r="E19" s="49"/>
      <c r="F19" s="49"/>
      <c r="G19" s="49"/>
      <c r="H19" s="49"/>
      <c r="I19" s="49"/>
      <c r="J19"/>
      <c r="K19"/>
    </row>
    <row r="20" spans="1:11" ht="18.5" x14ac:dyDescent="0.45">
      <c r="A20" s="4"/>
      <c r="B20" s="4"/>
      <c r="C20" s="49"/>
      <c r="D20" s="49"/>
      <c r="E20" s="49"/>
      <c r="F20" s="49"/>
      <c r="G20" s="49"/>
      <c r="H20" s="49"/>
      <c r="I20" s="49"/>
      <c r="J20"/>
      <c r="K20"/>
    </row>
    <row r="21" spans="1:11" ht="18.5" x14ac:dyDescent="0.45">
      <c r="A21" s="4"/>
      <c r="B21" s="4"/>
      <c r="C21" s="49"/>
      <c r="D21" s="49"/>
      <c r="E21" s="49"/>
      <c r="F21" s="49"/>
      <c r="G21" s="49"/>
      <c r="H21" s="49"/>
      <c r="I21" s="49"/>
      <c r="J21"/>
      <c r="K21"/>
    </row>
    <row r="22" spans="1:11" x14ac:dyDescent="0.35">
      <c r="A22" s="4"/>
      <c r="B22" s="4"/>
      <c r="C22"/>
      <c r="D22"/>
      <c r="E22"/>
      <c r="F22"/>
      <c r="G22"/>
      <c r="H22"/>
      <c r="I22"/>
      <c r="J22"/>
    </row>
    <row r="23" spans="1:11" x14ac:dyDescent="0.35">
      <c r="A23" s="4"/>
      <c r="B23" s="4"/>
      <c r="C23"/>
      <c r="D23"/>
      <c r="E23"/>
      <c r="F23"/>
      <c r="G23"/>
      <c r="H23"/>
      <c r="I23"/>
      <c r="J23"/>
    </row>
    <row r="24" spans="1:11" x14ac:dyDescent="0.35">
      <c r="C24"/>
      <c r="D24"/>
      <c r="E24"/>
      <c r="F24"/>
      <c r="G24"/>
      <c r="H24"/>
      <c r="I24"/>
      <c r="J24"/>
    </row>
    <row r="25" spans="1:11" x14ac:dyDescent="0.35">
      <c r="C25"/>
      <c r="D25"/>
      <c r="E25"/>
      <c r="F25"/>
      <c r="G25"/>
      <c r="H25"/>
      <c r="I25"/>
      <c r="J25"/>
    </row>
    <row r="26" spans="1:11" x14ac:dyDescent="0.35">
      <c r="C26"/>
      <c r="D26"/>
      <c r="E26"/>
      <c r="F26"/>
      <c r="G26"/>
      <c r="H26"/>
      <c r="I26"/>
      <c r="J26"/>
    </row>
    <row r="27" spans="1:11" x14ac:dyDescent="0.35">
      <c r="C27"/>
      <c r="D27"/>
      <c r="E27"/>
      <c r="F27"/>
      <c r="G27"/>
      <c r="H27"/>
      <c r="I27"/>
      <c r="J27"/>
    </row>
    <row r="28" spans="1:11" x14ac:dyDescent="0.35">
      <c r="C28"/>
      <c r="D28"/>
      <c r="E28"/>
      <c r="F28"/>
      <c r="G28"/>
      <c r="H28"/>
      <c r="I28"/>
      <c r="J28"/>
    </row>
    <row r="29" spans="1:11" x14ac:dyDescent="0.35">
      <c r="C29"/>
      <c r="D29"/>
      <c r="E29"/>
      <c r="F29"/>
      <c r="G29"/>
      <c r="H29"/>
      <c r="I29"/>
      <c r="J29"/>
    </row>
    <row r="30" spans="1:11" x14ac:dyDescent="0.35">
      <c r="C30"/>
      <c r="D30"/>
      <c r="E30"/>
      <c r="F30"/>
      <c r="G30"/>
      <c r="H30"/>
      <c r="I30"/>
      <c r="J30"/>
    </row>
    <row r="31" spans="1:11" x14ac:dyDescent="0.35">
      <c r="C31"/>
      <c r="D31"/>
      <c r="E31"/>
      <c r="F31"/>
      <c r="G31"/>
      <c r="H31"/>
      <c r="I31"/>
      <c r="J31"/>
    </row>
    <row r="32" spans="1:11" x14ac:dyDescent="0.35">
      <c r="C32"/>
      <c r="D32"/>
      <c r="E32"/>
      <c r="F32"/>
      <c r="G32"/>
      <c r="H32"/>
      <c r="I32"/>
      <c r="J32"/>
    </row>
    <row r="33" spans="3:10" x14ac:dyDescent="0.35">
      <c r="C33"/>
      <c r="D33"/>
      <c r="E33"/>
      <c r="F33"/>
      <c r="G33"/>
      <c r="H33"/>
      <c r="I33"/>
      <c r="J33"/>
    </row>
    <row r="34" spans="3:10" x14ac:dyDescent="0.35">
      <c r="C34"/>
      <c r="D34"/>
      <c r="E34"/>
      <c r="F34"/>
      <c r="G34"/>
      <c r="H34"/>
      <c r="I34"/>
      <c r="J34"/>
    </row>
    <row r="35" spans="3:10" x14ac:dyDescent="0.35">
      <c r="C35"/>
      <c r="D35"/>
      <c r="E35"/>
      <c r="F35"/>
      <c r="G35"/>
      <c r="H35"/>
      <c r="I35"/>
      <c r="J35"/>
    </row>
    <row r="36" spans="3:10" x14ac:dyDescent="0.35">
      <c r="C36"/>
      <c r="D36"/>
      <c r="E36"/>
      <c r="F36"/>
      <c r="G36"/>
      <c r="H36"/>
      <c r="I36"/>
      <c r="J36"/>
    </row>
    <row r="37" spans="3:10" x14ac:dyDescent="0.35">
      <c r="C37"/>
      <c r="D37"/>
      <c r="E37"/>
      <c r="F37"/>
      <c r="G37"/>
      <c r="H37"/>
      <c r="I37"/>
      <c r="J37"/>
    </row>
    <row r="38" spans="3:10" x14ac:dyDescent="0.35">
      <c r="C38"/>
      <c r="D38"/>
      <c r="E38"/>
      <c r="F38"/>
      <c r="G38"/>
      <c r="H38"/>
      <c r="I38"/>
      <c r="J38"/>
    </row>
    <row r="39" spans="3:10" x14ac:dyDescent="0.35">
      <c r="C39"/>
      <c r="D39"/>
      <c r="E39"/>
      <c r="F39"/>
      <c r="G39"/>
      <c r="H39"/>
      <c r="I39"/>
      <c r="J39"/>
    </row>
    <row r="40" spans="3:10" x14ac:dyDescent="0.35">
      <c r="C40"/>
      <c r="D40"/>
      <c r="E40"/>
      <c r="F40"/>
      <c r="G40"/>
      <c r="H40"/>
      <c r="I40"/>
      <c r="J40"/>
    </row>
    <row r="41" spans="3:10" x14ac:dyDescent="0.35">
      <c r="C41"/>
      <c r="D41"/>
      <c r="E41"/>
      <c r="F41"/>
      <c r="G41"/>
      <c r="H41"/>
      <c r="I41"/>
      <c r="J41"/>
    </row>
    <row r="42" spans="3:10" x14ac:dyDescent="0.35">
      <c r="C42"/>
      <c r="D42"/>
      <c r="E42"/>
      <c r="F42"/>
      <c r="G42"/>
      <c r="H42"/>
      <c r="I42"/>
      <c r="J42"/>
    </row>
    <row r="43" spans="3:10" x14ac:dyDescent="0.35">
      <c r="C43"/>
      <c r="D43"/>
      <c r="E43"/>
      <c r="F43"/>
      <c r="G43"/>
      <c r="H43"/>
      <c r="I43"/>
      <c r="J43"/>
    </row>
    <row r="44" spans="3:10" x14ac:dyDescent="0.35">
      <c r="C44"/>
      <c r="D44"/>
      <c r="E44"/>
      <c r="F44"/>
      <c r="G44"/>
      <c r="H44"/>
      <c r="I44"/>
      <c r="J44"/>
    </row>
    <row r="45" spans="3:10" x14ac:dyDescent="0.35">
      <c r="C45"/>
      <c r="D45"/>
      <c r="E45"/>
      <c r="F45"/>
      <c r="G45"/>
      <c r="H45"/>
      <c r="I45"/>
      <c r="J45"/>
    </row>
    <row r="46" spans="3:10" x14ac:dyDescent="0.35">
      <c r="C46"/>
      <c r="D46"/>
      <c r="E46"/>
      <c r="F46"/>
      <c r="G46"/>
      <c r="H46"/>
      <c r="I46"/>
      <c r="J46"/>
    </row>
    <row r="47" spans="3:10" x14ac:dyDescent="0.35">
      <c r="C47"/>
      <c r="D47"/>
      <c r="E47"/>
      <c r="F47"/>
      <c r="G47"/>
      <c r="H47"/>
      <c r="I47"/>
      <c r="J47"/>
    </row>
    <row r="48" spans="3:10" x14ac:dyDescent="0.35">
      <c r="C48"/>
      <c r="D48"/>
      <c r="E48"/>
      <c r="F48"/>
      <c r="G48"/>
      <c r="H48"/>
      <c r="I48"/>
      <c r="J48"/>
    </row>
    <row r="49" spans="3:10" x14ac:dyDescent="0.35">
      <c r="C49"/>
      <c r="D49"/>
      <c r="E49"/>
      <c r="F49"/>
      <c r="G49"/>
      <c r="H49"/>
      <c r="I49"/>
      <c r="J49"/>
    </row>
    <row r="50" spans="3:10" x14ac:dyDescent="0.35">
      <c r="C50"/>
      <c r="D50"/>
      <c r="E50"/>
      <c r="F50"/>
      <c r="G50"/>
      <c r="H50"/>
      <c r="I50"/>
      <c r="J50"/>
    </row>
    <row r="51" spans="3:10" x14ac:dyDescent="0.35">
      <c r="C51"/>
      <c r="D51"/>
      <c r="E51"/>
      <c r="F51"/>
      <c r="G51"/>
      <c r="H51"/>
      <c r="I51"/>
      <c r="J51"/>
    </row>
    <row r="52" spans="3:10" x14ac:dyDescent="0.35">
      <c r="C52"/>
      <c r="D52"/>
      <c r="E52"/>
      <c r="F52"/>
      <c r="G52"/>
      <c r="H52"/>
      <c r="I52"/>
      <c r="J52"/>
    </row>
    <row r="53" spans="3:10" x14ac:dyDescent="0.35">
      <c r="C53"/>
      <c r="D53"/>
      <c r="E53"/>
      <c r="F53"/>
      <c r="G53"/>
      <c r="H53"/>
      <c r="I53"/>
      <c r="J53"/>
    </row>
    <row r="54" spans="3:10" x14ac:dyDescent="0.35">
      <c r="C54"/>
      <c r="D54"/>
      <c r="E54"/>
      <c r="F54"/>
      <c r="G54"/>
      <c r="H54"/>
      <c r="I54"/>
      <c r="J54"/>
    </row>
    <row r="55" spans="3:10" x14ac:dyDescent="0.35">
      <c r="C55"/>
      <c r="D55"/>
      <c r="E55"/>
      <c r="F55"/>
      <c r="G55"/>
      <c r="H55"/>
      <c r="I55"/>
      <c r="J55"/>
    </row>
    <row r="56" spans="3:10" x14ac:dyDescent="0.35">
      <c r="C56"/>
      <c r="D56"/>
      <c r="E56"/>
      <c r="F56"/>
      <c r="G56"/>
      <c r="H56"/>
      <c r="I56"/>
      <c r="J56"/>
    </row>
    <row r="57" spans="3:10" x14ac:dyDescent="0.35">
      <c r="C57"/>
      <c r="D57"/>
      <c r="E57"/>
      <c r="F57"/>
      <c r="G57"/>
      <c r="H57"/>
      <c r="I57"/>
      <c r="J57"/>
    </row>
    <row r="58" spans="3:10" x14ac:dyDescent="0.35">
      <c r="C58"/>
      <c r="D58"/>
      <c r="E58"/>
      <c r="F58"/>
      <c r="G58"/>
      <c r="H58"/>
      <c r="I58"/>
      <c r="J58"/>
    </row>
    <row r="59" spans="3:10" x14ac:dyDescent="0.35">
      <c r="C59"/>
      <c r="D59"/>
      <c r="E59"/>
      <c r="F59"/>
      <c r="G59"/>
      <c r="H59"/>
      <c r="I59"/>
      <c r="J59"/>
    </row>
    <row r="60" spans="3:10" x14ac:dyDescent="0.35">
      <c r="C60"/>
      <c r="D60"/>
      <c r="E60"/>
      <c r="F60"/>
      <c r="G60"/>
      <c r="H60"/>
      <c r="I60"/>
      <c r="J60"/>
    </row>
    <row r="61" spans="3:10" x14ac:dyDescent="0.35">
      <c r="C61"/>
      <c r="D61"/>
      <c r="E61"/>
      <c r="F61"/>
      <c r="G61"/>
      <c r="H61"/>
      <c r="I61"/>
      <c r="J61"/>
    </row>
    <row r="62" spans="3:10" x14ac:dyDescent="0.35">
      <c r="C62"/>
      <c r="D62"/>
      <c r="E62"/>
      <c r="F62"/>
      <c r="G62"/>
      <c r="H62"/>
      <c r="I62"/>
      <c r="J62"/>
    </row>
    <row r="63" spans="3:10" x14ac:dyDescent="0.35">
      <c r="C63"/>
      <c r="D63"/>
      <c r="E63"/>
      <c r="F63"/>
      <c r="G63"/>
      <c r="H63"/>
      <c r="I63"/>
      <c r="J63"/>
    </row>
    <row r="64" spans="3:10" x14ac:dyDescent="0.35">
      <c r="C64"/>
      <c r="D64"/>
      <c r="E64"/>
      <c r="F64"/>
      <c r="G64"/>
      <c r="H64"/>
      <c r="I64"/>
      <c r="J64"/>
    </row>
    <row r="65" spans="3:10" x14ac:dyDescent="0.35">
      <c r="C65"/>
      <c r="D65"/>
      <c r="E65"/>
      <c r="F65"/>
      <c r="G65"/>
      <c r="H65"/>
      <c r="I65"/>
      <c r="J65"/>
    </row>
    <row r="66" spans="3:10" x14ac:dyDescent="0.35">
      <c r="C66"/>
      <c r="D66"/>
      <c r="E66"/>
      <c r="F66"/>
      <c r="G66"/>
      <c r="H66"/>
      <c r="I66"/>
      <c r="J66"/>
    </row>
    <row r="67" spans="3:10" x14ac:dyDescent="0.35">
      <c r="C67"/>
      <c r="D67"/>
      <c r="E67"/>
      <c r="F67"/>
      <c r="G67"/>
      <c r="H67"/>
      <c r="I67"/>
      <c r="J67"/>
    </row>
    <row r="68" spans="3:10" x14ac:dyDescent="0.35">
      <c r="C68"/>
      <c r="D68"/>
      <c r="E68"/>
      <c r="F68"/>
      <c r="G68"/>
      <c r="H68"/>
      <c r="I68"/>
      <c r="J68"/>
    </row>
    <row r="69" spans="3:10" x14ac:dyDescent="0.35">
      <c r="C69"/>
      <c r="D69"/>
      <c r="E69"/>
      <c r="F69"/>
      <c r="G69"/>
      <c r="H69"/>
      <c r="I69"/>
      <c r="J69"/>
    </row>
    <row r="70" spans="3:10" x14ac:dyDescent="0.35">
      <c r="C70"/>
      <c r="D70"/>
      <c r="E70"/>
      <c r="F70"/>
      <c r="G70"/>
      <c r="H70"/>
      <c r="I70"/>
      <c r="J70"/>
    </row>
    <row r="71" spans="3:10" x14ac:dyDescent="0.35">
      <c r="C71"/>
      <c r="D71"/>
      <c r="E71"/>
      <c r="F71"/>
      <c r="G71"/>
      <c r="H71"/>
      <c r="I71"/>
      <c r="J71"/>
    </row>
    <row r="72" spans="3:10" x14ac:dyDescent="0.35">
      <c r="C72"/>
      <c r="D72"/>
      <c r="E72"/>
      <c r="F72"/>
      <c r="G72"/>
      <c r="H72"/>
      <c r="I72"/>
      <c r="J72"/>
    </row>
    <row r="73" spans="3:10" x14ac:dyDescent="0.35">
      <c r="C73"/>
      <c r="D73"/>
      <c r="E73"/>
      <c r="F73"/>
      <c r="G73"/>
      <c r="H73"/>
      <c r="I73"/>
      <c r="J73"/>
    </row>
    <row r="74" spans="3:10" x14ac:dyDescent="0.35">
      <c r="C74"/>
      <c r="D74"/>
      <c r="E74"/>
      <c r="F74"/>
      <c r="G74"/>
      <c r="H74"/>
      <c r="I74"/>
      <c r="J74"/>
    </row>
    <row r="75" spans="3:10" x14ac:dyDescent="0.35">
      <c r="C75"/>
      <c r="D75"/>
      <c r="E75"/>
      <c r="F75"/>
      <c r="G75"/>
      <c r="H75"/>
      <c r="I75"/>
      <c r="J75"/>
    </row>
    <row r="76" spans="3:10" x14ac:dyDescent="0.35">
      <c r="C76"/>
      <c r="D76"/>
      <c r="E76"/>
      <c r="F76"/>
      <c r="G76"/>
      <c r="H76"/>
      <c r="I76"/>
      <c r="J76"/>
    </row>
    <row r="77" spans="3:10" x14ac:dyDescent="0.35">
      <c r="C77"/>
      <c r="D77"/>
      <c r="E77"/>
      <c r="F77"/>
      <c r="G77"/>
      <c r="H77"/>
      <c r="I77"/>
      <c r="J77"/>
    </row>
    <row r="78" spans="3:10" x14ac:dyDescent="0.35">
      <c r="C78"/>
      <c r="D78"/>
      <c r="E78"/>
      <c r="F78"/>
      <c r="G78"/>
      <c r="H78"/>
      <c r="I78"/>
      <c r="J78"/>
    </row>
    <row r="79" spans="3:10" x14ac:dyDescent="0.35">
      <c r="C79"/>
      <c r="D79"/>
      <c r="E79"/>
      <c r="F79"/>
      <c r="G79"/>
      <c r="H79"/>
      <c r="I79"/>
      <c r="J79"/>
    </row>
    <row r="80" spans="3:10" x14ac:dyDescent="0.35">
      <c r="C80"/>
      <c r="D80"/>
      <c r="E80"/>
      <c r="F80"/>
      <c r="G80"/>
      <c r="H80"/>
      <c r="I80"/>
      <c r="J80"/>
    </row>
    <row r="81" spans="3:10" x14ac:dyDescent="0.35">
      <c r="C81"/>
      <c r="D81"/>
      <c r="E81"/>
      <c r="F81"/>
      <c r="G81"/>
      <c r="H81"/>
      <c r="I81"/>
      <c r="J81"/>
    </row>
    <row r="82" spans="3:10" x14ac:dyDescent="0.35">
      <c r="C82"/>
      <c r="D82"/>
      <c r="E82"/>
      <c r="F82"/>
      <c r="G82"/>
      <c r="H82"/>
      <c r="I82"/>
      <c r="J82"/>
    </row>
    <row r="83" spans="3:10" x14ac:dyDescent="0.35">
      <c r="C83"/>
      <c r="D83"/>
      <c r="E83"/>
      <c r="F83"/>
      <c r="G83"/>
      <c r="H83"/>
      <c r="I83"/>
      <c r="J83"/>
    </row>
    <row r="84" spans="3:10" x14ac:dyDescent="0.35">
      <c r="C84"/>
      <c r="D84"/>
      <c r="E84"/>
      <c r="F84"/>
      <c r="G84"/>
      <c r="H84"/>
      <c r="I84"/>
      <c r="J84"/>
    </row>
    <row r="85" spans="3:10" x14ac:dyDescent="0.35">
      <c r="C85"/>
      <c r="D85"/>
      <c r="E85"/>
      <c r="F85"/>
      <c r="G85"/>
      <c r="H85"/>
      <c r="I85"/>
      <c r="J85"/>
    </row>
    <row r="86" spans="3:10" x14ac:dyDescent="0.35">
      <c r="C86"/>
      <c r="D86"/>
      <c r="E86"/>
      <c r="F86"/>
      <c r="G86"/>
      <c r="H86"/>
      <c r="I86"/>
      <c r="J86"/>
    </row>
    <row r="87" spans="3:10" x14ac:dyDescent="0.35">
      <c r="C87"/>
      <c r="D87"/>
      <c r="E87"/>
      <c r="F87"/>
      <c r="G87"/>
      <c r="H87"/>
      <c r="I87"/>
      <c r="J87"/>
    </row>
    <row r="88" spans="3:10" x14ac:dyDescent="0.35">
      <c r="C88"/>
      <c r="D88"/>
      <c r="E88"/>
      <c r="F88"/>
      <c r="G88"/>
      <c r="H88"/>
      <c r="I88"/>
      <c r="J88"/>
    </row>
    <row r="89" spans="3:10" x14ac:dyDescent="0.35">
      <c r="C89"/>
      <c r="D89"/>
      <c r="E89"/>
      <c r="F89"/>
      <c r="G89"/>
      <c r="H89"/>
      <c r="I89"/>
      <c r="J89"/>
    </row>
    <row r="90" spans="3:10" x14ac:dyDescent="0.35">
      <c r="C90"/>
      <c r="D90"/>
      <c r="E90"/>
      <c r="F90"/>
      <c r="G90"/>
      <c r="H90"/>
      <c r="I90"/>
      <c r="J90"/>
    </row>
    <row r="91" spans="3:10" x14ac:dyDescent="0.35">
      <c r="C91"/>
      <c r="D91"/>
      <c r="E91"/>
      <c r="F91"/>
      <c r="G91"/>
      <c r="H91"/>
      <c r="I91"/>
      <c r="J91"/>
    </row>
    <row r="92" spans="3:10" x14ac:dyDescent="0.35">
      <c r="C92"/>
      <c r="D92"/>
      <c r="E92"/>
      <c r="F92"/>
      <c r="G92"/>
      <c r="H92"/>
      <c r="I92"/>
      <c r="J92"/>
    </row>
    <row r="93" spans="3:10" x14ac:dyDescent="0.35">
      <c r="C93"/>
      <c r="D93"/>
      <c r="E93"/>
      <c r="F93"/>
      <c r="G93"/>
      <c r="H93"/>
      <c r="I93"/>
      <c r="J93"/>
    </row>
    <row r="94" spans="3:10" x14ac:dyDescent="0.35">
      <c r="C94"/>
      <c r="D94"/>
      <c r="E94"/>
      <c r="F94"/>
      <c r="G94"/>
      <c r="H94"/>
      <c r="I94"/>
      <c r="J94"/>
    </row>
    <row r="95" spans="3:10" x14ac:dyDescent="0.35">
      <c r="C95"/>
      <c r="D95"/>
      <c r="E95"/>
      <c r="F95"/>
      <c r="G95"/>
      <c r="H95"/>
      <c r="I95"/>
      <c r="J95"/>
    </row>
    <row r="96" spans="3:10" x14ac:dyDescent="0.35">
      <c r="C96"/>
      <c r="D96"/>
      <c r="E96"/>
      <c r="F96"/>
      <c r="G96"/>
      <c r="H96"/>
      <c r="I96"/>
      <c r="J96"/>
    </row>
    <row r="97" spans="3:10" x14ac:dyDescent="0.35">
      <c r="C97"/>
      <c r="D97"/>
      <c r="E97"/>
      <c r="F97"/>
      <c r="G97"/>
      <c r="H97"/>
      <c r="I97"/>
      <c r="J97"/>
    </row>
    <row r="98" spans="3:10" x14ac:dyDescent="0.35">
      <c r="C98"/>
      <c r="D98"/>
      <c r="E98"/>
      <c r="F98"/>
      <c r="G98"/>
      <c r="H98"/>
      <c r="I98"/>
      <c r="J98"/>
    </row>
    <row r="99" spans="3:10" x14ac:dyDescent="0.35">
      <c r="C99"/>
      <c r="D99"/>
      <c r="E99"/>
      <c r="F99"/>
      <c r="G99"/>
      <c r="H99"/>
      <c r="I99"/>
      <c r="J99"/>
    </row>
    <row r="100" spans="3:10" x14ac:dyDescent="0.35">
      <c r="C100"/>
      <c r="D100"/>
      <c r="E100"/>
      <c r="F100"/>
      <c r="G100"/>
      <c r="H100"/>
      <c r="I100"/>
      <c r="J100"/>
    </row>
    <row r="101" spans="3:10" x14ac:dyDescent="0.35">
      <c r="C101"/>
      <c r="D101"/>
      <c r="E101"/>
      <c r="F101"/>
      <c r="G101"/>
      <c r="H101"/>
      <c r="I101"/>
      <c r="J101"/>
    </row>
    <row r="102" spans="3:10" x14ac:dyDescent="0.35">
      <c r="C102"/>
      <c r="D102"/>
      <c r="E102"/>
      <c r="F102"/>
      <c r="G102"/>
      <c r="H102"/>
      <c r="I102"/>
      <c r="J102"/>
    </row>
    <row r="103" spans="3:10" x14ac:dyDescent="0.35">
      <c r="C103"/>
      <c r="D103"/>
      <c r="E103"/>
      <c r="F103"/>
      <c r="G103"/>
      <c r="H103"/>
      <c r="I103"/>
      <c r="J103"/>
    </row>
    <row r="104" spans="3:10" x14ac:dyDescent="0.35">
      <c r="C104"/>
      <c r="D104"/>
      <c r="E104"/>
      <c r="F104"/>
      <c r="G104"/>
      <c r="H104"/>
      <c r="I104"/>
      <c r="J104"/>
    </row>
    <row r="105" spans="3:10" x14ac:dyDescent="0.35">
      <c r="C105"/>
      <c r="D105"/>
      <c r="E105"/>
      <c r="F105"/>
      <c r="G105"/>
      <c r="H105"/>
      <c r="I105"/>
      <c r="J105"/>
    </row>
    <row r="106" spans="3:10" x14ac:dyDescent="0.35">
      <c r="C106"/>
      <c r="D106"/>
      <c r="E106"/>
      <c r="F106"/>
      <c r="G106"/>
      <c r="H106"/>
      <c r="I106"/>
      <c r="J106"/>
    </row>
    <row r="107" spans="3:10" x14ac:dyDescent="0.35">
      <c r="C107"/>
      <c r="D107"/>
      <c r="E107"/>
      <c r="F107"/>
      <c r="G107"/>
      <c r="H107"/>
      <c r="I107"/>
      <c r="J107"/>
    </row>
    <row r="108" spans="3:10" x14ac:dyDescent="0.35">
      <c r="C108"/>
      <c r="D108"/>
      <c r="E108"/>
      <c r="F108"/>
      <c r="G108"/>
      <c r="H108"/>
      <c r="I108"/>
      <c r="J108"/>
    </row>
    <row r="109" spans="3:10" x14ac:dyDescent="0.35">
      <c r="C109"/>
      <c r="D109"/>
      <c r="E109"/>
      <c r="F109"/>
      <c r="G109"/>
      <c r="H109"/>
      <c r="I109"/>
      <c r="J109"/>
    </row>
    <row r="110" spans="3:10" x14ac:dyDescent="0.35">
      <c r="C110"/>
      <c r="D110"/>
      <c r="E110"/>
      <c r="F110"/>
      <c r="G110"/>
      <c r="H110"/>
      <c r="I110"/>
      <c r="J110"/>
    </row>
    <row r="111" spans="3:10" x14ac:dyDescent="0.35">
      <c r="C111"/>
      <c r="D111"/>
      <c r="E111"/>
      <c r="F111"/>
      <c r="G111"/>
      <c r="H111"/>
      <c r="I111"/>
      <c r="J111"/>
    </row>
    <row r="112" spans="3:10" x14ac:dyDescent="0.35">
      <c r="C112"/>
      <c r="D112"/>
      <c r="E112"/>
      <c r="F112"/>
      <c r="G112"/>
      <c r="H112"/>
      <c r="I112"/>
      <c r="J112"/>
    </row>
    <row r="113" spans="3:10" x14ac:dyDescent="0.35">
      <c r="C113"/>
      <c r="D113"/>
      <c r="E113"/>
      <c r="F113"/>
      <c r="G113"/>
      <c r="H113"/>
      <c r="I113"/>
      <c r="J113"/>
    </row>
    <row r="114" spans="3:10" x14ac:dyDescent="0.35">
      <c r="C114"/>
      <c r="D114"/>
      <c r="E114"/>
      <c r="F114"/>
      <c r="G114"/>
      <c r="H114"/>
      <c r="I114"/>
      <c r="J114"/>
    </row>
    <row r="115" spans="3:10" x14ac:dyDescent="0.35">
      <c r="C115"/>
      <c r="D115"/>
      <c r="E115"/>
      <c r="F115"/>
      <c r="G115"/>
      <c r="H115"/>
      <c r="I115"/>
      <c r="J115"/>
    </row>
    <row r="116" spans="3:10" x14ac:dyDescent="0.35">
      <c r="C116"/>
      <c r="D116"/>
      <c r="E116"/>
      <c r="F116"/>
      <c r="G116"/>
      <c r="H116"/>
      <c r="I116"/>
      <c r="J116"/>
    </row>
    <row r="117" spans="3:10" x14ac:dyDescent="0.35">
      <c r="C117"/>
      <c r="D117"/>
      <c r="E117"/>
      <c r="F117"/>
      <c r="G117"/>
      <c r="H117"/>
      <c r="I117"/>
      <c r="J117"/>
    </row>
    <row r="118" spans="3:10" x14ac:dyDescent="0.35">
      <c r="C118"/>
      <c r="D118"/>
      <c r="E118"/>
      <c r="F118"/>
      <c r="G118"/>
      <c r="H118"/>
      <c r="I118"/>
      <c r="J118"/>
    </row>
    <row r="119" spans="3:10" x14ac:dyDescent="0.35">
      <c r="C119"/>
      <c r="D119"/>
      <c r="E119"/>
      <c r="F119"/>
      <c r="G119"/>
      <c r="H119"/>
      <c r="I119"/>
      <c r="J119"/>
    </row>
    <row r="120" spans="3:10" x14ac:dyDescent="0.35">
      <c r="C120"/>
      <c r="D120"/>
      <c r="E120"/>
      <c r="F120"/>
      <c r="G120"/>
      <c r="H120"/>
      <c r="I120"/>
      <c r="J120"/>
    </row>
    <row r="121" spans="3:10" x14ac:dyDescent="0.35">
      <c r="C121"/>
      <c r="D121"/>
      <c r="E121"/>
      <c r="F121"/>
      <c r="G121"/>
      <c r="H121"/>
      <c r="I121"/>
      <c r="J121"/>
    </row>
    <row r="122" spans="3:10" x14ac:dyDescent="0.35">
      <c r="C122"/>
      <c r="D122"/>
      <c r="E122"/>
      <c r="F122"/>
      <c r="G122"/>
      <c r="H122"/>
      <c r="I122"/>
      <c r="J122"/>
    </row>
    <row r="123" spans="3:10" x14ac:dyDescent="0.35">
      <c r="C123"/>
      <c r="D123"/>
      <c r="E123"/>
      <c r="F123"/>
      <c r="G123"/>
      <c r="H123"/>
      <c r="I123"/>
      <c r="J123"/>
    </row>
    <row r="124" spans="3:10" x14ac:dyDescent="0.35">
      <c r="C124"/>
      <c r="D124"/>
      <c r="E124"/>
      <c r="F124"/>
      <c r="G124"/>
      <c r="H124"/>
      <c r="I124"/>
      <c r="J124"/>
    </row>
    <row r="125" spans="3:10" x14ac:dyDescent="0.35">
      <c r="C125"/>
      <c r="D125"/>
      <c r="E125"/>
      <c r="F125"/>
      <c r="G125"/>
      <c r="H125"/>
      <c r="I125"/>
      <c r="J125"/>
    </row>
    <row r="126" spans="3:10" x14ac:dyDescent="0.35">
      <c r="C126"/>
      <c r="D126"/>
      <c r="E126"/>
      <c r="F126"/>
      <c r="G126"/>
      <c r="H126"/>
      <c r="I126"/>
      <c r="J126"/>
    </row>
    <row r="127" spans="3:10" x14ac:dyDescent="0.35">
      <c r="C127"/>
      <c r="D127"/>
      <c r="E127"/>
      <c r="F127"/>
      <c r="G127"/>
      <c r="H127"/>
      <c r="I127"/>
      <c r="J127"/>
    </row>
    <row r="128" spans="3:10" x14ac:dyDescent="0.35">
      <c r="C128"/>
      <c r="D128"/>
      <c r="E128"/>
      <c r="F128"/>
      <c r="G128"/>
      <c r="H128"/>
      <c r="I128"/>
      <c r="J128"/>
    </row>
    <row r="129" spans="3:10" x14ac:dyDescent="0.35">
      <c r="C129"/>
      <c r="D129"/>
      <c r="E129"/>
      <c r="F129"/>
      <c r="G129"/>
      <c r="H129"/>
      <c r="I129"/>
      <c r="J129"/>
    </row>
    <row r="130" spans="3:10" x14ac:dyDescent="0.35">
      <c r="C130"/>
      <c r="D130"/>
      <c r="E130"/>
      <c r="F130"/>
      <c r="G130"/>
      <c r="H130"/>
      <c r="I130"/>
      <c r="J130"/>
    </row>
    <row r="131" spans="3:10" x14ac:dyDescent="0.35">
      <c r="C131"/>
      <c r="D131"/>
      <c r="E131"/>
      <c r="F131"/>
      <c r="G131"/>
      <c r="H131"/>
      <c r="I131"/>
      <c r="J131"/>
    </row>
    <row r="132" spans="3:10" x14ac:dyDescent="0.35">
      <c r="C132"/>
      <c r="D132"/>
      <c r="E132"/>
      <c r="F132"/>
      <c r="G132"/>
      <c r="H132"/>
      <c r="I132"/>
      <c r="J132"/>
    </row>
    <row r="133" spans="3:10" x14ac:dyDescent="0.35">
      <c r="C133"/>
      <c r="D133"/>
      <c r="E133"/>
      <c r="F133"/>
      <c r="G133"/>
      <c r="H133"/>
      <c r="I133"/>
      <c r="J133"/>
    </row>
    <row r="134" spans="3:10" x14ac:dyDescent="0.35">
      <c r="C134"/>
      <c r="D134"/>
      <c r="E134"/>
      <c r="F134"/>
      <c r="G134"/>
      <c r="H134"/>
      <c r="I134"/>
      <c r="J134"/>
    </row>
    <row r="135" spans="3:10" x14ac:dyDescent="0.35">
      <c r="C135"/>
      <c r="D135"/>
      <c r="E135"/>
      <c r="F135"/>
      <c r="G135"/>
      <c r="H135"/>
      <c r="I135"/>
      <c r="J135"/>
    </row>
    <row r="136" spans="3:10" x14ac:dyDescent="0.35">
      <c r="C136"/>
      <c r="D136"/>
      <c r="E136"/>
      <c r="F136"/>
      <c r="G136"/>
      <c r="H136"/>
      <c r="I136"/>
      <c r="J136"/>
    </row>
    <row r="137" spans="3:10" x14ac:dyDescent="0.35">
      <c r="C137"/>
      <c r="D137"/>
      <c r="E137"/>
      <c r="F137"/>
      <c r="G137"/>
      <c r="H137"/>
      <c r="I137"/>
      <c r="J137"/>
    </row>
    <row r="138" spans="3:10" x14ac:dyDescent="0.35">
      <c r="C138"/>
      <c r="D138"/>
      <c r="E138"/>
      <c r="F138"/>
      <c r="G138"/>
      <c r="H138"/>
      <c r="I138"/>
      <c r="J138"/>
    </row>
    <row r="139" spans="3:10" x14ac:dyDescent="0.35">
      <c r="C139"/>
      <c r="D139"/>
      <c r="E139"/>
      <c r="F139"/>
      <c r="G139"/>
      <c r="H139"/>
      <c r="I139"/>
      <c r="J139"/>
    </row>
    <row r="140" spans="3:10" x14ac:dyDescent="0.35">
      <c r="C140"/>
      <c r="D140"/>
      <c r="E140"/>
      <c r="F140"/>
      <c r="G140"/>
      <c r="H140"/>
      <c r="I140"/>
      <c r="J140"/>
    </row>
    <row r="141" spans="3:10" x14ac:dyDescent="0.35">
      <c r="C141"/>
      <c r="D141"/>
      <c r="E141"/>
      <c r="F141"/>
      <c r="G141"/>
      <c r="H141"/>
      <c r="I141"/>
      <c r="J141"/>
    </row>
    <row r="142" spans="3:10" x14ac:dyDescent="0.35">
      <c r="C142"/>
      <c r="D142"/>
      <c r="E142"/>
      <c r="F142"/>
      <c r="G142"/>
      <c r="H142"/>
      <c r="I142"/>
      <c r="J142"/>
    </row>
    <row r="143" spans="3:10" x14ac:dyDescent="0.35">
      <c r="C143"/>
      <c r="D143"/>
      <c r="E143"/>
      <c r="F143"/>
      <c r="G143"/>
      <c r="H143"/>
      <c r="I143"/>
      <c r="J143"/>
    </row>
    <row r="144" spans="3:10" x14ac:dyDescent="0.35">
      <c r="C144"/>
      <c r="D144"/>
      <c r="E144"/>
      <c r="F144"/>
      <c r="G144"/>
      <c r="H144"/>
      <c r="I144"/>
      <c r="J144"/>
    </row>
    <row r="145" spans="3:10" x14ac:dyDescent="0.35">
      <c r="C145"/>
      <c r="D145"/>
      <c r="E145"/>
      <c r="F145"/>
      <c r="G145"/>
      <c r="H145"/>
      <c r="I145"/>
      <c r="J145"/>
    </row>
    <row r="146" spans="3:10" x14ac:dyDescent="0.35">
      <c r="C146"/>
      <c r="D146"/>
      <c r="E146"/>
      <c r="F146"/>
      <c r="G146"/>
      <c r="H146"/>
      <c r="I146"/>
      <c r="J146"/>
    </row>
    <row r="147" spans="3:10" x14ac:dyDescent="0.35">
      <c r="C147"/>
      <c r="D147"/>
      <c r="E147"/>
      <c r="F147"/>
      <c r="G147"/>
      <c r="H147"/>
      <c r="I147"/>
      <c r="J147"/>
    </row>
    <row r="148" spans="3:10" x14ac:dyDescent="0.35">
      <c r="C148"/>
      <c r="D148"/>
      <c r="E148"/>
      <c r="F148"/>
      <c r="G148"/>
      <c r="H148"/>
      <c r="I148"/>
      <c r="J148"/>
    </row>
    <row r="149" spans="3:10" x14ac:dyDescent="0.35">
      <c r="C149"/>
      <c r="D149"/>
      <c r="E149"/>
      <c r="F149"/>
      <c r="G149"/>
      <c r="H149"/>
      <c r="I149"/>
      <c r="J149"/>
    </row>
    <row r="150" spans="3:10" x14ac:dyDescent="0.35">
      <c r="C150"/>
      <c r="D150"/>
      <c r="E150"/>
      <c r="F150"/>
      <c r="G150"/>
      <c r="H150"/>
      <c r="I150"/>
      <c r="J150"/>
    </row>
    <row r="151" spans="3:10" x14ac:dyDescent="0.35">
      <c r="C151"/>
      <c r="D151"/>
      <c r="E151"/>
      <c r="F151"/>
      <c r="G151"/>
      <c r="H151"/>
      <c r="I151"/>
      <c r="J151"/>
    </row>
    <row r="152" spans="3:10" x14ac:dyDescent="0.35">
      <c r="C152"/>
      <c r="D152"/>
      <c r="E152"/>
      <c r="F152"/>
      <c r="G152"/>
      <c r="H152"/>
      <c r="I152"/>
      <c r="J152"/>
    </row>
    <row r="153" spans="3:10" x14ac:dyDescent="0.35">
      <c r="C153"/>
      <c r="D153"/>
      <c r="E153"/>
      <c r="F153"/>
      <c r="G153"/>
      <c r="H153"/>
      <c r="I153"/>
      <c r="J153"/>
    </row>
    <row r="154" spans="3:10" x14ac:dyDescent="0.35">
      <c r="C154"/>
      <c r="D154"/>
      <c r="E154"/>
      <c r="F154"/>
      <c r="G154"/>
      <c r="H154"/>
      <c r="I154"/>
      <c r="J154"/>
    </row>
    <row r="155" spans="3:10" x14ac:dyDescent="0.35">
      <c r="C155"/>
      <c r="D155"/>
      <c r="E155"/>
      <c r="F155"/>
      <c r="G155"/>
      <c r="H155"/>
      <c r="I155"/>
      <c r="J155"/>
    </row>
    <row r="156" spans="3:10" x14ac:dyDescent="0.35">
      <c r="C156"/>
      <c r="D156"/>
      <c r="E156"/>
      <c r="F156"/>
      <c r="G156"/>
      <c r="H156"/>
      <c r="I156"/>
      <c r="J156"/>
    </row>
    <row r="157" spans="3:10" x14ac:dyDescent="0.35">
      <c r="C157"/>
      <c r="D157"/>
      <c r="E157"/>
      <c r="F157"/>
      <c r="G157"/>
      <c r="H157"/>
      <c r="I157"/>
      <c r="J157"/>
    </row>
    <row r="158" spans="3:10" x14ac:dyDescent="0.35">
      <c r="C158"/>
      <c r="D158"/>
      <c r="E158"/>
      <c r="F158"/>
      <c r="G158"/>
      <c r="H158"/>
      <c r="I158"/>
      <c r="J158"/>
    </row>
    <row r="159" spans="3:10" x14ac:dyDescent="0.35">
      <c r="C159"/>
      <c r="D159"/>
      <c r="E159"/>
      <c r="F159"/>
      <c r="G159"/>
      <c r="H159"/>
      <c r="I159"/>
      <c r="J159"/>
    </row>
    <row r="160" spans="3:10" x14ac:dyDescent="0.35">
      <c r="C160"/>
      <c r="D160"/>
      <c r="E160"/>
      <c r="F160"/>
      <c r="G160"/>
      <c r="H160"/>
      <c r="I160"/>
      <c r="J160"/>
    </row>
    <row r="161" spans="3:10" x14ac:dyDescent="0.35">
      <c r="C161"/>
      <c r="D161"/>
      <c r="E161"/>
      <c r="F161"/>
      <c r="G161"/>
      <c r="H161"/>
      <c r="I161"/>
      <c r="J161"/>
    </row>
    <row r="162" spans="3:10" x14ac:dyDescent="0.35">
      <c r="C162"/>
      <c r="D162"/>
      <c r="E162"/>
      <c r="F162"/>
      <c r="G162"/>
      <c r="H162"/>
      <c r="I162"/>
      <c r="J162"/>
    </row>
    <row r="163" spans="3:10" x14ac:dyDescent="0.35">
      <c r="C163"/>
      <c r="D163"/>
      <c r="E163"/>
      <c r="F163"/>
      <c r="G163"/>
      <c r="H163"/>
      <c r="I163"/>
      <c r="J163"/>
    </row>
    <row r="164" spans="3:10" x14ac:dyDescent="0.35">
      <c r="C164"/>
      <c r="D164"/>
      <c r="E164"/>
      <c r="F164"/>
      <c r="G164"/>
      <c r="H164"/>
      <c r="I164"/>
      <c r="J164"/>
    </row>
    <row r="165" spans="3:10" x14ac:dyDescent="0.35">
      <c r="C165"/>
      <c r="D165"/>
      <c r="E165"/>
      <c r="F165"/>
      <c r="G165"/>
      <c r="H165"/>
      <c r="I165"/>
      <c r="J165"/>
    </row>
    <row r="166" spans="3:10" x14ac:dyDescent="0.35">
      <c r="C166"/>
      <c r="D166"/>
      <c r="E166"/>
      <c r="F166"/>
      <c r="G166"/>
      <c r="H166"/>
      <c r="I166"/>
      <c r="J166"/>
    </row>
    <row r="167" spans="3:10" x14ac:dyDescent="0.35">
      <c r="C167"/>
      <c r="D167"/>
      <c r="E167"/>
      <c r="F167"/>
      <c r="G167"/>
      <c r="H167"/>
      <c r="I167"/>
      <c r="J167"/>
    </row>
    <row r="168" spans="3:10" x14ac:dyDescent="0.35">
      <c r="C168"/>
      <c r="D168"/>
      <c r="E168"/>
      <c r="F168"/>
      <c r="G168"/>
      <c r="H168"/>
      <c r="I168"/>
      <c r="J168"/>
    </row>
    <row r="169" spans="3:10" x14ac:dyDescent="0.35">
      <c r="C169"/>
      <c r="D169"/>
      <c r="E169"/>
      <c r="F169"/>
      <c r="G169"/>
      <c r="H169"/>
      <c r="I169"/>
      <c r="J169"/>
    </row>
    <row r="170" spans="3:10" x14ac:dyDescent="0.35">
      <c r="C170"/>
      <c r="D170"/>
      <c r="E170"/>
      <c r="F170"/>
      <c r="G170"/>
      <c r="H170"/>
      <c r="I170"/>
      <c r="J170"/>
    </row>
    <row r="171" spans="3:10" x14ac:dyDescent="0.35">
      <c r="C171"/>
      <c r="D171"/>
      <c r="E171"/>
      <c r="F171"/>
      <c r="G171"/>
      <c r="H171"/>
      <c r="I171"/>
      <c r="J171"/>
    </row>
    <row r="172" spans="3:10" x14ac:dyDescent="0.35">
      <c r="C172"/>
      <c r="D172"/>
      <c r="E172"/>
      <c r="F172"/>
      <c r="G172"/>
      <c r="H172"/>
      <c r="I172"/>
      <c r="J172"/>
    </row>
    <row r="173" spans="3:10" x14ac:dyDescent="0.35">
      <c r="C173"/>
      <c r="D173"/>
      <c r="E173"/>
      <c r="F173"/>
      <c r="G173"/>
      <c r="H173"/>
      <c r="I173"/>
      <c r="J173"/>
    </row>
    <row r="174" spans="3:10" x14ac:dyDescent="0.35">
      <c r="C174"/>
      <c r="D174"/>
      <c r="E174"/>
      <c r="F174"/>
      <c r="G174"/>
      <c r="H174"/>
      <c r="I174"/>
      <c r="J174"/>
    </row>
    <row r="175" spans="3:10" x14ac:dyDescent="0.35">
      <c r="C175"/>
      <c r="D175"/>
      <c r="E175"/>
      <c r="F175"/>
      <c r="G175"/>
      <c r="H175"/>
      <c r="I175"/>
      <c r="J175"/>
    </row>
    <row r="176" spans="3:10" x14ac:dyDescent="0.35">
      <c r="C176"/>
      <c r="D176"/>
      <c r="E176"/>
      <c r="F176"/>
      <c r="G176"/>
      <c r="H176"/>
      <c r="I176"/>
      <c r="J176"/>
    </row>
    <row r="177" spans="3:10" x14ac:dyDescent="0.35">
      <c r="C177"/>
      <c r="D177"/>
      <c r="E177"/>
      <c r="F177"/>
      <c r="G177"/>
      <c r="H177"/>
      <c r="I177"/>
      <c r="J177"/>
    </row>
    <row r="178" spans="3:10" x14ac:dyDescent="0.35">
      <c r="C178"/>
      <c r="D178"/>
      <c r="E178"/>
      <c r="F178"/>
      <c r="G178"/>
      <c r="H178"/>
      <c r="I178"/>
      <c r="J178"/>
    </row>
    <row r="179" spans="3:10" x14ac:dyDescent="0.35">
      <c r="C179"/>
      <c r="D179"/>
      <c r="E179"/>
      <c r="F179"/>
      <c r="G179"/>
      <c r="H179"/>
      <c r="I179"/>
      <c r="J179"/>
    </row>
    <row r="180" spans="3:10" x14ac:dyDescent="0.35">
      <c r="C180"/>
      <c r="D180"/>
      <c r="E180"/>
      <c r="F180"/>
      <c r="G180"/>
      <c r="H180"/>
      <c r="I180"/>
      <c r="J180"/>
    </row>
    <row r="181" spans="3:10" x14ac:dyDescent="0.35">
      <c r="C181"/>
      <c r="D181"/>
      <c r="E181"/>
      <c r="F181"/>
      <c r="G181"/>
      <c r="H181"/>
      <c r="I181"/>
      <c r="J181"/>
    </row>
    <row r="182" spans="3:10" x14ac:dyDescent="0.35">
      <c r="C182"/>
      <c r="D182"/>
      <c r="E182"/>
      <c r="F182"/>
      <c r="G182"/>
      <c r="H182"/>
      <c r="I182"/>
      <c r="J182"/>
    </row>
    <row r="183" spans="3:10" x14ac:dyDescent="0.35">
      <c r="C183"/>
      <c r="D183"/>
      <c r="E183"/>
      <c r="F183"/>
      <c r="G183"/>
      <c r="H183"/>
      <c r="I183"/>
      <c r="J183"/>
    </row>
    <row r="184" spans="3:10" x14ac:dyDescent="0.35">
      <c r="C184"/>
      <c r="D184"/>
      <c r="E184"/>
      <c r="F184"/>
      <c r="G184"/>
      <c r="H184"/>
      <c r="I184"/>
      <c r="J184"/>
    </row>
    <row r="185" spans="3:10" x14ac:dyDescent="0.35">
      <c r="C185"/>
      <c r="D185"/>
      <c r="E185"/>
      <c r="F185"/>
      <c r="G185"/>
      <c r="H185"/>
      <c r="I185"/>
      <c r="J185"/>
    </row>
    <row r="186" spans="3:10" x14ac:dyDescent="0.35">
      <c r="C186"/>
      <c r="D186"/>
      <c r="E186"/>
      <c r="F186"/>
      <c r="G186"/>
      <c r="H186"/>
      <c r="I186"/>
      <c r="J186"/>
    </row>
    <row r="187" spans="3:10" x14ac:dyDescent="0.35">
      <c r="C187"/>
      <c r="D187"/>
      <c r="E187"/>
      <c r="F187"/>
      <c r="G187"/>
      <c r="H187"/>
      <c r="I187"/>
      <c r="J187"/>
    </row>
    <row r="188" spans="3:10" x14ac:dyDescent="0.35">
      <c r="C188"/>
      <c r="D188"/>
      <c r="E188"/>
      <c r="F188"/>
      <c r="G188"/>
      <c r="H188"/>
      <c r="I188"/>
      <c r="J188"/>
    </row>
    <row r="189" spans="3:10" x14ac:dyDescent="0.35">
      <c r="C189"/>
      <c r="D189"/>
      <c r="E189"/>
      <c r="F189"/>
      <c r="G189"/>
      <c r="H189"/>
      <c r="I189"/>
      <c r="J189"/>
    </row>
    <row r="190" spans="3:10" x14ac:dyDescent="0.35">
      <c r="C190"/>
      <c r="D190"/>
      <c r="E190"/>
      <c r="F190"/>
      <c r="G190"/>
      <c r="H190"/>
      <c r="I190"/>
      <c r="J190"/>
    </row>
    <row r="191" spans="3:10" x14ac:dyDescent="0.35">
      <c r="C191"/>
      <c r="D191"/>
      <c r="E191"/>
      <c r="F191"/>
      <c r="G191"/>
      <c r="H191"/>
      <c r="I191"/>
      <c r="J191"/>
    </row>
    <row r="192" spans="3:10" x14ac:dyDescent="0.35">
      <c r="C192"/>
      <c r="D192"/>
      <c r="E192"/>
      <c r="F192"/>
      <c r="G192"/>
      <c r="H192"/>
      <c r="I192"/>
      <c r="J192"/>
    </row>
    <row r="193" spans="3:10" x14ac:dyDescent="0.35">
      <c r="C193"/>
      <c r="D193"/>
      <c r="E193"/>
      <c r="F193"/>
      <c r="G193"/>
      <c r="H193"/>
      <c r="I193"/>
      <c r="J193"/>
    </row>
    <row r="194" spans="3:10" x14ac:dyDescent="0.35">
      <c r="C194"/>
      <c r="D194"/>
      <c r="E194"/>
      <c r="F194"/>
      <c r="G194"/>
      <c r="H194"/>
      <c r="I194"/>
      <c r="J194"/>
    </row>
    <row r="195" spans="3:10" x14ac:dyDescent="0.35">
      <c r="C195"/>
      <c r="D195"/>
      <c r="E195"/>
      <c r="F195"/>
      <c r="G195"/>
      <c r="H195"/>
      <c r="I195"/>
      <c r="J195"/>
    </row>
    <row r="196" spans="3:10" x14ac:dyDescent="0.35">
      <c r="C196"/>
      <c r="D196"/>
      <c r="E196"/>
      <c r="F196"/>
      <c r="G196"/>
      <c r="H196"/>
      <c r="I196"/>
      <c r="J196"/>
    </row>
    <row r="197" spans="3:10" x14ac:dyDescent="0.35">
      <c r="C197"/>
      <c r="D197"/>
      <c r="E197"/>
      <c r="F197"/>
      <c r="G197"/>
      <c r="H197"/>
      <c r="I197"/>
      <c r="J197"/>
    </row>
    <row r="198" spans="3:10" x14ac:dyDescent="0.35">
      <c r="C198"/>
      <c r="D198"/>
      <c r="E198"/>
      <c r="F198"/>
      <c r="G198"/>
      <c r="H198"/>
      <c r="I198"/>
      <c r="J198"/>
    </row>
    <row r="199" spans="3:10" x14ac:dyDescent="0.35">
      <c r="C199"/>
      <c r="D199"/>
      <c r="E199"/>
      <c r="F199"/>
      <c r="G199"/>
      <c r="H199"/>
      <c r="I199"/>
      <c r="J199"/>
    </row>
    <row r="200" spans="3:10" x14ac:dyDescent="0.35">
      <c r="C200"/>
      <c r="D200"/>
      <c r="E200"/>
      <c r="F200"/>
      <c r="G200"/>
      <c r="H200"/>
      <c r="I200"/>
      <c r="J200"/>
    </row>
    <row r="201" spans="3:10" x14ac:dyDescent="0.35">
      <c r="C201"/>
      <c r="D201"/>
      <c r="E201"/>
      <c r="F201"/>
      <c r="G201"/>
      <c r="H201"/>
      <c r="I201"/>
      <c r="J201"/>
    </row>
    <row r="202" spans="3:10" x14ac:dyDescent="0.35">
      <c r="C202"/>
      <c r="D202"/>
      <c r="E202"/>
      <c r="F202"/>
      <c r="G202"/>
      <c r="H202"/>
      <c r="I202"/>
      <c r="J202"/>
    </row>
    <row r="203" spans="3:10" x14ac:dyDescent="0.35">
      <c r="C203"/>
      <c r="D203"/>
      <c r="E203"/>
      <c r="F203"/>
      <c r="G203"/>
      <c r="H203"/>
      <c r="I203"/>
      <c r="J203"/>
    </row>
    <row r="204" spans="3:10" x14ac:dyDescent="0.35">
      <c r="C204"/>
      <c r="D204"/>
      <c r="E204"/>
      <c r="F204"/>
      <c r="G204"/>
      <c r="H204"/>
      <c r="I204"/>
      <c r="J204"/>
    </row>
    <row r="205" spans="3:10" x14ac:dyDescent="0.35">
      <c r="C205"/>
      <c r="D205"/>
      <c r="E205"/>
      <c r="F205"/>
      <c r="G205"/>
      <c r="H205"/>
      <c r="I205"/>
      <c r="J205"/>
    </row>
    <row r="206" spans="3:10" x14ac:dyDescent="0.35">
      <c r="C206"/>
      <c r="D206"/>
      <c r="E206"/>
      <c r="F206"/>
      <c r="G206"/>
      <c r="H206"/>
      <c r="I206"/>
      <c r="J206"/>
    </row>
    <row r="207" spans="3:10" x14ac:dyDescent="0.35">
      <c r="C207"/>
      <c r="D207"/>
      <c r="E207"/>
      <c r="F207"/>
      <c r="G207"/>
      <c r="H207"/>
      <c r="I207"/>
      <c r="J207"/>
    </row>
    <row r="208" spans="3:10" x14ac:dyDescent="0.35">
      <c r="C208"/>
      <c r="D208"/>
      <c r="E208"/>
      <c r="F208"/>
      <c r="G208"/>
      <c r="H208"/>
      <c r="I208"/>
      <c r="J208"/>
    </row>
    <row r="209" spans="3:10" x14ac:dyDescent="0.35">
      <c r="C209"/>
      <c r="D209"/>
      <c r="E209"/>
      <c r="F209"/>
      <c r="G209"/>
      <c r="H209"/>
      <c r="I209"/>
      <c r="J209"/>
    </row>
    <row r="210" spans="3:10" x14ac:dyDescent="0.35">
      <c r="C210"/>
      <c r="D210"/>
      <c r="E210"/>
      <c r="F210"/>
      <c r="G210"/>
      <c r="H210"/>
      <c r="I210"/>
      <c r="J210"/>
    </row>
    <row r="211" spans="3:10" x14ac:dyDescent="0.35">
      <c r="C211"/>
      <c r="D211"/>
      <c r="E211"/>
      <c r="F211"/>
      <c r="G211"/>
      <c r="H211"/>
      <c r="I211"/>
      <c r="J211"/>
    </row>
    <row r="212" spans="3:10" x14ac:dyDescent="0.35">
      <c r="C212"/>
      <c r="D212"/>
      <c r="E212"/>
      <c r="F212"/>
      <c r="G212"/>
      <c r="H212"/>
      <c r="I212"/>
      <c r="J212"/>
    </row>
    <row r="213" spans="3:10" x14ac:dyDescent="0.35">
      <c r="C213"/>
      <c r="D213"/>
      <c r="E213"/>
      <c r="F213"/>
      <c r="G213"/>
      <c r="H213"/>
      <c r="I213"/>
      <c r="J213"/>
    </row>
    <row r="214" spans="3:10" x14ac:dyDescent="0.35">
      <c r="C214"/>
      <c r="D214"/>
      <c r="E214"/>
      <c r="F214"/>
      <c r="G214"/>
      <c r="H214"/>
      <c r="I214"/>
      <c r="J214"/>
    </row>
    <row r="215" spans="3:10" x14ac:dyDescent="0.35">
      <c r="C215"/>
      <c r="D215"/>
      <c r="E215"/>
      <c r="F215"/>
      <c r="G215"/>
      <c r="H215"/>
      <c r="I215"/>
      <c r="J215"/>
    </row>
    <row r="216" spans="3:10" x14ac:dyDescent="0.35">
      <c r="C216"/>
      <c r="D216"/>
      <c r="E216"/>
      <c r="F216"/>
      <c r="G216"/>
      <c r="H216"/>
      <c r="I216"/>
      <c r="J216"/>
    </row>
    <row r="217" spans="3:10" x14ac:dyDescent="0.35">
      <c r="C217"/>
      <c r="D217"/>
      <c r="E217"/>
      <c r="F217"/>
      <c r="G217"/>
      <c r="H217"/>
      <c r="I217"/>
      <c r="J217"/>
    </row>
    <row r="218" spans="3:10" x14ac:dyDescent="0.35">
      <c r="C218"/>
      <c r="D218"/>
      <c r="E218"/>
      <c r="F218"/>
      <c r="G218"/>
      <c r="H218"/>
      <c r="I218"/>
      <c r="J218"/>
    </row>
    <row r="219" spans="3:10" x14ac:dyDescent="0.35">
      <c r="C219"/>
      <c r="D219"/>
      <c r="E219"/>
      <c r="F219"/>
      <c r="G219"/>
      <c r="H219"/>
      <c r="I219"/>
      <c r="J219"/>
    </row>
    <row r="220" spans="3:10" x14ac:dyDescent="0.35">
      <c r="C220"/>
      <c r="D220"/>
      <c r="E220"/>
      <c r="F220"/>
      <c r="G220"/>
      <c r="H220"/>
      <c r="I220"/>
      <c r="J220"/>
    </row>
    <row r="221" spans="3:10" x14ac:dyDescent="0.35">
      <c r="C221"/>
      <c r="D221"/>
      <c r="E221"/>
      <c r="F221"/>
      <c r="G221"/>
      <c r="H221"/>
      <c r="I221"/>
      <c r="J221"/>
    </row>
    <row r="222" spans="3:10" x14ac:dyDescent="0.35">
      <c r="C222"/>
      <c r="D222"/>
      <c r="E222"/>
      <c r="F222"/>
      <c r="G222"/>
      <c r="H222"/>
      <c r="I222"/>
      <c r="J222"/>
    </row>
    <row r="223" spans="3:10" x14ac:dyDescent="0.35">
      <c r="C223"/>
      <c r="D223"/>
      <c r="E223"/>
      <c r="F223"/>
      <c r="G223"/>
      <c r="H223"/>
      <c r="I223"/>
      <c r="J223"/>
    </row>
    <row r="224" spans="3:10" x14ac:dyDescent="0.35">
      <c r="C224"/>
      <c r="D224"/>
      <c r="E224"/>
      <c r="F224"/>
      <c r="G224"/>
      <c r="H224"/>
      <c r="I224"/>
      <c r="J224"/>
    </row>
    <row r="225" spans="3:10" x14ac:dyDescent="0.35">
      <c r="C225"/>
      <c r="D225"/>
      <c r="E225"/>
      <c r="F225"/>
      <c r="G225"/>
      <c r="H225"/>
      <c r="I225"/>
      <c r="J225"/>
    </row>
    <row r="226" spans="3:10" x14ac:dyDescent="0.35">
      <c r="C226"/>
      <c r="D226"/>
      <c r="E226"/>
      <c r="F226"/>
      <c r="G226"/>
      <c r="H226"/>
      <c r="I226"/>
      <c r="J226"/>
    </row>
    <row r="227" spans="3:10" x14ac:dyDescent="0.35">
      <c r="C227"/>
      <c r="D227"/>
      <c r="E227"/>
      <c r="F227"/>
      <c r="G227"/>
      <c r="H227"/>
      <c r="I227"/>
      <c r="J227"/>
    </row>
    <row r="228" spans="3:10" x14ac:dyDescent="0.35">
      <c r="C228"/>
      <c r="D228"/>
      <c r="E228"/>
      <c r="F228"/>
      <c r="G228"/>
      <c r="H228"/>
      <c r="I228"/>
      <c r="J228"/>
    </row>
    <row r="229" spans="3:10" x14ac:dyDescent="0.35">
      <c r="C229"/>
      <c r="D229"/>
      <c r="E229"/>
      <c r="F229"/>
      <c r="G229"/>
      <c r="H229"/>
      <c r="I229"/>
      <c r="J229"/>
    </row>
    <row r="230" spans="3:10" x14ac:dyDescent="0.35">
      <c r="C230"/>
      <c r="D230"/>
      <c r="E230"/>
      <c r="F230"/>
      <c r="G230"/>
      <c r="H230"/>
      <c r="I230"/>
      <c r="J230"/>
    </row>
    <row r="231" spans="3:10" x14ac:dyDescent="0.35">
      <c r="C231"/>
      <c r="D231"/>
      <c r="E231"/>
      <c r="F231"/>
      <c r="G231"/>
      <c r="H231"/>
      <c r="I231"/>
      <c r="J231"/>
    </row>
    <row r="232" spans="3:10" x14ac:dyDescent="0.35">
      <c r="C232"/>
      <c r="D232"/>
      <c r="E232"/>
      <c r="F232"/>
      <c r="G232"/>
      <c r="H232"/>
      <c r="I232"/>
      <c r="J232"/>
    </row>
    <row r="233" spans="3:10" x14ac:dyDescent="0.35">
      <c r="C233"/>
      <c r="D233"/>
      <c r="E233"/>
      <c r="F233"/>
      <c r="G233"/>
      <c r="H233"/>
      <c r="I233"/>
      <c r="J233"/>
    </row>
    <row r="234" spans="3:10" x14ac:dyDescent="0.35">
      <c r="C234"/>
      <c r="D234"/>
      <c r="E234"/>
      <c r="F234"/>
      <c r="G234"/>
      <c r="H234"/>
      <c r="I234"/>
      <c r="J234"/>
    </row>
    <row r="235" spans="3:10" x14ac:dyDescent="0.35">
      <c r="C235"/>
      <c r="D235"/>
      <c r="E235"/>
      <c r="F235"/>
      <c r="G235"/>
      <c r="H235"/>
      <c r="I235"/>
      <c r="J235"/>
    </row>
    <row r="236" spans="3:10" x14ac:dyDescent="0.35">
      <c r="C236"/>
      <c r="D236"/>
      <c r="E236"/>
      <c r="F236"/>
      <c r="G236"/>
      <c r="H236"/>
      <c r="I236"/>
      <c r="J236"/>
    </row>
    <row r="237" spans="3:10" x14ac:dyDescent="0.35">
      <c r="C237"/>
      <c r="D237"/>
      <c r="E237"/>
      <c r="F237"/>
      <c r="G237"/>
      <c r="H237"/>
      <c r="I237"/>
      <c r="J237"/>
    </row>
    <row r="238" spans="3:10" x14ac:dyDescent="0.35">
      <c r="C238"/>
      <c r="D238"/>
      <c r="E238"/>
      <c r="F238"/>
      <c r="G238"/>
      <c r="H238"/>
      <c r="I238"/>
      <c r="J238"/>
    </row>
    <row r="239" spans="3:10" x14ac:dyDescent="0.35">
      <c r="C239"/>
      <c r="D239"/>
      <c r="E239"/>
      <c r="F239"/>
      <c r="G239"/>
      <c r="H239"/>
      <c r="I239"/>
      <c r="J239"/>
    </row>
    <row r="240" spans="3:10" x14ac:dyDescent="0.35">
      <c r="C240"/>
      <c r="D240"/>
      <c r="E240"/>
      <c r="F240"/>
      <c r="G240"/>
      <c r="H240"/>
      <c r="I240"/>
      <c r="J240"/>
    </row>
    <row r="241" spans="3:10" x14ac:dyDescent="0.35">
      <c r="C241"/>
      <c r="D241"/>
      <c r="E241"/>
      <c r="F241"/>
      <c r="G241"/>
      <c r="H241"/>
      <c r="I241"/>
      <c r="J241"/>
    </row>
    <row r="242" spans="3:10" x14ac:dyDescent="0.35">
      <c r="C242"/>
      <c r="D242"/>
      <c r="E242"/>
      <c r="F242"/>
      <c r="G242"/>
      <c r="H242"/>
      <c r="I242"/>
      <c r="J242"/>
    </row>
    <row r="243" spans="3:10" x14ac:dyDescent="0.35">
      <c r="C243"/>
      <c r="D243"/>
      <c r="E243"/>
      <c r="F243"/>
      <c r="G243"/>
      <c r="H243"/>
      <c r="I243"/>
      <c r="J243"/>
    </row>
    <row r="244" spans="3:10" x14ac:dyDescent="0.35">
      <c r="C244"/>
      <c r="D244"/>
      <c r="E244"/>
      <c r="F244"/>
      <c r="G244"/>
      <c r="H244"/>
      <c r="I244"/>
      <c r="J244"/>
    </row>
    <row r="245" spans="3:10" x14ac:dyDescent="0.35">
      <c r="C245"/>
      <c r="D245"/>
      <c r="E245"/>
      <c r="F245"/>
      <c r="G245"/>
      <c r="H245"/>
      <c r="I245"/>
      <c r="J245"/>
    </row>
    <row r="246" spans="3:10" x14ac:dyDescent="0.35">
      <c r="C246"/>
      <c r="D246"/>
      <c r="E246"/>
      <c r="F246"/>
      <c r="G246"/>
      <c r="H246"/>
      <c r="I246"/>
      <c r="J246"/>
    </row>
    <row r="247" spans="3:10" x14ac:dyDescent="0.35">
      <c r="C247"/>
      <c r="D247"/>
      <c r="E247"/>
      <c r="F247"/>
      <c r="G247"/>
      <c r="H247"/>
      <c r="I247"/>
      <c r="J247"/>
    </row>
    <row r="248" spans="3:10" x14ac:dyDescent="0.35">
      <c r="C248"/>
      <c r="D248"/>
      <c r="E248"/>
      <c r="F248"/>
      <c r="G248"/>
      <c r="H248"/>
      <c r="I248"/>
      <c r="J248"/>
    </row>
    <row r="249" spans="3:10" x14ac:dyDescent="0.35">
      <c r="C249"/>
      <c r="D249"/>
      <c r="E249"/>
      <c r="F249"/>
      <c r="G249"/>
      <c r="H249"/>
      <c r="I249"/>
      <c r="J249"/>
    </row>
    <row r="250" spans="3:10" x14ac:dyDescent="0.35">
      <c r="C250"/>
      <c r="D250"/>
      <c r="E250"/>
      <c r="F250"/>
      <c r="G250"/>
      <c r="H250"/>
      <c r="I250"/>
      <c r="J250"/>
    </row>
    <row r="251" spans="3:10" x14ac:dyDescent="0.35">
      <c r="C251"/>
      <c r="D251"/>
      <c r="E251"/>
      <c r="F251"/>
      <c r="G251"/>
      <c r="H251"/>
      <c r="I251"/>
      <c r="J251"/>
    </row>
    <row r="252" spans="3:10" x14ac:dyDescent="0.35">
      <c r="C252"/>
      <c r="D252"/>
      <c r="E252"/>
      <c r="F252"/>
      <c r="G252"/>
      <c r="H252"/>
      <c r="I252"/>
      <c r="J252"/>
    </row>
    <row r="253" spans="3:10" x14ac:dyDescent="0.35">
      <c r="C253"/>
      <c r="D253"/>
      <c r="E253"/>
      <c r="F253"/>
      <c r="G253"/>
      <c r="H253"/>
      <c r="I253"/>
      <c r="J253"/>
    </row>
    <row r="254" spans="3:10" x14ac:dyDescent="0.35">
      <c r="G254" s="1"/>
    </row>
    <row r="255" spans="3:10" x14ac:dyDescent="0.35">
      <c r="G255" s="1"/>
    </row>
    <row r="256" spans="3:10" x14ac:dyDescent="0.35">
      <c r="G256" s="1"/>
    </row>
    <row r="257" spans="7:7" x14ac:dyDescent="0.35">
      <c r="G257" s="1"/>
    </row>
    <row r="258" spans="7:7" x14ac:dyDescent="0.35">
      <c r="G258" s="1"/>
    </row>
    <row r="259" spans="7:7" x14ac:dyDescent="0.35">
      <c r="G259" s="1"/>
    </row>
    <row r="260" spans="7:7" x14ac:dyDescent="0.35">
      <c r="G260" s="1"/>
    </row>
    <row r="261" spans="7:7" x14ac:dyDescent="0.35">
      <c r="G261" s="1"/>
    </row>
    <row r="262" spans="7:7" x14ac:dyDescent="0.35">
      <c r="G262" s="1"/>
    </row>
    <row r="263" spans="7:7" x14ac:dyDescent="0.35">
      <c r="G263" s="1"/>
    </row>
    <row r="264" spans="7:7" x14ac:dyDescent="0.35">
      <c r="G264" s="1"/>
    </row>
    <row r="265" spans="7:7" x14ac:dyDescent="0.35">
      <c r="G265" s="1"/>
    </row>
    <row r="266" spans="7:7" x14ac:dyDescent="0.35">
      <c r="G266" s="1"/>
    </row>
    <row r="267" spans="7:7" x14ac:dyDescent="0.35">
      <c r="G267" s="1"/>
    </row>
    <row r="268" spans="7:7" x14ac:dyDescent="0.35">
      <c r="G268" s="1"/>
    </row>
    <row r="269" spans="7:7" x14ac:dyDescent="0.35">
      <c r="G269" s="1"/>
    </row>
    <row r="270" spans="7:7" x14ac:dyDescent="0.35">
      <c r="G270" s="1"/>
    </row>
    <row r="271" spans="7:7" x14ac:dyDescent="0.35">
      <c r="G271" s="1"/>
    </row>
    <row r="272" spans="7:7" x14ac:dyDescent="0.35">
      <c r="G272" s="1"/>
    </row>
    <row r="273" spans="7:7" x14ac:dyDescent="0.35">
      <c r="G273" s="1"/>
    </row>
    <row r="274" spans="7:7" x14ac:dyDescent="0.35">
      <c r="G274" s="1"/>
    </row>
    <row r="275" spans="7:7" x14ac:dyDescent="0.35">
      <c r="G275" s="1"/>
    </row>
    <row r="276" spans="7:7" x14ac:dyDescent="0.35">
      <c r="G276" s="1"/>
    </row>
    <row r="277" spans="7:7" x14ac:dyDescent="0.35">
      <c r="G277" s="1"/>
    </row>
    <row r="278" spans="7:7" x14ac:dyDescent="0.35">
      <c r="G278" s="1"/>
    </row>
    <row r="279" spans="7:7" x14ac:dyDescent="0.35">
      <c r="G279" s="1"/>
    </row>
    <row r="280" spans="7:7" x14ac:dyDescent="0.35">
      <c r="G280" s="1"/>
    </row>
    <row r="281" spans="7:7" x14ac:dyDescent="0.35">
      <c r="G281" s="1"/>
    </row>
    <row r="282" spans="7:7" x14ac:dyDescent="0.35">
      <c r="G282" s="1"/>
    </row>
    <row r="283" spans="7:7" x14ac:dyDescent="0.35">
      <c r="G283" s="1"/>
    </row>
    <row r="284" spans="7:7" x14ac:dyDescent="0.35">
      <c r="G284" s="1"/>
    </row>
    <row r="285" spans="7:7" x14ac:dyDescent="0.35">
      <c r="G285" s="1"/>
    </row>
    <row r="286" spans="7:7" x14ac:dyDescent="0.35">
      <c r="G286" s="1"/>
    </row>
    <row r="287" spans="7:7" x14ac:dyDescent="0.35">
      <c r="G287" s="1"/>
    </row>
    <row r="288" spans="7:7" x14ac:dyDescent="0.35">
      <c r="G288" s="1"/>
    </row>
    <row r="289" spans="7:7" x14ac:dyDescent="0.35">
      <c r="G289" s="1"/>
    </row>
    <row r="290" spans="7:7" x14ac:dyDescent="0.35">
      <c r="G290" s="1"/>
    </row>
    <row r="291" spans="7:7" x14ac:dyDescent="0.35">
      <c r="G291" s="1"/>
    </row>
    <row r="292" spans="7:7" x14ac:dyDescent="0.35">
      <c r="G292" s="1"/>
    </row>
    <row r="293" spans="7:7" x14ac:dyDescent="0.35">
      <c r="G293" s="1"/>
    </row>
    <row r="294" spans="7:7" x14ac:dyDescent="0.35">
      <c r="G294" s="1"/>
    </row>
    <row r="295" spans="7:7" x14ac:dyDescent="0.35">
      <c r="G295" s="1"/>
    </row>
    <row r="296" spans="7:7" x14ac:dyDescent="0.35">
      <c r="G296" s="1"/>
    </row>
    <row r="297" spans="7:7" x14ac:dyDescent="0.35">
      <c r="G297" s="1"/>
    </row>
    <row r="298" spans="7:7" x14ac:dyDescent="0.35">
      <c r="G298" s="1"/>
    </row>
    <row r="299" spans="7:7" x14ac:dyDescent="0.35">
      <c r="G299" s="1"/>
    </row>
    <row r="300" spans="7:7" x14ac:dyDescent="0.35">
      <c r="G300" s="1"/>
    </row>
    <row r="301" spans="7:7" x14ac:dyDescent="0.35">
      <c r="G301" s="1"/>
    </row>
    <row r="302" spans="7:7" x14ac:dyDescent="0.35">
      <c r="G302" s="1"/>
    </row>
    <row r="303" spans="7:7" x14ac:dyDescent="0.35">
      <c r="G303" s="1"/>
    </row>
    <row r="304" spans="7:7" x14ac:dyDescent="0.35">
      <c r="G304" s="1"/>
    </row>
    <row r="305" spans="7:7" x14ac:dyDescent="0.35">
      <c r="G305" s="1"/>
    </row>
    <row r="306" spans="7:7" x14ac:dyDescent="0.35">
      <c r="G306" s="1"/>
    </row>
    <row r="307" spans="7:7" x14ac:dyDescent="0.35">
      <c r="G307" s="1"/>
    </row>
    <row r="308" spans="7:7" x14ac:dyDescent="0.35">
      <c r="G308" s="1"/>
    </row>
    <row r="309" spans="7:7" x14ac:dyDescent="0.35">
      <c r="G309" s="1"/>
    </row>
    <row r="310" spans="7:7" x14ac:dyDescent="0.35">
      <c r="G310" s="1"/>
    </row>
    <row r="311" spans="7:7" x14ac:dyDescent="0.35">
      <c r="G311" s="1"/>
    </row>
    <row r="312" spans="7:7" x14ac:dyDescent="0.35">
      <c r="G312" s="1"/>
    </row>
    <row r="313" spans="7:7" x14ac:dyDescent="0.35">
      <c r="G313" s="1"/>
    </row>
    <row r="314" spans="7:7" x14ac:dyDescent="0.35">
      <c r="G314" s="1"/>
    </row>
    <row r="315" spans="7:7" x14ac:dyDescent="0.35">
      <c r="G315" s="1"/>
    </row>
    <row r="316" spans="7:7" x14ac:dyDescent="0.35">
      <c r="G316" s="1"/>
    </row>
    <row r="317" spans="7:7" x14ac:dyDescent="0.35">
      <c r="G317" s="1"/>
    </row>
    <row r="318" spans="7:7" x14ac:dyDescent="0.35">
      <c r="G318" s="1"/>
    </row>
    <row r="319" spans="7:7" x14ac:dyDescent="0.35">
      <c r="G319" s="1"/>
    </row>
    <row r="320" spans="7:7" x14ac:dyDescent="0.35">
      <c r="G320" s="1"/>
    </row>
    <row r="321" spans="7:7" x14ac:dyDescent="0.35">
      <c r="G321" s="1"/>
    </row>
    <row r="322" spans="7:7" x14ac:dyDescent="0.35">
      <c r="G322" s="1"/>
    </row>
    <row r="323" spans="7:7" x14ac:dyDescent="0.35">
      <c r="G323" s="1"/>
    </row>
    <row r="324" spans="7:7" x14ac:dyDescent="0.35">
      <c r="G324" s="1"/>
    </row>
    <row r="325" spans="7:7" x14ac:dyDescent="0.35">
      <c r="G325" s="1"/>
    </row>
    <row r="326" spans="7:7" x14ac:dyDescent="0.35">
      <c r="G326" s="1"/>
    </row>
    <row r="327" spans="7:7" x14ac:dyDescent="0.35">
      <c r="G327" s="1"/>
    </row>
    <row r="328" spans="7:7" x14ac:dyDescent="0.35">
      <c r="G328" s="1"/>
    </row>
    <row r="329" spans="7:7" x14ac:dyDescent="0.35">
      <c r="G329" s="1"/>
    </row>
    <row r="330" spans="7:7" x14ac:dyDescent="0.35">
      <c r="G330" s="1"/>
    </row>
    <row r="331" spans="7:7" x14ac:dyDescent="0.35">
      <c r="G331" s="1"/>
    </row>
    <row r="332" spans="7:7" x14ac:dyDescent="0.35">
      <c r="G332" s="1"/>
    </row>
    <row r="333" spans="7:7" x14ac:dyDescent="0.35">
      <c r="G333" s="1"/>
    </row>
    <row r="334" spans="7:7" x14ac:dyDescent="0.35">
      <c r="G334" s="1"/>
    </row>
    <row r="335" spans="7:7" x14ac:dyDescent="0.35">
      <c r="G335" s="1"/>
    </row>
    <row r="336" spans="7:7" x14ac:dyDescent="0.35">
      <c r="G336" s="1"/>
    </row>
    <row r="337" spans="7:7" x14ac:dyDescent="0.35">
      <c r="G337" s="1"/>
    </row>
    <row r="338" spans="7:7" x14ac:dyDescent="0.35">
      <c r="G338" s="1"/>
    </row>
    <row r="339" spans="7:7" x14ac:dyDescent="0.35">
      <c r="G339" s="1"/>
    </row>
    <row r="340" spans="7:7" x14ac:dyDescent="0.35">
      <c r="G340" s="1"/>
    </row>
    <row r="341" spans="7:7" x14ac:dyDescent="0.35">
      <c r="G341" s="1"/>
    </row>
    <row r="342" spans="7:7" x14ac:dyDescent="0.35">
      <c r="G342" s="1"/>
    </row>
    <row r="343" spans="7:7" x14ac:dyDescent="0.35">
      <c r="G343" s="1"/>
    </row>
    <row r="344" spans="7:7" x14ac:dyDescent="0.35">
      <c r="G344" s="1"/>
    </row>
    <row r="345" spans="7:7" x14ac:dyDescent="0.35">
      <c r="G345" s="1"/>
    </row>
    <row r="346" spans="7:7" x14ac:dyDescent="0.35">
      <c r="G346" s="1"/>
    </row>
    <row r="347" spans="7:7" x14ac:dyDescent="0.35">
      <c r="G347" s="1"/>
    </row>
    <row r="348" spans="7:7" x14ac:dyDescent="0.35">
      <c r="G348" s="1"/>
    </row>
    <row r="349" spans="7:7" x14ac:dyDescent="0.35">
      <c r="G349" s="1"/>
    </row>
    <row r="350" spans="7:7" x14ac:dyDescent="0.35">
      <c r="G350" s="1"/>
    </row>
    <row r="351" spans="7:7" x14ac:dyDescent="0.35">
      <c r="G351" s="1"/>
    </row>
    <row r="352" spans="7:7" x14ac:dyDescent="0.35">
      <c r="G352" s="1"/>
    </row>
    <row r="353" spans="7:7" x14ac:dyDescent="0.35">
      <c r="G353" s="1"/>
    </row>
    <row r="354" spans="7:7" x14ac:dyDescent="0.35">
      <c r="G354" s="1"/>
    </row>
    <row r="355" spans="7:7" x14ac:dyDescent="0.35">
      <c r="G355" s="1"/>
    </row>
    <row r="356" spans="7:7" x14ac:dyDescent="0.35">
      <c r="G356" s="1"/>
    </row>
    <row r="357" spans="7:7" x14ac:dyDescent="0.35">
      <c r="G357" s="1"/>
    </row>
    <row r="358" spans="7:7" x14ac:dyDescent="0.35">
      <c r="G358" s="1"/>
    </row>
    <row r="359" spans="7:7" x14ac:dyDescent="0.35">
      <c r="G359" s="1"/>
    </row>
    <row r="360" spans="7:7" x14ac:dyDescent="0.35">
      <c r="G360" s="1"/>
    </row>
    <row r="361" spans="7:7" x14ac:dyDescent="0.35">
      <c r="G361" s="1"/>
    </row>
    <row r="362" spans="7:7" x14ac:dyDescent="0.35">
      <c r="G362" s="1"/>
    </row>
    <row r="363" spans="7:7" x14ac:dyDescent="0.35">
      <c r="G363" s="1"/>
    </row>
    <row r="364" spans="7:7" x14ac:dyDescent="0.35">
      <c r="G364" s="1"/>
    </row>
    <row r="365" spans="7:7" x14ac:dyDescent="0.35">
      <c r="G365" s="1"/>
    </row>
    <row r="366" spans="7:7" x14ac:dyDescent="0.35">
      <c r="G366" s="1"/>
    </row>
    <row r="367" spans="7:7" x14ac:dyDescent="0.35">
      <c r="G367" s="1"/>
    </row>
    <row r="368" spans="7:7" x14ac:dyDescent="0.35">
      <c r="G368" s="1"/>
    </row>
    <row r="369" spans="7:7" x14ac:dyDescent="0.35">
      <c r="G369" s="1"/>
    </row>
    <row r="370" spans="7:7" x14ac:dyDescent="0.35">
      <c r="G370" s="1"/>
    </row>
    <row r="371" spans="7:7" x14ac:dyDescent="0.35">
      <c r="G371" s="1"/>
    </row>
    <row r="372" spans="7:7" x14ac:dyDescent="0.35">
      <c r="G372" s="1"/>
    </row>
    <row r="373" spans="7:7" x14ac:dyDescent="0.35">
      <c r="G373" s="1"/>
    </row>
    <row r="374" spans="7:7" x14ac:dyDescent="0.35">
      <c r="G374" s="1"/>
    </row>
    <row r="375" spans="7:7" x14ac:dyDescent="0.35">
      <c r="G375" s="1"/>
    </row>
    <row r="376" spans="7:7" x14ac:dyDescent="0.35">
      <c r="G376" s="1"/>
    </row>
    <row r="377" spans="7:7" x14ac:dyDescent="0.35">
      <c r="G377" s="1"/>
    </row>
    <row r="378" spans="7:7" x14ac:dyDescent="0.35">
      <c r="G378" s="1"/>
    </row>
    <row r="379" spans="7:7" x14ac:dyDescent="0.35">
      <c r="G379" s="1"/>
    </row>
    <row r="380" spans="7:7" x14ac:dyDescent="0.35">
      <c r="G380" s="1"/>
    </row>
    <row r="381" spans="7:7" x14ac:dyDescent="0.35">
      <c r="G381" s="1"/>
    </row>
    <row r="382" spans="7:7" x14ac:dyDescent="0.35">
      <c r="G382" s="1"/>
    </row>
    <row r="383" spans="7:7" x14ac:dyDescent="0.35">
      <c r="G383" s="1"/>
    </row>
    <row r="384" spans="7:7" x14ac:dyDescent="0.35">
      <c r="G384" s="1"/>
    </row>
    <row r="385" spans="7:7" x14ac:dyDescent="0.35">
      <c r="G385" s="1"/>
    </row>
    <row r="386" spans="7:7" x14ac:dyDescent="0.35">
      <c r="G386" s="1"/>
    </row>
    <row r="387" spans="7:7" x14ac:dyDescent="0.35">
      <c r="G387" s="1"/>
    </row>
    <row r="388" spans="7:7" x14ac:dyDescent="0.35">
      <c r="G388" s="1"/>
    </row>
    <row r="389" spans="7:7" x14ac:dyDescent="0.35">
      <c r="G389" s="1"/>
    </row>
    <row r="390" spans="7:7" x14ac:dyDescent="0.35">
      <c r="G390" s="1"/>
    </row>
    <row r="391" spans="7:7" x14ac:dyDescent="0.35">
      <c r="G391" s="1"/>
    </row>
    <row r="392" spans="7:7" x14ac:dyDescent="0.35">
      <c r="G392" s="1"/>
    </row>
    <row r="393" spans="7:7" x14ac:dyDescent="0.35">
      <c r="G393" s="1"/>
    </row>
    <row r="394" spans="7:7" x14ac:dyDescent="0.35">
      <c r="G394" s="1"/>
    </row>
    <row r="395" spans="7:7" x14ac:dyDescent="0.35">
      <c r="G395" s="1"/>
    </row>
    <row r="396" spans="7:7" x14ac:dyDescent="0.35">
      <c r="G396" s="1"/>
    </row>
    <row r="397" spans="7:7" x14ac:dyDescent="0.35">
      <c r="G397" s="1"/>
    </row>
    <row r="398" spans="7:7" x14ac:dyDescent="0.35">
      <c r="G398" s="1"/>
    </row>
    <row r="399" spans="7:7" x14ac:dyDescent="0.35">
      <c r="G399" s="1"/>
    </row>
    <row r="400" spans="7:7" x14ac:dyDescent="0.35">
      <c r="G400" s="1"/>
    </row>
    <row r="401" spans="7:7" x14ac:dyDescent="0.35">
      <c r="G401" s="1"/>
    </row>
    <row r="402" spans="7:7" x14ac:dyDescent="0.35">
      <c r="G402" s="1"/>
    </row>
    <row r="403" spans="7:7" x14ac:dyDescent="0.35">
      <c r="G403" s="1"/>
    </row>
    <row r="404" spans="7:7" x14ac:dyDescent="0.35">
      <c r="G404" s="1"/>
    </row>
    <row r="405" spans="7:7" x14ac:dyDescent="0.35">
      <c r="G405" s="1"/>
    </row>
    <row r="406" spans="7:7" x14ac:dyDescent="0.35">
      <c r="G406" s="1"/>
    </row>
    <row r="407" spans="7:7" x14ac:dyDescent="0.35">
      <c r="G407" s="1"/>
    </row>
    <row r="408" spans="7:7" x14ac:dyDescent="0.35">
      <c r="G408" s="1"/>
    </row>
    <row r="409" spans="7:7" x14ac:dyDescent="0.35">
      <c r="G409" s="1"/>
    </row>
    <row r="410" spans="7:7" x14ac:dyDescent="0.35">
      <c r="G410" s="1"/>
    </row>
    <row r="411" spans="7:7" x14ac:dyDescent="0.35">
      <c r="G411" s="1"/>
    </row>
    <row r="412" spans="7:7" x14ac:dyDescent="0.35">
      <c r="G412" s="1"/>
    </row>
    <row r="413" spans="7:7" x14ac:dyDescent="0.35">
      <c r="G413" s="1"/>
    </row>
    <row r="414" spans="7:7" x14ac:dyDescent="0.35">
      <c r="G414" s="1"/>
    </row>
    <row r="415" spans="7:7" x14ac:dyDescent="0.35">
      <c r="G415" s="1"/>
    </row>
    <row r="416" spans="7:7" x14ac:dyDescent="0.35">
      <c r="G416" s="1"/>
    </row>
    <row r="417" spans="7:7" x14ac:dyDescent="0.35">
      <c r="G417" s="1"/>
    </row>
    <row r="418" spans="7:7" x14ac:dyDescent="0.35">
      <c r="G418" s="1"/>
    </row>
    <row r="419" spans="7:7" x14ac:dyDescent="0.35">
      <c r="G419" s="1"/>
    </row>
    <row r="420" spans="7:7" x14ac:dyDescent="0.35">
      <c r="G420" s="1"/>
    </row>
    <row r="421" spans="7:7" x14ac:dyDescent="0.35">
      <c r="G421" s="1"/>
    </row>
    <row r="422" spans="7:7" x14ac:dyDescent="0.35">
      <c r="G422" s="1"/>
    </row>
    <row r="423" spans="7:7" x14ac:dyDescent="0.35">
      <c r="G423" s="1"/>
    </row>
    <row r="424" spans="7:7" x14ac:dyDescent="0.35">
      <c r="G424" s="1"/>
    </row>
    <row r="425" spans="7:7" x14ac:dyDescent="0.35">
      <c r="G425" s="1"/>
    </row>
    <row r="426" spans="7:7" x14ac:dyDescent="0.35">
      <c r="G426" s="1"/>
    </row>
    <row r="427" spans="7:7" x14ac:dyDescent="0.35">
      <c r="G427" s="1"/>
    </row>
    <row r="428" spans="7:7" x14ac:dyDescent="0.35">
      <c r="G428" s="1"/>
    </row>
    <row r="429" spans="7:7" x14ac:dyDescent="0.35">
      <c r="G429" s="1"/>
    </row>
    <row r="430" spans="7:7" x14ac:dyDescent="0.35">
      <c r="G430" s="1"/>
    </row>
    <row r="431" spans="7:7" x14ac:dyDescent="0.35">
      <c r="G431" s="1"/>
    </row>
    <row r="432" spans="7:7" x14ac:dyDescent="0.35">
      <c r="G432" s="1"/>
    </row>
    <row r="433" spans="7:7" x14ac:dyDescent="0.35">
      <c r="G433" s="1"/>
    </row>
    <row r="434" spans="7:7" x14ac:dyDescent="0.35">
      <c r="G434" s="1"/>
    </row>
    <row r="435" spans="7:7" x14ac:dyDescent="0.35">
      <c r="G435" s="1"/>
    </row>
    <row r="436" spans="7:7" x14ac:dyDescent="0.35">
      <c r="G436" s="1"/>
    </row>
    <row r="437" spans="7:7" x14ac:dyDescent="0.35">
      <c r="G437" s="1"/>
    </row>
    <row r="438" spans="7:7" x14ac:dyDescent="0.35">
      <c r="G438" s="1"/>
    </row>
    <row r="439" spans="7:7" x14ac:dyDescent="0.35">
      <c r="G439" s="1"/>
    </row>
    <row r="440" spans="7:7" x14ac:dyDescent="0.35">
      <c r="G440" s="1"/>
    </row>
    <row r="441" spans="7:7" x14ac:dyDescent="0.35">
      <c r="G441" s="1"/>
    </row>
    <row r="442" spans="7:7" x14ac:dyDescent="0.35">
      <c r="G442" s="1"/>
    </row>
    <row r="443" spans="7:7" x14ac:dyDescent="0.35">
      <c r="G443" s="1"/>
    </row>
    <row r="444" spans="7:7" x14ac:dyDescent="0.35">
      <c r="G444" s="1"/>
    </row>
    <row r="445" spans="7:7" x14ac:dyDescent="0.35">
      <c r="G445" s="1"/>
    </row>
    <row r="446" spans="7:7" x14ac:dyDescent="0.35">
      <c r="G446" s="1"/>
    </row>
    <row r="447" spans="7:7" x14ac:dyDescent="0.35">
      <c r="G447" s="1"/>
    </row>
    <row r="448" spans="7:7" x14ac:dyDescent="0.35">
      <c r="G448" s="1"/>
    </row>
    <row r="449" spans="7:7" x14ac:dyDescent="0.35">
      <c r="G449" s="1"/>
    </row>
    <row r="450" spans="7:7" x14ac:dyDescent="0.35">
      <c r="G450" s="1"/>
    </row>
    <row r="451" spans="7:7" x14ac:dyDescent="0.35">
      <c r="G451" s="1"/>
    </row>
    <row r="452" spans="7:7" x14ac:dyDescent="0.35">
      <c r="G452" s="1"/>
    </row>
    <row r="453" spans="7:7" x14ac:dyDescent="0.35">
      <c r="G453" s="1"/>
    </row>
    <row r="454" spans="7:7" x14ac:dyDescent="0.35">
      <c r="G454" s="1"/>
    </row>
    <row r="455" spans="7:7" x14ac:dyDescent="0.35">
      <c r="G455" s="1"/>
    </row>
    <row r="456" spans="7:7" x14ac:dyDescent="0.35">
      <c r="G456" s="1"/>
    </row>
    <row r="457" spans="7:7" x14ac:dyDescent="0.35">
      <c r="G457" s="1"/>
    </row>
    <row r="458" spans="7:7" x14ac:dyDescent="0.35">
      <c r="G458" s="1"/>
    </row>
    <row r="459" spans="7:7" x14ac:dyDescent="0.35">
      <c r="G459" s="1"/>
    </row>
    <row r="460" spans="7:7" x14ac:dyDescent="0.35">
      <c r="G460" s="1"/>
    </row>
    <row r="461" spans="7:7" x14ac:dyDescent="0.35">
      <c r="G461" s="1"/>
    </row>
    <row r="462" spans="7:7" x14ac:dyDescent="0.35">
      <c r="G462" s="1"/>
    </row>
    <row r="463" spans="7:7" x14ac:dyDescent="0.35">
      <c r="G463" s="1"/>
    </row>
    <row r="464" spans="7:7" x14ac:dyDescent="0.35">
      <c r="G464" s="1"/>
    </row>
    <row r="465" spans="7:7" x14ac:dyDescent="0.35">
      <c r="G465" s="1"/>
    </row>
    <row r="466" spans="7:7" x14ac:dyDescent="0.35">
      <c r="G466" s="1"/>
    </row>
    <row r="467" spans="7:7" x14ac:dyDescent="0.35">
      <c r="G467" s="1"/>
    </row>
    <row r="468" spans="7:7" x14ac:dyDescent="0.35">
      <c r="G468" s="1"/>
    </row>
    <row r="469" spans="7:7" x14ac:dyDescent="0.35">
      <c r="G469" s="1"/>
    </row>
    <row r="470" spans="7:7" x14ac:dyDescent="0.35">
      <c r="G470" s="1"/>
    </row>
    <row r="471" spans="7:7" x14ac:dyDescent="0.35">
      <c r="G471" s="1"/>
    </row>
    <row r="472" spans="7:7" x14ac:dyDescent="0.35">
      <c r="G472" s="1"/>
    </row>
    <row r="473" spans="7:7" x14ac:dyDescent="0.35">
      <c r="G473" s="1"/>
    </row>
    <row r="474" spans="7:7" x14ac:dyDescent="0.35">
      <c r="G474" s="1"/>
    </row>
    <row r="475" spans="7:7" x14ac:dyDescent="0.35">
      <c r="G475" s="1"/>
    </row>
    <row r="476" spans="7:7" x14ac:dyDescent="0.35">
      <c r="G476" s="1"/>
    </row>
    <row r="477" spans="7:7" x14ac:dyDescent="0.35">
      <c r="G477" s="1"/>
    </row>
    <row r="478" spans="7:7" x14ac:dyDescent="0.35">
      <c r="G478" s="1"/>
    </row>
    <row r="479" spans="7:7" x14ac:dyDescent="0.35">
      <c r="G479" s="1"/>
    </row>
    <row r="480" spans="7:7" x14ac:dyDescent="0.35">
      <c r="G480" s="1"/>
    </row>
    <row r="481" spans="7:7" x14ac:dyDescent="0.35">
      <c r="G481" s="1"/>
    </row>
    <row r="482" spans="7:7" x14ac:dyDescent="0.35">
      <c r="G482" s="1"/>
    </row>
    <row r="483" spans="7:7" x14ac:dyDescent="0.35">
      <c r="G483" s="1"/>
    </row>
    <row r="484" spans="7:7" x14ac:dyDescent="0.35">
      <c r="G484" s="1"/>
    </row>
    <row r="485" spans="7:7" x14ac:dyDescent="0.35">
      <c r="G485" s="1"/>
    </row>
    <row r="486" spans="7:7" x14ac:dyDescent="0.35">
      <c r="G486" s="1"/>
    </row>
    <row r="487" spans="7:7" x14ac:dyDescent="0.35">
      <c r="G487" s="1"/>
    </row>
    <row r="488" spans="7:7" x14ac:dyDescent="0.35">
      <c r="G488" s="1"/>
    </row>
    <row r="489" spans="7:7" x14ac:dyDescent="0.35">
      <c r="G489" s="1"/>
    </row>
    <row r="490" spans="7:7" x14ac:dyDescent="0.35">
      <c r="G490" s="1"/>
    </row>
    <row r="491" spans="7:7" x14ac:dyDescent="0.35">
      <c r="G491" s="1"/>
    </row>
    <row r="492" spans="7:7" x14ac:dyDescent="0.35">
      <c r="G492" s="1"/>
    </row>
    <row r="493" spans="7:7" x14ac:dyDescent="0.35">
      <c r="G493" s="1"/>
    </row>
    <row r="494" spans="7:7" x14ac:dyDescent="0.35">
      <c r="G494" s="1"/>
    </row>
    <row r="495" spans="7:7" x14ac:dyDescent="0.35">
      <c r="G495" s="1"/>
    </row>
    <row r="496" spans="7:7" x14ac:dyDescent="0.35">
      <c r="G496" s="1"/>
    </row>
    <row r="497" spans="7:7" x14ac:dyDescent="0.35">
      <c r="G497" s="1"/>
    </row>
    <row r="498" spans="7:7" x14ac:dyDescent="0.35">
      <c r="G498" s="1"/>
    </row>
    <row r="499" spans="7:7" x14ac:dyDescent="0.35">
      <c r="G499" s="1"/>
    </row>
    <row r="500" spans="7:7" x14ac:dyDescent="0.35">
      <c r="G500" s="1"/>
    </row>
    <row r="501" spans="7:7" x14ac:dyDescent="0.35">
      <c r="G501" s="1"/>
    </row>
    <row r="502" spans="7:7" x14ac:dyDescent="0.35">
      <c r="G502" s="1"/>
    </row>
    <row r="503" spans="7:7" x14ac:dyDescent="0.35">
      <c r="G503" s="1"/>
    </row>
    <row r="504" spans="7:7" x14ac:dyDescent="0.35">
      <c r="G504" s="1"/>
    </row>
    <row r="505" spans="7:7" x14ac:dyDescent="0.35">
      <c r="G505" s="1"/>
    </row>
    <row r="506" spans="7:7" x14ac:dyDescent="0.35">
      <c r="G506" s="1"/>
    </row>
    <row r="507" spans="7:7" x14ac:dyDescent="0.35">
      <c r="G507" s="1"/>
    </row>
    <row r="508" spans="7:7" x14ac:dyDescent="0.35">
      <c r="G508" s="1"/>
    </row>
    <row r="509" spans="7:7" x14ac:dyDescent="0.35">
      <c r="G509" s="1"/>
    </row>
    <row r="510" spans="7:7" x14ac:dyDescent="0.35">
      <c r="G510" s="1"/>
    </row>
    <row r="511" spans="7:7" x14ac:dyDescent="0.35">
      <c r="G511" s="1"/>
    </row>
    <row r="512" spans="7:7" x14ac:dyDescent="0.35">
      <c r="G512" s="1"/>
    </row>
    <row r="513" spans="7:7" x14ac:dyDescent="0.35">
      <c r="G513" s="1"/>
    </row>
    <row r="514" spans="7:7" x14ac:dyDescent="0.35">
      <c r="G514" s="1"/>
    </row>
    <row r="515" spans="7:7" x14ac:dyDescent="0.35">
      <c r="G515" s="1"/>
    </row>
    <row r="516" spans="7:7" x14ac:dyDescent="0.35">
      <c r="G516" s="1"/>
    </row>
    <row r="517" spans="7:7" x14ac:dyDescent="0.35">
      <c r="G517" s="1"/>
    </row>
    <row r="518" spans="7:7" x14ac:dyDescent="0.35">
      <c r="G518" s="1"/>
    </row>
    <row r="519" spans="7:7" x14ac:dyDescent="0.35">
      <c r="G519" s="1"/>
    </row>
    <row r="520" spans="7:7" x14ac:dyDescent="0.35">
      <c r="G520" s="1"/>
    </row>
    <row r="521" spans="7:7" x14ac:dyDescent="0.35">
      <c r="G521" s="1"/>
    </row>
    <row r="522" spans="7:7" x14ac:dyDescent="0.35">
      <c r="G522" s="1"/>
    </row>
    <row r="523" spans="7:7" x14ac:dyDescent="0.35">
      <c r="G523" s="1"/>
    </row>
    <row r="524" spans="7:7" x14ac:dyDescent="0.35">
      <c r="G524" s="1"/>
    </row>
    <row r="525" spans="7:7" x14ac:dyDescent="0.35">
      <c r="G525" s="1"/>
    </row>
    <row r="526" spans="7:7" x14ac:dyDescent="0.35">
      <c r="G526" s="1"/>
    </row>
    <row r="527" spans="7:7" x14ac:dyDescent="0.35">
      <c r="G527" s="1"/>
    </row>
    <row r="528" spans="7:7" x14ac:dyDescent="0.35">
      <c r="G528" s="1"/>
    </row>
    <row r="529" spans="7:7" x14ac:dyDescent="0.35">
      <c r="G529" s="1"/>
    </row>
    <row r="530" spans="7:7" x14ac:dyDescent="0.35">
      <c r="G530" s="1"/>
    </row>
    <row r="531" spans="7:7" x14ac:dyDescent="0.35">
      <c r="G531" s="1"/>
    </row>
    <row r="532" spans="7:7" x14ac:dyDescent="0.35">
      <c r="G532" s="1"/>
    </row>
    <row r="533" spans="7:7" x14ac:dyDescent="0.35">
      <c r="G533" s="1"/>
    </row>
    <row r="534" spans="7:7" x14ac:dyDescent="0.35">
      <c r="G534" s="1"/>
    </row>
    <row r="535" spans="7:7" x14ac:dyDescent="0.35">
      <c r="G535" s="1"/>
    </row>
    <row r="536" spans="7:7" x14ac:dyDescent="0.35">
      <c r="G536" s="1"/>
    </row>
    <row r="537" spans="7:7" x14ac:dyDescent="0.35">
      <c r="G537" s="1"/>
    </row>
    <row r="538" spans="7:7" x14ac:dyDescent="0.35">
      <c r="G538" s="1"/>
    </row>
    <row r="539" spans="7:7" x14ac:dyDescent="0.35">
      <c r="G539" s="1"/>
    </row>
    <row r="540" spans="7:7" x14ac:dyDescent="0.35">
      <c r="G540" s="1"/>
    </row>
    <row r="541" spans="7:7" x14ac:dyDescent="0.35">
      <c r="G541" s="1"/>
    </row>
    <row r="542" spans="7:7" x14ac:dyDescent="0.35">
      <c r="G542" s="1"/>
    </row>
    <row r="543" spans="7:7" x14ac:dyDescent="0.35">
      <c r="G543" s="1"/>
    </row>
    <row r="544" spans="7:7" x14ac:dyDescent="0.35">
      <c r="G544" s="1"/>
    </row>
    <row r="545" spans="7:7" x14ac:dyDescent="0.35">
      <c r="G545" s="1"/>
    </row>
    <row r="546" spans="7:7" x14ac:dyDescent="0.35">
      <c r="G546" s="1"/>
    </row>
    <row r="547" spans="7:7" x14ac:dyDescent="0.35">
      <c r="G547" s="1"/>
    </row>
    <row r="548" spans="7:7" x14ac:dyDescent="0.35">
      <c r="G548" s="1"/>
    </row>
    <row r="549" spans="7:7" x14ac:dyDescent="0.35">
      <c r="G549" s="1"/>
    </row>
    <row r="550" spans="7:7" x14ac:dyDescent="0.35">
      <c r="G550" s="1"/>
    </row>
    <row r="551" spans="7:7" x14ac:dyDescent="0.35">
      <c r="G551" s="1"/>
    </row>
    <row r="552" spans="7:7" x14ac:dyDescent="0.35">
      <c r="G552" s="1"/>
    </row>
    <row r="553" spans="7:7" x14ac:dyDescent="0.35">
      <c r="G553" s="1"/>
    </row>
    <row r="554" spans="7:7" x14ac:dyDescent="0.35">
      <c r="G554" s="1"/>
    </row>
    <row r="555" spans="7:7" x14ac:dyDescent="0.35">
      <c r="G555" s="1"/>
    </row>
    <row r="556" spans="7:7" x14ac:dyDescent="0.35">
      <c r="G556" s="1"/>
    </row>
    <row r="557" spans="7:7" x14ac:dyDescent="0.35">
      <c r="G557" s="1"/>
    </row>
    <row r="558" spans="7:7" x14ac:dyDescent="0.35">
      <c r="G558" s="1"/>
    </row>
    <row r="559" spans="7:7" x14ac:dyDescent="0.35">
      <c r="G559" s="1"/>
    </row>
    <row r="560" spans="7:7" x14ac:dyDescent="0.35">
      <c r="G560" s="1"/>
    </row>
    <row r="561" spans="7:7" x14ac:dyDescent="0.35">
      <c r="G561" s="1"/>
    </row>
    <row r="562" spans="7:7" x14ac:dyDescent="0.35">
      <c r="G562" s="1"/>
    </row>
    <row r="563" spans="7:7" x14ac:dyDescent="0.35">
      <c r="G563" s="1"/>
    </row>
    <row r="564" spans="7:7" x14ac:dyDescent="0.35">
      <c r="G564" s="1"/>
    </row>
    <row r="565" spans="7:7" x14ac:dyDescent="0.35">
      <c r="G565" s="1"/>
    </row>
    <row r="566" spans="7:7" x14ac:dyDescent="0.35">
      <c r="G566" s="1"/>
    </row>
    <row r="567" spans="7:7" x14ac:dyDescent="0.35">
      <c r="G567" s="1"/>
    </row>
    <row r="568" spans="7:7" x14ac:dyDescent="0.35">
      <c r="G568" s="1"/>
    </row>
    <row r="569" spans="7:7" x14ac:dyDescent="0.35">
      <c r="G569" s="1"/>
    </row>
    <row r="570" spans="7:7" x14ac:dyDescent="0.35">
      <c r="G570" s="1"/>
    </row>
    <row r="571" spans="7:7" x14ac:dyDescent="0.35">
      <c r="G571" s="1"/>
    </row>
    <row r="572" spans="7:7" x14ac:dyDescent="0.35">
      <c r="G572" s="1"/>
    </row>
    <row r="573" spans="7:7" x14ac:dyDescent="0.35">
      <c r="G573" s="1"/>
    </row>
    <row r="574" spans="7:7" x14ac:dyDescent="0.35">
      <c r="G574" s="1"/>
    </row>
    <row r="575" spans="7:7" x14ac:dyDescent="0.35">
      <c r="G575" s="1"/>
    </row>
    <row r="576" spans="7:7" x14ac:dyDescent="0.35">
      <c r="G576" s="1"/>
    </row>
    <row r="577" spans="7:7" x14ac:dyDescent="0.35">
      <c r="G577" s="1"/>
    </row>
    <row r="578" spans="7:7" x14ac:dyDescent="0.35">
      <c r="G578" s="1"/>
    </row>
    <row r="579" spans="7:7" x14ac:dyDescent="0.35">
      <c r="G579" s="1"/>
    </row>
    <row r="580" spans="7:7" x14ac:dyDescent="0.35">
      <c r="G580" s="1"/>
    </row>
    <row r="581" spans="7:7" x14ac:dyDescent="0.35">
      <c r="G581" s="1"/>
    </row>
    <row r="582" spans="7:7" x14ac:dyDescent="0.35">
      <c r="G582" s="1"/>
    </row>
    <row r="583" spans="7:7" x14ac:dyDescent="0.35">
      <c r="G583" s="1"/>
    </row>
    <row r="584" spans="7:7" x14ac:dyDescent="0.35">
      <c r="G584" s="1"/>
    </row>
    <row r="585" spans="7:7" x14ac:dyDescent="0.35">
      <c r="G585" s="1"/>
    </row>
    <row r="586" spans="7:7" x14ac:dyDescent="0.35">
      <c r="G586" s="1"/>
    </row>
    <row r="587" spans="7:7" x14ac:dyDescent="0.35">
      <c r="G587" s="1"/>
    </row>
    <row r="588" spans="7:7" x14ac:dyDescent="0.35">
      <c r="G588" s="1"/>
    </row>
    <row r="589" spans="7:7" x14ac:dyDescent="0.35">
      <c r="G589" s="1"/>
    </row>
    <row r="590" spans="7:7" x14ac:dyDescent="0.35">
      <c r="G590" s="1"/>
    </row>
    <row r="591" spans="7:7" x14ac:dyDescent="0.35">
      <c r="G591" s="1"/>
    </row>
    <row r="592" spans="7:7" x14ac:dyDescent="0.35">
      <c r="G592" s="1"/>
    </row>
    <row r="593" spans="7:7" x14ac:dyDescent="0.35">
      <c r="G593" s="1"/>
    </row>
    <row r="594" spans="7:7" x14ac:dyDescent="0.35">
      <c r="G594" s="1"/>
    </row>
    <row r="595" spans="7:7" x14ac:dyDescent="0.35">
      <c r="G595" s="1"/>
    </row>
    <row r="596" spans="7:7" x14ac:dyDescent="0.35">
      <c r="G596" s="1"/>
    </row>
    <row r="597" spans="7:7" x14ac:dyDescent="0.35">
      <c r="G597" s="1"/>
    </row>
    <row r="598" spans="7:7" x14ac:dyDescent="0.35">
      <c r="G598" s="1"/>
    </row>
    <row r="599" spans="7:7" x14ac:dyDescent="0.35">
      <c r="G599" s="1"/>
    </row>
    <row r="600" spans="7:7" x14ac:dyDescent="0.35">
      <c r="G600" s="1"/>
    </row>
    <row r="601" spans="7:7" x14ac:dyDescent="0.35">
      <c r="G601" s="1"/>
    </row>
    <row r="602" spans="7:7" x14ac:dyDescent="0.35">
      <c r="G602" s="1"/>
    </row>
    <row r="603" spans="7:7" x14ac:dyDescent="0.35">
      <c r="G603" s="1"/>
    </row>
    <row r="604" spans="7:7" x14ac:dyDescent="0.35">
      <c r="G604" s="1"/>
    </row>
    <row r="605" spans="7:7" x14ac:dyDescent="0.35">
      <c r="G605" s="1"/>
    </row>
    <row r="606" spans="7:7" x14ac:dyDescent="0.35">
      <c r="G606" s="1"/>
    </row>
    <row r="607" spans="7:7" x14ac:dyDescent="0.35">
      <c r="G607" s="1"/>
    </row>
    <row r="608" spans="7:7" x14ac:dyDescent="0.35">
      <c r="G608" s="1"/>
    </row>
    <row r="609" spans="7:7" x14ac:dyDescent="0.35">
      <c r="G609" s="1"/>
    </row>
    <row r="610" spans="7:7" x14ac:dyDescent="0.35">
      <c r="G610" s="1"/>
    </row>
    <row r="611" spans="7:7" x14ac:dyDescent="0.35">
      <c r="G611" s="1"/>
    </row>
    <row r="612" spans="7:7" x14ac:dyDescent="0.35">
      <c r="G612" s="1"/>
    </row>
    <row r="613" spans="7:7" x14ac:dyDescent="0.35">
      <c r="G613" s="1"/>
    </row>
    <row r="614" spans="7:7" x14ac:dyDescent="0.35">
      <c r="G614" s="1"/>
    </row>
    <row r="615" spans="7:7" x14ac:dyDescent="0.35">
      <c r="G615" s="1"/>
    </row>
    <row r="616" spans="7:7" x14ac:dyDescent="0.35">
      <c r="G616" s="1"/>
    </row>
    <row r="617" spans="7:7" x14ac:dyDescent="0.35">
      <c r="G617" s="1"/>
    </row>
    <row r="618" spans="7:7" x14ac:dyDescent="0.35">
      <c r="G618" s="1"/>
    </row>
    <row r="619" spans="7:7" x14ac:dyDescent="0.35">
      <c r="G619" s="1"/>
    </row>
    <row r="620" spans="7:7" x14ac:dyDescent="0.35">
      <c r="G620" s="1"/>
    </row>
    <row r="621" spans="7:7" x14ac:dyDescent="0.35">
      <c r="G621" s="1"/>
    </row>
    <row r="622" spans="7:7" x14ac:dyDescent="0.35">
      <c r="G622" s="1"/>
    </row>
    <row r="623" spans="7:7" x14ac:dyDescent="0.35">
      <c r="G623" s="1"/>
    </row>
    <row r="624" spans="7:7" x14ac:dyDescent="0.35">
      <c r="G624" s="1"/>
    </row>
    <row r="625" spans="7:7" x14ac:dyDescent="0.35">
      <c r="G625" s="1"/>
    </row>
    <row r="626" spans="7:7" x14ac:dyDescent="0.35">
      <c r="G626" s="1"/>
    </row>
    <row r="627" spans="7:7" x14ac:dyDescent="0.35">
      <c r="G627" s="1"/>
    </row>
    <row r="628" spans="7:7" x14ac:dyDescent="0.35">
      <c r="G628" s="1"/>
    </row>
    <row r="629" spans="7:7" x14ac:dyDescent="0.35">
      <c r="G629" s="1"/>
    </row>
    <row r="630" spans="7:7" x14ac:dyDescent="0.35">
      <c r="G630" s="1"/>
    </row>
    <row r="631" spans="7:7" x14ac:dyDescent="0.35">
      <c r="G631" s="1"/>
    </row>
    <row r="632" spans="7:7" x14ac:dyDescent="0.35">
      <c r="G632" s="1"/>
    </row>
    <row r="633" spans="7:7" x14ac:dyDescent="0.35">
      <c r="G633" s="1"/>
    </row>
    <row r="634" spans="7:7" x14ac:dyDescent="0.35">
      <c r="G634" s="1"/>
    </row>
    <row r="635" spans="7:7" x14ac:dyDescent="0.35">
      <c r="G635" s="1"/>
    </row>
    <row r="636" spans="7:7" x14ac:dyDescent="0.35">
      <c r="G636" s="1"/>
    </row>
    <row r="637" spans="7:7" x14ac:dyDescent="0.35">
      <c r="G637" s="1"/>
    </row>
    <row r="638" spans="7:7" x14ac:dyDescent="0.35">
      <c r="G638" s="1"/>
    </row>
    <row r="639" spans="7:7" x14ac:dyDescent="0.35">
      <c r="G639" s="1"/>
    </row>
    <row r="640" spans="7:7" x14ac:dyDescent="0.35">
      <c r="G640" s="1"/>
    </row>
    <row r="641" spans="7:7" x14ac:dyDescent="0.35">
      <c r="G641" s="1"/>
    </row>
    <row r="642" spans="7:7" x14ac:dyDescent="0.35">
      <c r="G642" s="1"/>
    </row>
    <row r="643" spans="7:7" x14ac:dyDescent="0.35">
      <c r="G643" s="1"/>
    </row>
    <row r="644" spans="7:7" x14ac:dyDescent="0.35">
      <c r="G644" s="1"/>
    </row>
    <row r="645" spans="7:7" x14ac:dyDescent="0.35">
      <c r="G645" s="1"/>
    </row>
    <row r="646" spans="7:7" x14ac:dyDescent="0.35">
      <c r="G646" s="1"/>
    </row>
    <row r="647" spans="7:7" x14ac:dyDescent="0.35">
      <c r="G647" s="1"/>
    </row>
    <row r="648" spans="7:7" x14ac:dyDescent="0.35">
      <c r="G648" s="1"/>
    </row>
    <row r="649" spans="7:7" x14ac:dyDescent="0.35">
      <c r="G649" s="1"/>
    </row>
    <row r="650" spans="7:7" x14ac:dyDescent="0.35">
      <c r="G650" s="1"/>
    </row>
    <row r="651" spans="7:7" x14ac:dyDescent="0.35">
      <c r="G651" s="1"/>
    </row>
    <row r="652" spans="7:7" x14ac:dyDescent="0.35">
      <c r="G652" s="1"/>
    </row>
    <row r="653" spans="7:7" x14ac:dyDescent="0.35">
      <c r="G653" s="1"/>
    </row>
    <row r="654" spans="7:7" x14ac:dyDescent="0.35">
      <c r="G654" s="1"/>
    </row>
    <row r="655" spans="7:7" x14ac:dyDescent="0.35">
      <c r="G655" s="1"/>
    </row>
    <row r="656" spans="7:7" x14ac:dyDescent="0.35">
      <c r="G656" s="1"/>
    </row>
    <row r="657" spans="7:7" x14ac:dyDescent="0.35">
      <c r="G657" s="1"/>
    </row>
    <row r="658" spans="7:7" x14ac:dyDescent="0.35">
      <c r="G658" s="1"/>
    </row>
    <row r="659" spans="7:7" x14ac:dyDescent="0.35">
      <c r="G659" s="1"/>
    </row>
    <row r="660" spans="7:7" x14ac:dyDescent="0.35">
      <c r="G660" s="1"/>
    </row>
    <row r="661" spans="7:7" x14ac:dyDescent="0.35">
      <c r="G661" s="1"/>
    </row>
    <row r="662" spans="7:7" x14ac:dyDescent="0.35">
      <c r="G662" s="1"/>
    </row>
    <row r="663" spans="7:7" x14ac:dyDescent="0.35">
      <c r="G663" s="1"/>
    </row>
    <row r="664" spans="7:7" x14ac:dyDescent="0.35">
      <c r="G664" s="1"/>
    </row>
    <row r="665" spans="7:7" x14ac:dyDescent="0.35">
      <c r="G665" s="1"/>
    </row>
    <row r="666" spans="7:7" x14ac:dyDescent="0.35">
      <c r="G666" s="1"/>
    </row>
    <row r="667" spans="7:7" x14ac:dyDescent="0.35">
      <c r="G667" s="1"/>
    </row>
    <row r="668" spans="7:7" x14ac:dyDescent="0.35">
      <c r="G668" s="1"/>
    </row>
    <row r="669" spans="7:7" x14ac:dyDescent="0.35">
      <c r="G669" s="1"/>
    </row>
    <row r="670" spans="7:7" x14ac:dyDescent="0.35">
      <c r="G670" s="1"/>
    </row>
    <row r="671" spans="7:7" x14ac:dyDescent="0.35">
      <c r="G671" s="1"/>
    </row>
    <row r="672" spans="7:7" x14ac:dyDescent="0.35">
      <c r="G672" s="1"/>
    </row>
    <row r="673" spans="7:7" x14ac:dyDescent="0.35">
      <c r="G673" s="1"/>
    </row>
    <row r="674" spans="7:7" x14ac:dyDescent="0.35">
      <c r="G674" s="1"/>
    </row>
    <row r="675" spans="7:7" x14ac:dyDescent="0.35">
      <c r="G675" s="1"/>
    </row>
    <row r="676" spans="7:7" x14ac:dyDescent="0.35">
      <c r="G676" s="1"/>
    </row>
    <row r="677" spans="7:7" x14ac:dyDescent="0.35">
      <c r="G677" s="1"/>
    </row>
    <row r="678" spans="7:7" x14ac:dyDescent="0.35">
      <c r="G678" s="1"/>
    </row>
    <row r="679" spans="7:7" x14ac:dyDescent="0.35">
      <c r="G679" s="1"/>
    </row>
    <row r="680" spans="7:7" x14ac:dyDescent="0.35">
      <c r="G680" s="1"/>
    </row>
    <row r="681" spans="7:7" x14ac:dyDescent="0.35">
      <c r="G681" s="1"/>
    </row>
    <row r="682" spans="7:7" x14ac:dyDescent="0.35">
      <c r="G682" s="1"/>
    </row>
    <row r="683" spans="7:7" x14ac:dyDescent="0.35">
      <c r="G683" s="1"/>
    </row>
    <row r="684" spans="7:7" x14ac:dyDescent="0.35">
      <c r="G684" s="1"/>
    </row>
    <row r="685" spans="7:7" x14ac:dyDescent="0.35">
      <c r="G685" s="1"/>
    </row>
    <row r="686" spans="7:7" x14ac:dyDescent="0.35">
      <c r="G686" s="1"/>
    </row>
    <row r="687" spans="7:7" x14ac:dyDescent="0.35">
      <c r="G687" s="1"/>
    </row>
    <row r="688" spans="7:7" x14ac:dyDescent="0.35">
      <c r="G688" s="1"/>
    </row>
    <row r="689" spans="7:7" x14ac:dyDescent="0.35">
      <c r="G689" s="1"/>
    </row>
    <row r="690" spans="7:7" x14ac:dyDescent="0.35">
      <c r="G690" s="1"/>
    </row>
    <row r="691" spans="7:7" x14ac:dyDescent="0.35">
      <c r="G691" s="1"/>
    </row>
    <row r="692" spans="7:7" x14ac:dyDescent="0.35">
      <c r="G692" s="1"/>
    </row>
    <row r="693" spans="7:7" x14ac:dyDescent="0.35">
      <c r="G693" s="1"/>
    </row>
    <row r="694" spans="7:7" x14ac:dyDescent="0.35">
      <c r="G694" s="1"/>
    </row>
    <row r="695" spans="7:7" x14ac:dyDescent="0.35">
      <c r="G695" s="1"/>
    </row>
    <row r="696" spans="7:7" x14ac:dyDescent="0.35">
      <c r="G696" s="1"/>
    </row>
    <row r="697" spans="7:7" x14ac:dyDescent="0.35">
      <c r="G697" s="1"/>
    </row>
    <row r="698" spans="7:7" x14ac:dyDescent="0.35">
      <c r="G698" s="1"/>
    </row>
    <row r="699" spans="7:7" x14ac:dyDescent="0.35">
      <c r="G699" s="1"/>
    </row>
    <row r="700" spans="7:7" x14ac:dyDescent="0.35">
      <c r="G700" s="1"/>
    </row>
    <row r="701" spans="7:7" x14ac:dyDescent="0.35">
      <c r="G701" s="1"/>
    </row>
    <row r="702" spans="7:7" x14ac:dyDescent="0.35">
      <c r="G702" s="1"/>
    </row>
    <row r="703" spans="7:7" x14ac:dyDescent="0.35">
      <c r="G703" s="1"/>
    </row>
    <row r="704" spans="7:7" x14ac:dyDescent="0.35">
      <c r="G704" s="1"/>
    </row>
    <row r="705" spans="7:7" x14ac:dyDescent="0.35">
      <c r="G705" s="1"/>
    </row>
    <row r="706" spans="7:7" x14ac:dyDescent="0.35">
      <c r="G706" s="1"/>
    </row>
    <row r="707" spans="7:7" x14ac:dyDescent="0.35">
      <c r="G707" s="1"/>
    </row>
    <row r="708" spans="7:7" x14ac:dyDescent="0.35">
      <c r="G708" s="1"/>
    </row>
    <row r="709" spans="7:7" x14ac:dyDescent="0.35">
      <c r="G709" s="1"/>
    </row>
    <row r="710" spans="7:7" x14ac:dyDescent="0.35">
      <c r="G710" s="1"/>
    </row>
    <row r="711" spans="7:7" x14ac:dyDescent="0.35">
      <c r="G711" s="1"/>
    </row>
    <row r="712" spans="7:7" x14ac:dyDescent="0.35">
      <c r="G712" s="1"/>
    </row>
    <row r="713" spans="7:7" x14ac:dyDescent="0.35">
      <c r="G713" s="1"/>
    </row>
    <row r="714" spans="7:7" x14ac:dyDescent="0.35">
      <c r="G714" s="1"/>
    </row>
    <row r="715" spans="7:7" x14ac:dyDescent="0.35">
      <c r="G715" s="1"/>
    </row>
    <row r="716" spans="7:7" x14ac:dyDescent="0.35">
      <c r="G716" s="1"/>
    </row>
    <row r="717" spans="7:7" x14ac:dyDescent="0.35">
      <c r="G717" s="1"/>
    </row>
    <row r="718" spans="7:7" x14ac:dyDescent="0.35">
      <c r="G718" s="1"/>
    </row>
    <row r="719" spans="7:7" x14ac:dyDescent="0.35">
      <c r="G719" s="1"/>
    </row>
    <row r="720" spans="7:7" x14ac:dyDescent="0.35">
      <c r="G720" s="1"/>
    </row>
    <row r="721" spans="7:7" x14ac:dyDescent="0.35">
      <c r="G721" s="1"/>
    </row>
    <row r="722" spans="7:7" x14ac:dyDescent="0.35">
      <c r="G722" s="1"/>
    </row>
    <row r="723" spans="7:7" x14ac:dyDescent="0.35">
      <c r="G723" s="1"/>
    </row>
    <row r="724" spans="7:7" x14ac:dyDescent="0.35">
      <c r="G724" s="1"/>
    </row>
    <row r="725" spans="7:7" x14ac:dyDescent="0.35">
      <c r="G725" s="1"/>
    </row>
    <row r="726" spans="7:7" x14ac:dyDescent="0.35">
      <c r="G726" s="1"/>
    </row>
    <row r="727" spans="7:7" x14ac:dyDescent="0.35">
      <c r="G727" s="1"/>
    </row>
    <row r="728" spans="7:7" x14ac:dyDescent="0.35">
      <c r="G728" s="1"/>
    </row>
    <row r="729" spans="7:7" x14ac:dyDescent="0.35">
      <c r="G729" s="1"/>
    </row>
    <row r="730" spans="7:7" x14ac:dyDescent="0.35">
      <c r="G730" s="1"/>
    </row>
    <row r="731" spans="7:7" x14ac:dyDescent="0.35">
      <c r="G731" s="1"/>
    </row>
    <row r="732" spans="7:7" x14ac:dyDescent="0.35">
      <c r="G732" s="1"/>
    </row>
    <row r="733" spans="7:7" x14ac:dyDescent="0.35">
      <c r="G733" s="1"/>
    </row>
    <row r="734" spans="7:7" x14ac:dyDescent="0.35">
      <c r="G734" s="1"/>
    </row>
    <row r="735" spans="7:7" x14ac:dyDescent="0.35">
      <c r="G735" s="1"/>
    </row>
    <row r="736" spans="7:7" x14ac:dyDescent="0.35">
      <c r="G736" s="1"/>
    </row>
    <row r="737" spans="7:7" x14ac:dyDescent="0.35">
      <c r="G737" s="1"/>
    </row>
    <row r="738" spans="7:7" x14ac:dyDescent="0.35">
      <c r="G738" s="1"/>
    </row>
    <row r="739" spans="7:7" x14ac:dyDescent="0.35">
      <c r="G739" s="1"/>
    </row>
    <row r="740" spans="7:7" x14ac:dyDescent="0.35">
      <c r="G740" s="1"/>
    </row>
    <row r="741" spans="7:7" x14ac:dyDescent="0.35">
      <c r="G741" s="1"/>
    </row>
    <row r="742" spans="7:7" x14ac:dyDescent="0.35">
      <c r="G742" s="1"/>
    </row>
    <row r="743" spans="7:7" x14ac:dyDescent="0.35">
      <c r="G743" s="1"/>
    </row>
    <row r="744" spans="7:7" x14ac:dyDescent="0.35">
      <c r="G744" s="1"/>
    </row>
    <row r="745" spans="7:7" x14ac:dyDescent="0.35">
      <c r="G745" s="1"/>
    </row>
    <row r="746" spans="7:7" x14ac:dyDescent="0.35">
      <c r="G746" s="1"/>
    </row>
    <row r="747" spans="7:7" x14ac:dyDescent="0.35">
      <c r="G747" s="1"/>
    </row>
    <row r="748" spans="7:7" x14ac:dyDescent="0.35">
      <c r="G748" s="1"/>
    </row>
    <row r="749" spans="7:7" x14ac:dyDescent="0.35">
      <c r="G749" s="1"/>
    </row>
    <row r="750" spans="7:7" x14ac:dyDescent="0.35">
      <c r="G750" s="1"/>
    </row>
    <row r="751" spans="7:7" x14ac:dyDescent="0.35">
      <c r="G751" s="1"/>
    </row>
    <row r="752" spans="7:7" x14ac:dyDescent="0.35">
      <c r="G752" s="1"/>
    </row>
    <row r="753" spans="7:7" x14ac:dyDescent="0.35">
      <c r="G753" s="1"/>
    </row>
    <row r="754" spans="7:7" x14ac:dyDescent="0.35">
      <c r="G754" s="1"/>
    </row>
    <row r="755" spans="7:7" x14ac:dyDescent="0.35">
      <c r="G755" s="1"/>
    </row>
    <row r="756" spans="7:7" x14ac:dyDescent="0.35">
      <c r="G756" s="1"/>
    </row>
    <row r="757" spans="7:7" x14ac:dyDescent="0.35">
      <c r="G757" s="1"/>
    </row>
    <row r="758" spans="7:7" x14ac:dyDescent="0.35">
      <c r="G758" s="1"/>
    </row>
    <row r="759" spans="7:7" x14ac:dyDescent="0.35">
      <c r="G759" s="1"/>
    </row>
    <row r="760" spans="7:7" x14ac:dyDescent="0.35">
      <c r="G760" s="1"/>
    </row>
    <row r="761" spans="7:7" x14ac:dyDescent="0.35">
      <c r="G761" s="1"/>
    </row>
    <row r="762" spans="7:7" x14ac:dyDescent="0.35">
      <c r="G762" s="1"/>
    </row>
    <row r="763" spans="7:7" x14ac:dyDescent="0.35">
      <c r="G763" s="1"/>
    </row>
    <row r="764" spans="7:7" x14ac:dyDescent="0.35">
      <c r="G764" s="1"/>
    </row>
    <row r="765" spans="7:7" x14ac:dyDescent="0.35">
      <c r="G765" s="1"/>
    </row>
    <row r="766" spans="7:7" x14ac:dyDescent="0.35">
      <c r="G766" s="1"/>
    </row>
    <row r="767" spans="7:7" x14ac:dyDescent="0.35">
      <c r="G767" s="1"/>
    </row>
    <row r="768" spans="7:7" x14ac:dyDescent="0.35">
      <c r="G768" s="1"/>
    </row>
    <row r="769" spans="7:7" x14ac:dyDescent="0.35">
      <c r="G769" s="1"/>
    </row>
    <row r="770" spans="7:7" x14ac:dyDescent="0.35">
      <c r="G770" s="1"/>
    </row>
    <row r="771" spans="7:7" x14ac:dyDescent="0.35">
      <c r="G771" s="1"/>
    </row>
    <row r="772" spans="7:7" x14ac:dyDescent="0.35">
      <c r="G772" s="1"/>
    </row>
    <row r="773" spans="7:7" x14ac:dyDescent="0.35">
      <c r="G773" s="1"/>
    </row>
    <row r="774" spans="7:7" x14ac:dyDescent="0.35">
      <c r="G774" s="1"/>
    </row>
    <row r="775" spans="7:7" x14ac:dyDescent="0.35">
      <c r="G775" s="1"/>
    </row>
    <row r="776" spans="7:7" x14ac:dyDescent="0.35">
      <c r="G776" s="1"/>
    </row>
    <row r="777" spans="7:7" x14ac:dyDescent="0.35">
      <c r="G777" s="1"/>
    </row>
    <row r="778" spans="7:7" x14ac:dyDescent="0.35">
      <c r="G778" s="1"/>
    </row>
    <row r="779" spans="7:7" x14ac:dyDescent="0.35">
      <c r="G779" s="1"/>
    </row>
    <row r="780" spans="7:7" x14ac:dyDescent="0.35">
      <c r="G780" s="1"/>
    </row>
    <row r="781" spans="7:7" x14ac:dyDescent="0.35">
      <c r="G781" s="1"/>
    </row>
    <row r="782" spans="7:7" x14ac:dyDescent="0.35">
      <c r="G782" s="1"/>
    </row>
    <row r="783" spans="7:7" x14ac:dyDescent="0.35">
      <c r="G783" s="1"/>
    </row>
    <row r="784" spans="7:7" x14ac:dyDescent="0.35">
      <c r="G784" s="1"/>
    </row>
    <row r="785" spans="7:7" x14ac:dyDescent="0.35">
      <c r="G785" s="1"/>
    </row>
    <row r="786" spans="7:7" x14ac:dyDescent="0.35">
      <c r="G786" s="1"/>
    </row>
    <row r="787" spans="7:7" x14ac:dyDescent="0.35">
      <c r="G787" s="1"/>
    </row>
    <row r="788" spans="7:7" x14ac:dyDescent="0.35">
      <c r="G788" s="1"/>
    </row>
    <row r="789" spans="7:7" x14ac:dyDescent="0.35">
      <c r="G789" s="1"/>
    </row>
    <row r="790" spans="7:7" x14ac:dyDescent="0.35">
      <c r="G790" s="1"/>
    </row>
    <row r="791" spans="7:7" x14ac:dyDescent="0.35">
      <c r="G791" s="1"/>
    </row>
    <row r="792" spans="7:7" x14ac:dyDescent="0.35">
      <c r="G792" s="1"/>
    </row>
    <row r="793" spans="7:7" x14ac:dyDescent="0.35">
      <c r="G793" s="1"/>
    </row>
    <row r="794" spans="7:7" x14ac:dyDescent="0.35">
      <c r="G794" s="1"/>
    </row>
    <row r="795" spans="7:7" x14ac:dyDescent="0.35">
      <c r="G795" s="1"/>
    </row>
    <row r="796" spans="7:7" x14ac:dyDescent="0.35">
      <c r="G796" s="1"/>
    </row>
    <row r="797" spans="7:7" x14ac:dyDescent="0.35">
      <c r="G797" s="1"/>
    </row>
    <row r="798" spans="7:7" x14ac:dyDescent="0.35">
      <c r="G798" s="1"/>
    </row>
    <row r="799" spans="7:7" x14ac:dyDescent="0.35">
      <c r="G799" s="1"/>
    </row>
    <row r="800" spans="7:7" x14ac:dyDescent="0.35">
      <c r="G800" s="1"/>
    </row>
    <row r="801" spans="7:7" x14ac:dyDescent="0.35">
      <c r="G801" s="1"/>
    </row>
    <row r="802" spans="7:7" x14ac:dyDescent="0.35">
      <c r="G802" s="1"/>
    </row>
    <row r="803" spans="7:7" x14ac:dyDescent="0.35">
      <c r="G803" s="1"/>
    </row>
    <row r="804" spans="7:7" x14ac:dyDescent="0.35">
      <c r="G804" s="1"/>
    </row>
    <row r="805" spans="7:7" x14ac:dyDescent="0.35">
      <c r="G805" s="1"/>
    </row>
    <row r="806" spans="7:7" x14ac:dyDescent="0.35">
      <c r="G806" s="1"/>
    </row>
    <row r="807" spans="7:7" x14ac:dyDescent="0.35">
      <c r="G807" s="1"/>
    </row>
    <row r="808" spans="7:7" x14ac:dyDescent="0.35">
      <c r="G808" s="1"/>
    </row>
    <row r="809" spans="7:7" x14ac:dyDescent="0.35">
      <c r="G809" s="1"/>
    </row>
    <row r="810" spans="7:7" x14ac:dyDescent="0.35">
      <c r="G810" s="1"/>
    </row>
    <row r="811" spans="7:7" x14ac:dyDescent="0.35">
      <c r="G811" s="1"/>
    </row>
    <row r="812" spans="7:7" x14ac:dyDescent="0.35">
      <c r="G812" s="1"/>
    </row>
    <row r="813" spans="7:7" x14ac:dyDescent="0.35">
      <c r="G813" s="1"/>
    </row>
    <row r="814" spans="7:7" x14ac:dyDescent="0.35">
      <c r="G814" s="1"/>
    </row>
    <row r="815" spans="7:7" x14ac:dyDescent="0.35">
      <c r="G815" s="1"/>
    </row>
    <row r="816" spans="7:7" x14ac:dyDescent="0.35">
      <c r="G816" s="1"/>
    </row>
    <row r="817" spans="7:7" x14ac:dyDescent="0.35">
      <c r="G817" s="1"/>
    </row>
    <row r="818" spans="7:7" x14ac:dyDescent="0.35">
      <c r="G818" s="1"/>
    </row>
    <row r="819" spans="7:7" x14ac:dyDescent="0.35">
      <c r="G819" s="1"/>
    </row>
    <row r="820" spans="7:7" x14ac:dyDescent="0.35">
      <c r="G820" s="1"/>
    </row>
    <row r="821" spans="7:7" x14ac:dyDescent="0.35">
      <c r="G821" s="1"/>
    </row>
    <row r="822" spans="7:7" x14ac:dyDescent="0.35">
      <c r="G822" s="1"/>
    </row>
    <row r="823" spans="7:7" x14ac:dyDescent="0.35">
      <c r="G823" s="1"/>
    </row>
    <row r="824" spans="7:7" x14ac:dyDescent="0.35">
      <c r="G824" s="1"/>
    </row>
    <row r="825" spans="7:7" x14ac:dyDescent="0.35">
      <c r="G825" s="1"/>
    </row>
    <row r="826" spans="7:7" x14ac:dyDescent="0.35">
      <c r="G826" s="1"/>
    </row>
    <row r="827" spans="7:7" x14ac:dyDescent="0.35">
      <c r="G827" s="1"/>
    </row>
    <row r="828" spans="7:7" x14ac:dyDescent="0.35">
      <c r="G828" s="1"/>
    </row>
    <row r="829" spans="7:7" x14ac:dyDescent="0.35">
      <c r="G829" s="1"/>
    </row>
    <row r="830" spans="7:7" x14ac:dyDescent="0.35">
      <c r="G830" s="1"/>
    </row>
    <row r="831" spans="7:7" x14ac:dyDescent="0.35">
      <c r="G831" s="1"/>
    </row>
    <row r="832" spans="7:7" x14ac:dyDescent="0.35">
      <c r="G832" s="1"/>
    </row>
    <row r="833" spans="7:7" x14ac:dyDescent="0.35">
      <c r="G833" s="1"/>
    </row>
    <row r="834" spans="7:7" x14ac:dyDescent="0.35">
      <c r="G834" s="1"/>
    </row>
    <row r="835" spans="7:7" x14ac:dyDescent="0.35">
      <c r="G835" s="1"/>
    </row>
    <row r="836" spans="7:7" x14ac:dyDescent="0.35">
      <c r="G836" s="1"/>
    </row>
    <row r="837" spans="7:7" x14ac:dyDescent="0.35">
      <c r="G837" s="1"/>
    </row>
    <row r="838" spans="7:7" x14ac:dyDescent="0.35">
      <c r="G838" s="1"/>
    </row>
    <row r="839" spans="7:7" x14ac:dyDescent="0.35">
      <c r="G839" s="1"/>
    </row>
    <row r="840" spans="7:7" x14ac:dyDescent="0.35">
      <c r="G840" s="1"/>
    </row>
    <row r="841" spans="7:7" x14ac:dyDescent="0.35">
      <c r="G841" s="1"/>
    </row>
    <row r="842" spans="7:7" x14ac:dyDescent="0.35">
      <c r="G842" s="1"/>
    </row>
    <row r="843" spans="7:7" x14ac:dyDescent="0.35">
      <c r="G843" s="1"/>
    </row>
    <row r="844" spans="7:7" x14ac:dyDescent="0.35">
      <c r="G844" s="1"/>
    </row>
    <row r="845" spans="7:7" x14ac:dyDescent="0.35">
      <c r="G845" s="1"/>
    </row>
    <row r="846" spans="7:7" x14ac:dyDescent="0.35">
      <c r="G846" s="1"/>
    </row>
    <row r="847" spans="7:7" x14ac:dyDescent="0.35">
      <c r="G847" s="1"/>
    </row>
    <row r="848" spans="7:7" x14ac:dyDescent="0.35">
      <c r="G848" s="1"/>
    </row>
    <row r="849" spans="7:7" x14ac:dyDescent="0.35">
      <c r="G849" s="1"/>
    </row>
    <row r="850" spans="7:7" x14ac:dyDescent="0.35">
      <c r="G850" s="1"/>
    </row>
    <row r="851" spans="7:7" x14ac:dyDescent="0.35">
      <c r="G851" s="1"/>
    </row>
    <row r="852" spans="7:7" x14ac:dyDescent="0.35">
      <c r="G852" s="1"/>
    </row>
    <row r="853" spans="7:7" x14ac:dyDescent="0.35">
      <c r="G853" s="1"/>
    </row>
    <row r="854" spans="7:7" x14ac:dyDescent="0.35">
      <c r="G854" s="1"/>
    </row>
    <row r="855" spans="7:7" x14ac:dyDescent="0.35">
      <c r="G855" s="1"/>
    </row>
    <row r="856" spans="7:7" x14ac:dyDescent="0.35">
      <c r="G856" s="1"/>
    </row>
    <row r="857" spans="7:7" x14ac:dyDescent="0.35">
      <c r="G857" s="1"/>
    </row>
    <row r="858" spans="7:7" x14ac:dyDescent="0.35">
      <c r="G858" s="1"/>
    </row>
    <row r="859" spans="7:7" x14ac:dyDescent="0.35">
      <c r="G859" s="1"/>
    </row>
    <row r="860" spans="7:7" x14ac:dyDescent="0.35">
      <c r="G860" s="1"/>
    </row>
    <row r="861" spans="7:7" x14ac:dyDescent="0.35">
      <c r="G861" s="1"/>
    </row>
    <row r="862" spans="7:7" x14ac:dyDescent="0.35">
      <c r="G862" s="1"/>
    </row>
    <row r="863" spans="7:7" x14ac:dyDescent="0.35">
      <c r="G863" s="1"/>
    </row>
    <row r="864" spans="7:7" x14ac:dyDescent="0.35">
      <c r="G864" s="1"/>
    </row>
    <row r="865" spans="7:7" x14ac:dyDescent="0.35">
      <c r="G865" s="1"/>
    </row>
    <row r="866" spans="7:7" x14ac:dyDescent="0.35">
      <c r="G866" s="1"/>
    </row>
    <row r="867" spans="7:7" x14ac:dyDescent="0.35">
      <c r="G867" s="1"/>
    </row>
    <row r="868" spans="7:7" x14ac:dyDescent="0.35">
      <c r="G868" s="1"/>
    </row>
    <row r="869" spans="7:7" x14ac:dyDescent="0.35">
      <c r="G869" s="1"/>
    </row>
    <row r="870" spans="7:7" x14ac:dyDescent="0.35">
      <c r="G870" s="1"/>
    </row>
    <row r="871" spans="7:7" x14ac:dyDescent="0.35">
      <c r="G871" s="1"/>
    </row>
    <row r="872" spans="7:7" x14ac:dyDescent="0.35">
      <c r="G872" s="1"/>
    </row>
    <row r="873" spans="7:7" x14ac:dyDescent="0.35">
      <c r="G873" s="1"/>
    </row>
    <row r="874" spans="7:7" x14ac:dyDescent="0.35">
      <c r="G874" s="1"/>
    </row>
    <row r="875" spans="7:7" x14ac:dyDescent="0.35">
      <c r="G875" s="1"/>
    </row>
    <row r="876" spans="7:7" x14ac:dyDescent="0.35">
      <c r="G876" s="1"/>
    </row>
    <row r="877" spans="7:7" x14ac:dyDescent="0.35">
      <c r="G877" s="1"/>
    </row>
    <row r="878" spans="7:7" x14ac:dyDescent="0.35">
      <c r="G878" s="1"/>
    </row>
    <row r="879" spans="7:7" x14ac:dyDescent="0.35">
      <c r="G879" s="1"/>
    </row>
    <row r="880" spans="7:7" x14ac:dyDescent="0.35">
      <c r="G880" s="1"/>
    </row>
    <row r="881" spans="7:7" x14ac:dyDescent="0.35">
      <c r="G881" s="1"/>
    </row>
    <row r="882" spans="7:7" x14ac:dyDescent="0.35">
      <c r="G882" s="1"/>
    </row>
    <row r="883" spans="7:7" x14ac:dyDescent="0.35">
      <c r="G883" s="1"/>
    </row>
    <row r="884" spans="7:7" x14ac:dyDescent="0.35">
      <c r="G884" s="1"/>
    </row>
    <row r="885" spans="7:7" x14ac:dyDescent="0.35">
      <c r="G885" s="1"/>
    </row>
    <row r="886" spans="7:7" x14ac:dyDescent="0.35">
      <c r="G886" s="1"/>
    </row>
    <row r="887" spans="7:7" x14ac:dyDescent="0.35">
      <c r="G887" s="1"/>
    </row>
    <row r="888" spans="7:7" x14ac:dyDescent="0.35">
      <c r="G888" s="1"/>
    </row>
    <row r="889" spans="7:7" x14ac:dyDescent="0.35">
      <c r="G889" s="1"/>
    </row>
    <row r="890" spans="7:7" x14ac:dyDescent="0.35">
      <c r="G890" s="1"/>
    </row>
    <row r="891" spans="7:7" x14ac:dyDescent="0.35">
      <c r="G891" s="1"/>
    </row>
    <row r="892" spans="7:7" x14ac:dyDescent="0.35">
      <c r="G892" s="1"/>
    </row>
    <row r="893" spans="7:7" x14ac:dyDescent="0.35">
      <c r="G893" s="1"/>
    </row>
    <row r="894" spans="7:7" x14ac:dyDescent="0.35">
      <c r="G894" s="1"/>
    </row>
    <row r="895" spans="7:7" x14ac:dyDescent="0.35">
      <c r="G895" s="1"/>
    </row>
    <row r="896" spans="7:7" x14ac:dyDescent="0.35">
      <c r="G896" s="1"/>
    </row>
    <row r="897" spans="7:7" x14ac:dyDescent="0.35">
      <c r="G897" s="1"/>
    </row>
    <row r="898" spans="7:7" x14ac:dyDescent="0.35">
      <c r="G898" s="1"/>
    </row>
    <row r="899" spans="7:7" x14ac:dyDescent="0.35">
      <c r="G899" s="1"/>
    </row>
    <row r="900" spans="7:7" x14ac:dyDescent="0.35">
      <c r="G900" s="1"/>
    </row>
    <row r="901" spans="7:7" x14ac:dyDescent="0.35">
      <c r="G901" s="1"/>
    </row>
    <row r="902" spans="7:7" x14ac:dyDescent="0.35">
      <c r="G902" s="1"/>
    </row>
    <row r="903" spans="7:7" x14ac:dyDescent="0.35">
      <c r="G903" s="1"/>
    </row>
    <row r="904" spans="7:7" x14ac:dyDescent="0.35">
      <c r="G904" s="1"/>
    </row>
    <row r="905" spans="7:7" x14ac:dyDescent="0.35">
      <c r="G905" s="1"/>
    </row>
    <row r="906" spans="7:7" x14ac:dyDescent="0.35">
      <c r="G906" s="1"/>
    </row>
    <row r="907" spans="7:7" x14ac:dyDescent="0.35">
      <c r="G907" s="1"/>
    </row>
    <row r="908" spans="7:7" x14ac:dyDescent="0.35">
      <c r="G908" s="1"/>
    </row>
    <row r="909" spans="7:7" x14ac:dyDescent="0.35">
      <c r="G909" s="1"/>
    </row>
    <row r="910" spans="7:7" x14ac:dyDescent="0.35">
      <c r="G910" s="1"/>
    </row>
    <row r="911" spans="7:7" x14ac:dyDescent="0.35">
      <c r="G911" s="1"/>
    </row>
    <row r="912" spans="7:7" x14ac:dyDescent="0.35">
      <c r="G912" s="1"/>
    </row>
    <row r="913" spans="7:7" x14ac:dyDescent="0.35">
      <c r="G913" s="1"/>
    </row>
    <row r="914" spans="7:7" x14ac:dyDescent="0.35">
      <c r="G914" s="1"/>
    </row>
    <row r="915" spans="7:7" x14ac:dyDescent="0.35">
      <c r="G915" s="1"/>
    </row>
    <row r="916" spans="7:7" x14ac:dyDescent="0.35">
      <c r="G916" s="1"/>
    </row>
    <row r="917" spans="7:7" x14ac:dyDescent="0.35">
      <c r="G917" s="1"/>
    </row>
    <row r="918" spans="7:7" x14ac:dyDescent="0.35">
      <c r="G918" s="1"/>
    </row>
    <row r="919" spans="7:7" x14ac:dyDescent="0.35">
      <c r="G919" s="1"/>
    </row>
    <row r="920" spans="7:7" x14ac:dyDescent="0.35">
      <c r="G920" s="1"/>
    </row>
    <row r="921" spans="7:7" x14ac:dyDescent="0.35">
      <c r="G921" s="1"/>
    </row>
    <row r="922" spans="7:7" x14ac:dyDescent="0.35">
      <c r="G922" s="1"/>
    </row>
    <row r="923" spans="7:7" x14ac:dyDescent="0.35">
      <c r="G923" s="1"/>
    </row>
    <row r="924" spans="7:7" x14ac:dyDescent="0.35">
      <c r="G924" s="1"/>
    </row>
    <row r="925" spans="7:7" x14ac:dyDescent="0.35">
      <c r="G925" s="1"/>
    </row>
    <row r="926" spans="7:7" x14ac:dyDescent="0.35">
      <c r="G926" s="1"/>
    </row>
    <row r="927" spans="7:7" x14ac:dyDescent="0.35">
      <c r="G927" s="1"/>
    </row>
    <row r="928" spans="7:7" x14ac:dyDescent="0.35">
      <c r="G928" s="1"/>
    </row>
    <row r="929" spans="7:7" x14ac:dyDescent="0.35">
      <c r="G929" s="1"/>
    </row>
    <row r="930" spans="7:7" x14ac:dyDescent="0.35">
      <c r="G930" s="1"/>
    </row>
    <row r="931" spans="7:7" x14ac:dyDescent="0.35">
      <c r="G931" s="1"/>
    </row>
    <row r="932" spans="7:7" x14ac:dyDescent="0.35">
      <c r="G932" s="1"/>
    </row>
    <row r="933" spans="7:7" x14ac:dyDescent="0.35">
      <c r="G933" s="1"/>
    </row>
    <row r="934" spans="7:7" x14ac:dyDescent="0.35">
      <c r="G934" s="1"/>
    </row>
    <row r="935" spans="7:7" x14ac:dyDescent="0.35">
      <c r="G935" s="1"/>
    </row>
    <row r="936" spans="7:7" x14ac:dyDescent="0.35">
      <c r="G936" s="1"/>
    </row>
    <row r="937" spans="7:7" x14ac:dyDescent="0.35">
      <c r="G937" s="1"/>
    </row>
    <row r="938" spans="7:7" x14ac:dyDescent="0.35">
      <c r="G938" s="1"/>
    </row>
    <row r="939" spans="7:7" x14ac:dyDescent="0.35">
      <c r="G939" s="1"/>
    </row>
    <row r="940" spans="7:7" x14ac:dyDescent="0.35">
      <c r="G940" s="1"/>
    </row>
    <row r="941" spans="7:7" x14ac:dyDescent="0.35">
      <c r="G941" s="1"/>
    </row>
    <row r="942" spans="7:7" x14ac:dyDescent="0.35">
      <c r="G942" s="1"/>
    </row>
    <row r="943" spans="7:7" x14ac:dyDescent="0.35">
      <c r="G943" s="1"/>
    </row>
    <row r="944" spans="7:7" x14ac:dyDescent="0.35">
      <c r="G944" s="1"/>
    </row>
    <row r="945" spans="7:7" x14ac:dyDescent="0.35">
      <c r="G945" s="1"/>
    </row>
    <row r="946" spans="7:7" x14ac:dyDescent="0.35">
      <c r="G946" s="1"/>
    </row>
    <row r="947" spans="7:7" x14ac:dyDescent="0.35">
      <c r="G947" s="1"/>
    </row>
    <row r="948" spans="7:7" x14ac:dyDescent="0.35">
      <c r="G948" s="1"/>
    </row>
    <row r="949" spans="7:7" x14ac:dyDescent="0.35">
      <c r="G949" s="1"/>
    </row>
    <row r="950" spans="7:7" x14ac:dyDescent="0.35">
      <c r="G950" s="1"/>
    </row>
    <row r="951" spans="7:7" x14ac:dyDescent="0.35">
      <c r="G951" s="1"/>
    </row>
    <row r="952" spans="7:7" x14ac:dyDescent="0.35">
      <c r="G952" s="1"/>
    </row>
    <row r="953" spans="7:7" x14ac:dyDescent="0.35">
      <c r="G953" s="1"/>
    </row>
    <row r="954" spans="7:7" x14ac:dyDescent="0.35">
      <c r="G954" s="1"/>
    </row>
    <row r="955" spans="7:7" x14ac:dyDescent="0.35">
      <c r="G955" s="1"/>
    </row>
    <row r="956" spans="7:7" x14ac:dyDescent="0.35">
      <c r="G956" s="1"/>
    </row>
    <row r="957" spans="7:7" x14ac:dyDescent="0.35">
      <c r="G957" s="1"/>
    </row>
    <row r="958" spans="7:7" x14ac:dyDescent="0.35">
      <c r="G958" s="1"/>
    </row>
    <row r="959" spans="7:7" x14ac:dyDescent="0.35">
      <c r="G959" s="1"/>
    </row>
    <row r="960" spans="7:7" x14ac:dyDescent="0.35">
      <c r="G960" s="1"/>
    </row>
    <row r="961" spans="7:7" x14ac:dyDescent="0.35">
      <c r="G961" s="1"/>
    </row>
    <row r="962" spans="7:7" x14ac:dyDescent="0.35">
      <c r="G962" s="1"/>
    </row>
    <row r="963" spans="7:7" x14ac:dyDescent="0.35">
      <c r="G963" s="1"/>
    </row>
    <row r="964" spans="7:7" x14ac:dyDescent="0.35">
      <c r="G964" s="1"/>
    </row>
    <row r="965" spans="7:7" x14ac:dyDescent="0.35">
      <c r="G965" s="1"/>
    </row>
    <row r="966" spans="7:7" x14ac:dyDescent="0.35">
      <c r="G966" s="1"/>
    </row>
    <row r="967" spans="7:7" x14ac:dyDescent="0.35">
      <c r="G967" s="1"/>
    </row>
    <row r="968" spans="7:7" x14ac:dyDescent="0.35">
      <c r="G968" s="1"/>
    </row>
    <row r="969" spans="7:7" x14ac:dyDescent="0.35">
      <c r="G969" s="1"/>
    </row>
    <row r="970" spans="7:7" x14ac:dyDescent="0.35">
      <c r="G970" s="1"/>
    </row>
    <row r="971" spans="7:7" x14ac:dyDescent="0.35">
      <c r="G971" s="1"/>
    </row>
    <row r="972" spans="7:7" x14ac:dyDescent="0.35">
      <c r="G972" s="1"/>
    </row>
    <row r="973" spans="7:7" x14ac:dyDescent="0.35">
      <c r="G973" s="1"/>
    </row>
    <row r="974" spans="7:7" x14ac:dyDescent="0.35">
      <c r="G974" s="1"/>
    </row>
    <row r="975" spans="7:7" x14ac:dyDescent="0.35">
      <c r="G975" s="1"/>
    </row>
    <row r="976" spans="7:7" x14ac:dyDescent="0.35">
      <c r="G976" s="1"/>
    </row>
    <row r="977" spans="7:7" x14ac:dyDescent="0.35">
      <c r="G977" s="1"/>
    </row>
    <row r="978" spans="7:7" x14ac:dyDescent="0.35">
      <c r="G978" s="1"/>
    </row>
    <row r="979" spans="7:7" x14ac:dyDescent="0.35">
      <c r="G979" s="1"/>
    </row>
    <row r="980" spans="7:7" x14ac:dyDescent="0.35">
      <c r="G980" s="1"/>
    </row>
    <row r="981" spans="7:7" x14ac:dyDescent="0.35">
      <c r="G981" s="1"/>
    </row>
    <row r="982" spans="7:7" x14ac:dyDescent="0.35">
      <c r="G982" s="1"/>
    </row>
    <row r="983" spans="7:7" x14ac:dyDescent="0.35">
      <c r="G983" s="1"/>
    </row>
    <row r="984" spans="7:7" x14ac:dyDescent="0.35">
      <c r="G984" s="1"/>
    </row>
    <row r="985" spans="7:7" x14ac:dyDescent="0.35">
      <c r="G985" s="1"/>
    </row>
    <row r="986" spans="7:7" x14ac:dyDescent="0.35">
      <c r="G986" s="1"/>
    </row>
    <row r="987" spans="7:7" x14ac:dyDescent="0.35">
      <c r="G987" s="1"/>
    </row>
    <row r="988" spans="7:7" x14ac:dyDescent="0.35">
      <c r="G988" s="1"/>
    </row>
    <row r="989" spans="7:7" x14ac:dyDescent="0.35">
      <c r="G989" s="1"/>
    </row>
    <row r="990" spans="7:7" x14ac:dyDescent="0.35">
      <c r="G990" s="1"/>
    </row>
    <row r="991" spans="7:7" x14ac:dyDescent="0.35">
      <c r="G991" s="1"/>
    </row>
    <row r="992" spans="7:7" x14ac:dyDescent="0.35">
      <c r="G992" s="1"/>
    </row>
    <row r="993" spans="7:7" x14ac:dyDescent="0.35">
      <c r="G993" s="1"/>
    </row>
    <row r="994" spans="7:7" x14ac:dyDescent="0.35">
      <c r="G994" s="1"/>
    </row>
    <row r="995" spans="7:7" x14ac:dyDescent="0.35">
      <c r="G995" s="1"/>
    </row>
    <row r="996" spans="7:7" x14ac:dyDescent="0.35">
      <c r="G996" s="1"/>
    </row>
    <row r="997" spans="7:7" x14ac:dyDescent="0.35">
      <c r="G997" s="1"/>
    </row>
    <row r="998" spans="7:7" x14ac:dyDescent="0.35">
      <c r="G998" s="1"/>
    </row>
    <row r="999" spans="7:7" x14ac:dyDescent="0.35">
      <c r="G999" s="1"/>
    </row>
    <row r="1000" spans="7:7" x14ac:dyDescent="0.35">
      <c r="G1000" s="1"/>
    </row>
    <row r="1001" spans="7:7" x14ac:dyDescent="0.35">
      <c r="G1001" s="1"/>
    </row>
    <row r="1002" spans="7:7" x14ac:dyDescent="0.35">
      <c r="G1002" s="1"/>
    </row>
    <row r="1003" spans="7:7" x14ac:dyDescent="0.35">
      <c r="G1003" s="1"/>
    </row>
    <row r="1004" spans="7:7" x14ac:dyDescent="0.35">
      <c r="G1004" s="1"/>
    </row>
    <row r="1005" spans="7:7" x14ac:dyDescent="0.35">
      <c r="G1005" s="1"/>
    </row>
    <row r="1006" spans="7:7" x14ac:dyDescent="0.35">
      <c r="G1006" s="1"/>
    </row>
    <row r="1007" spans="7:7" x14ac:dyDescent="0.35">
      <c r="G1007" s="1"/>
    </row>
    <row r="1008" spans="7:7" x14ac:dyDescent="0.35">
      <c r="G1008" s="1"/>
    </row>
    <row r="1009" spans="7:7" x14ac:dyDescent="0.35">
      <c r="G1009" s="1"/>
    </row>
    <row r="1010" spans="7:7" x14ac:dyDescent="0.35">
      <c r="G1010" s="1"/>
    </row>
    <row r="1011" spans="7:7" x14ac:dyDescent="0.35">
      <c r="G1011" s="1"/>
    </row>
    <row r="1012" spans="7:7" x14ac:dyDescent="0.35">
      <c r="G1012" s="1"/>
    </row>
    <row r="1013" spans="7:7" x14ac:dyDescent="0.35">
      <c r="G1013" s="1"/>
    </row>
    <row r="1014" spans="7:7" x14ac:dyDescent="0.35">
      <c r="G1014" s="1"/>
    </row>
    <row r="1015" spans="7:7" x14ac:dyDescent="0.35">
      <c r="G1015" s="1"/>
    </row>
    <row r="1016" spans="7:7" x14ac:dyDescent="0.35">
      <c r="G1016" s="1"/>
    </row>
    <row r="1017" spans="7:7" x14ac:dyDescent="0.35">
      <c r="G1017" s="1"/>
    </row>
    <row r="1018" spans="7:7" x14ac:dyDescent="0.35">
      <c r="G1018" s="1"/>
    </row>
    <row r="1019" spans="7:7" x14ac:dyDescent="0.35">
      <c r="G1019" s="1"/>
    </row>
    <row r="1020" spans="7:7" x14ac:dyDescent="0.35">
      <c r="G1020" s="1"/>
    </row>
    <row r="1021" spans="7:7" x14ac:dyDescent="0.35">
      <c r="G1021" s="1"/>
    </row>
    <row r="1022" spans="7:7" x14ac:dyDescent="0.35">
      <c r="G1022" s="1"/>
    </row>
    <row r="1023" spans="7:7" x14ac:dyDescent="0.35">
      <c r="G1023" s="1"/>
    </row>
    <row r="1024" spans="7:7" x14ac:dyDescent="0.35">
      <c r="G1024" s="1"/>
    </row>
    <row r="1025" spans="7:7" x14ac:dyDescent="0.35">
      <c r="G1025" s="1"/>
    </row>
    <row r="1026" spans="7:7" x14ac:dyDescent="0.35">
      <c r="G1026" s="1"/>
    </row>
    <row r="1027" spans="7:7" x14ac:dyDescent="0.35">
      <c r="G1027" s="1"/>
    </row>
    <row r="1028" spans="7:7" x14ac:dyDescent="0.35">
      <c r="G1028" s="1"/>
    </row>
    <row r="1029" spans="7:7" x14ac:dyDescent="0.35">
      <c r="G1029" s="1"/>
    </row>
    <row r="1030" spans="7:7" x14ac:dyDescent="0.35">
      <c r="G1030" s="1"/>
    </row>
    <row r="1031" spans="7:7" x14ac:dyDescent="0.35">
      <c r="G1031" s="1"/>
    </row>
    <row r="1032" spans="7:7" x14ac:dyDescent="0.35">
      <c r="G1032" s="1"/>
    </row>
    <row r="1033" spans="7:7" x14ac:dyDescent="0.35">
      <c r="G1033" s="1"/>
    </row>
    <row r="1034" spans="7:7" x14ac:dyDescent="0.35">
      <c r="G1034" s="1"/>
    </row>
    <row r="1035" spans="7:7" x14ac:dyDescent="0.35">
      <c r="G1035" s="1"/>
    </row>
    <row r="1036" spans="7:7" x14ac:dyDescent="0.35">
      <c r="G1036" s="1"/>
    </row>
    <row r="1037" spans="7:7" x14ac:dyDescent="0.35">
      <c r="G1037" s="1"/>
    </row>
    <row r="1038" spans="7:7" x14ac:dyDescent="0.35">
      <c r="G1038" s="1"/>
    </row>
    <row r="1039" spans="7:7" x14ac:dyDescent="0.35">
      <c r="G1039" s="1"/>
    </row>
    <row r="1040" spans="7:7" x14ac:dyDescent="0.35">
      <c r="G1040" s="1"/>
    </row>
    <row r="1041" spans="7:7" x14ac:dyDescent="0.35">
      <c r="G1041" s="1"/>
    </row>
    <row r="1042" spans="7:7" x14ac:dyDescent="0.35">
      <c r="G1042" s="1"/>
    </row>
    <row r="1043" spans="7:7" x14ac:dyDescent="0.35">
      <c r="G1043" s="1"/>
    </row>
    <row r="1044" spans="7:7" x14ac:dyDescent="0.35">
      <c r="G1044" s="1"/>
    </row>
    <row r="1045" spans="7:7" x14ac:dyDescent="0.35">
      <c r="G1045" s="1"/>
    </row>
    <row r="1046" spans="7:7" x14ac:dyDescent="0.35">
      <c r="G1046" s="1"/>
    </row>
    <row r="1047" spans="7:7" x14ac:dyDescent="0.35">
      <c r="G1047" s="1"/>
    </row>
    <row r="1048" spans="7:7" x14ac:dyDescent="0.35">
      <c r="G1048" s="1"/>
    </row>
    <row r="1049" spans="7:7" x14ac:dyDescent="0.35">
      <c r="G1049" s="1"/>
    </row>
    <row r="1050" spans="7:7" x14ac:dyDescent="0.35">
      <c r="G1050" s="1"/>
    </row>
    <row r="1051" spans="7:7" x14ac:dyDescent="0.35">
      <c r="G1051" s="1"/>
    </row>
    <row r="1052" spans="7:7" x14ac:dyDescent="0.35">
      <c r="G1052" s="1"/>
    </row>
    <row r="1053" spans="7:7" x14ac:dyDescent="0.35">
      <c r="G1053" s="1"/>
    </row>
    <row r="1054" spans="7:7" x14ac:dyDescent="0.35">
      <c r="G1054" s="1"/>
    </row>
    <row r="1055" spans="7:7" x14ac:dyDescent="0.35">
      <c r="G1055" s="1"/>
    </row>
    <row r="1056" spans="7:7" x14ac:dyDescent="0.35">
      <c r="G1056" s="1"/>
    </row>
    <row r="1057" spans="7:7" x14ac:dyDescent="0.35">
      <c r="G1057" s="1"/>
    </row>
    <row r="1058" spans="7:7" x14ac:dyDescent="0.35">
      <c r="G1058" s="1"/>
    </row>
    <row r="1059" spans="7:7" x14ac:dyDescent="0.35">
      <c r="G1059" s="1"/>
    </row>
    <row r="1060" spans="7:7" x14ac:dyDescent="0.35">
      <c r="G1060" s="1"/>
    </row>
    <row r="1061" spans="7:7" x14ac:dyDescent="0.35">
      <c r="G1061" s="1"/>
    </row>
    <row r="1062" spans="7:7" x14ac:dyDescent="0.35">
      <c r="G1062" s="1"/>
    </row>
    <row r="1063" spans="7:7" x14ac:dyDescent="0.35">
      <c r="G1063" s="1"/>
    </row>
    <row r="1064" spans="7:7" x14ac:dyDescent="0.35">
      <c r="G1064" s="1"/>
    </row>
    <row r="1065" spans="7:7" x14ac:dyDescent="0.35">
      <c r="G1065" s="1"/>
    </row>
    <row r="1066" spans="7:7" x14ac:dyDescent="0.35">
      <c r="G1066" s="1"/>
    </row>
    <row r="1067" spans="7:7" x14ac:dyDescent="0.35">
      <c r="G1067" s="1"/>
    </row>
    <row r="1068" spans="7:7" x14ac:dyDescent="0.35">
      <c r="G1068" s="1"/>
    </row>
    <row r="1069" spans="7:7" x14ac:dyDescent="0.35">
      <c r="G1069" s="1"/>
    </row>
    <row r="1070" spans="7:7" x14ac:dyDescent="0.35">
      <c r="G1070" s="1"/>
    </row>
    <row r="1071" spans="7:7" x14ac:dyDescent="0.35">
      <c r="G1071" s="1"/>
    </row>
    <row r="1072" spans="7:7" x14ac:dyDescent="0.35">
      <c r="G1072" s="1"/>
    </row>
    <row r="1073" spans="7:7" x14ac:dyDescent="0.35">
      <c r="G1073" s="1"/>
    </row>
    <row r="1074" spans="7:7" x14ac:dyDescent="0.35">
      <c r="G1074" s="1"/>
    </row>
    <row r="1075" spans="7:7" x14ac:dyDescent="0.35">
      <c r="G1075" s="1"/>
    </row>
    <row r="1076" spans="7:7" x14ac:dyDescent="0.35">
      <c r="G1076" s="1"/>
    </row>
    <row r="1077" spans="7:7" x14ac:dyDescent="0.35">
      <c r="G1077" s="1"/>
    </row>
    <row r="1078" spans="7:7" x14ac:dyDescent="0.35">
      <c r="G1078" s="1"/>
    </row>
    <row r="1079" spans="7:7" x14ac:dyDescent="0.35">
      <c r="G1079" s="1"/>
    </row>
    <row r="1080" spans="7:7" x14ac:dyDescent="0.35">
      <c r="G1080" s="1"/>
    </row>
    <row r="1081" spans="7:7" x14ac:dyDescent="0.35">
      <c r="G1081" s="1"/>
    </row>
    <row r="1082" spans="7:7" x14ac:dyDescent="0.35">
      <c r="G1082" s="1"/>
    </row>
    <row r="1083" spans="7:7" x14ac:dyDescent="0.35">
      <c r="G1083" s="1"/>
    </row>
    <row r="1084" spans="7:7" x14ac:dyDescent="0.35">
      <c r="G1084" s="1"/>
    </row>
    <row r="1085" spans="7:7" x14ac:dyDescent="0.35">
      <c r="G1085" s="1"/>
    </row>
    <row r="1086" spans="7:7" x14ac:dyDescent="0.35">
      <c r="G1086" s="1"/>
    </row>
    <row r="1087" spans="7:7" x14ac:dyDescent="0.35">
      <c r="G1087" s="1"/>
    </row>
    <row r="1088" spans="7:7" x14ac:dyDescent="0.35">
      <c r="G1088" s="1"/>
    </row>
    <row r="1089" spans="7:7" x14ac:dyDescent="0.35">
      <c r="G1089" s="1"/>
    </row>
    <row r="1090" spans="7:7" x14ac:dyDescent="0.35">
      <c r="G1090" s="1"/>
    </row>
    <row r="1091" spans="7:7" x14ac:dyDescent="0.35">
      <c r="G1091" s="1"/>
    </row>
    <row r="1092" spans="7:7" x14ac:dyDescent="0.35">
      <c r="G1092" s="1"/>
    </row>
    <row r="1093" spans="7:7" x14ac:dyDescent="0.35">
      <c r="G1093" s="1"/>
    </row>
    <row r="1094" spans="7:7" x14ac:dyDescent="0.35">
      <c r="G1094" s="1"/>
    </row>
    <row r="1095" spans="7:7" x14ac:dyDescent="0.35">
      <c r="G1095" s="1"/>
    </row>
    <row r="1096" spans="7:7" x14ac:dyDescent="0.35">
      <c r="G1096" s="1"/>
    </row>
    <row r="1097" spans="7:7" x14ac:dyDescent="0.35">
      <c r="G1097" s="1"/>
    </row>
    <row r="1098" spans="7:7" x14ac:dyDescent="0.35">
      <c r="G1098" s="1"/>
    </row>
    <row r="1099" spans="7:7" x14ac:dyDescent="0.35">
      <c r="G1099" s="1"/>
    </row>
    <row r="1100" spans="7:7" x14ac:dyDescent="0.35">
      <c r="G1100" s="1"/>
    </row>
    <row r="1101" spans="7:7" x14ac:dyDescent="0.35">
      <c r="G1101" s="1"/>
    </row>
    <row r="1102" spans="7:7" x14ac:dyDescent="0.35">
      <c r="G1102" s="1"/>
    </row>
    <row r="1103" spans="7:7" x14ac:dyDescent="0.35">
      <c r="G1103" s="1"/>
    </row>
    <row r="1104" spans="7:7" x14ac:dyDescent="0.35">
      <c r="G1104" s="1"/>
    </row>
    <row r="1105" spans="7:7" x14ac:dyDescent="0.35">
      <c r="G1105" s="1"/>
    </row>
    <row r="1106" spans="7:7" x14ac:dyDescent="0.35">
      <c r="G1106" s="1"/>
    </row>
    <row r="1107" spans="7:7" x14ac:dyDescent="0.35">
      <c r="G1107" s="1"/>
    </row>
    <row r="1108" spans="7:7" x14ac:dyDescent="0.35">
      <c r="G1108" s="1"/>
    </row>
    <row r="1109" spans="7:7" x14ac:dyDescent="0.35">
      <c r="G1109" s="1"/>
    </row>
    <row r="1110" spans="7:7" x14ac:dyDescent="0.35">
      <c r="G1110" s="1"/>
    </row>
    <row r="1111" spans="7:7" x14ac:dyDescent="0.35">
      <c r="G1111" s="1"/>
    </row>
    <row r="1112" spans="7:7" x14ac:dyDescent="0.35">
      <c r="G1112" s="1"/>
    </row>
    <row r="1113" spans="7:7" x14ac:dyDescent="0.35">
      <c r="G1113" s="1"/>
    </row>
    <row r="1114" spans="7:7" x14ac:dyDescent="0.35">
      <c r="G1114" s="1"/>
    </row>
    <row r="1115" spans="7:7" x14ac:dyDescent="0.35">
      <c r="G1115" s="1"/>
    </row>
    <row r="1116" spans="7:7" x14ac:dyDescent="0.35">
      <c r="G1116" s="1"/>
    </row>
    <row r="1117" spans="7:7" x14ac:dyDescent="0.35">
      <c r="G1117" s="1"/>
    </row>
    <row r="1118" spans="7:7" x14ac:dyDescent="0.35">
      <c r="G1118" s="1"/>
    </row>
    <row r="1119" spans="7:7" x14ac:dyDescent="0.35">
      <c r="G1119" s="1"/>
    </row>
    <row r="1120" spans="7:7" x14ac:dyDescent="0.35">
      <c r="G1120" s="1"/>
    </row>
    <row r="1121" spans="7:7" x14ac:dyDescent="0.35">
      <c r="G1121" s="1"/>
    </row>
    <row r="1122" spans="7:7" x14ac:dyDescent="0.35">
      <c r="G1122" s="1"/>
    </row>
    <row r="1123" spans="7:7" x14ac:dyDescent="0.35">
      <c r="G1123" s="1"/>
    </row>
    <row r="1124" spans="7:7" x14ac:dyDescent="0.35">
      <c r="G1124" s="1"/>
    </row>
    <row r="1125" spans="7:7" x14ac:dyDescent="0.35">
      <c r="G1125" s="1"/>
    </row>
    <row r="1126" spans="7:7" x14ac:dyDescent="0.35">
      <c r="G1126" s="1"/>
    </row>
    <row r="1127" spans="7:7" x14ac:dyDescent="0.35">
      <c r="G1127" s="1"/>
    </row>
    <row r="1128" spans="7:7" x14ac:dyDescent="0.35">
      <c r="G1128" s="1"/>
    </row>
    <row r="1129" spans="7:7" x14ac:dyDescent="0.35">
      <c r="G1129" s="1"/>
    </row>
    <row r="1130" spans="7:7" x14ac:dyDescent="0.35">
      <c r="G1130" s="1"/>
    </row>
    <row r="1131" spans="7:7" x14ac:dyDescent="0.35">
      <c r="G1131" s="1"/>
    </row>
    <row r="1132" spans="7:7" x14ac:dyDescent="0.35">
      <c r="G1132" s="1"/>
    </row>
    <row r="1133" spans="7:7" x14ac:dyDescent="0.35">
      <c r="G1133" s="1"/>
    </row>
    <row r="1134" spans="7:7" x14ac:dyDescent="0.35">
      <c r="G1134" s="1"/>
    </row>
    <row r="1135" spans="7:7" x14ac:dyDescent="0.35">
      <c r="G1135" s="1"/>
    </row>
    <row r="1136" spans="7:7" x14ac:dyDescent="0.35">
      <c r="G1136" s="1"/>
    </row>
    <row r="1137" spans="7:7" x14ac:dyDescent="0.35">
      <c r="G1137" s="1"/>
    </row>
    <row r="1138" spans="7:7" x14ac:dyDescent="0.35">
      <c r="G1138" s="1"/>
    </row>
    <row r="1139" spans="7:7" x14ac:dyDescent="0.35">
      <c r="G1139" s="1"/>
    </row>
    <row r="1140" spans="7:7" x14ac:dyDescent="0.35">
      <c r="G1140" s="1"/>
    </row>
    <row r="1141" spans="7:7" x14ac:dyDescent="0.35">
      <c r="G1141" s="1"/>
    </row>
    <row r="1142" spans="7:7" x14ac:dyDescent="0.35">
      <c r="G1142" s="1"/>
    </row>
    <row r="1143" spans="7:7" x14ac:dyDescent="0.35">
      <c r="G1143" s="1"/>
    </row>
    <row r="1144" spans="7:7" x14ac:dyDescent="0.35">
      <c r="G1144" s="1"/>
    </row>
    <row r="1145" spans="7:7" x14ac:dyDescent="0.35">
      <c r="G1145" s="1"/>
    </row>
    <row r="1146" spans="7:7" x14ac:dyDescent="0.35">
      <c r="G1146" s="1"/>
    </row>
    <row r="1147" spans="7:7" x14ac:dyDescent="0.35">
      <c r="G1147" s="1"/>
    </row>
    <row r="1148" spans="7:7" x14ac:dyDescent="0.35">
      <c r="G1148" s="1"/>
    </row>
    <row r="1149" spans="7:7" x14ac:dyDescent="0.35">
      <c r="G1149" s="1"/>
    </row>
    <row r="1150" spans="7:7" x14ac:dyDescent="0.35">
      <c r="G1150" s="1"/>
    </row>
    <row r="1151" spans="7:7" x14ac:dyDescent="0.35">
      <c r="G1151" s="1"/>
    </row>
    <row r="1152" spans="7:7" x14ac:dyDescent="0.35">
      <c r="G1152" s="1"/>
    </row>
    <row r="1153" spans="7:7" x14ac:dyDescent="0.35">
      <c r="G1153" s="1"/>
    </row>
    <row r="1154" spans="7:7" x14ac:dyDescent="0.35">
      <c r="G1154" s="1"/>
    </row>
    <row r="1155" spans="7:7" x14ac:dyDescent="0.35">
      <c r="G1155" s="1"/>
    </row>
    <row r="1156" spans="7:7" x14ac:dyDescent="0.35">
      <c r="G1156" s="1"/>
    </row>
    <row r="1157" spans="7:7" x14ac:dyDescent="0.35">
      <c r="G1157" s="1"/>
    </row>
    <row r="1158" spans="7:7" x14ac:dyDescent="0.35">
      <c r="G1158" s="1"/>
    </row>
    <row r="1159" spans="7:7" x14ac:dyDescent="0.35">
      <c r="G1159" s="1"/>
    </row>
    <row r="1160" spans="7:7" x14ac:dyDescent="0.35">
      <c r="G1160" s="1"/>
    </row>
    <row r="1161" spans="7:7" x14ac:dyDescent="0.35">
      <c r="G1161" s="1"/>
    </row>
    <row r="1162" spans="7:7" x14ac:dyDescent="0.35">
      <c r="G1162" s="1"/>
    </row>
    <row r="1163" spans="7:7" x14ac:dyDescent="0.35">
      <c r="G1163" s="1"/>
    </row>
    <row r="1164" spans="7:7" x14ac:dyDescent="0.35">
      <c r="G1164" s="1"/>
    </row>
    <row r="1165" spans="7:7" x14ac:dyDescent="0.35">
      <c r="G1165" s="1"/>
    </row>
    <row r="1166" spans="7:7" x14ac:dyDescent="0.35">
      <c r="G1166" s="1"/>
    </row>
    <row r="1167" spans="7:7" x14ac:dyDescent="0.35">
      <c r="G1167" s="1"/>
    </row>
    <row r="1168" spans="7:7" x14ac:dyDescent="0.35">
      <c r="G1168" s="1"/>
    </row>
    <row r="1169" spans="7:7" x14ac:dyDescent="0.35">
      <c r="G1169" s="1"/>
    </row>
    <row r="1170" spans="7:7" x14ac:dyDescent="0.35">
      <c r="G1170" s="1"/>
    </row>
    <row r="1171" spans="7:7" x14ac:dyDescent="0.35">
      <c r="G1171" s="1"/>
    </row>
    <row r="1172" spans="7:7" x14ac:dyDescent="0.35">
      <c r="G1172" s="1"/>
    </row>
    <row r="1173" spans="7:7" x14ac:dyDescent="0.35">
      <c r="G1173" s="1"/>
    </row>
    <row r="1174" spans="7:7" x14ac:dyDescent="0.35">
      <c r="G1174" s="1"/>
    </row>
    <row r="1175" spans="7:7" x14ac:dyDescent="0.35">
      <c r="G1175" s="1"/>
    </row>
    <row r="1176" spans="7:7" x14ac:dyDescent="0.35">
      <c r="G1176" s="1"/>
    </row>
    <row r="1177" spans="7:7" x14ac:dyDescent="0.35">
      <c r="G1177" s="1"/>
    </row>
    <row r="1178" spans="7:7" x14ac:dyDescent="0.35">
      <c r="G1178" s="1"/>
    </row>
    <row r="1179" spans="7:7" x14ac:dyDescent="0.35">
      <c r="G1179" s="1"/>
    </row>
    <row r="1180" spans="7:7" x14ac:dyDescent="0.35">
      <c r="G1180" s="1"/>
    </row>
    <row r="1181" spans="7:7" x14ac:dyDescent="0.35">
      <c r="G1181" s="1"/>
    </row>
    <row r="1182" spans="7:7" x14ac:dyDescent="0.35">
      <c r="G1182" s="1"/>
    </row>
    <row r="1183" spans="7:7" x14ac:dyDescent="0.35">
      <c r="G1183" s="1"/>
    </row>
    <row r="1184" spans="7:7" x14ac:dyDescent="0.35">
      <c r="G1184" s="1"/>
    </row>
    <row r="1185" spans="7:7" x14ac:dyDescent="0.35">
      <c r="G1185" s="1"/>
    </row>
    <row r="1186" spans="7:7" x14ac:dyDescent="0.35">
      <c r="G1186" s="1"/>
    </row>
    <row r="1187" spans="7:7" x14ac:dyDescent="0.35">
      <c r="G1187" s="1"/>
    </row>
    <row r="1188" spans="7:7" x14ac:dyDescent="0.35">
      <c r="G1188" s="1"/>
    </row>
    <row r="1189" spans="7:7" x14ac:dyDescent="0.35">
      <c r="G1189" s="1"/>
    </row>
    <row r="1190" spans="7:7" x14ac:dyDescent="0.35">
      <c r="G1190" s="1"/>
    </row>
    <row r="1191" spans="7:7" x14ac:dyDescent="0.35">
      <c r="G1191" s="1"/>
    </row>
    <row r="1192" spans="7:7" x14ac:dyDescent="0.35">
      <c r="G1192" s="1"/>
    </row>
    <row r="1193" spans="7:7" x14ac:dyDescent="0.35">
      <c r="G1193" s="1"/>
    </row>
    <row r="1194" spans="7:7" x14ac:dyDescent="0.35">
      <c r="G1194" s="1"/>
    </row>
    <row r="1195" spans="7:7" x14ac:dyDescent="0.35">
      <c r="G1195" s="1"/>
    </row>
    <row r="1196" spans="7:7" x14ac:dyDescent="0.35">
      <c r="G1196" s="1"/>
    </row>
    <row r="1197" spans="7:7" x14ac:dyDescent="0.35">
      <c r="G1197" s="1"/>
    </row>
    <row r="1198" spans="7:7" x14ac:dyDescent="0.35">
      <c r="G1198" s="1"/>
    </row>
    <row r="1199" spans="7:7" x14ac:dyDescent="0.35">
      <c r="G1199" s="1"/>
    </row>
    <row r="1200" spans="7:7" x14ac:dyDescent="0.35">
      <c r="G1200" s="1"/>
    </row>
    <row r="1201" spans="7:7" x14ac:dyDescent="0.35">
      <c r="G1201" s="1"/>
    </row>
    <row r="1202" spans="7:7" x14ac:dyDescent="0.35">
      <c r="G1202" s="1"/>
    </row>
    <row r="1203" spans="7:7" x14ac:dyDescent="0.35">
      <c r="G1203" s="1"/>
    </row>
    <row r="1204" spans="7:7" x14ac:dyDescent="0.35">
      <c r="G1204" s="1"/>
    </row>
    <row r="1205" spans="7:7" x14ac:dyDescent="0.35">
      <c r="G1205" s="1"/>
    </row>
    <row r="1206" spans="7:7" x14ac:dyDescent="0.35">
      <c r="G1206" s="1"/>
    </row>
    <row r="1207" spans="7:7" x14ac:dyDescent="0.35">
      <c r="G1207" s="1"/>
    </row>
    <row r="1208" spans="7:7" x14ac:dyDescent="0.35">
      <c r="G1208" s="1"/>
    </row>
    <row r="1209" spans="7:7" x14ac:dyDescent="0.35">
      <c r="G1209" s="1"/>
    </row>
    <row r="1210" spans="7:7" x14ac:dyDescent="0.35">
      <c r="G1210" s="1"/>
    </row>
    <row r="1211" spans="7:7" x14ac:dyDescent="0.35">
      <c r="G1211" s="1"/>
    </row>
    <row r="1212" spans="7:7" x14ac:dyDescent="0.35">
      <c r="G1212" s="1"/>
    </row>
    <row r="1213" spans="7:7" x14ac:dyDescent="0.35">
      <c r="G1213" s="1"/>
    </row>
    <row r="1214" spans="7:7" x14ac:dyDescent="0.35">
      <c r="G1214" s="1"/>
    </row>
    <row r="1215" spans="7:7" x14ac:dyDescent="0.35">
      <c r="G1215" s="1"/>
    </row>
    <row r="1216" spans="7:7" x14ac:dyDescent="0.35">
      <c r="G1216" s="1"/>
    </row>
    <row r="1217" spans="7:7" x14ac:dyDescent="0.35">
      <c r="G1217" s="1"/>
    </row>
    <row r="1218" spans="7:7" x14ac:dyDescent="0.35">
      <c r="G1218" s="1"/>
    </row>
    <row r="1219" spans="7:7" x14ac:dyDescent="0.35">
      <c r="G1219" s="1"/>
    </row>
    <row r="1220" spans="7:7" x14ac:dyDescent="0.35">
      <c r="G1220" s="1"/>
    </row>
    <row r="1221" spans="7:7" x14ac:dyDescent="0.35">
      <c r="G1221" s="1"/>
    </row>
    <row r="1222" spans="7:7" x14ac:dyDescent="0.35">
      <c r="G1222" s="1"/>
    </row>
    <row r="1223" spans="7:7" x14ac:dyDescent="0.35">
      <c r="G1223" s="1"/>
    </row>
    <row r="1224" spans="7:7" x14ac:dyDescent="0.35">
      <c r="G1224" s="1"/>
    </row>
    <row r="1225" spans="7:7" x14ac:dyDescent="0.35">
      <c r="G1225" s="1"/>
    </row>
    <row r="1226" spans="7:7" x14ac:dyDescent="0.35">
      <c r="G1226" s="1"/>
    </row>
    <row r="1227" spans="7:7" x14ac:dyDescent="0.35">
      <c r="G1227" s="1"/>
    </row>
    <row r="1228" spans="7:7" x14ac:dyDescent="0.35">
      <c r="G1228" s="1"/>
    </row>
    <row r="1229" spans="7:7" x14ac:dyDescent="0.35">
      <c r="G1229" s="1"/>
    </row>
    <row r="1230" spans="7:7" x14ac:dyDescent="0.35">
      <c r="G1230" s="1"/>
    </row>
    <row r="1231" spans="7:7" x14ac:dyDescent="0.35">
      <c r="G1231" s="1"/>
    </row>
    <row r="1232" spans="7:7" x14ac:dyDescent="0.35">
      <c r="G1232" s="1"/>
    </row>
    <row r="1233" spans="7:7" x14ac:dyDescent="0.35">
      <c r="G1233" s="1"/>
    </row>
    <row r="1234" spans="7:7" x14ac:dyDescent="0.35">
      <c r="G1234" s="1"/>
    </row>
    <row r="1235" spans="7:7" x14ac:dyDescent="0.35">
      <c r="G1235" s="1"/>
    </row>
    <row r="1236" spans="7:7" x14ac:dyDescent="0.35">
      <c r="G1236" s="1"/>
    </row>
    <row r="1237" spans="7:7" x14ac:dyDescent="0.35">
      <c r="G1237" s="1"/>
    </row>
    <row r="1238" spans="7:7" x14ac:dyDescent="0.35">
      <c r="G1238" s="1"/>
    </row>
    <row r="1239" spans="7:7" x14ac:dyDescent="0.35">
      <c r="G1239" s="1"/>
    </row>
    <row r="1240" spans="7:7" x14ac:dyDescent="0.35">
      <c r="G1240" s="1"/>
    </row>
    <row r="1241" spans="7:7" x14ac:dyDescent="0.35">
      <c r="G1241" s="1"/>
    </row>
    <row r="1242" spans="7:7" x14ac:dyDescent="0.35">
      <c r="G1242" s="1"/>
    </row>
    <row r="1243" spans="7:7" x14ac:dyDescent="0.35">
      <c r="G1243" s="1"/>
    </row>
    <row r="1244" spans="7:7" x14ac:dyDescent="0.35">
      <c r="G1244" s="1"/>
    </row>
    <row r="1245" spans="7:7" x14ac:dyDescent="0.35">
      <c r="G1245" s="1"/>
    </row>
    <row r="1246" spans="7:7" x14ac:dyDescent="0.35">
      <c r="G1246" s="1"/>
    </row>
    <row r="1247" spans="7:7" x14ac:dyDescent="0.35">
      <c r="G1247" s="1"/>
    </row>
    <row r="1248" spans="7:7" x14ac:dyDescent="0.35">
      <c r="G1248" s="1"/>
    </row>
    <row r="1249" spans="7:7" x14ac:dyDescent="0.35">
      <c r="G1249" s="1"/>
    </row>
    <row r="1250" spans="7:7" x14ac:dyDescent="0.35">
      <c r="G1250" s="1"/>
    </row>
    <row r="1251" spans="7:7" x14ac:dyDescent="0.35">
      <c r="G1251" s="1"/>
    </row>
    <row r="1252" spans="7:7" x14ac:dyDescent="0.35">
      <c r="G1252" s="1"/>
    </row>
    <row r="1253" spans="7:7" x14ac:dyDescent="0.35">
      <c r="G1253" s="1"/>
    </row>
    <row r="1254" spans="7:7" x14ac:dyDescent="0.35">
      <c r="G1254" s="1"/>
    </row>
    <row r="1255" spans="7:7" x14ac:dyDescent="0.35">
      <c r="G1255" s="1"/>
    </row>
    <row r="1256" spans="7:7" x14ac:dyDescent="0.35">
      <c r="G1256" s="1"/>
    </row>
    <row r="1257" spans="7:7" x14ac:dyDescent="0.35">
      <c r="G1257" s="1"/>
    </row>
    <row r="1258" spans="7:7" x14ac:dyDescent="0.35">
      <c r="G1258" s="1"/>
    </row>
    <row r="1259" spans="7:7" x14ac:dyDescent="0.35">
      <c r="G1259" s="1"/>
    </row>
    <row r="1260" spans="7:7" x14ac:dyDescent="0.35">
      <c r="G1260" s="1"/>
    </row>
    <row r="1261" spans="7:7" x14ac:dyDescent="0.35">
      <c r="G1261" s="1"/>
    </row>
    <row r="1262" spans="7:7" x14ac:dyDescent="0.35">
      <c r="G1262" s="1"/>
    </row>
    <row r="1263" spans="7:7" x14ac:dyDescent="0.35">
      <c r="G1263" s="1"/>
    </row>
    <row r="1264" spans="7:7" x14ac:dyDescent="0.35">
      <c r="G1264" s="1"/>
    </row>
    <row r="1265" spans="7:7" x14ac:dyDescent="0.35">
      <c r="G1265" s="1"/>
    </row>
    <row r="1266" spans="7:7" x14ac:dyDescent="0.35">
      <c r="G1266" s="1"/>
    </row>
    <row r="1267" spans="7:7" x14ac:dyDescent="0.35">
      <c r="G1267" s="1"/>
    </row>
    <row r="1268" spans="7:7" x14ac:dyDescent="0.35">
      <c r="G1268" s="1"/>
    </row>
    <row r="1269" spans="7:7" x14ac:dyDescent="0.35">
      <c r="G1269" s="1"/>
    </row>
    <row r="1270" spans="7:7" x14ac:dyDescent="0.35">
      <c r="G1270" s="1"/>
    </row>
    <row r="1271" spans="7:7" x14ac:dyDescent="0.35">
      <c r="G1271" s="1"/>
    </row>
    <row r="1272" spans="7:7" x14ac:dyDescent="0.35">
      <c r="G1272" s="1"/>
    </row>
    <row r="1273" spans="7:7" x14ac:dyDescent="0.35">
      <c r="G1273" s="1"/>
    </row>
    <row r="1274" spans="7:7" x14ac:dyDescent="0.35">
      <c r="G1274" s="1"/>
    </row>
    <row r="1275" spans="7:7" x14ac:dyDescent="0.35">
      <c r="G1275" s="1"/>
    </row>
    <row r="1276" spans="7:7" x14ac:dyDescent="0.35">
      <c r="G1276" s="1"/>
    </row>
    <row r="1277" spans="7:7" x14ac:dyDescent="0.35">
      <c r="G1277" s="1"/>
    </row>
    <row r="1278" spans="7:7" x14ac:dyDescent="0.35">
      <c r="G1278" s="1"/>
    </row>
    <row r="1279" spans="7:7" x14ac:dyDescent="0.35">
      <c r="G1279" s="1"/>
    </row>
    <row r="1280" spans="7:7" x14ac:dyDescent="0.35">
      <c r="G1280" s="1"/>
    </row>
    <row r="1281" spans="7:7" x14ac:dyDescent="0.35">
      <c r="G1281" s="1"/>
    </row>
    <row r="1282" spans="7:7" x14ac:dyDescent="0.35">
      <c r="G1282" s="1"/>
    </row>
    <row r="1283" spans="7:7" x14ac:dyDescent="0.35">
      <c r="G1283" s="1"/>
    </row>
    <row r="1284" spans="7:7" x14ac:dyDescent="0.35">
      <c r="G1284" s="1"/>
    </row>
    <row r="1285" spans="7:7" x14ac:dyDescent="0.35">
      <c r="G1285" s="1"/>
    </row>
    <row r="1286" spans="7:7" x14ac:dyDescent="0.35">
      <c r="G1286" s="1"/>
    </row>
    <row r="1287" spans="7:7" x14ac:dyDescent="0.35">
      <c r="G1287" s="1"/>
    </row>
    <row r="1288" spans="7:7" x14ac:dyDescent="0.35">
      <c r="G1288" s="1"/>
    </row>
    <row r="1289" spans="7:7" x14ac:dyDescent="0.35">
      <c r="G1289" s="1"/>
    </row>
    <row r="1290" spans="7:7" x14ac:dyDescent="0.35">
      <c r="G1290" s="1"/>
    </row>
    <row r="1291" spans="7:7" x14ac:dyDescent="0.35">
      <c r="G1291" s="1"/>
    </row>
    <row r="1292" spans="7:7" x14ac:dyDescent="0.35">
      <c r="G1292" s="1"/>
    </row>
    <row r="1293" spans="7:7" x14ac:dyDescent="0.35">
      <c r="G1293" s="1"/>
    </row>
    <row r="1294" spans="7:7" x14ac:dyDescent="0.35">
      <c r="G1294" s="1"/>
    </row>
    <row r="1295" spans="7:7" x14ac:dyDescent="0.35">
      <c r="G1295" s="1"/>
    </row>
    <row r="1296" spans="7:7" x14ac:dyDescent="0.35">
      <c r="G1296" s="1"/>
    </row>
    <row r="1297" spans="7:7" x14ac:dyDescent="0.35">
      <c r="G1297" s="1"/>
    </row>
    <row r="1298" spans="7:7" x14ac:dyDescent="0.35">
      <c r="G1298" s="1"/>
    </row>
    <row r="1299" spans="7:7" x14ac:dyDescent="0.35">
      <c r="G1299" s="1"/>
    </row>
    <row r="1300" spans="7:7" x14ac:dyDescent="0.35">
      <c r="G1300" s="1"/>
    </row>
    <row r="1301" spans="7:7" x14ac:dyDescent="0.35">
      <c r="G1301" s="1"/>
    </row>
    <row r="1302" spans="7:7" x14ac:dyDescent="0.35">
      <c r="G1302" s="1"/>
    </row>
    <row r="1303" spans="7:7" x14ac:dyDescent="0.35">
      <c r="G1303" s="1"/>
    </row>
    <row r="1304" spans="7:7" x14ac:dyDescent="0.35">
      <c r="G1304" s="1"/>
    </row>
    <row r="1305" spans="7:7" x14ac:dyDescent="0.35">
      <c r="G1305" s="1"/>
    </row>
    <row r="1306" spans="7:7" x14ac:dyDescent="0.35">
      <c r="G1306" s="1"/>
    </row>
    <row r="1307" spans="7:7" x14ac:dyDescent="0.35">
      <c r="G1307" s="1"/>
    </row>
    <row r="1308" spans="7:7" x14ac:dyDescent="0.35">
      <c r="G1308" s="1"/>
    </row>
    <row r="1309" spans="7:7" x14ac:dyDescent="0.35">
      <c r="G1309" s="1"/>
    </row>
    <row r="1310" spans="7:7" x14ac:dyDescent="0.35">
      <c r="G1310" s="1"/>
    </row>
    <row r="1311" spans="7:7" x14ac:dyDescent="0.35">
      <c r="G1311" s="1"/>
    </row>
    <row r="1312" spans="7:7" x14ac:dyDescent="0.35">
      <c r="G1312" s="1"/>
    </row>
    <row r="1313" spans="7:7" x14ac:dyDescent="0.35">
      <c r="G1313" s="1"/>
    </row>
    <row r="1314" spans="7:7" x14ac:dyDescent="0.35">
      <c r="G1314" s="1"/>
    </row>
    <row r="1315" spans="7:7" x14ac:dyDescent="0.35">
      <c r="G1315" s="1"/>
    </row>
    <row r="1316" spans="7:7" x14ac:dyDescent="0.35">
      <c r="G1316" s="1"/>
    </row>
    <row r="1317" spans="7:7" x14ac:dyDescent="0.35">
      <c r="G1317" s="1"/>
    </row>
    <row r="1318" spans="7:7" x14ac:dyDescent="0.35">
      <c r="G1318" s="1"/>
    </row>
    <row r="1319" spans="7:7" x14ac:dyDescent="0.35">
      <c r="G1319" s="1"/>
    </row>
    <row r="1320" spans="7:7" x14ac:dyDescent="0.35">
      <c r="G1320" s="1"/>
    </row>
    <row r="1321" spans="7:7" x14ac:dyDescent="0.35">
      <c r="G1321" s="1"/>
    </row>
    <row r="1322" spans="7:7" x14ac:dyDescent="0.35">
      <c r="G1322" s="1"/>
    </row>
    <row r="1323" spans="7:7" x14ac:dyDescent="0.35">
      <c r="G1323" s="1"/>
    </row>
    <row r="1324" spans="7:7" x14ac:dyDescent="0.35">
      <c r="G1324" s="1"/>
    </row>
    <row r="1325" spans="7:7" x14ac:dyDescent="0.35">
      <c r="G1325" s="1"/>
    </row>
    <row r="1326" spans="7:7" x14ac:dyDescent="0.35">
      <c r="G1326" s="1"/>
    </row>
    <row r="1327" spans="7:7" x14ac:dyDescent="0.35">
      <c r="G1327" s="1"/>
    </row>
    <row r="1328" spans="7:7" x14ac:dyDescent="0.35">
      <c r="G1328" s="1"/>
    </row>
    <row r="1329" spans="7:7" x14ac:dyDescent="0.35">
      <c r="G1329" s="1"/>
    </row>
    <row r="1330" spans="7:7" x14ac:dyDescent="0.35">
      <c r="G1330" s="1"/>
    </row>
    <row r="1331" spans="7:7" x14ac:dyDescent="0.35">
      <c r="G1331" s="1"/>
    </row>
    <row r="1332" spans="7:7" x14ac:dyDescent="0.35">
      <c r="G1332" s="1"/>
    </row>
    <row r="1333" spans="7:7" x14ac:dyDescent="0.35">
      <c r="G1333" s="1"/>
    </row>
    <row r="1334" spans="7:7" x14ac:dyDescent="0.35">
      <c r="G1334" s="1"/>
    </row>
    <row r="1335" spans="7:7" x14ac:dyDescent="0.35">
      <c r="G1335" s="1"/>
    </row>
    <row r="1336" spans="7:7" x14ac:dyDescent="0.35">
      <c r="G1336" s="1"/>
    </row>
    <row r="1337" spans="7:7" x14ac:dyDescent="0.35">
      <c r="G1337" s="1"/>
    </row>
    <row r="1338" spans="7:7" x14ac:dyDescent="0.35">
      <c r="G1338" s="1"/>
    </row>
    <row r="1339" spans="7:7" x14ac:dyDescent="0.35">
      <c r="G1339" s="1"/>
    </row>
    <row r="1340" spans="7:7" x14ac:dyDescent="0.35">
      <c r="G1340" s="1"/>
    </row>
    <row r="1341" spans="7:7" x14ac:dyDescent="0.35">
      <c r="G1341" s="1"/>
    </row>
    <row r="1342" spans="7:7" x14ac:dyDescent="0.35">
      <c r="G1342" s="1"/>
    </row>
    <row r="1343" spans="7:7" x14ac:dyDescent="0.35">
      <c r="G1343" s="1"/>
    </row>
    <row r="1344" spans="7:7" x14ac:dyDescent="0.35">
      <c r="G1344" s="1"/>
    </row>
    <row r="1345" spans="7:7" x14ac:dyDescent="0.35">
      <c r="G1345" s="1"/>
    </row>
    <row r="1346" spans="7:7" x14ac:dyDescent="0.35">
      <c r="G1346" s="1"/>
    </row>
    <row r="1347" spans="7:7" x14ac:dyDescent="0.35">
      <c r="G1347" s="1"/>
    </row>
    <row r="1348" spans="7:7" x14ac:dyDescent="0.35">
      <c r="G1348" s="1"/>
    </row>
    <row r="1349" spans="7:7" x14ac:dyDescent="0.35">
      <c r="G1349" s="1"/>
    </row>
    <row r="1350" spans="7:7" x14ac:dyDescent="0.35">
      <c r="G1350" s="1"/>
    </row>
    <row r="1351" spans="7:7" x14ac:dyDescent="0.35">
      <c r="G1351" s="1"/>
    </row>
    <row r="1352" spans="7:7" x14ac:dyDescent="0.35">
      <c r="G1352" s="1"/>
    </row>
    <row r="1353" spans="7:7" x14ac:dyDescent="0.35">
      <c r="G1353" s="1"/>
    </row>
    <row r="1354" spans="7:7" x14ac:dyDescent="0.35">
      <c r="G1354" s="1"/>
    </row>
    <row r="1355" spans="7:7" x14ac:dyDescent="0.35">
      <c r="G1355" s="1"/>
    </row>
    <row r="1356" spans="7:7" x14ac:dyDescent="0.35">
      <c r="G1356" s="1"/>
    </row>
    <row r="1357" spans="7:7" x14ac:dyDescent="0.35">
      <c r="G1357" s="1"/>
    </row>
    <row r="1358" spans="7:7" x14ac:dyDescent="0.35">
      <c r="G1358" s="1"/>
    </row>
    <row r="1359" spans="7:7" x14ac:dyDescent="0.35">
      <c r="G1359" s="1"/>
    </row>
    <row r="1360" spans="7:7" x14ac:dyDescent="0.35">
      <c r="G1360" s="1"/>
    </row>
    <row r="1361" spans="7:7" x14ac:dyDescent="0.35">
      <c r="G1361" s="1"/>
    </row>
    <row r="1362" spans="7:7" x14ac:dyDescent="0.35">
      <c r="G1362" s="1"/>
    </row>
    <row r="1363" spans="7:7" x14ac:dyDescent="0.35">
      <c r="G1363" s="1"/>
    </row>
    <row r="1364" spans="7:7" x14ac:dyDescent="0.35">
      <c r="G1364" s="1"/>
    </row>
    <row r="1365" spans="7:7" x14ac:dyDescent="0.35">
      <c r="G1365" s="1"/>
    </row>
    <row r="1366" spans="7:7" x14ac:dyDescent="0.35">
      <c r="G1366" s="1"/>
    </row>
    <row r="1367" spans="7:7" x14ac:dyDescent="0.35">
      <c r="G1367" s="1"/>
    </row>
    <row r="1368" spans="7:7" x14ac:dyDescent="0.35">
      <c r="G1368" s="1"/>
    </row>
    <row r="1369" spans="7:7" x14ac:dyDescent="0.35">
      <c r="G1369" s="1"/>
    </row>
    <row r="1370" spans="7:7" x14ac:dyDescent="0.35">
      <c r="G1370" s="1"/>
    </row>
    <row r="1371" spans="7:7" x14ac:dyDescent="0.35">
      <c r="G1371" s="1"/>
    </row>
    <row r="1372" spans="7:7" x14ac:dyDescent="0.35">
      <c r="G1372" s="1"/>
    </row>
    <row r="1373" spans="7:7" x14ac:dyDescent="0.35">
      <c r="G1373" s="1"/>
    </row>
    <row r="1374" spans="7:7" x14ac:dyDescent="0.35">
      <c r="G1374" s="1"/>
    </row>
    <row r="1375" spans="7:7" x14ac:dyDescent="0.35">
      <c r="G1375" s="1"/>
    </row>
    <row r="1376" spans="7:7" x14ac:dyDescent="0.35">
      <c r="G1376" s="1"/>
    </row>
    <row r="1377" spans="7:7" x14ac:dyDescent="0.35">
      <c r="G1377" s="1"/>
    </row>
    <row r="1378" spans="7:7" x14ac:dyDescent="0.35">
      <c r="G1378" s="1"/>
    </row>
    <row r="1379" spans="7:7" x14ac:dyDescent="0.35">
      <c r="G1379" s="1"/>
    </row>
    <row r="1380" spans="7:7" x14ac:dyDescent="0.35">
      <c r="G1380" s="1"/>
    </row>
    <row r="1381" spans="7:7" x14ac:dyDescent="0.35">
      <c r="G1381" s="1"/>
    </row>
    <row r="1382" spans="7:7" x14ac:dyDescent="0.35">
      <c r="G1382" s="1"/>
    </row>
    <row r="1383" spans="7:7" x14ac:dyDescent="0.35">
      <c r="G1383" s="1"/>
    </row>
    <row r="1384" spans="7:7" x14ac:dyDescent="0.35">
      <c r="G1384" s="1"/>
    </row>
    <row r="1385" spans="7:7" x14ac:dyDescent="0.35">
      <c r="G1385" s="1"/>
    </row>
    <row r="1386" spans="7:7" x14ac:dyDescent="0.35">
      <c r="G1386" s="1"/>
    </row>
    <row r="1387" spans="7:7" x14ac:dyDescent="0.35">
      <c r="G1387" s="1"/>
    </row>
    <row r="1388" spans="7:7" x14ac:dyDescent="0.35">
      <c r="G1388" s="1"/>
    </row>
    <row r="1389" spans="7:7" x14ac:dyDescent="0.35">
      <c r="G1389" s="1"/>
    </row>
    <row r="1390" spans="7:7" x14ac:dyDescent="0.35">
      <c r="G1390" s="1"/>
    </row>
    <row r="1391" spans="7:7" x14ac:dyDescent="0.35">
      <c r="G1391" s="1"/>
    </row>
    <row r="1392" spans="7:7" x14ac:dyDescent="0.35">
      <c r="G1392" s="1"/>
    </row>
    <row r="1393" spans="7:7" x14ac:dyDescent="0.35">
      <c r="G1393" s="1"/>
    </row>
    <row r="1394" spans="7:7" x14ac:dyDescent="0.35">
      <c r="G1394" s="1"/>
    </row>
    <row r="1395" spans="7:7" x14ac:dyDescent="0.35">
      <c r="G1395" s="1"/>
    </row>
    <row r="1396" spans="7:7" x14ac:dyDescent="0.35">
      <c r="G1396" s="1"/>
    </row>
    <row r="1397" spans="7:7" x14ac:dyDescent="0.35">
      <c r="G1397" s="1"/>
    </row>
    <row r="1398" spans="7:7" x14ac:dyDescent="0.35">
      <c r="G1398" s="1"/>
    </row>
    <row r="1399" spans="7:7" x14ac:dyDescent="0.35">
      <c r="G1399" s="1"/>
    </row>
    <row r="1400" spans="7:7" x14ac:dyDescent="0.35">
      <c r="G1400" s="1"/>
    </row>
    <row r="1401" spans="7:7" x14ac:dyDescent="0.35">
      <c r="G1401" s="1"/>
    </row>
    <row r="1402" spans="7:7" x14ac:dyDescent="0.35">
      <c r="G1402" s="1"/>
    </row>
    <row r="1403" spans="7:7" x14ac:dyDescent="0.35">
      <c r="G1403" s="1"/>
    </row>
    <row r="1404" spans="7:7" x14ac:dyDescent="0.35">
      <c r="G1404" s="1"/>
    </row>
    <row r="1405" spans="7:7" x14ac:dyDescent="0.35">
      <c r="G1405" s="1"/>
    </row>
    <row r="1406" spans="7:7" x14ac:dyDescent="0.35">
      <c r="G1406" s="1"/>
    </row>
    <row r="1407" spans="7:7" x14ac:dyDescent="0.35">
      <c r="G1407" s="1"/>
    </row>
    <row r="1408" spans="7:7" x14ac:dyDescent="0.35">
      <c r="G1408" s="1"/>
    </row>
    <row r="1409" spans="7:7" x14ac:dyDescent="0.35">
      <c r="G1409" s="1"/>
    </row>
    <row r="1410" spans="7:7" x14ac:dyDescent="0.35">
      <c r="G1410" s="1"/>
    </row>
    <row r="1411" spans="7:7" x14ac:dyDescent="0.35">
      <c r="G1411" s="1"/>
    </row>
    <row r="1412" spans="7:7" x14ac:dyDescent="0.35">
      <c r="G1412" s="1"/>
    </row>
    <row r="1413" spans="7:7" x14ac:dyDescent="0.35">
      <c r="G1413" s="1"/>
    </row>
    <row r="1414" spans="7:7" x14ac:dyDescent="0.35">
      <c r="G1414" s="1"/>
    </row>
    <row r="1415" spans="7:7" x14ac:dyDescent="0.35">
      <c r="G1415" s="1"/>
    </row>
    <row r="1416" spans="7:7" x14ac:dyDescent="0.35">
      <c r="G1416" s="1"/>
    </row>
    <row r="1417" spans="7:7" x14ac:dyDescent="0.35">
      <c r="G1417" s="1"/>
    </row>
    <row r="1418" spans="7:7" x14ac:dyDescent="0.35">
      <c r="G1418" s="1"/>
    </row>
    <row r="1419" spans="7:7" x14ac:dyDescent="0.35">
      <c r="G1419" s="1"/>
    </row>
    <row r="1420" spans="7:7" x14ac:dyDescent="0.35">
      <c r="G1420" s="1"/>
    </row>
    <row r="1421" spans="7:7" x14ac:dyDescent="0.35">
      <c r="G1421" s="1"/>
    </row>
    <row r="1422" spans="7:7" x14ac:dyDescent="0.35">
      <c r="G1422" s="1"/>
    </row>
    <row r="1423" spans="7:7" x14ac:dyDescent="0.35">
      <c r="G1423" s="1"/>
    </row>
    <row r="1424" spans="7:7" x14ac:dyDescent="0.35">
      <c r="G1424" s="1"/>
    </row>
    <row r="1425" spans="7:7" x14ac:dyDescent="0.35">
      <c r="G1425" s="1"/>
    </row>
    <row r="1426" spans="7:7" x14ac:dyDescent="0.35">
      <c r="G1426" s="1"/>
    </row>
    <row r="1427" spans="7:7" x14ac:dyDescent="0.35">
      <c r="G1427" s="1"/>
    </row>
    <row r="1428" spans="7:7" x14ac:dyDescent="0.35">
      <c r="G1428" s="1"/>
    </row>
    <row r="1429" spans="7:7" x14ac:dyDescent="0.35">
      <c r="G1429" s="1"/>
    </row>
    <row r="1430" spans="7:7" x14ac:dyDescent="0.35">
      <c r="G1430" s="1"/>
    </row>
    <row r="1431" spans="7:7" x14ac:dyDescent="0.35">
      <c r="G1431" s="1"/>
    </row>
    <row r="1432" spans="7:7" x14ac:dyDescent="0.35">
      <c r="G1432" s="1"/>
    </row>
    <row r="1433" spans="7:7" x14ac:dyDescent="0.35">
      <c r="G1433" s="1"/>
    </row>
    <row r="1434" spans="7:7" x14ac:dyDescent="0.35">
      <c r="G1434" s="1"/>
    </row>
    <row r="1435" spans="7:7" x14ac:dyDescent="0.35">
      <c r="G1435" s="1"/>
    </row>
    <row r="1436" spans="7:7" x14ac:dyDescent="0.35">
      <c r="G1436" s="1"/>
    </row>
    <row r="1437" spans="7:7" x14ac:dyDescent="0.35">
      <c r="G1437" s="1"/>
    </row>
    <row r="1438" spans="7:7" x14ac:dyDescent="0.35">
      <c r="G1438" s="1"/>
    </row>
    <row r="1439" spans="7:7" x14ac:dyDescent="0.35">
      <c r="G1439" s="1"/>
    </row>
    <row r="1440" spans="7:7" x14ac:dyDescent="0.35">
      <c r="G1440" s="1"/>
    </row>
    <row r="1441" spans="7:7" x14ac:dyDescent="0.35">
      <c r="G1441" s="1"/>
    </row>
    <row r="1442" spans="7:7" x14ac:dyDescent="0.35">
      <c r="G1442" s="1"/>
    </row>
    <row r="1443" spans="7:7" x14ac:dyDescent="0.35">
      <c r="G1443" s="1"/>
    </row>
    <row r="1444" spans="7:7" x14ac:dyDescent="0.35">
      <c r="G1444" s="1"/>
    </row>
    <row r="1445" spans="7:7" x14ac:dyDescent="0.35">
      <c r="G1445" s="1"/>
    </row>
    <row r="1446" spans="7:7" x14ac:dyDescent="0.35">
      <c r="G1446" s="1"/>
    </row>
    <row r="1447" spans="7:7" x14ac:dyDescent="0.35">
      <c r="G1447" s="1"/>
    </row>
    <row r="1448" spans="7:7" x14ac:dyDescent="0.35">
      <c r="G1448" s="1"/>
    </row>
    <row r="1449" spans="7:7" x14ac:dyDescent="0.35">
      <c r="G1449" s="1"/>
    </row>
    <row r="1450" spans="7:7" x14ac:dyDescent="0.35">
      <c r="G1450" s="1"/>
    </row>
    <row r="1451" spans="7:7" x14ac:dyDescent="0.35">
      <c r="G1451" s="1"/>
    </row>
    <row r="1452" spans="7:7" x14ac:dyDescent="0.35">
      <c r="G1452" s="1"/>
    </row>
    <row r="1453" spans="7:7" x14ac:dyDescent="0.35">
      <c r="G1453" s="1"/>
    </row>
    <row r="1454" spans="7:7" x14ac:dyDescent="0.35">
      <c r="G1454" s="1"/>
    </row>
    <row r="1455" spans="7:7" x14ac:dyDescent="0.35">
      <c r="G1455" s="1"/>
    </row>
    <row r="1456" spans="7:7" x14ac:dyDescent="0.35">
      <c r="G1456" s="1"/>
    </row>
    <row r="1457" spans="7:7" x14ac:dyDescent="0.35">
      <c r="G1457" s="1"/>
    </row>
    <row r="1458" spans="7:7" x14ac:dyDescent="0.35">
      <c r="G1458" s="1"/>
    </row>
    <row r="1459" spans="7:7" x14ac:dyDescent="0.35">
      <c r="G1459" s="1"/>
    </row>
    <row r="1460" spans="7:7" x14ac:dyDescent="0.35">
      <c r="G1460" s="1"/>
    </row>
    <row r="1461" spans="7:7" x14ac:dyDescent="0.35">
      <c r="G1461" s="1"/>
    </row>
    <row r="1462" spans="7:7" x14ac:dyDescent="0.35">
      <c r="G1462" s="1"/>
    </row>
    <row r="1463" spans="7:7" x14ac:dyDescent="0.35">
      <c r="G1463" s="1"/>
    </row>
    <row r="1464" spans="7:7" x14ac:dyDescent="0.35">
      <c r="G1464" s="1"/>
    </row>
    <row r="1465" spans="7:7" x14ac:dyDescent="0.35">
      <c r="G1465" s="1"/>
    </row>
    <row r="1466" spans="7:7" x14ac:dyDescent="0.35">
      <c r="G1466" s="1"/>
    </row>
    <row r="1467" spans="7:7" x14ac:dyDescent="0.35">
      <c r="G1467" s="1"/>
    </row>
    <row r="1468" spans="7:7" x14ac:dyDescent="0.35">
      <c r="G1468" s="1"/>
    </row>
    <row r="1469" spans="7:7" x14ac:dyDescent="0.35">
      <c r="G1469" s="1"/>
    </row>
    <row r="1470" spans="7:7" x14ac:dyDescent="0.35">
      <c r="G1470" s="1"/>
    </row>
    <row r="1471" spans="7:7" x14ac:dyDescent="0.35">
      <c r="G1471" s="1"/>
    </row>
    <row r="1472" spans="7:7" x14ac:dyDescent="0.35">
      <c r="G1472" s="1"/>
    </row>
    <row r="1473" spans="7:7" x14ac:dyDescent="0.35">
      <c r="G1473" s="1"/>
    </row>
    <row r="1474" spans="7:7" x14ac:dyDescent="0.35">
      <c r="G1474" s="1"/>
    </row>
    <row r="1475" spans="7:7" x14ac:dyDescent="0.35">
      <c r="G1475" s="1"/>
    </row>
    <row r="1476" spans="7:7" x14ac:dyDescent="0.35">
      <c r="G1476" s="1"/>
    </row>
    <row r="1477" spans="7:7" x14ac:dyDescent="0.35">
      <c r="G1477" s="1"/>
    </row>
    <row r="1478" spans="7:7" x14ac:dyDescent="0.35">
      <c r="G1478" s="1"/>
    </row>
    <row r="1479" spans="7:7" x14ac:dyDescent="0.35">
      <c r="G1479" s="1"/>
    </row>
    <row r="1480" spans="7:7" x14ac:dyDescent="0.35">
      <c r="G1480" s="1"/>
    </row>
    <row r="1481" spans="7:7" x14ac:dyDescent="0.35">
      <c r="G1481" s="1"/>
    </row>
    <row r="1482" spans="7:7" x14ac:dyDescent="0.35">
      <c r="G1482" s="1"/>
    </row>
    <row r="1483" spans="7:7" x14ac:dyDescent="0.35">
      <c r="G1483" s="1"/>
    </row>
    <row r="1484" spans="7:7" x14ac:dyDescent="0.35">
      <c r="G1484" s="1"/>
    </row>
    <row r="1485" spans="7:7" x14ac:dyDescent="0.35">
      <c r="G1485" s="1"/>
    </row>
    <row r="1486" spans="7:7" x14ac:dyDescent="0.35">
      <c r="G1486" s="1"/>
    </row>
    <row r="1487" spans="7:7" x14ac:dyDescent="0.35">
      <c r="G1487" s="1"/>
    </row>
    <row r="1488" spans="7:7" x14ac:dyDescent="0.35">
      <c r="G1488" s="1"/>
    </row>
    <row r="1489" spans="7:7" x14ac:dyDescent="0.35">
      <c r="G1489" s="1"/>
    </row>
    <row r="1490" spans="7:7" x14ac:dyDescent="0.35">
      <c r="G1490" s="1"/>
    </row>
    <row r="1491" spans="7:7" x14ac:dyDescent="0.35">
      <c r="G1491" s="1"/>
    </row>
    <row r="1492" spans="7:7" x14ac:dyDescent="0.35">
      <c r="G1492" s="1"/>
    </row>
    <row r="1493" spans="7:7" x14ac:dyDescent="0.35">
      <c r="G1493" s="1"/>
    </row>
    <row r="1494" spans="7:7" x14ac:dyDescent="0.35">
      <c r="G1494" s="1"/>
    </row>
    <row r="1495" spans="7:7" x14ac:dyDescent="0.35">
      <c r="G1495" s="1"/>
    </row>
    <row r="1496" spans="7:7" x14ac:dyDescent="0.35">
      <c r="G1496" s="1"/>
    </row>
    <row r="1497" spans="7:7" x14ac:dyDescent="0.35">
      <c r="G1497" s="1"/>
    </row>
    <row r="1498" spans="7:7" x14ac:dyDescent="0.35">
      <c r="G1498" s="1"/>
    </row>
    <row r="1499" spans="7:7" x14ac:dyDescent="0.35">
      <c r="G1499" s="1"/>
    </row>
    <row r="1500" spans="7:7" x14ac:dyDescent="0.35">
      <c r="G1500" s="1"/>
    </row>
    <row r="1501" spans="7:7" x14ac:dyDescent="0.35">
      <c r="G1501" s="1"/>
    </row>
    <row r="1502" spans="7:7" x14ac:dyDescent="0.35">
      <c r="G1502" s="1"/>
    </row>
    <row r="1503" spans="7:7" x14ac:dyDescent="0.35">
      <c r="G1503" s="1"/>
    </row>
    <row r="1504" spans="7:7" x14ac:dyDescent="0.35">
      <c r="G1504" s="1"/>
    </row>
    <row r="1505" spans="7:7" x14ac:dyDescent="0.35">
      <c r="G1505" s="1"/>
    </row>
    <row r="1506" spans="7:7" x14ac:dyDescent="0.35">
      <c r="G1506" s="1"/>
    </row>
    <row r="1507" spans="7:7" x14ac:dyDescent="0.35">
      <c r="G1507" s="1"/>
    </row>
    <row r="1508" spans="7:7" x14ac:dyDescent="0.35">
      <c r="G1508" s="1"/>
    </row>
    <row r="1509" spans="7:7" x14ac:dyDescent="0.35">
      <c r="G1509" s="1"/>
    </row>
    <row r="1510" spans="7:7" x14ac:dyDescent="0.35">
      <c r="G1510" s="1"/>
    </row>
    <row r="1511" spans="7:7" x14ac:dyDescent="0.35">
      <c r="G1511" s="1"/>
    </row>
    <row r="1512" spans="7:7" x14ac:dyDescent="0.35">
      <c r="G1512" s="1"/>
    </row>
    <row r="1513" spans="7:7" x14ac:dyDescent="0.35">
      <c r="G1513" s="1"/>
    </row>
    <row r="1514" spans="7:7" x14ac:dyDescent="0.35">
      <c r="G1514" s="1"/>
    </row>
    <row r="1515" spans="7:7" x14ac:dyDescent="0.35">
      <c r="G1515" s="1"/>
    </row>
    <row r="1516" spans="7:7" x14ac:dyDescent="0.35">
      <c r="G1516" s="1"/>
    </row>
    <row r="1517" spans="7:7" x14ac:dyDescent="0.35">
      <c r="G1517" s="1"/>
    </row>
    <row r="1518" spans="7:7" x14ac:dyDescent="0.35">
      <c r="G1518" s="1"/>
    </row>
    <row r="1519" spans="7:7" x14ac:dyDescent="0.35">
      <c r="G1519" s="1"/>
    </row>
    <row r="1520" spans="7:7" x14ac:dyDescent="0.35">
      <c r="G1520" s="1"/>
    </row>
    <row r="1521" spans="7:7" x14ac:dyDescent="0.35">
      <c r="G1521" s="1"/>
    </row>
    <row r="1522" spans="7:7" x14ac:dyDescent="0.35">
      <c r="G1522" s="1"/>
    </row>
    <row r="1523" spans="7:7" x14ac:dyDescent="0.35">
      <c r="G1523" s="1"/>
    </row>
    <row r="1524" spans="7:7" x14ac:dyDescent="0.35">
      <c r="G1524" s="1"/>
    </row>
    <row r="1525" spans="7:7" x14ac:dyDescent="0.35">
      <c r="G1525" s="1"/>
    </row>
    <row r="1526" spans="7:7" x14ac:dyDescent="0.35">
      <c r="G1526" s="1"/>
    </row>
    <row r="1527" spans="7:7" x14ac:dyDescent="0.35">
      <c r="G1527" s="1"/>
    </row>
    <row r="1528" spans="7:7" x14ac:dyDescent="0.35">
      <c r="G1528" s="1"/>
    </row>
    <row r="1529" spans="7:7" x14ac:dyDescent="0.35">
      <c r="G1529" s="1"/>
    </row>
    <row r="1530" spans="7:7" x14ac:dyDescent="0.35">
      <c r="G1530" s="1"/>
    </row>
    <row r="1531" spans="7:7" x14ac:dyDescent="0.35">
      <c r="G1531" s="1"/>
    </row>
    <row r="1532" spans="7:7" x14ac:dyDescent="0.35">
      <c r="G1532" s="1"/>
    </row>
    <row r="1533" spans="7:7" x14ac:dyDescent="0.35">
      <c r="G1533" s="1"/>
    </row>
    <row r="1534" spans="7:7" x14ac:dyDescent="0.35">
      <c r="G1534" s="1"/>
    </row>
    <row r="1535" spans="7:7" x14ac:dyDescent="0.35">
      <c r="G1535" s="1"/>
    </row>
    <row r="1536" spans="7:7" x14ac:dyDescent="0.35">
      <c r="G1536" s="1"/>
    </row>
    <row r="1537" spans="7:7" x14ac:dyDescent="0.35">
      <c r="G1537" s="1"/>
    </row>
    <row r="1538" spans="7:7" x14ac:dyDescent="0.35">
      <c r="G1538" s="1"/>
    </row>
    <row r="1539" spans="7:7" x14ac:dyDescent="0.35">
      <c r="G1539" s="1"/>
    </row>
    <row r="1540" spans="7:7" x14ac:dyDescent="0.35">
      <c r="G1540" s="1"/>
    </row>
    <row r="1541" spans="7:7" x14ac:dyDescent="0.35">
      <c r="G1541" s="1"/>
    </row>
    <row r="1542" spans="7:7" x14ac:dyDescent="0.35">
      <c r="G1542" s="1"/>
    </row>
    <row r="1543" spans="7:7" x14ac:dyDescent="0.35">
      <c r="G1543" s="1"/>
    </row>
    <row r="1544" spans="7:7" x14ac:dyDescent="0.35">
      <c r="G1544" s="1"/>
    </row>
    <row r="1545" spans="7:7" x14ac:dyDescent="0.35">
      <c r="G1545" s="1"/>
    </row>
    <row r="1546" spans="7:7" x14ac:dyDescent="0.35">
      <c r="G1546" s="1"/>
    </row>
    <row r="1547" spans="7:7" x14ac:dyDescent="0.35">
      <c r="G1547" s="1"/>
    </row>
    <row r="1548" spans="7:7" x14ac:dyDescent="0.35">
      <c r="G1548" s="1"/>
    </row>
    <row r="1549" spans="7:7" x14ac:dyDescent="0.35">
      <c r="G1549" s="1"/>
    </row>
    <row r="1550" spans="7:7" x14ac:dyDescent="0.35">
      <c r="G1550" s="1"/>
    </row>
    <row r="1551" spans="7:7" x14ac:dyDescent="0.35">
      <c r="G1551" s="1"/>
    </row>
    <row r="1552" spans="7:7" x14ac:dyDescent="0.35">
      <c r="G1552" s="1"/>
    </row>
    <row r="1553" spans="7:7" x14ac:dyDescent="0.35">
      <c r="G1553" s="1"/>
    </row>
    <row r="1554" spans="7:7" x14ac:dyDescent="0.35">
      <c r="G1554" s="1"/>
    </row>
    <row r="1555" spans="7:7" x14ac:dyDescent="0.35">
      <c r="G1555" s="1"/>
    </row>
    <row r="1556" spans="7:7" x14ac:dyDescent="0.35">
      <c r="G1556" s="1"/>
    </row>
    <row r="1557" spans="7:7" x14ac:dyDescent="0.35">
      <c r="G1557" s="1"/>
    </row>
    <row r="1558" spans="7:7" x14ac:dyDescent="0.35">
      <c r="G1558" s="1"/>
    </row>
    <row r="1559" spans="7:7" x14ac:dyDescent="0.35">
      <c r="G1559" s="1"/>
    </row>
    <row r="1560" spans="7:7" x14ac:dyDescent="0.35">
      <c r="G1560" s="1"/>
    </row>
    <row r="1561" spans="7:7" x14ac:dyDescent="0.35">
      <c r="G1561" s="1"/>
    </row>
    <row r="1562" spans="7:7" x14ac:dyDescent="0.35">
      <c r="G1562" s="1"/>
    </row>
    <row r="1563" spans="7:7" x14ac:dyDescent="0.35">
      <c r="G1563" s="1"/>
    </row>
    <row r="1564" spans="7:7" x14ac:dyDescent="0.35">
      <c r="G1564" s="1"/>
    </row>
    <row r="1565" spans="7:7" x14ac:dyDescent="0.35">
      <c r="G1565" s="1"/>
    </row>
    <row r="1566" spans="7:7" x14ac:dyDescent="0.35">
      <c r="G1566" s="1"/>
    </row>
    <row r="1567" spans="7:7" x14ac:dyDescent="0.35">
      <c r="G1567" s="1"/>
    </row>
    <row r="1568" spans="7:7" x14ac:dyDescent="0.35">
      <c r="G1568" s="1"/>
    </row>
    <row r="1569" spans="7:7" x14ac:dyDescent="0.35">
      <c r="G1569" s="1"/>
    </row>
    <row r="1570" spans="7:7" x14ac:dyDescent="0.35">
      <c r="G1570" s="1"/>
    </row>
    <row r="1571" spans="7:7" x14ac:dyDescent="0.35">
      <c r="G1571" s="1"/>
    </row>
    <row r="1572" spans="7:7" x14ac:dyDescent="0.35">
      <c r="G1572" s="1"/>
    </row>
    <row r="1573" spans="7:7" x14ac:dyDescent="0.35">
      <c r="G1573" s="1"/>
    </row>
    <row r="1574" spans="7:7" x14ac:dyDescent="0.35">
      <c r="G1574" s="1"/>
    </row>
    <row r="1575" spans="7:7" x14ac:dyDescent="0.35">
      <c r="G1575" s="1"/>
    </row>
    <row r="1576" spans="7:7" x14ac:dyDescent="0.35">
      <c r="G1576" s="1"/>
    </row>
    <row r="1577" spans="7:7" x14ac:dyDescent="0.35">
      <c r="G1577" s="1"/>
    </row>
    <row r="1578" spans="7:7" x14ac:dyDescent="0.35">
      <c r="G1578" s="1"/>
    </row>
    <row r="1579" spans="7:7" x14ac:dyDescent="0.35">
      <c r="G1579" s="1"/>
    </row>
    <row r="1580" spans="7:7" x14ac:dyDescent="0.35">
      <c r="G1580" s="1"/>
    </row>
    <row r="1581" spans="7:7" x14ac:dyDescent="0.35">
      <c r="G1581" s="1"/>
    </row>
    <row r="1582" spans="7:7" x14ac:dyDescent="0.35">
      <c r="G1582" s="1"/>
    </row>
    <row r="1583" spans="7:7" x14ac:dyDescent="0.35">
      <c r="G1583" s="1"/>
    </row>
    <row r="1584" spans="7:7" x14ac:dyDescent="0.35">
      <c r="G1584" s="1"/>
    </row>
    <row r="1585" spans="7:7" x14ac:dyDescent="0.35">
      <c r="G1585" s="1"/>
    </row>
    <row r="1586" spans="7:7" x14ac:dyDescent="0.35">
      <c r="G1586" s="1"/>
    </row>
    <row r="1587" spans="7:7" x14ac:dyDescent="0.35">
      <c r="G1587" s="1"/>
    </row>
    <row r="1588" spans="7:7" x14ac:dyDescent="0.35">
      <c r="G1588" s="1"/>
    </row>
    <row r="1589" spans="7:7" x14ac:dyDescent="0.35">
      <c r="G1589" s="1"/>
    </row>
    <row r="1590" spans="7:7" x14ac:dyDescent="0.35">
      <c r="G1590" s="1"/>
    </row>
    <row r="1591" spans="7:7" x14ac:dyDescent="0.35">
      <c r="G1591" s="1"/>
    </row>
    <row r="1592" spans="7:7" x14ac:dyDescent="0.35">
      <c r="G1592" s="1"/>
    </row>
    <row r="1593" spans="7:7" x14ac:dyDescent="0.35">
      <c r="G1593" s="1"/>
    </row>
    <row r="1594" spans="7:7" x14ac:dyDescent="0.35">
      <c r="G1594" s="1"/>
    </row>
    <row r="1595" spans="7:7" x14ac:dyDescent="0.35">
      <c r="G1595" s="1"/>
    </row>
    <row r="1596" spans="7:7" x14ac:dyDescent="0.35">
      <c r="G1596" s="1"/>
    </row>
    <row r="1597" spans="7:7" x14ac:dyDescent="0.35">
      <c r="G1597" s="1"/>
    </row>
    <row r="1598" spans="7:7" x14ac:dyDescent="0.35">
      <c r="G1598" s="1"/>
    </row>
    <row r="1599" spans="7:7" x14ac:dyDescent="0.35">
      <c r="G1599" s="1"/>
    </row>
    <row r="1600" spans="7:7" x14ac:dyDescent="0.35">
      <c r="G1600" s="1"/>
    </row>
    <row r="1601" spans="7:7" x14ac:dyDescent="0.35">
      <c r="G1601" s="1"/>
    </row>
    <row r="1602" spans="7:7" x14ac:dyDescent="0.35">
      <c r="G1602" s="1"/>
    </row>
    <row r="1603" spans="7:7" x14ac:dyDescent="0.35">
      <c r="G1603" s="1"/>
    </row>
    <row r="1604" spans="7:7" x14ac:dyDescent="0.35">
      <c r="G1604" s="1"/>
    </row>
    <row r="1605" spans="7:7" x14ac:dyDescent="0.35">
      <c r="G1605" s="1"/>
    </row>
    <row r="1606" spans="7:7" x14ac:dyDescent="0.35">
      <c r="G1606" s="1"/>
    </row>
    <row r="1607" spans="7:7" x14ac:dyDescent="0.35">
      <c r="G1607" s="1"/>
    </row>
    <row r="1608" spans="7:7" x14ac:dyDescent="0.35">
      <c r="G1608" s="1"/>
    </row>
    <row r="1609" spans="7:7" x14ac:dyDescent="0.35">
      <c r="G1609" s="1"/>
    </row>
    <row r="1610" spans="7:7" x14ac:dyDescent="0.35">
      <c r="G1610" s="1"/>
    </row>
    <row r="1611" spans="7:7" x14ac:dyDescent="0.35">
      <c r="G1611" s="1"/>
    </row>
    <row r="1612" spans="7:7" x14ac:dyDescent="0.35">
      <c r="G1612" s="1"/>
    </row>
    <row r="1613" spans="7:7" x14ac:dyDescent="0.35">
      <c r="G1613" s="1"/>
    </row>
    <row r="1614" spans="7:7" x14ac:dyDescent="0.35">
      <c r="G1614" s="1"/>
    </row>
    <row r="1615" spans="7:7" x14ac:dyDescent="0.35">
      <c r="G1615" s="1"/>
    </row>
    <row r="1616" spans="7:7" x14ac:dyDescent="0.35">
      <c r="G1616" s="1"/>
    </row>
    <row r="1617" spans="7:7" x14ac:dyDescent="0.35">
      <c r="G1617" s="1"/>
    </row>
    <row r="1618" spans="7:7" x14ac:dyDescent="0.35">
      <c r="G1618" s="1"/>
    </row>
    <row r="1619" spans="7:7" x14ac:dyDescent="0.35">
      <c r="G1619" s="1"/>
    </row>
    <row r="1620" spans="7:7" x14ac:dyDescent="0.35">
      <c r="G1620" s="1"/>
    </row>
    <row r="1621" spans="7:7" x14ac:dyDescent="0.35">
      <c r="G1621" s="1"/>
    </row>
    <row r="1622" spans="7:7" x14ac:dyDescent="0.35">
      <c r="G1622" s="1"/>
    </row>
    <row r="1623" spans="7:7" x14ac:dyDescent="0.35">
      <c r="G1623" s="1"/>
    </row>
    <row r="1624" spans="7:7" x14ac:dyDescent="0.35">
      <c r="G1624" s="1"/>
    </row>
    <row r="1625" spans="7:7" x14ac:dyDescent="0.35">
      <c r="G1625" s="1"/>
    </row>
    <row r="1626" spans="7:7" x14ac:dyDescent="0.35">
      <c r="G1626" s="1"/>
    </row>
    <row r="1627" spans="7:7" x14ac:dyDescent="0.35">
      <c r="G1627" s="1"/>
    </row>
    <row r="1628" spans="7:7" x14ac:dyDescent="0.35">
      <c r="G1628" s="1"/>
    </row>
    <row r="1629" spans="7:7" x14ac:dyDescent="0.35">
      <c r="G1629" s="1"/>
    </row>
    <row r="1630" spans="7:7" x14ac:dyDescent="0.35">
      <c r="G1630" s="1"/>
    </row>
    <row r="1631" spans="7:7" x14ac:dyDescent="0.35">
      <c r="G1631" s="1"/>
    </row>
    <row r="1632" spans="7:7" x14ac:dyDescent="0.35">
      <c r="G1632" s="1"/>
    </row>
    <row r="1633" spans="7:7" x14ac:dyDescent="0.35">
      <c r="G1633" s="1"/>
    </row>
    <row r="1634" spans="7:7" x14ac:dyDescent="0.35">
      <c r="G1634" s="1"/>
    </row>
    <row r="1635" spans="7:7" x14ac:dyDescent="0.35">
      <c r="G1635" s="1"/>
    </row>
    <row r="1636" spans="7:7" x14ac:dyDescent="0.35">
      <c r="G1636" s="1"/>
    </row>
    <row r="1637" spans="7:7" x14ac:dyDescent="0.35">
      <c r="G1637" s="1"/>
    </row>
    <row r="1638" spans="7:7" x14ac:dyDescent="0.35">
      <c r="G1638" s="1"/>
    </row>
    <row r="1639" spans="7:7" x14ac:dyDescent="0.35">
      <c r="G1639" s="1"/>
    </row>
    <row r="1640" spans="7:7" x14ac:dyDescent="0.35">
      <c r="G1640" s="1"/>
    </row>
    <row r="1641" spans="7:7" x14ac:dyDescent="0.35">
      <c r="G1641" s="1"/>
    </row>
    <row r="1642" spans="7:7" x14ac:dyDescent="0.35">
      <c r="G1642" s="1"/>
    </row>
    <row r="1643" spans="7:7" x14ac:dyDescent="0.35">
      <c r="G1643" s="1"/>
    </row>
    <row r="1644" spans="7:7" x14ac:dyDescent="0.35">
      <c r="G1644" s="1"/>
    </row>
    <row r="1645" spans="7:7" x14ac:dyDescent="0.35">
      <c r="G1645" s="1"/>
    </row>
    <row r="1646" spans="7:7" x14ac:dyDescent="0.35">
      <c r="G1646" s="1"/>
    </row>
    <row r="1647" spans="7:7" x14ac:dyDescent="0.35">
      <c r="G1647" s="1"/>
    </row>
    <row r="1648" spans="7:7" x14ac:dyDescent="0.35">
      <c r="G1648" s="1"/>
    </row>
    <row r="1649" spans="7:7" x14ac:dyDescent="0.35">
      <c r="G1649" s="1"/>
    </row>
    <row r="1650" spans="7:7" x14ac:dyDescent="0.35">
      <c r="G1650" s="1"/>
    </row>
    <row r="1651" spans="7:7" x14ac:dyDescent="0.35">
      <c r="G1651" s="1"/>
    </row>
    <row r="1652" spans="7:7" x14ac:dyDescent="0.35">
      <c r="G1652" s="1"/>
    </row>
    <row r="1653" spans="7:7" x14ac:dyDescent="0.35">
      <c r="G1653" s="1"/>
    </row>
    <row r="1654" spans="7:7" x14ac:dyDescent="0.35">
      <c r="G1654" s="1"/>
    </row>
    <row r="1655" spans="7:7" x14ac:dyDescent="0.35">
      <c r="G1655" s="1"/>
    </row>
    <row r="1656" spans="7:7" x14ac:dyDescent="0.35">
      <c r="G1656" s="1"/>
    </row>
    <row r="1657" spans="7:7" x14ac:dyDescent="0.35">
      <c r="G1657" s="1"/>
    </row>
    <row r="1658" spans="7:7" x14ac:dyDescent="0.35">
      <c r="G1658" s="1"/>
    </row>
    <row r="1659" spans="7:7" x14ac:dyDescent="0.35">
      <c r="G1659" s="1"/>
    </row>
    <row r="1660" spans="7:7" x14ac:dyDescent="0.35">
      <c r="G1660" s="1"/>
    </row>
    <row r="1661" spans="7:7" x14ac:dyDescent="0.35">
      <c r="G1661" s="1"/>
    </row>
    <row r="1662" spans="7:7" x14ac:dyDescent="0.35">
      <c r="G1662" s="1"/>
    </row>
    <row r="1663" spans="7:7" x14ac:dyDescent="0.35">
      <c r="G1663" s="1"/>
    </row>
    <row r="1664" spans="7:7" x14ac:dyDescent="0.35">
      <c r="G1664" s="1"/>
    </row>
    <row r="1665" spans="7:7" x14ac:dyDescent="0.35">
      <c r="G1665" s="1"/>
    </row>
    <row r="1666" spans="7:7" x14ac:dyDescent="0.35">
      <c r="G1666" s="1"/>
    </row>
    <row r="1667" spans="7:7" x14ac:dyDescent="0.35">
      <c r="G1667" s="1"/>
    </row>
    <row r="1668" spans="7:7" x14ac:dyDescent="0.35">
      <c r="G1668" s="1"/>
    </row>
    <row r="1669" spans="7:7" x14ac:dyDescent="0.35">
      <c r="G1669" s="1"/>
    </row>
    <row r="1670" spans="7:7" x14ac:dyDescent="0.35">
      <c r="G1670" s="1"/>
    </row>
    <row r="1671" spans="7:7" x14ac:dyDescent="0.35">
      <c r="G1671" s="1"/>
    </row>
    <row r="1672" spans="7:7" x14ac:dyDescent="0.35">
      <c r="G1672" s="1"/>
    </row>
    <row r="1673" spans="7:7" x14ac:dyDescent="0.35">
      <c r="G1673" s="1"/>
    </row>
    <row r="1674" spans="7:7" x14ac:dyDescent="0.35">
      <c r="G1674" s="1"/>
    </row>
    <row r="1675" spans="7:7" x14ac:dyDescent="0.35">
      <c r="G1675" s="1"/>
    </row>
    <row r="1676" spans="7:7" x14ac:dyDescent="0.35">
      <c r="G1676" s="1"/>
    </row>
    <row r="1677" spans="7:7" x14ac:dyDescent="0.35">
      <c r="G1677" s="1"/>
    </row>
    <row r="1678" spans="7:7" x14ac:dyDescent="0.35">
      <c r="G1678" s="1"/>
    </row>
    <row r="1679" spans="7:7" x14ac:dyDescent="0.35">
      <c r="G1679" s="1"/>
    </row>
    <row r="1680" spans="7:7" x14ac:dyDescent="0.35">
      <c r="G1680" s="1"/>
    </row>
    <row r="1681" spans="7:7" x14ac:dyDescent="0.35">
      <c r="G1681" s="1"/>
    </row>
    <row r="1682" spans="7:7" x14ac:dyDescent="0.35">
      <c r="G1682" s="1"/>
    </row>
    <row r="1683" spans="7:7" x14ac:dyDescent="0.35">
      <c r="G1683" s="1"/>
    </row>
    <row r="1684" spans="7:7" x14ac:dyDescent="0.35">
      <c r="G1684" s="1"/>
    </row>
    <row r="1685" spans="7:7" x14ac:dyDescent="0.35">
      <c r="G1685" s="1"/>
    </row>
    <row r="1686" spans="7:7" x14ac:dyDescent="0.35">
      <c r="G1686" s="1"/>
    </row>
    <row r="1687" spans="7:7" x14ac:dyDescent="0.35">
      <c r="G1687" s="1"/>
    </row>
    <row r="1688" spans="7:7" x14ac:dyDescent="0.35">
      <c r="G1688" s="1"/>
    </row>
    <row r="1689" spans="7:7" x14ac:dyDescent="0.35">
      <c r="G1689" s="1"/>
    </row>
    <row r="1690" spans="7:7" x14ac:dyDescent="0.35">
      <c r="G1690" s="1"/>
    </row>
    <row r="1691" spans="7:7" x14ac:dyDescent="0.35">
      <c r="G1691" s="1"/>
    </row>
    <row r="1692" spans="7:7" x14ac:dyDescent="0.35">
      <c r="G1692" s="1"/>
    </row>
    <row r="1693" spans="7:7" x14ac:dyDescent="0.35">
      <c r="G1693" s="1"/>
    </row>
    <row r="1694" spans="7:7" x14ac:dyDescent="0.35">
      <c r="G1694" s="1"/>
    </row>
    <row r="1695" spans="7:7" x14ac:dyDescent="0.35">
      <c r="G1695" s="1"/>
    </row>
    <row r="1696" spans="7:7" x14ac:dyDescent="0.35">
      <c r="G1696" s="1"/>
    </row>
    <row r="1697" spans="7:7" x14ac:dyDescent="0.35">
      <c r="G1697" s="1"/>
    </row>
    <row r="1698" spans="7:7" x14ac:dyDescent="0.35">
      <c r="G1698" s="1"/>
    </row>
    <row r="1699" spans="7:7" x14ac:dyDescent="0.35">
      <c r="G1699" s="1"/>
    </row>
    <row r="1700" spans="7:7" x14ac:dyDescent="0.35">
      <c r="G1700" s="1"/>
    </row>
    <row r="1701" spans="7:7" x14ac:dyDescent="0.35">
      <c r="G1701" s="1"/>
    </row>
    <row r="1702" spans="7:7" x14ac:dyDescent="0.35">
      <c r="G1702" s="1"/>
    </row>
    <row r="1703" spans="7:7" x14ac:dyDescent="0.35">
      <c r="G1703" s="1"/>
    </row>
    <row r="1704" spans="7:7" x14ac:dyDescent="0.35">
      <c r="G1704" s="1"/>
    </row>
    <row r="1705" spans="7:7" x14ac:dyDescent="0.35">
      <c r="G1705" s="1"/>
    </row>
    <row r="1706" spans="7:7" x14ac:dyDescent="0.35">
      <c r="G1706" s="1"/>
    </row>
    <row r="1707" spans="7:7" x14ac:dyDescent="0.35">
      <c r="G1707" s="1"/>
    </row>
    <row r="1708" spans="7:7" x14ac:dyDescent="0.35">
      <c r="G1708" s="1"/>
    </row>
    <row r="1709" spans="7:7" x14ac:dyDescent="0.35">
      <c r="G1709" s="1"/>
    </row>
    <row r="1710" spans="7:7" x14ac:dyDescent="0.35">
      <c r="G1710" s="1"/>
    </row>
    <row r="1711" spans="7:7" x14ac:dyDescent="0.35">
      <c r="G1711" s="1"/>
    </row>
    <row r="1712" spans="7:7" x14ac:dyDescent="0.35">
      <c r="G1712" s="1"/>
    </row>
    <row r="1713" spans="7:7" x14ac:dyDescent="0.35">
      <c r="G1713" s="1"/>
    </row>
    <row r="1714" spans="7:7" x14ac:dyDescent="0.35">
      <c r="G1714" s="1"/>
    </row>
    <row r="1715" spans="7:7" x14ac:dyDescent="0.35">
      <c r="G1715" s="1"/>
    </row>
    <row r="1716" spans="7:7" x14ac:dyDescent="0.35">
      <c r="G1716" s="1"/>
    </row>
    <row r="1717" spans="7:7" x14ac:dyDescent="0.35">
      <c r="G1717" s="1"/>
    </row>
    <row r="1718" spans="7:7" x14ac:dyDescent="0.35">
      <c r="G1718" s="1"/>
    </row>
    <row r="1719" spans="7:7" x14ac:dyDescent="0.35">
      <c r="G1719" s="1"/>
    </row>
    <row r="1720" spans="7:7" x14ac:dyDescent="0.35">
      <c r="G1720" s="1"/>
    </row>
    <row r="1721" spans="7:7" x14ac:dyDescent="0.35">
      <c r="G1721" s="1"/>
    </row>
    <row r="1722" spans="7:7" x14ac:dyDescent="0.35">
      <c r="G1722" s="1"/>
    </row>
    <row r="1723" spans="7:7" x14ac:dyDescent="0.35">
      <c r="G1723" s="1"/>
    </row>
    <row r="1724" spans="7:7" x14ac:dyDescent="0.35">
      <c r="G1724" s="1"/>
    </row>
    <row r="1725" spans="7:7" x14ac:dyDescent="0.35">
      <c r="G1725" s="1"/>
    </row>
    <row r="1726" spans="7:7" x14ac:dyDescent="0.35">
      <c r="G1726" s="1"/>
    </row>
    <row r="1727" spans="7:7" x14ac:dyDescent="0.35">
      <c r="G1727" s="1"/>
    </row>
    <row r="1728" spans="7:7" x14ac:dyDescent="0.35">
      <c r="G1728" s="1"/>
    </row>
    <row r="1729" spans="7:7" x14ac:dyDescent="0.35">
      <c r="G1729" s="1"/>
    </row>
    <row r="1730" spans="7:7" x14ac:dyDescent="0.35">
      <c r="G1730" s="1"/>
    </row>
    <row r="1731" spans="7:7" x14ac:dyDescent="0.35">
      <c r="G1731" s="1"/>
    </row>
    <row r="1732" spans="7:7" x14ac:dyDescent="0.35">
      <c r="G1732" s="1"/>
    </row>
    <row r="1733" spans="7:7" x14ac:dyDescent="0.35">
      <c r="G1733" s="1"/>
    </row>
    <row r="1734" spans="7:7" x14ac:dyDescent="0.35">
      <c r="G1734" s="1"/>
    </row>
    <row r="1735" spans="7:7" x14ac:dyDescent="0.35">
      <c r="G1735" s="1"/>
    </row>
    <row r="1736" spans="7:7" x14ac:dyDescent="0.35">
      <c r="G1736" s="1"/>
    </row>
    <row r="1737" spans="7:7" x14ac:dyDescent="0.35">
      <c r="G1737" s="1"/>
    </row>
    <row r="1738" spans="7:7" x14ac:dyDescent="0.35">
      <c r="G1738" s="1"/>
    </row>
    <row r="1739" spans="7:7" x14ac:dyDescent="0.35">
      <c r="G1739" s="1"/>
    </row>
    <row r="1740" spans="7:7" x14ac:dyDescent="0.35">
      <c r="G1740" s="1"/>
    </row>
    <row r="1741" spans="7:7" x14ac:dyDescent="0.35">
      <c r="G1741" s="1"/>
    </row>
    <row r="1742" spans="7:7" x14ac:dyDescent="0.35">
      <c r="G1742" s="1"/>
    </row>
    <row r="1743" spans="7:7" x14ac:dyDescent="0.35">
      <c r="G1743" s="1"/>
    </row>
    <row r="1744" spans="7:7" x14ac:dyDescent="0.35">
      <c r="G1744" s="1"/>
    </row>
    <row r="1745" spans="7:7" x14ac:dyDescent="0.35">
      <c r="G1745" s="1"/>
    </row>
    <row r="1746" spans="7:7" x14ac:dyDescent="0.35">
      <c r="G1746" s="1"/>
    </row>
    <row r="1747" spans="7:7" x14ac:dyDescent="0.35">
      <c r="G1747" s="1"/>
    </row>
    <row r="1748" spans="7:7" x14ac:dyDescent="0.35">
      <c r="G1748" s="1"/>
    </row>
    <row r="1749" spans="7:7" x14ac:dyDescent="0.35">
      <c r="G1749" s="1"/>
    </row>
    <row r="1750" spans="7:7" x14ac:dyDescent="0.35">
      <c r="G1750" s="1"/>
    </row>
    <row r="1751" spans="7:7" x14ac:dyDescent="0.35">
      <c r="G1751" s="1"/>
    </row>
    <row r="1752" spans="7:7" x14ac:dyDescent="0.35">
      <c r="G1752" s="1"/>
    </row>
    <row r="1753" spans="7:7" x14ac:dyDescent="0.35">
      <c r="G1753" s="1"/>
    </row>
    <row r="1754" spans="7:7" x14ac:dyDescent="0.35">
      <c r="G1754" s="1"/>
    </row>
    <row r="1755" spans="7:7" x14ac:dyDescent="0.35">
      <c r="G1755" s="1"/>
    </row>
    <row r="1756" spans="7:7" x14ac:dyDescent="0.35">
      <c r="G1756" s="1"/>
    </row>
    <row r="1757" spans="7:7" x14ac:dyDescent="0.35">
      <c r="G1757" s="1"/>
    </row>
    <row r="1758" spans="7:7" x14ac:dyDescent="0.35">
      <c r="G1758" s="1"/>
    </row>
    <row r="1759" spans="7:7" x14ac:dyDescent="0.35">
      <c r="G1759" s="1"/>
    </row>
    <row r="1760" spans="7:7" x14ac:dyDescent="0.35">
      <c r="G1760" s="1"/>
    </row>
    <row r="1761" spans="7:7" x14ac:dyDescent="0.35">
      <c r="G1761" s="1"/>
    </row>
    <row r="1762" spans="7:7" x14ac:dyDescent="0.35">
      <c r="G1762" s="1"/>
    </row>
    <row r="1763" spans="7:7" x14ac:dyDescent="0.35">
      <c r="G1763" s="1"/>
    </row>
    <row r="1764" spans="7:7" x14ac:dyDescent="0.35">
      <c r="G1764" s="1"/>
    </row>
    <row r="1765" spans="7:7" x14ac:dyDescent="0.35">
      <c r="G1765" s="1"/>
    </row>
    <row r="1766" spans="7:7" x14ac:dyDescent="0.35">
      <c r="G1766" s="1"/>
    </row>
    <row r="1767" spans="7:7" x14ac:dyDescent="0.35">
      <c r="G1767" s="1"/>
    </row>
    <row r="1768" spans="7:7" x14ac:dyDescent="0.35">
      <c r="G1768" s="1"/>
    </row>
    <row r="1769" spans="7:7" x14ac:dyDescent="0.35">
      <c r="G1769" s="1"/>
    </row>
    <row r="1770" spans="7:7" x14ac:dyDescent="0.35">
      <c r="G1770" s="1"/>
    </row>
    <row r="1771" spans="7:7" x14ac:dyDescent="0.35">
      <c r="G1771" s="1"/>
    </row>
    <row r="1772" spans="7:7" x14ac:dyDescent="0.35">
      <c r="G1772" s="1"/>
    </row>
    <row r="1773" spans="7:7" x14ac:dyDescent="0.35">
      <c r="G1773" s="1"/>
    </row>
    <row r="1774" spans="7:7" x14ac:dyDescent="0.35">
      <c r="G1774" s="1"/>
    </row>
    <row r="1775" spans="7:7" x14ac:dyDescent="0.35">
      <c r="G1775" s="1"/>
    </row>
    <row r="1776" spans="7:7" x14ac:dyDescent="0.35">
      <c r="G1776" s="1"/>
    </row>
    <row r="1777" spans="7:7" x14ac:dyDescent="0.35">
      <c r="G1777" s="1"/>
    </row>
    <row r="1778" spans="7:7" x14ac:dyDescent="0.35">
      <c r="G1778" s="1"/>
    </row>
    <row r="1779" spans="7:7" x14ac:dyDescent="0.35">
      <c r="G1779" s="1"/>
    </row>
    <row r="1780" spans="7:7" x14ac:dyDescent="0.35">
      <c r="G1780" s="1"/>
    </row>
    <row r="1781" spans="7:7" x14ac:dyDescent="0.35">
      <c r="G1781" s="1"/>
    </row>
    <row r="1782" spans="7:7" x14ac:dyDescent="0.35">
      <c r="G1782" s="1"/>
    </row>
    <row r="1783" spans="7:7" x14ac:dyDescent="0.35">
      <c r="G1783" s="1"/>
    </row>
    <row r="1784" spans="7:7" x14ac:dyDescent="0.35">
      <c r="G1784" s="1"/>
    </row>
    <row r="1785" spans="7:7" x14ac:dyDescent="0.35">
      <c r="G1785" s="1"/>
    </row>
    <row r="1786" spans="7:7" x14ac:dyDescent="0.35">
      <c r="G1786" s="1"/>
    </row>
    <row r="1787" spans="7:7" x14ac:dyDescent="0.35">
      <c r="G1787" s="1"/>
    </row>
    <row r="1788" spans="7:7" x14ac:dyDescent="0.35">
      <c r="G1788" s="1"/>
    </row>
    <row r="1789" spans="7:7" x14ac:dyDescent="0.35">
      <c r="G1789" s="1"/>
    </row>
    <row r="1790" spans="7:7" x14ac:dyDescent="0.35">
      <c r="G1790" s="1"/>
    </row>
    <row r="1791" spans="7:7" x14ac:dyDescent="0.35">
      <c r="G1791" s="1"/>
    </row>
    <row r="1792" spans="7:7" x14ac:dyDescent="0.35">
      <c r="G1792" s="1"/>
    </row>
    <row r="1793" spans="7:7" x14ac:dyDescent="0.35">
      <c r="G1793" s="1"/>
    </row>
    <row r="1794" spans="7:7" x14ac:dyDescent="0.35">
      <c r="G1794" s="1"/>
    </row>
    <row r="1795" spans="7:7" x14ac:dyDescent="0.35">
      <c r="G1795" s="1"/>
    </row>
    <row r="1796" spans="7:7" x14ac:dyDescent="0.35">
      <c r="G1796" s="1"/>
    </row>
    <row r="1797" spans="7:7" x14ac:dyDescent="0.35">
      <c r="G1797" s="1"/>
    </row>
    <row r="1798" spans="7:7" x14ac:dyDescent="0.35">
      <c r="G1798" s="1"/>
    </row>
    <row r="1799" spans="7:7" x14ac:dyDescent="0.35">
      <c r="G1799" s="1"/>
    </row>
    <row r="1800" spans="7:7" x14ac:dyDescent="0.35">
      <c r="G1800" s="1"/>
    </row>
    <row r="1801" spans="7:7" x14ac:dyDescent="0.35">
      <c r="G1801" s="1"/>
    </row>
    <row r="1802" spans="7:7" x14ac:dyDescent="0.35">
      <c r="G1802" s="1"/>
    </row>
    <row r="1803" spans="7:7" x14ac:dyDescent="0.35">
      <c r="G1803" s="1"/>
    </row>
    <row r="1804" spans="7:7" x14ac:dyDescent="0.35">
      <c r="G1804" s="1"/>
    </row>
    <row r="1805" spans="7:7" x14ac:dyDescent="0.35">
      <c r="G1805" s="1"/>
    </row>
    <row r="1806" spans="7:7" x14ac:dyDescent="0.35">
      <c r="G1806" s="1"/>
    </row>
    <row r="1807" spans="7:7" x14ac:dyDescent="0.35">
      <c r="G1807" s="1"/>
    </row>
    <row r="1808" spans="7:7" x14ac:dyDescent="0.35">
      <c r="G1808" s="1"/>
    </row>
    <row r="1809" spans="7:7" x14ac:dyDescent="0.35">
      <c r="G1809" s="1"/>
    </row>
    <row r="1810" spans="7:7" x14ac:dyDescent="0.35">
      <c r="G1810" s="1"/>
    </row>
    <row r="1811" spans="7:7" x14ac:dyDescent="0.35">
      <c r="G1811" s="1"/>
    </row>
    <row r="1812" spans="7:7" x14ac:dyDescent="0.35">
      <c r="G1812" s="1"/>
    </row>
    <row r="1813" spans="7:7" x14ac:dyDescent="0.35">
      <c r="G1813" s="1"/>
    </row>
    <row r="1814" spans="7:7" x14ac:dyDescent="0.35">
      <c r="G1814" s="1"/>
    </row>
    <row r="1815" spans="7:7" x14ac:dyDescent="0.35">
      <c r="G1815" s="1"/>
    </row>
    <row r="1816" spans="7:7" x14ac:dyDescent="0.35">
      <c r="G1816" s="1"/>
    </row>
    <row r="1817" spans="7:7" x14ac:dyDescent="0.35">
      <c r="G1817" s="1"/>
    </row>
    <row r="1818" spans="7:7" x14ac:dyDescent="0.35">
      <c r="G1818" s="1"/>
    </row>
    <row r="1819" spans="7:7" x14ac:dyDescent="0.35">
      <c r="G1819" s="1"/>
    </row>
    <row r="1820" spans="7:7" x14ac:dyDescent="0.35">
      <c r="G1820" s="1"/>
    </row>
    <row r="1821" spans="7:7" x14ac:dyDescent="0.35">
      <c r="G1821" s="1"/>
    </row>
    <row r="1822" spans="7:7" x14ac:dyDescent="0.35">
      <c r="G1822" s="1"/>
    </row>
    <row r="1823" spans="7:7" x14ac:dyDescent="0.35">
      <c r="G1823" s="1"/>
    </row>
    <row r="1824" spans="7:7" x14ac:dyDescent="0.35">
      <c r="G1824" s="1"/>
    </row>
    <row r="1825" spans="7:7" x14ac:dyDescent="0.35">
      <c r="G1825" s="1"/>
    </row>
    <row r="1826" spans="7:7" x14ac:dyDescent="0.35">
      <c r="G1826" s="1"/>
    </row>
    <row r="1827" spans="7:7" x14ac:dyDescent="0.35">
      <c r="G1827" s="1"/>
    </row>
    <row r="1828" spans="7:7" x14ac:dyDescent="0.35">
      <c r="G1828" s="1"/>
    </row>
    <row r="1829" spans="7:7" x14ac:dyDescent="0.35">
      <c r="G1829" s="1"/>
    </row>
    <row r="1830" spans="7:7" x14ac:dyDescent="0.35">
      <c r="G1830" s="1"/>
    </row>
    <row r="1831" spans="7:7" x14ac:dyDescent="0.35">
      <c r="G1831" s="1"/>
    </row>
    <row r="1832" spans="7:7" x14ac:dyDescent="0.35">
      <c r="G1832" s="1"/>
    </row>
    <row r="1833" spans="7:7" x14ac:dyDescent="0.35">
      <c r="G1833" s="1"/>
    </row>
    <row r="1834" spans="7:7" x14ac:dyDescent="0.35">
      <c r="G1834" s="1"/>
    </row>
    <row r="1835" spans="7:7" x14ac:dyDescent="0.35">
      <c r="G1835" s="1"/>
    </row>
    <row r="1836" spans="7:7" x14ac:dyDescent="0.35">
      <c r="G1836" s="1"/>
    </row>
    <row r="1837" spans="7:7" x14ac:dyDescent="0.35">
      <c r="G1837" s="1"/>
    </row>
    <row r="1838" spans="7:7" x14ac:dyDescent="0.35">
      <c r="G1838" s="1"/>
    </row>
    <row r="1839" spans="7:7" x14ac:dyDescent="0.35">
      <c r="G1839" s="1"/>
    </row>
    <row r="1840" spans="7:7" x14ac:dyDescent="0.35">
      <c r="G1840" s="1"/>
    </row>
    <row r="1841" spans="7:7" x14ac:dyDescent="0.35">
      <c r="G1841" s="1"/>
    </row>
    <row r="1842" spans="7:7" x14ac:dyDescent="0.35">
      <c r="G1842" s="1"/>
    </row>
    <row r="1843" spans="7:7" x14ac:dyDescent="0.35">
      <c r="G1843" s="1"/>
    </row>
    <row r="1844" spans="7:7" x14ac:dyDescent="0.35">
      <c r="G1844" s="1"/>
    </row>
    <row r="1845" spans="7:7" x14ac:dyDescent="0.35">
      <c r="G1845" s="1"/>
    </row>
    <row r="1846" spans="7:7" x14ac:dyDescent="0.35">
      <c r="G1846" s="1"/>
    </row>
    <row r="1847" spans="7:7" x14ac:dyDescent="0.35">
      <c r="G1847" s="1"/>
    </row>
    <row r="1848" spans="7:7" x14ac:dyDescent="0.35">
      <c r="G1848" s="1"/>
    </row>
    <row r="1849" spans="7:7" x14ac:dyDescent="0.35">
      <c r="G1849" s="1"/>
    </row>
    <row r="1850" spans="7:7" x14ac:dyDescent="0.35">
      <c r="G1850" s="1"/>
    </row>
    <row r="1851" spans="7:7" x14ac:dyDescent="0.35">
      <c r="G1851" s="1"/>
    </row>
    <row r="1852" spans="7:7" x14ac:dyDescent="0.35">
      <c r="G1852" s="1"/>
    </row>
    <row r="1853" spans="7:7" x14ac:dyDescent="0.35">
      <c r="G1853" s="1"/>
    </row>
    <row r="1854" spans="7:7" x14ac:dyDescent="0.35">
      <c r="G1854" s="1"/>
    </row>
    <row r="1855" spans="7:7" x14ac:dyDescent="0.35">
      <c r="G1855" s="1"/>
    </row>
    <row r="1856" spans="7:7" x14ac:dyDescent="0.35">
      <c r="G1856" s="1"/>
    </row>
    <row r="1857" spans="7:7" x14ac:dyDescent="0.35">
      <c r="G1857" s="1"/>
    </row>
    <row r="1858" spans="7:7" x14ac:dyDescent="0.35">
      <c r="G1858" s="1"/>
    </row>
    <row r="1859" spans="7:7" x14ac:dyDescent="0.35">
      <c r="G1859" s="1"/>
    </row>
    <row r="1860" spans="7:7" x14ac:dyDescent="0.35">
      <c r="G1860" s="1"/>
    </row>
    <row r="1861" spans="7:7" x14ac:dyDescent="0.35">
      <c r="G1861" s="1"/>
    </row>
    <row r="1862" spans="7:7" x14ac:dyDescent="0.35">
      <c r="G1862" s="1"/>
    </row>
    <row r="1863" spans="7:7" x14ac:dyDescent="0.35">
      <c r="G1863" s="1"/>
    </row>
    <row r="1864" spans="7:7" x14ac:dyDescent="0.35">
      <c r="G1864" s="1"/>
    </row>
    <row r="1865" spans="7:7" x14ac:dyDescent="0.35">
      <c r="G1865" s="1"/>
    </row>
    <row r="1866" spans="7:7" x14ac:dyDescent="0.35">
      <c r="G1866" s="1"/>
    </row>
    <row r="1867" spans="7:7" x14ac:dyDescent="0.35">
      <c r="G1867" s="1"/>
    </row>
    <row r="1868" spans="7:7" x14ac:dyDescent="0.35">
      <c r="G1868" s="1"/>
    </row>
    <row r="1869" spans="7:7" x14ac:dyDescent="0.35">
      <c r="G1869" s="1"/>
    </row>
    <row r="1870" spans="7:7" x14ac:dyDescent="0.35">
      <c r="G1870" s="1"/>
    </row>
    <row r="1871" spans="7:7" x14ac:dyDescent="0.35">
      <c r="G1871" s="1"/>
    </row>
    <row r="1872" spans="7:7" x14ac:dyDescent="0.35">
      <c r="G1872" s="1"/>
    </row>
    <row r="1873" spans="7:7" x14ac:dyDescent="0.35">
      <c r="G1873" s="1"/>
    </row>
    <row r="1874" spans="7:7" x14ac:dyDescent="0.35">
      <c r="G1874" s="1"/>
    </row>
    <row r="1875" spans="7:7" x14ac:dyDescent="0.35">
      <c r="G1875" s="1"/>
    </row>
    <row r="1876" spans="7:7" x14ac:dyDescent="0.35">
      <c r="G1876" s="1"/>
    </row>
    <row r="1877" spans="7:7" x14ac:dyDescent="0.35">
      <c r="G1877" s="1"/>
    </row>
    <row r="1878" spans="7:7" x14ac:dyDescent="0.35">
      <c r="G1878" s="1"/>
    </row>
    <row r="1879" spans="7:7" x14ac:dyDescent="0.35">
      <c r="G1879" s="1"/>
    </row>
    <row r="1880" spans="7:7" x14ac:dyDescent="0.35">
      <c r="G1880" s="1"/>
    </row>
    <row r="1881" spans="7:7" x14ac:dyDescent="0.35">
      <c r="G1881" s="1"/>
    </row>
    <row r="1882" spans="7:7" x14ac:dyDescent="0.35">
      <c r="G1882" s="1"/>
    </row>
    <row r="1883" spans="7:7" x14ac:dyDescent="0.35">
      <c r="G1883" s="1"/>
    </row>
    <row r="1884" spans="7:7" x14ac:dyDescent="0.35">
      <c r="G1884" s="1"/>
    </row>
    <row r="1885" spans="7:7" x14ac:dyDescent="0.35">
      <c r="G1885" s="1"/>
    </row>
    <row r="1886" spans="7:7" x14ac:dyDescent="0.35">
      <c r="G1886" s="1"/>
    </row>
    <row r="1887" spans="7:7" x14ac:dyDescent="0.35">
      <c r="G1887" s="1"/>
    </row>
    <row r="1888" spans="7:7" x14ac:dyDescent="0.35">
      <c r="G1888" s="1"/>
    </row>
    <row r="1889" spans="7:7" x14ac:dyDescent="0.35">
      <c r="G1889" s="1"/>
    </row>
    <row r="1890" spans="7:7" x14ac:dyDescent="0.35">
      <c r="G1890" s="1"/>
    </row>
    <row r="1891" spans="7:7" x14ac:dyDescent="0.35">
      <c r="G1891" s="1"/>
    </row>
    <row r="1892" spans="7:7" x14ac:dyDescent="0.35">
      <c r="G1892" s="1"/>
    </row>
    <row r="1893" spans="7:7" x14ac:dyDescent="0.35">
      <c r="G1893" s="1"/>
    </row>
    <row r="1894" spans="7:7" x14ac:dyDescent="0.35">
      <c r="G1894" s="1"/>
    </row>
    <row r="1895" spans="7:7" x14ac:dyDescent="0.35">
      <c r="G1895" s="1"/>
    </row>
    <row r="1896" spans="7:7" x14ac:dyDescent="0.35">
      <c r="G1896" s="1"/>
    </row>
    <row r="1897" spans="7:7" x14ac:dyDescent="0.35">
      <c r="G1897" s="1"/>
    </row>
    <row r="1898" spans="7:7" x14ac:dyDescent="0.35">
      <c r="G1898" s="1"/>
    </row>
    <row r="1899" spans="7:7" x14ac:dyDescent="0.35">
      <c r="G1899" s="1"/>
    </row>
    <row r="1900" spans="7:7" x14ac:dyDescent="0.35">
      <c r="G1900" s="1"/>
    </row>
    <row r="1901" spans="7:7" x14ac:dyDescent="0.35">
      <c r="G1901" s="1"/>
    </row>
    <row r="1902" spans="7:7" x14ac:dyDescent="0.35">
      <c r="G1902" s="1"/>
    </row>
    <row r="1903" spans="7:7" x14ac:dyDescent="0.35">
      <c r="G1903" s="1"/>
    </row>
    <row r="1904" spans="7:7" x14ac:dyDescent="0.35">
      <c r="G1904" s="1"/>
    </row>
    <row r="1905" spans="7:7" x14ac:dyDescent="0.35">
      <c r="G1905" s="1"/>
    </row>
    <row r="1906" spans="7:7" x14ac:dyDescent="0.35">
      <c r="G1906" s="1"/>
    </row>
    <row r="1907" spans="7:7" x14ac:dyDescent="0.35">
      <c r="G1907" s="1"/>
    </row>
    <row r="1908" spans="7:7" x14ac:dyDescent="0.35">
      <c r="G1908" s="1"/>
    </row>
    <row r="1909" spans="7:7" x14ac:dyDescent="0.35">
      <c r="G1909" s="1"/>
    </row>
    <row r="1910" spans="7:7" x14ac:dyDescent="0.35">
      <c r="G1910" s="1"/>
    </row>
    <row r="1911" spans="7:7" x14ac:dyDescent="0.35">
      <c r="G1911" s="1"/>
    </row>
    <row r="1912" spans="7:7" x14ac:dyDescent="0.35">
      <c r="G1912" s="1"/>
    </row>
    <row r="1913" spans="7:7" x14ac:dyDescent="0.35">
      <c r="G1913" s="1"/>
    </row>
    <row r="1914" spans="7:7" x14ac:dyDescent="0.35">
      <c r="G1914" s="1"/>
    </row>
    <row r="1915" spans="7:7" x14ac:dyDescent="0.35">
      <c r="G1915" s="1"/>
    </row>
    <row r="1916" spans="7:7" x14ac:dyDescent="0.35">
      <c r="G1916" s="1"/>
    </row>
    <row r="1917" spans="7:7" x14ac:dyDescent="0.35">
      <c r="G1917" s="1"/>
    </row>
    <row r="1918" spans="7:7" x14ac:dyDescent="0.35">
      <c r="G1918" s="1"/>
    </row>
    <row r="1919" spans="7:7" x14ac:dyDescent="0.35">
      <c r="G1919" s="1"/>
    </row>
    <row r="1920" spans="7:7" x14ac:dyDescent="0.35">
      <c r="G1920" s="1"/>
    </row>
    <row r="1921" spans="7:7" x14ac:dyDescent="0.35">
      <c r="G1921" s="1"/>
    </row>
    <row r="1922" spans="7:7" x14ac:dyDescent="0.35">
      <c r="G1922" s="1"/>
    </row>
    <row r="1923" spans="7:7" x14ac:dyDescent="0.35">
      <c r="G1923" s="1"/>
    </row>
    <row r="1924" spans="7:7" x14ac:dyDescent="0.35">
      <c r="G1924" s="1"/>
    </row>
    <row r="1925" spans="7:7" x14ac:dyDescent="0.35">
      <c r="G1925" s="1"/>
    </row>
    <row r="1926" spans="7:7" x14ac:dyDescent="0.35">
      <c r="G1926" s="1"/>
    </row>
    <row r="1927" spans="7:7" x14ac:dyDescent="0.35">
      <c r="G1927" s="1"/>
    </row>
    <row r="1928" spans="7:7" x14ac:dyDescent="0.35">
      <c r="G1928" s="1"/>
    </row>
    <row r="1929" spans="7:7" x14ac:dyDescent="0.35">
      <c r="G1929" s="1"/>
    </row>
    <row r="1930" spans="7:7" x14ac:dyDescent="0.35">
      <c r="G1930" s="1"/>
    </row>
    <row r="1931" spans="7:7" x14ac:dyDescent="0.35">
      <c r="G1931" s="1"/>
    </row>
    <row r="1932" spans="7:7" x14ac:dyDescent="0.35">
      <c r="G1932" s="1"/>
    </row>
    <row r="1933" spans="7:7" x14ac:dyDescent="0.35">
      <c r="G1933" s="1"/>
    </row>
    <row r="1934" spans="7:7" x14ac:dyDescent="0.35">
      <c r="G1934" s="1"/>
    </row>
    <row r="1935" spans="7:7" x14ac:dyDescent="0.35">
      <c r="G1935" s="1"/>
    </row>
    <row r="1936" spans="7:7" x14ac:dyDescent="0.35">
      <c r="G1936" s="1"/>
    </row>
    <row r="1937" spans="7:7" x14ac:dyDescent="0.35">
      <c r="G1937" s="1"/>
    </row>
    <row r="1938" spans="7:7" x14ac:dyDescent="0.35">
      <c r="G1938" s="1"/>
    </row>
    <row r="1939" spans="7:7" x14ac:dyDescent="0.35">
      <c r="G1939" s="1"/>
    </row>
    <row r="1940" spans="7:7" x14ac:dyDescent="0.35">
      <c r="G1940" s="1"/>
    </row>
    <row r="1941" spans="7:7" x14ac:dyDescent="0.35">
      <c r="G1941" s="1"/>
    </row>
    <row r="1942" spans="7:7" x14ac:dyDescent="0.35">
      <c r="G1942" s="1"/>
    </row>
    <row r="1943" spans="7:7" x14ac:dyDescent="0.35">
      <c r="G1943" s="1"/>
    </row>
    <row r="1944" spans="7:7" x14ac:dyDescent="0.35">
      <c r="G1944" s="1"/>
    </row>
    <row r="1945" spans="7:7" x14ac:dyDescent="0.35">
      <c r="G1945" s="1"/>
    </row>
    <row r="1946" spans="7:7" x14ac:dyDescent="0.35">
      <c r="G1946" s="1"/>
    </row>
    <row r="1947" spans="7:7" x14ac:dyDescent="0.35">
      <c r="G1947" s="1"/>
    </row>
    <row r="1948" spans="7:7" x14ac:dyDescent="0.35">
      <c r="G1948" s="1"/>
    </row>
    <row r="1949" spans="7:7" x14ac:dyDescent="0.35">
      <c r="G1949" s="1"/>
    </row>
    <row r="1950" spans="7:7" x14ac:dyDescent="0.35">
      <c r="G1950" s="1"/>
    </row>
    <row r="1951" spans="7:7" x14ac:dyDescent="0.35">
      <c r="G1951" s="1"/>
    </row>
    <row r="1952" spans="7:7" x14ac:dyDescent="0.35">
      <c r="G1952" s="1"/>
    </row>
    <row r="1953" spans="7:7" x14ac:dyDescent="0.35">
      <c r="G1953" s="1"/>
    </row>
    <row r="1954" spans="7:7" x14ac:dyDescent="0.35">
      <c r="G1954" s="1"/>
    </row>
    <row r="1955" spans="7:7" x14ac:dyDescent="0.35">
      <c r="G1955" s="1"/>
    </row>
    <row r="1956" spans="7:7" x14ac:dyDescent="0.35">
      <c r="G1956" s="1"/>
    </row>
    <row r="1957" spans="7:7" x14ac:dyDescent="0.35">
      <c r="G1957" s="1"/>
    </row>
    <row r="1958" spans="7:7" x14ac:dyDescent="0.35">
      <c r="G1958" s="1"/>
    </row>
    <row r="1959" spans="7:7" x14ac:dyDescent="0.35">
      <c r="G1959" s="1"/>
    </row>
    <row r="1960" spans="7:7" x14ac:dyDescent="0.35">
      <c r="G1960" s="1"/>
    </row>
    <row r="1961" spans="7:7" x14ac:dyDescent="0.35">
      <c r="G1961" s="1"/>
    </row>
    <row r="1962" spans="7:7" x14ac:dyDescent="0.35">
      <c r="G1962" s="1"/>
    </row>
    <row r="1963" spans="7:7" x14ac:dyDescent="0.35">
      <c r="G1963" s="1"/>
    </row>
    <row r="1964" spans="7:7" x14ac:dyDescent="0.35">
      <c r="G1964" s="1"/>
    </row>
    <row r="1965" spans="7:7" x14ac:dyDescent="0.35">
      <c r="G1965" s="1"/>
    </row>
    <row r="1966" spans="7:7" x14ac:dyDescent="0.35">
      <c r="G1966" s="1"/>
    </row>
    <row r="1967" spans="7:7" x14ac:dyDescent="0.35">
      <c r="G1967" s="1"/>
    </row>
    <row r="1968" spans="7:7" x14ac:dyDescent="0.35">
      <c r="G1968" s="1"/>
    </row>
    <row r="1969" spans="7:7" x14ac:dyDescent="0.35">
      <c r="G1969" s="1"/>
    </row>
    <row r="1970" spans="7:7" x14ac:dyDescent="0.35">
      <c r="G1970" s="1"/>
    </row>
    <row r="1971" spans="7:7" x14ac:dyDescent="0.35">
      <c r="G1971" s="1"/>
    </row>
    <row r="1972" spans="7:7" x14ac:dyDescent="0.35">
      <c r="G1972" s="1"/>
    </row>
    <row r="1973" spans="7:7" x14ac:dyDescent="0.35">
      <c r="G1973" s="1"/>
    </row>
    <row r="1974" spans="7:7" x14ac:dyDescent="0.35">
      <c r="G1974" s="1"/>
    </row>
    <row r="1975" spans="7:7" x14ac:dyDescent="0.35">
      <c r="G1975" s="1"/>
    </row>
    <row r="1976" spans="7:7" x14ac:dyDescent="0.35">
      <c r="G1976" s="1"/>
    </row>
    <row r="1977" spans="7:7" x14ac:dyDescent="0.35">
      <c r="G1977" s="1"/>
    </row>
    <row r="1978" spans="7:7" x14ac:dyDescent="0.35">
      <c r="G1978" s="1"/>
    </row>
    <row r="1979" spans="7:7" x14ac:dyDescent="0.35">
      <c r="G1979" s="1"/>
    </row>
    <row r="1980" spans="7:7" x14ac:dyDescent="0.35">
      <c r="G1980" s="1"/>
    </row>
    <row r="1981" spans="7:7" x14ac:dyDescent="0.35">
      <c r="G1981" s="1"/>
    </row>
    <row r="1982" spans="7:7" x14ac:dyDescent="0.35">
      <c r="G1982" s="1"/>
    </row>
    <row r="1983" spans="7:7" x14ac:dyDescent="0.35">
      <c r="G1983" s="1"/>
    </row>
    <row r="1984" spans="7:7" x14ac:dyDescent="0.35">
      <c r="G1984" s="1"/>
    </row>
    <row r="1985" spans="7:7" x14ac:dyDescent="0.35">
      <c r="G1985" s="1"/>
    </row>
    <row r="1986" spans="7:7" x14ac:dyDescent="0.35">
      <c r="G1986" s="1"/>
    </row>
    <row r="1987" spans="7:7" x14ac:dyDescent="0.35">
      <c r="G1987" s="1"/>
    </row>
    <row r="1988" spans="7:7" x14ac:dyDescent="0.35">
      <c r="G1988" s="1"/>
    </row>
    <row r="1989" spans="7:7" x14ac:dyDescent="0.35">
      <c r="G1989" s="1"/>
    </row>
    <row r="1990" spans="7:7" x14ac:dyDescent="0.35">
      <c r="G1990" s="1"/>
    </row>
    <row r="1991" spans="7:7" x14ac:dyDescent="0.35">
      <c r="G1991" s="1"/>
    </row>
    <row r="1992" spans="7:7" x14ac:dyDescent="0.35">
      <c r="G1992" s="1"/>
    </row>
    <row r="1993" spans="7:7" x14ac:dyDescent="0.35">
      <c r="G1993" s="1"/>
    </row>
    <row r="1994" spans="7:7" x14ac:dyDescent="0.35">
      <c r="G1994" s="1"/>
    </row>
    <row r="1995" spans="7:7" x14ac:dyDescent="0.35">
      <c r="G1995" s="1"/>
    </row>
    <row r="1996" spans="7:7" x14ac:dyDescent="0.35">
      <c r="G1996" s="1"/>
    </row>
    <row r="1997" spans="7:7" x14ac:dyDescent="0.35">
      <c r="G1997" s="1"/>
    </row>
    <row r="1998" spans="7:7" x14ac:dyDescent="0.35">
      <c r="G1998" s="1"/>
    </row>
    <row r="1999" spans="7:7" x14ac:dyDescent="0.35">
      <c r="G1999" s="1"/>
    </row>
    <row r="2000" spans="7:7" x14ac:dyDescent="0.35">
      <c r="G2000" s="1"/>
    </row>
    <row r="2001" spans="7:7" x14ac:dyDescent="0.35">
      <c r="G2001" s="1"/>
    </row>
    <row r="2002" spans="7:7" x14ac:dyDescent="0.35">
      <c r="G2002" s="1"/>
    </row>
    <row r="2003" spans="7:7" x14ac:dyDescent="0.35">
      <c r="G2003" s="1"/>
    </row>
    <row r="2004" spans="7:7" x14ac:dyDescent="0.35">
      <c r="G2004" s="1"/>
    </row>
    <row r="2005" spans="7:7" x14ac:dyDescent="0.35">
      <c r="G2005" s="1"/>
    </row>
    <row r="2006" spans="7:7" x14ac:dyDescent="0.35">
      <c r="G2006" s="1"/>
    </row>
    <row r="2007" spans="7:7" x14ac:dyDescent="0.35">
      <c r="G2007" s="1"/>
    </row>
    <row r="2008" spans="7:7" x14ac:dyDescent="0.35">
      <c r="G2008" s="1"/>
    </row>
    <row r="2009" spans="7:7" x14ac:dyDescent="0.35">
      <c r="G2009" s="1"/>
    </row>
    <row r="2010" spans="7:7" x14ac:dyDescent="0.35">
      <c r="G2010" s="1"/>
    </row>
    <row r="2011" spans="7:7" x14ac:dyDescent="0.35">
      <c r="G2011" s="1"/>
    </row>
    <row r="2012" spans="7:7" x14ac:dyDescent="0.35">
      <c r="G2012" s="1"/>
    </row>
    <row r="2013" spans="7:7" x14ac:dyDescent="0.35">
      <c r="G2013" s="1"/>
    </row>
    <row r="2014" spans="7:7" x14ac:dyDescent="0.35">
      <c r="G2014" s="1"/>
    </row>
    <row r="2015" spans="7:7" x14ac:dyDescent="0.35">
      <c r="G2015" s="1"/>
    </row>
    <row r="2016" spans="7:7" x14ac:dyDescent="0.35">
      <c r="G2016" s="1"/>
    </row>
    <row r="2017" spans="7:7" x14ac:dyDescent="0.35">
      <c r="G2017" s="1"/>
    </row>
    <row r="2018" spans="7:7" x14ac:dyDescent="0.35">
      <c r="G2018" s="1"/>
    </row>
    <row r="2019" spans="7:7" x14ac:dyDescent="0.35">
      <c r="G2019" s="1"/>
    </row>
    <row r="2020" spans="7:7" x14ac:dyDescent="0.35">
      <c r="G2020" s="1"/>
    </row>
    <row r="2021" spans="7:7" x14ac:dyDescent="0.35">
      <c r="G2021" s="1"/>
    </row>
    <row r="2022" spans="7:7" x14ac:dyDescent="0.35">
      <c r="G2022" s="1"/>
    </row>
    <row r="2023" spans="7:7" x14ac:dyDescent="0.35">
      <c r="G2023" s="1"/>
    </row>
    <row r="2024" spans="7:7" x14ac:dyDescent="0.35">
      <c r="G2024" s="1"/>
    </row>
    <row r="2025" spans="7:7" x14ac:dyDescent="0.35">
      <c r="G2025" s="1"/>
    </row>
    <row r="2026" spans="7:7" x14ac:dyDescent="0.35">
      <c r="G2026" s="1"/>
    </row>
    <row r="2027" spans="7:7" x14ac:dyDescent="0.35">
      <c r="G2027" s="1"/>
    </row>
    <row r="2028" spans="7:7" x14ac:dyDescent="0.35">
      <c r="G2028" s="1"/>
    </row>
    <row r="2029" spans="7:7" x14ac:dyDescent="0.35">
      <c r="G2029" s="1"/>
    </row>
    <row r="2030" spans="7:7" x14ac:dyDescent="0.35">
      <c r="G2030" s="1"/>
    </row>
    <row r="2031" spans="7:7" x14ac:dyDescent="0.35">
      <c r="G2031" s="1"/>
    </row>
    <row r="2032" spans="7:7" x14ac:dyDescent="0.35">
      <c r="G2032" s="1"/>
    </row>
    <row r="2033" spans="7:7" x14ac:dyDescent="0.35">
      <c r="G2033" s="1"/>
    </row>
    <row r="2034" spans="7:7" x14ac:dyDescent="0.35">
      <c r="G2034" s="1"/>
    </row>
    <row r="2035" spans="7:7" x14ac:dyDescent="0.35">
      <c r="G2035" s="1"/>
    </row>
    <row r="2036" spans="7:7" x14ac:dyDescent="0.35">
      <c r="G2036" s="1"/>
    </row>
    <row r="2037" spans="7:7" x14ac:dyDescent="0.35">
      <c r="G2037" s="1"/>
    </row>
    <row r="2038" spans="7:7" x14ac:dyDescent="0.35">
      <c r="G2038" s="1"/>
    </row>
    <row r="2039" spans="7:7" x14ac:dyDescent="0.35">
      <c r="G2039" s="1"/>
    </row>
    <row r="2040" spans="7:7" x14ac:dyDescent="0.35">
      <c r="G2040" s="1"/>
    </row>
    <row r="2041" spans="7:7" x14ac:dyDescent="0.35">
      <c r="G2041" s="1"/>
    </row>
    <row r="2042" spans="7:7" x14ac:dyDescent="0.35">
      <c r="G2042" s="1"/>
    </row>
    <row r="2043" spans="7:7" x14ac:dyDescent="0.35">
      <c r="G2043" s="1"/>
    </row>
    <row r="2044" spans="7:7" x14ac:dyDescent="0.35">
      <c r="G2044" s="1"/>
    </row>
    <row r="2045" spans="7:7" x14ac:dyDescent="0.35">
      <c r="G2045" s="1"/>
    </row>
    <row r="2046" spans="7:7" x14ac:dyDescent="0.35">
      <c r="G2046" s="1"/>
    </row>
    <row r="2047" spans="7:7" x14ac:dyDescent="0.35">
      <c r="G2047" s="1"/>
    </row>
    <row r="2048" spans="7:7" x14ac:dyDescent="0.35">
      <c r="G2048" s="1"/>
    </row>
    <row r="2049" spans="7:7" x14ac:dyDescent="0.35">
      <c r="G2049" s="1"/>
    </row>
    <row r="2050" spans="7:7" x14ac:dyDescent="0.35">
      <c r="G2050" s="1"/>
    </row>
    <row r="2051" spans="7:7" x14ac:dyDescent="0.35">
      <c r="G2051" s="1"/>
    </row>
    <row r="2052" spans="7:7" x14ac:dyDescent="0.35">
      <c r="G2052" s="1"/>
    </row>
    <row r="2053" spans="7:7" x14ac:dyDescent="0.35">
      <c r="G2053" s="1"/>
    </row>
    <row r="2054" spans="7:7" x14ac:dyDescent="0.35">
      <c r="G2054" s="1"/>
    </row>
    <row r="2055" spans="7:7" x14ac:dyDescent="0.35">
      <c r="G2055" s="1"/>
    </row>
    <row r="2056" spans="7:7" x14ac:dyDescent="0.35">
      <c r="G2056" s="1"/>
    </row>
    <row r="2057" spans="7:7" x14ac:dyDescent="0.35">
      <c r="G2057" s="1"/>
    </row>
    <row r="2058" spans="7:7" x14ac:dyDescent="0.35">
      <c r="G2058" s="1"/>
    </row>
    <row r="2059" spans="7:7" x14ac:dyDescent="0.35">
      <c r="G2059" s="1"/>
    </row>
    <row r="2060" spans="7:7" x14ac:dyDescent="0.35">
      <c r="G2060" s="1"/>
    </row>
    <row r="2061" spans="7:7" x14ac:dyDescent="0.35">
      <c r="G2061" s="1"/>
    </row>
    <row r="2062" spans="7:7" x14ac:dyDescent="0.35">
      <c r="G2062" s="1"/>
    </row>
    <row r="2063" spans="7:7" x14ac:dyDescent="0.35">
      <c r="G2063" s="1"/>
    </row>
    <row r="2064" spans="7:7" x14ac:dyDescent="0.35">
      <c r="G2064" s="1"/>
    </row>
    <row r="2065" spans="7:7" x14ac:dyDescent="0.35">
      <c r="G2065" s="1"/>
    </row>
    <row r="2066" spans="7:7" x14ac:dyDescent="0.35">
      <c r="G2066" s="1"/>
    </row>
    <row r="2067" spans="7:7" x14ac:dyDescent="0.35">
      <c r="G2067" s="1"/>
    </row>
    <row r="2068" spans="7:7" x14ac:dyDescent="0.35">
      <c r="G2068" s="1"/>
    </row>
    <row r="2069" spans="7:7" x14ac:dyDescent="0.35">
      <c r="G2069" s="1"/>
    </row>
    <row r="2070" spans="7:7" x14ac:dyDescent="0.35">
      <c r="G2070" s="1"/>
    </row>
    <row r="2071" spans="7:7" x14ac:dyDescent="0.35">
      <c r="G2071" s="1"/>
    </row>
    <row r="2072" spans="7:7" x14ac:dyDescent="0.35">
      <c r="G2072" s="1"/>
    </row>
    <row r="2073" spans="7:7" x14ac:dyDescent="0.35">
      <c r="G2073" s="1"/>
    </row>
    <row r="2074" spans="7:7" x14ac:dyDescent="0.35">
      <c r="G2074" s="1"/>
    </row>
    <row r="2075" spans="7:7" x14ac:dyDescent="0.35">
      <c r="G2075" s="1"/>
    </row>
    <row r="2076" spans="7:7" x14ac:dyDescent="0.35">
      <c r="G2076" s="1"/>
    </row>
    <row r="2077" spans="7:7" x14ac:dyDescent="0.35">
      <c r="G2077" s="1"/>
    </row>
    <row r="2078" spans="7:7" x14ac:dyDescent="0.35">
      <c r="G2078" s="1"/>
    </row>
    <row r="2079" spans="7:7" x14ac:dyDescent="0.35">
      <c r="G2079" s="1"/>
    </row>
    <row r="2080" spans="7:7" x14ac:dyDescent="0.35">
      <c r="G2080" s="1"/>
    </row>
    <row r="2081" spans="7:7" x14ac:dyDescent="0.35">
      <c r="G2081" s="1"/>
    </row>
    <row r="2082" spans="7:7" x14ac:dyDescent="0.35">
      <c r="G2082" s="1"/>
    </row>
    <row r="2083" spans="7:7" x14ac:dyDescent="0.35">
      <c r="G2083" s="1"/>
    </row>
    <row r="2084" spans="7:7" x14ac:dyDescent="0.35">
      <c r="G2084" s="1"/>
    </row>
    <row r="2085" spans="7:7" x14ac:dyDescent="0.35">
      <c r="G2085" s="1"/>
    </row>
    <row r="2086" spans="7:7" x14ac:dyDescent="0.35">
      <c r="G2086" s="1"/>
    </row>
    <row r="2087" spans="7:7" x14ac:dyDescent="0.35">
      <c r="G2087" s="1"/>
    </row>
    <row r="2088" spans="7:7" x14ac:dyDescent="0.35">
      <c r="G2088" s="1"/>
    </row>
    <row r="2089" spans="7:7" x14ac:dyDescent="0.35">
      <c r="G2089" s="1"/>
    </row>
    <row r="2090" spans="7:7" x14ac:dyDescent="0.35">
      <c r="G2090" s="1"/>
    </row>
    <row r="2091" spans="7:7" x14ac:dyDescent="0.35">
      <c r="G2091" s="1"/>
    </row>
    <row r="2092" spans="7:7" x14ac:dyDescent="0.35">
      <c r="G2092" s="1"/>
    </row>
    <row r="2093" spans="7:7" x14ac:dyDescent="0.35">
      <c r="G2093" s="1"/>
    </row>
    <row r="2094" spans="7:7" x14ac:dyDescent="0.35">
      <c r="G2094" s="1"/>
    </row>
    <row r="2095" spans="7:7" x14ac:dyDescent="0.35">
      <c r="G2095" s="1"/>
    </row>
    <row r="2096" spans="7:7" x14ac:dyDescent="0.35">
      <c r="G2096" s="1"/>
    </row>
    <row r="2097" spans="7:7" x14ac:dyDescent="0.35">
      <c r="G2097" s="1"/>
    </row>
    <row r="2098" spans="7:7" x14ac:dyDescent="0.35">
      <c r="G2098" s="1"/>
    </row>
    <row r="2099" spans="7:7" x14ac:dyDescent="0.35">
      <c r="G2099" s="1"/>
    </row>
    <row r="2100" spans="7:7" x14ac:dyDescent="0.35">
      <c r="G2100" s="1"/>
    </row>
    <row r="2101" spans="7:7" x14ac:dyDescent="0.35">
      <c r="G2101" s="1"/>
    </row>
    <row r="2102" spans="7:7" x14ac:dyDescent="0.35">
      <c r="G2102" s="1"/>
    </row>
    <row r="2103" spans="7:7" x14ac:dyDescent="0.35">
      <c r="G2103" s="1"/>
    </row>
    <row r="2104" spans="7:7" x14ac:dyDescent="0.35">
      <c r="G2104" s="1"/>
    </row>
    <row r="2105" spans="7:7" x14ac:dyDescent="0.35">
      <c r="G2105" s="1"/>
    </row>
    <row r="2106" spans="7:7" x14ac:dyDescent="0.35">
      <c r="G2106" s="1"/>
    </row>
    <row r="2107" spans="7:7" x14ac:dyDescent="0.35">
      <c r="G2107" s="1"/>
    </row>
    <row r="2108" spans="7:7" x14ac:dyDescent="0.35">
      <c r="G2108" s="1"/>
    </row>
    <row r="2109" spans="7:7" x14ac:dyDescent="0.35">
      <c r="G2109" s="1"/>
    </row>
    <row r="2110" spans="7:7" x14ac:dyDescent="0.35">
      <c r="G2110" s="1"/>
    </row>
    <row r="2111" spans="7:7" x14ac:dyDescent="0.35">
      <c r="G2111" s="1"/>
    </row>
    <row r="2112" spans="7:7" x14ac:dyDescent="0.35">
      <c r="G2112" s="1"/>
    </row>
    <row r="2113" spans="7:7" x14ac:dyDescent="0.35">
      <c r="G2113" s="1"/>
    </row>
    <row r="2114" spans="7:7" x14ac:dyDescent="0.35">
      <c r="G2114" s="1"/>
    </row>
    <row r="2115" spans="7:7" x14ac:dyDescent="0.35">
      <c r="G2115" s="1"/>
    </row>
    <row r="2116" spans="7:7" x14ac:dyDescent="0.35">
      <c r="G2116" s="1"/>
    </row>
    <row r="2117" spans="7:7" x14ac:dyDescent="0.35">
      <c r="G2117" s="1"/>
    </row>
    <row r="2118" spans="7:7" x14ac:dyDescent="0.35">
      <c r="G2118" s="1"/>
    </row>
    <row r="2119" spans="7:7" x14ac:dyDescent="0.35">
      <c r="G2119" s="1"/>
    </row>
    <row r="2120" spans="7:7" x14ac:dyDescent="0.35">
      <c r="G2120" s="1"/>
    </row>
    <row r="2121" spans="7:7" x14ac:dyDescent="0.35">
      <c r="G2121" s="1"/>
    </row>
    <row r="2122" spans="7:7" x14ac:dyDescent="0.35">
      <c r="G2122" s="1"/>
    </row>
    <row r="2123" spans="7:7" x14ac:dyDescent="0.35">
      <c r="G2123" s="1"/>
    </row>
    <row r="2124" spans="7:7" x14ac:dyDescent="0.35">
      <c r="G2124" s="1"/>
    </row>
    <row r="2125" spans="7:7" x14ac:dyDescent="0.35">
      <c r="G2125" s="1"/>
    </row>
    <row r="2126" spans="7:7" x14ac:dyDescent="0.35">
      <c r="G2126" s="1"/>
    </row>
    <row r="2127" spans="7:7" x14ac:dyDescent="0.35">
      <c r="G2127" s="1"/>
    </row>
    <row r="2128" spans="7:7" x14ac:dyDescent="0.35">
      <c r="G2128" s="1"/>
    </row>
    <row r="2129" spans="7:7" x14ac:dyDescent="0.35">
      <c r="G2129" s="1"/>
    </row>
    <row r="2130" spans="7:7" x14ac:dyDescent="0.35">
      <c r="G2130" s="1"/>
    </row>
    <row r="2131" spans="7:7" x14ac:dyDescent="0.35">
      <c r="G2131" s="1"/>
    </row>
    <row r="2132" spans="7:7" x14ac:dyDescent="0.35">
      <c r="G2132" s="1"/>
    </row>
    <row r="2133" spans="7:7" x14ac:dyDescent="0.35">
      <c r="G2133" s="1"/>
    </row>
    <row r="2134" spans="7:7" x14ac:dyDescent="0.35">
      <c r="G2134" s="1"/>
    </row>
    <row r="2135" spans="7:7" x14ac:dyDescent="0.35">
      <c r="G2135" s="1"/>
    </row>
    <row r="2136" spans="7:7" x14ac:dyDescent="0.35">
      <c r="G2136" s="1"/>
    </row>
    <row r="2137" spans="7:7" x14ac:dyDescent="0.35">
      <c r="G2137" s="1"/>
    </row>
    <row r="2138" spans="7:7" x14ac:dyDescent="0.35">
      <c r="G2138" s="1"/>
    </row>
    <row r="2139" spans="7:7" x14ac:dyDescent="0.35">
      <c r="G2139" s="1"/>
    </row>
    <row r="2140" spans="7:7" x14ac:dyDescent="0.35">
      <c r="G2140" s="1"/>
    </row>
    <row r="2141" spans="7:7" x14ac:dyDescent="0.35">
      <c r="G2141" s="1"/>
    </row>
    <row r="2142" spans="7:7" x14ac:dyDescent="0.35">
      <c r="G2142" s="1"/>
    </row>
    <row r="2143" spans="7:7" x14ac:dyDescent="0.35">
      <c r="G2143" s="1"/>
    </row>
    <row r="2144" spans="7:7" x14ac:dyDescent="0.35">
      <c r="G2144" s="1"/>
    </row>
    <row r="2145" spans="7:7" x14ac:dyDescent="0.35">
      <c r="G2145" s="1"/>
    </row>
    <row r="2146" spans="7:7" x14ac:dyDescent="0.35">
      <c r="G2146" s="1"/>
    </row>
    <row r="2147" spans="7:7" x14ac:dyDescent="0.35">
      <c r="G2147" s="1"/>
    </row>
    <row r="2148" spans="7:7" x14ac:dyDescent="0.35">
      <c r="G2148" s="1"/>
    </row>
    <row r="2149" spans="7:7" x14ac:dyDescent="0.35">
      <c r="G2149" s="1"/>
    </row>
    <row r="2150" spans="7:7" x14ac:dyDescent="0.35">
      <c r="G2150" s="1"/>
    </row>
    <row r="2151" spans="7:7" x14ac:dyDescent="0.35">
      <c r="G2151" s="1"/>
    </row>
    <row r="2152" spans="7:7" x14ac:dyDescent="0.35">
      <c r="G2152" s="1"/>
    </row>
    <row r="2153" spans="7:7" x14ac:dyDescent="0.35">
      <c r="G2153" s="1"/>
    </row>
    <row r="2154" spans="7:7" x14ac:dyDescent="0.35">
      <c r="G2154" s="1"/>
    </row>
    <row r="2155" spans="7:7" x14ac:dyDescent="0.35">
      <c r="G2155" s="1"/>
    </row>
    <row r="2156" spans="7:7" x14ac:dyDescent="0.35">
      <c r="G2156" s="1"/>
    </row>
    <row r="2157" spans="7:7" x14ac:dyDescent="0.35">
      <c r="G2157" s="1"/>
    </row>
    <row r="2158" spans="7:7" x14ac:dyDescent="0.35">
      <c r="G2158" s="1"/>
    </row>
    <row r="2159" spans="7:7" x14ac:dyDescent="0.35">
      <c r="G2159" s="1"/>
    </row>
    <row r="2160" spans="7:7" x14ac:dyDescent="0.35">
      <c r="G2160" s="1"/>
    </row>
    <row r="2161" spans="7:7" x14ac:dyDescent="0.35">
      <c r="G2161" s="1"/>
    </row>
    <row r="2162" spans="7:7" x14ac:dyDescent="0.35">
      <c r="G2162" s="1"/>
    </row>
    <row r="2163" spans="7:7" x14ac:dyDescent="0.35">
      <c r="G2163" s="1"/>
    </row>
    <row r="2164" spans="7:7" x14ac:dyDescent="0.35">
      <c r="G2164" s="1"/>
    </row>
    <row r="2165" spans="7:7" x14ac:dyDescent="0.35">
      <c r="G2165" s="1"/>
    </row>
    <row r="2166" spans="7:7" x14ac:dyDescent="0.35">
      <c r="G2166" s="1"/>
    </row>
    <row r="2167" spans="7:7" x14ac:dyDescent="0.35">
      <c r="G2167" s="1"/>
    </row>
    <row r="2168" spans="7:7" x14ac:dyDescent="0.35">
      <c r="G2168" s="1"/>
    </row>
    <row r="2169" spans="7:7" x14ac:dyDescent="0.35">
      <c r="G2169" s="1"/>
    </row>
    <row r="2170" spans="7:7" x14ac:dyDescent="0.35">
      <c r="G2170" s="1"/>
    </row>
    <row r="2171" spans="7:7" x14ac:dyDescent="0.35">
      <c r="G2171" s="1"/>
    </row>
    <row r="2172" spans="7:7" x14ac:dyDescent="0.35">
      <c r="G2172" s="1"/>
    </row>
    <row r="2173" spans="7:7" x14ac:dyDescent="0.35">
      <c r="G2173" s="1"/>
    </row>
    <row r="2174" spans="7:7" x14ac:dyDescent="0.35">
      <c r="G2174" s="1"/>
    </row>
    <row r="2175" spans="7:7" x14ac:dyDescent="0.35">
      <c r="G2175" s="1"/>
    </row>
    <row r="2176" spans="7:7" x14ac:dyDescent="0.35">
      <c r="G2176" s="1"/>
    </row>
    <row r="2177" spans="7:7" x14ac:dyDescent="0.35">
      <c r="G2177" s="1"/>
    </row>
    <row r="2178" spans="7:7" x14ac:dyDescent="0.35">
      <c r="G2178" s="1"/>
    </row>
    <row r="2179" spans="7:7" x14ac:dyDescent="0.35">
      <c r="G2179" s="1"/>
    </row>
    <row r="2180" spans="7:7" x14ac:dyDescent="0.35">
      <c r="G2180" s="1"/>
    </row>
    <row r="2181" spans="7:7" x14ac:dyDescent="0.35">
      <c r="G2181" s="1"/>
    </row>
    <row r="2182" spans="7:7" x14ac:dyDescent="0.35">
      <c r="G2182" s="1"/>
    </row>
    <row r="2183" spans="7:7" x14ac:dyDescent="0.35">
      <c r="G2183" s="1"/>
    </row>
    <row r="2184" spans="7:7" x14ac:dyDescent="0.35">
      <c r="G2184" s="1"/>
    </row>
    <row r="2185" spans="7:7" x14ac:dyDescent="0.35">
      <c r="G2185" s="1"/>
    </row>
    <row r="2186" spans="7:7" x14ac:dyDescent="0.35">
      <c r="G2186" s="1"/>
    </row>
    <row r="2187" spans="7:7" x14ac:dyDescent="0.35">
      <c r="G2187" s="1"/>
    </row>
    <row r="2188" spans="7:7" x14ac:dyDescent="0.35">
      <c r="G2188" s="1"/>
    </row>
    <row r="2189" spans="7:7" x14ac:dyDescent="0.35">
      <c r="G2189" s="1"/>
    </row>
    <row r="2190" spans="7:7" x14ac:dyDescent="0.35">
      <c r="G2190" s="1"/>
    </row>
    <row r="2191" spans="7:7" x14ac:dyDescent="0.35">
      <c r="G2191" s="1"/>
    </row>
    <row r="2192" spans="7:7" x14ac:dyDescent="0.35">
      <c r="G2192" s="1"/>
    </row>
    <row r="2193" spans="7:7" x14ac:dyDescent="0.35">
      <c r="G2193" s="1"/>
    </row>
    <row r="2194" spans="7:7" x14ac:dyDescent="0.35">
      <c r="G2194" s="1"/>
    </row>
    <row r="2195" spans="7:7" x14ac:dyDescent="0.35">
      <c r="G2195" s="1"/>
    </row>
    <row r="2196" spans="7:7" x14ac:dyDescent="0.35">
      <c r="G2196" s="1"/>
    </row>
    <row r="2197" spans="7:7" x14ac:dyDescent="0.35">
      <c r="G2197" s="1"/>
    </row>
    <row r="2198" spans="7:7" x14ac:dyDescent="0.35">
      <c r="G2198" s="1"/>
    </row>
    <row r="2199" spans="7:7" x14ac:dyDescent="0.35">
      <c r="G2199" s="1"/>
    </row>
    <row r="2200" spans="7:7" x14ac:dyDescent="0.35">
      <c r="G2200" s="1"/>
    </row>
    <row r="2201" spans="7:7" x14ac:dyDescent="0.35">
      <c r="G2201" s="1"/>
    </row>
    <row r="2202" spans="7:7" x14ac:dyDescent="0.35">
      <c r="G2202" s="1"/>
    </row>
    <row r="2203" spans="7:7" x14ac:dyDescent="0.35">
      <c r="G2203" s="1"/>
    </row>
    <row r="2204" spans="7:7" x14ac:dyDescent="0.35">
      <c r="G2204" s="1"/>
    </row>
    <row r="2205" spans="7:7" x14ac:dyDescent="0.35">
      <c r="G2205" s="1"/>
    </row>
    <row r="2206" spans="7:7" x14ac:dyDescent="0.35">
      <c r="G2206" s="1"/>
    </row>
    <row r="2207" spans="7:7" x14ac:dyDescent="0.35">
      <c r="G2207" s="1"/>
    </row>
    <row r="2208" spans="7:7" x14ac:dyDescent="0.35">
      <c r="G2208" s="1"/>
    </row>
    <row r="2209" spans="7:7" x14ac:dyDescent="0.35">
      <c r="G2209" s="1"/>
    </row>
    <row r="2210" spans="7:7" x14ac:dyDescent="0.35">
      <c r="G2210" s="1"/>
    </row>
    <row r="2211" spans="7:7" x14ac:dyDescent="0.35">
      <c r="G2211" s="1"/>
    </row>
    <row r="2212" spans="7:7" x14ac:dyDescent="0.35">
      <c r="G2212" s="1"/>
    </row>
    <row r="2213" spans="7:7" x14ac:dyDescent="0.35">
      <c r="G2213" s="1"/>
    </row>
    <row r="2214" spans="7:7" x14ac:dyDescent="0.35">
      <c r="G2214" s="1"/>
    </row>
    <row r="2215" spans="7:7" x14ac:dyDescent="0.35">
      <c r="G2215" s="1"/>
    </row>
    <row r="2216" spans="7:7" x14ac:dyDescent="0.35">
      <c r="G2216" s="1"/>
    </row>
    <row r="2217" spans="7:7" x14ac:dyDescent="0.35">
      <c r="G2217" s="1"/>
    </row>
    <row r="2218" spans="7:7" x14ac:dyDescent="0.35">
      <c r="G2218" s="1"/>
    </row>
    <row r="2219" spans="7:7" x14ac:dyDescent="0.35">
      <c r="G2219" s="1"/>
    </row>
    <row r="2220" spans="7:7" x14ac:dyDescent="0.35">
      <c r="G2220" s="1"/>
    </row>
    <row r="2221" spans="7:7" x14ac:dyDescent="0.35">
      <c r="G2221" s="1"/>
    </row>
    <row r="2222" spans="7:7" x14ac:dyDescent="0.35">
      <c r="G2222" s="1"/>
    </row>
    <row r="2223" spans="7:7" x14ac:dyDescent="0.35">
      <c r="G2223" s="1"/>
    </row>
    <row r="2224" spans="7:7" x14ac:dyDescent="0.35">
      <c r="G2224" s="1"/>
    </row>
    <row r="2225" spans="7:7" x14ac:dyDescent="0.35">
      <c r="G2225" s="1"/>
    </row>
    <row r="2226" spans="7:7" x14ac:dyDescent="0.35">
      <c r="G2226" s="1"/>
    </row>
    <row r="2227" spans="7:7" x14ac:dyDescent="0.35">
      <c r="G2227" s="1"/>
    </row>
    <row r="2228" spans="7:7" x14ac:dyDescent="0.35">
      <c r="G2228" s="1"/>
    </row>
    <row r="2229" spans="7:7" x14ac:dyDescent="0.35">
      <c r="G2229" s="1"/>
    </row>
    <row r="2230" spans="7:7" x14ac:dyDescent="0.35">
      <c r="G2230" s="1"/>
    </row>
    <row r="2231" spans="7:7" x14ac:dyDescent="0.35">
      <c r="G2231" s="1"/>
    </row>
    <row r="2232" spans="7:7" x14ac:dyDescent="0.35">
      <c r="G2232" s="1"/>
    </row>
    <row r="2233" spans="7:7" x14ac:dyDescent="0.35">
      <c r="G2233" s="1"/>
    </row>
    <row r="2234" spans="7:7" x14ac:dyDescent="0.35">
      <c r="G2234" s="1"/>
    </row>
    <row r="2235" spans="7:7" x14ac:dyDescent="0.35">
      <c r="G2235" s="1"/>
    </row>
    <row r="2236" spans="7:7" x14ac:dyDescent="0.35">
      <c r="G2236" s="1"/>
    </row>
    <row r="2237" spans="7:7" x14ac:dyDescent="0.35">
      <c r="G2237" s="1"/>
    </row>
    <row r="2238" spans="7:7" x14ac:dyDescent="0.35">
      <c r="G2238" s="1"/>
    </row>
    <row r="2239" spans="7:7" x14ac:dyDescent="0.35">
      <c r="G2239" s="1"/>
    </row>
    <row r="2240" spans="7:7" x14ac:dyDescent="0.35">
      <c r="G2240" s="1"/>
    </row>
    <row r="2241" spans="7:7" x14ac:dyDescent="0.35">
      <c r="G2241" s="1"/>
    </row>
    <row r="2242" spans="7:7" x14ac:dyDescent="0.35">
      <c r="G2242" s="1"/>
    </row>
    <row r="2243" spans="7:7" x14ac:dyDescent="0.35">
      <c r="G2243" s="1"/>
    </row>
    <row r="2244" spans="7:7" x14ac:dyDescent="0.35">
      <c r="G2244" s="1"/>
    </row>
    <row r="2245" spans="7:7" x14ac:dyDescent="0.35">
      <c r="G2245" s="1"/>
    </row>
    <row r="2246" spans="7:7" x14ac:dyDescent="0.35">
      <c r="G2246" s="1"/>
    </row>
    <row r="2247" spans="7:7" x14ac:dyDescent="0.35">
      <c r="G2247" s="1"/>
    </row>
    <row r="2248" spans="7:7" x14ac:dyDescent="0.35">
      <c r="G2248" s="1"/>
    </row>
    <row r="2249" spans="7:7" x14ac:dyDescent="0.35">
      <c r="G2249" s="1"/>
    </row>
    <row r="2250" spans="7:7" x14ac:dyDescent="0.35">
      <c r="G2250" s="1"/>
    </row>
    <row r="2251" spans="7:7" x14ac:dyDescent="0.35">
      <c r="G2251" s="1"/>
    </row>
    <row r="2252" spans="7:7" x14ac:dyDescent="0.35">
      <c r="G2252" s="1"/>
    </row>
    <row r="2253" spans="7:7" x14ac:dyDescent="0.35">
      <c r="G2253" s="1"/>
    </row>
    <row r="2254" spans="7:7" x14ac:dyDescent="0.35">
      <c r="G2254" s="1"/>
    </row>
    <row r="2255" spans="7:7" x14ac:dyDescent="0.35">
      <c r="G2255" s="1"/>
    </row>
    <row r="2256" spans="7:7" x14ac:dyDescent="0.35">
      <c r="G2256" s="1"/>
    </row>
    <row r="2257" spans="7:7" x14ac:dyDescent="0.35">
      <c r="G2257" s="1"/>
    </row>
    <row r="2258" spans="7:7" x14ac:dyDescent="0.35">
      <c r="G2258" s="1"/>
    </row>
    <row r="2259" spans="7:7" x14ac:dyDescent="0.35">
      <c r="G2259" s="1"/>
    </row>
    <row r="2260" spans="7:7" x14ac:dyDescent="0.35">
      <c r="G2260" s="1"/>
    </row>
    <row r="2261" spans="7:7" x14ac:dyDescent="0.35">
      <c r="G2261" s="1"/>
    </row>
    <row r="2262" spans="7:7" x14ac:dyDescent="0.35">
      <c r="G2262" s="1"/>
    </row>
    <row r="2263" spans="7:7" x14ac:dyDescent="0.35">
      <c r="G2263" s="1"/>
    </row>
    <row r="2264" spans="7:7" x14ac:dyDescent="0.35">
      <c r="G2264" s="1"/>
    </row>
    <row r="2265" spans="7:7" x14ac:dyDescent="0.35">
      <c r="G2265" s="1"/>
    </row>
    <row r="2266" spans="7:7" x14ac:dyDescent="0.35">
      <c r="G2266" s="1"/>
    </row>
    <row r="2267" spans="7:7" x14ac:dyDescent="0.35">
      <c r="G2267" s="1"/>
    </row>
    <row r="2268" spans="7:7" x14ac:dyDescent="0.35">
      <c r="G2268" s="1"/>
    </row>
    <row r="2269" spans="7:7" x14ac:dyDescent="0.35">
      <c r="G2269" s="1"/>
    </row>
    <row r="2270" spans="7:7" x14ac:dyDescent="0.35">
      <c r="G2270" s="1"/>
    </row>
    <row r="2271" spans="7:7" x14ac:dyDescent="0.35">
      <c r="G2271" s="1"/>
    </row>
    <row r="2272" spans="7:7" x14ac:dyDescent="0.35">
      <c r="G2272" s="1"/>
    </row>
    <row r="2273" spans="7:7" x14ac:dyDescent="0.35">
      <c r="G2273" s="1"/>
    </row>
    <row r="2274" spans="7:7" x14ac:dyDescent="0.35">
      <c r="G2274" s="1"/>
    </row>
    <row r="2275" spans="7:7" x14ac:dyDescent="0.35">
      <c r="G2275" s="1"/>
    </row>
    <row r="2276" spans="7:7" x14ac:dyDescent="0.35">
      <c r="G2276" s="1"/>
    </row>
    <row r="2277" spans="7:7" x14ac:dyDescent="0.35">
      <c r="G2277" s="1"/>
    </row>
    <row r="2278" spans="7:7" x14ac:dyDescent="0.35">
      <c r="G2278" s="1"/>
    </row>
    <row r="2279" spans="7:7" x14ac:dyDescent="0.35">
      <c r="G2279" s="1"/>
    </row>
    <row r="2280" spans="7:7" x14ac:dyDescent="0.35">
      <c r="G2280" s="1"/>
    </row>
    <row r="2281" spans="7:7" x14ac:dyDescent="0.35">
      <c r="G2281" s="1"/>
    </row>
    <row r="2282" spans="7:7" x14ac:dyDescent="0.35">
      <c r="G2282" s="1"/>
    </row>
    <row r="2283" spans="7:7" x14ac:dyDescent="0.35">
      <c r="G2283" s="1"/>
    </row>
    <row r="2284" spans="7:7" x14ac:dyDescent="0.35">
      <c r="G2284" s="1"/>
    </row>
    <row r="2285" spans="7:7" x14ac:dyDescent="0.35">
      <c r="G2285" s="1"/>
    </row>
    <row r="2286" spans="7:7" x14ac:dyDescent="0.35">
      <c r="G2286" s="1"/>
    </row>
    <row r="2287" spans="7:7" x14ac:dyDescent="0.35">
      <c r="G2287" s="1"/>
    </row>
    <row r="2288" spans="7:7" x14ac:dyDescent="0.35">
      <c r="G2288" s="1"/>
    </row>
    <row r="2289" spans="7:7" x14ac:dyDescent="0.35">
      <c r="G2289" s="1"/>
    </row>
    <row r="2290" spans="7:7" x14ac:dyDescent="0.35">
      <c r="G2290" s="1"/>
    </row>
    <row r="2291" spans="7:7" x14ac:dyDescent="0.35">
      <c r="G2291" s="1"/>
    </row>
    <row r="2292" spans="7:7" x14ac:dyDescent="0.35">
      <c r="G2292" s="1"/>
    </row>
    <row r="2293" spans="7:7" x14ac:dyDescent="0.35">
      <c r="G2293" s="1"/>
    </row>
    <row r="2294" spans="7:7" x14ac:dyDescent="0.35">
      <c r="G2294" s="1"/>
    </row>
    <row r="2295" spans="7:7" x14ac:dyDescent="0.35">
      <c r="G2295" s="1"/>
    </row>
    <row r="2296" spans="7:7" x14ac:dyDescent="0.35">
      <c r="G2296" s="1"/>
    </row>
    <row r="2297" spans="7:7" x14ac:dyDescent="0.35">
      <c r="G2297" s="1"/>
    </row>
    <row r="2298" spans="7:7" x14ac:dyDescent="0.35">
      <c r="G2298" s="1"/>
    </row>
    <row r="2299" spans="7:7" x14ac:dyDescent="0.35">
      <c r="G2299" s="1"/>
    </row>
    <row r="2300" spans="7:7" x14ac:dyDescent="0.35">
      <c r="G2300" s="1"/>
    </row>
    <row r="2301" spans="7:7" x14ac:dyDescent="0.35">
      <c r="G2301" s="1"/>
    </row>
    <row r="2302" spans="7:7" x14ac:dyDescent="0.35">
      <c r="G2302" s="1"/>
    </row>
    <row r="2303" spans="7:7" x14ac:dyDescent="0.35">
      <c r="G2303" s="1"/>
    </row>
    <row r="2304" spans="7:7" x14ac:dyDescent="0.35">
      <c r="G2304" s="1"/>
    </row>
    <row r="2305" spans="7:7" x14ac:dyDescent="0.35">
      <c r="G2305" s="1"/>
    </row>
    <row r="2306" spans="7:7" x14ac:dyDescent="0.35">
      <c r="G2306" s="1"/>
    </row>
    <row r="2307" spans="7:7" x14ac:dyDescent="0.35">
      <c r="G2307" s="1"/>
    </row>
    <row r="2308" spans="7:7" x14ac:dyDescent="0.35">
      <c r="G2308" s="1"/>
    </row>
    <row r="2309" spans="7:7" x14ac:dyDescent="0.35">
      <c r="G2309" s="1"/>
    </row>
    <row r="2310" spans="7:7" x14ac:dyDescent="0.35">
      <c r="G2310" s="1"/>
    </row>
    <row r="2311" spans="7:7" x14ac:dyDescent="0.35">
      <c r="G2311" s="1"/>
    </row>
    <row r="2312" spans="7:7" x14ac:dyDescent="0.35">
      <c r="G2312" s="1"/>
    </row>
    <row r="2313" spans="7:7" x14ac:dyDescent="0.35">
      <c r="G2313" s="1"/>
    </row>
    <row r="2314" spans="7:7" x14ac:dyDescent="0.35">
      <c r="G2314" s="1"/>
    </row>
    <row r="2315" spans="7:7" x14ac:dyDescent="0.35">
      <c r="G2315" s="1"/>
    </row>
    <row r="2316" spans="7:7" x14ac:dyDescent="0.35">
      <c r="G2316" s="1"/>
    </row>
    <row r="2317" spans="7:7" x14ac:dyDescent="0.35">
      <c r="G2317" s="1"/>
    </row>
    <row r="2318" spans="7:7" x14ac:dyDescent="0.35">
      <c r="G2318" s="1"/>
    </row>
    <row r="2319" spans="7:7" x14ac:dyDescent="0.35">
      <c r="G2319" s="1"/>
    </row>
    <row r="2320" spans="7:7" x14ac:dyDescent="0.35">
      <c r="G2320" s="1"/>
    </row>
    <row r="2321" spans="7:7" x14ac:dyDescent="0.35">
      <c r="G2321" s="1"/>
    </row>
    <row r="2322" spans="7:7" x14ac:dyDescent="0.35">
      <c r="G2322" s="1"/>
    </row>
    <row r="2323" spans="7:7" x14ac:dyDescent="0.35">
      <c r="G2323" s="1"/>
    </row>
    <row r="2324" spans="7:7" x14ac:dyDescent="0.35">
      <c r="G2324" s="1"/>
    </row>
    <row r="2325" spans="7:7" x14ac:dyDescent="0.35">
      <c r="G2325" s="1"/>
    </row>
    <row r="2326" spans="7:7" x14ac:dyDescent="0.35">
      <c r="G2326" s="1"/>
    </row>
    <row r="2327" spans="7:7" x14ac:dyDescent="0.35">
      <c r="G2327" s="1"/>
    </row>
    <row r="2328" spans="7:7" x14ac:dyDescent="0.35">
      <c r="G2328" s="1"/>
    </row>
    <row r="2329" spans="7:7" x14ac:dyDescent="0.35">
      <c r="G2329" s="1"/>
    </row>
    <row r="2330" spans="7:7" x14ac:dyDescent="0.35">
      <c r="G2330" s="1"/>
    </row>
    <row r="2331" spans="7:7" x14ac:dyDescent="0.35">
      <c r="G2331" s="1"/>
    </row>
    <row r="2332" spans="7:7" x14ac:dyDescent="0.35">
      <c r="G2332" s="1"/>
    </row>
    <row r="2333" spans="7:7" x14ac:dyDescent="0.35">
      <c r="G2333" s="1"/>
    </row>
    <row r="2334" spans="7:7" x14ac:dyDescent="0.35">
      <c r="G2334" s="1"/>
    </row>
    <row r="2335" spans="7:7" x14ac:dyDescent="0.35">
      <c r="G2335" s="1"/>
    </row>
    <row r="2336" spans="7:7" x14ac:dyDescent="0.35">
      <c r="G2336" s="1"/>
    </row>
    <row r="2337" spans="7:7" x14ac:dyDescent="0.35">
      <c r="G2337" s="1"/>
    </row>
    <row r="2338" spans="7:7" x14ac:dyDescent="0.35">
      <c r="G2338" s="1"/>
    </row>
    <row r="2339" spans="7:7" x14ac:dyDescent="0.35">
      <c r="G2339" s="1"/>
    </row>
    <row r="2340" spans="7:7" x14ac:dyDescent="0.35">
      <c r="G2340" s="1"/>
    </row>
    <row r="2341" spans="7:7" x14ac:dyDescent="0.35">
      <c r="G2341" s="1"/>
    </row>
    <row r="2342" spans="7:7" x14ac:dyDescent="0.35">
      <c r="G2342" s="1"/>
    </row>
    <row r="2343" spans="7:7" x14ac:dyDescent="0.35">
      <c r="G2343" s="1"/>
    </row>
    <row r="2344" spans="7:7" x14ac:dyDescent="0.35">
      <c r="G2344" s="1"/>
    </row>
    <row r="2345" spans="7:7" x14ac:dyDescent="0.35">
      <c r="G2345" s="1"/>
    </row>
    <row r="2346" spans="7:7" x14ac:dyDescent="0.35">
      <c r="G2346" s="1"/>
    </row>
    <row r="2347" spans="7:7" x14ac:dyDescent="0.35">
      <c r="G2347" s="1"/>
    </row>
    <row r="2348" spans="7:7" x14ac:dyDescent="0.35">
      <c r="G2348" s="1"/>
    </row>
    <row r="2349" spans="7:7" x14ac:dyDescent="0.35">
      <c r="G2349" s="1"/>
    </row>
    <row r="2350" spans="7:7" x14ac:dyDescent="0.35">
      <c r="G2350" s="1"/>
    </row>
    <row r="2351" spans="7:7" x14ac:dyDescent="0.35">
      <c r="G2351" s="1"/>
    </row>
    <row r="2352" spans="7:7" x14ac:dyDescent="0.35">
      <c r="G2352" s="1"/>
    </row>
    <row r="2353" spans="7:7" x14ac:dyDescent="0.35">
      <c r="G2353" s="1"/>
    </row>
    <row r="2354" spans="7:7" x14ac:dyDescent="0.35">
      <c r="G2354" s="1"/>
    </row>
    <row r="2355" spans="7:7" x14ac:dyDescent="0.35">
      <c r="G2355" s="1"/>
    </row>
    <row r="2356" spans="7:7" x14ac:dyDescent="0.35">
      <c r="G2356" s="1"/>
    </row>
    <row r="2357" spans="7:7" x14ac:dyDescent="0.35">
      <c r="G2357" s="1"/>
    </row>
    <row r="2358" spans="7:7" x14ac:dyDescent="0.35">
      <c r="G2358" s="1"/>
    </row>
    <row r="2359" spans="7:7" x14ac:dyDescent="0.35">
      <c r="G2359" s="1"/>
    </row>
    <row r="2360" spans="7:7" x14ac:dyDescent="0.35">
      <c r="G2360" s="1"/>
    </row>
    <row r="2361" spans="7:7" x14ac:dyDescent="0.35">
      <c r="G2361" s="1"/>
    </row>
    <row r="2362" spans="7:7" x14ac:dyDescent="0.35">
      <c r="G2362" s="1"/>
    </row>
    <row r="2363" spans="7:7" x14ac:dyDescent="0.35">
      <c r="G2363" s="1"/>
    </row>
    <row r="2364" spans="7:7" x14ac:dyDescent="0.35">
      <c r="G2364" s="1"/>
    </row>
    <row r="2365" spans="7:7" x14ac:dyDescent="0.35">
      <c r="G2365" s="1"/>
    </row>
    <row r="2366" spans="7:7" x14ac:dyDescent="0.35">
      <c r="G2366" s="1"/>
    </row>
    <row r="2367" spans="7:7" x14ac:dyDescent="0.35">
      <c r="G2367" s="1"/>
    </row>
    <row r="2368" spans="7:7" x14ac:dyDescent="0.35">
      <c r="G2368" s="1"/>
    </row>
    <row r="2369" spans="7:7" x14ac:dyDescent="0.35">
      <c r="G2369" s="1"/>
    </row>
    <row r="2370" spans="7:7" x14ac:dyDescent="0.35">
      <c r="G2370" s="1"/>
    </row>
    <row r="2371" spans="7:7" x14ac:dyDescent="0.35">
      <c r="G2371" s="1"/>
    </row>
    <row r="2372" spans="7:7" x14ac:dyDescent="0.35">
      <c r="G2372" s="1"/>
    </row>
    <row r="2373" spans="7:7" x14ac:dyDescent="0.35">
      <c r="G2373" s="1"/>
    </row>
    <row r="2374" spans="7:7" x14ac:dyDescent="0.35">
      <c r="G2374" s="1"/>
    </row>
    <row r="2375" spans="7:7" x14ac:dyDescent="0.35">
      <c r="G2375" s="1"/>
    </row>
    <row r="2376" spans="7:7" x14ac:dyDescent="0.35">
      <c r="G2376" s="1"/>
    </row>
    <row r="2377" spans="7:7" x14ac:dyDescent="0.35">
      <c r="G2377" s="1"/>
    </row>
    <row r="2378" spans="7:7" x14ac:dyDescent="0.35">
      <c r="G2378" s="1"/>
    </row>
    <row r="2379" spans="7:7" x14ac:dyDescent="0.35">
      <c r="G2379" s="1"/>
    </row>
    <row r="2380" spans="7:7" x14ac:dyDescent="0.35">
      <c r="G2380" s="1"/>
    </row>
    <row r="2381" spans="7:7" x14ac:dyDescent="0.35">
      <c r="G2381" s="1"/>
    </row>
    <row r="2382" spans="7:7" x14ac:dyDescent="0.35">
      <c r="G2382" s="1"/>
    </row>
    <row r="2383" spans="7:7" x14ac:dyDescent="0.35">
      <c r="G2383" s="1"/>
    </row>
    <row r="2384" spans="7:7" x14ac:dyDescent="0.35">
      <c r="G2384" s="1"/>
    </row>
    <row r="2385" spans="7:7" x14ac:dyDescent="0.35">
      <c r="G2385" s="1"/>
    </row>
    <row r="2386" spans="7:7" x14ac:dyDescent="0.35">
      <c r="G2386" s="1"/>
    </row>
    <row r="2387" spans="7:7" x14ac:dyDescent="0.35">
      <c r="G2387" s="1"/>
    </row>
    <row r="2388" spans="7:7" x14ac:dyDescent="0.35">
      <c r="G2388" s="1"/>
    </row>
    <row r="2389" spans="7:7" x14ac:dyDescent="0.35">
      <c r="G2389" s="1"/>
    </row>
    <row r="2390" spans="7:7" x14ac:dyDescent="0.35">
      <c r="G2390" s="1"/>
    </row>
    <row r="2391" spans="7:7" x14ac:dyDescent="0.35">
      <c r="G2391" s="1"/>
    </row>
    <row r="2392" spans="7:7" x14ac:dyDescent="0.35">
      <c r="G2392" s="1"/>
    </row>
    <row r="2393" spans="7:7" x14ac:dyDescent="0.35">
      <c r="G2393" s="1"/>
    </row>
    <row r="2394" spans="7:7" x14ac:dyDescent="0.35">
      <c r="G2394" s="1"/>
    </row>
    <row r="2395" spans="7:7" x14ac:dyDescent="0.35">
      <c r="G2395" s="1"/>
    </row>
    <row r="2396" spans="7:7" x14ac:dyDescent="0.35">
      <c r="G2396" s="1"/>
    </row>
    <row r="2397" spans="7:7" x14ac:dyDescent="0.35">
      <c r="G2397" s="1"/>
    </row>
    <row r="2398" spans="7:7" x14ac:dyDescent="0.35">
      <c r="G2398" s="1"/>
    </row>
    <row r="2399" spans="7:7" x14ac:dyDescent="0.35">
      <c r="G2399" s="1"/>
    </row>
    <row r="2400" spans="7:7" x14ac:dyDescent="0.35">
      <c r="G2400" s="1"/>
    </row>
    <row r="2401" spans="7:7" x14ac:dyDescent="0.35">
      <c r="G2401" s="1"/>
    </row>
    <row r="2402" spans="7:7" x14ac:dyDescent="0.35">
      <c r="G2402" s="1"/>
    </row>
    <row r="2403" spans="7:7" x14ac:dyDescent="0.35">
      <c r="G2403" s="1"/>
    </row>
    <row r="2404" spans="7:7" x14ac:dyDescent="0.35">
      <c r="G2404" s="1"/>
    </row>
    <row r="2405" spans="7:7" x14ac:dyDescent="0.35">
      <c r="G2405" s="1"/>
    </row>
    <row r="2406" spans="7:7" x14ac:dyDescent="0.35">
      <c r="G2406" s="1"/>
    </row>
    <row r="2407" spans="7:7" x14ac:dyDescent="0.35">
      <c r="G2407" s="1"/>
    </row>
    <row r="2408" spans="7:7" x14ac:dyDescent="0.35">
      <c r="G2408" s="1"/>
    </row>
    <row r="2409" spans="7:7" x14ac:dyDescent="0.35">
      <c r="G2409" s="1"/>
    </row>
    <row r="2410" spans="7:7" x14ac:dyDescent="0.35">
      <c r="G2410" s="1"/>
    </row>
    <row r="2411" spans="7:7" x14ac:dyDescent="0.35">
      <c r="G2411" s="1"/>
    </row>
    <row r="2412" spans="7:7" x14ac:dyDescent="0.35">
      <c r="G2412" s="1"/>
    </row>
    <row r="2413" spans="7:7" x14ac:dyDescent="0.35">
      <c r="G2413" s="1"/>
    </row>
    <row r="2414" spans="7:7" x14ac:dyDescent="0.35">
      <c r="G2414" s="1"/>
    </row>
    <row r="2415" spans="7:7" x14ac:dyDescent="0.35">
      <c r="G2415" s="1"/>
    </row>
    <row r="2416" spans="7:7" x14ac:dyDescent="0.35">
      <c r="G2416" s="1"/>
    </row>
    <row r="2417" spans="7:7" x14ac:dyDescent="0.35">
      <c r="G2417" s="1"/>
    </row>
    <row r="2418" spans="7:7" x14ac:dyDescent="0.35">
      <c r="G2418" s="1"/>
    </row>
    <row r="2419" spans="7:7" x14ac:dyDescent="0.35">
      <c r="G2419" s="1"/>
    </row>
    <row r="2420" spans="7:7" x14ac:dyDescent="0.35">
      <c r="G2420" s="1"/>
    </row>
    <row r="2421" spans="7:7" x14ac:dyDescent="0.35">
      <c r="G2421" s="1"/>
    </row>
    <row r="2422" spans="7:7" x14ac:dyDescent="0.35">
      <c r="G2422" s="1"/>
    </row>
    <row r="2423" spans="7:7" x14ac:dyDescent="0.35">
      <c r="G2423" s="1"/>
    </row>
    <row r="2424" spans="7:7" x14ac:dyDescent="0.35">
      <c r="G2424" s="1"/>
    </row>
    <row r="2425" spans="7:7" x14ac:dyDescent="0.35">
      <c r="G2425" s="1"/>
    </row>
    <row r="2426" spans="7:7" x14ac:dyDescent="0.35">
      <c r="G2426" s="1"/>
    </row>
    <row r="2427" spans="7:7" x14ac:dyDescent="0.35">
      <c r="G2427" s="1"/>
    </row>
    <row r="2428" spans="7:7" x14ac:dyDescent="0.35">
      <c r="G2428" s="1"/>
    </row>
    <row r="2429" spans="7:7" x14ac:dyDescent="0.35">
      <c r="G2429" s="1"/>
    </row>
    <row r="2430" spans="7:7" x14ac:dyDescent="0.35">
      <c r="G2430" s="1"/>
    </row>
    <row r="2431" spans="7:7" x14ac:dyDescent="0.35">
      <c r="G2431" s="1"/>
    </row>
    <row r="2432" spans="7:7" x14ac:dyDescent="0.35">
      <c r="G2432" s="1"/>
    </row>
    <row r="2433" spans="7:7" x14ac:dyDescent="0.35">
      <c r="G2433" s="1"/>
    </row>
    <row r="2434" spans="7:7" x14ac:dyDescent="0.35">
      <c r="G2434" s="1"/>
    </row>
    <row r="2435" spans="7:7" x14ac:dyDescent="0.35">
      <c r="G2435" s="1"/>
    </row>
    <row r="2436" spans="7:7" x14ac:dyDescent="0.35">
      <c r="G2436" s="1"/>
    </row>
    <row r="2437" spans="7:7" x14ac:dyDescent="0.35">
      <c r="G2437" s="1"/>
    </row>
    <row r="2438" spans="7:7" x14ac:dyDescent="0.35">
      <c r="G2438" s="1"/>
    </row>
    <row r="2439" spans="7:7" x14ac:dyDescent="0.35">
      <c r="G2439" s="1"/>
    </row>
    <row r="2440" spans="7:7" x14ac:dyDescent="0.35">
      <c r="G2440" s="1"/>
    </row>
    <row r="2441" spans="7:7" x14ac:dyDescent="0.35">
      <c r="G2441" s="1"/>
    </row>
    <row r="2442" spans="7:7" x14ac:dyDescent="0.35">
      <c r="G2442" s="1"/>
    </row>
    <row r="2443" spans="7:7" x14ac:dyDescent="0.35">
      <c r="G2443" s="1"/>
    </row>
    <row r="2444" spans="7:7" x14ac:dyDescent="0.35">
      <c r="G2444" s="1"/>
    </row>
    <row r="2445" spans="7:7" x14ac:dyDescent="0.35">
      <c r="G2445" s="1"/>
    </row>
    <row r="2446" spans="7:7" x14ac:dyDescent="0.35">
      <c r="G2446" s="1"/>
    </row>
    <row r="2447" spans="7:7" x14ac:dyDescent="0.35">
      <c r="G2447" s="1"/>
    </row>
    <row r="2448" spans="7:7" x14ac:dyDescent="0.35">
      <c r="G2448" s="1"/>
    </row>
    <row r="2449" spans="7:7" x14ac:dyDescent="0.35">
      <c r="G2449" s="1"/>
    </row>
    <row r="2450" spans="7:7" x14ac:dyDescent="0.35">
      <c r="G2450" s="1"/>
    </row>
    <row r="2451" spans="7:7" x14ac:dyDescent="0.35">
      <c r="G2451" s="1"/>
    </row>
    <row r="2452" spans="7:7" x14ac:dyDescent="0.35">
      <c r="G2452" s="1"/>
    </row>
    <row r="2453" spans="7:7" x14ac:dyDescent="0.35">
      <c r="G2453" s="1"/>
    </row>
    <row r="2454" spans="7:7" x14ac:dyDescent="0.35">
      <c r="G2454" s="1"/>
    </row>
    <row r="2455" spans="7:7" x14ac:dyDescent="0.35">
      <c r="G2455" s="1"/>
    </row>
    <row r="2456" spans="7:7" x14ac:dyDescent="0.35">
      <c r="G2456" s="1"/>
    </row>
    <row r="2457" spans="7:7" x14ac:dyDescent="0.35">
      <c r="G2457" s="1"/>
    </row>
    <row r="2458" spans="7:7" x14ac:dyDescent="0.35">
      <c r="G2458" s="1"/>
    </row>
    <row r="2459" spans="7:7" x14ac:dyDescent="0.35">
      <c r="G2459" s="1"/>
    </row>
    <row r="2460" spans="7:7" x14ac:dyDescent="0.35">
      <c r="G2460" s="1"/>
    </row>
    <row r="2461" spans="7:7" x14ac:dyDescent="0.35">
      <c r="G2461" s="1"/>
    </row>
    <row r="2462" spans="7:7" x14ac:dyDescent="0.35">
      <c r="G2462" s="1"/>
    </row>
    <row r="2463" spans="7:7" x14ac:dyDescent="0.35">
      <c r="G2463" s="1"/>
    </row>
    <row r="2464" spans="7:7" x14ac:dyDescent="0.35">
      <c r="G2464" s="1"/>
    </row>
    <row r="2465" spans="7:7" x14ac:dyDescent="0.35">
      <c r="G2465" s="1"/>
    </row>
    <row r="2466" spans="7:7" x14ac:dyDescent="0.35">
      <c r="G2466" s="1"/>
    </row>
    <row r="2467" spans="7:7" x14ac:dyDescent="0.35">
      <c r="G2467" s="1"/>
    </row>
    <row r="2468" spans="7:7" x14ac:dyDescent="0.35">
      <c r="G2468" s="1"/>
    </row>
    <row r="2469" spans="7:7" x14ac:dyDescent="0.35">
      <c r="G2469" s="1"/>
    </row>
    <row r="2470" spans="7:7" x14ac:dyDescent="0.35">
      <c r="G2470" s="1"/>
    </row>
    <row r="2471" spans="7:7" x14ac:dyDescent="0.35">
      <c r="G2471" s="1"/>
    </row>
    <row r="2472" spans="7:7" x14ac:dyDescent="0.35">
      <c r="G2472" s="1"/>
    </row>
    <row r="2473" spans="7:7" x14ac:dyDescent="0.35">
      <c r="G2473" s="1"/>
    </row>
    <row r="2474" spans="7:7" x14ac:dyDescent="0.35">
      <c r="G2474" s="1"/>
    </row>
    <row r="2475" spans="7:7" x14ac:dyDescent="0.35">
      <c r="G2475" s="1"/>
    </row>
    <row r="2476" spans="7:7" x14ac:dyDescent="0.35">
      <c r="G2476" s="1"/>
    </row>
    <row r="2477" spans="7:7" x14ac:dyDescent="0.35">
      <c r="G2477" s="1"/>
    </row>
    <row r="2478" spans="7:7" x14ac:dyDescent="0.35">
      <c r="G2478" s="1"/>
    </row>
    <row r="2479" spans="7:7" x14ac:dyDescent="0.35">
      <c r="G2479" s="1"/>
    </row>
    <row r="2480" spans="7:7" x14ac:dyDescent="0.35">
      <c r="G2480" s="1"/>
    </row>
    <row r="2481" spans="7:7" x14ac:dyDescent="0.35">
      <c r="G2481" s="1"/>
    </row>
    <row r="2482" spans="7:7" x14ac:dyDescent="0.35">
      <c r="G2482" s="1"/>
    </row>
    <row r="2483" spans="7:7" x14ac:dyDescent="0.35">
      <c r="G2483" s="1"/>
    </row>
    <row r="2484" spans="7:7" x14ac:dyDescent="0.35">
      <c r="G2484" s="1"/>
    </row>
    <row r="2485" spans="7:7" x14ac:dyDescent="0.35">
      <c r="G2485" s="1"/>
    </row>
    <row r="2486" spans="7:7" x14ac:dyDescent="0.35">
      <c r="G2486" s="1"/>
    </row>
    <row r="2487" spans="7:7" x14ac:dyDescent="0.35">
      <c r="G2487" s="1"/>
    </row>
    <row r="2488" spans="7:7" x14ac:dyDescent="0.35">
      <c r="G2488" s="1"/>
    </row>
    <row r="2489" spans="7:7" x14ac:dyDescent="0.35">
      <c r="G2489" s="1"/>
    </row>
    <row r="2490" spans="7:7" x14ac:dyDescent="0.35">
      <c r="G2490" s="1"/>
    </row>
    <row r="2491" spans="7:7" x14ac:dyDescent="0.35">
      <c r="G2491" s="1"/>
    </row>
    <row r="2492" spans="7:7" x14ac:dyDescent="0.35">
      <c r="G2492" s="1"/>
    </row>
    <row r="2493" spans="7:7" x14ac:dyDescent="0.35">
      <c r="G2493" s="1"/>
    </row>
    <row r="2494" spans="7:7" x14ac:dyDescent="0.35">
      <c r="G2494" s="1"/>
    </row>
    <row r="2495" spans="7:7" x14ac:dyDescent="0.35">
      <c r="G2495" s="1"/>
    </row>
    <row r="2496" spans="7:7" x14ac:dyDescent="0.35">
      <c r="G2496" s="1"/>
    </row>
    <row r="2497" spans="7:7" x14ac:dyDescent="0.35">
      <c r="G2497" s="1"/>
    </row>
    <row r="2498" spans="7:7" x14ac:dyDescent="0.35">
      <c r="G2498" s="1"/>
    </row>
    <row r="2499" spans="7:7" x14ac:dyDescent="0.35">
      <c r="G2499" s="1"/>
    </row>
    <row r="2500" spans="7:7" x14ac:dyDescent="0.35">
      <c r="G2500" s="1"/>
    </row>
    <row r="2501" spans="7:7" x14ac:dyDescent="0.35">
      <c r="G2501" s="1"/>
    </row>
    <row r="2502" spans="7:7" x14ac:dyDescent="0.35">
      <c r="G2502" s="1"/>
    </row>
    <row r="2503" spans="7:7" x14ac:dyDescent="0.35">
      <c r="G2503" s="1"/>
    </row>
    <row r="2504" spans="7:7" x14ac:dyDescent="0.35">
      <c r="G2504" s="1"/>
    </row>
    <row r="2505" spans="7:7" x14ac:dyDescent="0.35">
      <c r="G2505" s="1"/>
    </row>
    <row r="2506" spans="7:7" x14ac:dyDescent="0.35">
      <c r="G2506" s="1"/>
    </row>
    <row r="2507" spans="7:7" x14ac:dyDescent="0.35">
      <c r="G2507" s="1"/>
    </row>
    <row r="2508" spans="7:7" x14ac:dyDescent="0.35">
      <c r="G2508" s="1"/>
    </row>
    <row r="2509" spans="7:7" x14ac:dyDescent="0.35">
      <c r="G2509" s="1"/>
    </row>
    <row r="2510" spans="7:7" x14ac:dyDescent="0.35">
      <c r="G2510" s="1"/>
    </row>
    <row r="2511" spans="7:7" x14ac:dyDescent="0.35">
      <c r="G2511" s="1"/>
    </row>
    <row r="2512" spans="7:7" x14ac:dyDescent="0.35">
      <c r="G2512" s="1"/>
    </row>
    <row r="2513" spans="7:7" x14ac:dyDescent="0.35">
      <c r="G2513" s="1"/>
    </row>
    <row r="2514" spans="7:7" x14ac:dyDescent="0.35">
      <c r="G2514" s="1"/>
    </row>
    <row r="2515" spans="7:7" x14ac:dyDescent="0.35">
      <c r="G2515" s="1"/>
    </row>
    <row r="2516" spans="7:7" x14ac:dyDescent="0.35">
      <c r="G2516" s="1"/>
    </row>
    <row r="2517" spans="7:7" x14ac:dyDescent="0.35">
      <c r="G2517" s="1"/>
    </row>
    <row r="2518" spans="7:7" x14ac:dyDescent="0.35">
      <c r="G2518" s="1"/>
    </row>
    <row r="2519" spans="7:7" x14ac:dyDescent="0.35">
      <c r="G2519" s="1"/>
    </row>
    <row r="2520" spans="7:7" x14ac:dyDescent="0.35">
      <c r="G2520" s="1"/>
    </row>
    <row r="2521" spans="7:7" x14ac:dyDescent="0.35">
      <c r="G2521" s="1"/>
    </row>
    <row r="2522" spans="7:7" x14ac:dyDescent="0.35">
      <c r="G2522" s="1"/>
    </row>
    <row r="2523" spans="7:7" x14ac:dyDescent="0.35">
      <c r="G2523" s="1"/>
    </row>
    <row r="2524" spans="7:7" x14ac:dyDescent="0.35">
      <c r="G2524" s="1"/>
    </row>
    <row r="2525" spans="7:7" x14ac:dyDescent="0.35">
      <c r="G2525" s="1"/>
    </row>
    <row r="2526" spans="7:7" x14ac:dyDescent="0.35">
      <c r="G2526" s="1"/>
    </row>
    <row r="2527" spans="7:7" x14ac:dyDescent="0.35">
      <c r="G2527" s="1"/>
    </row>
    <row r="2528" spans="7:7" x14ac:dyDescent="0.35">
      <c r="G2528" s="1"/>
    </row>
    <row r="2529" spans="7:7" x14ac:dyDescent="0.35">
      <c r="G2529" s="1"/>
    </row>
    <row r="2530" spans="7:7" x14ac:dyDescent="0.35">
      <c r="G2530" s="1"/>
    </row>
    <row r="2531" spans="7:7" x14ac:dyDescent="0.35">
      <c r="G2531" s="1"/>
    </row>
    <row r="2532" spans="7:7" x14ac:dyDescent="0.35">
      <c r="G2532" s="1"/>
    </row>
    <row r="2533" spans="7:7" x14ac:dyDescent="0.35">
      <c r="G2533" s="1"/>
    </row>
    <row r="2534" spans="7:7" x14ac:dyDescent="0.35">
      <c r="G2534" s="1"/>
    </row>
    <row r="2535" spans="7:7" x14ac:dyDescent="0.35">
      <c r="G2535" s="1"/>
    </row>
    <row r="2536" spans="7:7" x14ac:dyDescent="0.35">
      <c r="G2536" s="1"/>
    </row>
    <row r="2537" spans="7:7" x14ac:dyDescent="0.35">
      <c r="G2537" s="1"/>
    </row>
    <row r="2538" spans="7:7" x14ac:dyDescent="0.35">
      <c r="G2538" s="1"/>
    </row>
    <row r="2539" spans="7:7" x14ac:dyDescent="0.35">
      <c r="G2539" s="1"/>
    </row>
    <row r="2540" spans="7:7" x14ac:dyDescent="0.35">
      <c r="G2540" s="1"/>
    </row>
    <row r="2541" spans="7:7" x14ac:dyDescent="0.35">
      <c r="G2541" s="1"/>
    </row>
    <row r="2542" spans="7:7" x14ac:dyDescent="0.35">
      <c r="G2542" s="1"/>
    </row>
    <row r="2543" spans="7:7" x14ac:dyDescent="0.35">
      <c r="G2543" s="1"/>
    </row>
    <row r="2544" spans="7:7" x14ac:dyDescent="0.35">
      <c r="G2544" s="1"/>
    </row>
    <row r="2545" spans="7:7" x14ac:dyDescent="0.35">
      <c r="G2545" s="1"/>
    </row>
    <row r="2546" spans="7:7" x14ac:dyDescent="0.35">
      <c r="G2546" s="1"/>
    </row>
    <row r="2547" spans="7:7" x14ac:dyDescent="0.35">
      <c r="G2547" s="1"/>
    </row>
    <row r="2548" spans="7:7" x14ac:dyDescent="0.35">
      <c r="G2548" s="1"/>
    </row>
    <row r="2549" spans="7:7" x14ac:dyDescent="0.35">
      <c r="G2549" s="1"/>
    </row>
    <row r="2550" spans="7:7" x14ac:dyDescent="0.35">
      <c r="G2550" s="1"/>
    </row>
    <row r="2551" spans="7:7" x14ac:dyDescent="0.35">
      <c r="G2551" s="1"/>
    </row>
    <row r="2552" spans="7:7" x14ac:dyDescent="0.35">
      <c r="G2552" s="1"/>
    </row>
    <row r="2553" spans="7:7" x14ac:dyDescent="0.35">
      <c r="G2553" s="1"/>
    </row>
    <row r="2554" spans="7:7" x14ac:dyDescent="0.35">
      <c r="G2554" s="1"/>
    </row>
    <row r="2555" spans="7:7" x14ac:dyDescent="0.35">
      <c r="G2555" s="1"/>
    </row>
    <row r="2556" spans="7:7" x14ac:dyDescent="0.35">
      <c r="G2556" s="1"/>
    </row>
    <row r="2557" spans="7:7" x14ac:dyDescent="0.35">
      <c r="G2557" s="1"/>
    </row>
    <row r="2558" spans="7:7" x14ac:dyDescent="0.35">
      <c r="G2558" s="1"/>
    </row>
    <row r="2559" spans="7:7" x14ac:dyDescent="0.35">
      <c r="G2559" s="1"/>
    </row>
    <row r="2560" spans="7:7" x14ac:dyDescent="0.35">
      <c r="G2560" s="1"/>
    </row>
    <row r="2561" spans="7:7" x14ac:dyDescent="0.35">
      <c r="G2561" s="1"/>
    </row>
    <row r="2562" spans="7:7" x14ac:dyDescent="0.35">
      <c r="G2562" s="1"/>
    </row>
    <row r="2563" spans="7:7" x14ac:dyDescent="0.35">
      <c r="G2563" s="1"/>
    </row>
    <row r="2564" spans="7:7" x14ac:dyDescent="0.35">
      <c r="G2564" s="1"/>
    </row>
    <row r="2565" spans="7:7" x14ac:dyDescent="0.35">
      <c r="G2565" s="1"/>
    </row>
    <row r="2566" spans="7:7" x14ac:dyDescent="0.35">
      <c r="G2566" s="1"/>
    </row>
    <row r="2567" spans="7:7" x14ac:dyDescent="0.35">
      <c r="G2567" s="1"/>
    </row>
    <row r="2568" spans="7:7" x14ac:dyDescent="0.35">
      <c r="G2568" s="1"/>
    </row>
    <row r="2569" spans="7:7" x14ac:dyDescent="0.35">
      <c r="G2569" s="1"/>
    </row>
    <row r="2570" spans="7:7" x14ac:dyDescent="0.35">
      <c r="G2570" s="1"/>
    </row>
    <row r="2571" spans="7:7" x14ac:dyDescent="0.35">
      <c r="G2571" s="1"/>
    </row>
    <row r="2572" spans="7:7" x14ac:dyDescent="0.35">
      <c r="G2572" s="1"/>
    </row>
    <row r="2573" spans="7:7" x14ac:dyDescent="0.35">
      <c r="G2573" s="1"/>
    </row>
    <row r="2574" spans="7:7" x14ac:dyDescent="0.35">
      <c r="G2574" s="1"/>
    </row>
    <row r="2575" spans="7:7" x14ac:dyDescent="0.35">
      <c r="G2575" s="1"/>
    </row>
    <row r="2576" spans="7:7" x14ac:dyDescent="0.35">
      <c r="G2576" s="1"/>
    </row>
    <row r="2577" spans="7:7" x14ac:dyDescent="0.35">
      <c r="G2577" s="1"/>
    </row>
    <row r="2578" spans="7:7" x14ac:dyDescent="0.35">
      <c r="G2578" s="1"/>
    </row>
    <row r="2579" spans="7:7" x14ac:dyDescent="0.35">
      <c r="G2579" s="1"/>
    </row>
    <row r="2580" spans="7:7" x14ac:dyDescent="0.35">
      <c r="G2580" s="1"/>
    </row>
    <row r="2581" spans="7:7" x14ac:dyDescent="0.35">
      <c r="G2581" s="1"/>
    </row>
    <row r="2582" spans="7:7" x14ac:dyDescent="0.35">
      <c r="G2582" s="1"/>
    </row>
    <row r="2583" spans="7:7" x14ac:dyDescent="0.35">
      <c r="G2583" s="1"/>
    </row>
    <row r="2584" spans="7:7" x14ac:dyDescent="0.35">
      <c r="G2584" s="1"/>
    </row>
    <row r="2585" spans="7:7" x14ac:dyDescent="0.35">
      <c r="G2585" s="1"/>
    </row>
    <row r="2586" spans="7:7" x14ac:dyDescent="0.35">
      <c r="G2586" s="1"/>
    </row>
    <row r="2587" spans="7:7" x14ac:dyDescent="0.35">
      <c r="G2587" s="1"/>
    </row>
    <row r="2588" spans="7:7" x14ac:dyDescent="0.35">
      <c r="G2588" s="1"/>
    </row>
    <row r="2589" spans="7:7" x14ac:dyDescent="0.35">
      <c r="G2589" s="1"/>
    </row>
    <row r="2590" spans="7:7" x14ac:dyDescent="0.35">
      <c r="G2590" s="1"/>
    </row>
    <row r="2591" spans="7:7" x14ac:dyDescent="0.35">
      <c r="G2591" s="1"/>
    </row>
    <row r="2592" spans="7:7" x14ac:dyDescent="0.35">
      <c r="G2592" s="1"/>
    </row>
    <row r="2593" spans="7:7" x14ac:dyDescent="0.35">
      <c r="G2593" s="1"/>
    </row>
    <row r="2594" spans="7:7" x14ac:dyDescent="0.35">
      <c r="G2594" s="1"/>
    </row>
    <row r="2595" spans="7:7" x14ac:dyDescent="0.35">
      <c r="G2595" s="1"/>
    </row>
    <row r="2596" spans="7:7" x14ac:dyDescent="0.35">
      <c r="G2596" s="1"/>
    </row>
    <row r="2597" spans="7:7" x14ac:dyDescent="0.35">
      <c r="G2597" s="1"/>
    </row>
    <row r="2598" spans="7:7" x14ac:dyDescent="0.35">
      <c r="G2598" s="1"/>
    </row>
    <row r="2599" spans="7:7" x14ac:dyDescent="0.35">
      <c r="G2599" s="1"/>
    </row>
    <row r="2600" spans="7:7" x14ac:dyDescent="0.35">
      <c r="G2600" s="1"/>
    </row>
    <row r="2601" spans="7:7" x14ac:dyDescent="0.35">
      <c r="G2601" s="1"/>
    </row>
    <row r="2602" spans="7:7" x14ac:dyDescent="0.35">
      <c r="G2602" s="1"/>
    </row>
    <row r="2603" spans="7:7" x14ac:dyDescent="0.35">
      <c r="G2603" s="1"/>
    </row>
    <row r="2604" spans="7:7" x14ac:dyDescent="0.35">
      <c r="G2604" s="1"/>
    </row>
    <row r="2605" spans="7:7" x14ac:dyDescent="0.35">
      <c r="G2605" s="1"/>
    </row>
    <row r="2606" spans="7:7" x14ac:dyDescent="0.35">
      <c r="G2606" s="1"/>
    </row>
    <row r="2607" spans="7:7" x14ac:dyDescent="0.35">
      <c r="G2607" s="1"/>
    </row>
    <row r="2608" spans="7:7" x14ac:dyDescent="0.35">
      <c r="G2608" s="1"/>
    </row>
    <row r="2609" spans="7:7" x14ac:dyDescent="0.35">
      <c r="G2609" s="1"/>
    </row>
    <row r="2610" spans="7:7" x14ac:dyDescent="0.35">
      <c r="G2610" s="1"/>
    </row>
    <row r="2611" spans="7:7" x14ac:dyDescent="0.35">
      <c r="G2611" s="1"/>
    </row>
    <row r="2612" spans="7:7" x14ac:dyDescent="0.35">
      <c r="G2612" s="1"/>
    </row>
    <row r="2613" spans="7:7" x14ac:dyDescent="0.35">
      <c r="G2613" s="1"/>
    </row>
    <row r="2614" spans="7:7" x14ac:dyDescent="0.35">
      <c r="G2614" s="1"/>
    </row>
    <row r="2615" spans="7:7" x14ac:dyDescent="0.35">
      <c r="G2615" s="1"/>
    </row>
    <row r="2616" spans="7:7" x14ac:dyDescent="0.35">
      <c r="G2616" s="1"/>
    </row>
    <row r="2617" spans="7:7" x14ac:dyDescent="0.35">
      <c r="G2617" s="1"/>
    </row>
    <row r="2618" spans="7:7" x14ac:dyDescent="0.35">
      <c r="G2618" s="1"/>
    </row>
    <row r="2619" spans="7:7" x14ac:dyDescent="0.35">
      <c r="G2619" s="1"/>
    </row>
    <row r="2620" spans="7:7" x14ac:dyDescent="0.35">
      <c r="G2620" s="1"/>
    </row>
    <row r="2621" spans="7:7" x14ac:dyDescent="0.35">
      <c r="G2621" s="1"/>
    </row>
    <row r="2622" spans="7:7" x14ac:dyDescent="0.35">
      <c r="G2622" s="1"/>
    </row>
    <row r="2623" spans="7:7" x14ac:dyDescent="0.35">
      <c r="G2623" s="1"/>
    </row>
    <row r="2624" spans="7:7" x14ac:dyDescent="0.35">
      <c r="G2624" s="1"/>
    </row>
    <row r="2625" spans="7:7" x14ac:dyDescent="0.35">
      <c r="G2625" s="1"/>
    </row>
    <row r="2626" spans="7:7" x14ac:dyDescent="0.35">
      <c r="G2626" s="1"/>
    </row>
    <row r="2627" spans="7:7" x14ac:dyDescent="0.35">
      <c r="G2627" s="1"/>
    </row>
    <row r="2628" spans="7:7" x14ac:dyDescent="0.35">
      <c r="G2628" s="1"/>
    </row>
    <row r="2629" spans="7:7" x14ac:dyDescent="0.35">
      <c r="G2629" s="1"/>
    </row>
    <row r="2630" spans="7:7" x14ac:dyDescent="0.35">
      <c r="G2630" s="1"/>
    </row>
    <row r="2631" spans="7:7" x14ac:dyDescent="0.35">
      <c r="G2631" s="1"/>
    </row>
    <row r="2632" spans="7:7" x14ac:dyDescent="0.35">
      <c r="G2632" s="1"/>
    </row>
    <row r="2633" spans="7:7" x14ac:dyDescent="0.35">
      <c r="G2633" s="1"/>
    </row>
    <row r="2634" spans="7:7" x14ac:dyDescent="0.35">
      <c r="G2634" s="1"/>
    </row>
    <row r="2635" spans="7:7" x14ac:dyDescent="0.35">
      <c r="G2635" s="1"/>
    </row>
    <row r="2636" spans="7:7" x14ac:dyDescent="0.35">
      <c r="G2636" s="1"/>
    </row>
    <row r="2637" spans="7:7" x14ac:dyDescent="0.35">
      <c r="G2637" s="1"/>
    </row>
    <row r="2638" spans="7:7" x14ac:dyDescent="0.35">
      <c r="G2638" s="1"/>
    </row>
    <row r="2639" spans="7:7" x14ac:dyDescent="0.35">
      <c r="G2639" s="1"/>
    </row>
    <row r="2640" spans="7:7" x14ac:dyDescent="0.35">
      <c r="G2640" s="1"/>
    </row>
    <row r="2641" spans="7:7" x14ac:dyDescent="0.35">
      <c r="G2641" s="1"/>
    </row>
    <row r="2642" spans="7:7" x14ac:dyDescent="0.35">
      <c r="G2642" s="1"/>
    </row>
    <row r="2643" spans="7:7" x14ac:dyDescent="0.35">
      <c r="G2643" s="1"/>
    </row>
    <row r="2644" spans="7:7" x14ac:dyDescent="0.35">
      <c r="G2644" s="1"/>
    </row>
    <row r="2645" spans="7:7" x14ac:dyDescent="0.35">
      <c r="G2645" s="1"/>
    </row>
    <row r="2646" spans="7:7" x14ac:dyDescent="0.35">
      <c r="G2646" s="1"/>
    </row>
    <row r="2647" spans="7:7" x14ac:dyDescent="0.35">
      <c r="G2647" s="1"/>
    </row>
    <row r="2648" spans="7:7" x14ac:dyDescent="0.35">
      <c r="G2648" s="1"/>
    </row>
    <row r="2649" spans="7:7" x14ac:dyDescent="0.35">
      <c r="G2649" s="1"/>
    </row>
    <row r="2650" spans="7:7" x14ac:dyDescent="0.35">
      <c r="G2650" s="1"/>
    </row>
    <row r="2651" spans="7:7" x14ac:dyDescent="0.35">
      <c r="G2651" s="1"/>
    </row>
    <row r="2652" spans="7:7" x14ac:dyDescent="0.35">
      <c r="G2652" s="1"/>
    </row>
    <row r="2653" spans="7:7" x14ac:dyDescent="0.35">
      <c r="G2653" s="1"/>
    </row>
    <row r="2654" spans="7:7" x14ac:dyDescent="0.35">
      <c r="G2654" s="1"/>
    </row>
    <row r="2655" spans="7:7" x14ac:dyDescent="0.35">
      <c r="G2655" s="1"/>
    </row>
    <row r="2656" spans="7:7" x14ac:dyDescent="0.35">
      <c r="G2656" s="1"/>
    </row>
    <row r="2657" spans="7:7" x14ac:dyDescent="0.35">
      <c r="G2657" s="1"/>
    </row>
    <row r="2658" spans="7:7" x14ac:dyDescent="0.35">
      <c r="G2658" s="1"/>
    </row>
    <row r="2659" spans="7:7" x14ac:dyDescent="0.35">
      <c r="G2659" s="1"/>
    </row>
    <row r="2660" spans="7:7" x14ac:dyDescent="0.35">
      <c r="G2660" s="1"/>
    </row>
    <row r="2661" spans="7:7" x14ac:dyDescent="0.35">
      <c r="G2661" s="1"/>
    </row>
    <row r="2662" spans="7:7" x14ac:dyDescent="0.35">
      <c r="G2662" s="1"/>
    </row>
    <row r="2663" spans="7:7" x14ac:dyDescent="0.35">
      <c r="G2663" s="1"/>
    </row>
    <row r="2664" spans="7:7" x14ac:dyDescent="0.35">
      <c r="G2664" s="1"/>
    </row>
    <row r="2665" spans="7:7" x14ac:dyDescent="0.35">
      <c r="G2665" s="1"/>
    </row>
    <row r="2666" spans="7:7" x14ac:dyDescent="0.35">
      <c r="G2666" s="1"/>
    </row>
    <row r="2667" spans="7:7" x14ac:dyDescent="0.35">
      <c r="G2667" s="1"/>
    </row>
    <row r="2668" spans="7:7" x14ac:dyDescent="0.35">
      <c r="G2668" s="1"/>
    </row>
    <row r="2669" spans="7:7" x14ac:dyDescent="0.35">
      <c r="G2669" s="1"/>
    </row>
    <row r="2670" spans="7:7" x14ac:dyDescent="0.35">
      <c r="G2670" s="1"/>
    </row>
    <row r="2671" spans="7:7" x14ac:dyDescent="0.35">
      <c r="G2671" s="1"/>
    </row>
    <row r="2672" spans="7:7" x14ac:dyDescent="0.35">
      <c r="G2672" s="1"/>
    </row>
    <row r="2673" spans="7:7" x14ac:dyDescent="0.35">
      <c r="G2673" s="1"/>
    </row>
    <row r="2674" spans="7:7" x14ac:dyDescent="0.35">
      <c r="G2674" s="1"/>
    </row>
    <row r="2675" spans="7:7" x14ac:dyDescent="0.35">
      <c r="G2675" s="1"/>
    </row>
    <row r="2676" spans="7:7" x14ac:dyDescent="0.35">
      <c r="G2676" s="1"/>
    </row>
    <row r="2677" spans="7:7" x14ac:dyDescent="0.35">
      <c r="G2677" s="1"/>
    </row>
    <row r="2678" spans="7:7" x14ac:dyDescent="0.35">
      <c r="G2678" s="1"/>
    </row>
    <row r="2679" spans="7:7" x14ac:dyDescent="0.35">
      <c r="G2679" s="1"/>
    </row>
    <row r="2680" spans="7:7" x14ac:dyDescent="0.35">
      <c r="G2680" s="1"/>
    </row>
    <row r="2681" spans="7:7" x14ac:dyDescent="0.35">
      <c r="G2681" s="1"/>
    </row>
    <row r="2682" spans="7:7" x14ac:dyDescent="0.35">
      <c r="G2682" s="1"/>
    </row>
    <row r="2683" spans="7:7" x14ac:dyDescent="0.35">
      <c r="G2683" s="1"/>
    </row>
    <row r="2684" spans="7:7" x14ac:dyDescent="0.35">
      <c r="G2684" s="1"/>
    </row>
    <row r="2685" spans="7:7" x14ac:dyDescent="0.35">
      <c r="G2685" s="1"/>
    </row>
    <row r="2686" spans="7:7" x14ac:dyDescent="0.35">
      <c r="G2686" s="1"/>
    </row>
    <row r="2687" spans="7:7" x14ac:dyDescent="0.35">
      <c r="G2687" s="1"/>
    </row>
    <row r="2688" spans="7:7" x14ac:dyDescent="0.35">
      <c r="G2688" s="1"/>
    </row>
    <row r="2689" spans="7:7" x14ac:dyDescent="0.35">
      <c r="G2689" s="1"/>
    </row>
    <row r="2690" spans="7:7" x14ac:dyDescent="0.35">
      <c r="G2690" s="1"/>
    </row>
    <row r="2691" spans="7:7" x14ac:dyDescent="0.35">
      <c r="G2691" s="1"/>
    </row>
    <row r="2692" spans="7:7" x14ac:dyDescent="0.35">
      <c r="G2692" s="1"/>
    </row>
    <row r="2693" spans="7:7" x14ac:dyDescent="0.35">
      <c r="G2693" s="1"/>
    </row>
    <row r="2694" spans="7:7" x14ac:dyDescent="0.35">
      <c r="G2694" s="1"/>
    </row>
    <row r="2695" spans="7:7" x14ac:dyDescent="0.35">
      <c r="G2695" s="1"/>
    </row>
    <row r="2696" spans="7:7" x14ac:dyDescent="0.35">
      <c r="G2696" s="1"/>
    </row>
    <row r="2697" spans="7:7" x14ac:dyDescent="0.35">
      <c r="G2697" s="1"/>
    </row>
    <row r="2698" spans="7:7" x14ac:dyDescent="0.35">
      <c r="G2698" s="1"/>
    </row>
    <row r="2699" spans="7:7" x14ac:dyDescent="0.35">
      <c r="G2699" s="1"/>
    </row>
    <row r="2700" spans="7:7" x14ac:dyDescent="0.35">
      <c r="G2700" s="1"/>
    </row>
    <row r="2701" spans="7:7" x14ac:dyDescent="0.35">
      <c r="G2701" s="1"/>
    </row>
    <row r="2702" spans="7:7" x14ac:dyDescent="0.35">
      <c r="G2702" s="1"/>
    </row>
    <row r="2703" spans="7:7" x14ac:dyDescent="0.35">
      <c r="G2703" s="1"/>
    </row>
    <row r="2704" spans="7:7" x14ac:dyDescent="0.35">
      <c r="G2704" s="1"/>
    </row>
    <row r="2705" spans="7:7" x14ac:dyDescent="0.35">
      <c r="G2705" s="1"/>
    </row>
    <row r="2706" spans="7:7" x14ac:dyDescent="0.35">
      <c r="G2706" s="1"/>
    </row>
    <row r="2707" spans="7:7" x14ac:dyDescent="0.35">
      <c r="G2707" s="1"/>
    </row>
    <row r="2708" spans="7:7" x14ac:dyDescent="0.35">
      <c r="G2708" s="1"/>
    </row>
    <row r="2709" spans="7:7" x14ac:dyDescent="0.35">
      <c r="G2709" s="1"/>
    </row>
    <row r="2710" spans="7:7" x14ac:dyDescent="0.35">
      <c r="G2710" s="1"/>
    </row>
    <row r="2711" spans="7:7" x14ac:dyDescent="0.35">
      <c r="G2711" s="1"/>
    </row>
    <row r="2712" spans="7:7" x14ac:dyDescent="0.35">
      <c r="G2712" s="1"/>
    </row>
    <row r="2713" spans="7:7" x14ac:dyDescent="0.35">
      <c r="G2713" s="1"/>
    </row>
    <row r="2714" spans="7:7" x14ac:dyDescent="0.35">
      <c r="G2714" s="1"/>
    </row>
    <row r="2715" spans="7:7" x14ac:dyDescent="0.35">
      <c r="G2715" s="1"/>
    </row>
    <row r="2716" spans="7:7" x14ac:dyDescent="0.35">
      <c r="G2716" s="1"/>
    </row>
    <row r="2717" spans="7:7" x14ac:dyDescent="0.35">
      <c r="G2717" s="1"/>
    </row>
    <row r="2718" spans="7:7" x14ac:dyDescent="0.35">
      <c r="G2718" s="1"/>
    </row>
    <row r="2719" spans="7:7" x14ac:dyDescent="0.35">
      <c r="G2719" s="1"/>
    </row>
    <row r="2720" spans="7:7" x14ac:dyDescent="0.35">
      <c r="G2720" s="1"/>
    </row>
    <row r="2721" spans="7:7" x14ac:dyDescent="0.35">
      <c r="G2721" s="1"/>
    </row>
    <row r="2722" spans="7:7" x14ac:dyDescent="0.35">
      <c r="G2722" s="1"/>
    </row>
    <row r="2723" spans="7:7" x14ac:dyDescent="0.35">
      <c r="G2723" s="1"/>
    </row>
    <row r="2724" spans="7:7" x14ac:dyDescent="0.35">
      <c r="G2724" s="1"/>
    </row>
    <row r="2725" spans="7:7" x14ac:dyDescent="0.35">
      <c r="G2725" s="1"/>
    </row>
    <row r="2726" spans="7:7" x14ac:dyDescent="0.35">
      <c r="G2726" s="1"/>
    </row>
    <row r="2727" spans="7:7" x14ac:dyDescent="0.35">
      <c r="G2727" s="1"/>
    </row>
    <row r="2728" spans="7:7" x14ac:dyDescent="0.35">
      <c r="G2728" s="1"/>
    </row>
    <row r="2729" spans="7:7" x14ac:dyDescent="0.35">
      <c r="G2729" s="1"/>
    </row>
    <row r="2730" spans="7:7" x14ac:dyDescent="0.35">
      <c r="G2730" s="1"/>
    </row>
    <row r="2731" spans="7:7" x14ac:dyDescent="0.35">
      <c r="G2731" s="1"/>
    </row>
    <row r="2732" spans="7:7" x14ac:dyDescent="0.35">
      <c r="G2732" s="1"/>
    </row>
    <row r="2733" spans="7:7" x14ac:dyDescent="0.35">
      <c r="G2733" s="1"/>
    </row>
    <row r="2734" spans="7:7" x14ac:dyDescent="0.35">
      <c r="G2734" s="1"/>
    </row>
    <row r="2735" spans="7:7" x14ac:dyDescent="0.35">
      <c r="G2735" s="1"/>
    </row>
    <row r="2736" spans="7:7" x14ac:dyDescent="0.35">
      <c r="G2736" s="1"/>
    </row>
    <row r="2737" spans="7:7" x14ac:dyDescent="0.35">
      <c r="G2737" s="1"/>
    </row>
    <row r="2738" spans="7:7" x14ac:dyDescent="0.35">
      <c r="G2738" s="1"/>
    </row>
    <row r="2739" spans="7:7" x14ac:dyDescent="0.35">
      <c r="G2739" s="1"/>
    </row>
    <row r="2740" spans="7:7" x14ac:dyDescent="0.35">
      <c r="G2740" s="1"/>
    </row>
    <row r="2741" spans="7:7" x14ac:dyDescent="0.35">
      <c r="G2741" s="1"/>
    </row>
    <row r="2742" spans="7:7" x14ac:dyDescent="0.35">
      <c r="G2742" s="1"/>
    </row>
    <row r="2743" spans="7:7" x14ac:dyDescent="0.35">
      <c r="G2743" s="1"/>
    </row>
    <row r="2744" spans="7:7" x14ac:dyDescent="0.35">
      <c r="G2744" s="1"/>
    </row>
    <row r="2745" spans="7:7" x14ac:dyDescent="0.35">
      <c r="G2745" s="1"/>
    </row>
    <row r="2746" spans="7:7" x14ac:dyDescent="0.35">
      <c r="G2746" s="1"/>
    </row>
    <row r="2747" spans="7:7" x14ac:dyDescent="0.35">
      <c r="G2747" s="1"/>
    </row>
    <row r="2748" spans="7:7" x14ac:dyDescent="0.35">
      <c r="G2748" s="1"/>
    </row>
    <row r="2749" spans="7:7" x14ac:dyDescent="0.35">
      <c r="G2749" s="1"/>
    </row>
    <row r="2750" spans="7:7" x14ac:dyDescent="0.35">
      <c r="G2750" s="1"/>
    </row>
    <row r="2751" spans="7:7" x14ac:dyDescent="0.35">
      <c r="G2751" s="1"/>
    </row>
    <row r="2752" spans="7:7" x14ac:dyDescent="0.35">
      <c r="G2752" s="1"/>
    </row>
    <row r="2753" spans="7:7" x14ac:dyDescent="0.35">
      <c r="G2753" s="1"/>
    </row>
    <row r="2754" spans="7:7" x14ac:dyDescent="0.35">
      <c r="G2754" s="1"/>
    </row>
    <row r="2755" spans="7:7" x14ac:dyDescent="0.35">
      <c r="G2755" s="1"/>
    </row>
    <row r="2756" spans="7:7" x14ac:dyDescent="0.35">
      <c r="G2756" s="1"/>
    </row>
    <row r="2757" spans="7:7" x14ac:dyDescent="0.35">
      <c r="G2757" s="1"/>
    </row>
    <row r="2758" spans="7:7" x14ac:dyDescent="0.35">
      <c r="G2758" s="1"/>
    </row>
    <row r="2759" spans="7:7" x14ac:dyDescent="0.35">
      <c r="G2759" s="1"/>
    </row>
    <row r="2760" spans="7:7" x14ac:dyDescent="0.35">
      <c r="G2760" s="1"/>
    </row>
    <row r="2761" spans="7:7" x14ac:dyDescent="0.35">
      <c r="G2761" s="1"/>
    </row>
    <row r="2762" spans="7:7" x14ac:dyDescent="0.35">
      <c r="G2762" s="1"/>
    </row>
    <row r="2763" spans="7:7" x14ac:dyDescent="0.35">
      <c r="G2763" s="1"/>
    </row>
    <row r="2764" spans="7:7" x14ac:dyDescent="0.35">
      <c r="G2764" s="1"/>
    </row>
    <row r="2765" spans="7:7" x14ac:dyDescent="0.35">
      <c r="G2765" s="1"/>
    </row>
    <row r="2766" spans="7:7" x14ac:dyDescent="0.35">
      <c r="G2766" s="1"/>
    </row>
    <row r="2767" spans="7:7" x14ac:dyDescent="0.35">
      <c r="G2767" s="1"/>
    </row>
    <row r="2768" spans="7:7" x14ac:dyDescent="0.35">
      <c r="G2768" s="1"/>
    </row>
    <row r="2769" spans="7:7" x14ac:dyDescent="0.35">
      <c r="G2769" s="1"/>
    </row>
    <row r="2770" spans="7:7" x14ac:dyDescent="0.35">
      <c r="G2770" s="1"/>
    </row>
    <row r="2771" spans="7:7" x14ac:dyDescent="0.35">
      <c r="G2771" s="1"/>
    </row>
    <row r="2772" spans="7:7" x14ac:dyDescent="0.35">
      <c r="G2772" s="1"/>
    </row>
    <row r="2773" spans="7:7" x14ac:dyDescent="0.35">
      <c r="G2773" s="1"/>
    </row>
    <row r="2774" spans="7:7" x14ac:dyDescent="0.35">
      <c r="G2774" s="1"/>
    </row>
    <row r="2775" spans="7:7" x14ac:dyDescent="0.35">
      <c r="G2775" s="1"/>
    </row>
    <row r="2776" spans="7:7" x14ac:dyDescent="0.35">
      <c r="G2776" s="1"/>
    </row>
    <row r="2777" spans="7:7" x14ac:dyDescent="0.35">
      <c r="G2777" s="1"/>
    </row>
    <row r="2778" spans="7:7" x14ac:dyDescent="0.35">
      <c r="G2778" s="1"/>
    </row>
    <row r="2779" spans="7:7" x14ac:dyDescent="0.35">
      <c r="G2779" s="1"/>
    </row>
    <row r="2780" spans="7:7" x14ac:dyDescent="0.35">
      <c r="G2780" s="1"/>
    </row>
    <row r="2781" spans="7:7" x14ac:dyDescent="0.35">
      <c r="G2781" s="1"/>
    </row>
    <row r="2782" spans="7:7" x14ac:dyDescent="0.35">
      <c r="G2782" s="1"/>
    </row>
    <row r="2783" spans="7:7" x14ac:dyDescent="0.35">
      <c r="G2783" s="1"/>
    </row>
    <row r="2784" spans="7:7" x14ac:dyDescent="0.35">
      <c r="G2784" s="1"/>
    </row>
    <row r="2785" spans="7:7" x14ac:dyDescent="0.35">
      <c r="G2785" s="1"/>
    </row>
    <row r="2786" spans="7:7" x14ac:dyDescent="0.35">
      <c r="G2786" s="1"/>
    </row>
    <row r="2787" spans="7:7" x14ac:dyDescent="0.35">
      <c r="G2787" s="1"/>
    </row>
    <row r="2788" spans="7:7" x14ac:dyDescent="0.35">
      <c r="G2788" s="1"/>
    </row>
    <row r="2789" spans="7:7" x14ac:dyDescent="0.35">
      <c r="G2789" s="1"/>
    </row>
    <row r="2790" spans="7:7" x14ac:dyDescent="0.35">
      <c r="G2790" s="1"/>
    </row>
    <row r="2791" spans="7:7" x14ac:dyDescent="0.35">
      <c r="G2791" s="1"/>
    </row>
    <row r="2792" spans="7:7" x14ac:dyDescent="0.35">
      <c r="G2792" s="1"/>
    </row>
    <row r="2793" spans="7:7" x14ac:dyDescent="0.35">
      <c r="G2793" s="1"/>
    </row>
    <row r="2794" spans="7:7" x14ac:dyDescent="0.35">
      <c r="G2794" s="1"/>
    </row>
    <row r="2795" spans="7:7" x14ac:dyDescent="0.35">
      <c r="G2795" s="1"/>
    </row>
    <row r="2796" spans="7:7" x14ac:dyDescent="0.35">
      <c r="G2796" s="1"/>
    </row>
    <row r="2797" spans="7:7" x14ac:dyDescent="0.35">
      <c r="G2797" s="1"/>
    </row>
    <row r="2798" spans="7:7" x14ac:dyDescent="0.35">
      <c r="G2798" s="1"/>
    </row>
    <row r="2799" spans="7:7" x14ac:dyDescent="0.35">
      <c r="G2799" s="1"/>
    </row>
    <row r="2800" spans="7:7" x14ac:dyDescent="0.35">
      <c r="G2800" s="1"/>
    </row>
    <row r="2801" spans="7:7" x14ac:dyDescent="0.35">
      <c r="G2801" s="1"/>
    </row>
    <row r="2802" spans="7:7" x14ac:dyDescent="0.35">
      <c r="G2802" s="1"/>
    </row>
    <row r="2803" spans="7:7" x14ac:dyDescent="0.35">
      <c r="G2803" s="1"/>
    </row>
    <row r="2804" spans="7:7" x14ac:dyDescent="0.35">
      <c r="G2804" s="1"/>
    </row>
    <row r="2805" spans="7:7" x14ac:dyDescent="0.35">
      <c r="G2805" s="1"/>
    </row>
    <row r="2806" spans="7:7" x14ac:dyDescent="0.35">
      <c r="G2806" s="1"/>
    </row>
    <row r="2807" spans="7:7" x14ac:dyDescent="0.35">
      <c r="G2807" s="1"/>
    </row>
    <row r="2808" spans="7:7" x14ac:dyDescent="0.35">
      <c r="G2808" s="1"/>
    </row>
    <row r="2809" spans="7:7" x14ac:dyDescent="0.35">
      <c r="G2809" s="1"/>
    </row>
    <row r="2810" spans="7:7" x14ac:dyDescent="0.35">
      <c r="G2810" s="1"/>
    </row>
    <row r="2811" spans="7:7" x14ac:dyDescent="0.35">
      <c r="G2811" s="1"/>
    </row>
    <row r="2812" spans="7:7" x14ac:dyDescent="0.35">
      <c r="G2812" s="1"/>
    </row>
    <row r="2813" spans="7:7" x14ac:dyDescent="0.35">
      <c r="G2813" s="1"/>
    </row>
    <row r="2814" spans="7:7" x14ac:dyDescent="0.35">
      <c r="G2814" s="1"/>
    </row>
    <row r="2815" spans="7:7" x14ac:dyDescent="0.35">
      <c r="G2815" s="1"/>
    </row>
    <row r="2816" spans="7:7" x14ac:dyDescent="0.35">
      <c r="G2816" s="1"/>
    </row>
    <row r="2817" spans="7:7" x14ac:dyDescent="0.35">
      <c r="G2817" s="1"/>
    </row>
    <row r="2818" spans="7:7" x14ac:dyDescent="0.35">
      <c r="G2818" s="1"/>
    </row>
    <row r="2819" spans="7:7" x14ac:dyDescent="0.35">
      <c r="G2819" s="1"/>
    </row>
    <row r="2820" spans="7:7" x14ac:dyDescent="0.35">
      <c r="G2820" s="1"/>
    </row>
    <row r="2821" spans="7:7" x14ac:dyDescent="0.35">
      <c r="G2821" s="1"/>
    </row>
    <row r="2822" spans="7:7" x14ac:dyDescent="0.35">
      <c r="G2822" s="1"/>
    </row>
    <row r="2823" spans="7:7" x14ac:dyDescent="0.35">
      <c r="G2823" s="1"/>
    </row>
    <row r="2824" spans="7:7" x14ac:dyDescent="0.35">
      <c r="G2824" s="1"/>
    </row>
    <row r="2825" spans="7:7" x14ac:dyDescent="0.35">
      <c r="G2825" s="1"/>
    </row>
    <row r="2826" spans="7:7" x14ac:dyDescent="0.35">
      <c r="G2826" s="1"/>
    </row>
    <row r="2827" spans="7:7" x14ac:dyDescent="0.35">
      <c r="G2827" s="1"/>
    </row>
    <row r="2828" spans="7:7" x14ac:dyDescent="0.35">
      <c r="G2828" s="1"/>
    </row>
    <row r="2829" spans="7:7" x14ac:dyDescent="0.35">
      <c r="G2829" s="1"/>
    </row>
    <row r="2830" spans="7:7" x14ac:dyDescent="0.35">
      <c r="G2830" s="1"/>
    </row>
    <row r="2831" spans="7:7" x14ac:dyDescent="0.35">
      <c r="G2831" s="1"/>
    </row>
    <row r="2832" spans="7:7" x14ac:dyDescent="0.35">
      <c r="G2832" s="1"/>
    </row>
    <row r="2833" spans="7:7" x14ac:dyDescent="0.35">
      <c r="G2833" s="1"/>
    </row>
    <row r="2834" spans="7:7" x14ac:dyDescent="0.35">
      <c r="G2834" s="1"/>
    </row>
    <row r="2835" spans="7:7" x14ac:dyDescent="0.35">
      <c r="G2835" s="1"/>
    </row>
    <row r="2836" spans="7:7" x14ac:dyDescent="0.35">
      <c r="G2836" s="1"/>
    </row>
    <row r="2837" spans="7:7" x14ac:dyDescent="0.35">
      <c r="G2837" s="1"/>
    </row>
    <row r="2838" spans="7:7" x14ac:dyDescent="0.35">
      <c r="G2838" s="1"/>
    </row>
    <row r="2839" spans="7:7" x14ac:dyDescent="0.35">
      <c r="G2839" s="1"/>
    </row>
    <row r="2840" spans="7:7" x14ac:dyDescent="0.35">
      <c r="G2840" s="1"/>
    </row>
    <row r="2841" spans="7:7" x14ac:dyDescent="0.35">
      <c r="G2841" s="1"/>
    </row>
    <row r="2842" spans="7:7" x14ac:dyDescent="0.35">
      <c r="G2842" s="1"/>
    </row>
    <row r="2843" spans="7:7" x14ac:dyDescent="0.35">
      <c r="G2843" s="1"/>
    </row>
    <row r="2844" spans="7:7" x14ac:dyDescent="0.35">
      <c r="G2844" s="1"/>
    </row>
    <row r="2845" spans="7:7" x14ac:dyDescent="0.35">
      <c r="G2845" s="1"/>
    </row>
    <row r="2846" spans="7:7" x14ac:dyDescent="0.35">
      <c r="G2846" s="1"/>
    </row>
    <row r="2847" spans="7:7" x14ac:dyDescent="0.35">
      <c r="G2847" s="1"/>
    </row>
    <row r="2848" spans="7:7" x14ac:dyDescent="0.35">
      <c r="G2848" s="1"/>
    </row>
    <row r="2849" spans="7:7" x14ac:dyDescent="0.35">
      <c r="G2849" s="1"/>
    </row>
    <row r="2850" spans="7:7" x14ac:dyDescent="0.35">
      <c r="G2850" s="1"/>
    </row>
    <row r="2851" spans="7:7" x14ac:dyDescent="0.35">
      <c r="G2851" s="1"/>
    </row>
    <row r="2852" spans="7:7" x14ac:dyDescent="0.35">
      <c r="G2852" s="1"/>
    </row>
    <row r="2853" spans="7:7" x14ac:dyDescent="0.35">
      <c r="G2853" s="1"/>
    </row>
    <row r="2854" spans="7:7" x14ac:dyDescent="0.35">
      <c r="G2854" s="1"/>
    </row>
    <row r="2855" spans="7:7" x14ac:dyDescent="0.35">
      <c r="G2855" s="1"/>
    </row>
    <row r="2856" spans="7:7" x14ac:dyDescent="0.35">
      <c r="G2856" s="1"/>
    </row>
    <row r="2857" spans="7:7" x14ac:dyDescent="0.35">
      <c r="G2857" s="1"/>
    </row>
    <row r="2858" spans="7:7" x14ac:dyDescent="0.35">
      <c r="G2858" s="1"/>
    </row>
    <row r="2859" spans="7:7" x14ac:dyDescent="0.35">
      <c r="G2859" s="1"/>
    </row>
    <row r="2860" spans="7:7" x14ac:dyDescent="0.35">
      <c r="G2860" s="1"/>
    </row>
    <row r="2861" spans="7:7" x14ac:dyDescent="0.35">
      <c r="G2861" s="1"/>
    </row>
    <row r="2862" spans="7:7" x14ac:dyDescent="0.35">
      <c r="G2862" s="1"/>
    </row>
    <row r="2863" spans="7:7" x14ac:dyDescent="0.35">
      <c r="G2863" s="1"/>
    </row>
    <row r="2864" spans="7:7" x14ac:dyDescent="0.35">
      <c r="G2864" s="1"/>
    </row>
    <row r="2865" spans="7:7" x14ac:dyDescent="0.35">
      <c r="G2865" s="1"/>
    </row>
    <row r="2866" spans="7:7" x14ac:dyDescent="0.35">
      <c r="G2866" s="1"/>
    </row>
    <row r="2867" spans="7:7" x14ac:dyDescent="0.35">
      <c r="G2867" s="1"/>
    </row>
    <row r="2868" spans="7:7" x14ac:dyDescent="0.35">
      <c r="G2868" s="1"/>
    </row>
    <row r="2869" spans="7:7" x14ac:dyDescent="0.35">
      <c r="G2869" s="1"/>
    </row>
    <row r="2870" spans="7:7" x14ac:dyDescent="0.35">
      <c r="G2870" s="1"/>
    </row>
    <row r="2871" spans="7:7" x14ac:dyDescent="0.35">
      <c r="G2871" s="1"/>
    </row>
    <row r="2872" spans="7:7" x14ac:dyDescent="0.35">
      <c r="G2872" s="1"/>
    </row>
    <row r="2873" spans="7:7" x14ac:dyDescent="0.35">
      <c r="G2873" s="1"/>
    </row>
    <row r="2874" spans="7:7" x14ac:dyDescent="0.35">
      <c r="G2874" s="1"/>
    </row>
    <row r="2875" spans="7:7" x14ac:dyDescent="0.35">
      <c r="G2875" s="1"/>
    </row>
    <row r="2876" spans="7:7" x14ac:dyDescent="0.35">
      <c r="G2876" s="1"/>
    </row>
    <row r="2877" spans="7:7" x14ac:dyDescent="0.35">
      <c r="G2877" s="1"/>
    </row>
    <row r="2878" spans="7:7" x14ac:dyDescent="0.35">
      <c r="G2878" s="1"/>
    </row>
    <row r="2879" spans="7:7" x14ac:dyDescent="0.35">
      <c r="G2879" s="1"/>
    </row>
    <row r="2880" spans="7:7" x14ac:dyDescent="0.35">
      <c r="G2880" s="1"/>
    </row>
    <row r="2881" spans="7:7" x14ac:dyDescent="0.35">
      <c r="G2881" s="1"/>
    </row>
    <row r="2882" spans="7:7" x14ac:dyDescent="0.35">
      <c r="G2882" s="1"/>
    </row>
    <row r="2883" spans="7:7" x14ac:dyDescent="0.35">
      <c r="G2883" s="1"/>
    </row>
    <row r="2884" spans="7:7" x14ac:dyDescent="0.35">
      <c r="G2884" s="1"/>
    </row>
    <row r="2885" spans="7:7" x14ac:dyDescent="0.35">
      <c r="G2885" s="1"/>
    </row>
    <row r="2886" spans="7:7" x14ac:dyDescent="0.35">
      <c r="G2886" s="1"/>
    </row>
    <row r="2887" spans="7:7" x14ac:dyDescent="0.35">
      <c r="G2887" s="1"/>
    </row>
    <row r="2888" spans="7:7" x14ac:dyDescent="0.35">
      <c r="G2888" s="1"/>
    </row>
    <row r="2889" spans="7:7" x14ac:dyDescent="0.35">
      <c r="G2889" s="1"/>
    </row>
    <row r="2890" spans="7:7" x14ac:dyDescent="0.35">
      <c r="G2890" s="1"/>
    </row>
    <row r="2891" spans="7:7" x14ac:dyDescent="0.35">
      <c r="G2891" s="1"/>
    </row>
    <row r="2892" spans="7:7" x14ac:dyDescent="0.35">
      <c r="G2892" s="1"/>
    </row>
    <row r="2893" spans="7:7" x14ac:dyDescent="0.35">
      <c r="G2893" s="1"/>
    </row>
    <row r="2894" spans="7:7" x14ac:dyDescent="0.35">
      <c r="G2894" s="1"/>
    </row>
    <row r="2895" spans="7:7" x14ac:dyDescent="0.35">
      <c r="G2895" s="1"/>
    </row>
    <row r="2896" spans="7:7" x14ac:dyDescent="0.35">
      <c r="G2896" s="1"/>
    </row>
    <row r="2897" spans="7:7" x14ac:dyDescent="0.35">
      <c r="G2897" s="1"/>
    </row>
    <row r="2898" spans="7:7" x14ac:dyDescent="0.35">
      <c r="G2898" s="1"/>
    </row>
    <row r="2899" spans="7:7" x14ac:dyDescent="0.35">
      <c r="G2899" s="1"/>
    </row>
    <row r="2900" spans="7:7" x14ac:dyDescent="0.35">
      <c r="G2900" s="1"/>
    </row>
    <row r="2901" spans="7:7" x14ac:dyDescent="0.35">
      <c r="G2901" s="1"/>
    </row>
    <row r="2902" spans="7:7" x14ac:dyDescent="0.35">
      <c r="G2902" s="1"/>
    </row>
    <row r="2903" spans="7:7" x14ac:dyDescent="0.35">
      <c r="G2903" s="1"/>
    </row>
    <row r="2904" spans="7:7" x14ac:dyDescent="0.35">
      <c r="G2904" s="1"/>
    </row>
    <row r="2905" spans="7:7" x14ac:dyDescent="0.35">
      <c r="G2905" s="1"/>
    </row>
    <row r="2906" spans="7:7" x14ac:dyDescent="0.35">
      <c r="G2906" s="1"/>
    </row>
    <row r="2907" spans="7:7" x14ac:dyDescent="0.35">
      <c r="G2907" s="1"/>
    </row>
    <row r="2908" spans="7:7" x14ac:dyDescent="0.35">
      <c r="G2908" s="1"/>
    </row>
    <row r="2909" spans="7:7" x14ac:dyDescent="0.35">
      <c r="G2909" s="1"/>
    </row>
    <row r="2910" spans="7:7" x14ac:dyDescent="0.35">
      <c r="G2910" s="1"/>
    </row>
    <row r="2911" spans="7:7" x14ac:dyDescent="0.35">
      <c r="G2911" s="1"/>
    </row>
    <row r="2912" spans="7:7" x14ac:dyDescent="0.35">
      <c r="G2912" s="1"/>
    </row>
    <row r="2913" spans="7:7" x14ac:dyDescent="0.35">
      <c r="G2913" s="1"/>
    </row>
    <row r="2914" spans="7:7" x14ac:dyDescent="0.35">
      <c r="G2914" s="1"/>
    </row>
    <row r="2915" spans="7:7" x14ac:dyDescent="0.35">
      <c r="G2915" s="1"/>
    </row>
    <row r="2916" spans="7:7" x14ac:dyDescent="0.35">
      <c r="G2916" s="1"/>
    </row>
    <row r="2917" spans="7:7" x14ac:dyDescent="0.35">
      <c r="G2917" s="1"/>
    </row>
    <row r="2918" spans="7:7" x14ac:dyDescent="0.35">
      <c r="G2918" s="1"/>
    </row>
    <row r="2919" spans="7:7" x14ac:dyDescent="0.35">
      <c r="G2919" s="1"/>
    </row>
    <row r="2920" spans="7:7" x14ac:dyDescent="0.35">
      <c r="G2920" s="1"/>
    </row>
    <row r="2921" spans="7:7" x14ac:dyDescent="0.35">
      <c r="G2921" s="1"/>
    </row>
    <row r="2922" spans="7:7" x14ac:dyDescent="0.35">
      <c r="G2922" s="1"/>
    </row>
    <row r="2923" spans="7:7" x14ac:dyDescent="0.35">
      <c r="G2923" s="1"/>
    </row>
    <row r="2924" spans="7:7" x14ac:dyDescent="0.35">
      <c r="G2924" s="1"/>
    </row>
    <row r="2925" spans="7:7" x14ac:dyDescent="0.35">
      <c r="G2925" s="1"/>
    </row>
    <row r="2926" spans="7:7" x14ac:dyDescent="0.35">
      <c r="G2926" s="1"/>
    </row>
    <row r="2927" spans="7:7" x14ac:dyDescent="0.35">
      <c r="G2927" s="1"/>
    </row>
    <row r="2928" spans="7:7" x14ac:dyDescent="0.35">
      <c r="G2928" s="1"/>
    </row>
    <row r="2929" spans="7:7" x14ac:dyDescent="0.35">
      <c r="G2929" s="1"/>
    </row>
    <row r="2930" spans="7:7" x14ac:dyDescent="0.35">
      <c r="G2930" s="1"/>
    </row>
    <row r="2931" spans="7:7" x14ac:dyDescent="0.35">
      <c r="G2931" s="1"/>
    </row>
    <row r="2932" spans="7:7" x14ac:dyDescent="0.35">
      <c r="G2932" s="1"/>
    </row>
    <row r="2933" spans="7:7" x14ac:dyDescent="0.35">
      <c r="G2933" s="1"/>
    </row>
    <row r="2934" spans="7:7" x14ac:dyDescent="0.35">
      <c r="G2934" s="1"/>
    </row>
    <row r="2935" spans="7:7" x14ac:dyDescent="0.35">
      <c r="G2935" s="1"/>
    </row>
    <row r="2936" spans="7:7" x14ac:dyDescent="0.35">
      <c r="G2936" s="1"/>
    </row>
    <row r="2937" spans="7:7" x14ac:dyDescent="0.35">
      <c r="G2937" s="1"/>
    </row>
    <row r="2938" spans="7:7" x14ac:dyDescent="0.35">
      <c r="G2938" s="1"/>
    </row>
    <row r="2939" spans="7:7" x14ac:dyDescent="0.35">
      <c r="G2939" s="1"/>
    </row>
    <row r="2940" spans="7:7" x14ac:dyDescent="0.35">
      <c r="G2940" s="1"/>
    </row>
    <row r="2941" spans="7:7" x14ac:dyDescent="0.35">
      <c r="G2941" s="1"/>
    </row>
    <row r="2942" spans="7:7" x14ac:dyDescent="0.35">
      <c r="G2942" s="1"/>
    </row>
    <row r="2943" spans="7:7" x14ac:dyDescent="0.35">
      <c r="G2943" s="1"/>
    </row>
    <row r="2944" spans="7:7" x14ac:dyDescent="0.35">
      <c r="G2944" s="1"/>
    </row>
    <row r="2945" spans="7:7" x14ac:dyDescent="0.35">
      <c r="G2945" s="1"/>
    </row>
    <row r="2946" spans="7:7" x14ac:dyDescent="0.35">
      <c r="G2946" s="1"/>
    </row>
    <row r="2947" spans="7:7" x14ac:dyDescent="0.35">
      <c r="G2947" s="1"/>
    </row>
    <row r="2948" spans="7:7" x14ac:dyDescent="0.35">
      <c r="G2948" s="1"/>
    </row>
    <row r="2949" spans="7:7" x14ac:dyDescent="0.35">
      <c r="G2949" s="1"/>
    </row>
    <row r="2950" spans="7:7" x14ac:dyDescent="0.35">
      <c r="G2950" s="1"/>
    </row>
    <row r="2951" spans="7:7" x14ac:dyDescent="0.35">
      <c r="G2951" s="1"/>
    </row>
    <row r="2952" spans="7:7" x14ac:dyDescent="0.35">
      <c r="G2952" s="1"/>
    </row>
    <row r="2953" spans="7:7" x14ac:dyDescent="0.35">
      <c r="G2953" s="1"/>
    </row>
    <row r="2954" spans="7:7" x14ac:dyDescent="0.35">
      <c r="G2954" s="1"/>
    </row>
    <row r="2955" spans="7:7" x14ac:dyDescent="0.35">
      <c r="G2955" s="1"/>
    </row>
    <row r="2956" spans="7:7" x14ac:dyDescent="0.35">
      <c r="G2956" s="1"/>
    </row>
    <row r="2957" spans="7:7" x14ac:dyDescent="0.35">
      <c r="G2957" s="1"/>
    </row>
    <row r="2958" spans="7:7" x14ac:dyDescent="0.35">
      <c r="G2958" s="1"/>
    </row>
    <row r="2959" spans="7:7" x14ac:dyDescent="0.35">
      <c r="G2959" s="1"/>
    </row>
    <row r="2960" spans="7:7" x14ac:dyDescent="0.35">
      <c r="G2960" s="1"/>
    </row>
    <row r="2961" spans="7:7" x14ac:dyDescent="0.35">
      <c r="G2961" s="1"/>
    </row>
    <row r="2962" spans="7:7" x14ac:dyDescent="0.35">
      <c r="G2962" s="1"/>
    </row>
    <row r="2963" spans="7:7" x14ac:dyDescent="0.35">
      <c r="G2963" s="1"/>
    </row>
    <row r="2964" spans="7:7" x14ac:dyDescent="0.35">
      <c r="G2964" s="1"/>
    </row>
    <row r="2965" spans="7:7" x14ac:dyDescent="0.35">
      <c r="G2965" s="1"/>
    </row>
    <row r="2966" spans="7:7" x14ac:dyDescent="0.35">
      <c r="G2966" s="1"/>
    </row>
    <row r="2967" spans="7:7" x14ac:dyDescent="0.35">
      <c r="G2967" s="1"/>
    </row>
    <row r="2968" spans="7:7" x14ac:dyDescent="0.35">
      <c r="G2968" s="1"/>
    </row>
    <row r="2969" spans="7:7" x14ac:dyDescent="0.35">
      <c r="G2969" s="1"/>
    </row>
    <row r="2970" spans="7:7" x14ac:dyDescent="0.35">
      <c r="G2970" s="1"/>
    </row>
    <row r="2971" spans="7:7" x14ac:dyDescent="0.35">
      <c r="G2971" s="1"/>
    </row>
    <row r="2972" spans="7:7" x14ac:dyDescent="0.35">
      <c r="G2972" s="1"/>
    </row>
    <row r="2973" spans="7:7" x14ac:dyDescent="0.35">
      <c r="G2973" s="1"/>
    </row>
    <row r="2974" spans="7:7" x14ac:dyDescent="0.35">
      <c r="G2974" s="1"/>
    </row>
    <row r="2975" spans="7:7" x14ac:dyDescent="0.35">
      <c r="G2975" s="1"/>
    </row>
    <row r="2976" spans="7:7" x14ac:dyDescent="0.35">
      <c r="G2976" s="1"/>
    </row>
    <row r="2977" spans="7:7" x14ac:dyDescent="0.35">
      <c r="G2977" s="1"/>
    </row>
    <row r="2978" spans="7:7" x14ac:dyDescent="0.35">
      <c r="G2978" s="1"/>
    </row>
    <row r="2979" spans="7:7" x14ac:dyDescent="0.35">
      <c r="G2979" s="1"/>
    </row>
    <row r="2980" spans="7:7" x14ac:dyDescent="0.35">
      <c r="G2980" s="1"/>
    </row>
    <row r="2981" spans="7:7" x14ac:dyDescent="0.35">
      <c r="G2981" s="1"/>
    </row>
    <row r="2982" spans="7:7" x14ac:dyDescent="0.35">
      <c r="G2982" s="1"/>
    </row>
    <row r="2983" spans="7:7" x14ac:dyDescent="0.35">
      <c r="G2983" s="1"/>
    </row>
    <row r="2984" spans="7:7" x14ac:dyDescent="0.35">
      <c r="G2984" s="1"/>
    </row>
    <row r="2985" spans="7:7" x14ac:dyDescent="0.35">
      <c r="G2985" s="1"/>
    </row>
    <row r="2986" spans="7:7" x14ac:dyDescent="0.35">
      <c r="G2986" s="1"/>
    </row>
    <row r="2987" spans="7:7" x14ac:dyDescent="0.35">
      <c r="G2987" s="1"/>
    </row>
    <row r="2988" spans="7:7" x14ac:dyDescent="0.35">
      <c r="G2988" s="1"/>
    </row>
    <row r="2989" spans="7:7" x14ac:dyDescent="0.35">
      <c r="G2989" s="1"/>
    </row>
    <row r="2990" spans="7:7" x14ac:dyDescent="0.35">
      <c r="G2990" s="1"/>
    </row>
    <row r="2991" spans="7:7" x14ac:dyDescent="0.35">
      <c r="G2991" s="1"/>
    </row>
    <row r="2992" spans="7:7" x14ac:dyDescent="0.35">
      <c r="G2992" s="1"/>
    </row>
    <row r="2993" spans="7:7" x14ac:dyDescent="0.35">
      <c r="G2993" s="1"/>
    </row>
    <row r="2994" spans="7:7" x14ac:dyDescent="0.35">
      <c r="G2994" s="1"/>
    </row>
    <row r="2995" spans="7:7" x14ac:dyDescent="0.35">
      <c r="G2995" s="1"/>
    </row>
    <row r="2996" spans="7:7" x14ac:dyDescent="0.35">
      <c r="G2996" s="1"/>
    </row>
    <row r="2997" spans="7:7" x14ac:dyDescent="0.35">
      <c r="G2997" s="1"/>
    </row>
    <row r="2998" spans="7:7" x14ac:dyDescent="0.35">
      <c r="G2998" s="1"/>
    </row>
    <row r="2999" spans="7:7" x14ac:dyDescent="0.35">
      <c r="G2999" s="1"/>
    </row>
    <row r="3000" spans="7:7" x14ac:dyDescent="0.35">
      <c r="G3000" s="1"/>
    </row>
    <row r="3001" spans="7:7" x14ac:dyDescent="0.35">
      <c r="G3001" s="1"/>
    </row>
    <row r="3002" spans="7:7" x14ac:dyDescent="0.35">
      <c r="G3002" s="1"/>
    </row>
    <row r="3003" spans="7:7" x14ac:dyDescent="0.35">
      <c r="G3003" s="1"/>
    </row>
    <row r="3004" spans="7:7" x14ac:dyDescent="0.35">
      <c r="G3004" s="1"/>
    </row>
    <row r="3005" spans="7:7" x14ac:dyDescent="0.35">
      <c r="G3005" s="1"/>
    </row>
    <row r="3006" spans="7:7" x14ac:dyDescent="0.35">
      <c r="G3006" s="1"/>
    </row>
    <row r="3007" spans="7:7" x14ac:dyDescent="0.35">
      <c r="G3007" s="1"/>
    </row>
    <row r="3008" spans="7:7" x14ac:dyDescent="0.35">
      <c r="G3008" s="1"/>
    </row>
    <row r="3009" spans="7:7" x14ac:dyDescent="0.35">
      <c r="G3009" s="1"/>
    </row>
    <row r="3010" spans="7:7" x14ac:dyDescent="0.35">
      <c r="G3010" s="1"/>
    </row>
    <row r="3011" spans="7:7" x14ac:dyDescent="0.35">
      <c r="G3011" s="1"/>
    </row>
    <row r="3012" spans="7:7" x14ac:dyDescent="0.35">
      <c r="G3012" s="1"/>
    </row>
    <row r="3013" spans="7:7" x14ac:dyDescent="0.35">
      <c r="G3013" s="1"/>
    </row>
    <row r="3014" spans="7:7" x14ac:dyDescent="0.35">
      <c r="G3014" s="1"/>
    </row>
    <row r="3015" spans="7:7" x14ac:dyDescent="0.35">
      <c r="G3015" s="1"/>
    </row>
    <row r="3016" spans="7:7" x14ac:dyDescent="0.35">
      <c r="G3016" s="1"/>
    </row>
    <row r="3017" spans="7:7" x14ac:dyDescent="0.35">
      <c r="G3017" s="1"/>
    </row>
    <row r="3018" spans="7:7" x14ac:dyDescent="0.35">
      <c r="G3018" s="1"/>
    </row>
    <row r="3019" spans="7:7" x14ac:dyDescent="0.35">
      <c r="G3019" s="1"/>
    </row>
    <row r="3020" spans="7:7" x14ac:dyDescent="0.35">
      <c r="G3020" s="1"/>
    </row>
    <row r="3021" spans="7:7" x14ac:dyDescent="0.35">
      <c r="G3021" s="1"/>
    </row>
    <row r="3022" spans="7:7" x14ac:dyDescent="0.35">
      <c r="G3022" s="1"/>
    </row>
    <row r="3023" spans="7:7" x14ac:dyDescent="0.35">
      <c r="G3023" s="1"/>
    </row>
    <row r="3024" spans="7:7" x14ac:dyDescent="0.35">
      <c r="G3024" s="1"/>
    </row>
    <row r="3025" spans="7:7" x14ac:dyDescent="0.35">
      <c r="G3025" s="1"/>
    </row>
    <row r="3026" spans="7:7" x14ac:dyDescent="0.35">
      <c r="G3026" s="1"/>
    </row>
    <row r="3027" spans="7:7" x14ac:dyDescent="0.35">
      <c r="G3027" s="1"/>
    </row>
    <row r="3028" spans="7:7" x14ac:dyDescent="0.35">
      <c r="G3028" s="1"/>
    </row>
    <row r="3029" spans="7:7" x14ac:dyDescent="0.35">
      <c r="G3029" s="1"/>
    </row>
    <row r="3030" spans="7:7" x14ac:dyDescent="0.35">
      <c r="G3030" s="1"/>
    </row>
    <row r="3031" spans="7:7" x14ac:dyDescent="0.35">
      <c r="G3031" s="1"/>
    </row>
    <row r="3032" spans="7:7" x14ac:dyDescent="0.35">
      <c r="G3032" s="1"/>
    </row>
    <row r="3033" spans="7:7" x14ac:dyDescent="0.35">
      <c r="G3033" s="1"/>
    </row>
    <row r="3034" spans="7:7" x14ac:dyDescent="0.35">
      <c r="G3034" s="1"/>
    </row>
    <row r="3035" spans="7:7" x14ac:dyDescent="0.35">
      <c r="G3035" s="1"/>
    </row>
    <row r="3036" spans="7:7" x14ac:dyDescent="0.35">
      <c r="G3036" s="1"/>
    </row>
    <row r="3037" spans="7:7" x14ac:dyDescent="0.35">
      <c r="G3037" s="1"/>
    </row>
    <row r="3038" spans="7:7" x14ac:dyDescent="0.35">
      <c r="G3038" s="1"/>
    </row>
    <row r="3039" spans="7:7" x14ac:dyDescent="0.35">
      <c r="G3039" s="1"/>
    </row>
    <row r="3040" spans="7:7" x14ac:dyDescent="0.35">
      <c r="G3040" s="1"/>
    </row>
    <row r="3041" spans="7:7" x14ac:dyDescent="0.35">
      <c r="G3041" s="1"/>
    </row>
    <row r="3042" spans="7:7" x14ac:dyDescent="0.35">
      <c r="G3042" s="1"/>
    </row>
    <row r="3043" spans="7:7" x14ac:dyDescent="0.35">
      <c r="G3043" s="1"/>
    </row>
    <row r="3044" spans="7:7" x14ac:dyDescent="0.35">
      <c r="G3044" s="1"/>
    </row>
    <row r="3045" spans="7:7" x14ac:dyDescent="0.35">
      <c r="G3045" s="1"/>
    </row>
    <row r="3046" spans="7:7" x14ac:dyDescent="0.35">
      <c r="G3046" s="1"/>
    </row>
    <row r="3047" spans="7:7" x14ac:dyDescent="0.35">
      <c r="G3047" s="1"/>
    </row>
    <row r="3048" spans="7:7" x14ac:dyDescent="0.35">
      <c r="G3048" s="1"/>
    </row>
    <row r="3049" spans="7:7" x14ac:dyDescent="0.35">
      <c r="G3049" s="1"/>
    </row>
    <row r="3050" spans="7:7" x14ac:dyDescent="0.35">
      <c r="G3050" s="1"/>
    </row>
    <row r="3051" spans="7:7" x14ac:dyDescent="0.35">
      <c r="G3051" s="1"/>
    </row>
    <row r="3052" spans="7:7" x14ac:dyDescent="0.35">
      <c r="G3052" s="1"/>
    </row>
    <row r="3053" spans="7:7" x14ac:dyDescent="0.35">
      <c r="G3053" s="1"/>
    </row>
    <row r="3054" spans="7:7" x14ac:dyDescent="0.35">
      <c r="G3054" s="1"/>
    </row>
    <row r="3055" spans="7:7" x14ac:dyDescent="0.35">
      <c r="G3055" s="1"/>
    </row>
    <row r="3056" spans="7:7" x14ac:dyDescent="0.35">
      <c r="G3056" s="1"/>
    </row>
    <row r="3057" spans="7:7" x14ac:dyDescent="0.35">
      <c r="G3057" s="1"/>
    </row>
    <row r="3058" spans="7:7" x14ac:dyDescent="0.35">
      <c r="G3058" s="1"/>
    </row>
    <row r="3059" spans="7:7" x14ac:dyDescent="0.35">
      <c r="G3059" s="1"/>
    </row>
    <row r="3060" spans="7:7" x14ac:dyDescent="0.35">
      <c r="G3060" s="1"/>
    </row>
    <row r="3061" spans="7:7" x14ac:dyDescent="0.35">
      <c r="G3061" s="1"/>
    </row>
    <row r="3062" spans="7:7" x14ac:dyDescent="0.35">
      <c r="G3062" s="1"/>
    </row>
    <row r="3063" spans="7:7" x14ac:dyDescent="0.35">
      <c r="G3063" s="1"/>
    </row>
    <row r="3064" spans="7:7" x14ac:dyDescent="0.35">
      <c r="G3064" s="1"/>
    </row>
    <row r="3065" spans="7:7" x14ac:dyDescent="0.35">
      <c r="G3065" s="1"/>
    </row>
    <row r="3066" spans="7:7" x14ac:dyDescent="0.35">
      <c r="G3066" s="1"/>
    </row>
    <row r="3067" spans="7:7" x14ac:dyDescent="0.35">
      <c r="G3067" s="1"/>
    </row>
    <row r="3068" spans="7:7" x14ac:dyDescent="0.35">
      <c r="G3068" s="1"/>
    </row>
    <row r="3069" spans="7:7" x14ac:dyDescent="0.35">
      <c r="G3069" s="1"/>
    </row>
    <row r="3070" spans="7:7" x14ac:dyDescent="0.35">
      <c r="G3070" s="1"/>
    </row>
    <row r="3071" spans="7:7" x14ac:dyDescent="0.35">
      <c r="G3071" s="1"/>
    </row>
    <row r="3072" spans="7:7" x14ac:dyDescent="0.35">
      <c r="G3072" s="1"/>
    </row>
    <row r="3073" spans="7:7" x14ac:dyDescent="0.35">
      <c r="G3073" s="1"/>
    </row>
    <row r="3074" spans="7:7" x14ac:dyDescent="0.35">
      <c r="G3074" s="1"/>
    </row>
    <row r="3075" spans="7:7" x14ac:dyDescent="0.35">
      <c r="G3075" s="1"/>
    </row>
    <row r="3076" spans="7:7" x14ac:dyDescent="0.35">
      <c r="G3076" s="1"/>
    </row>
    <row r="3077" spans="7:7" x14ac:dyDescent="0.35">
      <c r="G3077" s="1"/>
    </row>
    <row r="3078" spans="7:7" x14ac:dyDescent="0.35">
      <c r="G3078" s="1"/>
    </row>
    <row r="3079" spans="7:7" x14ac:dyDescent="0.35">
      <c r="G3079" s="1"/>
    </row>
    <row r="3080" spans="7:7" x14ac:dyDescent="0.35">
      <c r="G3080" s="1"/>
    </row>
    <row r="3081" spans="7:7" x14ac:dyDescent="0.35">
      <c r="G3081" s="1"/>
    </row>
    <row r="3082" spans="7:7" x14ac:dyDescent="0.35">
      <c r="G3082" s="1"/>
    </row>
    <row r="3083" spans="7:7" x14ac:dyDescent="0.35">
      <c r="G3083" s="1"/>
    </row>
    <row r="3084" spans="7:7" x14ac:dyDescent="0.35">
      <c r="G3084" s="1"/>
    </row>
    <row r="3085" spans="7:7" x14ac:dyDescent="0.35">
      <c r="G3085" s="1"/>
    </row>
    <row r="3086" spans="7:7" x14ac:dyDescent="0.35">
      <c r="G3086" s="1"/>
    </row>
    <row r="3087" spans="7:7" x14ac:dyDescent="0.35">
      <c r="G3087" s="1"/>
    </row>
    <row r="3088" spans="7:7" x14ac:dyDescent="0.35">
      <c r="G3088" s="1"/>
    </row>
    <row r="3089" spans="7:7" x14ac:dyDescent="0.35">
      <c r="G3089" s="1"/>
    </row>
    <row r="3090" spans="7:7" x14ac:dyDescent="0.35">
      <c r="G3090" s="1"/>
    </row>
    <row r="3091" spans="7:7" x14ac:dyDescent="0.35">
      <c r="G3091" s="1"/>
    </row>
    <row r="3092" spans="7:7" x14ac:dyDescent="0.35">
      <c r="G3092" s="1"/>
    </row>
    <row r="3093" spans="7:7" x14ac:dyDescent="0.35">
      <c r="G3093" s="1"/>
    </row>
    <row r="3094" spans="7:7" x14ac:dyDescent="0.35">
      <c r="G3094" s="1"/>
    </row>
    <row r="3095" spans="7:7" x14ac:dyDescent="0.35">
      <c r="G3095" s="1"/>
    </row>
    <row r="3096" spans="7:7" x14ac:dyDescent="0.35">
      <c r="G3096" s="1"/>
    </row>
    <row r="3097" spans="7:7" x14ac:dyDescent="0.35">
      <c r="G3097" s="1"/>
    </row>
    <row r="3098" spans="7:7" x14ac:dyDescent="0.35">
      <c r="G3098" s="1"/>
    </row>
    <row r="3099" spans="7:7" x14ac:dyDescent="0.35">
      <c r="G3099" s="1"/>
    </row>
    <row r="3100" spans="7:7" x14ac:dyDescent="0.35">
      <c r="G3100" s="1"/>
    </row>
    <row r="3101" spans="7:7" x14ac:dyDescent="0.35">
      <c r="G3101" s="1"/>
    </row>
    <row r="3102" spans="7:7" x14ac:dyDescent="0.35">
      <c r="G3102" s="1"/>
    </row>
    <row r="3103" spans="7:7" x14ac:dyDescent="0.35">
      <c r="G3103" s="1"/>
    </row>
    <row r="3104" spans="7:7" x14ac:dyDescent="0.35">
      <c r="G3104" s="1"/>
    </row>
    <row r="3105" spans="7:7" x14ac:dyDescent="0.35">
      <c r="G3105" s="1"/>
    </row>
    <row r="3106" spans="7:7" x14ac:dyDescent="0.35">
      <c r="G3106" s="1"/>
    </row>
    <row r="3107" spans="7:7" x14ac:dyDescent="0.35">
      <c r="G3107" s="1"/>
    </row>
    <row r="3108" spans="7:7" x14ac:dyDescent="0.35">
      <c r="G3108" s="1"/>
    </row>
    <row r="3109" spans="7:7" x14ac:dyDescent="0.35">
      <c r="G3109" s="1"/>
    </row>
    <row r="3110" spans="7:7" x14ac:dyDescent="0.35">
      <c r="G3110" s="1"/>
    </row>
    <row r="3111" spans="7:7" x14ac:dyDescent="0.35">
      <c r="G3111" s="1"/>
    </row>
    <row r="3112" spans="7:7" x14ac:dyDescent="0.35">
      <c r="G3112" s="1"/>
    </row>
    <row r="3113" spans="7:7" x14ac:dyDescent="0.35">
      <c r="G3113" s="1"/>
    </row>
    <row r="3114" spans="7:7" x14ac:dyDescent="0.35">
      <c r="G3114" s="1"/>
    </row>
    <row r="3115" spans="7:7" x14ac:dyDescent="0.35">
      <c r="G3115" s="1"/>
    </row>
    <row r="3116" spans="7:7" x14ac:dyDescent="0.35">
      <c r="G3116" s="1"/>
    </row>
    <row r="3117" spans="7:7" x14ac:dyDescent="0.35">
      <c r="G3117" s="1"/>
    </row>
    <row r="3118" spans="7:7" x14ac:dyDescent="0.35">
      <c r="G3118" s="1"/>
    </row>
    <row r="3119" spans="7:7" x14ac:dyDescent="0.35">
      <c r="G3119" s="1"/>
    </row>
    <row r="3120" spans="7:7" x14ac:dyDescent="0.35">
      <c r="G3120" s="1"/>
    </row>
    <row r="3121" spans="7:7" x14ac:dyDescent="0.35">
      <c r="G3121" s="1"/>
    </row>
    <row r="3122" spans="7:7" x14ac:dyDescent="0.35">
      <c r="G3122" s="1"/>
    </row>
    <row r="3123" spans="7:7" x14ac:dyDescent="0.35">
      <c r="G3123" s="1"/>
    </row>
    <row r="3124" spans="7:7" x14ac:dyDescent="0.35">
      <c r="G3124" s="1"/>
    </row>
    <row r="3125" spans="7:7" x14ac:dyDescent="0.35">
      <c r="G3125" s="1"/>
    </row>
    <row r="3126" spans="7:7" x14ac:dyDescent="0.35">
      <c r="G3126" s="1"/>
    </row>
    <row r="3127" spans="7:7" x14ac:dyDescent="0.35">
      <c r="G3127" s="1"/>
    </row>
    <row r="3128" spans="7:7" x14ac:dyDescent="0.35">
      <c r="G3128" s="1"/>
    </row>
    <row r="3129" spans="7:7" x14ac:dyDescent="0.35">
      <c r="G3129" s="1"/>
    </row>
    <row r="3130" spans="7:7" x14ac:dyDescent="0.35">
      <c r="G3130" s="1"/>
    </row>
    <row r="3131" spans="7:7" x14ac:dyDescent="0.35">
      <c r="G3131" s="1"/>
    </row>
    <row r="3132" spans="7:7" x14ac:dyDescent="0.35">
      <c r="G3132" s="1"/>
    </row>
    <row r="3133" spans="7:7" x14ac:dyDescent="0.35">
      <c r="G3133" s="1"/>
    </row>
    <row r="3134" spans="7:7" x14ac:dyDescent="0.35">
      <c r="G3134" s="1"/>
    </row>
    <row r="3135" spans="7:7" x14ac:dyDescent="0.35">
      <c r="G3135" s="1"/>
    </row>
    <row r="3136" spans="7:7" x14ac:dyDescent="0.35">
      <c r="G3136" s="1"/>
    </row>
    <row r="3137" spans="7:7" x14ac:dyDescent="0.35">
      <c r="G3137" s="1"/>
    </row>
    <row r="3138" spans="7:7" x14ac:dyDescent="0.35">
      <c r="G3138" s="1"/>
    </row>
    <row r="3139" spans="7:7" x14ac:dyDescent="0.35">
      <c r="G3139" s="1"/>
    </row>
    <row r="3140" spans="7:7" x14ac:dyDescent="0.35">
      <c r="G3140" s="1"/>
    </row>
    <row r="3141" spans="7:7" x14ac:dyDescent="0.35">
      <c r="G3141" s="1"/>
    </row>
    <row r="3142" spans="7:7" x14ac:dyDescent="0.35">
      <c r="G3142" s="1"/>
    </row>
    <row r="3143" spans="7:7" x14ac:dyDescent="0.35">
      <c r="G3143" s="1"/>
    </row>
    <row r="3144" spans="7:7" x14ac:dyDescent="0.35">
      <c r="G3144" s="1"/>
    </row>
    <row r="3145" spans="7:7" x14ac:dyDescent="0.35">
      <c r="G3145" s="1"/>
    </row>
    <row r="3146" spans="7:7" x14ac:dyDescent="0.35">
      <c r="G3146" s="1"/>
    </row>
    <row r="3147" spans="7:7" x14ac:dyDescent="0.35">
      <c r="G3147" s="1"/>
    </row>
    <row r="3148" spans="7:7" x14ac:dyDescent="0.35">
      <c r="G3148" s="1"/>
    </row>
    <row r="3149" spans="7:7" x14ac:dyDescent="0.35">
      <c r="G3149" s="1"/>
    </row>
    <row r="3150" spans="7:7" x14ac:dyDescent="0.35">
      <c r="G3150" s="1"/>
    </row>
    <row r="3151" spans="7:7" x14ac:dyDescent="0.35">
      <c r="G3151" s="1"/>
    </row>
    <row r="3152" spans="7:7" x14ac:dyDescent="0.35">
      <c r="G3152" s="1"/>
    </row>
    <row r="3153" spans="7:7" x14ac:dyDescent="0.35">
      <c r="G3153" s="1"/>
    </row>
    <row r="3154" spans="7:7" x14ac:dyDescent="0.35">
      <c r="G3154" s="1"/>
    </row>
    <row r="3155" spans="7:7" x14ac:dyDescent="0.35">
      <c r="G3155" s="1"/>
    </row>
    <row r="3156" spans="7:7" x14ac:dyDescent="0.35">
      <c r="G3156" s="1"/>
    </row>
    <row r="3157" spans="7:7" x14ac:dyDescent="0.35">
      <c r="G3157" s="1"/>
    </row>
    <row r="3158" spans="7:7" x14ac:dyDescent="0.35">
      <c r="G3158" s="1"/>
    </row>
    <row r="3159" spans="7:7" x14ac:dyDescent="0.35">
      <c r="G3159" s="1"/>
    </row>
    <row r="3160" spans="7:7" x14ac:dyDescent="0.35">
      <c r="G3160" s="1"/>
    </row>
    <row r="3161" spans="7:7" x14ac:dyDescent="0.35">
      <c r="G3161" s="1"/>
    </row>
    <row r="3162" spans="7:7" x14ac:dyDescent="0.35">
      <c r="G3162" s="1"/>
    </row>
    <row r="3163" spans="7:7" x14ac:dyDescent="0.35">
      <c r="G3163" s="1"/>
    </row>
    <row r="3164" spans="7:7" x14ac:dyDescent="0.35">
      <c r="G3164" s="1"/>
    </row>
    <row r="3165" spans="7:7" x14ac:dyDescent="0.35">
      <c r="G3165" s="1"/>
    </row>
    <row r="3166" spans="7:7" x14ac:dyDescent="0.35">
      <c r="G3166" s="1"/>
    </row>
    <row r="3167" spans="7:7" x14ac:dyDescent="0.35">
      <c r="G3167" s="1"/>
    </row>
    <row r="3168" spans="7:7" x14ac:dyDescent="0.35">
      <c r="G3168" s="1"/>
    </row>
    <row r="3169" spans="7:7" x14ac:dyDescent="0.35">
      <c r="G3169" s="1"/>
    </row>
    <row r="3170" spans="7:7" x14ac:dyDescent="0.35">
      <c r="G3170" s="1"/>
    </row>
    <row r="3171" spans="7:7" x14ac:dyDescent="0.35">
      <c r="G3171" s="1"/>
    </row>
    <row r="3172" spans="7:7" x14ac:dyDescent="0.35">
      <c r="G3172" s="1"/>
    </row>
    <row r="3173" spans="7:7" x14ac:dyDescent="0.35">
      <c r="G3173" s="1"/>
    </row>
    <row r="3174" spans="7:7" x14ac:dyDescent="0.35">
      <c r="G3174" s="1"/>
    </row>
    <row r="3175" spans="7:7" x14ac:dyDescent="0.35">
      <c r="G3175" s="1"/>
    </row>
    <row r="3176" spans="7:7" x14ac:dyDescent="0.35">
      <c r="G3176" s="1"/>
    </row>
    <row r="3177" spans="7:7" x14ac:dyDescent="0.35">
      <c r="G3177" s="1"/>
    </row>
    <row r="3178" spans="7:7" x14ac:dyDescent="0.35">
      <c r="G3178" s="1"/>
    </row>
    <row r="3179" spans="7:7" x14ac:dyDescent="0.35">
      <c r="G3179" s="1"/>
    </row>
    <row r="3180" spans="7:7" x14ac:dyDescent="0.35">
      <c r="G3180" s="1"/>
    </row>
    <row r="3181" spans="7:7" x14ac:dyDescent="0.35">
      <c r="G3181" s="1"/>
    </row>
    <row r="3182" spans="7:7" x14ac:dyDescent="0.35">
      <c r="G3182" s="1"/>
    </row>
    <row r="3183" spans="7:7" x14ac:dyDescent="0.35">
      <c r="G3183" s="1"/>
    </row>
    <row r="3184" spans="7:7" x14ac:dyDescent="0.35">
      <c r="G3184" s="1"/>
    </row>
    <row r="3185" spans="7:7" x14ac:dyDescent="0.35">
      <c r="G3185" s="1"/>
    </row>
    <row r="3186" spans="7:7" x14ac:dyDescent="0.35">
      <c r="G3186" s="1"/>
    </row>
    <row r="3187" spans="7:7" x14ac:dyDescent="0.35">
      <c r="G3187" s="1"/>
    </row>
    <row r="3188" spans="7:7" x14ac:dyDescent="0.35">
      <c r="G3188" s="1"/>
    </row>
    <row r="3189" spans="7:7" x14ac:dyDescent="0.35">
      <c r="G3189" s="1"/>
    </row>
    <row r="3190" spans="7:7" x14ac:dyDescent="0.35">
      <c r="G3190" s="1"/>
    </row>
    <row r="3191" spans="7:7" x14ac:dyDescent="0.35">
      <c r="G3191" s="1"/>
    </row>
    <row r="3192" spans="7:7" x14ac:dyDescent="0.35">
      <c r="G3192" s="1"/>
    </row>
    <row r="3193" spans="7:7" x14ac:dyDescent="0.35">
      <c r="G3193" s="1"/>
    </row>
    <row r="3194" spans="7:7" x14ac:dyDescent="0.35">
      <c r="G3194" s="1"/>
    </row>
    <row r="3195" spans="7:7" x14ac:dyDescent="0.35">
      <c r="G3195" s="1"/>
    </row>
    <row r="3196" spans="7:7" x14ac:dyDescent="0.35">
      <c r="G3196" s="1"/>
    </row>
    <row r="3197" spans="7:7" x14ac:dyDescent="0.35">
      <c r="G3197" s="1"/>
    </row>
    <row r="3198" spans="7:7" x14ac:dyDescent="0.35">
      <c r="G3198" s="1"/>
    </row>
    <row r="3199" spans="7:7" x14ac:dyDescent="0.35">
      <c r="G3199" s="1"/>
    </row>
    <row r="3200" spans="7:7" x14ac:dyDescent="0.35">
      <c r="G3200" s="1"/>
    </row>
    <row r="3201" spans="7:7" x14ac:dyDescent="0.35">
      <c r="G3201" s="1"/>
    </row>
    <row r="3202" spans="7:7" x14ac:dyDescent="0.35">
      <c r="G3202" s="1"/>
    </row>
    <row r="3203" spans="7:7" x14ac:dyDescent="0.35">
      <c r="G3203" s="1"/>
    </row>
    <row r="3204" spans="7:7" x14ac:dyDescent="0.35">
      <c r="G3204" s="1"/>
    </row>
    <row r="3205" spans="7:7" x14ac:dyDescent="0.35">
      <c r="G3205" s="1"/>
    </row>
    <row r="3206" spans="7:7" x14ac:dyDescent="0.35">
      <c r="G3206" s="1"/>
    </row>
    <row r="3207" spans="7:7" x14ac:dyDescent="0.35">
      <c r="G3207" s="1"/>
    </row>
    <row r="3208" spans="7:7" x14ac:dyDescent="0.35">
      <c r="G3208" s="1"/>
    </row>
    <row r="3209" spans="7:7" x14ac:dyDescent="0.35">
      <c r="G3209" s="1"/>
    </row>
    <row r="3210" spans="7:7" x14ac:dyDescent="0.35">
      <c r="G3210" s="1"/>
    </row>
    <row r="3211" spans="7:7" x14ac:dyDescent="0.35">
      <c r="G3211" s="1"/>
    </row>
    <row r="3212" spans="7:7" x14ac:dyDescent="0.35">
      <c r="G3212" s="1"/>
    </row>
    <row r="3213" spans="7:7" x14ac:dyDescent="0.35">
      <c r="G3213" s="1"/>
    </row>
    <row r="3214" spans="7:7" x14ac:dyDescent="0.35">
      <c r="G3214" s="1"/>
    </row>
    <row r="3215" spans="7:7" x14ac:dyDescent="0.35">
      <c r="G3215" s="1"/>
    </row>
    <row r="3216" spans="7:7" x14ac:dyDescent="0.35">
      <c r="G3216" s="1"/>
    </row>
    <row r="3217" spans="7:7" x14ac:dyDescent="0.35">
      <c r="G3217" s="1"/>
    </row>
    <row r="3218" spans="7:7" x14ac:dyDescent="0.35">
      <c r="G3218" s="1"/>
    </row>
    <row r="3219" spans="7:7" x14ac:dyDescent="0.35">
      <c r="G3219" s="1"/>
    </row>
    <row r="3220" spans="7:7" x14ac:dyDescent="0.35">
      <c r="G3220" s="1"/>
    </row>
    <row r="3221" spans="7:7" x14ac:dyDescent="0.35">
      <c r="G3221" s="1"/>
    </row>
    <row r="3222" spans="7:7" x14ac:dyDescent="0.35">
      <c r="G3222" s="1"/>
    </row>
    <row r="3223" spans="7:7" x14ac:dyDescent="0.35">
      <c r="G3223" s="1"/>
    </row>
    <row r="3224" spans="7:7" x14ac:dyDescent="0.35">
      <c r="G3224" s="1"/>
    </row>
    <row r="3225" spans="7:7" x14ac:dyDescent="0.35">
      <c r="G3225" s="1"/>
    </row>
    <row r="3226" spans="7:7" x14ac:dyDescent="0.35">
      <c r="G3226" s="1"/>
    </row>
    <row r="3227" spans="7:7" x14ac:dyDescent="0.35">
      <c r="G3227" s="1"/>
    </row>
    <row r="3228" spans="7:7" x14ac:dyDescent="0.35">
      <c r="G3228" s="1"/>
    </row>
    <row r="3229" spans="7:7" x14ac:dyDescent="0.35">
      <c r="G3229" s="1"/>
    </row>
    <row r="3230" spans="7:7" x14ac:dyDescent="0.35">
      <c r="G3230" s="1"/>
    </row>
    <row r="3231" spans="7:7" x14ac:dyDescent="0.35">
      <c r="G3231" s="1"/>
    </row>
    <row r="3232" spans="7:7" x14ac:dyDescent="0.35">
      <c r="G3232" s="1"/>
    </row>
    <row r="3233" spans="7:7" x14ac:dyDescent="0.35">
      <c r="G3233" s="1"/>
    </row>
    <row r="3234" spans="7:7" x14ac:dyDescent="0.35">
      <c r="G3234" s="1"/>
    </row>
    <row r="3235" spans="7:7" x14ac:dyDescent="0.35">
      <c r="G3235" s="1"/>
    </row>
    <row r="3236" spans="7:7" x14ac:dyDescent="0.35">
      <c r="G3236" s="1"/>
    </row>
    <row r="3237" spans="7:7" x14ac:dyDescent="0.35">
      <c r="G3237" s="1"/>
    </row>
    <row r="3238" spans="7:7" x14ac:dyDescent="0.35">
      <c r="G3238" s="1"/>
    </row>
    <row r="3239" spans="7:7" x14ac:dyDescent="0.35">
      <c r="G3239" s="1"/>
    </row>
    <row r="3240" spans="7:7" x14ac:dyDescent="0.35">
      <c r="G3240" s="1"/>
    </row>
    <row r="3241" spans="7:7" x14ac:dyDescent="0.35">
      <c r="G3241" s="1"/>
    </row>
    <row r="3242" spans="7:7" x14ac:dyDescent="0.35">
      <c r="G3242" s="1"/>
    </row>
    <row r="3243" spans="7:7" x14ac:dyDescent="0.35">
      <c r="G3243" s="1"/>
    </row>
    <row r="3244" spans="7:7" x14ac:dyDescent="0.35">
      <c r="G3244" s="1"/>
    </row>
    <row r="3245" spans="7:7" x14ac:dyDescent="0.35">
      <c r="G3245" s="1"/>
    </row>
    <row r="3246" spans="7:7" x14ac:dyDescent="0.35">
      <c r="G3246" s="1"/>
    </row>
    <row r="3247" spans="7:7" x14ac:dyDescent="0.35">
      <c r="G3247" s="1"/>
    </row>
    <row r="3248" spans="7:7" x14ac:dyDescent="0.35">
      <c r="G3248" s="1"/>
    </row>
    <row r="3249" spans="7:7" x14ac:dyDescent="0.35">
      <c r="G3249" s="1"/>
    </row>
    <row r="3250" spans="7:7" x14ac:dyDescent="0.35">
      <c r="G3250" s="1"/>
    </row>
    <row r="3251" spans="7:7" x14ac:dyDescent="0.35">
      <c r="G3251" s="1"/>
    </row>
    <row r="3252" spans="7:7" x14ac:dyDescent="0.35">
      <c r="G3252" s="1"/>
    </row>
    <row r="3253" spans="7:7" x14ac:dyDescent="0.35">
      <c r="G3253" s="1"/>
    </row>
    <row r="3254" spans="7:7" x14ac:dyDescent="0.35">
      <c r="G3254" s="1"/>
    </row>
    <row r="3255" spans="7:7" x14ac:dyDescent="0.35">
      <c r="G3255" s="1"/>
    </row>
    <row r="3256" spans="7:7" x14ac:dyDescent="0.35">
      <c r="G3256" s="1"/>
    </row>
    <row r="3257" spans="7:7" x14ac:dyDescent="0.35">
      <c r="G3257" s="1"/>
    </row>
    <row r="3258" spans="7:7" x14ac:dyDescent="0.35">
      <c r="G3258" s="1"/>
    </row>
    <row r="3259" spans="7:7" x14ac:dyDescent="0.35">
      <c r="G3259" s="1"/>
    </row>
    <row r="3260" spans="7:7" x14ac:dyDescent="0.35">
      <c r="G3260" s="1"/>
    </row>
    <row r="3261" spans="7:7" x14ac:dyDescent="0.35">
      <c r="G3261" s="1"/>
    </row>
    <row r="3262" spans="7:7" x14ac:dyDescent="0.35">
      <c r="G3262" s="1"/>
    </row>
    <row r="3263" spans="7:7" x14ac:dyDescent="0.35">
      <c r="G3263" s="1"/>
    </row>
    <row r="3264" spans="7:7" x14ac:dyDescent="0.35">
      <c r="G3264" s="1"/>
    </row>
    <row r="3265" spans="7:7" x14ac:dyDescent="0.35">
      <c r="G3265" s="1"/>
    </row>
    <row r="3266" spans="7:7" x14ac:dyDescent="0.35">
      <c r="G3266" s="1"/>
    </row>
    <row r="3267" spans="7:7" x14ac:dyDescent="0.35">
      <c r="G3267" s="1"/>
    </row>
    <row r="3268" spans="7:7" x14ac:dyDescent="0.35">
      <c r="G3268" s="1"/>
    </row>
    <row r="3269" spans="7:7" x14ac:dyDescent="0.35">
      <c r="G3269" s="1"/>
    </row>
    <row r="3270" spans="7:7" x14ac:dyDescent="0.35">
      <c r="G3270" s="1"/>
    </row>
    <row r="3271" spans="7:7" x14ac:dyDescent="0.35">
      <c r="G3271" s="1"/>
    </row>
    <row r="3272" spans="7:7" x14ac:dyDescent="0.35">
      <c r="G3272" s="1"/>
    </row>
    <row r="3273" spans="7:7" x14ac:dyDescent="0.35">
      <c r="G3273" s="1"/>
    </row>
    <row r="3274" spans="7:7" x14ac:dyDescent="0.35">
      <c r="G3274" s="1"/>
    </row>
    <row r="3275" spans="7:7" x14ac:dyDescent="0.35">
      <c r="G3275" s="1"/>
    </row>
    <row r="3276" spans="7:7" x14ac:dyDescent="0.35">
      <c r="G3276" s="1"/>
    </row>
    <row r="3277" spans="7:7" x14ac:dyDescent="0.35">
      <c r="G3277" s="1"/>
    </row>
    <row r="3278" spans="7:7" x14ac:dyDescent="0.35">
      <c r="G3278" s="1"/>
    </row>
    <row r="3279" spans="7:7" x14ac:dyDescent="0.35">
      <c r="G3279" s="1"/>
    </row>
    <row r="3280" spans="7:7" x14ac:dyDescent="0.35">
      <c r="G3280" s="1"/>
    </row>
    <row r="3281" spans="7:7" x14ac:dyDescent="0.35">
      <c r="G3281" s="1"/>
    </row>
    <row r="3282" spans="7:7" x14ac:dyDescent="0.35">
      <c r="G3282" s="1"/>
    </row>
    <row r="3283" spans="7:7" x14ac:dyDescent="0.35">
      <c r="G3283" s="1"/>
    </row>
    <row r="3284" spans="7:7" x14ac:dyDescent="0.35">
      <c r="G3284" s="1"/>
    </row>
    <row r="3285" spans="7:7" x14ac:dyDescent="0.35">
      <c r="G3285" s="1"/>
    </row>
    <row r="3286" spans="7:7" x14ac:dyDescent="0.35">
      <c r="G3286" s="1"/>
    </row>
    <row r="3287" spans="7:7" x14ac:dyDescent="0.35">
      <c r="G3287" s="1"/>
    </row>
    <row r="3288" spans="7:7" x14ac:dyDescent="0.35">
      <c r="G3288" s="1"/>
    </row>
    <row r="3289" spans="7:7" x14ac:dyDescent="0.35">
      <c r="G3289" s="1"/>
    </row>
    <row r="3290" spans="7:7" x14ac:dyDescent="0.35">
      <c r="G3290" s="1"/>
    </row>
    <row r="3291" spans="7:7" x14ac:dyDescent="0.35">
      <c r="G3291" s="1"/>
    </row>
    <row r="3292" spans="7:7" x14ac:dyDescent="0.35">
      <c r="G3292" s="1"/>
    </row>
    <row r="3293" spans="7:7" x14ac:dyDescent="0.35">
      <c r="G3293" s="1"/>
    </row>
    <row r="3294" spans="7:7" x14ac:dyDescent="0.35">
      <c r="G3294" s="1"/>
    </row>
    <row r="3295" spans="7:7" x14ac:dyDescent="0.35">
      <c r="G3295" s="1"/>
    </row>
    <row r="3296" spans="7:7" x14ac:dyDescent="0.35">
      <c r="G3296" s="1"/>
    </row>
    <row r="3297" spans="7:7" x14ac:dyDescent="0.35">
      <c r="G3297" s="1"/>
    </row>
    <row r="3298" spans="7:7" x14ac:dyDescent="0.35">
      <c r="G3298" s="1"/>
    </row>
    <row r="3299" spans="7:7" x14ac:dyDescent="0.35">
      <c r="G3299" s="1"/>
    </row>
    <row r="3300" spans="7:7" x14ac:dyDescent="0.35">
      <c r="G3300" s="1"/>
    </row>
    <row r="3301" spans="7:7" x14ac:dyDescent="0.35">
      <c r="G3301" s="1"/>
    </row>
    <row r="3302" spans="7:7" x14ac:dyDescent="0.35">
      <c r="G3302" s="1"/>
    </row>
    <row r="3303" spans="7:7" x14ac:dyDescent="0.35">
      <c r="G3303" s="1"/>
    </row>
    <row r="3304" spans="7:7" x14ac:dyDescent="0.35">
      <c r="G3304" s="1"/>
    </row>
    <row r="3305" spans="7:7" x14ac:dyDescent="0.35">
      <c r="G3305" s="1"/>
    </row>
    <row r="3306" spans="7:7" x14ac:dyDescent="0.35">
      <c r="G3306" s="1"/>
    </row>
    <row r="3307" spans="7:7" x14ac:dyDescent="0.35">
      <c r="G3307" s="1"/>
    </row>
    <row r="3308" spans="7:7" x14ac:dyDescent="0.35">
      <c r="G3308" s="1"/>
    </row>
    <row r="3309" spans="7:7" x14ac:dyDescent="0.35">
      <c r="G3309" s="1"/>
    </row>
    <row r="3310" spans="7:7" x14ac:dyDescent="0.35">
      <c r="G3310" s="1"/>
    </row>
    <row r="3311" spans="7:7" x14ac:dyDescent="0.35">
      <c r="G3311" s="1"/>
    </row>
    <row r="3312" spans="7:7" x14ac:dyDescent="0.35">
      <c r="G3312" s="1"/>
    </row>
    <row r="3313" spans="7:7" x14ac:dyDescent="0.35">
      <c r="G3313" s="1"/>
    </row>
    <row r="3314" spans="7:7" x14ac:dyDescent="0.35">
      <c r="G3314" s="1"/>
    </row>
    <row r="3315" spans="7:7" x14ac:dyDescent="0.35">
      <c r="G3315" s="1"/>
    </row>
    <row r="3316" spans="7:7" x14ac:dyDescent="0.35">
      <c r="G3316" s="1"/>
    </row>
    <row r="3317" spans="7:7" x14ac:dyDescent="0.35">
      <c r="G3317" s="1"/>
    </row>
    <row r="3318" spans="7:7" x14ac:dyDescent="0.35">
      <c r="G3318" s="1"/>
    </row>
    <row r="3319" spans="7:7" x14ac:dyDescent="0.35">
      <c r="G3319" s="1"/>
    </row>
    <row r="3320" spans="7:7" x14ac:dyDescent="0.35">
      <c r="G3320" s="1"/>
    </row>
    <row r="3321" spans="7:7" x14ac:dyDescent="0.35">
      <c r="G3321" s="1"/>
    </row>
    <row r="3322" spans="7:7" x14ac:dyDescent="0.35">
      <c r="G3322" s="1"/>
    </row>
    <row r="3323" spans="7:7" x14ac:dyDescent="0.35">
      <c r="G3323" s="1"/>
    </row>
    <row r="3324" spans="7:7" x14ac:dyDescent="0.35">
      <c r="G3324" s="1"/>
    </row>
    <row r="3325" spans="7:7" x14ac:dyDescent="0.35">
      <c r="G3325" s="1"/>
    </row>
    <row r="3326" spans="7:7" x14ac:dyDescent="0.35">
      <c r="G3326" s="1"/>
    </row>
    <row r="3327" spans="7:7" x14ac:dyDescent="0.35">
      <c r="G3327" s="1"/>
    </row>
    <row r="3328" spans="7:7" x14ac:dyDescent="0.35">
      <c r="G3328" s="1"/>
    </row>
    <row r="3329" spans="7:7" x14ac:dyDescent="0.35">
      <c r="G3329" s="1"/>
    </row>
    <row r="3330" spans="7:7" x14ac:dyDescent="0.35">
      <c r="G3330" s="1"/>
    </row>
    <row r="3331" spans="7:7" x14ac:dyDescent="0.35">
      <c r="G3331" s="1"/>
    </row>
    <row r="3332" spans="7:7" x14ac:dyDescent="0.35">
      <c r="G3332" s="1"/>
    </row>
    <row r="3333" spans="7:7" x14ac:dyDescent="0.35">
      <c r="G3333" s="1"/>
    </row>
    <row r="3334" spans="7:7" x14ac:dyDescent="0.35">
      <c r="G3334" s="1"/>
    </row>
    <row r="3335" spans="7:7" x14ac:dyDescent="0.35">
      <c r="G3335" s="1"/>
    </row>
    <row r="3336" spans="7:7" x14ac:dyDescent="0.35">
      <c r="G3336" s="1"/>
    </row>
    <row r="3337" spans="7:7" x14ac:dyDescent="0.35">
      <c r="G3337" s="1"/>
    </row>
    <row r="3338" spans="7:7" x14ac:dyDescent="0.35">
      <c r="G3338" s="1"/>
    </row>
    <row r="3339" spans="7:7" x14ac:dyDescent="0.35">
      <c r="G3339" s="1"/>
    </row>
    <row r="3340" spans="7:7" x14ac:dyDescent="0.35">
      <c r="G3340" s="1"/>
    </row>
    <row r="3341" spans="7:7" x14ac:dyDescent="0.35">
      <c r="G3341" s="1"/>
    </row>
    <row r="3342" spans="7:7" x14ac:dyDescent="0.35">
      <c r="G3342" s="1"/>
    </row>
    <row r="3343" spans="7:7" x14ac:dyDescent="0.35">
      <c r="G3343" s="1"/>
    </row>
    <row r="3344" spans="7:7" x14ac:dyDescent="0.35">
      <c r="G3344" s="1"/>
    </row>
    <row r="3345" spans="7:7" x14ac:dyDescent="0.35">
      <c r="G3345" s="1"/>
    </row>
    <row r="3346" spans="7:7" x14ac:dyDescent="0.35">
      <c r="G3346" s="1"/>
    </row>
    <row r="3347" spans="7:7" x14ac:dyDescent="0.35">
      <c r="G3347" s="1"/>
    </row>
    <row r="3348" spans="7:7" x14ac:dyDescent="0.35">
      <c r="G3348" s="1"/>
    </row>
    <row r="3349" spans="7:7" x14ac:dyDescent="0.35">
      <c r="G3349" s="1"/>
    </row>
    <row r="3350" spans="7:7" x14ac:dyDescent="0.35">
      <c r="G3350" s="1"/>
    </row>
    <row r="3351" spans="7:7" x14ac:dyDescent="0.35">
      <c r="G3351" s="1"/>
    </row>
    <row r="3352" spans="7:7" x14ac:dyDescent="0.35">
      <c r="G3352" s="1"/>
    </row>
    <row r="3353" spans="7:7" x14ac:dyDescent="0.35">
      <c r="G3353" s="1"/>
    </row>
    <row r="3354" spans="7:7" x14ac:dyDescent="0.35">
      <c r="G3354" s="1"/>
    </row>
    <row r="3355" spans="7:7" x14ac:dyDescent="0.35">
      <c r="G3355" s="1"/>
    </row>
    <row r="3356" spans="7:7" x14ac:dyDescent="0.35">
      <c r="G3356" s="1"/>
    </row>
    <row r="3357" spans="7:7" x14ac:dyDescent="0.35">
      <c r="G3357" s="1"/>
    </row>
    <row r="3358" spans="7:7" x14ac:dyDescent="0.35">
      <c r="G3358" s="1"/>
    </row>
    <row r="3359" spans="7:7" x14ac:dyDescent="0.35">
      <c r="G3359" s="1"/>
    </row>
    <row r="3360" spans="7:7" x14ac:dyDescent="0.35">
      <c r="G3360" s="1"/>
    </row>
    <row r="3361" spans="7:7" x14ac:dyDescent="0.35">
      <c r="G3361" s="1"/>
    </row>
    <row r="3362" spans="7:7" x14ac:dyDescent="0.35">
      <c r="G3362" s="1"/>
    </row>
    <row r="3363" spans="7:7" x14ac:dyDescent="0.35">
      <c r="G3363" s="1"/>
    </row>
    <row r="3364" spans="7:7" x14ac:dyDescent="0.35">
      <c r="G3364" s="1"/>
    </row>
    <row r="3365" spans="7:7" x14ac:dyDescent="0.35">
      <c r="G3365" s="1"/>
    </row>
    <row r="3366" spans="7:7" x14ac:dyDescent="0.35">
      <c r="G3366" s="1"/>
    </row>
    <row r="3367" spans="7:7" x14ac:dyDescent="0.35">
      <c r="G3367" s="1"/>
    </row>
    <row r="3368" spans="7:7" x14ac:dyDescent="0.35">
      <c r="G3368" s="1"/>
    </row>
    <row r="3369" spans="7:7" x14ac:dyDescent="0.35">
      <c r="G3369" s="1"/>
    </row>
    <row r="3370" spans="7:7" x14ac:dyDescent="0.35">
      <c r="G3370" s="1"/>
    </row>
    <row r="3371" spans="7:7" x14ac:dyDescent="0.35">
      <c r="G3371" s="1"/>
    </row>
    <row r="3372" spans="7:7" x14ac:dyDescent="0.35">
      <c r="G3372" s="1"/>
    </row>
    <row r="3373" spans="7:7" x14ac:dyDescent="0.35">
      <c r="G3373" s="1"/>
    </row>
    <row r="3374" spans="7:7" x14ac:dyDescent="0.35">
      <c r="G3374" s="1"/>
    </row>
    <row r="3375" spans="7:7" x14ac:dyDescent="0.35">
      <c r="G3375" s="1"/>
    </row>
    <row r="3376" spans="7:7" x14ac:dyDescent="0.35">
      <c r="G3376" s="1"/>
    </row>
    <row r="3377" spans="7:7" x14ac:dyDescent="0.35">
      <c r="G3377" s="1"/>
    </row>
    <row r="3378" spans="7:7" x14ac:dyDescent="0.35">
      <c r="G3378" s="1"/>
    </row>
    <row r="3379" spans="7:7" x14ac:dyDescent="0.35">
      <c r="G3379" s="1"/>
    </row>
    <row r="3380" spans="7:7" x14ac:dyDescent="0.35">
      <c r="G3380" s="1"/>
    </row>
    <row r="3381" spans="7:7" x14ac:dyDescent="0.35">
      <c r="G3381" s="1"/>
    </row>
    <row r="3382" spans="7:7" x14ac:dyDescent="0.35">
      <c r="G3382" s="1"/>
    </row>
    <row r="3383" spans="7:7" x14ac:dyDescent="0.35">
      <c r="G3383" s="1"/>
    </row>
    <row r="3384" spans="7:7" x14ac:dyDescent="0.35">
      <c r="G3384" s="1"/>
    </row>
    <row r="3385" spans="7:7" x14ac:dyDescent="0.35">
      <c r="G3385" s="1"/>
    </row>
    <row r="3386" spans="7:7" x14ac:dyDescent="0.35">
      <c r="G3386" s="1"/>
    </row>
    <row r="3387" spans="7:7" x14ac:dyDescent="0.35">
      <c r="G3387" s="1"/>
    </row>
    <row r="3388" spans="7:7" x14ac:dyDescent="0.35">
      <c r="G3388" s="1"/>
    </row>
    <row r="3389" spans="7:7" x14ac:dyDescent="0.35">
      <c r="G3389" s="1"/>
    </row>
    <row r="3390" spans="7:7" x14ac:dyDescent="0.35">
      <c r="G3390" s="1"/>
    </row>
    <row r="3391" spans="7:7" x14ac:dyDescent="0.35">
      <c r="G3391" s="1"/>
    </row>
    <row r="3392" spans="7:7" x14ac:dyDescent="0.35">
      <c r="G3392" s="1"/>
    </row>
    <row r="3393" spans="7:7" x14ac:dyDescent="0.35">
      <c r="G3393" s="1"/>
    </row>
    <row r="3394" spans="7:7" x14ac:dyDescent="0.35">
      <c r="G3394" s="1"/>
    </row>
    <row r="3395" spans="7:7" x14ac:dyDescent="0.35">
      <c r="G3395" s="1"/>
    </row>
    <row r="3396" spans="7:7" x14ac:dyDescent="0.35">
      <c r="G3396" s="1"/>
    </row>
    <row r="3397" spans="7:7" x14ac:dyDescent="0.35">
      <c r="G3397" s="1"/>
    </row>
    <row r="3398" spans="7:7" x14ac:dyDescent="0.35">
      <c r="G3398" s="1"/>
    </row>
    <row r="3399" spans="7:7" x14ac:dyDescent="0.35">
      <c r="G3399" s="1"/>
    </row>
    <row r="3400" spans="7:7" x14ac:dyDescent="0.35">
      <c r="G3400" s="1"/>
    </row>
    <row r="3401" spans="7:7" x14ac:dyDescent="0.35">
      <c r="G3401" s="1"/>
    </row>
    <row r="3402" spans="7:7" x14ac:dyDescent="0.35">
      <c r="G3402" s="1"/>
    </row>
    <row r="3403" spans="7:7" x14ac:dyDescent="0.35">
      <c r="G3403" s="1"/>
    </row>
    <row r="3404" spans="7:7" x14ac:dyDescent="0.35">
      <c r="G3404" s="1"/>
    </row>
    <row r="3405" spans="7:7" x14ac:dyDescent="0.35">
      <c r="G3405" s="1"/>
    </row>
    <row r="3406" spans="7:7" x14ac:dyDescent="0.35">
      <c r="G3406" s="1"/>
    </row>
    <row r="3407" spans="7:7" x14ac:dyDescent="0.35">
      <c r="G3407" s="1"/>
    </row>
    <row r="3408" spans="7:7" x14ac:dyDescent="0.35">
      <c r="G3408" s="1"/>
    </row>
    <row r="3409" spans="7:7" x14ac:dyDescent="0.35">
      <c r="G3409" s="1"/>
    </row>
    <row r="3410" spans="7:7" x14ac:dyDescent="0.35">
      <c r="G3410" s="1"/>
    </row>
    <row r="3411" spans="7:7" x14ac:dyDescent="0.35">
      <c r="G3411" s="1"/>
    </row>
    <row r="3412" spans="7:7" x14ac:dyDescent="0.35">
      <c r="G3412" s="1"/>
    </row>
    <row r="3413" spans="7:7" x14ac:dyDescent="0.35">
      <c r="G3413" s="1"/>
    </row>
    <row r="3414" spans="7:7" x14ac:dyDescent="0.35">
      <c r="G3414" s="1"/>
    </row>
    <row r="3415" spans="7:7" x14ac:dyDescent="0.35">
      <c r="G3415" s="1"/>
    </row>
    <row r="3416" spans="7:7" x14ac:dyDescent="0.35">
      <c r="G3416" s="1"/>
    </row>
    <row r="3417" spans="7:7" x14ac:dyDescent="0.35">
      <c r="G3417" s="1"/>
    </row>
    <row r="3418" spans="7:7" x14ac:dyDescent="0.35">
      <c r="G3418" s="1"/>
    </row>
    <row r="3419" spans="7:7" x14ac:dyDescent="0.35">
      <c r="G3419" s="1"/>
    </row>
    <row r="3420" spans="7:7" x14ac:dyDescent="0.35">
      <c r="G3420" s="1"/>
    </row>
    <row r="3421" spans="7:7" x14ac:dyDescent="0.35">
      <c r="G3421" s="1"/>
    </row>
    <row r="3422" spans="7:7" x14ac:dyDescent="0.35">
      <c r="G3422" s="1"/>
    </row>
    <row r="3423" spans="7:7" x14ac:dyDescent="0.35">
      <c r="G3423" s="1"/>
    </row>
    <row r="3424" spans="7:7" x14ac:dyDescent="0.35">
      <c r="G3424" s="1"/>
    </row>
    <row r="3425" spans="7:7" x14ac:dyDescent="0.35">
      <c r="G3425" s="1"/>
    </row>
    <row r="3426" spans="7:7" x14ac:dyDescent="0.35">
      <c r="G3426" s="1"/>
    </row>
    <row r="3427" spans="7:7" x14ac:dyDescent="0.35">
      <c r="G3427" s="1"/>
    </row>
    <row r="3428" spans="7:7" x14ac:dyDescent="0.35">
      <c r="G3428" s="1"/>
    </row>
    <row r="3429" spans="7:7" x14ac:dyDescent="0.35">
      <c r="G3429" s="1"/>
    </row>
    <row r="3430" spans="7:7" x14ac:dyDescent="0.35">
      <c r="G3430" s="1"/>
    </row>
    <row r="3431" spans="7:7" x14ac:dyDescent="0.35">
      <c r="G3431" s="1"/>
    </row>
    <row r="3432" spans="7:7" x14ac:dyDescent="0.35">
      <c r="G3432" s="1"/>
    </row>
    <row r="3433" spans="7:7" x14ac:dyDescent="0.35">
      <c r="G3433" s="1"/>
    </row>
    <row r="3434" spans="7:7" x14ac:dyDescent="0.35">
      <c r="G3434" s="1"/>
    </row>
    <row r="3435" spans="7:7" x14ac:dyDescent="0.35">
      <c r="G3435" s="1"/>
    </row>
    <row r="3436" spans="7:7" x14ac:dyDescent="0.35">
      <c r="G3436" s="1"/>
    </row>
    <row r="3437" spans="7:7" x14ac:dyDescent="0.35">
      <c r="G3437" s="1"/>
    </row>
    <row r="3438" spans="7:7" x14ac:dyDescent="0.35">
      <c r="G3438" s="1"/>
    </row>
    <row r="3439" spans="7:7" x14ac:dyDescent="0.35">
      <c r="G3439" s="1"/>
    </row>
    <row r="3440" spans="7:7" x14ac:dyDescent="0.35">
      <c r="G3440" s="1"/>
    </row>
    <row r="3441" spans="7:7" x14ac:dyDescent="0.35">
      <c r="G3441" s="1"/>
    </row>
    <row r="3442" spans="7:7" x14ac:dyDescent="0.35">
      <c r="G3442" s="1"/>
    </row>
    <row r="3443" spans="7:7" x14ac:dyDescent="0.35">
      <c r="G3443" s="1"/>
    </row>
    <row r="3444" spans="7:7" x14ac:dyDescent="0.35">
      <c r="G3444" s="1"/>
    </row>
    <row r="3445" spans="7:7" x14ac:dyDescent="0.35">
      <c r="G3445" s="1"/>
    </row>
    <row r="3446" spans="7:7" x14ac:dyDescent="0.35">
      <c r="G3446" s="1"/>
    </row>
    <row r="3447" spans="7:7" x14ac:dyDescent="0.35">
      <c r="G3447" s="1"/>
    </row>
    <row r="3448" spans="7:7" x14ac:dyDescent="0.35">
      <c r="G3448" s="1"/>
    </row>
    <row r="3449" spans="7:7" x14ac:dyDescent="0.35">
      <c r="G3449" s="1"/>
    </row>
    <row r="3450" spans="7:7" x14ac:dyDescent="0.35">
      <c r="G3450" s="1"/>
    </row>
    <row r="3451" spans="7:7" x14ac:dyDescent="0.35">
      <c r="G3451" s="1"/>
    </row>
    <row r="3452" spans="7:7" x14ac:dyDescent="0.35">
      <c r="G3452" s="1"/>
    </row>
    <row r="3453" spans="7:7" x14ac:dyDescent="0.35">
      <c r="G3453" s="1"/>
    </row>
    <row r="3454" spans="7:7" x14ac:dyDescent="0.35">
      <c r="G3454" s="1"/>
    </row>
    <row r="3455" spans="7:7" x14ac:dyDescent="0.35">
      <c r="G3455" s="1"/>
    </row>
    <row r="3456" spans="7:7" x14ac:dyDescent="0.35">
      <c r="G3456" s="1"/>
    </row>
    <row r="3457" spans="7:7" x14ac:dyDescent="0.35">
      <c r="G3457" s="1"/>
    </row>
    <row r="3458" spans="7:7" x14ac:dyDescent="0.35">
      <c r="G3458" s="1"/>
    </row>
    <row r="3459" spans="7:7" x14ac:dyDescent="0.35">
      <c r="G3459" s="1"/>
    </row>
    <row r="3460" spans="7:7" x14ac:dyDescent="0.35">
      <c r="G3460" s="1"/>
    </row>
    <row r="3461" spans="7:7" x14ac:dyDescent="0.35">
      <c r="G3461" s="1"/>
    </row>
    <row r="3462" spans="7:7" x14ac:dyDescent="0.35">
      <c r="G3462" s="1"/>
    </row>
    <row r="3463" spans="7:7" x14ac:dyDescent="0.35">
      <c r="G3463" s="1"/>
    </row>
    <row r="3464" spans="7:7" x14ac:dyDescent="0.35">
      <c r="G3464" s="1"/>
    </row>
    <row r="3465" spans="7:7" x14ac:dyDescent="0.35">
      <c r="G3465" s="1"/>
    </row>
    <row r="3466" spans="7:7" x14ac:dyDescent="0.35">
      <c r="G3466" s="1"/>
    </row>
    <row r="3467" spans="7:7" x14ac:dyDescent="0.35">
      <c r="G3467" s="1"/>
    </row>
    <row r="3468" spans="7:7" x14ac:dyDescent="0.35">
      <c r="G3468" s="1"/>
    </row>
    <row r="3469" spans="7:7" x14ac:dyDescent="0.35">
      <c r="G3469" s="1"/>
    </row>
    <row r="3470" spans="7:7" x14ac:dyDescent="0.35">
      <c r="G3470" s="1"/>
    </row>
    <row r="3471" spans="7:7" x14ac:dyDescent="0.35">
      <c r="G3471" s="1"/>
    </row>
    <row r="3472" spans="7:7" x14ac:dyDescent="0.35">
      <c r="G3472" s="1"/>
    </row>
    <row r="3473" spans="7:7" x14ac:dyDescent="0.35">
      <c r="G3473" s="1"/>
    </row>
    <row r="3474" spans="7:7" x14ac:dyDescent="0.35">
      <c r="G3474" s="1"/>
    </row>
    <row r="3475" spans="7:7" x14ac:dyDescent="0.35">
      <c r="G3475" s="1"/>
    </row>
    <row r="3476" spans="7:7" x14ac:dyDescent="0.35">
      <c r="G3476" s="1"/>
    </row>
    <row r="3477" spans="7:7" x14ac:dyDescent="0.35">
      <c r="G3477" s="1"/>
    </row>
    <row r="3478" spans="7:7" x14ac:dyDescent="0.35">
      <c r="G3478" s="1"/>
    </row>
    <row r="3479" spans="7:7" x14ac:dyDescent="0.35">
      <c r="G3479" s="1"/>
    </row>
    <row r="3480" spans="7:7" x14ac:dyDescent="0.35">
      <c r="G3480" s="1"/>
    </row>
    <row r="3481" spans="7:7" x14ac:dyDescent="0.35">
      <c r="G3481" s="1"/>
    </row>
    <row r="3482" spans="7:7" x14ac:dyDescent="0.35">
      <c r="G3482" s="1"/>
    </row>
    <row r="3483" spans="7:7" x14ac:dyDescent="0.35">
      <c r="G3483" s="1"/>
    </row>
    <row r="3484" spans="7:7" x14ac:dyDescent="0.35">
      <c r="G3484" s="1"/>
    </row>
    <row r="3485" spans="7:7" x14ac:dyDescent="0.35">
      <c r="G3485" s="1"/>
    </row>
    <row r="3486" spans="7:7" x14ac:dyDescent="0.35">
      <c r="G3486" s="1"/>
    </row>
    <row r="3487" spans="7:7" x14ac:dyDescent="0.35">
      <c r="G3487" s="1"/>
    </row>
    <row r="3488" spans="7:7" x14ac:dyDescent="0.35">
      <c r="G3488" s="1"/>
    </row>
    <row r="3489" spans="7:7" x14ac:dyDescent="0.35">
      <c r="G3489" s="1"/>
    </row>
    <row r="3490" spans="7:7" x14ac:dyDescent="0.35">
      <c r="G3490" s="1"/>
    </row>
    <row r="3491" spans="7:7" x14ac:dyDescent="0.35">
      <c r="G3491" s="1"/>
    </row>
    <row r="3492" spans="7:7" x14ac:dyDescent="0.35">
      <c r="G3492" s="1"/>
    </row>
    <row r="3493" spans="7:7" x14ac:dyDescent="0.35">
      <c r="G3493" s="1"/>
    </row>
    <row r="3494" spans="7:7" x14ac:dyDescent="0.35">
      <c r="G3494" s="1"/>
    </row>
    <row r="3495" spans="7:7" x14ac:dyDescent="0.35">
      <c r="G3495" s="1"/>
    </row>
    <row r="3496" spans="7:7" x14ac:dyDescent="0.35">
      <c r="G3496" s="1"/>
    </row>
    <row r="3497" spans="7:7" x14ac:dyDescent="0.35">
      <c r="G3497" s="1"/>
    </row>
    <row r="3498" spans="7:7" x14ac:dyDescent="0.35">
      <c r="G3498" s="1"/>
    </row>
    <row r="3499" spans="7:7" x14ac:dyDescent="0.35">
      <c r="G3499" s="1"/>
    </row>
    <row r="3500" spans="7:7" x14ac:dyDescent="0.35">
      <c r="G3500" s="1"/>
    </row>
    <row r="3501" spans="7:7" x14ac:dyDescent="0.35">
      <c r="G3501" s="1"/>
    </row>
    <row r="3502" spans="7:7" x14ac:dyDescent="0.35">
      <c r="G3502" s="1"/>
    </row>
    <row r="3503" spans="7:7" x14ac:dyDescent="0.35">
      <c r="G3503" s="1"/>
    </row>
    <row r="3504" spans="7:7" x14ac:dyDescent="0.35">
      <c r="G3504" s="1"/>
    </row>
    <row r="3505" spans="7:7" x14ac:dyDescent="0.35">
      <c r="G3505" s="1"/>
    </row>
    <row r="3506" spans="7:7" x14ac:dyDescent="0.35">
      <c r="G3506" s="1"/>
    </row>
    <row r="3507" spans="7:7" x14ac:dyDescent="0.35">
      <c r="G3507" s="1"/>
    </row>
    <row r="3508" spans="7:7" x14ac:dyDescent="0.35">
      <c r="G3508" s="1"/>
    </row>
    <row r="3509" spans="7:7" x14ac:dyDescent="0.35">
      <c r="G3509" s="1"/>
    </row>
    <row r="3510" spans="7:7" x14ac:dyDescent="0.35">
      <c r="G3510" s="1"/>
    </row>
    <row r="3511" spans="7:7" x14ac:dyDescent="0.35">
      <c r="G3511" s="1"/>
    </row>
    <row r="3512" spans="7:7" x14ac:dyDescent="0.35">
      <c r="G3512" s="1"/>
    </row>
    <row r="3513" spans="7:7" x14ac:dyDescent="0.35">
      <c r="G3513" s="1"/>
    </row>
    <row r="3514" spans="7:7" x14ac:dyDescent="0.35">
      <c r="G3514" s="1"/>
    </row>
    <row r="3515" spans="7:7" x14ac:dyDescent="0.35">
      <c r="G3515" s="1"/>
    </row>
    <row r="3516" spans="7:7" x14ac:dyDescent="0.35">
      <c r="G3516" s="1"/>
    </row>
    <row r="3517" spans="7:7" x14ac:dyDescent="0.35">
      <c r="G3517" s="1"/>
    </row>
    <row r="3518" spans="7:7" x14ac:dyDescent="0.35">
      <c r="G3518" s="1"/>
    </row>
    <row r="3519" spans="7:7" x14ac:dyDescent="0.35">
      <c r="G3519" s="1"/>
    </row>
    <row r="3520" spans="7:7" x14ac:dyDescent="0.35">
      <c r="G3520" s="1"/>
    </row>
    <row r="3521" spans="7:7" x14ac:dyDescent="0.35">
      <c r="G3521" s="1"/>
    </row>
    <row r="3522" spans="7:7" x14ac:dyDescent="0.35">
      <c r="G3522" s="1"/>
    </row>
    <row r="3523" spans="7:7" x14ac:dyDescent="0.35">
      <c r="G3523" s="1"/>
    </row>
    <row r="3524" spans="7:7" x14ac:dyDescent="0.35">
      <c r="G3524" s="1"/>
    </row>
    <row r="3525" spans="7:7" x14ac:dyDescent="0.35">
      <c r="G3525" s="1"/>
    </row>
    <row r="3526" spans="7:7" x14ac:dyDescent="0.35">
      <c r="G3526" s="1"/>
    </row>
    <row r="3527" spans="7:7" x14ac:dyDescent="0.35">
      <c r="G3527" s="1"/>
    </row>
    <row r="3528" spans="7:7" x14ac:dyDescent="0.35">
      <c r="G3528" s="1"/>
    </row>
    <row r="3529" spans="7:7" x14ac:dyDescent="0.35">
      <c r="G3529" s="1"/>
    </row>
    <row r="3530" spans="7:7" x14ac:dyDescent="0.35">
      <c r="G3530" s="1"/>
    </row>
    <row r="3531" spans="7:7" x14ac:dyDescent="0.35">
      <c r="G3531" s="1"/>
    </row>
    <row r="3532" spans="7:7" x14ac:dyDescent="0.35">
      <c r="G3532" s="1"/>
    </row>
    <row r="3533" spans="7:7" x14ac:dyDescent="0.35">
      <c r="G3533" s="1"/>
    </row>
    <row r="3534" spans="7:7" x14ac:dyDescent="0.35">
      <c r="G3534" s="1"/>
    </row>
    <row r="3535" spans="7:7" x14ac:dyDescent="0.35">
      <c r="G3535" s="1"/>
    </row>
    <row r="3536" spans="7:7" x14ac:dyDescent="0.35">
      <c r="G3536" s="1"/>
    </row>
    <row r="3537" spans="7:7" x14ac:dyDescent="0.35">
      <c r="G3537" s="1"/>
    </row>
    <row r="3538" spans="7:7" x14ac:dyDescent="0.35">
      <c r="G3538" s="1"/>
    </row>
    <row r="3539" spans="7:7" x14ac:dyDescent="0.35">
      <c r="G3539" s="1"/>
    </row>
    <row r="3540" spans="7:7" x14ac:dyDescent="0.35">
      <c r="G3540" s="1"/>
    </row>
    <row r="3541" spans="7:7" x14ac:dyDescent="0.35">
      <c r="G3541" s="1"/>
    </row>
    <row r="3542" spans="7:7" x14ac:dyDescent="0.35">
      <c r="G3542" s="1"/>
    </row>
    <row r="3543" spans="7:7" x14ac:dyDescent="0.35">
      <c r="G3543" s="1"/>
    </row>
    <row r="3544" spans="7:7" x14ac:dyDescent="0.35">
      <c r="G3544" s="1"/>
    </row>
    <row r="3545" spans="7:7" x14ac:dyDescent="0.35">
      <c r="G3545" s="1"/>
    </row>
    <row r="3546" spans="7:7" x14ac:dyDescent="0.35">
      <c r="G3546" s="1"/>
    </row>
    <row r="3547" spans="7:7" x14ac:dyDescent="0.35">
      <c r="G3547" s="1"/>
    </row>
    <row r="3548" spans="7:7" x14ac:dyDescent="0.35">
      <c r="G3548" s="1"/>
    </row>
    <row r="3549" spans="7:7" x14ac:dyDescent="0.35">
      <c r="G3549" s="1"/>
    </row>
    <row r="3550" spans="7:7" x14ac:dyDescent="0.35">
      <c r="G3550" s="1"/>
    </row>
    <row r="3551" spans="7:7" x14ac:dyDescent="0.35">
      <c r="G3551" s="1"/>
    </row>
    <row r="3552" spans="7:7" x14ac:dyDescent="0.35">
      <c r="G3552" s="1"/>
    </row>
    <row r="3553" spans="7:7" x14ac:dyDescent="0.35">
      <c r="G3553" s="1"/>
    </row>
    <row r="3554" spans="7:7" x14ac:dyDescent="0.35">
      <c r="G3554" s="1"/>
    </row>
    <row r="3555" spans="7:7" x14ac:dyDescent="0.35">
      <c r="G3555" s="1"/>
    </row>
    <row r="3556" spans="7:7" x14ac:dyDescent="0.35">
      <c r="G3556" s="1"/>
    </row>
    <row r="3557" spans="7:7" x14ac:dyDescent="0.35">
      <c r="G3557" s="1"/>
    </row>
    <row r="3558" spans="7:7" x14ac:dyDescent="0.35">
      <c r="G3558" s="1"/>
    </row>
    <row r="3559" spans="7:7" x14ac:dyDescent="0.35">
      <c r="G3559" s="1"/>
    </row>
    <row r="3560" spans="7:7" x14ac:dyDescent="0.35">
      <c r="G3560" s="1"/>
    </row>
    <row r="3561" spans="7:7" x14ac:dyDescent="0.35">
      <c r="G3561" s="1"/>
    </row>
    <row r="3562" spans="7:7" x14ac:dyDescent="0.35">
      <c r="G3562" s="1"/>
    </row>
    <row r="3563" spans="7:7" x14ac:dyDescent="0.35">
      <c r="G3563" s="1"/>
    </row>
    <row r="3564" spans="7:7" x14ac:dyDescent="0.35">
      <c r="G3564" s="1"/>
    </row>
    <row r="3565" spans="7:7" x14ac:dyDescent="0.35">
      <c r="G3565" s="1"/>
    </row>
    <row r="3566" spans="7:7" x14ac:dyDescent="0.35">
      <c r="G3566" s="1"/>
    </row>
    <row r="3567" spans="7:7" x14ac:dyDescent="0.35">
      <c r="G3567" s="1"/>
    </row>
    <row r="3568" spans="7:7" x14ac:dyDescent="0.35">
      <c r="G3568" s="1"/>
    </row>
    <row r="3569" spans="7:7" x14ac:dyDescent="0.35">
      <c r="G3569" s="1"/>
    </row>
    <row r="3570" spans="7:7" x14ac:dyDescent="0.35">
      <c r="G3570" s="1"/>
    </row>
    <row r="3571" spans="7:7" x14ac:dyDescent="0.35">
      <c r="G3571" s="1"/>
    </row>
    <row r="3572" spans="7:7" x14ac:dyDescent="0.35">
      <c r="G3572" s="1"/>
    </row>
    <row r="3573" spans="7:7" x14ac:dyDescent="0.35">
      <c r="G3573" s="1"/>
    </row>
    <row r="3574" spans="7:7" x14ac:dyDescent="0.35">
      <c r="G3574" s="1"/>
    </row>
    <row r="3575" spans="7:7" x14ac:dyDescent="0.35">
      <c r="G3575" s="1"/>
    </row>
    <row r="3576" spans="7:7" x14ac:dyDescent="0.35">
      <c r="G3576" s="1"/>
    </row>
    <row r="3577" spans="7:7" x14ac:dyDescent="0.35">
      <c r="G3577" s="1"/>
    </row>
    <row r="3578" spans="7:7" x14ac:dyDescent="0.35">
      <c r="G3578" s="1"/>
    </row>
    <row r="3579" spans="7:7" x14ac:dyDescent="0.35">
      <c r="G3579" s="1"/>
    </row>
    <row r="3580" spans="7:7" x14ac:dyDescent="0.35">
      <c r="G3580" s="1"/>
    </row>
    <row r="3581" spans="7:7" x14ac:dyDescent="0.35">
      <c r="G3581" s="1"/>
    </row>
    <row r="3582" spans="7:7" x14ac:dyDescent="0.35">
      <c r="G3582" s="1"/>
    </row>
    <row r="3583" spans="7:7" x14ac:dyDescent="0.35">
      <c r="G3583" s="1"/>
    </row>
    <row r="3584" spans="7:7" x14ac:dyDescent="0.35">
      <c r="G3584" s="1"/>
    </row>
    <row r="3585" spans="7:7" x14ac:dyDescent="0.35">
      <c r="G3585" s="1"/>
    </row>
    <row r="3586" spans="7:7" x14ac:dyDescent="0.35">
      <c r="G3586" s="1"/>
    </row>
    <row r="3587" spans="7:7" x14ac:dyDescent="0.35">
      <c r="G3587" s="1"/>
    </row>
    <row r="3588" spans="7:7" x14ac:dyDescent="0.35">
      <c r="G3588" s="1"/>
    </row>
    <row r="3589" spans="7:7" x14ac:dyDescent="0.35">
      <c r="G3589" s="1"/>
    </row>
    <row r="3590" spans="7:7" x14ac:dyDescent="0.35">
      <c r="G3590" s="1"/>
    </row>
    <row r="3591" spans="7:7" x14ac:dyDescent="0.35">
      <c r="G3591" s="1"/>
    </row>
    <row r="3592" spans="7:7" x14ac:dyDescent="0.35">
      <c r="G3592" s="1"/>
    </row>
    <row r="3593" spans="7:7" x14ac:dyDescent="0.35">
      <c r="G3593" s="1"/>
    </row>
    <row r="3594" spans="7:7" x14ac:dyDescent="0.35">
      <c r="G3594" s="1"/>
    </row>
    <row r="3595" spans="7:7" x14ac:dyDescent="0.35">
      <c r="G3595" s="1"/>
    </row>
    <row r="3596" spans="7:7" x14ac:dyDescent="0.35">
      <c r="G3596" s="1"/>
    </row>
    <row r="3597" spans="7:7" x14ac:dyDescent="0.35">
      <c r="G3597" s="1"/>
    </row>
    <row r="3598" spans="7:7" x14ac:dyDescent="0.35">
      <c r="G3598" s="1"/>
    </row>
    <row r="3599" spans="7:7" x14ac:dyDescent="0.35">
      <c r="G3599" s="1"/>
    </row>
    <row r="3600" spans="7:7" x14ac:dyDescent="0.35">
      <c r="G3600" s="1"/>
    </row>
    <row r="3601" spans="7:7" x14ac:dyDescent="0.35">
      <c r="G3601" s="1"/>
    </row>
    <row r="3602" spans="7:7" x14ac:dyDescent="0.35">
      <c r="G3602" s="1"/>
    </row>
    <row r="3603" spans="7:7" x14ac:dyDescent="0.35">
      <c r="G3603" s="1"/>
    </row>
    <row r="3604" spans="7:7" x14ac:dyDescent="0.35">
      <c r="G3604" s="1"/>
    </row>
    <row r="3605" spans="7:7" x14ac:dyDescent="0.35">
      <c r="G3605" s="1"/>
    </row>
    <row r="3606" spans="7:7" x14ac:dyDescent="0.35">
      <c r="G3606" s="1"/>
    </row>
    <row r="3607" spans="7:7" x14ac:dyDescent="0.35">
      <c r="G3607" s="1"/>
    </row>
    <row r="3608" spans="7:7" x14ac:dyDescent="0.35">
      <c r="G3608" s="1"/>
    </row>
    <row r="3609" spans="7:7" x14ac:dyDescent="0.35">
      <c r="G3609" s="1"/>
    </row>
    <row r="3610" spans="7:7" x14ac:dyDescent="0.35">
      <c r="G3610" s="1"/>
    </row>
    <row r="3611" spans="7:7" x14ac:dyDescent="0.35">
      <c r="G3611" s="1"/>
    </row>
    <row r="3612" spans="7:7" x14ac:dyDescent="0.35">
      <c r="G3612" s="1"/>
    </row>
    <row r="3613" spans="7:7" x14ac:dyDescent="0.35">
      <c r="G3613" s="1"/>
    </row>
    <row r="3614" spans="7:7" x14ac:dyDescent="0.35">
      <c r="G3614" s="1"/>
    </row>
    <row r="3615" spans="7:7" x14ac:dyDescent="0.35">
      <c r="G3615" s="1"/>
    </row>
    <row r="3616" spans="7:7" x14ac:dyDescent="0.35">
      <c r="G3616" s="1"/>
    </row>
    <row r="3617" spans="7:7" x14ac:dyDescent="0.35">
      <c r="G3617" s="1"/>
    </row>
    <row r="3618" spans="7:7" x14ac:dyDescent="0.35">
      <c r="G3618" s="1"/>
    </row>
    <row r="3619" spans="7:7" x14ac:dyDescent="0.35">
      <c r="G3619" s="1"/>
    </row>
    <row r="3620" spans="7:7" x14ac:dyDescent="0.35">
      <c r="G3620" s="1"/>
    </row>
    <row r="3621" spans="7:7" x14ac:dyDescent="0.35">
      <c r="G3621" s="1"/>
    </row>
    <row r="3622" spans="7:7" x14ac:dyDescent="0.35">
      <c r="G3622" s="1"/>
    </row>
    <row r="3623" spans="7:7" x14ac:dyDescent="0.35">
      <c r="G3623" s="1"/>
    </row>
    <row r="3624" spans="7:7" x14ac:dyDescent="0.35">
      <c r="G3624" s="1"/>
    </row>
    <row r="3625" spans="7:7" x14ac:dyDescent="0.35">
      <c r="G3625" s="1"/>
    </row>
    <row r="3626" spans="7:7" x14ac:dyDescent="0.35">
      <c r="G3626" s="1"/>
    </row>
    <row r="3627" spans="7:7" x14ac:dyDescent="0.35">
      <c r="G3627" s="1"/>
    </row>
    <row r="3628" spans="7:7" x14ac:dyDescent="0.35">
      <c r="G3628" s="1"/>
    </row>
    <row r="3629" spans="7:7" x14ac:dyDescent="0.35">
      <c r="G3629" s="1"/>
    </row>
    <row r="3630" spans="7:7" x14ac:dyDescent="0.35">
      <c r="G3630" s="1"/>
    </row>
    <row r="3631" spans="7:7" x14ac:dyDescent="0.35">
      <c r="G3631" s="1"/>
    </row>
    <row r="3632" spans="7:7" x14ac:dyDescent="0.35">
      <c r="G3632" s="1"/>
    </row>
    <row r="3633" spans="7:7" x14ac:dyDescent="0.35">
      <c r="G3633" s="1"/>
    </row>
    <row r="3634" spans="7:7" x14ac:dyDescent="0.35">
      <c r="G3634" s="1"/>
    </row>
    <row r="3635" spans="7:7" x14ac:dyDescent="0.35">
      <c r="G3635" s="1"/>
    </row>
    <row r="3636" spans="7:7" x14ac:dyDescent="0.35">
      <c r="G3636" s="1"/>
    </row>
    <row r="3637" spans="7:7" x14ac:dyDescent="0.35">
      <c r="G3637" s="1"/>
    </row>
    <row r="3638" spans="7:7" x14ac:dyDescent="0.35">
      <c r="G3638" s="1"/>
    </row>
    <row r="3639" spans="7:7" x14ac:dyDescent="0.35">
      <c r="G3639" s="1"/>
    </row>
    <row r="3640" spans="7:7" x14ac:dyDescent="0.35">
      <c r="G3640" s="1"/>
    </row>
    <row r="3641" spans="7:7" x14ac:dyDescent="0.35">
      <c r="G3641" s="1"/>
    </row>
    <row r="3642" spans="7:7" x14ac:dyDescent="0.35">
      <c r="G3642" s="1"/>
    </row>
    <row r="3643" spans="7:7" x14ac:dyDescent="0.35">
      <c r="G3643" s="1"/>
    </row>
    <row r="3644" spans="7:7" x14ac:dyDescent="0.35">
      <c r="G3644" s="1"/>
    </row>
    <row r="3645" spans="7:7" x14ac:dyDescent="0.35">
      <c r="G3645" s="1"/>
    </row>
    <row r="3646" spans="7:7" x14ac:dyDescent="0.35">
      <c r="G3646" s="1"/>
    </row>
    <row r="3647" spans="7:7" x14ac:dyDescent="0.35">
      <c r="G3647" s="1"/>
    </row>
    <row r="3648" spans="7:7" x14ac:dyDescent="0.35">
      <c r="G3648" s="1"/>
    </row>
    <row r="3649" spans="7:7" x14ac:dyDescent="0.35">
      <c r="G3649" s="1"/>
    </row>
    <row r="3650" spans="7:7" x14ac:dyDescent="0.35">
      <c r="G3650" s="1"/>
    </row>
    <row r="3651" spans="7:7" x14ac:dyDescent="0.35">
      <c r="G3651" s="1"/>
    </row>
    <row r="3652" spans="7:7" x14ac:dyDescent="0.35">
      <c r="G3652" s="1"/>
    </row>
    <row r="3653" spans="7:7" x14ac:dyDescent="0.35">
      <c r="G3653" s="1"/>
    </row>
    <row r="3654" spans="7:7" x14ac:dyDescent="0.35">
      <c r="G3654" s="1"/>
    </row>
    <row r="3655" spans="7:7" x14ac:dyDescent="0.35">
      <c r="G3655" s="1"/>
    </row>
    <row r="3656" spans="7:7" x14ac:dyDescent="0.35">
      <c r="G3656" s="1"/>
    </row>
    <row r="3657" spans="7:7" x14ac:dyDescent="0.35">
      <c r="G3657" s="1"/>
    </row>
    <row r="3658" spans="7:7" x14ac:dyDescent="0.35">
      <c r="G3658" s="1"/>
    </row>
    <row r="3659" spans="7:7" x14ac:dyDescent="0.35">
      <c r="G3659" s="1"/>
    </row>
    <row r="3660" spans="7:7" x14ac:dyDescent="0.35">
      <c r="G3660" s="1"/>
    </row>
    <row r="3661" spans="7:7" x14ac:dyDescent="0.35">
      <c r="G3661" s="1"/>
    </row>
    <row r="3662" spans="7:7" x14ac:dyDescent="0.35">
      <c r="G3662" s="1"/>
    </row>
    <row r="3663" spans="7:7" x14ac:dyDescent="0.35">
      <c r="G3663" s="1"/>
    </row>
    <row r="3664" spans="7:7" x14ac:dyDescent="0.35">
      <c r="G3664" s="1"/>
    </row>
    <row r="3665" spans="7:7" x14ac:dyDescent="0.35">
      <c r="G3665" s="1"/>
    </row>
    <row r="3666" spans="7:7" x14ac:dyDescent="0.35">
      <c r="G3666" s="1"/>
    </row>
    <row r="3667" spans="7:7" x14ac:dyDescent="0.35">
      <c r="G3667" s="1"/>
    </row>
    <row r="3668" spans="7:7" x14ac:dyDescent="0.35">
      <c r="G3668" s="1"/>
    </row>
    <row r="3669" spans="7:7" x14ac:dyDescent="0.35">
      <c r="G3669" s="1"/>
    </row>
    <row r="3670" spans="7:7" x14ac:dyDescent="0.35">
      <c r="G3670" s="1"/>
    </row>
    <row r="3671" spans="7:7" x14ac:dyDescent="0.35">
      <c r="G3671" s="1"/>
    </row>
    <row r="3672" spans="7:7" x14ac:dyDescent="0.35">
      <c r="G3672" s="1"/>
    </row>
    <row r="3673" spans="7:7" x14ac:dyDescent="0.35">
      <c r="G3673" s="1"/>
    </row>
    <row r="3674" spans="7:7" x14ac:dyDescent="0.35">
      <c r="G3674" s="1"/>
    </row>
    <row r="3675" spans="7:7" x14ac:dyDescent="0.35">
      <c r="G3675" s="1"/>
    </row>
    <row r="3676" spans="7:7" x14ac:dyDescent="0.35">
      <c r="G3676" s="1"/>
    </row>
    <row r="3677" spans="7:7" x14ac:dyDescent="0.35">
      <c r="G3677" s="1"/>
    </row>
    <row r="3678" spans="7:7" x14ac:dyDescent="0.35">
      <c r="G3678" s="1"/>
    </row>
    <row r="3679" spans="7:7" x14ac:dyDescent="0.35">
      <c r="G3679" s="1"/>
    </row>
    <row r="3680" spans="7:7" x14ac:dyDescent="0.35">
      <c r="G3680" s="1"/>
    </row>
    <row r="3681" spans="7:7" x14ac:dyDescent="0.35">
      <c r="G3681" s="1"/>
    </row>
    <row r="3682" spans="7:7" x14ac:dyDescent="0.35">
      <c r="G3682" s="1"/>
    </row>
    <row r="3683" spans="7:7" x14ac:dyDescent="0.35">
      <c r="G3683" s="1"/>
    </row>
    <row r="3684" spans="7:7" x14ac:dyDescent="0.35">
      <c r="G3684" s="1"/>
    </row>
    <row r="3685" spans="7:7" x14ac:dyDescent="0.35">
      <c r="G3685" s="1"/>
    </row>
    <row r="3686" spans="7:7" x14ac:dyDescent="0.35">
      <c r="G3686" s="1"/>
    </row>
    <row r="3687" spans="7:7" x14ac:dyDescent="0.35">
      <c r="G3687" s="1"/>
    </row>
    <row r="3688" spans="7:7" x14ac:dyDescent="0.35">
      <c r="G3688" s="1"/>
    </row>
    <row r="3689" spans="7:7" x14ac:dyDescent="0.35">
      <c r="G3689" s="1"/>
    </row>
    <row r="3690" spans="7:7" x14ac:dyDescent="0.35">
      <c r="G3690" s="1"/>
    </row>
    <row r="3691" spans="7:7" x14ac:dyDescent="0.35">
      <c r="G3691" s="1"/>
    </row>
    <row r="3692" spans="7:7" x14ac:dyDescent="0.35">
      <c r="G3692" s="1"/>
    </row>
    <row r="3693" spans="7:7" x14ac:dyDescent="0.35">
      <c r="G3693" s="1"/>
    </row>
    <row r="3694" spans="7:7" x14ac:dyDescent="0.35">
      <c r="G3694" s="1"/>
    </row>
    <row r="3695" spans="7:7" x14ac:dyDescent="0.35">
      <c r="G3695" s="1"/>
    </row>
    <row r="3696" spans="7:7" x14ac:dyDescent="0.35">
      <c r="G3696" s="1"/>
    </row>
    <row r="3697" spans="7:7" x14ac:dyDescent="0.35">
      <c r="G3697" s="1"/>
    </row>
    <row r="3698" spans="7:7" x14ac:dyDescent="0.35">
      <c r="G3698" s="1"/>
    </row>
    <row r="3699" spans="7:7" x14ac:dyDescent="0.35">
      <c r="G3699" s="1"/>
    </row>
    <row r="3700" spans="7:7" x14ac:dyDescent="0.35">
      <c r="G3700" s="1"/>
    </row>
    <row r="3701" spans="7:7" x14ac:dyDescent="0.35">
      <c r="G3701" s="1"/>
    </row>
    <row r="3702" spans="7:7" x14ac:dyDescent="0.35">
      <c r="G3702" s="1"/>
    </row>
    <row r="3703" spans="7:7" x14ac:dyDescent="0.35">
      <c r="G3703" s="1"/>
    </row>
    <row r="3704" spans="7:7" x14ac:dyDescent="0.35">
      <c r="G3704" s="1"/>
    </row>
    <row r="3705" spans="7:7" x14ac:dyDescent="0.35">
      <c r="G3705" s="1"/>
    </row>
    <row r="3706" spans="7:7" x14ac:dyDescent="0.35">
      <c r="G3706" s="1"/>
    </row>
    <row r="3707" spans="7:7" x14ac:dyDescent="0.35">
      <c r="G3707" s="1"/>
    </row>
    <row r="3708" spans="7:7" x14ac:dyDescent="0.35">
      <c r="G3708" s="1"/>
    </row>
    <row r="3709" spans="7:7" x14ac:dyDescent="0.35">
      <c r="G3709" s="1"/>
    </row>
    <row r="3710" spans="7:7" x14ac:dyDescent="0.35">
      <c r="G3710" s="1"/>
    </row>
    <row r="3711" spans="7:7" x14ac:dyDescent="0.35">
      <c r="G3711" s="1"/>
    </row>
    <row r="3712" spans="7:7" x14ac:dyDescent="0.35">
      <c r="G3712" s="1"/>
    </row>
    <row r="3713" spans="7:7" x14ac:dyDescent="0.35">
      <c r="G3713" s="1"/>
    </row>
    <row r="3714" spans="7:7" x14ac:dyDescent="0.35">
      <c r="G3714" s="1"/>
    </row>
    <row r="3715" spans="7:7" x14ac:dyDescent="0.35">
      <c r="G3715" s="1"/>
    </row>
    <row r="3716" spans="7:7" x14ac:dyDescent="0.35">
      <c r="G3716" s="1"/>
    </row>
    <row r="3717" spans="7:7" x14ac:dyDescent="0.35">
      <c r="G3717" s="1"/>
    </row>
    <row r="3718" spans="7:7" x14ac:dyDescent="0.35">
      <c r="G3718" s="1"/>
    </row>
    <row r="3719" spans="7:7" x14ac:dyDescent="0.35">
      <c r="G3719" s="1"/>
    </row>
    <row r="3720" spans="7:7" x14ac:dyDescent="0.35">
      <c r="G3720" s="1"/>
    </row>
    <row r="3721" spans="7:7" x14ac:dyDescent="0.35">
      <c r="G3721" s="1"/>
    </row>
    <row r="3722" spans="7:7" x14ac:dyDescent="0.35">
      <c r="G3722" s="1"/>
    </row>
    <row r="3723" spans="7:7" x14ac:dyDescent="0.35">
      <c r="G3723" s="1"/>
    </row>
    <row r="3724" spans="7:7" x14ac:dyDescent="0.35">
      <c r="G3724" s="1"/>
    </row>
    <row r="3725" spans="7:7" x14ac:dyDescent="0.35">
      <c r="G3725" s="1"/>
    </row>
    <row r="3726" spans="7:7" x14ac:dyDescent="0.35">
      <c r="G3726" s="1"/>
    </row>
    <row r="3727" spans="7:7" x14ac:dyDescent="0.35">
      <c r="G3727" s="1"/>
    </row>
    <row r="3728" spans="7:7" x14ac:dyDescent="0.35">
      <c r="G3728" s="1"/>
    </row>
    <row r="3729" spans="7:7" x14ac:dyDescent="0.35">
      <c r="G3729" s="1"/>
    </row>
    <row r="3730" spans="7:7" x14ac:dyDescent="0.35">
      <c r="G3730" s="1"/>
    </row>
    <row r="3731" spans="7:7" x14ac:dyDescent="0.35">
      <c r="G3731" s="1"/>
    </row>
    <row r="3732" spans="7:7" x14ac:dyDescent="0.35">
      <c r="G3732" s="1"/>
    </row>
    <row r="3733" spans="7:7" x14ac:dyDescent="0.35">
      <c r="G3733" s="1"/>
    </row>
    <row r="3734" spans="7:7" x14ac:dyDescent="0.35">
      <c r="G3734" s="1"/>
    </row>
    <row r="3735" spans="7:7" x14ac:dyDescent="0.35">
      <c r="G3735" s="1"/>
    </row>
    <row r="3736" spans="7:7" x14ac:dyDescent="0.35">
      <c r="G3736" s="1"/>
    </row>
    <row r="3737" spans="7:7" x14ac:dyDescent="0.35">
      <c r="G3737" s="1"/>
    </row>
    <row r="3738" spans="7:7" x14ac:dyDescent="0.35">
      <c r="G3738" s="1"/>
    </row>
    <row r="3739" spans="7:7" x14ac:dyDescent="0.35">
      <c r="G3739" s="1"/>
    </row>
    <row r="3740" spans="7:7" x14ac:dyDescent="0.35">
      <c r="G3740" s="1"/>
    </row>
    <row r="3741" spans="7:7" x14ac:dyDescent="0.35">
      <c r="G3741" s="1"/>
    </row>
    <row r="3742" spans="7:7" x14ac:dyDescent="0.35">
      <c r="G3742" s="1"/>
    </row>
    <row r="3743" spans="7:7" x14ac:dyDescent="0.35">
      <c r="G3743" s="1"/>
    </row>
    <row r="3744" spans="7:7" x14ac:dyDescent="0.35">
      <c r="G3744" s="1"/>
    </row>
    <row r="3745" spans="7:7" x14ac:dyDescent="0.35">
      <c r="G3745" s="1"/>
    </row>
    <row r="3746" spans="7:7" x14ac:dyDescent="0.35">
      <c r="G3746" s="1"/>
    </row>
    <row r="3747" spans="7:7" x14ac:dyDescent="0.35">
      <c r="G3747" s="1"/>
    </row>
    <row r="3748" spans="7:7" x14ac:dyDescent="0.35">
      <c r="G3748" s="1"/>
    </row>
    <row r="3749" spans="7:7" x14ac:dyDescent="0.35">
      <c r="G3749" s="1"/>
    </row>
    <row r="3750" spans="7:7" x14ac:dyDescent="0.35">
      <c r="G3750" s="1"/>
    </row>
    <row r="3751" spans="7:7" x14ac:dyDescent="0.35">
      <c r="G3751" s="1"/>
    </row>
    <row r="3752" spans="7:7" x14ac:dyDescent="0.35">
      <c r="G3752" s="1"/>
    </row>
    <row r="3753" spans="7:7" x14ac:dyDescent="0.35">
      <c r="G3753" s="1"/>
    </row>
    <row r="3754" spans="7:7" x14ac:dyDescent="0.35">
      <c r="G3754" s="1"/>
    </row>
    <row r="3755" spans="7:7" x14ac:dyDescent="0.35">
      <c r="G3755" s="1"/>
    </row>
    <row r="3756" spans="7:7" x14ac:dyDescent="0.35">
      <c r="G3756" s="1"/>
    </row>
    <row r="3757" spans="7:7" x14ac:dyDescent="0.35">
      <c r="G3757" s="1"/>
    </row>
    <row r="3758" spans="7:7" x14ac:dyDescent="0.35">
      <c r="G3758" s="1"/>
    </row>
    <row r="3759" spans="7:7" x14ac:dyDescent="0.35">
      <c r="G3759" s="1"/>
    </row>
    <row r="3760" spans="7:7" x14ac:dyDescent="0.35">
      <c r="G3760" s="1"/>
    </row>
    <row r="3761" spans="7:7" x14ac:dyDescent="0.35">
      <c r="G3761" s="1"/>
    </row>
    <row r="3762" spans="7:7" x14ac:dyDescent="0.35">
      <c r="G3762" s="1"/>
    </row>
    <row r="3763" spans="7:7" x14ac:dyDescent="0.35">
      <c r="G3763" s="1"/>
    </row>
    <row r="3764" spans="7:7" x14ac:dyDescent="0.35">
      <c r="G3764" s="1"/>
    </row>
    <row r="3765" spans="7:7" x14ac:dyDescent="0.35">
      <c r="G3765" s="1"/>
    </row>
    <row r="3766" spans="7:7" x14ac:dyDescent="0.35">
      <c r="G3766" s="1"/>
    </row>
    <row r="3767" spans="7:7" x14ac:dyDescent="0.35">
      <c r="G3767" s="1"/>
    </row>
    <row r="3768" spans="7:7" x14ac:dyDescent="0.35">
      <c r="G3768" s="1"/>
    </row>
    <row r="3769" spans="7:7" x14ac:dyDescent="0.35">
      <c r="G3769" s="1"/>
    </row>
    <row r="3770" spans="7:7" x14ac:dyDescent="0.35">
      <c r="G3770" s="1"/>
    </row>
    <row r="3771" spans="7:7" x14ac:dyDescent="0.35">
      <c r="G3771" s="1"/>
    </row>
    <row r="3772" spans="7:7" x14ac:dyDescent="0.35">
      <c r="G3772" s="1"/>
    </row>
    <row r="3773" spans="7:7" x14ac:dyDescent="0.35">
      <c r="G3773" s="1"/>
    </row>
    <row r="3774" spans="7:7" x14ac:dyDescent="0.35">
      <c r="G3774" s="1"/>
    </row>
    <row r="3775" spans="7:7" x14ac:dyDescent="0.35">
      <c r="G3775" s="1"/>
    </row>
    <row r="3776" spans="7:7" x14ac:dyDescent="0.35">
      <c r="G3776" s="1"/>
    </row>
    <row r="3777" spans="7:7" x14ac:dyDescent="0.35">
      <c r="G3777" s="1"/>
    </row>
    <row r="3778" spans="7:7" x14ac:dyDescent="0.35">
      <c r="G3778" s="1"/>
    </row>
    <row r="3779" spans="7:7" x14ac:dyDescent="0.35">
      <c r="G3779" s="1"/>
    </row>
    <row r="3780" spans="7:7" x14ac:dyDescent="0.35">
      <c r="G3780" s="1"/>
    </row>
    <row r="3781" spans="7:7" x14ac:dyDescent="0.35">
      <c r="G3781" s="1"/>
    </row>
    <row r="3782" spans="7:7" x14ac:dyDescent="0.35">
      <c r="G3782" s="1"/>
    </row>
    <row r="3783" spans="7:7" x14ac:dyDescent="0.35">
      <c r="G3783" s="1"/>
    </row>
    <row r="3784" spans="7:7" x14ac:dyDescent="0.35">
      <c r="G3784" s="1"/>
    </row>
    <row r="3785" spans="7:7" x14ac:dyDescent="0.35">
      <c r="G3785" s="1"/>
    </row>
    <row r="3786" spans="7:7" x14ac:dyDescent="0.35">
      <c r="G3786" s="1"/>
    </row>
    <row r="3787" spans="7:7" x14ac:dyDescent="0.35">
      <c r="G3787" s="1"/>
    </row>
    <row r="3788" spans="7:7" x14ac:dyDescent="0.35">
      <c r="G3788" s="1"/>
    </row>
    <row r="3789" spans="7:7" x14ac:dyDescent="0.35">
      <c r="G3789" s="1"/>
    </row>
    <row r="3790" spans="7:7" x14ac:dyDescent="0.35">
      <c r="G3790" s="1"/>
    </row>
    <row r="3791" spans="7:7" x14ac:dyDescent="0.35">
      <c r="G3791" s="1"/>
    </row>
    <row r="3792" spans="7:7" x14ac:dyDescent="0.35">
      <c r="G3792" s="1"/>
    </row>
    <row r="3793" spans="7:7" x14ac:dyDescent="0.35">
      <c r="G3793" s="1"/>
    </row>
    <row r="3794" spans="7:7" x14ac:dyDescent="0.35">
      <c r="G3794" s="1"/>
    </row>
    <row r="3795" spans="7:7" x14ac:dyDescent="0.35">
      <c r="G3795" s="1"/>
    </row>
    <row r="3796" spans="7:7" x14ac:dyDescent="0.35">
      <c r="G3796" s="1"/>
    </row>
    <row r="3797" spans="7:7" x14ac:dyDescent="0.35">
      <c r="G3797" s="1"/>
    </row>
    <row r="3798" spans="7:7" x14ac:dyDescent="0.35">
      <c r="G3798" s="1"/>
    </row>
    <row r="3799" spans="7:7" x14ac:dyDescent="0.35">
      <c r="G3799" s="1"/>
    </row>
    <row r="3800" spans="7:7" x14ac:dyDescent="0.35">
      <c r="G3800" s="1"/>
    </row>
    <row r="3801" spans="7:7" x14ac:dyDescent="0.35">
      <c r="G3801" s="1"/>
    </row>
    <row r="3802" spans="7:7" x14ac:dyDescent="0.35">
      <c r="G3802" s="1"/>
    </row>
    <row r="3803" spans="7:7" x14ac:dyDescent="0.35">
      <c r="G3803" s="1"/>
    </row>
    <row r="3804" spans="7:7" x14ac:dyDescent="0.35">
      <c r="G3804" s="1"/>
    </row>
    <row r="3805" spans="7:7" x14ac:dyDescent="0.35">
      <c r="G3805" s="1"/>
    </row>
    <row r="3806" spans="7:7" x14ac:dyDescent="0.35">
      <c r="G3806" s="1"/>
    </row>
    <row r="3807" spans="7:7" x14ac:dyDescent="0.35">
      <c r="G3807" s="1"/>
    </row>
    <row r="3808" spans="7:7" x14ac:dyDescent="0.35">
      <c r="G3808" s="1"/>
    </row>
    <row r="3809" spans="7:7" x14ac:dyDescent="0.35">
      <c r="G3809" s="1"/>
    </row>
    <row r="3810" spans="7:7" x14ac:dyDescent="0.35">
      <c r="G3810" s="1"/>
    </row>
    <row r="3811" spans="7:7" x14ac:dyDescent="0.35">
      <c r="G3811" s="1"/>
    </row>
    <row r="3812" spans="7:7" x14ac:dyDescent="0.35">
      <c r="G3812" s="1"/>
    </row>
    <row r="3813" spans="7:7" x14ac:dyDescent="0.35">
      <c r="G3813" s="1"/>
    </row>
    <row r="3814" spans="7:7" x14ac:dyDescent="0.35">
      <c r="G3814" s="1"/>
    </row>
    <row r="3815" spans="7:7" x14ac:dyDescent="0.35">
      <c r="G3815" s="1"/>
    </row>
    <row r="3816" spans="7:7" x14ac:dyDescent="0.35">
      <c r="G3816" s="1"/>
    </row>
    <row r="3817" spans="7:7" x14ac:dyDescent="0.35">
      <c r="G3817" s="1"/>
    </row>
    <row r="3818" spans="7:7" x14ac:dyDescent="0.35">
      <c r="G3818" s="1"/>
    </row>
    <row r="3819" spans="7:7" x14ac:dyDescent="0.35">
      <c r="G3819" s="1"/>
    </row>
    <row r="3820" spans="7:7" x14ac:dyDescent="0.35">
      <c r="G3820" s="1"/>
    </row>
    <row r="3821" spans="7:7" x14ac:dyDescent="0.35">
      <c r="G3821" s="1"/>
    </row>
    <row r="3822" spans="7:7" x14ac:dyDescent="0.35">
      <c r="G3822" s="1"/>
    </row>
    <row r="3823" spans="7:7" x14ac:dyDescent="0.35">
      <c r="G3823" s="1"/>
    </row>
    <row r="3824" spans="7:7" x14ac:dyDescent="0.35">
      <c r="G3824" s="1"/>
    </row>
    <row r="3825" spans="7:7" x14ac:dyDescent="0.35">
      <c r="G3825" s="1"/>
    </row>
    <row r="3826" spans="7:7" x14ac:dyDescent="0.35">
      <c r="G3826" s="1"/>
    </row>
    <row r="3827" spans="7:7" x14ac:dyDescent="0.35">
      <c r="G3827" s="1"/>
    </row>
    <row r="3828" spans="7:7" x14ac:dyDescent="0.35">
      <c r="G3828" s="1"/>
    </row>
    <row r="3829" spans="7:7" x14ac:dyDescent="0.35">
      <c r="G3829" s="1"/>
    </row>
    <row r="3830" spans="7:7" x14ac:dyDescent="0.35">
      <c r="G3830" s="1"/>
    </row>
    <row r="3831" spans="7:7" x14ac:dyDescent="0.35">
      <c r="G3831" s="1"/>
    </row>
    <row r="3832" spans="7:7" x14ac:dyDescent="0.35">
      <c r="G3832" s="1"/>
    </row>
    <row r="3833" spans="7:7" x14ac:dyDescent="0.35">
      <c r="G3833" s="1"/>
    </row>
    <row r="3834" spans="7:7" x14ac:dyDescent="0.35">
      <c r="G3834" s="1"/>
    </row>
    <row r="3835" spans="7:7" x14ac:dyDescent="0.35">
      <c r="G3835" s="1"/>
    </row>
    <row r="3836" spans="7:7" x14ac:dyDescent="0.35">
      <c r="G3836" s="1"/>
    </row>
    <row r="3837" spans="7:7" x14ac:dyDescent="0.35">
      <c r="G3837" s="1"/>
    </row>
    <row r="3838" spans="7:7" x14ac:dyDescent="0.35">
      <c r="G3838" s="1"/>
    </row>
    <row r="3839" spans="7:7" x14ac:dyDescent="0.35">
      <c r="G3839" s="1"/>
    </row>
    <row r="3840" spans="7:7" x14ac:dyDescent="0.35">
      <c r="G3840" s="1"/>
    </row>
    <row r="3841" spans="7:7" x14ac:dyDescent="0.35">
      <c r="G3841" s="1"/>
    </row>
    <row r="3842" spans="7:7" x14ac:dyDescent="0.35">
      <c r="G3842" s="1"/>
    </row>
    <row r="3843" spans="7:7" x14ac:dyDescent="0.35">
      <c r="G3843" s="1"/>
    </row>
    <row r="3844" spans="7:7" x14ac:dyDescent="0.35">
      <c r="G3844" s="1"/>
    </row>
    <row r="3845" spans="7:7" x14ac:dyDescent="0.35">
      <c r="G3845" s="1"/>
    </row>
    <row r="3846" spans="7:7" x14ac:dyDescent="0.35">
      <c r="G3846" s="1"/>
    </row>
    <row r="3847" spans="7:7" x14ac:dyDescent="0.35">
      <c r="G3847" s="1"/>
    </row>
    <row r="3848" spans="7:7" x14ac:dyDescent="0.35">
      <c r="G3848" s="1"/>
    </row>
    <row r="3849" spans="7:7" x14ac:dyDescent="0.35">
      <c r="G3849" s="1"/>
    </row>
    <row r="3850" spans="7:7" x14ac:dyDescent="0.35">
      <c r="G3850" s="1"/>
    </row>
    <row r="3851" spans="7:7" x14ac:dyDescent="0.35">
      <c r="G3851" s="1"/>
    </row>
    <row r="3852" spans="7:7" x14ac:dyDescent="0.35">
      <c r="G3852" s="1"/>
    </row>
    <row r="3853" spans="7:7" x14ac:dyDescent="0.35">
      <c r="G3853" s="1"/>
    </row>
    <row r="3854" spans="7:7" x14ac:dyDescent="0.35">
      <c r="G3854" s="1"/>
    </row>
    <row r="3855" spans="7:7" x14ac:dyDescent="0.35">
      <c r="G3855" s="1"/>
    </row>
    <row r="3856" spans="7:7" x14ac:dyDescent="0.35">
      <c r="G3856" s="1"/>
    </row>
    <row r="3857" spans="7:7" x14ac:dyDescent="0.35">
      <c r="G3857" s="1"/>
    </row>
    <row r="3858" spans="7:7" x14ac:dyDescent="0.35">
      <c r="G3858" s="1"/>
    </row>
    <row r="3859" spans="7:7" x14ac:dyDescent="0.35">
      <c r="G3859" s="1"/>
    </row>
    <row r="3860" spans="7:7" x14ac:dyDescent="0.35">
      <c r="G3860" s="1"/>
    </row>
    <row r="3861" spans="7:7" x14ac:dyDescent="0.35">
      <c r="G3861" s="1"/>
    </row>
    <row r="3862" spans="7:7" x14ac:dyDescent="0.35">
      <c r="G3862" s="1"/>
    </row>
    <row r="3863" spans="7:7" x14ac:dyDescent="0.35">
      <c r="G3863" s="1"/>
    </row>
    <row r="3864" spans="7:7" x14ac:dyDescent="0.35">
      <c r="G3864" s="1"/>
    </row>
    <row r="3865" spans="7:7" x14ac:dyDescent="0.35">
      <c r="G3865" s="1"/>
    </row>
    <row r="3866" spans="7:7" x14ac:dyDescent="0.35">
      <c r="G3866" s="1"/>
    </row>
    <row r="3867" spans="7:7" x14ac:dyDescent="0.35">
      <c r="G3867" s="1"/>
    </row>
    <row r="3868" spans="7:7" x14ac:dyDescent="0.35">
      <c r="G3868" s="1"/>
    </row>
    <row r="3869" spans="7:7" x14ac:dyDescent="0.35">
      <c r="G3869" s="1"/>
    </row>
    <row r="3870" spans="7:7" x14ac:dyDescent="0.35">
      <c r="G3870" s="1"/>
    </row>
    <row r="3871" spans="7:7" x14ac:dyDescent="0.35">
      <c r="G3871" s="1"/>
    </row>
    <row r="3872" spans="7:7" x14ac:dyDescent="0.35">
      <c r="G3872" s="1"/>
    </row>
    <row r="3873" spans="7:7" x14ac:dyDescent="0.35">
      <c r="G3873" s="1"/>
    </row>
    <row r="3874" spans="7:7" x14ac:dyDescent="0.35">
      <c r="G3874" s="1"/>
    </row>
    <row r="3875" spans="7:7" x14ac:dyDescent="0.35">
      <c r="G3875" s="1"/>
    </row>
    <row r="3876" spans="7:7" x14ac:dyDescent="0.35">
      <c r="G3876" s="1"/>
    </row>
    <row r="3877" spans="7:7" x14ac:dyDescent="0.35">
      <c r="G3877" s="1"/>
    </row>
    <row r="3878" spans="7:7" x14ac:dyDescent="0.35">
      <c r="G3878" s="1"/>
    </row>
    <row r="3879" spans="7:7" x14ac:dyDescent="0.35">
      <c r="G3879" s="1"/>
    </row>
    <row r="3880" spans="7:7" x14ac:dyDescent="0.35">
      <c r="G3880" s="1"/>
    </row>
    <row r="3881" spans="7:7" x14ac:dyDescent="0.35">
      <c r="G3881" s="1"/>
    </row>
    <row r="3882" spans="7:7" x14ac:dyDescent="0.35">
      <c r="G3882" s="1"/>
    </row>
    <row r="3883" spans="7:7" x14ac:dyDescent="0.35">
      <c r="G3883" s="1"/>
    </row>
    <row r="3884" spans="7:7" x14ac:dyDescent="0.35">
      <c r="G3884" s="1"/>
    </row>
    <row r="3885" spans="7:7" x14ac:dyDescent="0.35">
      <c r="G3885" s="1"/>
    </row>
    <row r="3886" spans="7:7" x14ac:dyDescent="0.35">
      <c r="G3886" s="1"/>
    </row>
    <row r="3887" spans="7:7" x14ac:dyDescent="0.35">
      <c r="G3887" s="1"/>
    </row>
    <row r="3888" spans="7:7" x14ac:dyDescent="0.35">
      <c r="G3888" s="1"/>
    </row>
    <row r="3889" spans="7:7" x14ac:dyDescent="0.35">
      <c r="G3889" s="1"/>
    </row>
    <row r="3890" spans="7:7" x14ac:dyDescent="0.35">
      <c r="G3890" s="1"/>
    </row>
    <row r="3891" spans="7:7" x14ac:dyDescent="0.35">
      <c r="G3891" s="1"/>
    </row>
    <row r="3892" spans="7:7" x14ac:dyDescent="0.35">
      <c r="G3892" s="1"/>
    </row>
    <row r="3893" spans="7:7" x14ac:dyDescent="0.35">
      <c r="G3893" s="1"/>
    </row>
    <row r="3894" spans="7:7" x14ac:dyDescent="0.35">
      <c r="G3894" s="1"/>
    </row>
    <row r="3895" spans="7:7" x14ac:dyDescent="0.35">
      <c r="G3895" s="1"/>
    </row>
    <row r="3896" spans="7:7" x14ac:dyDescent="0.35">
      <c r="G3896" s="1"/>
    </row>
    <row r="3897" spans="7:7" x14ac:dyDescent="0.35">
      <c r="G3897" s="1"/>
    </row>
    <row r="3898" spans="7:7" x14ac:dyDescent="0.35">
      <c r="G3898" s="1"/>
    </row>
    <row r="3899" spans="7:7" x14ac:dyDescent="0.35">
      <c r="G3899" s="1"/>
    </row>
    <row r="3900" spans="7:7" x14ac:dyDescent="0.35">
      <c r="G3900" s="1"/>
    </row>
    <row r="3901" spans="7:7" x14ac:dyDescent="0.35">
      <c r="G3901" s="1"/>
    </row>
    <row r="3902" spans="7:7" x14ac:dyDescent="0.35">
      <c r="G3902" s="1"/>
    </row>
    <row r="3903" spans="7:7" x14ac:dyDescent="0.35">
      <c r="G3903" s="1"/>
    </row>
    <row r="3904" spans="7:7" x14ac:dyDescent="0.35">
      <c r="G3904" s="1"/>
    </row>
    <row r="3905" spans="7:7" x14ac:dyDescent="0.35">
      <c r="G3905" s="1"/>
    </row>
    <row r="3906" spans="7:7" x14ac:dyDescent="0.35">
      <c r="G3906" s="1"/>
    </row>
    <row r="3907" spans="7:7" x14ac:dyDescent="0.35">
      <c r="G3907" s="1"/>
    </row>
    <row r="3908" spans="7:7" x14ac:dyDescent="0.35">
      <c r="G3908" s="1"/>
    </row>
    <row r="3909" spans="7:7" x14ac:dyDescent="0.35">
      <c r="G3909" s="1"/>
    </row>
    <row r="3910" spans="7:7" x14ac:dyDescent="0.35">
      <c r="G3910" s="1"/>
    </row>
    <row r="3911" spans="7:7" x14ac:dyDescent="0.35">
      <c r="G3911" s="1"/>
    </row>
    <row r="3912" spans="7:7" x14ac:dyDescent="0.35">
      <c r="G3912" s="1"/>
    </row>
    <row r="3913" spans="7:7" x14ac:dyDescent="0.35">
      <c r="G3913" s="1"/>
    </row>
    <row r="3914" spans="7:7" x14ac:dyDescent="0.35">
      <c r="G3914" s="1"/>
    </row>
    <row r="3915" spans="7:7" x14ac:dyDescent="0.35">
      <c r="G3915" s="1"/>
    </row>
    <row r="3916" spans="7:7" x14ac:dyDescent="0.35">
      <c r="G3916" s="1"/>
    </row>
    <row r="3917" spans="7:7" x14ac:dyDescent="0.35">
      <c r="G3917" s="1"/>
    </row>
    <row r="3918" spans="7:7" x14ac:dyDescent="0.35">
      <c r="G3918" s="1"/>
    </row>
    <row r="3919" spans="7:7" x14ac:dyDescent="0.35">
      <c r="G3919" s="1"/>
    </row>
    <row r="3920" spans="7:7" x14ac:dyDescent="0.35">
      <c r="G3920" s="1"/>
    </row>
    <row r="3921" spans="7:7" x14ac:dyDescent="0.35">
      <c r="G3921" s="1"/>
    </row>
    <row r="3922" spans="7:7" x14ac:dyDescent="0.35">
      <c r="G3922" s="1"/>
    </row>
    <row r="3923" spans="7:7" x14ac:dyDescent="0.35">
      <c r="G3923" s="1"/>
    </row>
    <row r="3924" spans="7:7" x14ac:dyDescent="0.35">
      <c r="G3924" s="1"/>
    </row>
    <row r="3925" spans="7:7" x14ac:dyDescent="0.35">
      <c r="G3925" s="1"/>
    </row>
    <row r="3926" spans="7:7" x14ac:dyDescent="0.35">
      <c r="G3926" s="1"/>
    </row>
    <row r="3927" spans="7:7" x14ac:dyDescent="0.35">
      <c r="G3927" s="1"/>
    </row>
    <row r="3928" spans="7:7" x14ac:dyDescent="0.35">
      <c r="G3928" s="1"/>
    </row>
    <row r="3929" spans="7:7" x14ac:dyDescent="0.35">
      <c r="G3929" s="1"/>
    </row>
    <row r="3930" spans="7:7" x14ac:dyDescent="0.35">
      <c r="G3930" s="1"/>
    </row>
    <row r="3931" spans="7:7" x14ac:dyDescent="0.35">
      <c r="G3931" s="1"/>
    </row>
    <row r="3932" spans="7:7" x14ac:dyDescent="0.35">
      <c r="G3932" s="1"/>
    </row>
    <row r="3933" spans="7:7" x14ac:dyDescent="0.35">
      <c r="G3933" s="1"/>
    </row>
    <row r="3934" spans="7:7" x14ac:dyDescent="0.35">
      <c r="G3934" s="1"/>
    </row>
    <row r="3935" spans="7:7" x14ac:dyDescent="0.35">
      <c r="G3935" s="1"/>
    </row>
    <row r="3936" spans="7:7" x14ac:dyDescent="0.35">
      <c r="G3936" s="1"/>
    </row>
    <row r="3937" spans="7:7" x14ac:dyDescent="0.35">
      <c r="G3937" s="1"/>
    </row>
    <row r="3938" spans="7:7" x14ac:dyDescent="0.35">
      <c r="G3938" s="1"/>
    </row>
    <row r="3939" spans="7:7" x14ac:dyDescent="0.35">
      <c r="G3939" s="1"/>
    </row>
    <row r="3940" spans="7:7" x14ac:dyDescent="0.35">
      <c r="G3940" s="1"/>
    </row>
    <row r="3941" spans="7:7" x14ac:dyDescent="0.35">
      <c r="G3941" s="1"/>
    </row>
    <row r="3942" spans="7:7" x14ac:dyDescent="0.35">
      <c r="G3942" s="1"/>
    </row>
    <row r="3943" spans="7:7" x14ac:dyDescent="0.35">
      <c r="G3943" s="1"/>
    </row>
    <row r="3944" spans="7:7" x14ac:dyDescent="0.35">
      <c r="G3944" s="1"/>
    </row>
    <row r="3945" spans="7:7" x14ac:dyDescent="0.35">
      <c r="G3945" s="1"/>
    </row>
    <row r="3946" spans="7:7" x14ac:dyDescent="0.35">
      <c r="G3946" s="1"/>
    </row>
    <row r="3947" spans="7:7" x14ac:dyDescent="0.35">
      <c r="G3947" s="1"/>
    </row>
    <row r="3948" spans="7:7" x14ac:dyDescent="0.35">
      <c r="G3948" s="1"/>
    </row>
    <row r="3949" spans="7:7" x14ac:dyDescent="0.35">
      <c r="G3949" s="1"/>
    </row>
    <row r="3950" spans="7:7" x14ac:dyDescent="0.35">
      <c r="G3950" s="1"/>
    </row>
    <row r="3951" spans="7:7" x14ac:dyDescent="0.35">
      <c r="G3951" s="1"/>
    </row>
    <row r="3952" spans="7:7" x14ac:dyDescent="0.35">
      <c r="G3952" s="1"/>
    </row>
    <row r="3953" spans="7:7" x14ac:dyDescent="0.35">
      <c r="G3953" s="1"/>
    </row>
    <row r="3954" spans="7:7" x14ac:dyDescent="0.35">
      <c r="G3954" s="1"/>
    </row>
    <row r="3955" spans="7:7" x14ac:dyDescent="0.35">
      <c r="G3955" s="1"/>
    </row>
    <row r="3956" spans="7:7" x14ac:dyDescent="0.35">
      <c r="G3956" s="1"/>
    </row>
    <row r="3957" spans="7:7" x14ac:dyDescent="0.35">
      <c r="G3957" s="1"/>
    </row>
    <row r="3958" spans="7:7" x14ac:dyDescent="0.35">
      <c r="G3958" s="1"/>
    </row>
    <row r="3959" spans="7:7" x14ac:dyDescent="0.35">
      <c r="G3959" s="1"/>
    </row>
    <row r="3960" spans="7:7" x14ac:dyDescent="0.35">
      <c r="G3960" s="1"/>
    </row>
    <row r="3961" spans="7:7" x14ac:dyDescent="0.35">
      <c r="G3961" s="1"/>
    </row>
    <row r="3962" spans="7:7" x14ac:dyDescent="0.35">
      <c r="G3962" s="1"/>
    </row>
    <row r="3963" spans="7:7" x14ac:dyDescent="0.35">
      <c r="G3963" s="1"/>
    </row>
    <row r="3964" spans="7:7" x14ac:dyDescent="0.35">
      <c r="G3964" s="1"/>
    </row>
    <row r="3965" spans="7:7" x14ac:dyDescent="0.35">
      <c r="G3965" s="1"/>
    </row>
    <row r="3966" spans="7:7" x14ac:dyDescent="0.35">
      <c r="G3966" s="1"/>
    </row>
    <row r="3967" spans="7:7" x14ac:dyDescent="0.35">
      <c r="G3967" s="1"/>
    </row>
    <row r="3968" spans="7:7" x14ac:dyDescent="0.35">
      <c r="G3968" s="1"/>
    </row>
    <row r="3969" spans="7:7" x14ac:dyDescent="0.35">
      <c r="G3969" s="1"/>
    </row>
    <row r="3970" spans="7:7" x14ac:dyDescent="0.35">
      <c r="G3970" s="1"/>
    </row>
    <row r="3971" spans="7:7" x14ac:dyDescent="0.35">
      <c r="G3971" s="1"/>
    </row>
    <row r="3972" spans="7:7" x14ac:dyDescent="0.35">
      <c r="G3972" s="1"/>
    </row>
    <row r="3973" spans="7:7" x14ac:dyDescent="0.35">
      <c r="G3973" s="1"/>
    </row>
    <row r="3974" spans="7:7" x14ac:dyDescent="0.35">
      <c r="G3974" s="1"/>
    </row>
    <row r="3975" spans="7:7" x14ac:dyDescent="0.35">
      <c r="G3975" s="1"/>
    </row>
    <row r="3976" spans="7:7" x14ac:dyDescent="0.35">
      <c r="G3976" s="1"/>
    </row>
    <row r="3977" spans="7:7" x14ac:dyDescent="0.35">
      <c r="G3977" s="1"/>
    </row>
    <row r="3978" spans="7:7" x14ac:dyDescent="0.35">
      <c r="G3978" s="1"/>
    </row>
    <row r="3979" spans="7:7" x14ac:dyDescent="0.35">
      <c r="G3979" s="1"/>
    </row>
    <row r="3980" spans="7:7" x14ac:dyDescent="0.35">
      <c r="G3980" s="1"/>
    </row>
    <row r="3981" spans="7:7" x14ac:dyDescent="0.35">
      <c r="G3981" s="1"/>
    </row>
    <row r="3982" spans="7:7" x14ac:dyDescent="0.35">
      <c r="G3982" s="1"/>
    </row>
    <row r="3983" spans="7:7" x14ac:dyDescent="0.35">
      <c r="G3983" s="1"/>
    </row>
    <row r="3984" spans="7:7" x14ac:dyDescent="0.35">
      <c r="G3984" s="1"/>
    </row>
    <row r="3985" spans="7:7" x14ac:dyDescent="0.35">
      <c r="G3985" s="1"/>
    </row>
    <row r="3986" spans="7:7" x14ac:dyDescent="0.35">
      <c r="G3986" s="1"/>
    </row>
    <row r="3987" spans="7:7" x14ac:dyDescent="0.35">
      <c r="G3987" s="1"/>
    </row>
    <row r="3988" spans="7:7" x14ac:dyDescent="0.35">
      <c r="G3988" s="1"/>
    </row>
    <row r="3989" spans="7:7" x14ac:dyDescent="0.35">
      <c r="G3989" s="1"/>
    </row>
    <row r="3990" spans="7:7" x14ac:dyDescent="0.35">
      <c r="G3990" s="1"/>
    </row>
    <row r="3991" spans="7:7" x14ac:dyDescent="0.35">
      <c r="G3991" s="1"/>
    </row>
    <row r="3992" spans="7:7" x14ac:dyDescent="0.35">
      <c r="G3992" s="1"/>
    </row>
    <row r="3993" spans="7:7" x14ac:dyDescent="0.35">
      <c r="G3993" s="1"/>
    </row>
    <row r="3994" spans="7:7" x14ac:dyDescent="0.35">
      <c r="G3994" s="1"/>
    </row>
    <row r="3995" spans="7:7" x14ac:dyDescent="0.35">
      <c r="G3995" s="1"/>
    </row>
    <row r="3996" spans="7:7" x14ac:dyDescent="0.35">
      <c r="G3996" s="1"/>
    </row>
    <row r="3997" spans="7:7" x14ac:dyDescent="0.35">
      <c r="G3997" s="1"/>
    </row>
    <row r="3998" spans="7:7" x14ac:dyDescent="0.35">
      <c r="G3998" s="1"/>
    </row>
    <row r="3999" spans="7:7" x14ac:dyDescent="0.35">
      <c r="G3999" s="1"/>
    </row>
    <row r="4000" spans="7:7" x14ac:dyDescent="0.35">
      <c r="G4000" s="1"/>
    </row>
    <row r="4001" spans="7:7" x14ac:dyDescent="0.35">
      <c r="G4001" s="1"/>
    </row>
    <row r="4002" spans="7:7" x14ac:dyDescent="0.35">
      <c r="G4002" s="1"/>
    </row>
    <row r="4003" spans="7:7" x14ac:dyDescent="0.35">
      <c r="G4003" s="1"/>
    </row>
    <row r="4004" spans="7:7" x14ac:dyDescent="0.35">
      <c r="G4004" s="1"/>
    </row>
    <row r="4005" spans="7:7" x14ac:dyDescent="0.35">
      <c r="G4005" s="1"/>
    </row>
    <row r="4006" spans="7:7" x14ac:dyDescent="0.35">
      <c r="G4006" s="1"/>
    </row>
    <row r="4007" spans="7:7" x14ac:dyDescent="0.35">
      <c r="G4007" s="1"/>
    </row>
    <row r="4008" spans="7:7" x14ac:dyDescent="0.35">
      <c r="G4008" s="1"/>
    </row>
    <row r="4009" spans="7:7" x14ac:dyDescent="0.35">
      <c r="G4009" s="1"/>
    </row>
    <row r="4010" spans="7:7" x14ac:dyDescent="0.35">
      <c r="G4010" s="1"/>
    </row>
    <row r="4011" spans="7:7" x14ac:dyDescent="0.35">
      <c r="G4011" s="1"/>
    </row>
    <row r="4012" spans="7:7" x14ac:dyDescent="0.35">
      <c r="G4012" s="1"/>
    </row>
    <row r="4013" spans="7:7" x14ac:dyDescent="0.35">
      <c r="G4013" s="1"/>
    </row>
    <row r="4014" spans="7:7" x14ac:dyDescent="0.35">
      <c r="G4014" s="1"/>
    </row>
    <row r="4015" spans="7:7" x14ac:dyDescent="0.35">
      <c r="G4015" s="1"/>
    </row>
    <row r="4016" spans="7:7" x14ac:dyDescent="0.35">
      <c r="G4016" s="1"/>
    </row>
    <row r="4017" spans="7:7" x14ac:dyDescent="0.35">
      <c r="G4017" s="1"/>
    </row>
    <row r="4018" spans="7:7" x14ac:dyDescent="0.35">
      <c r="G4018" s="1"/>
    </row>
    <row r="4019" spans="7:7" x14ac:dyDescent="0.35">
      <c r="G4019" s="1"/>
    </row>
    <row r="4020" spans="7:7" x14ac:dyDescent="0.35">
      <c r="G4020" s="1"/>
    </row>
    <row r="4021" spans="7:7" x14ac:dyDescent="0.35">
      <c r="G4021" s="1"/>
    </row>
    <row r="4022" spans="7:7" x14ac:dyDescent="0.35">
      <c r="G4022" s="1"/>
    </row>
    <row r="4023" spans="7:7" x14ac:dyDescent="0.35">
      <c r="G4023" s="1"/>
    </row>
    <row r="4024" spans="7:7" x14ac:dyDescent="0.35">
      <c r="G4024" s="1"/>
    </row>
    <row r="4025" spans="7:7" x14ac:dyDescent="0.35">
      <c r="G4025" s="1"/>
    </row>
    <row r="4026" spans="7:7" x14ac:dyDescent="0.35">
      <c r="G4026" s="1"/>
    </row>
    <row r="4027" spans="7:7" x14ac:dyDescent="0.35">
      <c r="G4027" s="1"/>
    </row>
    <row r="4028" spans="7:7" x14ac:dyDescent="0.35">
      <c r="G4028" s="1"/>
    </row>
    <row r="4029" spans="7:7" x14ac:dyDescent="0.35">
      <c r="G4029" s="1"/>
    </row>
    <row r="4030" spans="7:7" x14ac:dyDescent="0.35">
      <c r="G4030" s="1"/>
    </row>
    <row r="4031" spans="7:7" x14ac:dyDescent="0.35">
      <c r="G4031" s="1"/>
    </row>
    <row r="4032" spans="7:7" x14ac:dyDescent="0.35">
      <c r="G4032" s="1"/>
    </row>
    <row r="4033" spans="7:7" x14ac:dyDescent="0.35">
      <c r="G4033" s="1"/>
    </row>
    <row r="4034" spans="7:7" x14ac:dyDescent="0.35">
      <c r="G4034" s="1"/>
    </row>
    <row r="4035" spans="7:7" x14ac:dyDescent="0.35">
      <c r="G4035" s="1"/>
    </row>
    <row r="4036" spans="7:7" x14ac:dyDescent="0.35">
      <c r="G4036" s="1"/>
    </row>
    <row r="4037" spans="7:7" x14ac:dyDescent="0.35">
      <c r="G4037" s="1"/>
    </row>
    <row r="4038" spans="7:7" x14ac:dyDescent="0.35">
      <c r="G4038" s="1"/>
    </row>
    <row r="4039" spans="7:7" x14ac:dyDescent="0.35">
      <c r="G4039" s="1"/>
    </row>
    <row r="4040" spans="7:7" x14ac:dyDescent="0.35">
      <c r="G4040" s="1"/>
    </row>
    <row r="4041" spans="7:7" x14ac:dyDescent="0.35">
      <c r="G4041" s="1"/>
    </row>
    <row r="4042" spans="7:7" x14ac:dyDescent="0.35">
      <c r="G4042" s="1"/>
    </row>
    <row r="4043" spans="7:7" x14ac:dyDescent="0.35">
      <c r="G4043" s="1"/>
    </row>
    <row r="4044" spans="7:7" x14ac:dyDescent="0.35">
      <c r="G4044" s="1"/>
    </row>
    <row r="4045" spans="7:7" x14ac:dyDescent="0.35">
      <c r="G4045" s="1"/>
    </row>
    <row r="4046" spans="7:7" x14ac:dyDescent="0.35">
      <c r="G4046" s="1"/>
    </row>
    <row r="4047" spans="7:7" x14ac:dyDescent="0.35">
      <c r="G4047" s="1"/>
    </row>
    <row r="4048" spans="7:7" x14ac:dyDescent="0.35">
      <c r="G4048" s="1"/>
    </row>
    <row r="4049" spans="7:7" x14ac:dyDescent="0.35">
      <c r="G4049" s="1"/>
    </row>
    <row r="4050" spans="7:7" x14ac:dyDescent="0.35">
      <c r="G4050" s="1"/>
    </row>
    <row r="4051" spans="7:7" x14ac:dyDescent="0.35">
      <c r="G4051" s="1"/>
    </row>
    <row r="4052" spans="7:7" x14ac:dyDescent="0.35">
      <c r="G4052" s="1"/>
    </row>
    <row r="4053" spans="7:7" x14ac:dyDescent="0.35">
      <c r="G4053" s="1"/>
    </row>
    <row r="4054" spans="7:7" x14ac:dyDescent="0.35">
      <c r="G4054" s="1"/>
    </row>
    <row r="4055" spans="7:7" x14ac:dyDescent="0.35">
      <c r="G4055" s="1"/>
    </row>
    <row r="4056" spans="7:7" x14ac:dyDescent="0.35">
      <c r="G4056" s="1"/>
    </row>
    <row r="4057" spans="7:7" x14ac:dyDescent="0.35">
      <c r="G4057" s="1"/>
    </row>
    <row r="4058" spans="7:7" x14ac:dyDescent="0.35">
      <c r="G4058" s="1"/>
    </row>
    <row r="4059" spans="7:7" x14ac:dyDescent="0.35">
      <c r="G4059" s="1"/>
    </row>
    <row r="4060" spans="7:7" x14ac:dyDescent="0.35">
      <c r="G4060" s="1"/>
    </row>
    <row r="4061" spans="7:7" x14ac:dyDescent="0.35">
      <c r="G4061" s="1"/>
    </row>
    <row r="4062" spans="7:7" x14ac:dyDescent="0.35">
      <c r="G4062" s="1"/>
    </row>
    <row r="4063" spans="7:7" x14ac:dyDescent="0.35">
      <c r="G4063" s="1"/>
    </row>
    <row r="4064" spans="7:7" x14ac:dyDescent="0.35">
      <c r="G4064" s="1"/>
    </row>
    <row r="4065" spans="7:7" x14ac:dyDescent="0.35">
      <c r="G4065" s="1"/>
    </row>
    <row r="4066" spans="7:7" x14ac:dyDescent="0.35">
      <c r="G4066" s="1"/>
    </row>
    <row r="4067" spans="7:7" x14ac:dyDescent="0.35">
      <c r="G4067" s="1"/>
    </row>
    <row r="4068" spans="7:7" x14ac:dyDescent="0.35">
      <c r="G4068" s="1"/>
    </row>
    <row r="4069" spans="7:7" x14ac:dyDescent="0.35">
      <c r="G4069" s="1"/>
    </row>
    <row r="4070" spans="7:7" x14ac:dyDescent="0.35">
      <c r="G4070" s="1"/>
    </row>
    <row r="4071" spans="7:7" x14ac:dyDescent="0.35">
      <c r="G4071" s="1"/>
    </row>
    <row r="4072" spans="7:7" x14ac:dyDescent="0.35">
      <c r="G4072" s="1"/>
    </row>
    <row r="4073" spans="7:7" x14ac:dyDescent="0.35">
      <c r="G4073" s="1"/>
    </row>
    <row r="4074" spans="7:7" x14ac:dyDescent="0.35">
      <c r="G4074" s="1"/>
    </row>
    <row r="4075" spans="7:7" x14ac:dyDescent="0.35">
      <c r="G4075" s="1"/>
    </row>
    <row r="4076" spans="7:7" x14ac:dyDescent="0.35">
      <c r="G4076" s="1"/>
    </row>
    <row r="4077" spans="7:7" x14ac:dyDescent="0.35">
      <c r="G4077" s="1"/>
    </row>
    <row r="4078" spans="7:7" x14ac:dyDescent="0.35">
      <c r="G4078" s="1"/>
    </row>
    <row r="4079" spans="7:7" x14ac:dyDescent="0.35">
      <c r="G4079" s="1"/>
    </row>
    <row r="4080" spans="7:7" x14ac:dyDescent="0.35">
      <c r="G4080" s="1"/>
    </row>
    <row r="4081" spans="7:7" x14ac:dyDescent="0.35">
      <c r="G4081" s="1"/>
    </row>
    <row r="4082" spans="7:7" x14ac:dyDescent="0.35">
      <c r="G4082" s="1"/>
    </row>
    <row r="4083" spans="7:7" x14ac:dyDescent="0.35">
      <c r="G4083" s="1"/>
    </row>
    <row r="4084" spans="7:7" x14ac:dyDescent="0.35">
      <c r="G4084" s="1"/>
    </row>
    <row r="4085" spans="7:7" x14ac:dyDescent="0.35">
      <c r="G4085" s="1"/>
    </row>
    <row r="4086" spans="7:7" x14ac:dyDescent="0.35">
      <c r="G4086" s="1"/>
    </row>
    <row r="4087" spans="7:7" x14ac:dyDescent="0.35">
      <c r="G4087" s="1"/>
    </row>
    <row r="4088" spans="7:7" x14ac:dyDescent="0.35">
      <c r="G4088" s="1"/>
    </row>
    <row r="4089" spans="7:7" x14ac:dyDescent="0.35">
      <c r="G4089" s="1"/>
    </row>
    <row r="4090" spans="7:7" x14ac:dyDescent="0.35">
      <c r="G4090" s="1"/>
    </row>
    <row r="4091" spans="7:7" x14ac:dyDescent="0.35">
      <c r="G4091" s="1"/>
    </row>
    <row r="4092" spans="7:7" x14ac:dyDescent="0.35">
      <c r="G4092" s="1"/>
    </row>
    <row r="4093" spans="7:7" x14ac:dyDescent="0.35">
      <c r="G4093" s="1"/>
    </row>
    <row r="4094" spans="7:7" x14ac:dyDescent="0.35">
      <c r="G4094" s="1"/>
    </row>
    <row r="4095" spans="7:7" x14ac:dyDescent="0.35">
      <c r="G4095" s="1"/>
    </row>
    <row r="4096" spans="7:7" x14ac:dyDescent="0.35">
      <c r="G4096" s="1"/>
    </row>
    <row r="4097" spans="7:7" x14ac:dyDescent="0.35">
      <c r="G4097" s="1"/>
    </row>
    <row r="4098" spans="7:7" x14ac:dyDescent="0.35">
      <c r="G4098" s="1"/>
    </row>
    <row r="4099" spans="7:7" x14ac:dyDescent="0.35">
      <c r="G4099" s="1"/>
    </row>
    <row r="4100" spans="7:7" x14ac:dyDescent="0.35">
      <c r="G4100" s="1"/>
    </row>
    <row r="4101" spans="7:7" x14ac:dyDescent="0.35">
      <c r="G4101" s="1"/>
    </row>
    <row r="4102" spans="7:7" x14ac:dyDescent="0.35">
      <c r="G4102" s="1"/>
    </row>
    <row r="4103" spans="7:7" x14ac:dyDescent="0.35">
      <c r="G4103" s="1"/>
    </row>
    <row r="4104" spans="7:7" x14ac:dyDescent="0.35">
      <c r="G4104" s="1"/>
    </row>
    <row r="4105" spans="7:7" x14ac:dyDescent="0.35">
      <c r="G4105" s="1"/>
    </row>
    <row r="4106" spans="7:7" x14ac:dyDescent="0.35">
      <c r="G4106" s="1"/>
    </row>
    <row r="4107" spans="7:7" x14ac:dyDescent="0.35">
      <c r="G4107" s="1"/>
    </row>
    <row r="4108" spans="7:7" x14ac:dyDescent="0.35">
      <c r="G4108" s="1"/>
    </row>
    <row r="4109" spans="7:7" x14ac:dyDescent="0.35">
      <c r="G4109" s="1"/>
    </row>
    <row r="4110" spans="7:7" x14ac:dyDescent="0.35">
      <c r="G4110" s="1"/>
    </row>
    <row r="4111" spans="7:7" x14ac:dyDescent="0.35">
      <c r="G4111" s="1"/>
    </row>
    <row r="4112" spans="7:7" x14ac:dyDescent="0.35">
      <c r="G4112" s="1"/>
    </row>
    <row r="4113" spans="7:7" x14ac:dyDescent="0.35">
      <c r="G4113" s="1"/>
    </row>
    <row r="4114" spans="7:7" x14ac:dyDescent="0.35">
      <c r="G4114" s="1"/>
    </row>
    <row r="4115" spans="7:7" x14ac:dyDescent="0.35">
      <c r="G4115" s="1"/>
    </row>
    <row r="4116" spans="7:7" x14ac:dyDescent="0.35">
      <c r="G4116" s="1"/>
    </row>
    <row r="4117" spans="7:7" x14ac:dyDescent="0.35">
      <c r="G4117" s="1"/>
    </row>
    <row r="4118" spans="7:7" x14ac:dyDescent="0.35">
      <c r="G4118" s="1"/>
    </row>
    <row r="4119" spans="7:7" x14ac:dyDescent="0.35">
      <c r="G4119" s="1"/>
    </row>
    <row r="4120" spans="7:7" x14ac:dyDescent="0.35">
      <c r="G4120" s="1"/>
    </row>
    <row r="4121" spans="7:7" x14ac:dyDescent="0.35">
      <c r="G4121" s="1"/>
    </row>
    <row r="4122" spans="7:7" x14ac:dyDescent="0.35">
      <c r="G4122" s="1"/>
    </row>
    <row r="4123" spans="7:7" x14ac:dyDescent="0.35">
      <c r="G4123" s="1"/>
    </row>
    <row r="4124" spans="7:7" x14ac:dyDescent="0.35">
      <c r="G4124" s="1"/>
    </row>
    <row r="4125" spans="7:7" x14ac:dyDescent="0.35">
      <c r="G4125" s="1"/>
    </row>
    <row r="4126" spans="7:7" x14ac:dyDescent="0.35">
      <c r="G4126" s="1"/>
    </row>
    <row r="4127" spans="7:7" x14ac:dyDescent="0.35">
      <c r="G4127" s="1"/>
    </row>
    <row r="4128" spans="7:7" x14ac:dyDescent="0.35">
      <c r="G4128" s="1"/>
    </row>
    <row r="4129" spans="7:7" x14ac:dyDescent="0.35">
      <c r="G4129" s="1"/>
    </row>
    <row r="4130" spans="7:7" x14ac:dyDescent="0.35">
      <c r="G4130" s="1"/>
    </row>
    <row r="4131" spans="7:7" x14ac:dyDescent="0.35">
      <c r="G4131" s="1"/>
    </row>
    <row r="4132" spans="7:7" x14ac:dyDescent="0.35">
      <c r="G4132" s="1"/>
    </row>
    <row r="4133" spans="7:7" x14ac:dyDescent="0.35">
      <c r="G4133" s="1"/>
    </row>
    <row r="4134" spans="7:7" x14ac:dyDescent="0.35">
      <c r="G4134" s="1"/>
    </row>
    <row r="4135" spans="7:7" x14ac:dyDescent="0.35">
      <c r="G4135" s="1"/>
    </row>
    <row r="4136" spans="7:7" x14ac:dyDescent="0.35">
      <c r="G4136" s="1"/>
    </row>
    <row r="4137" spans="7:7" x14ac:dyDescent="0.35">
      <c r="G4137" s="1"/>
    </row>
    <row r="4138" spans="7:7" x14ac:dyDescent="0.35">
      <c r="G4138" s="1"/>
    </row>
    <row r="4139" spans="7:7" x14ac:dyDescent="0.35">
      <c r="G4139" s="1"/>
    </row>
    <row r="4140" spans="7:7" x14ac:dyDescent="0.35">
      <c r="G4140" s="1"/>
    </row>
    <row r="4141" spans="7:7" x14ac:dyDescent="0.35">
      <c r="G4141" s="1"/>
    </row>
    <row r="4142" spans="7:7" x14ac:dyDescent="0.35">
      <c r="G4142" s="1"/>
    </row>
    <row r="4143" spans="7:7" x14ac:dyDescent="0.35">
      <c r="G4143" s="1"/>
    </row>
    <row r="4144" spans="7:7" x14ac:dyDescent="0.35">
      <c r="G4144" s="1"/>
    </row>
    <row r="4145" spans="7:7" x14ac:dyDescent="0.35">
      <c r="G4145" s="1"/>
    </row>
    <row r="4146" spans="7:7" x14ac:dyDescent="0.35">
      <c r="G4146" s="1"/>
    </row>
    <row r="4147" spans="7:7" x14ac:dyDescent="0.35">
      <c r="G4147" s="1"/>
    </row>
    <row r="4148" spans="7:7" x14ac:dyDescent="0.35">
      <c r="G4148" s="1"/>
    </row>
    <row r="4149" spans="7:7" x14ac:dyDescent="0.35">
      <c r="G4149" s="1"/>
    </row>
    <row r="4150" spans="7:7" x14ac:dyDescent="0.35">
      <c r="G4150" s="1"/>
    </row>
    <row r="4151" spans="7:7" x14ac:dyDescent="0.35">
      <c r="G4151" s="1"/>
    </row>
    <row r="4152" spans="7:7" x14ac:dyDescent="0.35">
      <c r="G4152" s="1"/>
    </row>
    <row r="4153" spans="7:7" x14ac:dyDescent="0.35">
      <c r="G4153" s="1"/>
    </row>
    <row r="4154" spans="7:7" x14ac:dyDescent="0.35">
      <c r="G4154" s="1"/>
    </row>
    <row r="4155" spans="7:7" x14ac:dyDescent="0.35">
      <c r="G4155" s="1"/>
    </row>
    <row r="4156" spans="7:7" x14ac:dyDescent="0.35">
      <c r="G4156" s="1"/>
    </row>
    <row r="4157" spans="7:7" x14ac:dyDescent="0.35">
      <c r="G4157" s="1"/>
    </row>
    <row r="4158" spans="7:7" x14ac:dyDescent="0.35">
      <c r="G4158" s="1"/>
    </row>
    <row r="4159" spans="7:7" x14ac:dyDescent="0.35">
      <c r="G4159" s="1"/>
    </row>
    <row r="4160" spans="7:7" x14ac:dyDescent="0.35">
      <c r="G4160" s="1"/>
    </row>
    <row r="4161" spans="7:7" x14ac:dyDescent="0.35">
      <c r="G4161" s="1"/>
    </row>
    <row r="4162" spans="7:7" x14ac:dyDescent="0.35">
      <c r="G4162" s="1"/>
    </row>
    <row r="4163" spans="7:7" x14ac:dyDescent="0.35">
      <c r="G4163" s="1"/>
    </row>
    <row r="4164" spans="7:7" x14ac:dyDescent="0.35">
      <c r="G4164" s="1"/>
    </row>
    <row r="4165" spans="7:7" x14ac:dyDescent="0.35">
      <c r="G4165" s="1"/>
    </row>
    <row r="4166" spans="7:7" x14ac:dyDescent="0.35">
      <c r="G4166" s="1"/>
    </row>
    <row r="4167" spans="7:7" x14ac:dyDescent="0.35">
      <c r="G4167" s="1"/>
    </row>
    <row r="4168" spans="7:7" x14ac:dyDescent="0.35">
      <c r="G4168" s="1"/>
    </row>
    <row r="4169" spans="7:7" x14ac:dyDescent="0.35">
      <c r="G4169" s="1"/>
    </row>
    <row r="4170" spans="7:7" x14ac:dyDescent="0.35">
      <c r="G4170" s="1"/>
    </row>
    <row r="4171" spans="7:7" x14ac:dyDescent="0.35">
      <c r="G4171" s="1"/>
    </row>
    <row r="4172" spans="7:7" x14ac:dyDescent="0.35">
      <c r="G4172" s="1"/>
    </row>
    <row r="4173" spans="7:7" x14ac:dyDescent="0.35">
      <c r="G4173" s="1"/>
    </row>
    <row r="4174" spans="7:7" x14ac:dyDescent="0.35">
      <c r="G4174" s="1"/>
    </row>
    <row r="4175" spans="7:7" x14ac:dyDescent="0.35">
      <c r="G4175" s="1"/>
    </row>
    <row r="4176" spans="7:7" x14ac:dyDescent="0.35">
      <c r="G4176" s="1"/>
    </row>
    <row r="4177" spans="7:7" x14ac:dyDescent="0.35">
      <c r="G4177" s="1"/>
    </row>
    <row r="4178" spans="7:7" x14ac:dyDescent="0.35">
      <c r="G4178" s="1"/>
    </row>
    <row r="4179" spans="7:7" x14ac:dyDescent="0.35">
      <c r="G4179" s="1"/>
    </row>
    <row r="4180" spans="7:7" x14ac:dyDescent="0.35">
      <c r="G4180" s="1"/>
    </row>
    <row r="4181" spans="7:7" x14ac:dyDescent="0.35">
      <c r="G4181" s="1"/>
    </row>
    <row r="4182" spans="7:7" x14ac:dyDescent="0.35">
      <c r="G4182" s="1"/>
    </row>
    <row r="4183" spans="7:7" x14ac:dyDescent="0.35">
      <c r="G4183" s="1"/>
    </row>
    <row r="4184" spans="7:7" x14ac:dyDescent="0.35">
      <c r="G4184" s="1"/>
    </row>
    <row r="4185" spans="7:7" x14ac:dyDescent="0.35">
      <c r="G4185" s="1"/>
    </row>
    <row r="4186" spans="7:7" x14ac:dyDescent="0.35">
      <c r="G4186" s="1"/>
    </row>
    <row r="4187" spans="7:7" x14ac:dyDescent="0.35">
      <c r="G4187" s="1"/>
    </row>
    <row r="4188" spans="7:7" x14ac:dyDescent="0.35">
      <c r="G4188" s="1"/>
    </row>
    <row r="4189" spans="7:7" x14ac:dyDescent="0.35">
      <c r="G4189" s="1"/>
    </row>
    <row r="4190" spans="7:7" x14ac:dyDescent="0.35">
      <c r="G4190" s="1"/>
    </row>
    <row r="4191" spans="7:7" x14ac:dyDescent="0.35">
      <c r="G4191" s="1"/>
    </row>
    <row r="4192" spans="7:7" x14ac:dyDescent="0.35">
      <c r="G4192" s="1"/>
    </row>
    <row r="4193" spans="7:7" x14ac:dyDescent="0.35">
      <c r="G4193" s="1"/>
    </row>
    <row r="4194" spans="7:7" x14ac:dyDescent="0.35">
      <c r="G4194" s="1"/>
    </row>
    <row r="4195" spans="7:7" x14ac:dyDescent="0.35">
      <c r="G4195" s="1"/>
    </row>
    <row r="4196" spans="7:7" x14ac:dyDescent="0.35">
      <c r="G4196" s="1"/>
    </row>
    <row r="4197" spans="7:7" x14ac:dyDescent="0.35">
      <c r="G4197" s="1"/>
    </row>
    <row r="4198" spans="7:7" x14ac:dyDescent="0.35">
      <c r="G4198" s="1"/>
    </row>
    <row r="4199" spans="7:7" x14ac:dyDescent="0.35">
      <c r="G4199" s="1"/>
    </row>
    <row r="4200" spans="7:7" x14ac:dyDescent="0.35">
      <c r="G4200" s="1"/>
    </row>
    <row r="4201" spans="7:7" x14ac:dyDescent="0.35">
      <c r="G4201" s="1"/>
    </row>
    <row r="4202" spans="7:7" x14ac:dyDescent="0.35">
      <c r="G4202" s="1"/>
    </row>
    <row r="4203" spans="7:7" x14ac:dyDescent="0.35">
      <c r="G4203" s="1"/>
    </row>
    <row r="4204" spans="7:7" x14ac:dyDescent="0.35">
      <c r="G4204" s="1"/>
    </row>
    <row r="4205" spans="7:7" x14ac:dyDescent="0.35">
      <c r="G4205" s="1"/>
    </row>
    <row r="4206" spans="7:7" x14ac:dyDescent="0.35">
      <c r="G4206" s="1"/>
    </row>
    <row r="4207" spans="7:7" x14ac:dyDescent="0.35">
      <c r="G4207" s="1"/>
    </row>
    <row r="4208" spans="7:7" x14ac:dyDescent="0.35">
      <c r="G4208" s="1"/>
    </row>
    <row r="4209" spans="7:7" x14ac:dyDescent="0.35">
      <c r="G4209" s="1"/>
    </row>
    <row r="4210" spans="7:7" x14ac:dyDescent="0.35">
      <c r="G4210" s="1"/>
    </row>
    <row r="4211" spans="7:7" x14ac:dyDescent="0.35">
      <c r="G4211" s="1"/>
    </row>
    <row r="4212" spans="7:7" x14ac:dyDescent="0.35">
      <c r="G4212" s="1"/>
    </row>
    <row r="4213" spans="7:7" x14ac:dyDescent="0.35">
      <c r="G4213" s="1"/>
    </row>
    <row r="4214" spans="7:7" x14ac:dyDescent="0.35">
      <c r="G4214" s="1"/>
    </row>
    <row r="4215" spans="7:7" x14ac:dyDescent="0.35">
      <c r="G4215" s="1"/>
    </row>
    <row r="4216" spans="7:7" x14ac:dyDescent="0.35">
      <c r="G4216" s="1"/>
    </row>
    <row r="4217" spans="7:7" x14ac:dyDescent="0.35">
      <c r="G4217" s="1"/>
    </row>
    <row r="4218" spans="7:7" x14ac:dyDescent="0.35">
      <c r="G4218" s="1"/>
    </row>
    <row r="4219" spans="7:7" x14ac:dyDescent="0.35">
      <c r="G4219" s="1"/>
    </row>
    <row r="4220" spans="7:7" x14ac:dyDescent="0.35">
      <c r="G4220" s="1"/>
    </row>
    <row r="4221" spans="7:7" x14ac:dyDescent="0.35">
      <c r="G4221" s="1"/>
    </row>
    <row r="4222" spans="7:7" x14ac:dyDescent="0.35">
      <c r="G4222" s="1"/>
    </row>
    <row r="4223" spans="7:7" x14ac:dyDescent="0.35">
      <c r="G4223" s="1"/>
    </row>
    <row r="4224" spans="7:7" x14ac:dyDescent="0.35">
      <c r="G4224" s="1"/>
    </row>
    <row r="4225" spans="7:7" x14ac:dyDescent="0.35">
      <c r="G4225" s="1"/>
    </row>
    <row r="4226" spans="7:7" x14ac:dyDescent="0.35">
      <c r="G4226" s="1"/>
    </row>
    <row r="4227" spans="7:7" x14ac:dyDescent="0.35">
      <c r="G4227" s="1"/>
    </row>
    <row r="4228" spans="7:7" x14ac:dyDescent="0.35">
      <c r="G4228" s="1"/>
    </row>
    <row r="4229" spans="7:7" x14ac:dyDescent="0.35">
      <c r="G4229" s="1"/>
    </row>
    <row r="4230" spans="7:7" x14ac:dyDescent="0.35">
      <c r="G4230" s="1"/>
    </row>
    <row r="4231" spans="7:7" x14ac:dyDescent="0.35">
      <c r="G4231" s="1"/>
    </row>
    <row r="4232" spans="7:7" x14ac:dyDescent="0.35">
      <c r="G4232" s="1"/>
    </row>
    <row r="4233" spans="7:7" x14ac:dyDescent="0.35">
      <c r="G4233" s="1"/>
    </row>
    <row r="4234" spans="7:7" x14ac:dyDescent="0.35">
      <c r="G4234" s="1"/>
    </row>
    <row r="4235" spans="7:7" x14ac:dyDescent="0.35">
      <c r="G4235" s="1"/>
    </row>
    <row r="4236" spans="7:7" x14ac:dyDescent="0.35">
      <c r="G4236" s="1"/>
    </row>
    <row r="4237" spans="7:7" x14ac:dyDescent="0.35">
      <c r="G4237" s="1"/>
    </row>
    <row r="4238" spans="7:7" x14ac:dyDescent="0.35">
      <c r="G4238" s="1"/>
    </row>
    <row r="4239" spans="7:7" x14ac:dyDescent="0.35">
      <c r="G4239" s="1"/>
    </row>
    <row r="4240" spans="7:7" x14ac:dyDescent="0.35">
      <c r="G4240" s="1"/>
    </row>
    <row r="4241" spans="7:7" x14ac:dyDescent="0.35">
      <c r="G4241" s="1"/>
    </row>
    <row r="4242" spans="7:7" x14ac:dyDescent="0.35">
      <c r="G4242" s="1"/>
    </row>
    <row r="4243" spans="7:7" x14ac:dyDescent="0.35">
      <c r="G4243" s="1"/>
    </row>
    <row r="4244" spans="7:7" x14ac:dyDescent="0.35">
      <c r="G4244" s="1"/>
    </row>
    <row r="4245" spans="7:7" x14ac:dyDescent="0.35">
      <c r="G4245" s="1"/>
    </row>
    <row r="4246" spans="7:7" x14ac:dyDescent="0.35">
      <c r="G4246" s="1"/>
    </row>
    <row r="4247" spans="7:7" x14ac:dyDescent="0.35">
      <c r="G4247" s="1"/>
    </row>
    <row r="4248" spans="7:7" x14ac:dyDescent="0.35">
      <c r="G4248" s="1"/>
    </row>
    <row r="4249" spans="7:7" x14ac:dyDescent="0.35">
      <c r="G4249" s="1"/>
    </row>
    <row r="4250" spans="7:7" x14ac:dyDescent="0.35">
      <c r="G4250" s="1"/>
    </row>
    <row r="4251" spans="7:7" x14ac:dyDescent="0.35">
      <c r="G4251" s="1"/>
    </row>
    <row r="4252" spans="7:7" x14ac:dyDescent="0.35">
      <c r="G4252" s="1"/>
    </row>
    <row r="4253" spans="7:7" x14ac:dyDescent="0.35">
      <c r="G4253" s="1"/>
    </row>
    <row r="4254" spans="7:7" x14ac:dyDescent="0.35">
      <c r="G4254" s="1"/>
    </row>
    <row r="4255" spans="7:7" x14ac:dyDescent="0.35">
      <c r="G4255" s="1"/>
    </row>
    <row r="4256" spans="7:7" x14ac:dyDescent="0.35">
      <c r="G4256" s="1"/>
    </row>
    <row r="4257" spans="7:7" x14ac:dyDescent="0.35">
      <c r="G4257" s="1"/>
    </row>
    <row r="4258" spans="7:7" x14ac:dyDescent="0.35">
      <c r="G4258" s="1"/>
    </row>
    <row r="4259" spans="7:7" x14ac:dyDescent="0.35">
      <c r="G4259" s="1"/>
    </row>
    <row r="4260" spans="7:7" x14ac:dyDescent="0.35">
      <c r="G4260" s="1"/>
    </row>
    <row r="4261" spans="7:7" x14ac:dyDescent="0.35">
      <c r="G4261" s="1"/>
    </row>
    <row r="4262" spans="7:7" x14ac:dyDescent="0.35">
      <c r="G4262" s="1"/>
    </row>
    <row r="4263" spans="7:7" x14ac:dyDescent="0.35">
      <c r="G4263" s="1"/>
    </row>
    <row r="4264" spans="7:7" x14ac:dyDescent="0.35">
      <c r="G4264" s="1"/>
    </row>
    <row r="4265" spans="7:7" x14ac:dyDescent="0.35">
      <c r="G4265" s="1"/>
    </row>
    <row r="4266" spans="7:7" x14ac:dyDescent="0.35">
      <c r="G4266" s="1"/>
    </row>
    <row r="4267" spans="7:7" x14ac:dyDescent="0.35">
      <c r="G4267" s="1"/>
    </row>
    <row r="4268" spans="7:7" x14ac:dyDescent="0.35">
      <c r="G4268" s="1"/>
    </row>
    <row r="4269" spans="7:7" x14ac:dyDescent="0.35">
      <c r="G4269" s="1"/>
    </row>
    <row r="4270" spans="7:7" x14ac:dyDescent="0.35">
      <c r="G4270" s="1"/>
    </row>
    <row r="4271" spans="7:7" x14ac:dyDescent="0.35">
      <c r="G4271" s="1"/>
    </row>
    <row r="4272" spans="7:7" x14ac:dyDescent="0.35">
      <c r="G4272" s="1"/>
    </row>
    <row r="4273" spans="7:7" x14ac:dyDescent="0.35">
      <c r="G4273" s="1"/>
    </row>
    <row r="4274" spans="7:7" x14ac:dyDescent="0.35">
      <c r="G4274" s="1"/>
    </row>
    <row r="4275" spans="7:7" x14ac:dyDescent="0.35">
      <c r="G4275" s="1"/>
    </row>
    <row r="4276" spans="7:7" x14ac:dyDescent="0.35">
      <c r="G4276" s="1"/>
    </row>
    <row r="4277" spans="7:7" x14ac:dyDescent="0.35">
      <c r="G4277" s="1"/>
    </row>
    <row r="4278" spans="7:7" x14ac:dyDescent="0.35">
      <c r="G4278" s="1"/>
    </row>
    <row r="4279" spans="7:7" x14ac:dyDescent="0.35">
      <c r="G4279" s="1"/>
    </row>
    <row r="4280" spans="7:7" x14ac:dyDescent="0.35">
      <c r="G4280" s="1"/>
    </row>
    <row r="4281" spans="7:7" x14ac:dyDescent="0.35">
      <c r="G4281" s="1"/>
    </row>
    <row r="4282" spans="7:7" x14ac:dyDescent="0.35">
      <c r="G4282" s="1"/>
    </row>
    <row r="4283" spans="7:7" x14ac:dyDescent="0.35">
      <c r="G4283" s="1"/>
    </row>
    <row r="4284" spans="7:7" x14ac:dyDescent="0.35">
      <c r="G4284" s="1"/>
    </row>
    <row r="4285" spans="7:7" x14ac:dyDescent="0.35">
      <c r="G4285" s="1"/>
    </row>
    <row r="4286" spans="7:7" x14ac:dyDescent="0.35">
      <c r="G4286" s="1"/>
    </row>
    <row r="4287" spans="7:7" x14ac:dyDescent="0.35">
      <c r="G4287" s="1"/>
    </row>
    <row r="4288" spans="7:7" x14ac:dyDescent="0.35">
      <c r="G4288" s="1"/>
    </row>
    <row r="4289" spans="7:7" x14ac:dyDescent="0.35">
      <c r="G4289" s="1"/>
    </row>
    <row r="4290" spans="7:7" x14ac:dyDescent="0.35">
      <c r="G4290" s="1"/>
    </row>
    <row r="4291" spans="7:7" x14ac:dyDescent="0.35">
      <c r="G4291" s="1"/>
    </row>
    <row r="4292" spans="7:7" x14ac:dyDescent="0.35">
      <c r="G4292" s="1"/>
    </row>
    <row r="4293" spans="7:7" x14ac:dyDescent="0.35">
      <c r="G4293" s="1"/>
    </row>
    <row r="4294" spans="7:7" x14ac:dyDescent="0.35">
      <c r="G4294" s="1"/>
    </row>
    <row r="4295" spans="7:7" x14ac:dyDescent="0.35">
      <c r="G4295" s="1"/>
    </row>
    <row r="4296" spans="7:7" x14ac:dyDescent="0.35">
      <c r="G4296" s="1"/>
    </row>
    <row r="4297" spans="7:7" x14ac:dyDescent="0.35">
      <c r="G4297" s="1"/>
    </row>
    <row r="4298" spans="7:7" x14ac:dyDescent="0.35">
      <c r="G4298" s="1"/>
    </row>
    <row r="4299" spans="7:7" x14ac:dyDescent="0.35">
      <c r="G4299" s="1"/>
    </row>
    <row r="4300" spans="7:7" x14ac:dyDescent="0.35">
      <c r="G4300" s="1"/>
    </row>
    <row r="4301" spans="7:7" x14ac:dyDescent="0.35">
      <c r="G4301" s="1"/>
    </row>
    <row r="4302" spans="7:7" x14ac:dyDescent="0.35">
      <c r="G4302" s="1"/>
    </row>
    <row r="4303" spans="7:7" x14ac:dyDescent="0.35">
      <c r="G4303" s="1"/>
    </row>
    <row r="4304" spans="7:7" x14ac:dyDescent="0.35">
      <c r="G4304" s="1"/>
    </row>
    <row r="4305" spans="7:7" x14ac:dyDescent="0.35">
      <c r="G4305" s="1"/>
    </row>
    <row r="4306" spans="7:7" x14ac:dyDescent="0.35">
      <c r="G4306" s="1"/>
    </row>
    <row r="4307" spans="7:7" x14ac:dyDescent="0.35">
      <c r="G4307" s="1"/>
    </row>
    <row r="4308" spans="7:7" x14ac:dyDescent="0.35">
      <c r="G4308" s="1"/>
    </row>
    <row r="4309" spans="7:7" x14ac:dyDescent="0.35">
      <c r="G4309" s="1"/>
    </row>
    <row r="4310" spans="7:7" x14ac:dyDescent="0.35">
      <c r="G4310" s="1"/>
    </row>
    <row r="4311" spans="7:7" x14ac:dyDescent="0.35">
      <c r="G4311" s="1"/>
    </row>
    <row r="4312" spans="7:7" x14ac:dyDescent="0.35">
      <c r="G4312" s="1"/>
    </row>
    <row r="4313" spans="7:7" x14ac:dyDescent="0.35">
      <c r="G4313" s="1"/>
    </row>
    <row r="4314" spans="7:7" x14ac:dyDescent="0.35">
      <c r="G4314" s="1"/>
    </row>
    <row r="4315" spans="7:7" x14ac:dyDescent="0.35">
      <c r="G4315" s="1"/>
    </row>
    <row r="4316" spans="7:7" x14ac:dyDescent="0.35">
      <c r="G4316" s="1"/>
    </row>
    <row r="4317" spans="7:7" x14ac:dyDescent="0.35">
      <c r="G4317" s="1"/>
    </row>
    <row r="4318" spans="7:7" x14ac:dyDescent="0.35">
      <c r="G4318" s="1"/>
    </row>
    <row r="4319" spans="7:7" x14ac:dyDescent="0.35">
      <c r="G4319" s="1"/>
    </row>
    <row r="4320" spans="7:7" x14ac:dyDescent="0.35">
      <c r="G4320" s="1"/>
    </row>
    <row r="4321" spans="7:7" x14ac:dyDescent="0.35">
      <c r="G4321" s="1"/>
    </row>
    <row r="4322" spans="7:7" x14ac:dyDescent="0.35">
      <c r="G4322" s="1"/>
    </row>
    <row r="4323" spans="7:7" x14ac:dyDescent="0.35">
      <c r="G4323" s="1"/>
    </row>
    <row r="4324" spans="7:7" x14ac:dyDescent="0.35">
      <c r="G4324" s="1"/>
    </row>
    <row r="4325" spans="7:7" x14ac:dyDescent="0.35">
      <c r="G4325" s="1"/>
    </row>
    <row r="4326" spans="7:7" x14ac:dyDescent="0.35">
      <c r="G4326" s="1"/>
    </row>
    <row r="4327" spans="7:7" x14ac:dyDescent="0.35">
      <c r="G4327" s="1"/>
    </row>
    <row r="4328" spans="7:7" x14ac:dyDescent="0.35">
      <c r="G4328" s="1"/>
    </row>
    <row r="4329" spans="7:7" x14ac:dyDescent="0.35">
      <c r="G4329" s="1"/>
    </row>
    <row r="4330" spans="7:7" x14ac:dyDescent="0.35">
      <c r="G4330" s="1"/>
    </row>
    <row r="4331" spans="7:7" x14ac:dyDescent="0.35">
      <c r="G4331" s="1"/>
    </row>
    <row r="4332" spans="7:7" x14ac:dyDescent="0.35">
      <c r="G4332" s="1"/>
    </row>
    <row r="4333" spans="7:7" x14ac:dyDescent="0.35">
      <c r="G4333" s="1"/>
    </row>
    <row r="4334" spans="7:7" x14ac:dyDescent="0.35">
      <c r="G4334" s="1"/>
    </row>
    <row r="4335" spans="7:7" x14ac:dyDescent="0.35">
      <c r="G4335" s="1"/>
    </row>
    <row r="4336" spans="7:7" x14ac:dyDescent="0.35">
      <c r="G4336" s="1"/>
    </row>
    <row r="4337" spans="7:7" x14ac:dyDescent="0.35">
      <c r="G4337" s="1"/>
    </row>
    <row r="4338" spans="7:7" x14ac:dyDescent="0.35">
      <c r="G4338" s="1"/>
    </row>
    <row r="4339" spans="7:7" x14ac:dyDescent="0.35">
      <c r="G4339" s="1"/>
    </row>
    <row r="4340" spans="7:7" x14ac:dyDescent="0.35">
      <c r="G4340" s="1"/>
    </row>
    <row r="4341" spans="7:7" x14ac:dyDescent="0.35">
      <c r="G4341" s="1"/>
    </row>
    <row r="4342" spans="7:7" x14ac:dyDescent="0.35">
      <c r="G4342" s="1"/>
    </row>
    <row r="4343" spans="7:7" x14ac:dyDescent="0.35">
      <c r="G4343" s="1"/>
    </row>
    <row r="4344" spans="7:7" x14ac:dyDescent="0.35">
      <c r="G4344" s="1"/>
    </row>
    <row r="4345" spans="7:7" x14ac:dyDescent="0.35">
      <c r="G4345" s="1"/>
    </row>
    <row r="4346" spans="7:7" x14ac:dyDescent="0.35">
      <c r="G4346" s="1"/>
    </row>
    <row r="4347" spans="7:7" x14ac:dyDescent="0.35">
      <c r="G4347" s="1"/>
    </row>
    <row r="4348" spans="7:7" x14ac:dyDescent="0.35">
      <c r="G4348" s="1"/>
    </row>
    <row r="4349" spans="7:7" x14ac:dyDescent="0.35">
      <c r="G4349" s="1"/>
    </row>
    <row r="4350" spans="7:7" x14ac:dyDescent="0.35">
      <c r="G4350" s="1"/>
    </row>
    <row r="4351" spans="7:7" x14ac:dyDescent="0.35">
      <c r="G4351" s="1"/>
    </row>
    <row r="4352" spans="7:7" x14ac:dyDescent="0.35">
      <c r="G4352" s="1"/>
    </row>
    <row r="4353" spans="7:7" x14ac:dyDescent="0.35">
      <c r="G4353" s="1"/>
    </row>
    <row r="4354" spans="7:7" x14ac:dyDescent="0.35">
      <c r="G4354" s="1"/>
    </row>
    <row r="4355" spans="7:7" x14ac:dyDescent="0.35">
      <c r="G4355" s="1"/>
    </row>
    <row r="4356" spans="7:7" x14ac:dyDescent="0.35">
      <c r="G4356" s="1"/>
    </row>
    <row r="4357" spans="7:7" x14ac:dyDescent="0.35">
      <c r="G4357" s="1"/>
    </row>
    <row r="4358" spans="7:7" x14ac:dyDescent="0.35">
      <c r="G4358" s="1"/>
    </row>
    <row r="4359" spans="7:7" x14ac:dyDescent="0.35">
      <c r="G4359" s="1"/>
    </row>
    <row r="4360" spans="7:7" x14ac:dyDescent="0.35">
      <c r="G4360" s="1"/>
    </row>
    <row r="4361" spans="7:7" x14ac:dyDescent="0.35">
      <c r="G4361" s="1"/>
    </row>
    <row r="4362" spans="7:7" x14ac:dyDescent="0.35">
      <c r="G4362" s="1"/>
    </row>
    <row r="4363" spans="7:7" x14ac:dyDescent="0.35">
      <c r="G4363" s="1"/>
    </row>
    <row r="4364" spans="7:7" x14ac:dyDescent="0.35">
      <c r="G4364" s="1"/>
    </row>
    <row r="4365" spans="7:7" x14ac:dyDescent="0.35">
      <c r="G4365" s="1"/>
    </row>
    <row r="4366" spans="7:7" x14ac:dyDescent="0.35">
      <c r="G4366" s="1"/>
    </row>
    <row r="4367" spans="7:7" x14ac:dyDescent="0.35">
      <c r="G4367" s="1"/>
    </row>
    <row r="4368" spans="7:7" x14ac:dyDescent="0.35">
      <c r="G4368" s="1"/>
    </row>
    <row r="4369" spans="7:7" x14ac:dyDescent="0.35">
      <c r="G4369" s="1"/>
    </row>
    <row r="4370" spans="7:7" x14ac:dyDescent="0.35">
      <c r="G4370" s="1"/>
    </row>
    <row r="4371" spans="7:7" x14ac:dyDescent="0.35">
      <c r="G4371" s="1"/>
    </row>
    <row r="4372" spans="7:7" x14ac:dyDescent="0.35">
      <c r="G4372" s="1"/>
    </row>
    <row r="4373" spans="7:7" x14ac:dyDescent="0.35">
      <c r="G4373" s="1"/>
    </row>
    <row r="4374" spans="7:7" x14ac:dyDescent="0.35">
      <c r="G4374" s="1"/>
    </row>
    <row r="4375" spans="7:7" x14ac:dyDescent="0.35">
      <c r="G4375" s="1"/>
    </row>
    <row r="4376" spans="7:7" x14ac:dyDescent="0.35">
      <c r="G4376" s="1"/>
    </row>
    <row r="4377" spans="7:7" x14ac:dyDescent="0.35">
      <c r="G4377" s="1"/>
    </row>
    <row r="4378" spans="7:7" x14ac:dyDescent="0.35">
      <c r="G4378" s="1"/>
    </row>
    <row r="4379" spans="7:7" x14ac:dyDescent="0.35">
      <c r="G4379" s="1"/>
    </row>
    <row r="4380" spans="7:7" x14ac:dyDescent="0.35">
      <c r="G4380" s="1"/>
    </row>
    <row r="4381" spans="7:7" x14ac:dyDescent="0.35">
      <c r="G4381" s="1"/>
    </row>
    <row r="4382" spans="7:7" x14ac:dyDescent="0.35">
      <c r="G4382" s="1"/>
    </row>
    <row r="4383" spans="7:7" x14ac:dyDescent="0.35">
      <c r="G4383" s="1"/>
    </row>
    <row r="4384" spans="7:7" x14ac:dyDescent="0.35">
      <c r="G4384" s="1"/>
    </row>
    <row r="4385" spans="7:7" x14ac:dyDescent="0.35">
      <c r="G4385" s="1"/>
    </row>
    <row r="4386" spans="7:7" x14ac:dyDescent="0.35">
      <c r="G4386" s="1"/>
    </row>
    <row r="4387" spans="7:7" x14ac:dyDescent="0.35">
      <c r="G4387" s="1"/>
    </row>
    <row r="4388" spans="7:7" x14ac:dyDescent="0.35">
      <c r="G4388" s="1"/>
    </row>
    <row r="4389" spans="7:7" x14ac:dyDescent="0.35">
      <c r="G4389" s="1"/>
    </row>
    <row r="4390" spans="7:7" x14ac:dyDescent="0.35">
      <c r="G4390" s="1"/>
    </row>
    <row r="4391" spans="7:7" x14ac:dyDescent="0.35">
      <c r="G4391" s="1"/>
    </row>
    <row r="4392" spans="7:7" x14ac:dyDescent="0.35">
      <c r="G4392" s="1"/>
    </row>
    <row r="4393" spans="7:7" x14ac:dyDescent="0.35">
      <c r="G4393" s="1"/>
    </row>
    <row r="4394" spans="7:7" x14ac:dyDescent="0.35">
      <c r="G4394" s="1"/>
    </row>
    <row r="4395" spans="7:7" x14ac:dyDescent="0.35">
      <c r="G4395" s="1"/>
    </row>
    <row r="4396" spans="7:7" x14ac:dyDescent="0.35">
      <c r="G4396" s="1"/>
    </row>
    <row r="4397" spans="7:7" x14ac:dyDescent="0.35">
      <c r="G4397" s="1"/>
    </row>
    <row r="4398" spans="7:7" x14ac:dyDescent="0.35">
      <c r="G4398" s="1"/>
    </row>
    <row r="4399" spans="7:7" x14ac:dyDescent="0.35">
      <c r="G4399" s="1"/>
    </row>
    <row r="4400" spans="7:7" x14ac:dyDescent="0.35">
      <c r="G4400" s="1"/>
    </row>
    <row r="4401" spans="7:7" x14ac:dyDescent="0.35">
      <c r="G4401" s="1"/>
    </row>
    <row r="4402" spans="7:7" x14ac:dyDescent="0.35">
      <c r="G4402" s="1"/>
    </row>
    <row r="4403" spans="7:7" x14ac:dyDescent="0.35">
      <c r="G4403" s="1"/>
    </row>
    <row r="4404" spans="7:7" x14ac:dyDescent="0.35">
      <c r="G4404" s="1"/>
    </row>
    <row r="4405" spans="7:7" x14ac:dyDescent="0.35">
      <c r="G4405" s="1"/>
    </row>
    <row r="4406" spans="7:7" x14ac:dyDescent="0.35">
      <c r="G4406" s="1"/>
    </row>
    <row r="4407" spans="7:7" x14ac:dyDescent="0.35">
      <c r="G4407" s="1"/>
    </row>
    <row r="4408" spans="7:7" x14ac:dyDescent="0.35">
      <c r="G4408" s="1"/>
    </row>
    <row r="4409" spans="7:7" x14ac:dyDescent="0.35">
      <c r="G4409" s="1"/>
    </row>
    <row r="4410" spans="7:7" x14ac:dyDescent="0.35">
      <c r="G4410" s="1"/>
    </row>
    <row r="4411" spans="7:7" x14ac:dyDescent="0.35">
      <c r="G4411" s="1"/>
    </row>
    <row r="4412" spans="7:7" x14ac:dyDescent="0.35">
      <c r="G4412" s="1"/>
    </row>
    <row r="4413" spans="7:7" x14ac:dyDescent="0.35">
      <c r="G4413" s="1"/>
    </row>
    <row r="4414" spans="7:7" x14ac:dyDescent="0.35">
      <c r="G4414" s="1"/>
    </row>
    <row r="4415" spans="7:7" x14ac:dyDescent="0.35">
      <c r="G4415" s="1"/>
    </row>
    <row r="4416" spans="7:7" x14ac:dyDescent="0.35">
      <c r="G4416" s="1"/>
    </row>
    <row r="4417" spans="7:7" x14ac:dyDescent="0.35">
      <c r="G4417" s="1"/>
    </row>
    <row r="4418" spans="7:7" x14ac:dyDescent="0.35">
      <c r="G4418" s="1"/>
    </row>
    <row r="4419" spans="7:7" x14ac:dyDescent="0.35">
      <c r="G4419" s="1"/>
    </row>
    <row r="4420" spans="7:7" x14ac:dyDescent="0.35">
      <c r="G4420" s="1"/>
    </row>
    <row r="4421" spans="7:7" x14ac:dyDescent="0.35">
      <c r="G4421" s="1"/>
    </row>
    <row r="4422" spans="7:7" x14ac:dyDescent="0.35">
      <c r="G4422" s="1"/>
    </row>
    <row r="4423" spans="7:7" x14ac:dyDescent="0.35">
      <c r="G4423" s="1"/>
    </row>
    <row r="4424" spans="7:7" x14ac:dyDescent="0.35">
      <c r="G4424" s="1"/>
    </row>
    <row r="4425" spans="7:7" x14ac:dyDescent="0.35">
      <c r="G4425" s="1"/>
    </row>
    <row r="4426" spans="7:7" x14ac:dyDescent="0.35">
      <c r="G4426" s="1"/>
    </row>
    <row r="4427" spans="7:7" x14ac:dyDescent="0.35">
      <c r="G4427" s="1"/>
    </row>
    <row r="4428" spans="7:7" x14ac:dyDescent="0.35">
      <c r="G4428" s="1"/>
    </row>
    <row r="4429" spans="7:7" x14ac:dyDescent="0.35">
      <c r="G4429" s="1"/>
    </row>
    <row r="4430" spans="7:7" x14ac:dyDescent="0.35">
      <c r="G4430" s="1"/>
    </row>
    <row r="4431" spans="7:7" x14ac:dyDescent="0.35">
      <c r="G4431" s="1"/>
    </row>
    <row r="4432" spans="7:7" x14ac:dyDescent="0.35">
      <c r="G4432" s="1"/>
    </row>
    <row r="4433" spans="7:7" x14ac:dyDescent="0.35">
      <c r="G4433" s="1"/>
    </row>
    <row r="4434" spans="7:7" x14ac:dyDescent="0.35">
      <c r="G4434" s="1"/>
    </row>
    <row r="4435" spans="7:7" x14ac:dyDescent="0.35">
      <c r="G4435" s="1"/>
    </row>
    <row r="4436" spans="7:7" x14ac:dyDescent="0.35">
      <c r="G4436" s="1"/>
    </row>
    <row r="4437" spans="7:7" x14ac:dyDescent="0.35">
      <c r="G4437" s="1"/>
    </row>
    <row r="4438" spans="7:7" x14ac:dyDescent="0.35">
      <c r="G4438" s="1"/>
    </row>
    <row r="4439" spans="7:7" x14ac:dyDescent="0.35">
      <c r="G4439" s="1"/>
    </row>
    <row r="4440" spans="7:7" x14ac:dyDescent="0.35">
      <c r="G4440" s="1"/>
    </row>
    <row r="4441" spans="7:7" x14ac:dyDescent="0.35">
      <c r="G4441" s="1"/>
    </row>
    <row r="4442" spans="7:7" x14ac:dyDescent="0.35">
      <c r="G4442" s="1"/>
    </row>
    <row r="4443" spans="7:7" x14ac:dyDescent="0.35">
      <c r="G4443" s="1"/>
    </row>
    <row r="4444" spans="7:7" x14ac:dyDescent="0.35">
      <c r="G4444" s="1"/>
    </row>
    <row r="4445" spans="7:7" x14ac:dyDescent="0.35">
      <c r="G4445" s="1"/>
    </row>
    <row r="4446" spans="7:7" x14ac:dyDescent="0.35">
      <c r="G4446" s="1"/>
    </row>
    <row r="4447" spans="7:7" x14ac:dyDescent="0.35">
      <c r="G4447" s="1"/>
    </row>
    <row r="4448" spans="7:7" x14ac:dyDescent="0.35">
      <c r="G4448" s="1"/>
    </row>
    <row r="4449" spans="7:7" x14ac:dyDescent="0.35">
      <c r="G4449" s="1"/>
    </row>
    <row r="4450" spans="7:7" x14ac:dyDescent="0.35">
      <c r="G4450" s="1"/>
    </row>
    <row r="4451" spans="7:7" x14ac:dyDescent="0.35">
      <c r="G4451" s="1"/>
    </row>
    <row r="4452" spans="7:7" x14ac:dyDescent="0.35">
      <c r="G4452" s="1"/>
    </row>
    <row r="4453" spans="7:7" x14ac:dyDescent="0.35">
      <c r="G4453" s="1"/>
    </row>
    <row r="4454" spans="7:7" x14ac:dyDescent="0.35">
      <c r="G4454" s="1"/>
    </row>
    <row r="4455" spans="7:7" x14ac:dyDescent="0.35">
      <c r="G4455" s="1"/>
    </row>
    <row r="4456" spans="7:7" x14ac:dyDescent="0.35">
      <c r="G4456" s="1"/>
    </row>
    <row r="4457" spans="7:7" x14ac:dyDescent="0.35">
      <c r="G4457" s="1"/>
    </row>
    <row r="4458" spans="7:7" x14ac:dyDescent="0.35">
      <c r="G4458" s="1"/>
    </row>
    <row r="4459" spans="7:7" x14ac:dyDescent="0.35">
      <c r="G4459" s="1"/>
    </row>
    <row r="4460" spans="7:7" x14ac:dyDescent="0.35">
      <c r="G4460" s="1"/>
    </row>
    <row r="4461" spans="7:7" x14ac:dyDescent="0.35">
      <c r="G4461" s="1"/>
    </row>
    <row r="4462" spans="7:7" x14ac:dyDescent="0.35">
      <c r="G4462" s="1"/>
    </row>
    <row r="4463" spans="7:7" x14ac:dyDescent="0.35">
      <c r="G4463" s="1"/>
    </row>
    <row r="4464" spans="7:7" x14ac:dyDescent="0.35">
      <c r="G4464" s="1"/>
    </row>
    <row r="4465" spans="7:7" x14ac:dyDescent="0.35">
      <c r="G4465" s="1"/>
    </row>
    <row r="4466" spans="7:7" x14ac:dyDescent="0.35">
      <c r="G4466" s="1"/>
    </row>
    <row r="4467" spans="7:7" x14ac:dyDescent="0.35">
      <c r="G4467" s="1"/>
    </row>
    <row r="4468" spans="7:7" x14ac:dyDescent="0.35">
      <c r="G4468" s="1"/>
    </row>
    <row r="4469" spans="7:7" x14ac:dyDescent="0.35">
      <c r="G4469" s="1"/>
    </row>
    <row r="4470" spans="7:7" x14ac:dyDescent="0.35">
      <c r="G4470" s="1"/>
    </row>
    <row r="4471" spans="7:7" x14ac:dyDescent="0.35">
      <c r="G4471" s="1"/>
    </row>
    <row r="4472" spans="7:7" x14ac:dyDescent="0.35">
      <c r="G4472" s="1"/>
    </row>
    <row r="4473" spans="7:7" x14ac:dyDescent="0.35">
      <c r="G4473" s="1"/>
    </row>
    <row r="4474" spans="7:7" x14ac:dyDescent="0.35">
      <c r="G4474" s="1"/>
    </row>
    <row r="4475" spans="7:7" x14ac:dyDescent="0.35">
      <c r="G4475" s="1"/>
    </row>
    <row r="4476" spans="7:7" x14ac:dyDescent="0.35">
      <c r="G4476" s="1"/>
    </row>
    <row r="4477" spans="7:7" x14ac:dyDescent="0.35">
      <c r="G4477" s="1"/>
    </row>
    <row r="4478" spans="7:7" x14ac:dyDescent="0.35">
      <c r="G4478" s="1"/>
    </row>
    <row r="4479" spans="7:7" x14ac:dyDescent="0.35">
      <c r="G4479" s="1"/>
    </row>
    <row r="4480" spans="7:7" x14ac:dyDescent="0.35">
      <c r="G4480" s="1"/>
    </row>
    <row r="4481" spans="7:7" x14ac:dyDescent="0.35">
      <c r="G4481" s="1"/>
    </row>
    <row r="4482" spans="7:7" x14ac:dyDescent="0.35">
      <c r="G4482" s="1"/>
    </row>
    <row r="4483" spans="7:7" x14ac:dyDescent="0.35">
      <c r="G4483" s="1"/>
    </row>
    <row r="4484" spans="7:7" x14ac:dyDescent="0.35">
      <c r="G4484" s="1"/>
    </row>
    <row r="4485" spans="7:7" x14ac:dyDescent="0.35">
      <c r="G4485" s="1"/>
    </row>
    <row r="4486" spans="7:7" x14ac:dyDescent="0.35">
      <c r="G4486" s="1"/>
    </row>
    <row r="4487" spans="7:7" x14ac:dyDescent="0.35">
      <c r="G4487" s="1"/>
    </row>
    <row r="4488" spans="7:7" x14ac:dyDescent="0.35">
      <c r="G4488" s="1"/>
    </row>
    <row r="4489" spans="7:7" x14ac:dyDescent="0.35">
      <c r="G4489" s="1"/>
    </row>
    <row r="4490" spans="7:7" x14ac:dyDescent="0.35">
      <c r="G4490" s="1"/>
    </row>
    <row r="4491" spans="7:7" x14ac:dyDescent="0.35">
      <c r="G4491" s="1"/>
    </row>
    <row r="4492" spans="7:7" x14ac:dyDescent="0.35">
      <c r="G4492" s="1"/>
    </row>
    <row r="4493" spans="7:7" x14ac:dyDescent="0.35">
      <c r="G4493" s="1"/>
    </row>
    <row r="4494" spans="7:7" x14ac:dyDescent="0.35">
      <c r="G4494" s="1"/>
    </row>
    <row r="4495" spans="7:7" x14ac:dyDescent="0.35">
      <c r="G4495" s="1"/>
    </row>
    <row r="4496" spans="7:7" x14ac:dyDescent="0.35">
      <c r="G4496" s="1"/>
    </row>
    <row r="4497" spans="7:7" x14ac:dyDescent="0.35">
      <c r="G4497" s="1"/>
    </row>
    <row r="4498" spans="7:7" x14ac:dyDescent="0.35">
      <c r="G4498" s="1"/>
    </row>
    <row r="4499" spans="7:7" x14ac:dyDescent="0.35">
      <c r="G4499" s="1"/>
    </row>
    <row r="4500" spans="7:7" x14ac:dyDescent="0.35">
      <c r="G4500" s="1"/>
    </row>
    <row r="4501" spans="7:7" x14ac:dyDescent="0.35">
      <c r="G4501" s="1"/>
    </row>
    <row r="4502" spans="7:7" x14ac:dyDescent="0.35">
      <c r="G4502" s="1"/>
    </row>
    <row r="4503" spans="7:7" x14ac:dyDescent="0.35">
      <c r="G4503" s="1"/>
    </row>
    <row r="4504" spans="7:7" x14ac:dyDescent="0.35">
      <c r="G4504" s="1"/>
    </row>
    <row r="4505" spans="7:7" x14ac:dyDescent="0.35">
      <c r="G4505" s="1"/>
    </row>
    <row r="4506" spans="7:7" x14ac:dyDescent="0.35">
      <c r="G4506" s="1"/>
    </row>
    <row r="4507" spans="7:7" x14ac:dyDescent="0.35">
      <c r="G4507" s="1"/>
    </row>
    <row r="4508" spans="7:7" x14ac:dyDescent="0.35">
      <c r="G4508" s="1"/>
    </row>
    <row r="4509" spans="7:7" x14ac:dyDescent="0.35">
      <c r="G4509" s="1"/>
    </row>
    <row r="4510" spans="7:7" x14ac:dyDescent="0.35">
      <c r="G4510" s="1"/>
    </row>
    <row r="4511" spans="7:7" x14ac:dyDescent="0.35">
      <c r="G4511" s="1"/>
    </row>
    <row r="4512" spans="7:7" x14ac:dyDescent="0.35">
      <c r="G4512" s="1"/>
    </row>
    <row r="4513" spans="7:7" x14ac:dyDescent="0.35">
      <c r="G4513" s="1"/>
    </row>
    <row r="4514" spans="7:7" x14ac:dyDescent="0.35">
      <c r="G4514" s="1"/>
    </row>
    <row r="4515" spans="7:7" x14ac:dyDescent="0.35">
      <c r="G4515" s="1"/>
    </row>
    <row r="4516" spans="7:7" x14ac:dyDescent="0.35">
      <c r="G4516" s="1"/>
    </row>
    <row r="4517" spans="7:7" x14ac:dyDescent="0.35">
      <c r="G4517" s="1"/>
    </row>
    <row r="4518" spans="7:7" x14ac:dyDescent="0.35">
      <c r="G4518" s="1"/>
    </row>
    <row r="4519" spans="7:7" x14ac:dyDescent="0.35">
      <c r="G4519" s="1"/>
    </row>
    <row r="4520" spans="7:7" x14ac:dyDescent="0.35">
      <c r="G4520" s="1"/>
    </row>
    <row r="4521" spans="7:7" x14ac:dyDescent="0.35">
      <c r="G4521" s="1"/>
    </row>
    <row r="4522" spans="7:7" x14ac:dyDescent="0.35">
      <c r="G4522" s="1"/>
    </row>
    <row r="4523" spans="7:7" x14ac:dyDescent="0.35">
      <c r="G4523" s="1"/>
    </row>
    <row r="4524" spans="7:7" x14ac:dyDescent="0.35">
      <c r="G4524" s="1"/>
    </row>
    <row r="4525" spans="7:7" x14ac:dyDescent="0.35">
      <c r="G4525" s="1"/>
    </row>
    <row r="4526" spans="7:7" x14ac:dyDescent="0.35">
      <c r="G4526" s="1"/>
    </row>
    <row r="4527" spans="7:7" x14ac:dyDescent="0.35">
      <c r="G4527" s="1"/>
    </row>
    <row r="4528" spans="7:7" x14ac:dyDescent="0.35">
      <c r="G4528" s="1"/>
    </row>
    <row r="4529" spans="7:7" x14ac:dyDescent="0.35">
      <c r="G4529" s="1"/>
    </row>
    <row r="4530" spans="7:7" x14ac:dyDescent="0.35">
      <c r="G4530" s="1"/>
    </row>
    <row r="4531" spans="7:7" x14ac:dyDescent="0.35">
      <c r="G4531" s="1"/>
    </row>
    <row r="4532" spans="7:7" x14ac:dyDescent="0.35">
      <c r="G4532" s="1"/>
    </row>
    <row r="4533" spans="7:7" x14ac:dyDescent="0.35">
      <c r="G4533" s="1"/>
    </row>
    <row r="4534" spans="7:7" x14ac:dyDescent="0.35">
      <c r="G4534" s="1"/>
    </row>
    <row r="4535" spans="7:7" x14ac:dyDescent="0.35">
      <c r="G4535" s="1"/>
    </row>
    <row r="4536" spans="7:7" x14ac:dyDescent="0.35">
      <c r="G4536" s="1"/>
    </row>
    <row r="4537" spans="7:7" x14ac:dyDescent="0.35">
      <c r="G4537" s="1"/>
    </row>
    <row r="4538" spans="7:7" x14ac:dyDescent="0.35">
      <c r="G4538" s="1"/>
    </row>
    <row r="4539" spans="7:7" x14ac:dyDescent="0.35">
      <c r="G4539" s="1"/>
    </row>
    <row r="4540" spans="7:7" x14ac:dyDescent="0.35">
      <c r="G4540" s="1"/>
    </row>
    <row r="4541" spans="7:7" x14ac:dyDescent="0.35">
      <c r="G4541" s="1"/>
    </row>
    <row r="4542" spans="7:7" x14ac:dyDescent="0.35">
      <c r="G4542" s="1"/>
    </row>
    <row r="4543" spans="7:7" x14ac:dyDescent="0.35">
      <c r="G4543" s="1"/>
    </row>
    <row r="4544" spans="7:7" x14ac:dyDescent="0.35">
      <c r="G4544" s="1"/>
    </row>
    <row r="4545" spans="7:7" x14ac:dyDescent="0.35">
      <c r="G4545" s="1"/>
    </row>
    <row r="4546" spans="7:7" x14ac:dyDescent="0.35">
      <c r="G4546" s="1"/>
    </row>
    <row r="4547" spans="7:7" x14ac:dyDescent="0.35">
      <c r="G4547" s="1"/>
    </row>
    <row r="4548" spans="7:7" x14ac:dyDescent="0.35">
      <c r="G4548" s="1"/>
    </row>
    <row r="4549" spans="7:7" x14ac:dyDescent="0.35">
      <c r="G4549" s="1"/>
    </row>
    <row r="4550" spans="7:7" x14ac:dyDescent="0.35">
      <c r="G4550" s="1"/>
    </row>
    <row r="4551" spans="7:7" x14ac:dyDescent="0.35">
      <c r="G4551" s="1"/>
    </row>
    <row r="4552" spans="7:7" x14ac:dyDescent="0.35">
      <c r="G4552" s="1"/>
    </row>
    <row r="4553" spans="7:7" x14ac:dyDescent="0.35">
      <c r="G4553" s="1"/>
    </row>
    <row r="4554" spans="7:7" x14ac:dyDescent="0.35">
      <c r="G4554" s="1"/>
    </row>
    <row r="4555" spans="7:7" x14ac:dyDescent="0.35">
      <c r="G4555" s="1"/>
    </row>
    <row r="4556" spans="7:7" x14ac:dyDescent="0.35">
      <c r="G4556" s="1"/>
    </row>
    <row r="4557" spans="7:7" x14ac:dyDescent="0.35">
      <c r="G4557" s="1"/>
    </row>
    <row r="4558" spans="7:7" x14ac:dyDescent="0.35">
      <c r="G4558" s="1"/>
    </row>
    <row r="4559" spans="7:7" x14ac:dyDescent="0.35">
      <c r="G4559" s="1"/>
    </row>
    <row r="4560" spans="7:7" x14ac:dyDescent="0.35">
      <c r="G4560" s="1"/>
    </row>
    <row r="4561" spans="7:7" x14ac:dyDescent="0.35">
      <c r="G4561" s="1"/>
    </row>
    <row r="4562" spans="7:7" x14ac:dyDescent="0.35">
      <c r="G4562" s="1"/>
    </row>
    <row r="4563" spans="7:7" x14ac:dyDescent="0.35">
      <c r="G4563" s="1"/>
    </row>
    <row r="4564" spans="7:7" x14ac:dyDescent="0.35">
      <c r="G4564" s="1"/>
    </row>
    <row r="4565" spans="7:7" x14ac:dyDescent="0.35">
      <c r="G4565" s="1"/>
    </row>
    <row r="4566" spans="7:7" x14ac:dyDescent="0.35">
      <c r="G4566" s="1"/>
    </row>
    <row r="4567" spans="7:7" x14ac:dyDescent="0.35">
      <c r="G4567" s="1"/>
    </row>
    <row r="4568" spans="7:7" x14ac:dyDescent="0.35">
      <c r="G4568" s="1"/>
    </row>
    <row r="4569" spans="7:7" x14ac:dyDescent="0.35">
      <c r="G4569" s="1"/>
    </row>
    <row r="4570" spans="7:7" x14ac:dyDescent="0.35">
      <c r="G4570" s="1"/>
    </row>
    <row r="4571" spans="7:7" x14ac:dyDescent="0.35">
      <c r="G4571" s="1"/>
    </row>
    <row r="4572" spans="7:7" x14ac:dyDescent="0.35">
      <c r="G4572" s="1"/>
    </row>
    <row r="4573" spans="7:7" x14ac:dyDescent="0.35">
      <c r="G4573" s="1"/>
    </row>
    <row r="4574" spans="7:7" x14ac:dyDescent="0.35">
      <c r="G4574" s="1"/>
    </row>
    <row r="4575" spans="7:7" x14ac:dyDescent="0.35">
      <c r="G4575" s="1"/>
    </row>
    <row r="4576" spans="7:7" x14ac:dyDescent="0.35">
      <c r="G4576" s="1"/>
    </row>
    <row r="4577" spans="7:7" x14ac:dyDescent="0.35">
      <c r="G4577" s="1"/>
    </row>
    <row r="4578" spans="7:7" x14ac:dyDescent="0.35">
      <c r="G4578" s="1"/>
    </row>
    <row r="4579" spans="7:7" x14ac:dyDescent="0.35">
      <c r="G4579" s="1"/>
    </row>
    <row r="4580" spans="7:7" x14ac:dyDescent="0.35">
      <c r="G4580" s="1"/>
    </row>
    <row r="4581" spans="7:7" x14ac:dyDescent="0.35">
      <c r="G4581" s="1"/>
    </row>
    <row r="4582" spans="7:7" x14ac:dyDescent="0.35">
      <c r="G4582" s="1"/>
    </row>
    <row r="4583" spans="7:7" x14ac:dyDescent="0.35">
      <c r="G4583" s="1"/>
    </row>
    <row r="4584" spans="7:7" x14ac:dyDescent="0.35">
      <c r="G4584" s="1"/>
    </row>
    <row r="4585" spans="7:7" x14ac:dyDescent="0.35">
      <c r="G4585" s="1"/>
    </row>
    <row r="4586" spans="7:7" x14ac:dyDescent="0.35">
      <c r="G4586" s="1"/>
    </row>
    <row r="4587" spans="7:7" x14ac:dyDescent="0.35">
      <c r="G4587" s="1"/>
    </row>
    <row r="4588" spans="7:7" x14ac:dyDescent="0.35">
      <c r="G4588" s="1"/>
    </row>
    <row r="4589" spans="7:7" x14ac:dyDescent="0.35">
      <c r="G4589" s="1"/>
    </row>
    <row r="4590" spans="7:7" x14ac:dyDescent="0.35">
      <c r="G4590" s="1"/>
    </row>
    <row r="4591" spans="7:7" x14ac:dyDescent="0.35">
      <c r="G4591" s="1"/>
    </row>
    <row r="4592" spans="7:7" x14ac:dyDescent="0.35">
      <c r="G4592" s="1"/>
    </row>
    <row r="4593" spans="7:7" x14ac:dyDescent="0.35">
      <c r="G4593" s="1"/>
    </row>
    <row r="4594" spans="7:7" x14ac:dyDescent="0.35">
      <c r="G4594" s="1"/>
    </row>
    <row r="4595" spans="7:7" x14ac:dyDescent="0.35">
      <c r="G4595" s="1"/>
    </row>
    <row r="4596" spans="7:7" x14ac:dyDescent="0.35">
      <c r="G4596" s="1"/>
    </row>
    <row r="4597" spans="7:7" x14ac:dyDescent="0.35">
      <c r="G4597" s="1"/>
    </row>
    <row r="4598" spans="7:7" x14ac:dyDescent="0.35">
      <c r="G4598" s="1"/>
    </row>
    <row r="4599" spans="7:7" x14ac:dyDescent="0.35">
      <c r="G4599" s="1"/>
    </row>
    <row r="4600" spans="7:7" x14ac:dyDescent="0.35">
      <c r="G4600" s="1"/>
    </row>
    <row r="4601" spans="7:7" x14ac:dyDescent="0.35">
      <c r="G4601" s="1"/>
    </row>
    <row r="4602" spans="7:7" x14ac:dyDescent="0.35">
      <c r="G4602" s="1"/>
    </row>
    <row r="4603" spans="7:7" x14ac:dyDescent="0.35">
      <c r="G4603" s="1"/>
    </row>
    <row r="4604" spans="7:7" x14ac:dyDescent="0.35">
      <c r="G4604" s="1"/>
    </row>
    <row r="4605" spans="7:7" x14ac:dyDescent="0.35">
      <c r="G4605" s="1"/>
    </row>
    <row r="4606" spans="7:7" x14ac:dyDescent="0.35">
      <c r="G4606" s="1"/>
    </row>
    <row r="4607" spans="7:7" x14ac:dyDescent="0.35">
      <c r="G4607" s="1"/>
    </row>
    <row r="4608" spans="7:7" x14ac:dyDescent="0.35">
      <c r="G4608" s="1"/>
    </row>
    <row r="4609" spans="7:7" x14ac:dyDescent="0.35">
      <c r="G4609" s="1"/>
    </row>
    <row r="4610" spans="7:7" x14ac:dyDescent="0.35">
      <c r="G4610" s="1"/>
    </row>
    <row r="4611" spans="7:7" x14ac:dyDescent="0.35">
      <c r="G4611" s="1"/>
    </row>
    <row r="4612" spans="7:7" x14ac:dyDescent="0.35">
      <c r="G4612" s="1"/>
    </row>
    <row r="4613" spans="7:7" x14ac:dyDescent="0.35">
      <c r="G4613" s="1"/>
    </row>
    <row r="4614" spans="7:7" x14ac:dyDescent="0.35">
      <c r="G4614" s="1"/>
    </row>
    <row r="4615" spans="7:7" x14ac:dyDescent="0.35">
      <c r="G4615" s="1"/>
    </row>
    <row r="4616" spans="7:7" x14ac:dyDescent="0.35">
      <c r="G4616" s="1"/>
    </row>
    <row r="4617" spans="7:7" x14ac:dyDescent="0.35">
      <c r="G4617" s="1"/>
    </row>
    <row r="4618" spans="7:7" x14ac:dyDescent="0.35">
      <c r="G4618" s="1"/>
    </row>
    <row r="4619" spans="7:7" x14ac:dyDescent="0.35">
      <c r="G4619" s="1"/>
    </row>
    <row r="4620" spans="7:7" x14ac:dyDescent="0.35">
      <c r="G4620" s="1"/>
    </row>
    <row r="4621" spans="7:7" x14ac:dyDescent="0.35">
      <c r="G4621" s="1"/>
    </row>
    <row r="4622" spans="7:7" x14ac:dyDescent="0.35">
      <c r="G4622" s="1"/>
    </row>
    <row r="4623" spans="7:7" x14ac:dyDescent="0.35">
      <c r="G4623" s="1"/>
    </row>
    <row r="4624" spans="7:7" x14ac:dyDescent="0.35">
      <c r="G4624" s="1"/>
    </row>
    <row r="4625" spans="7:7" x14ac:dyDescent="0.35">
      <c r="G4625" s="1"/>
    </row>
    <row r="4626" spans="7:7" x14ac:dyDescent="0.35">
      <c r="G4626" s="1"/>
    </row>
    <row r="4627" spans="7:7" x14ac:dyDescent="0.35">
      <c r="G4627" s="1"/>
    </row>
    <row r="4628" spans="7:7" x14ac:dyDescent="0.35">
      <c r="G4628" s="1"/>
    </row>
    <row r="4629" spans="7:7" x14ac:dyDescent="0.35">
      <c r="G4629" s="1"/>
    </row>
    <row r="4630" spans="7:7" x14ac:dyDescent="0.35">
      <c r="G4630" s="1"/>
    </row>
    <row r="4631" spans="7:7" x14ac:dyDescent="0.35">
      <c r="G4631" s="1"/>
    </row>
    <row r="4632" spans="7:7" x14ac:dyDescent="0.35">
      <c r="G4632" s="1"/>
    </row>
    <row r="4633" spans="7:7" x14ac:dyDescent="0.35">
      <c r="G4633" s="1"/>
    </row>
    <row r="4634" spans="7:7" x14ac:dyDescent="0.35">
      <c r="G4634" s="1"/>
    </row>
    <row r="4635" spans="7:7" x14ac:dyDescent="0.35">
      <c r="G4635" s="1"/>
    </row>
    <row r="4636" spans="7:7" x14ac:dyDescent="0.35">
      <c r="G4636" s="1"/>
    </row>
    <row r="4637" spans="7:7" x14ac:dyDescent="0.35">
      <c r="G4637" s="1"/>
    </row>
    <row r="4638" spans="7:7" x14ac:dyDescent="0.35">
      <c r="G4638" s="1"/>
    </row>
    <row r="4639" spans="7:7" x14ac:dyDescent="0.35">
      <c r="G4639" s="1"/>
    </row>
    <row r="4640" spans="7:7" x14ac:dyDescent="0.35">
      <c r="G4640" s="1"/>
    </row>
    <row r="4641" spans="7:7" x14ac:dyDescent="0.35">
      <c r="G4641" s="1"/>
    </row>
    <row r="4642" spans="7:7" x14ac:dyDescent="0.35">
      <c r="G4642" s="1"/>
    </row>
    <row r="4643" spans="7:7" x14ac:dyDescent="0.35">
      <c r="G4643" s="1"/>
    </row>
    <row r="4644" spans="7:7" x14ac:dyDescent="0.35">
      <c r="G4644" s="1"/>
    </row>
    <row r="4645" spans="7:7" x14ac:dyDescent="0.35">
      <c r="G4645" s="1"/>
    </row>
    <row r="4646" spans="7:7" x14ac:dyDescent="0.35">
      <c r="G4646" s="1"/>
    </row>
    <row r="4647" spans="7:7" x14ac:dyDescent="0.35">
      <c r="G4647" s="1"/>
    </row>
    <row r="4648" spans="7:7" x14ac:dyDescent="0.35">
      <c r="G4648" s="1"/>
    </row>
    <row r="4649" spans="7:7" x14ac:dyDescent="0.35">
      <c r="G4649" s="1"/>
    </row>
    <row r="4650" spans="7:7" x14ac:dyDescent="0.35">
      <c r="G4650" s="1"/>
    </row>
    <row r="4651" spans="7:7" x14ac:dyDescent="0.35">
      <c r="G4651" s="1"/>
    </row>
    <row r="4652" spans="7:7" x14ac:dyDescent="0.35">
      <c r="G4652" s="1"/>
    </row>
    <row r="4653" spans="7:7" x14ac:dyDescent="0.35">
      <c r="G4653" s="1"/>
    </row>
    <row r="4654" spans="7:7" x14ac:dyDescent="0.35">
      <c r="G4654" s="1"/>
    </row>
    <row r="4655" spans="7:7" x14ac:dyDescent="0.35">
      <c r="G4655" s="1"/>
    </row>
    <row r="4656" spans="7:7" x14ac:dyDescent="0.35">
      <c r="G4656" s="1"/>
    </row>
    <row r="4657" spans="7:7" x14ac:dyDescent="0.35">
      <c r="G4657" s="1"/>
    </row>
    <row r="4658" spans="7:7" x14ac:dyDescent="0.35">
      <c r="G4658" s="1"/>
    </row>
    <row r="4659" spans="7:7" x14ac:dyDescent="0.35">
      <c r="G4659" s="1"/>
    </row>
    <row r="4660" spans="7:7" x14ac:dyDescent="0.35">
      <c r="G4660" s="1"/>
    </row>
    <row r="4661" spans="7:7" x14ac:dyDescent="0.35">
      <c r="G4661" s="1"/>
    </row>
    <row r="4662" spans="7:7" x14ac:dyDescent="0.35">
      <c r="G4662" s="1"/>
    </row>
    <row r="4663" spans="7:7" x14ac:dyDescent="0.35">
      <c r="G4663" s="1"/>
    </row>
    <row r="4664" spans="7:7" x14ac:dyDescent="0.35">
      <c r="G4664" s="1"/>
    </row>
    <row r="4665" spans="7:7" x14ac:dyDescent="0.35">
      <c r="G4665" s="1"/>
    </row>
    <row r="4666" spans="7:7" x14ac:dyDescent="0.35">
      <c r="G4666" s="1"/>
    </row>
    <row r="4667" spans="7:7" x14ac:dyDescent="0.35">
      <c r="G4667" s="1"/>
    </row>
    <row r="4668" spans="7:7" x14ac:dyDescent="0.35">
      <c r="G4668" s="1"/>
    </row>
    <row r="4669" spans="7:7" x14ac:dyDescent="0.35">
      <c r="G4669" s="1"/>
    </row>
    <row r="4670" spans="7:7" x14ac:dyDescent="0.35">
      <c r="G4670" s="1"/>
    </row>
    <row r="4671" spans="7:7" x14ac:dyDescent="0.35">
      <c r="G4671" s="1"/>
    </row>
    <row r="4672" spans="7:7" x14ac:dyDescent="0.35">
      <c r="G4672" s="1"/>
    </row>
    <row r="4673" spans="7:7" x14ac:dyDescent="0.35">
      <c r="G4673" s="1"/>
    </row>
    <row r="4674" spans="7:7" x14ac:dyDescent="0.35">
      <c r="G4674" s="1"/>
    </row>
    <row r="4675" spans="7:7" x14ac:dyDescent="0.35">
      <c r="G4675" s="1"/>
    </row>
    <row r="4676" spans="7:7" x14ac:dyDescent="0.35">
      <c r="G4676" s="1"/>
    </row>
    <row r="4677" spans="7:7" x14ac:dyDescent="0.35">
      <c r="G4677" s="1"/>
    </row>
    <row r="4678" spans="7:7" x14ac:dyDescent="0.35">
      <c r="G4678" s="1"/>
    </row>
    <row r="4679" spans="7:7" x14ac:dyDescent="0.35">
      <c r="G4679" s="1"/>
    </row>
    <row r="4680" spans="7:7" x14ac:dyDescent="0.35">
      <c r="G4680" s="1"/>
    </row>
    <row r="4681" spans="7:7" x14ac:dyDescent="0.35">
      <c r="G4681" s="1"/>
    </row>
    <row r="4682" spans="7:7" x14ac:dyDescent="0.35">
      <c r="G4682" s="1"/>
    </row>
    <row r="4683" spans="7:7" x14ac:dyDescent="0.35">
      <c r="G4683" s="1"/>
    </row>
    <row r="4684" spans="7:7" x14ac:dyDescent="0.35">
      <c r="G4684" s="1"/>
    </row>
    <row r="4685" spans="7:7" x14ac:dyDescent="0.35">
      <c r="G4685" s="1"/>
    </row>
    <row r="4686" spans="7:7" x14ac:dyDescent="0.35">
      <c r="G4686" s="1"/>
    </row>
    <row r="4687" spans="7:7" x14ac:dyDescent="0.35">
      <c r="G4687" s="1"/>
    </row>
    <row r="4688" spans="7:7" x14ac:dyDescent="0.35">
      <c r="G4688" s="1"/>
    </row>
    <row r="4689" spans="7:7" x14ac:dyDescent="0.35">
      <c r="G4689" s="1"/>
    </row>
    <row r="4690" spans="7:7" x14ac:dyDescent="0.35">
      <c r="G4690" s="1"/>
    </row>
    <row r="4691" spans="7:7" x14ac:dyDescent="0.35">
      <c r="G4691" s="1"/>
    </row>
    <row r="4692" spans="7:7" x14ac:dyDescent="0.35">
      <c r="G4692" s="1"/>
    </row>
    <row r="4693" spans="7:7" x14ac:dyDescent="0.35">
      <c r="G4693" s="1"/>
    </row>
    <row r="4694" spans="7:7" x14ac:dyDescent="0.35">
      <c r="G4694" s="1"/>
    </row>
    <row r="4695" spans="7:7" x14ac:dyDescent="0.35">
      <c r="G4695" s="1"/>
    </row>
    <row r="4696" spans="7:7" x14ac:dyDescent="0.35">
      <c r="G4696" s="1"/>
    </row>
    <row r="4697" spans="7:7" x14ac:dyDescent="0.35">
      <c r="G4697" s="1"/>
    </row>
    <row r="4698" spans="7:7" x14ac:dyDescent="0.35">
      <c r="G4698" s="1"/>
    </row>
    <row r="4699" spans="7:7" x14ac:dyDescent="0.35">
      <c r="G4699" s="1"/>
    </row>
    <row r="4700" spans="7:7" x14ac:dyDescent="0.35">
      <c r="G4700" s="1"/>
    </row>
    <row r="4701" spans="7:7" x14ac:dyDescent="0.35">
      <c r="G4701" s="1"/>
    </row>
    <row r="4702" spans="7:7" x14ac:dyDescent="0.35">
      <c r="G4702" s="1"/>
    </row>
    <row r="4703" spans="7:7" x14ac:dyDescent="0.35">
      <c r="G4703" s="1"/>
    </row>
    <row r="4704" spans="7:7" x14ac:dyDescent="0.35">
      <c r="G4704" s="1"/>
    </row>
    <row r="4705" spans="7:7" x14ac:dyDescent="0.35">
      <c r="G4705" s="1"/>
    </row>
    <row r="4706" spans="7:7" x14ac:dyDescent="0.35">
      <c r="G4706" s="1"/>
    </row>
    <row r="4707" spans="7:7" x14ac:dyDescent="0.35">
      <c r="G4707" s="1"/>
    </row>
    <row r="4708" spans="7:7" x14ac:dyDescent="0.35">
      <c r="G4708" s="1"/>
    </row>
    <row r="4709" spans="7:7" x14ac:dyDescent="0.35">
      <c r="G4709" s="1"/>
    </row>
    <row r="4710" spans="7:7" x14ac:dyDescent="0.35">
      <c r="G4710" s="1"/>
    </row>
    <row r="4711" spans="7:7" x14ac:dyDescent="0.35">
      <c r="G4711" s="1"/>
    </row>
    <row r="4712" spans="7:7" x14ac:dyDescent="0.35">
      <c r="G4712" s="1"/>
    </row>
    <row r="4713" spans="7:7" x14ac:dyDescent="0.35">
      <c r="G4713" s="1"/>
    </row>
    <row r="4714" spans="7:7" x14ac:dyDescent="0.35">
      <c r="G4714" s="1"/>
    </row>
    <row r="4715" spans="7:7" x14ac:dyDescent="0.35">
      <c r="G4715" s="1"/>
    </row>
    <row r="4716" spans="7:7" x14ac:dyDescent="0.35">
      <c r="G4716" s="1"/>
    </row>
    <row r="4717" spans="7:7" x14ac:dyDescent="0.35">
      <c r="G4717" s="1"/>
    </row>
    <row r="4718" spans="7:7" x14ac:dyDescent="0.35">
      <c r="G4718" s="1"/>
    </row>
    <row r="4719" spans="7:7" x14ac:dyDescent="0.35">
      <c r="G4719" s="1"/>
    </row>
    <row r="4720" spans="7:7" x14ac:dyDescent="0.35">
      <c r="G4720" s="1"/>
    </row>
    <row r="4721" spans="7:7" x14ac:dyDescent="0.35">
      <c r="G4721" s="1"/>
    </row>
    <row r="4722" spans="7:7" x14ac:dyDescent="0.35">
      <c r="G4722" s="1"/>
    </row>
    <row r="4723" spans="7:7" x14ac:dyDescent="0.35">
      <c r="G4723" s="1"/>
    </row>
    <row r="4724" spans="7:7" x14ac:dyDescent="0.35">
      <c r="G4724" s="1"/>
    </row>
    <row r="4725" spans="7:7" x14ac:dyDescent="0.35">
      <c r="G4725" s="1"/>
    </row>
    <row r="4726" spans="7:7" x14ac:dyDescent="0.35">
      <c r="G4726" s="1"/>
    </row>
    <row r="4727" spans="7:7" x14ac:dyDescent="0.35">
      <c r="G4727" s="1"/>
    </row>
    <row r="4728" spans="7:7" x14ac:dyDescent="0.35">
      <c r="G4728" s="1"/>
    </row>
    <row r="4729" spans="7:7" x14ac:dyDescent="0.35">
      <c r="G4729" s="1"/>
    </row>
    <row r="4730" spans="7:7" x14ac:dyDescent="0.35">
      <c r="G4730" s="1"/>
    </row>
    <row r="4731" spans="7:7" x14ac:dyDescent="0.35">
      <c r="G4731" s="1"/>
    </row>
    <row r="4732" spans="7:7" x14ac:dyDescent="0.35">
      <c r="G4732" s="1"/>
    </row>
    <row r="4733" spans="7:7" x14ac:dyDescent="0.35">
      <c r="G4733" s="1"/>
    </row>
    <row r="4734" spans="7:7" x14ac:dyDescent="0.35">
      <c r="G4734" s="1"/>
    </row>
    <row r="4735" spans="7:7" x14ac:dyDescent="0.35">
      <c r="G4735" s="1"/>
    </row>
    <row r="4736" spans="7:7" x14ac:dyDescent="0.35">
      <c r="G4736" s="1"/>
    </row>
    <row r="4737" spans="7:7" x14ac:dyDescent="0.35">
      <c r="G4737" s="1"/>
    </row>
    <row r="4738" spans="7:7" x14ac:dyDescent="0.35">
      <c r="G4738" s="1"/>
    </row>
    <row r="4739" spans="7:7" x14ac:dyDescent="0.35">
      <c r="G4739" s="1"/>
    </row>
    <row r="4740" spans="7:7" x14ac:dyDescent="0.35">
      <c r="G4740" s="1"/>
    </row>
    <row r="4741" spans="7:7" x14ac:dyDescent="0.35">
      <c r="G4741" s="1"/>
    </row>
    <row r="4742" spans="7:7" x14ac:dyDescent="0.35">
      <c r="G4742" s="1"/>
    </row>
    <row r="4743" spans="7:7" x14ac:dyDescent="0.35">
      <c r="G4743" s="1"/>
    </row>
    <row r="4744" spans="7:7" x14ac:dyDescent="0.35">
      <c r="G4744" s="1"/>
    </row>
    <row r="4745" spans="7:7" x14ac:dyDescent="0.35">
      <c r="G4745" s="1"/>
    </row>
    <row r="4746" spans="7:7" x14ac:dyDescent="0.35">
      <c r="G4746" s="1"/>
    </row>
    <row r="4747" spans="7:7" x14ac:dyDescent="0.35">
      <c r="G4747" s="1"/>
    </row>
    <row r="4748" spans="7:7" x14ac:dyDescent="0.35">
      <c r="G4748" s="1"/>
    </row>
    <row r="4749" spans="7:7" x14ac:dyDescent="0.35">
      <c r="G4749" s="1"/>
    </row>
    <row r="4750" spans="7:7" x14ac:dyDescent="0.35">
      <c r="G4750" s="1"/>
    </row>
    <row r="4751" spans="7:7" x14ac:dyDescent="0.35">
      <c r="G4751" s="1"/>
    </row>
    <row r="4752" spans="7:7" x14ac:dyDescent="0.35">
      <c r="G4752" s="1"/>
    </row>
    <row r="4753" spans="7:7" x14ac:dyDescent="0.35">
      <c r="G4753" s="1"/>
    </row>
    <row r="4754" spans="7:7" x14ac:dyDescent="0.35">
      <c r="G4754" s="1"/>
    </row>
    <row r="4755" spans="7:7" x14ac:dyDescent="0.35">
      <c r="G4755" s="1"/>
    </row>
    <row r="4756" spans="7:7" x14ac:dyDescent="0.35">
      <c r="G4756" s="1"/>
    </row>
    <row r="4757" spans="7:7" x14ac:dyDescent="0.35">
      <c r="G4757" s="1"/>
    </row>
    <row r="4758" spans="7:7" x14ac:dyDescent="0.35">
      <c r="G4758" s="1"/>
    </row>
    <row r="4759" spans="7:7" x14ac:dyDescent="0.35">
      <c r="G4759" s="1"/>
    </row>
    <row r="4760" spans="7:7" x14ac:dyDescent="0.35">
      <c r="G4760" s="1"/>
    </row>
    <row r="4761" spans="7:7" x14ac:dyDescent="0.35">
      <c r="G4761" s="1"/>
    </row>
    <row r="4762" spans="7:7" x14ac:dyDescent="0.35">
      <c r="G4762" s="1"/>
    </row>
    <row r="4763" spans="7:7" x14ac:dyDescent="0.35">
      <c r="G4763" s="1"/>
    </row>
    <row r="4764" spans="7:7" x14ac:dyDescent="0.35">
      <c r="G4764" s="1"/>
    </row>
    <row r="4765" spans="7:7" x14ac:dyDescent="0.35">
      <c r="G4765" s="1"/>
    </row>
    <row r="4766" spans="7:7" x14ac:dyDescent="0.35">
      <c r="G4766" s="1"/>
    </row>
    <row r="4767" spans="7:7" x14ac:dyDescent="0.35">
      <c r="G4767" s="1"/>
    </row>
    <row r="4768" spans="7:7" x14ac:dyDescent="0.35">
      <c r="G4768" s="1"/>
    </row>
    <row r="4769" spans="7:7" x14ac:dyDescent="0.35">
      <c r="G4769" s="1"/>
    </row>
    <row r="4770" spans="7:7" x14ac:dyDescent="0.35">
      <c r="G4770" s="1"/>
    </row>
    <row r="4771" spans="7:7" x14ac:dyDescent="0.35">
      <c r="G4771" s="1"/>
    </row>
    <row r="4772" spans="7:7" x14ac:dyDescent="0.35">
      <c r="G4772" s="1"/>
    </row>
    <row r="4773" spans="7:7" x14ac:dyDescent="0.35">
      <c r="G4773" s="1"/>
    </row>
    <row r="4774" spans="7:7" x14ac:dyDescent="0.35">
      <c r="G4774" s="1"/>
    </row>
    <row r="4775" spans="7:7" x14ac:dyDescent="0.35">
      <c r="G4775" s="1"/>
    </row>
    <row r="4776" spans="7:7" x14ac:dyDescent="0.35">
      <c r="G4776" s="1"/>
    </row>
    <row r="4777" spans="7:7" x14ac:dyDescent="0.35">
      <c r="G4777" s="1"/>
    </row>
    <row r="4778" spans="7:7" x14ac:dyDescent="0.35">
      <c r="G4778" s="1"/>
    </row>
    <row r="4779" spans="7:7" x14ac:dyDescent="0.35">
      <c r="G4779" s="1"/>
    </row>
    <row r="4780" spans="7:7" x14ac:dyDescent="0.35">
      <c r="G4780" s="1"/>
    </row>
    <row r="4781" spans="7:7" x14ac:dyDescent="0.35">
      <c r="G4781" s="1"/>
    </row>
    <row r="4782" spans="7:7" x14ac:dyDescent="0.35">
      <c r="G4782" s="1"/>
    </row>
    <row r="4783" spans="7:7" x14ac:dyDescent="0.35">
      <c r="G4783" s="1"/>
    </row>
    <row r="4784" spans="7:7" x14ac:dyDescent="0.35">
      <c r="G4784" s="1"/>
    </row>
    <row r="4785" spans="7:7" x14ac:dyDescent="0.35">
      <c r="G4785" s="1"/>
    </row>
    <row r="4786" spans="7:7" x14ac:dyDescent="0.35">
      <c r="G4786" s="1"/>
    </row>
    <row r="4787" spans="7:7" x14ac:dyDescent="0.35">
      <c r="G4787" s="1"/>
    </row>
    <row r="4788" spans="7:7" x14ac:dyDescent="0.35">
      <c r="G4788" s="1"/>
    </row>
    <row r="4789" spans="7:7" x14ac:dyDescent="0.35">
      <c r="G4789" s="1"/>
    </row>
    <row r="4790" spans="7:7" x14ac:dyDescent="0.35">
      <c r="G4790" s="1"/>
    </row>
    <row r="4791" spans="7:7" x14ac:dyDescent="0.35">
      <c r="G4791" s="1"/>
    </row>
    <row r="4792" spans="7:7" x14ac:dyDescent="0.35">
      <c r="G4792" s="1"/>
    </row>
    <row r="4793" spans="7:7" x14ac:dyDescent="0.35">
      <c r="G4793" s="1"/>
    </row>
    <row r="4794" spans="7:7" x14ac:dyDescent="0.35">
      <c r="G4794" s="1"/>
    </row>
    <row r="4795" spans="7:7" x14ac:dyDescent="0.35">
      <c r="G4795" s="1"/>
    </row>
    <row r="4796" spans="7:7" x14ac:dyDescent="0.35">
      <c r="G4796" s="1"/>
    </row>
    <row r="4797" spans="7:7" x14ac:dyDescent="0.35">
      <c r="G4797" s="1"/>
    </row>
    <row r="4798" spans="7:7" x14ac:dyDescent="0.35">
      <c r="G4798" s="1"/>
    </row>
    <row r="4799" spans="7:7" x14ac:dyDescent="0.35">
      <c r="G4799" s="1"/>
    </row>
    <row r="4800" spans="7:7" x14ac:dyDescent="0.35">
      <c r="G4800" s="1"/>
    </row>
    <row r="4801" spans="7:7" x14ac:dyDescent="0.35">
      <c r="G4801" s="1"/>
    </row>
    <row r="4802" spans="7:7" x14ac:dyDescent="0.35">
      <c r="G4802" s="1"/>
    </row>
    <row r="4803" spans="7:7" x14ac:dyDescent="0.35">
      <c r="G4803" s="1"/>
    </row>
    <row r="4804" spans="7:7" x14ac:dyDescent="0.35">
      <c r="G4804" s="1"/>
    </row>
    <row r="4805" spans="7:7" x14ac:dyDescent="0.35">
      <c r="G4805" s="1"/>
    </row>
    <row r="4806" spans="7:7" x14ac:dyDescent="0.35">
      <c r="G4806" s="1"/>
    </row>
    <row r="4807" spans="7:7" x14ac:dyDescent="0.35">
      <c r="G4807" s="1"/>
    </row>
    <row r="4808" spans="7:7" x14ac:dyDescent="0.35">
      <c r="G4808" s="1"/>
    </row>
    <row r="4809" spans="7:7" x14ac:dyDescent="0.35">
      <c r="G4809" s="1"/>
    </row>
    <row r="4810" spans="7:7" x14ac:dyDescent="0.35">
      <c r="G4810" s="1"/>
    </row>
    <row r="4811" spans="7:7" x14ac:dyDescent="0.35">
      <c r="G4811" s="1"/>
    </row>
    <row r="4812" spans="7:7" x14ac:dyDescent="0.35">
      <c r="G4812" s="1"/>
    </row>
    <row r="4813" spans="7:7" x14ac:dyDescent="0.35">
      <c r="G4813" s="1"/>
    </row>
    <row r="4814" spans="7:7" x14ac:dyDescent="0.35">
      <c r="G4814" s="1"/>
    </row>
    <row r="4815" spans="7:7" x14ac:dyDescent="0.35">
      <c r="G4815" s="1"/>
    </row>
    <row r="4816" spans="7:7" x14ac:dyDescent="0.35">
      <c r="G4816" s="1"/>
    </row>
    <row r="4817" spans="7:7" x14ac:dyDescent="0.35">
      <c r="G4817" s="1"/>
    </row>
    <row r="4818" spans="7:7" x14ac:dyDescent="0.35">
      <c r="G4818" s="1"/>
    </row>
    <row r="4819" spans="7:7" x14ac:dyDescent="0.35">
      <c r="G4819" s="1"/>
    </row>
    <row r="4820" spans="7:7" x14ac:dyDescent="0.35">
      <c r="G4820" s="1"/>
    </row>
    <row r="4821" spans="7:7" x14ac:dyDescent="0.35">
      <c r="G4821" s="1"/>
    </row>
    <row r="4822" spans="7:7" x14ac:dyDescent="0.35">
      <c r="G4822" s="1"/>
    </row>
    <row r="4823" spans="7:7" x14ac:dyDescent="0.35">
      <c r="G4823" s="1"/>
    </row>
    <row r="4824" spans="7:7" x14ac:dyDescent="0.35">
      <c r="G4824" s="1"/>
    </row>
    <row r="4825" spans="7:7" x14ac:dyDescent="0.35">
      <c r="G4825" s="1"/>
    </row>
    <row r="4826" spans="7:7" x14ac:dyDescent="0.35">
      <c r="G4826" s="1"/>
    </row>
    <row r="4827" spans="7:7" x14ac:dyDescent="0.35">
      <c r="G4827" s="1"/>
    </row>
    <row r="4828" spans="7:7" x14ac:dyDescent="0.35">
      <c r="G4828" s="1"/>
    </row>
    <row r="4829" spans="7:7" x14ac:dyDescent="0.35">
      <c r="G4829" s="1"/>
    </row>
    <row r="4830" spans="7:7" x14ac:dyDescent="0.35">
      <c r="G4830" s="1"/>
    </row>
    <row r="4831" spans="7:7" x14ac:dyDescent="0.35">
      <c r="G4831" s="1"/>
    </row>
    <row r="4832" spans="7:7" x14ac:dyDescent="0.35">
      <c r="G4832" s="1"/>
    </row>
    <row r="4833" spans="7:7" x14ac:dyDescent="0.35">
      <c r="G4833" s="1"/>
    </row>
    <row r="4834" spans="7:7" x14ac:dyDescent="0.35">
      <c r="G4834" s="1"/>
    </row>
    <row r="4835" spans="7:7" x14ac:dyDescent="0.35">
      <c r="G4835" s="1"/>
    </row>
    <row r="4836" spans="7:7" x14ac:dyDescent="0.35">
      <c r="G4836" s="1"/>
    </row>
    <row r="4837" spans="7:7" x14ac:dyDescent="0.35">
      <c r="G4837" s="1"/>
    </row>
    <row r="4838" spans="7:7" x14ac:dyDescent="0.35">
      <c r="G4838" s="1"/>
    </row>
    <row r="4839" spans="7:7" x14ac:dyDescent="0.35">
      <c r="G4839" s="1"/>
    </row>
    <row r="4840" spans="7:7" x14ac:dyDescent="0.35">
      <c r="G4840" s="1"/>
    </row>
    <row r="4841" spans="7:7" x14ac:dyDescent="0.35">
      <c r="G4841" s="1"/>
    </row>
    <row r="4842" spans="7:7" x14ac:dyDescent="0.35">
      <c r="G4842" s="1"/>
    </row>
    <row r="4843" spans="7:7" x14ac:dyDescent="0.35">
      <c r="G4843" s="1"/>
    </row>
    <row r="4844" spans="7:7" x14ac:dyDescent="0.35">
      <c r="G4844" s="1"/>
    </row>
    <row r="4845" spans="7:7" x14ac:dyDescent="0.35">
      <c r="G4845" s="1"/>
    </row>
    <row r="4846" spans="7:7" x14ac:dyDescent="0.35">
      <c r="G4846" s="1"/>
    </row>
    <row r="4847" spans="7:7" x14ac:dyDescent="0.35">
      <c r="G4847" s="1"/>
    </row>
    <row r="4848" spans="7:7" x14ac:dyDescent="0.35">
      <c r="G4848" s="1"/>
    </row>
    <row r="4849" spans="7:7" x14ac:dyDescent="0.35">
      <c r="G4849" s="1"/>
    </row>
    <row r="4850" spans="7:7" x14ac:dyDescent="0.35">
      <c r="G4850" s="1"/>
    </row>
    <row r="4851" spans="7:7" x14ac:dyDescent="0.35">
      <c r="G4851" s="1"/>
    </row>
    <row r="4852" spans="7:7" x14ac:dyDescent="0.35">
      <c r="G4852" s="1"/>
    </row>
    <row r="4853" spans="7:7" x14ac:dyDescent="0.35">
      <c r="G4853" s="1"/>
    </row>
    <row r="4854" spans="7:7" x14ac:dyDescent="0.35">
      <c r="G4854" s="1"/>
    </row>
    <row r="4855" spans="7:7" x14ac:dyDescent="0.35">
      <c r="G4855" s="1"/>
    </row>
    <row r="4856" spans="7:7" x14ac:dyDescent="0.35">
      <c r="G4856" s="1"/>
    </row>
    <row r="4857" spans="7:7" x14ac:dyDescent="0.35">
      <c r="G4857" s="1"/>
    </row>
    <row r="4858" spans="7:7" x14ac:dyDescent="0.35">
      <c r="G4858" s="1"/>
    </row>
    <row r="4859" spans="7:7" x14ac:dyDescent="0.35">
      <c r="G4859" s="1"/>
    </row>
    <row r="4860" spans="7:7" x14ac:dyDescent="0.35">
      <c r="G4860" s="1"/>
    </row>
    <row r="4861" spans="7:7" x14ac:dyDescent="0.35">
      <c r="G4861" s="1"/>
    </row>
    <row r="4862" spans="7:7" x14ac:dyDescent="0.35">
      <c r="G4862" s="1"/>
    </row>
    <row r="4863" spans="7:7" x14ac:dyDescent="0.35">
      <c r="G4863" s="1"/>
    </row>
    <row r="4864" spans="7:7" x14ac:dyDescent="0.35">
      <c r="G4864" s="1"/>
    </row>
    <row r="4865" spans="7:7" x14ac:dyDescent="0.35">
      <c r="G4865" s="1"/>
    </row>
    <row r="4866" spans="7:7" x14ac:dyDescent="0.35">
      <c r="G4866" s="1"/>
    </row>
    <row r="4867" spans="7:7" x14ac:dyDescent="0.35">
      <c r="G4867" s="1"/>
    </row>
    <row r="4868" spans="7:7" x14ac:dyDescent="0.35">
      <c r="G4868" s="1"/>
    </row>
    <row r="4869" spans="7:7" x14ac:dyDescent="0.35">
      <c r="G4869" s="1"/>
    </row>
    <row r="4870" spans="7:7" x14ac:dyDescent="0.35">
      <c r="G4870" s="1"/>
    </row>
    <row r="4871" spans="7:7" x14ac:dyDescent="0.35">
      <c r="G4871" s="1"/>
    </row>
    <row r="4872" spans="7:7" x14ac:dyDescent="0.35">
      <c r="G4872" s="1"/>
    </row>
    <row r="4873" spans="7:7" x14ac:dyDescent="0.35">
      <c r="G4873" s="1"/>
    </row>
    <row r="4874" spans="7:7" x14ac:dyDescent="0.35">
      <c r="G4874" s="1"/>
    </row>
    <row r="4875" spans="7:7" x14ac:dyDescent="0.35">
      <c r="G4875" s="1"/>
    </row>
    <row r="4876" spans="7:7" x14ac:dyDescent="0.35">
      <c r="G4876" s="1"/>
    </row>
    <row r="4877" spans="7:7" x14ac:dyDescent="0.35">
      <c r="G4877" s="1"/>
    </row>
    <row r="4878" spans="7:7" x14ac:dyDescent="0.35">
      <c r="G4878" s="1"/>
    </row>
    <row r="4879" spans="7:7" x14ac:dyDescent="0.35">
      <c r="G4879" s="1"/>
    </row>
    <row r="4880" spans="7:7" x14ac:dyDescent="0.35">
      <c r="G4880" s="1"/>
    </row>
    <row r="4881" spans="7:7" x14ac:dyDescent="0.35">
      <c r="G4881" s="1"/>
    </row>
    <row r="4882" spans="7:7" x14ac:dyDescent="0.35">
      <c r="G4882" s="1"/>
    </row>
    <row r="4883" spans="7:7" x14ac:dyDescent="0.35">
      <c r="G4883" s="1"/>
    </row>
    <row r="4884" spans="7:7" x14ac:dyDescent="0.35">
      <c r="G4884" s="1"/>
    </row>
    <row r="4885" spans="7:7" x14ac:dyDescent="0.35">
      <c r="G4885" s="1"/>
    </row>
    <row r="4886" spans="7:7" x14ac:dyDescent="0.35">
      <c r="G4886" s="1"/>
    </row>
    <row r="4887" spans="7:7" x14ac:dyDescent="0.35">
      <c r="G4887" s="1"/>
    </row>
    <row r="4888" spans="7:7" x14ac:dyDescent="0.35">
      <c r="G4888" s="1"/>
    </row>
    <row r="4889" spans="7:7" x14ac:dyDescent="0.35">
      <c r="G4889" s="1"/>
    </row>
    <row r="4890" spans="7:7" x14ac:dyDescent="0.35">
      <c r="G4890" s="1"/>
    </row>
    <row r="4891" spans="7:7" x14ac:dyDescent="0.35">
      <c r="G4891" s="1"/>
    </row>
    <row r="4892" spans="7:7" x14ac:dyDescent="0.35">
      <c r="G4892" s="1"/>
    </row>
    <row r="4893" spans="7:7" x14ac:dyDescent="0.35">
      <c r="G4893" s="1"/>
    </row>
    <row r="4894" spans="7:7" x14ac:dyDescent="0.35">
      <c r="G4894" s="1"/>
    </row>
    <row r="4895" spans="7:7" x14ac:dyDescent="0.35">
      <c r="G4895" s="1"/>
    </row>
    <row r="4896" spans="7:7" x14ac:dyDescent="0.35">
      <c r="G4896" s="1"/>
    </row>
    <row r="4897" spans="7:7" x14ac:dyDescent="0.35">
      <c r="G4897" s="1"/>
    </row>
    <row r="4898" spans="7:7" x14ac:dyDescent="0.35">
      <c r="G4898" s="1"/>
    </row>
    <row r="4899" spans="7:7" x14ac:dyDescent="0.35">
      <c r="G4899" s="1"/>
    </row>
    <row r="4900" spans="7:7" x14ac:dyDescent="0.35">
      <c r="G4900" s="1"/>
    </row>
    <row r="4901" spans="7:7" x14ac:dyDescent="0.35">
      <c r="G4901" s="1"/>
    </row>
    <row r="4902" spans="7:7" x14ac:dyDescent="0.35">
      <c r="G4902" s="1"/>
    </row>
    <row r="4903" spans="7:7" x14ac:dyDescent="0.35">
      <c r="G4903" s="1"/>
    </row>
    <row r="4904" spans="7:7" x14ac:dyDescent="0.35">
      <c r="G4904" s="1"/>
    </row>
    <row r="4905" spans="7:7" x14ac:dyDescent="0.35">
      <c r="G4905" s="1"/>
    </row>
    <row r="4906" spans="7:7" x14ac:dyDescent="0.35">
      <c r="G4906" s="1"/>
    </row>
    <row r="4907" spans="7:7" x14ac:dyDescent="0.35">
      <c r="G4907" s="1"/>
    </row>
    <row r="4908" spans="7:7" x14ac:dyDescent="0.35">
      <c r="G4908" s="1"/>
    </row>
    <row r="4909" spans="7:7" x14ac:dyDescent="0.35">
      <c r="G4909" s="1"/>
    </row>
    <row r="4910" spans="7:7" x14ac:dyDescent="0.35">
      <c r="G4910" s="1"/>
    </row>
    <row r="4911" spans="7:7" x14ac:dyDescent="0.35">
      <c r="G4911" s="1"/>
    </row>
    <row r="4912" spans="7:7" x14ac:dyDescent="0.35">
      <c r="G4912" s="1"/>
    </row>
    <row r="4913" spans="7:7" x14ac:dyDescent="0.35">
      <c r="G4913" s="1"/>
    </row>
    <row r="4914" spans="7:7" x14ac:dyDescent="0.35">
      <c r="G4914" s="1"/>
    </row>
    <row r="4915" spans="7:7" x14ac:dyDescent="0.35">
      <c r="G4915" s="1"/>
    </row>
    <row r="4916" spans="7:7" x14ac:dyDescent="0.35">
      <c r="G4916" s="1"/>
    </row>
    <row r="4917" spans="7:7" x14ac:dyDescent="0.35">
      <c r="G4917" s="1"/>
    </row>
    <row r="4918" spans="7:7" x14ac:dyDescent="0.35">
      <c r="G4918" s="1"/>
    </row>
    <row r="4919" spans="7:7" x14ac:dyDescent="0.35">
      <c r="G4919" s="1"/>
    </row>
    <row r="4920" spans="7:7" x14ac:dyDescent="0.35">
      <c r="G4920" s="1"/>
    </row>
    <row r="4921" spans="7:7" x14ac:dyDescent="0.35">
      <c r="G4921" s="1"/>
    </row>
    <row r="4922" spans="7:7" x14ac:dyDescent="0.35">
      <c r="G4922" s="1"/>
    </row>
    <row r="4923" spans="7:7" x14ac:dyDescent="0.35">
      <c r="G4923" s="1"/>
    </row>
    <row r="4924" spans="7:7" x14ac:dyDescent="0.35">
      <c r="G4924" s="1"/>
    </row>
    <row r="4925" spans="7:7" x14ac:dyDescent="0.35">
      <c r="G4925" s="1"/>
    </row>
    <row r="4926" spans="7:7" x14ac:dyDescent="0.35">
      <c r="G4926" s="1"/>
    </row>
    <row r="4927" spans="7:7" x14ac:dyDescent="0.35">
      <c r="G4927" s="1"/>
    </row>
    <row r="4928" spans="7:7" x14ac:dyDescent="0.35">
      <c r="G4928" s="1"/>
    </row>
    <row r="4929" spans="7:7" x14ac:dyDescent="0.35">
      <c r="G4929" s="1"/>
    </row>
    <row r="4930" spans="7:7" x14ac:dyDescent="0.35">
      <c r="G4930" s="1"/>
    </row>
    <row r="4931" spans="7:7" x14ac:dyDescent="0.35">
      <c r="G4931" s="1"/>
    </row>
    <row r="4932" spans="7:7" x14ac:dyDescent="0.35">
      <c r="G4932" s="1"/>
    </row>
    <row r="4933" spans="7:7" x14ac:dyDescent="0.35">
      <c r="G4933" s="1"/>
    </row>
    <row r="4934" spans="7:7" x14ac:dyDescent="0.35">
      <c r="G4934" s="1"/>
    </row>
    <row r="4935" spans="7:7" x14ac:dyDescent="0.35">
      <c r="G4935" s="1"/>
    </row>
    <row r="4936" spans="7:7" x14ac:dyDescent="0.35">
      <c r="G4936" s="1"/>
    </row>
    <row r="4937" spans="7:7" x14ac:dyDescent="0.35">
      <c r="G4937" s="1"/>
    </row>
    <row r="4938" spans="7:7" x14ac:dyDescent="0.35">
      <c r="G4938" s="1"/>
    </row>
    <row r="4939" spans="7:7" x14ac:dyDescent="0.35">
      <c r="G4939" s="1"/>
    </row>
    <row r="4940" spans="7:7" x14ac:dyDescent="0.35">
      <c r="G4940" s="1"/>
    </row>
    <row r="4941" spans="7:7" x14ac:dyDescent="0.35">
      <c r="G4941" s="1"/>
    </row>
    <row r="4942" spans="7:7" x14ac:dyDescent="0.35">
      <c r="G4942" s="1"/>
    </row>
    <row r="4943" spans="7:7" x14ac:dyDescent="0.35">
      <c r="G4943" s="1"/>
    </row>
    <row r="4944" spans="7:7" x14ac:dyDescent="0.35">
      <c r="G4944" s="1"/>
    </row>
    <row r="4945" spans="7:7" x14ac:dyDescent="0.35">
      <c r="G4945" s="1"/>
    </row>
    <row r="4946" spans="7:7" x14ac:dyDescent="0.35">
      <c r="G4946" s="1"/>
    </row>
    <row r="4947" spans="7:7" x14ac:dyDescent="0.35">
      <c r="G4947" s="1"/>
    </row>
    <row r="4948" spans="7:7" x14ac:dyDescent="0.35">
      <c r="G4948" s="1"/>
    </row>
    <row r="4949" spans="7:7" x14ac:dyDescent="0.35">
      <c r="G4949" s="1"/>
    </row>
    <row r="4950" spans="7:7" x14ac:dyDescent="0.35">
      <c r="G4950" s="1"/>
    </row>
    <row r="4951" spans="7:7" x14ac:dyDescent="0.35">
      <c r="G4951" s="1"/>
    </row>
    <row r="4952" spans="7:7" x14ac:dyDescent="0.35">
      <c r="G4952" s="1"/>
    </row>
    <row r="4953" spans="7:7" x14ac:dyDescent="0.35">
      <c r="G4953" s="1"/>
    </row>
    <row r="4954" spans="7:7" x14ac:dyDescent="0.35">
      <c r="G4954" s="1"/>
    </row>
    <row r="4955" spans="7:7" x14ac:dyDescent="0.35">
      <c r="G4955" s="1"/>
    </row>
    <row r="4956" spans="7:7" x14ac:dyDescent="0.35">
      <c r="G4956" s="1"/>
    </row>
    <row r="4957" spans="7:7" x14ac:dyDescent="0.35">
      <c r="G4957" s="1"/>
    </row>
    <row r="4958" spans="7:7" x14ac:dyDescent="0.35">
      <c r="G4958" s="1"/>
    </row>
    <row r="4959" spans="7:7" x14ac:dyDescent="0.35">
      <c r="G4959" s="1"/>
    </row>
    <row r="4960" spans="7:7" x14ac:dyDescent="0.35">
      <c r="G4960" s="1"/>
    </row>
    <row r="4961" spans="7:7" x14ac:dyDescent="0.35">
      <c r="G4961" s="1"/>
    </row>
    <row r="4962" spans="7:7" x14ac:dyDescent="0.35">
      <c r="G4962" s="1"/>
    </row>
    <row r="4963" spans="7:7" x14ac:dyDescent="0.35">
      <c r="G4963" s="1"/>
    </row>
    <row r="4964" spans="7:7" x14ac:dyDescent="0.35">
      <c r="G4964" s="1"/>
    </row>
    <row r="4965" spans="7:7" x14ac:dyDescent="0.35">
      <c r="G4965" s="1"/>
    </row>
    <row r="4966" spans="7:7" x14ac:dyDescent="0.35">
      <c r="G4966" s="1"/>
    </row>
    <row r="4967" spans="7:7" x14ac:dyDescent="0.35">
      <c r="G4967" s="1"/>
    </row>
    <row r="4968" spans="7:7" x14ac:dyDescent="0.35">
      <c r="G4968" s="1"/>
    </row>
    <row r="4969" spans="7:7" x14ac:dyDescent="0.35">
      <c r="G4969" s="1"/>
    </row>
    <row r="4970" spans="7:7" x14ac:dyDescent="0.35">
      <c r="G4970" s="1"/>
    </row>
    <row r="4971" spans="7:7" x14ac:dyDescent="0.35">
      <c r="G4971" s="1"/>
    </row>
    <row r="4972" spans="7:7" x14ac:dyDescent="0.35">
      <c r="G4972" s="1"/>
    </row>
    <row r="4973" spans="7:7" x14ac:dyDescent="0.35">
      <c r="G4973" s="1"/>
    </row>
    <row r="4974" spans="7:7" x14ac:dyDescent="0.35">
      <c r="G4974" s="1"/>
    </row>
    <row r="4975" spans="7:7" x14ac:dyDescent="0.35">
      <c r="G4975" s="1"/>
    </row>
    <row r="4976" spans="7:7" x14ac:dyDescent="0.35">
      <c r="G4976" s="1"/>
    </row>
    <row r="4977" spans="7:7" x14ac:dyDescent="0.35">
      <c r="G4977" s="1"/>
    </row>
    <row r="4978" spans="7:7" x14ac:dyDescent="0.35">
      <c r="G4978" s="1"/>
    </row>
    <row r="4979" spans="7:7" x14ac:dyDescent="0.35">
      <c r="G4979" s="1"/>
    </row>
    <row r="4980" spans="7:7" x14ac:dyDescent="0.35">
      <c r="G4980" s="1"/>
    </row>
    <row r="4981" spans="7:7" x14ac:dyDescent="0.35">
      <c r="G4981" s="1"/>
    </row>
    <row r="4982" spans="7:7" x14ac:dyDescent="0.35">
      <c r="G4982" s="1"/>
    </row>
    <row r="4983" spans="7:7" x14ac:dyDescent="0.35">
      <c r="G4983" s="1"/>
    </row>
    <row r="4984" spans="7:7" x14ac:dyDescent="0.35">
      <c r="G4984" s="1"/>
    </row>
    <row r="4985" spans="7:7" x14ac:dyDescent="0.35">
      <c r="G4985" s="1"/>
    </row>
    <row r="4986" spans="7:7" x14ac:dyDescent="0.35">
      <c r="G4986" s="1"/>
    </row>
    <row r="4987" spans="7:7" x14ac:dyDescent="0.35">
      <c r="G4987" s="1"/>
    </row>
    <row r="4988" spans="7:7" x14ac:dyDescent="0.35">
      <c r="G4988" s="1"/>
    </row>
    <row r="4989" spans="7:7" x14ac:dyDescent="0.35">
      <c r="G4989" s="1"/>
    </row>
    <row r="4990" spans="7:7" x14ac:dyDescent="0.35">
      <c r="G4990" s="1"/>
    </row>
    <row r="4991" spans="7:7" x14ac:dyDescent="0.35">
      <c r="G4991" s="1"/>
    </row>
    <row r="4992" spans="7:7" x14ac:dyDescent="0.35">
      <c r="G4992" s="1"/>
    </row>
    <row r="4993" spans="7:7" x14ac:dyDescent="0.35">
      <c r="G4993" s="1"/>
    </row>
    <row r="4994" spans="7:7" x14ac:dyDescent="0.35">
      <c r="G4994" s="1"/>
    </row>
    <row r="4995" spans="7:7" x14ac:dyDescent="0.35">
      <c r="G4995" s="1"/>
    </row>
    <row r="4996" spans="7:7" x14ac:dyDescent="0.35">
      <c r="G4996" s="1"/>
    </row>
    <row r="4997" spans="7:7" x14ac:dyDescent="0.35">
      <c r="G4997" s="1"/>
    </row>
    <row r="4998" spans="7:7" x14ac:dyDescent="0.35">
      <c r="G4998" s="1"/>
    </row>
    <row r="4999" spans="7:7" x14ac:dyDescent="0.35">
      <c r="G4999" s="1"/>
    </row>
    <row r="5000" spans="7:7" x14ac:dyDescent="0.35">
      <c r="G5000" s="1"/>
    </row>
    <row r="5001" spans="7:7" x14ac:dyDescent="0.35">
      <c r="G5001" s="1"/>
    </row>
    <row r="5002" spans="7:7" x14ac:dyDescent="0.35">
      <c r="G5002" s="1"/>
    </row>
    <row r="5003" spans="7:7" x14ac:dyDescent="0.35">
      <c r="G5003" s="1"/>
    </row>
    <row r="5004" spans="7:7" x14ac:dyDescent="0.35">
      <c r="G5004" s="1"/>
    </row>
    <row r="5005" spans="7:7" x14ac:dyDescent="0.35">
      <c r="G5005" s="1"/>
    </row>
    <row r="5006" spans="7:7" x14ac:dyDescent="0.35">
      <c r="G5006" s="1"/>
    </row>
    <row r="5007" spans="7:7" x14ac:dyDescent="0.35">
      <c r="G5007" s="1"/>
    </row>
    <row r="5008" spans="7:7" x14ac:dyDescent="0.35">
      <c r="G5008" s="1"/>
    </row>
    <row r="5009" spans="7:7" x14ac:dyDescent="0.35">
      <c r="G5009" s="1"/>
    </row>
    <row r="5010" spans="7:7" x14ac:dyDescent="0.35">
      <c r="G5010" s="1"/>
    </row>
    <row r="5011" spans="7:7" x14ac:dyDescent="0.35">
      <c r="G5011" s="1"/>
    </row>
    <row r="5012" spans="7:7" x14ac:dyDescent="0.35">
      <c r="G5012" s="1"/>
    </row>
    <row r="5013" spans="7:7" x14ac:dyDescent="0.35">
      <c r="G5013" s="1"/>
    </row>
    <row r="5014" spans="7:7" x14ac:dyDescent="0.35">
      <c r="G5014" s="1"/>
    </row>
    <row r="5015" spans="7:7" x14ac:dyDescent="0.35">
      <c r="G5015" s="1"/>
    </row>
    <row r="5016" spans="7:7" x14ac:dyDescent="0.35">
      <c r="G5016" s="1"/>
    </row>
    <row r="5017" spans="7:7" x14ac:dyDescent="0.35">
      <c r="G5017" s="1"/>
    </row>
    <row r="5018" spans="7:7" x14ac:dyDescent="0.35">
      <c r="G5018" s="1"/>
    </row>
    <row r="5019" spans="7:7" x14ac:dyDescent="0.35">
      <c r="G5019" s="1"/>
    </row>
    <row r="5020" spans="7:7" x14ac:dyDescent="0.35">
      <c r="G5020" s="1"/>
    </row>
    <row r="5021" spans="7:7" x14ac:dyDescent="0.35">
      <c r="G5021" s="1"/>
    </row>
    <row r="5022" spans="7:7" x14ac:dyDescent="0.35">
      <c r="G5022" s="1"/>
    </row>
    <row r="5023" spans="7:7" x14ac:dyDescent="0.35">
      <c r="G5023" s="1"/>
    </row>
    <row r="5024" spans="7:7" x14ac:dyDescent="0.35">
      <c r="G5024" s="1"/>
    </row>
    <row r="5025" spans="7:7" x14ac:dyDescent="0.35">
      <c r="G5025" s="1"/>
    </row>
    <row r="5026" spans="7:7" x14ac:dyDescent="0.35">
      <c r="G5026" s="1"/>
    </row>
    <row r="5027" spans="7:7" x14ac:dyDescent="0.35">
      <c r="G5027" s="1"/>
    </row>
    <row r="5028" spans="7:7" x14ac:dyDescent="0.35">
      <c r="G5028" s="1"/>
    </row>
    <row r="5029" spans="7:7" x14ac:dyDescent="0.35">
      <c r="G5029" s="1"/>
    </row>
    <row r="5030" spans="7:7" x14ac:dyDescent="0.35">
      <c r="G5030" s="1"/>
    </row>
    <row r="5031" spans="7:7" x14ac:dyDescent="0.35">
      <c r="G5031" s="1"/>
    </row>
    <row r="5032" spans="7:7" x14ac:dyDescent="0.35">
      <c r="G5032" s="1"/>
    </row>
    <row r="5033" spans="7:7" x14ac:dyDescent="0.35">
      <c r="G5033" s="1"/>
    </row>
    <row r="5034" spans="7:7" x14ac:dyDescent="0.35">
      <c r="G5034" s="1"/>
    </row>
    <row r="5035" spans="7:7" x14ac:dyDescent="0.35">
      <c r="G5035" s="1"/>
    </row>
    <row r="5036" spans="7:7" x14ac:dyDescent="0.35">
      <c r="G5036" s="1"/>
    </row>
    <row r="5037" spans="7:7" x14ac:dyDescent="0.35">
      <c r="G5037" s="1"/>
    </row>
    <row r="5038" spans="7:7" x14ac:dyDescent="0.35">
      <c r="G5038" s="1"/>
    </row>
    <row r="5039" spans="7:7" x14ac:dyDescent="0.35">
      <c r="G5039" s="1"/>
    </row>
    <row r="5040" spans="7:7" x14ac:dyDescent="0.35">
      <c r="G5040" s="1"/>
    </row>
    <row r="5041" spans="7:7" x14ac:dyDescent="0.35">
      <c r="G5041" s="1"/>
    </row>
    <row r="5042" spans="7:7" x14ac:dyDescent="0.35">
      <c r="G5042" s="1"/>
    </row>
    <row r="5043" spans="7:7" x14ac:dyDescent="0.35">
      <c r="G5043" s="1"/>
    </row>
    <row r="5044" spans="7:7" x14ac:dyDescent="0.35">
      <c r="G5044" s="1"/>
    </row>
    <row r="5045" spans="7:7" x14ac:dyDescent="0.35">
      <c r="G5045" s="1"/>
    </row>
    <row r="5046" spans="7:7" x14ac:dyDescent="0.35">
      <c r="G5046" s="1"/>
    </row>
    <row r="5047" spans="7:7" x14ac:dyDescent="0.35">
      <c r="G5047" s="1"/>
    </row>
    <row r="5048" spans="7:7" x14ac:dyDescent="0.35">
      <c r="G5048" s="1"/>
    </row>
    <row r="5049" spans="7:7" x14ac:dyDescent="0.35">
      <c r="G5049" s="1"/>
    </row>
    <row r="5050" spans="7:7" x14ac:dyDescent="0.35">
      <c r="G5050" s="1"/>
    </row>
    <row r="5051" spans="7:7" x14ac:dyDescent="0.35">
      <c r="G5051" s="1"/>
    </row>
    <row r="5052" spans="7:7" x14ac:dyDescent="0.35">
      <c r="G5052" s="1"/>
    </row>
    <row r="5053" spans="7:7" x14ac:dyDescent="0.35">
      <c r="G5053" s="1"/>
    </row>
    <row r="5054" spans="7:7" x14ac:dyDescent="0.35">
      <c r="G5054" s="1"/>
    </row>
    <row r="5055" spans="7:7" x14ac:dyDescent="0.35">
      <c r="G5055" s="1"/>
    </row>
    <row r="5056" spans="7:7" x14ac:dyDescent="0.35">
      <c r="G5056" s="1"/>
    </row>
    <row r="5057" spans="7:7" x14ac:dyDescent="0.35">
      <c r="G5057" s="1"/>
    </row>
    <row r="5058" spans="7:7" x14ac:dyDescent="0.35">
      <c r="G5058" s="1"/>
    </row>
    <row r="5059" spans="7:7" x14ac:dyDescent="0.35">
      <c r="G5059" s="1"/>
    </row>
    <row r="5060" spans="7:7" x14ac:dyDescent="0.35">
      <c r="G5060" s="1"/>
    </row>
    <row r="5061" spans="7:7" x14ac:dyDescent="0.35">
      <c r="G5061" s="1"/>
    </row>
    <row r="5062" spans="7:7" x14ac:dyDescent="0.35">
      <c r="G5062" s="1"/>
    </row>
    <row r="5063" spans="7:7" x14ac:dyDescent="0.35">
      <c r="G5063" s="1"/>
    </row>
    <row r="5064" spans="7:7" x14ac:dyDescent="0.35">
      <c r="G5064" s="1"/>
    </row>
    <row r="5065" spans="7:7" x14ac:dyDescent="0.35">
      <c r="G5065" s="1"/>
    </row>
    <row r="5066" spans="7:7" x14ac:dyDescent="0.35">
      <c r="G5066" s="1"/>
    </row>
    <row r="5067" spans="7:7" x14ac:dyDescent="0.35">
      <c r="G5067" s="1"/>
    </row>
    <row r="5068" spans="7:7" x14ac:dyDescent="0.35">
      <c r="G5068" s="1"/>
    </row>
    <row r="5069" spans="7:7" x14ac:dyDescent="0.35">
      <c r="G5069" s="1"/>
    </row>
    <row r="5070" spans="7:7" x14ac:dyDescent="0.35">
      <c r="G5070" s="1"/>
    </row>
    <row r="5071" spans="7:7" x14ac:dyDescent="0.35">
      <c r="G5071" s="1"/>
    </row>
    <row r="5072" spans="7:7" x14ac:dyDescent="0.35">
      <c r="G5072" s="1"/>
    </row>
    <row r="5073" spans="7:7" x14ac:dyDescent="0.35">
      <c r="G5073" s="1"/>
    </row>
    <row r="5074" spans="7:7" x14ac:dyDescent="0.35">
      <c r="G5074" s="1"/>
    </row>
    <row r="5075" spans="7:7" x14ac:dyDescent="0.35">
      <c r="G5075" s="1"/>
    </row>
    <row r="5076" spans="7:7" x14ac:dyDescent="0.35">
      <c r="G5076" s="1"/>
    </row>
    <row r="5077" spans="7:7" x14ac:dyDescent="0.35">
      <c r="G5077" s="1"/>
    </row>
    <row r="5078" spans="7:7" x14ac:dyDescent="0.35">
      <c r="G5078" s="1"/>
    </row>
    <row r="5079" spans="7:7" x14ac:dyDescent="0.35">
      <c r="G5079" s="1"/>
    </row>
    <row r="5080" spans="7:7" x14ac:dyDescent="0.35">
      <c r="G5080" s="1"/>
    </row>
    <row r="5081" spans="7:7" x14ac:dyDescent="0.35">
      <c r="G5081" s="1"/>
    </row>
    <row r="5082" spans="7:7" x14ac:dyDescent="0.35">
      <c r="G5082" s="1"/>
    </row>
    <row r="5083" spans="7:7" x14ac:dyDescent="0.35">
      <c r="G5083" s="1"/>
    </row>
    <row r="5084" spans="7:7" x14ac:dyDescent="0.35">
      <c r="G5084" s="1"/>
    </row>
    <row r="5085" spans="7:7" x14ac:dyDescent="0.35">
      <c r="G5085" s="1"/>
    </row>
    <row r="5086" spans="7:7" x14ac:dyDescent="0.35">
      <c r="G5086" s="1"/>
    </row>
    <row r="5087" spans="7:7" x14ac:dyDescent="0.35">
      <c r="G5087" s="1"/>
    </row>
    <row r="5088" spans="7:7" x14ac:dyDescent="0.35">
      <c r="G5088" s="1"/>
    </row>
    <row r="5089" spans="7:7" x14ac:dyDescent="0.35">
      <c r="G5089" s="1"/>
    </row>
    <row r="5090" spans="7:7" x14ac:dyDescent="0.35">
      <c r="G5090" s="1"/>
    </row>
    <row r="5091" spans="7:7" x14ac:dyDescent="0.35">
      <c r="G5091" s="1"/>
    </row>
    <row r="5092" spans="7:7" x14ac:dyDescent="0.35">
      <c r="G5092" s="1"/>
    </row>
    <row r="5093" spans="7:7" x14ac:dyDescent="0.35">
      <c r="G5093" s="1"/>
    </row>
    <row r="5094" spans="7:7" x14ac:dyDescent="0.35">
      <c r="G5094" s="1"/>
    </row>
    <row r="5095" spans="7:7" x14ac:dyDescent="0.35">
      <c r="G5095" s="1"/>
    </row>
    <row r="5096" spans="7:7" x14ac:dyDescent="0.35">
      <c r="G5096" s="1"/>
    </row>
    <row r="5097" spans="7:7" x14ac:dyDescent="0.35">
      <c r="G5097" s="1"/>
    </row>
    <row r="5098" spans="7:7" x14ac:dyDescent="0.35">
      <c r="G5098" s="1"/>
    </row>
    <row r="5099" spans="7:7" x14ac:dyDescent="0.35">
      <c r="G5099" s="1"/>
    </row>
    <row r="5100" spans="7:7" x14ac:dyDescent="0.35">
      <c r="G5100" s="1"/>
    </row>
    <row r="5101" spans="7:7" x14ac:dyDescent="0.35">
      <c r="G5101" s="1"/>
    </row>
    <row r="5102" spans="7:7" x14ac:dyDescent="0.35">
      <c r="G5102" s="1"/>
    </row>
    <row r="5103" spans="7:7" x14ac:dyDescent="0.35">
      <c r="G5103" s="1"/>
    </row>
    <row r="5104" spans="7:7" x14ac:dyDescent="0.35">
      <c r="G5104" s="1"/>
    </row>
    <row r="5105" spans="7:7" x14ac:dyDescent="0.35">
      <c r="G5105" s="1"/>
    </row>
    <row r="5106" spans="7:7" x14ac:dyDescent="0.35">
      <c r="G5106" s="1"/>
    </row>
    <row r="5107" spans="7:7" x14ac:dyDescent="0.35">
      <c r="G5107" s="1"/>
    </row>
    <row r="5108" spans="7:7" x14ac:dyDescent="0.35">
      <c r="G5108" s="1"/>
    </row>
    <row r="5109" spans="7:7" x14ac:dyDescent="0.35">
      <c r="G5109" s="1"/>
    </row>
    <row r="5110" spans="7:7" x14ac:dyDescent="0.35">
      <c r="G5110" s="1"/>
    </row>
    <row r="5111" spans="7:7" x14ac:dyDescent="0.35">
      <c r="G5111" s="1"/>
    </row>
    <row r="5112" spans="7:7" x14ac:dyDescent="0.35">
      <c r="G5112" s="1"/>
    </row>
    <row r="5113" spans="7:7" x14ac:dyDescent="0.35">
      <c r="G5113" s="1"/>
    </row>
    <row r="5114" spans="7:7" x14ac:dyDescent="0.35">
      <c r="G5114" s="1"/>
    </row>
    <row r="5115" spans="7:7" x14ac:dyDescent="0.35">
      <c r="G5115" s="1"/>
    </row>
    <row r="5116" spans="7:7" x14ac:dyDescent="0.35">
      <c r="G5116" s="1"/>
    </row>
    <row r="5117" spans="7:7" x14ac:dyDescent="0.35">
      <c r="G5117" s="1"/>
    </row>
    <row r="5118" spans="7:7" x14ac:dyDescent="0.35">
      <c r="G5118" s="1"/>
    </row>
    <row r="5119" spans="7:7" x14ac:dyDescent="0.35">
      <c r="G5119" s="1"/>
    </row>
    <row r="5120" spans="7:7" x14ac:dyDescent="0.35">
      <c r="G5120" s="1"/>
    </row>
    <row r="5121" spans="7:7" x14ac:dyDescent="0.35">
      <c r="G5121" s="1"/>
    </row>
    <row r="5122" spans="7:7" x14ac:dyDescent="0.35">
      <c r="G5122" s="1"/>
    </row>
    <row r="5123" spans="7:7" x14ac:dyDescent="0.35">
      <c r="G5123" s="1"/>
    </row>
    <row r="5124" spans="7:7" x14ac:dyDescent="0.35">
      <c r="G5124" s="1"/>
    </row>
    <row r="5125" spans="7:7" x14ac:dyDescent="0.35">
      <c r="G5125" s="1"/>
    </row>
    <row r="5126" spans="7:7" x14ac:dyDescent="0.35">
      <c r="G5126" s="1"/>
    </row>
    <row r="5127" spans="7:7" x14ac:dyDescent="0.35">
      <c r="G5127" s="1"/>
    </row>
    <row r="5128" spans="7:7" x14ac:dyDescent="0.35">
      <c r="G5128" s="1"/>
    </row>
    <row r="5129" spans="7:7" x14ac:dyDescent="0.35">
      <c r="G5129" s="1"/>
    </row>
    <row r="5130" spans="7:7" x14ac:dyDescent="0.35">
      <c r="G5130" s="1"/>
    </row>
    <row r="5131" spans="7:7" x14ac:dyDescent="0.35">
      <c r="G5131" s="1"/>
    </row>
    <row r="5132" spans="7:7" x14ac:dyDescent="0.35">
      <c r="G5132" s="1"/>
    </row>
    <row r="5133" spans="7:7" x14ac:dyDescent="0.35">
      <c r="G5133" s="1"/>
    </row>
    <row r="5134" spans="7:7" x14ac:dyDescent="0.35">
      <c r="G5134" s="1"/>
    </row>
    <row r="5135" spans="7:7" x14ac:dyDescent="0.35">
      <c r="G5135" s="1"/>
    </row>
    <row r="5136" spans="7:7" x14ac:dyDescent="0.35">
      <c r="G5136" s="1"/>
    </row>
    <row r="5137" spans="7:7" x14ac:dyDescent="0.35">
      <c r="G5137" s="1"/>
    </row>
    <row r="5138" spans="7:7" x14ac:dyDescent="0.35">
      <c r="G5138" s="1"/>
    </row>
    <row r="5139" spans="7:7" x14ac:dyDescent="0.35">
      <c r="G5139" s="1"/>
    </row>
    <row r="5140" spans="7:7" x14ac:dyDescent="0.35">
      <c r="G5140" s="1"/>
    </row>
    <row r="5141" spans="7:7" x14ac:dyDescent="0.35">
      <c r="G5141" s="1"/>
    </row>
    <row r="5142" spans="7:7" x14ac:dyDescent="0.35">
      <c r="G5142" s="1"/>
    </row>
    <row r="5143" spans="7:7" x14ac:dyDescent="0.35">
      <c r="G5143" s="1"/>
    </row>
    <row r="5144" spans="7:7" x14ac:dyDescent="0.35">
      <c r="G5144" s="1"/>
    </row>
    <row r="5145" spans="7:7" x14ac:dyDescent="0.35">
      <c r="G5145" s="1"/>
    </row>
    <row r="5146" spans="7:7" x14ac:dyDescent="0.35">
      <c r="G5146" s="1"/>
    </row>
    <row r="5147" spans="7:7" x14ac:dyDescent="0.35">
      <c r="G5147" s="1"/>
    </row>
    <row r="5148" spans="7:7" x14ac:dyDescent="0.35">
      <c r="G5148" s="1"/>
    </row>
    <row r="5149" spans="7:7" x14ac:dyDescent="0.35">
      <c r="G5149" s="1"/>
    </row>
    <row r="5150" spans="7:7" x14ac:dyDescent="0.35">
      <c r="G5150" s="1"/>
    </row>
    <row r="5151" spans="7:7" x14ac:dyDescent="0.35">
      <c r="G5151" s="1"/>
    </row>
    <row r="5152" spans="7:7" x14ac:dyDescent="0.35">
      <c r="G5152" s="1"/>
    </row>
    <row r="5153" spans="7:7" x14ac:dyDescent="0.35">
      <c r="G5153" s="1"/>
    </row>
    <row r="5154" spans="7:7" x14ac:dyDescent="0.35">
      <c r="G5154" s="1"/>
    </row>
    <row r="5155" spans="7:7" x14ac:dyDescent="0.35">
      <c r="G5155" s="1"/>
    </row>
    <row r="5156" spans="7:7" x14ac:dyDescent="0.35">
      <c r="G5156" s="1"/>
    </row>
    <row r="5157" spans="7:7" x14ac:dyDescent="0.35">
      <c r="G5157" s="1"/>
    </row>
    <row r="5158" spans="7:7" x14ac:dyDescent="0.35">
      <c r="G5158" s="1"/>
    </row>
    <row r="5159" spans="7:7" x14ac:dyDescent="0.35">
      <c r="G5159" s="1"/>
    </row>
    <row r="5160" spans="7:7" x14ac:dyDescent="0.35">
      <c r="G5160" s="1"/>
    </row>
    <row r="5161" spans="7:7" x14ac:dyDescent="0.35">
      <c r="G5161" s="1"/>
    </row>
    <row r="5162" spans="7:7" x14ac:dyDescent="0.35">
      <c r="G5162" s="1"/>
    </row>
    <row r="5163" spans="7:7" x14ac:dyDescent="0.35">
      <c r="G5163" s="1"/>
    </row>
    <row r="5164" spans="7:7" x14ac:dyDescent="0.35">
      <c r="G5164" s="1"/>
    </row>
    <row r="5165" spans="7:7" x14ac:dyDescent="0.35">
      <c r="G5165" s="1"/>
    </row>
    <row r="5166" spans="7:7" x14ac:dyDescent="0.35">
      <c r="G5166" s="1"/>
    </row>
    <row r="5167" spans="7:7" x14ac:dyDescent="0.35">
      <c r="G5167" s="1"/>
    </row>
    <row r="5168" spans="7:7" x14ac:dyDescent="0.35">
      <c r="G5168" s="1"/>
    </row>
    <row r="5169" spans="7:7" x14ac:dyDescent="0.35">
      <c r="G5169" s="1"/>
    </row>
    <row r="5170" spans="7:7" x14ac:dyDescent="0.35">
      <c r="G5170" s="1"/>
    </row>
    <row r="5171" spans="7:7" x14ac:dyDescent="0.35">
      <c r="G5171" s="1"/>
    </row>
    <row r="5172" spans="7:7" x14ac:dyDescent="0.35">
      <c r="G5172" s="1"/>
    </row>
    <row r="5173" spans="7:7" x14ac:dyDescent="0.35">
      <c r="G5173" s="1"/>
    </row>
    <row r="5174" spans="7:7" x14ac:dyDescent="0.35">
      <c r="G5174" s="1"/>
    </row>
    <row r="5175" spans="7:7" x14ac:dyDescent="0.35">
      <c r="G5175" s="1"/>
    </row>
    <row r="5176" spans="7:7" x14ac:dyDescent="0.35">
      <c r="G5176" s="1"/>
    </row>
    <row r="5177" spans="7:7" x14ac:dyDescent="0.35">
      <c r="G5177" s="1"/>
    </row>
    <row r="5178" spans="7:7" x14ac:dyDescent="0.35">
      <c r="G5178" s="1"/>
    </row>
    <row r="5179" spans="7:7" x14ac:dyDescent="0.35">
      <c r="G5179" s="1"/>
    </row>
    <row r="5180" spans="7:7" x14ac:dyDescent="0.35">
      <c r="G5180" s="1"/>
    </row>
    <row r="5181" spans="7:7" x14ac:dyDescent="0.35">
      <c r="G5181" s="1"/>
    </row>
    <row r="5182" spans="7:7" x14ac:dyDescent="0.35">
      <c r="G5182" s="1"/>
    </row>
    <row r="5183" spans="7:7" x14ac:dyDescent="0.35">
      <c r="G5183" s="1"/>
    </row>
    <row r="5184" spans="7:7" x14ac:dyDescent="0.35">
      <c r="G5184" s="1"/>
    </row>
    <row r="5185" spans="7:7" x14ac:dyDescent="0.35">
      <c r="G5185" s="1"/>
    </row>
    <row r="5186" spans="7:7" x14ac:dyDescent="0.35">
      <c r="G5186" s="1"/>
    </row>
    <row r="5187" spans="7:7" x14ac:dyDescent="0.35">
      <c r="G5187" s="1"/>
    </row>
    <row r="5188" spans="7:7" x14ac:dyDescent="0.35">
      <c r="G5188" s="1"/>
    </row>
    <row r="5189" spans="7:7" x14ac:dyDescent="0.35">
      <c r="G5189" s="1"/>
    </row>
    <row r="5190" spans="7:7" x14ac:dyDescent="0.35">
      <c r="G5190" s="1"/>
    </row>
    <row r="5191" spans="7:7" x14ac:dyDescent="0.35">
      <c r="G5191" s="1"/>
    </row>
    <row r="5192" spans="7:7" x14ac:dyDescent="0.35">
      <c r="G5192" s="1"/>
    </row>
    <row r="5193" spans="7:7" x14ac:dyDescent="0.35">
      <c r="G5193" s="1"/>
    </row>
    <row r="5194" spans="7:7" x14ac:dyDescent="0.35">
      <c r="G5194" s="1"/>
    </row>
    <row r="5195" spans="7:7" x14ac:dyDescent="0.35">
      <c r="G5195" s="1"/>
    </row>
    <row r="5196" spans="7:7" x14ac:dyDescent="0.35">
      <c r="G5196" s="1"/>
    </row>
    <row r="5197" spans="7:7" x14ac:dyDescent="0.35">
      <c r="G5197" s="1"/>
    </row>
    <row r="5198" spans="7:7" x14ac:dyDescent="0.35">
      <c r="G5198" s="1"/>
    </row>
    <row r="5199" spans="7:7" x14ac:dyDescent="0.35">
      <c r="G5199" s="1"/>
    </row>
    <row r="5200" spans="7:7" x14ac:dyDescent="0.35">
      <c r="G5200" s="1"/>
    </row>
    <row r="5201" spans="7:7" x14ac:dyDescent="0.35">
      <c r="G5201" s="1"/>
    </row>
    <row r="5202" spans="7:7" x14ac:dyDescent="0.35">
      <c r="G5202" s="1"/>
    </row>
    <row r="5203" spans="7:7" x14ac:dyDescent="0.35">
      <c r="G5203" s="1"/>
    </row>
    <row r="5204" spans="7:7" x14ac:dyDescent="0.35">
      <c r="G5204" s="1"/>
    </row>
    <row r="5205" spans="7:7" x14ac:dyDescent="0.35">
      <c r="G5205" s="1"/>
    </row>
    <row r="5206" spans="7:7" x14ac:dyDescent="0.35">
      <c r="G5206" s="1"/>
    </row>
    <row r="5207" spans="7:7" x14ac:dyDescent="0.35">
      <c r="G5207" s="1"/>
    </row>
    <row r="5208" spans="7:7" x14ac:dyDescent="0.35">
      <c r="G5208" s="1"/>
    </row>
    <row r="5209" spans="7:7" x14ac:dyDescent="0.35">
      <c r="G5209" s="1"/>
    </row>
    <row r="5210" spans="7:7" x14ac:dyDescent="0.35">
      <c r="G5210" s="1"/>
    </row>
    <row r="5211" spans="7:7" x14ac:dyDescent="0.35">
      <c r="G5211" s="1"/>
    </row>
    <row r="5212" spans="7:7" x14ac:dyDescent="0.35">
      <c r="G5212" s="1"/>
    </row>
    <row r="5213" spans="7:7" x14ac:dyDescent="0.35">
      <c r="G5213" s="1"/>
    </row>
    <row r="5214" spans="7:7" x14ac:dyDescent="0.35">
      <c r="G5214" s="1"/>
    </row>
    <row r="5215" spans="7:7" x14ac:dyDescent="0.35">
      <c r="G5215" s="1"/>
    </row>
    <row r="5216" spans="7:7" x14ac:dyDescent="0.35">
      <c r="G5216" s="1"/>
    </row>
    <row r="5217" spans="7:7" x14ac:dyDescent="0.35">
      <c r="G5217" s="1"/>
    </row>
    <row r="5218" spans="7:7" x14ac:dyDescent="0.35">
      <c r="G5218" s="1"/>
    </row>
    <row r="5219" spans="7:7" x14ac:dyDescent="0.35">
      <c r="G5219" s="1"/>
    </row>
    <row r="5220" spans="7:7" x14ac:dyDescent="0.35">
      <c r="G5220" s="1"/>
    </row>
    <row r="5221" spans="7:7" x14ac:dyDescent="0.35">
      <c r="G5221" s="1"/>
    </row>
    <row r="5222" spans="7:7" x14ac:dyDescent="0.35">
      <c r="G5222" s="1"/>
    </row>
    <row r="5223" spans="7:7" x14ac:dyDescent="0.35">
      <c r="G5223" s="1"/>
    </row>
    <row r="5224" spans="7:7" x14ac:dyDescent="0.35">
      <c r="G5224" s="1"/>
    </row>
    <row r="5225" spans="7:7" x14ac:dyDescent="0.35">
      <c r="G5225" s="1"/>
    </row>
    <row r="5226" spans="7:7" x14ac:dyDescent="0.35">
      <c r="G5226" s="1"/>
    </row>
    <row r="5227" spans="7:7" x14ac:dyDescent="0.35">
      <c r="G5227" s="1"/>
    </row>
    <row r="5228" spans="7:7" x14ac:dyDescent="0.35">
      <c r="G5228" s="1"/>
    </row>
    <row r="5229" spans="7:7" x14ac:dyDescent="0.35">
      <c r="G5229" s="1"/>
    </row>
    <row r="5230" spans="7:7" x14ac:dyDescent="0.35">
      <c r="G5230" s="1"/>
    </row>
    <row r="5231" spans="7:7" x14ac:dyDescent="0.35">
      <c r="G5231" s="1"/>
    </row>
    <row r="5232" spans="7:7" x14ac:dyDescent="0.35">
      <c r="G5232" s="1"/>
    </row>
    <row r="5233" spans="7:7" x14ac:dyDescent="0.35">
      <c r="G5233" s="1"/>
    </row>
    <row r="5234" spans="7:7" x14ac:dyDescent="0.35">
      <c r="G5234" s="1"/>
    </row>
    <row r="5235" spans="7:7" x14ac:dyDescent="0.35">
      <c r="G5235" s="1"/>
    </row>
    <row r="5236" spans="7:7" x14ac:dyDescent="0.35">
      <c r="G5236" s="1"/>
    </row>
    <row r="5237" spans="7:7" x14ac:dyDescent="0.35">
      <c r="G5237" s="1"/>
    </row>
    <row r="5238" spans="7:7" x14ac:dyDescent="0.35">
      <c r="G5238" s="1"/>
    </row>
    <row r="5239" spans="7:7" x14ac:dyDescent="0.35">
      <c r="G5239" s="1"/>
    </row>
    <row r="5240" spans="7:7" x14ac:dyDescent="0.35">
      <c r="G5240" s="1"/>
    </row>
    <row r="5241" spans="7:7" x14ac:dyDescent="0.35">
      <c r="G5241" s="1"/>
    </row>
    <row r="5242" spans="7:7" x14ac:dyDescent="0.35">
      <c r="G5242" s="1"/>
    </row>
    <row r="5243" spans="7:7" x14ac:dyDescent="0.35">
      <c r="G5243" s="1"/>
    </row>
    <row r="5244" spans="7:7" x14ac:dyDescent="0.35">
      <c r="G5244" s="1"/>
    </row>
    <row r="5245" spans="7:7" x14ac:dyDescent="0.35">
      <c r="G5245" s="1"/>
    </row>
    <row r="5246" spans="7:7" x14ac:dyDescent="0.35">
      <c r="G5246" s="1"/>
    </row>
    <row r="5247" spans="7:7" x14ac:dyDescent="0.35">
      <c r="G5247" s="1"/>
    </row>
    <row r="5248" spans="7:7" x14ac:dyDescent="0.35">
      <c r="G5248" s="1"/>
    </row>
    <row r="5249" spans="7:7" x14ac:dyDescent="0.35">
      <c r="G5249" s="1"/>
    </row>
    <row r="5250" spans="7:7" x14ac:dyDescent="0.35">
      <c r="G5250" s="1"/>
    </row>
    <row r="5251" spans="7:7" x14ac:dyDescent="0.35">
      <c r="G5251" s="1"/>
    </row>
    <row r="5252" spans="7:7" x14ac:dyDescent="0.35">
      <c r="G5252" s="1"/>
    </row>
    <row r="5253" spans="7:7" x14ac:dyDescent="0.35">
      <c r="G5253" s="1"/>
    </row>
    <row r="5254" spans="7:7" x14ac:dyDescent="0.35">
      <c r="G5254" s="1"/>
    </row>
    <row r="5255" spans="7:7" x14ac:dyDescent="0.35">
      <c r="G5255" s="1"/>
    </row>
    <row r="5256" spans="7:7" x14ac:dyDescent="0.35">
      <c r="G5256" s="1"/>
    </row>
    <row r="5257" spans="7:7" x14ac:dyDescent="0.35">
      <c r="G5257" s="1"/>
    </row>
    <row r="5258" spans="7:7" x14ac:dyDescent="0.35">
      <c r="G5258" s="1"/>
    </row>
    <row r="5259" spans="7:7" x14ac:dyDescent="0.35">
      <c r="G5259" s="1"/>
    </row>
    <row r="5260" spans="7:7" x14ac:dyDescent="0.35">
      <c r="G5260" s="1"/>
    </row>
    <row r="5261" spans="7:7" x14ac:dyDescent="0.35">
      <c r="G5261" s="1"/>
    </row>
    <row r="5262" spans="7:7" x14ac:dyDescent="0.35">
      <c r="G5262" s="1"/>
    </row>
    <row r="5263" spans="7:7" x14ac:dyDescent="0.35">
      <c r="G5263" s="1"/>
    </row>
    <row r="5264" spans="7:7" x14ac:dyDescent="0.35">
      <c r="G5264" s="1"/>
    </row>
    <row r="5265" spans="7:7" x14ac:dyDescent="0.35">
      <c r="G5265" s="1"/>
    </row>
    <row r="5266" spans="7:7" x14ac:dyDescent="0.35">
      <c r="G5266" s="1"/>
    </row>
    <row r="5267" spans="7:7" x14ac:dyDescent="0.35">
      <c r="G5267" s="1"/>
    </row>
    <row r="5268" spans="7:7" x14ac:dyDescent="0.35">
      <c r="G5268" s="1"/>
    </row>
    <row r="5269" spans="7:7" x14ac:dyDescent="0.35">
      <c r="G5269" s="1"/>
    </row>
    <row r="5270" spans="7:7" x14ac:dyDescent="0.35">
      <c r="G5270" s="1"/>
    </row>
    <row r="5271" spans="7:7" x14ac:dyDescent="0.35">
      <c r="G5271" s="1"/>
    </row>
    <row r="5272" spans="7:7" x14ac:dyDescent="0.35">
      <c r="G5272" s="1"/>
    </row>
    <row r="5273" spans="7:7" x14ac:dyDescent="0.35">
      <c r="G5273" s="1"/>
    </row>
    <row r="5274" spans="7:7" x14ac:dyDescent="0.35">
      <c r="G5274" s="1"/>
    </row>
    <row r="5275" spans="7:7" x14ac:dyDescent="0.35">
      <c r="G5275" s="1"/>
    </row>
    <row r="5276" spans="7:7" x14ac:dyDescent="0.35">
      <c r="G5276" s="1"/>
    </row>
    <row r="5277" spans="7:7" x14ac:dyDescent="0.35">
      <c r="G5277" s="1"/>
    </row>
    <row r="5278" spans="7:7" x14ac:dyDescent="0.35">
      <c r="G5278" s="1"/>
    </row>
    <row r="5279" spans="7:7" x14ac:dyDescent="0.35">
      <c r="G5279" s="1"/>
    </row>
    <row r="5280" spans="7:7" x14ac:dyDescent="0.35">
      <c r="G5280" s="1"/>
    </row>
    <row r="5281" spans="7:7" x14ac:dyDescent="0.35">
      <c r="G5281" s="1"/>
    </row>
    <row r="5282" spans="7:7" x14ac:dyDescent="0.35">
      <c r="G5282" s="1"/>
    </row>
    <row r="5283" spans="7:7" x14ac:dyDescent="0.35">
      <c r="G5283" s="1"/>
    </row>
    <row r="5284" spans="7:7" x14ac:dyDescent="0.35">
      <c r="G5284" s="1"/>
    </row>
    <row r="5285" spans="7:7" x14ac:dyDescent="0.35">
      <c r="G5285" s="1"/>
    </row>
    <row r="5286" spans="7:7" x14ac:dyDescent="0.35">
      <c r="G5286" s="1"/>
    </row>
    <row r="5287" spans="7:7" x14ac:dyDescent="0.35">
      <c r="G5287" s="1"/>
    </row>
    <row r="5288" spans="7:7" x14ac:dyDescent="0.35">
      <c r="G5288" s="1"/>
    </row>
    <row r="5289" spans="7:7" x14ac:dyDescent="0.35">
      <c r="G5289" s="1"/>
    </row>
    <row r="5290" spans="7:7" x14ac:dyDescent="0.35">
      <c r="G5290" s="1"/>
    </row>
    <row r="5291" spans="7:7" x14ac:dyDescent="0.35">
      <c r="G5291" s="1"/>
    </row>
    <row r="5292" spans="7:7" x14ac:dyDescent="0.35">
      <c r="G5292" s="1"/>
    </row>
    <row r="5293" spans="7:7" x14ac:dyDescent="0.35">
      <c r="G5293" s="1"/>
    </row>
    <row r="5294" spans="7:7" x14ac:dyDescent="0.35">
      <c r="G5294" s="1"/>
    </row>
    <row r="5295" spans="7:7" x14ac:dyDescent="0.35">
      <c r="G5295" s="1"/>
    </row>
    <row r="5296" spans="7:7" x14ac:dyDescent="0.35">
      <c r="G5296" s="1"/>
    </row>
    <row r="5297" spans="7:7" x14ac:dyDescent="0.35">
      <c r="G5297" s="1"/>
    </row>
    <row r="5298" spans="7:7" x14ac:dyDescent="0.35">
      <c r="G5298" s="1"/>
    </row>
    <row r="5299" spans="7:7" x14ac:dyDescent="0.35">
      <c r="G5299" s="1"/>
    </row>
    <row r="5300" spans="7:7" x14ac:dyDescent="0.35">
      <c r="G5300" s="1"/>
    </row>
    <row r="5301" spans="7:7" x14ac:dyDescent="0.35">
      <c r="G5301" s="1"/>
    </row>
    <row r="5302" spans="7:7" x14ac:dyDescent="0.35">
      <c r="G5302" s="1"/>
    </row>
    <row r="5303" spans="7:7" x14ac:dyDescent="0.35">
      <c r="G5303" s="1"/>
    </row>
    <row r="5304" spans="7:7" x14ac:dyDescent="0.35">
      <c r="G5304" s="1"/>
    </row>
    <row r="5305" spans="7:7" x14ac:dyDescent="0.35">
      <c r="G5305" s="1"/>
    </row>
    <row r="5306" spans="7:7" x14ac:dyDescent="0.35">
      <c r="G5306" s="1"/>
    </row>
    <row r="5307" spans="7:7" x14ac:dyDescent="0.35">
      <c r="G5307" s="1"/>
    </row>
    <row r="5308" spans="7:7" x14ac:dyDescent="0.35">
      <c r="G5308" s="1"/>
    </row>
    <row r="5309" spans="7:7" x14ac:dyDescent="0.35">
      <c r="G5309" s="1"/>
    </row>
    <row r="5310" spans="7:7" x14ac:dyDescent="0.35">
      <c r="G5310" s="1"/>
    </row>
    <row r="5311" spans="7:7" x14ac:dyDescent="0.35">
      <c r="G5311" s="1"/>
    </row>
    <row r="5312" spans="7:7" x14ac:dyDescent="0.35">
      <c r="G5312" s="1"/>
    </row>
    <row r="5313" spans="7:7" x14ac:dyDescent="0.35">
      <c r="G5313" s="1"/>
    </row>
    <row r="5314" spans="7:7" x14ac:dyDescent="0.35">
      <c r="G5314" s="1"/>
    </row>
    <row r="5315" spans="7:7" x14ac:dyDescent="0.35">
      <c r="G5315" s="1"/>
    </row>
    <row r="5316" spans="7:7" x14ac:dyDescent="0.35">
      <c r="G5316" s="1"/>
    </row>
    <row r="5317" spans="7:7" x14ac:dyDescent="0.35">
      <c r="G5317" s="1"/>
    </row>
    <row r="5318" spans="7:7" x14ac:dyDescent="0.35">
      <c r="G5318" s="1"/>
    </row>
    <row r="5319" spans="7:7" x14ac:dyDescent="0.35">
      <c r="G5319" s="1"/>
    </row>
    <row r="5320" spans="7:7" x14ac:dyDescent="0.35">
      <c r="G5320" s="1"/>
    </row>
    <row r="5321" spans="7:7" x14ac:dyDescent="0.35">
      <c r="G5321" s="1"/>
    </row>
    <row r="5322" spans="7:7" x14ac:dyDescent="0.35">
      <c r="G5322" s="1"/>
    </row>
    <row r="5323" spans="7:7" x14ac:dyDescent="0.35">
      <c r="G5323" s="1"/>
    </row>
    <row r="5324" spans="7:7" x14ac:dyDescent="0.35">
      <c r="G5324" s="1"/>
    </row>
    <row r="5325" spans="7:7" x14ac:dyDescent="0.35">
      <c r="G5325" s="1"/>
    </row>
    <row r="5326" spans="7:7" x14ac:dyDescent="0.35">
      <c r="G5326" s="1"/>
    </row>
    <row r="5327" spans="7:7" x14ac:dyDescent="0.35">
      <c r="G5327" s="1"/>
    </row>
    <row r="5328" spans="7:7" x14ac:dyDescent="0.35">
      <c r="G5328" s="1"/>
    </row>
    <row r="5329" spans="7:7" x14ac:dyDescent="0.35">
      <c r="G5329" s="1"/>
    </row>
    <row r="5330" spans="7:7" x14ac:dyDescent="0.35">
      <c r="G5330" s="1"/>
    </row>
    <row r="5331" spans="7:7" x14ac:dyDescent="0.35">
      <c r="G5331" s="1"/>
    </row>
    <row r="5332" spans="7:7" x14ac:dyDescent="0.35">
      <c r="G5332" s="1"/>
    </row>
    <row r="5333" spans="7:7" x14ac:dyDescent="0.35">
      <c r="G5333" s="1"/>
    </row>
    <row r="5334" spans="7:7" x14ac:dyDescent="0.35">
      <c r="G5334" s="1"/>
    </row>
    <row r="5335" spans="7:7" x14ac:dyDescent="0.35">
      <c r="G5335" s="1"/>
    </row>
    <row r="5336" spans="7:7" x14ac:dyDescent="0.35">
      <c r="G5336" s="1"/>
    </row>
    <row r="5337" spans="7:7" x14ac:dyDescent="0.35">
      <c r="G5337" s="1"/>
    </row>
    <row r="5338" spans="7:7" x14ac:dyDescent="0.35">
      <c r="G5338" s="1"/>
    </row>
    <row r="5339" spans="7:7" x14ac:dyDescent="0.35">
      <c r="G5339" s="1"/>
    </row>
    <row r="5340" spans="7:7" x14ac:dyDescent="0.35">
      <c r="G5340" s="1"/>
    </row>
    <row r="5341" spans="7:7" x14ac:dyDescent="0.35">
      <c r="G5341" s="1"/>
    </row>
    <row r="5342" spans="7:7" x14ac:dyDescent="0.35">
      <c r="G5342" s="1"/>
    </row>
    <row r="5343" spans="7:7" x14ac:dyDescent="0.35">
      <c r="G5343" s="1"/>
    </row>
    <row r="5344" spans="7:7" x14ac:dyDescent="0.35">
      <c r="G5344" s="1"/>
    </row>
    <row r="5345" spans="7:7" x14ac:dyDescent="0.35">
      <c r="G5345" s="1"/>
    </row>
    <row r="5346" spans="7:7" x14ac:dyDescent="0.35">
      <c r="G5346" s="1"/>
    </row>
    <row r="5347" spans="7:7" x14ac:dyDescent="0.35">
      <c r="G5347" s="1"/>
    </row>
    <row r="5348" spans="7:7" x14ac:dyDescent="0.35">
      <c r="G5348" s="1"/>
    </row>
    <row r="5349" spans="7:7" x14ac:dyDescent="0.35">
      <c r="G5349" s="1"/>
    </row>
    <row r="5350" spans="7:7" x14ac:dyDescent="0.35">
      <c r="G5350" s="1"/>
    </row>
    <row r="5351" spans="7:7" x14ac:dyDescent="0.35">
      <c r="G5351" s="1"/>
    </row>
    <row r="5352" spans="7:7" x14ac:dyDescent="0.35">
      <c r="G5352" s="1"/>
    </row>
    <row r="5353" spans="7:7" x14ac:dyDescent="0.35">
      <c r="G5353" s="1"/>
    </row>
    <row r="5354" spans="7:7" x14ac:dyDescent="0.35">
      <c r="G5354" s="1"/>
    </row>
    <row r="5355" spans="7:7" x14ac:dyDescent="0.35">
      <c r="G5355" s="1"/>
    </row>
    <row r="5356" spans="7:7" x14ac:dyDescent="0.35">
      <c r="G5356" s="1"/>
    </row>
    <row r="5357" spans="7:7" x14ac:dyDescent="0.35">
      <c r="G5357" s="1"/>
    </row>
    <row r="5358" spans="7:7" x14ac:dyDescent="0.35">
      <c r="G5358" s="1"/>
    </row>
    <row r="5359" spans="7:7" x14ac:dyDescent="0.35">
      <c r="G5359" s="1"/>
    </row>
    <row r="5360" spans="7:7" x14ac:dyDescent="0.35">
      <c r="G5360" s="1"/>
    </row>
    <row r="5361" spans="7:7" x14ac:dyDescent="0.35">
      <c r="G5361" s="1"/>
    </row>
    <row r="5362" spans="7:7" x14ac:dyDescent="0.35">
      <c r="G5362" s="1"/>
    </row>
    <row r="5363" spans="7:7" x14ac:dyDescent="0.35">
      <c r="G5363" s="1"/>
    </row>
    <row r="5364" spans="7:7" x14ac:dyDescent="0.35">
      <c r="G5364" s="1"/>
    </row>
    <row r="5365" spans="7:7" x14ac:dyDescent="0.35">
      <c r="G5365" s="1"/>
    </row>
    <row r="5366" spans="7:7" x14ac:dyDescent="0.35">
      <c r="G5366" s="1"/>
    </row>
    <row r="5367" spans="7:7" x14ac:dyDescent="0.35">
      <c r="G5367" s="1"/>
    </row>
    <row r="5368" spans="7:7" x14ac:dyDescent="0.35">
      <c r="G5368" s="1"/>
    </row>
    <row r="5369" spans="7:7" x14ac:dyDescent="0.35">
      <c r="G5369" s="1"/>
    </row>
    <row r="5370" spans="7:7" x14ac:dyDescent="0.35">
      <c r="G5370" s="1"/>
    </row>
    <row r="5371" spans="7:7" x14ac:dyDescent="0.35">
      <c r="G5371" s="1"/>
    </row>
    <row r="5372" spans="7:7" x14ac:dyDescent="0.35">
      <c r="G5372" s="1"/>
    </row>
    <row r="5373" spans="7:7" x14ac:dyDescent="0.35">
      <c r="G5373" s="1"/>
    </row>
    <row r="5374" spans="7:7" x14ac:dyDescent="0.35">
      <c r="G5374" s="1"/>
    </row>
    <row r="5375" spans="7:7" x14ac:dyDescent="0.35">
      <c r="G5375" s="1"/>
    </row>
    <row r="5376" spans="7:7" x14ac:dyDescent="0.35">
      <c r="G5376" s="1"/>
    </row>
    <row r="5377" spans="7:7" x14ac:dyDescent="0.35">
      <c r="G5377" s="1"/>
    </row>
    <row r="5378" spans="7:7" x14ac:dyDescent="0.35">
      <c r="G5378" s="1"/>
    </row>
    <row r="5379" spans="7:7" x14ac:dyDescent="0.35">
      <c r="G5379" s="1"/>
    </row>
    <row r="5380" spans="7:7" x14ac:dyDescent="0.35">
      <c r="G5380" s="1"/>
    </row>
    <row r="5381" spans="7:7" x14ac:dyDescent="0.35">
      <c r="G5381" s="1"/>
    </row>
    <row r="5382" spans="7:7" x14ac:dyDescent="0.35">
      <c r="G5382" s="1"/>
    </row>
    <row r="5383" spans="7:7" x14ac:dyDescent="0.35">
      <c r="G5383" s="1"/>
    </row>
    <row r="5384" spans="7:7" x14ac:dyDescent="0.35">
      <c r="G5384" s="1"/>
    </row>
    <row r="5385" spans="7:7" x14ac:dyDescent="0.35">
      <c r="G5385" s="1"/>
    </row>
    <row r="5386" spans="7:7" x14ac:dyDescent="0.35">
      <c r="G5386" s="1"/>
    </row>
    <row r="5387" spans="7:7" x14ac:dyDescent="0.35">
      <c r="G5387" s="1"/>
    </row>
    <row r="5388" spans="7:7" x14ac:dyDescent="0.35">
      <c r="G5388" s="1"/>
    </row>
    <row r="5389" spans="7:7" x14ac:dyDescent="0.35">
      <c r="G5389" s="1"/>
    </row>
    <row r="5390" spans="7:7" x14ac:dyDescent="0.35">
      <c r="G5390" s="1"/>
    </row>
    <row r="5391" spans="7:7" x14ac:dyDescent="0.35">
      <c r="G5391" s="1"/>
    </row>
    <row r="5392" spans="7:7" x14ac:dyDescent="0.35">
      <c r="G5392" s="1"/>
    </row>
    <row r="5393" spans="7:7" x14ac:dyDescent="0.35">
      <c r="G5393" s="1"/>
    </row>
    <row r="5394" spans="7:7" x14ac:dyDescent="0.35">
      <c r="G5394" s="1"/>
    </row>
    <row r="5395" spans="7:7" x14ac:dyDescent="0.35">
      <c r="G5395" s="1"/>
    </row>
    <row r="5396" spans="7:7" x14ac:dyDescent="0.35">
      <c r="G5396" s="1"/>
    </row>
    <row r="5397" spans="7:7" x14ac:dyDescent="0.35">
      <c r="G5397" s="1"/>
    </row>
    <row r="5398" spans="7:7" x14ac:dyDescent="0.35">
      <c r="G5398" s="1"/>
    </row>
    <row r="5399" spans="7:7" x14ac:dyDescent="0.35">
      <c r="G5399" s="1"/>
    </row>
    <row r="5400" spans="7:7" x14ac:dyDescent="0.35">
      <c r="G5400" s="1"/>
    </row>
    <row r="5401" spans="7:7" x14ac:dyDescent="0.35">
      <c r="G5401" s="1"/>
    </row>
    <row r="5402" spans="7:7" x14ac:dyDescent="0.35">
      <c r="G5402" s="1"/>
    </row>
    <row r="5403" spans="7:7" x14ac:dyDescent="0.35">
      <c r="G5403" s="1"/>
    </row>
    <row r="5404" spans="7:7" x14ac:dyDescent="0.35">
      <c r="G5404" s="1"/>
    </row>
    <row r="5405" spans="7:7" x14ac:dyDescent="0.35">
      <c r="G5405" s="1"/>
    </row>
    <row r="5406" spans="7:7" x14ac:dyDescent="0.35">
      <c r="G5406" s="1"/>
    </row>
    <row r="5407" spans="7:7" x14ac:dyDescent="0.35">
      <c r="G5407" s="1"/>
    </row>
    <row r="5408" spans="7:7" x14ac:dyDescent="0.35">
      <c r="G5408" s="1"/>
    </row>
    <row r="5409" spans="7:7" x14ac:dyDescent="0.35">
      <c r="G5409" s="1"/>
    </row>
    <row r="5410" spans="7:7" x14ac:dyDescent="0.35">
      <c r="G5410" s="1"/>
    </row>
    <row r="5411" spans="7:7" x14ac:dyDescent="0.35">
      <c r="G5411" s="1"/>
    </row>
    <row r="5412" spans="7:7" x14ac:dyDescent="0.35">
      <c r="G5412" s="1"/>
    </row>
    <row r="5413" spans="7:7" x14ac:dyDescent="0.35">
      <c r="G5413" s="1"/>
    </row>
    <row r="5414" spans="7:7" x14ac:dyDescent="0.35">
      <c r="G5414" s="1"/>
    </row>
    <row r="5415" spans="7:7" x14ac:dyDescent="0.35">
      <c r="G5415" s="1"/>
    </row>
    <row r="5416" spans="7:7" x14ac:dyDescent="0.35">
      <c r="G5416" s="1"/>
    </row>
    <row r="5417" spans="7:7" x14ac:dyDescent="0.35">
      <c r="G5417" s="1"/>
    </row>
    <row r="5418" spans="7:7" x14ac:dyDescent="0.35">
      <c r="G5418" s="1"/>
    </row>
    <row r="5419" spans="7:7" x14ac:dyDescent="0.35">
      <c r="G5419" s="1"/>
    </row>
    <row r="5420" spans="7:7" x14ac:dyDescent="0.35">
      <c r="G5420" s="1"/>
    </row>
    <row r="5421" spans="7:7" x14ac:dyDescent="0.35">
      <c r="G5421" s="1"/>
    </row>
    <row r="5422" spans="7:7" x14ac:dyDescent="0.35">
      <c r="G5422" s="1"/>
    </row>
    <row r="5423" spans="7:7" x14ac:dyDescent="0.35">
      <c r="G5423" s="1"/>
    </row>
    <row r="5424" spans="7:7" x14ac:dyDescent="0.35">
      <c r="G5424" s="1"/>
    </row>
    <row r="5425" spans="7:7" x14ac:dyDescent="0.35">
      <c r="G5425" s="1"/>
    </row>
    <row r="5426" spans="7:7" x14ac:dyDescent="0.35">
      <c r="G5426" s="1"/>
    </row>
    <row r="5427" spans="7:7" x14ac:dyDescent="0.35">
      <c r="G5427" s="1"/>
    </row>
    <row r="5428" spans="7:7" x14ac:dyDescent="0.35">
      <c r="G5428" s="1"/>
    </row>
    <row r="5429" spans="7:7" x14ac:dyDescent="0.35">
      <c r="G5429" s="1"/>
    </row>
    <row r="5430" spans="7:7" x14ac:dyDescent="0.35">
      <c r="G5430" s="1"/>
    </row>
    <row r="5431" spans="7:7" x14ac:dyDescent="0.35">
      <c r="G5431" s="1"/>
    </row>
    <row r="5432" spans="7:7" x14ac:dyDescent="0.35">
      <c r="G5432" s="1"/>
    </row>
    <row r="5433" spans="7:7" x14ac:dyDescent="0.35">
      <c r="G5433" s="1"/>
    </row>
    <row r="5434" spans="7:7" x14ac:dyDescent="0.35">
      <c r="G5434" s="1"/>
    </row>
    <row r="5435" spans="7:7" x14ac:dyDescent="0.35">
      <c r="G5435" s="1"/>
    </row>
    <row r="5436" spans="7:7" x14ac:dyDescent="0.35">
      <c r="G5436" s="1"/>
    </row>
    <row r="5437" spans="7:7" x14ac:dyDescent="0.35">
      <c r="G5437" s="1"/>
    </row>
    <row r="5438" spans="7:7" x14ac:dyDescent="0.35">
      <c r="G5438" s="1"/>
    </row>
    <row r="5439" spans="7:7" x14ac:dyDescent="0.35">
      <c r="G5439" s="1"/>
    </row>
    <row r="5440" spans="7:7" x14ac:dyDescent="0.35">
      <c r="G5440" s="1"/>
    </row>
    <row r="5441" spans="7:7" x14ac:dyDescent="0.35">
      <c r="G5441" s="1"/>
    </row>
    <row r="5442" spans="7:7" x14ac:dyDescent="0.35">
      <c r="G5442" s="1"/>
    </row>
    <row r="5443" spans="7:7" x14ac:dyDescent="0.35">
      <c r="G5443" s="1"/>
    </row>
    <row r="5444" spans="7:7" x14ac:dyDescent="0.35">
      <c r="G5444" s="1"/>
    </row>
    <row r="5445" spans="7:7" x14ac:dyDescent="0.35">
      <c r="G5445" s="1"/>
    </row>
    <row r="5446" spans="7:7" x14ac:dyDescent="0.35">
      <c r="G5446" s="1"/>
    </row>
    <row r="5447" spans="7:7" x14ac:dyDescent="0.35">
      <c r="G5447" s="1"/>
    </row>
    <row r="5448" spans="7:7" x14ac:dyDescent="0.35">
      <c r="G5448" s="1"/>
    </row>
    <row r="5449" spans="7:7" x14ac:dyDescent="0.35">
      <c r="G5449" s="1"/>
    </row>
    <row r="5450" spans="7:7" x14ac:dyDescent="0.35">
      <c r="G5450" s="1"/>
    </row>
    <row r="5451" spans="7:7" x14ac:dyDescent="0.35">
      <c r="G5451" s="1"/>
    </row>
    <row r="5452" spans="7:7" x14ac:dyDescent="0.35">
      <c r="G5452" s="1"/>
    </row>
    <row r="5453" spans="7:7" x14ac:dyDescent="0.35">
      <c r="G5453" s="1"/>
    </row>
    <row r="5454" spans="7:7" x14ac:dyDescent="0.35">
      <c r="G5454" s="1"/>
    </row>
    <row r="5455" spans="7:7" x14ac:dyDescent="0.35">
      <c r="G5455" s="1"/>
    </row>
    <row r="5456" spans="7:7" x14ac:dyDescent="0.35">
      <c r="G5456" s="1"/>
    </row>
    <row r="5457" spans="7:7" x14ac:dyDescent="0.35">
      <c r="G5457" s="1"/>
    </row>
    <row r="5458" spans="7:7" x14ac:dyDescent="0.35">
      <c r="G5458" s="1"/>
    </row>
    <row r="5459" spans="7:7" x14ac:dyDescent="0.35">
      <c r="G5459" s="1"/>
    </row>
    <row r="5460" spans="7:7" x14ac:dyDescent="0.35">
      <c r="G5460" s="1"/>
    </row>
    <row r="5461" spans="7:7" x14ac:dyDescent="0.35">
      <c r="G5461" s="1"/>
    </row>
    <row r="5462" spans="7:7" x14ac:dyDescent="0.35">
      <c r="G5462" s="1"/>
    </row>
    <row r="5463" spans="7:7" x14ac:dyDescent="0.35">
      <c r="G5463" s="1"/>
    </row>
    <row r="5464" spans="7:7" x14ac:dyDescent="0.35">
      <c r="G5464" s="1"/>
    </row>
    <row r="5465" spans="7:7" x14ac:dyDescent="0.35">
      <c r="G5465" s="1"/>
    </row>
    <row r="5466" spans="7:7" x14ac:dyDescent="0.35">
      <c r="G5466" s="1"/>
    </row>
    <row r="5467" spans="7:7" x14ac:dyDescent="0.35">
      <c r="G5467" s="1"/>
    </row>
    <row r="5468" spans="7:7" x14ac:dyDescent="0.35">
      <c r="G5468" s="1"/>
    </row>
    <row r="5469" spans="7:7" x14ac:dyDescent="0.35">
      <c r="G5469" s="1"/>
    </row>
    <row r="5470" spans="7:7" x14ac:dyDescent="0.35">
      <c r="G5470" s="1"/>
    </row>
    <row r="5471" spans="7:7" x14ac:dyDescent="0.35">
      <c r="G5471" s="1"/>
    </row>
    <row r="5472" spans="7:7" x14ac:dyDescent="0.35">
      <c r="G5472" s="1"/>
    </row>
    <row r="5473" spans="7:7" x14ac:dyDescent="0.35">
      <c r="G5473" s="1"/>
    </row>
    <row r="5474" spans="7:7" x14ac:dyDescent="0.35">
      <c r="G5474" s="1"/>
    </row>
    <row r="5475" spans="7:7" x14ac:dyDescent="0.35">
      <c r="G5475" s="1"/>
    </row>
    <row r="5476" spans="7:7" x14ac:dyDescent="0.35">
      <c r="G5476" s="1"/>
    </row>
    <row r="5477" spans="7:7" x14ac:dyDescent="0.35">
      <c r="G5477" s="1"/>
    </row>
    <row r="5478" spans="7:7" x14ac:dyDescent="0.35">
      <c r="G5478" s="1"/>
    </row>
    <row r="5479" spans="7:7" x14ac:dyDescent="0.35">
      <c r="G5479" s="1"/>
    </row>
    <row r="5480" spans="7:7" x14ac:dyDescent="0.35">
      <c r="G5480" s="1"/>
    </row>
    <row r="5481" spans="7:7" x14ac:dyDescent="0.35">
      <c r="G5481" s="1"/>
    </row>
    <row r="5482" spans="7:7" x14ac:dyDescent="0.35">
      <c r="G5482" s="1"/>
    </row>
    <row r="5483" spans="7:7" x14ac:dyDescent="0.35">
      <c r="G5483" s="1"/>
    </row>
    <row r="5484" spans="7:7" x14ac:dyDescent="0.35">
      <c r="G5484" s="1"/>
    </row>
    <row r="5485" spans="7:7" x14ac:dyDescent="0.35">
      <c r="G5485" s="1"/>
    </row>
    <row r="5486" spans="7:7" x14ac:dyDescent="0.35">
      <c r="G5486" s="1"/>
    </row>
    <row r="5487" spans="7:7" x14ac:dyDescent="0.35">
      <c r="G5487" s="1"/>
    </row>
    <row r="5488" spans="7:7" x14ac:dyDescent="0.35">
      <c r="G5488" s="1"/>
    </row>
    <row r="5489" spans="7:7" x14ac:dyDescent="0.35">
      <c r="G5489" s="1"/>
    </row>
    <row r="5490" spans="7:7" x14ac:dyDescent="0.35">
      <c r="G5490" s="1"/>
    </row>
    <row r="5491" spans="7:7" x14ac:dyDescent="0.35">
      <c r="G5491" s="1"/>
    </row>
    <row r="5492" spans="7:7" x14ac:dyDescent="0.35">
      <c r="G5492" s="1"/>
    </row>
    <row r="5493" spans="7:7" x14ac:dyDescent="0.35">
      <c r="G5493" s="1"/>
    </row>
    <row r="5494" spans="7:7" x14ac:dyDescent="0.35">
      <c r="G5494" s="1"/>
    </row>
    <row r="5495" spans="7:7" x14ac:dyDescent="0.35">
      <c r="G5495" s="1"/>
    </row>
    <row r="5496" spans="7:7" x14ac:dyDescent="0.35">
      <c r="G5496" s="1"/>
    </row>
    <row r="5497" spans="7:7" x14ac:dyDescent="0.35">
      <c r="G5497" s="1"/>
    </row>
    <row r="5498" spans="7:7" x14ac:dyDescent="0.35">
      <c r="G5498" s="1"/>
    </row>
    <row r="5499" spans="7:7" x14ac:dyDescent="0.35">
      <c r="G5499" s="1"/>
    </row>
    <row r="5500" spans="7:7" x14ac:dyDescent="0.35">
      <c r="G5500" s="1"/>
    </row>
    <row r="5501" spans="7:7" x14ac:dyDescent="0.35">
      <c r="G5501" s="1"/>
    </row>
    <row r="5502" spans="7:7" x14ac:dyDescent="0.35">
      <c r="G5502" s="1"/>
    </row>
    <row r="5503" spans="7:7" x14ac:dyDescent="0.35">
      <c r="G5503" s="1"/>
    </row>
    <row r="5504" spans="7:7" x14ac:dyDescent="0.35">
      <c r="G5504" s="1"/>
    </row>
    <row r="5505" spans="7:7" x14ac:dyDescent="0.35">
      <c r="G5505" s="1"/>
    </row>
    <row r="5506" spans="7:7" x14ac:dyDescent="0.35">
      <c r="G5506" s="1"/>
    </row>
    <row r="5507" spans="7:7" x14ac:dyDescent="0.35">
      <c r="G5507" s="1"/>
    </row>
    <row r="5508" spans="7:7" x14ac:dyDescent="0.35">
      <c r="G5508" s="1"/>
    </row>
    <row r="5509" spans="7:7" x14ac:dyDescent="0.35">
      <c r="G5509" s="1"/>
    </row>
    <row r="5510" spans="7:7" x14ac:dyDescent="0.35">
      <c r="G5510" s="1"/>
    </row>
    <row r="5511" spans="7:7" x14ac:dyDescent="0.35">
      <c r="G5511" s="1"/>
    </row>
    <row r="5512" spans="7:7" x14ac:dyDescent="0.35">
      <c r="G5512" s="1"/>
    </row>
    <row r="5513" spans="7:7" x14ac:dyDescent="0.35">
      <c r="G5513" s="1"/>
    </row>
    <row r="5514" spans="7:7" x14ac:dyDescent="0.35">
      <c r="G5514" s="1"/>
    </row>
    <row r="5515" spans="7:7" x14ac:dyDescent="0.35">
      <c r="G5515" s="1"/>
    </row>
    <row r="5516" spans="7:7" x14ac:dyDescent="0.35">
      <c r="G5516" s="1"/>
    </row>
    <row r="5517" spans="7:7" x14ac:dyDescent="0.35">
      <c r="G5517" s="1"/>
    </row>
    <row r="5518" spans="7:7" x14ac:dyDescent="0.35">
      <c r="G5518" s="1"/>
    </row>
    <row r="5519" spans="7:7" x14ac:dyDescent="0.35">
      <c r="G5519" s="1"/>
    </row>
    <row r="5520" spans="7:7" x14ac:dyDescent="0.35">
      <c r="G5520" s="1"/>
    </row>
    <row r="5521" spans="7:7" x14ac:dyDescent="0.35">
      <c r="G5521" s="1"/>
    </row>
    <row r="5522" spans="7:7" x14ac:dyDescent="0.35">
      <c r="G5522" s="1"/>
    </row>
    <row r="5523" spans="7:7" x14ac:dyDescent="0.35">
      <c r="G5523" s="1"/>
    </row>
    <row r="5524" spans="7:7" x14ac:dyDescent="0.35">
      <c r="G5524" s="1"/>
    </row>
    <row r="5525" spans="7:7" x14ac:dyDescent="0.35">
      <c r="G5525" s="1"/>
    </row>
    <row r="5526" spans="7:7" x14ac:dyDescent="0.35">
      <c r="G5526" s="1"/>
    </row>
    <row r="5527" spans="7:7" x14ac:dyDescent="0.35">
      <c r="G5527" s="1"/>
    </row>
    <row r="5528" spans="7:7" x14ac:dyDescent="0.35">
      <c r="G5528" s="1"/>
    </row>
    <row r="5529" spans="7:7" x14ac:dyDescent="0.35">
      <c r="G5529" s="1"/>
    </row>
    <row r="5530" spans="7:7" x14ac:dyDescent="0.35">
      <c r="G5530" s="1"/>
    </row>
    <row r="5531" spans="7:7" x14ac:dyDescent="0.35">
      <c r="G5531" s="1"/>
    </row>
    <row r="5532" spans="7:7" x14ac:dyDescent="0.35">
      <c r="G5532" s="1"/>
    </row>
    <row r="5533" spans="7:7" x14ac:dyDescent="0.35">
      <c r="G5533" s="1"/>
    </row>
    <row r="5534" spans="7:7" x14ac:dyDescent="0.35">
      <c r="G5534" s="1"/>
    </row>
    <row r="5535" spans="7:7" x14ac:dyDescent="0.35">
      <c r="G5535" s="1"/>
    </row>
    <row r="5536" spans="7:7" x14ac:dyDescent="0.35">
      <c r="G5536" s="1"/>
    </row>
    <row r="5537" spans="7:7" x14ac:dyDescent="0.35">
      <c r="G5537" s="1"/>
    </row>
    <row r="5538" spans="7:7" x14ac:dyDescent="0.35">
      <c r="G5538" s="1"/>
    </row>
    <row r="5539" spans="7:7" x14ac:dyDescent="0.35">
      <c r="G5539" s="1"/>
    </row>
    <row r="5540" spans="7:7" x14ac:dyDescent="0.35">
      <c r="G5540" s="1"/>
    </row>
    <row r="5541" spans="7:7" x14ac:dyDescent="0.35">
      <c r="G5541" s="1"/>
    </row>
    <row r="5542" spans="7:7" x14ac:dyDescent="0.35">
      <c r="G5542" s="1"/>
    </row>
    <row r="5543" spans="7:7" x14ac:dyDescent="0.35">
      <c r="G5543" s="1"/>
    </row>
    <row r="5544" spans="7:7" x14ac:dyDescent="0.35">
      <c r="G5544" s="1"/>
    </row>
    <row r="5545" spans="7:7" x14ac:dyDescent="0.35">
      <c r="G5545" s="1"/>
    </row>
    <row r="5546" spans="7:7" x14ac:dyDescent="0.35">
      <c r="G5546" s="1"/>
    </row>
    <row r="5547" spans="7:7" x14ac:dyDescent="0.35">
      <c r="G5547" s="1"/>
    </row>
    <row r="5548" spans="7:7" x14ac:dyDescent="0.35">
      <c r="G5548" s="1"/>
    </row>
    <row r="5549" spans="7:7" x14ac:dyDescent="0.35">
      <c r="G5549" s="1"/>
    </row>
    <row r="5550" spans="7:7" x14ac:dyDescent="0.35">
      <c r="G5550" s="1"/>
    </row>
    <row r="5551" spans="7:7" x14ac:dyDescent="0.35">
      <c r="G5551" s="1"/>
    </row>
    <row r="5552" spans="7:7" x14ac:dyDescent="0.35">
      <c r="G5552" s="1"/>
    </row>
    <row r="5553" spans="7:7" x14ac:dyDescent="0.35">
      <c r="G5553" s="1"/>
    </row>
    <row r="5554" spans="7:7" x14ac:dyDescent="0.35">
      <c r="G5554" s="1"/>
    </row>
    <row r="5555" spans="7:7" x14ac:dyDescent="0.35">
      <c r="G5555" s="1"/>
    </row>
    <row r="5556" spans="7:7" x14ac:dyDescent="0.35">
      <c r="G5556" s="1"/>
    </row>
    <row r="5557" spans="7:7" x14ac:dyDescent="0.35">
      <c r="G5557" s="1"/>
    </row>
    <row r="5558" spans="7:7" x14ac:dyDescent="0.35">
      <c r="G5558" s="1"/>
    </row>
    <row r="5559" spans="7:7" x14ac:dyDescent="0.35">
      <c r="G5559" s="1"/>
    </row>
    <row r="5560" spans="7:7" x14ac:dyDescent="0.35">
      <c r="G5560" s="1"/>
    </row>
    <row r="5561" spans="7:7" x14ac:dyDescent="0.35">
      <c r="G5561" s="1"/>
    </row>
    <row r="5562" spans="7:7" x14ac:dyDescent="0.35">
      <c r="G5562" s="1"/>
    </row>
    <row r="5563" spans="7:7" x14ac:dyDescent="0.35">
      <c r="G5563" s="1"/>
    </row>
    <row r="5564" spans="7:7" x14ac:dyDescent="0.35">
      <c r="G5564" s="1"/>
    </row>
    <row r="5565" spans="7:7" x14ac:dyDescent="0.35">
      <c r="G5565" s="1"/>
    </row>
    <row r="5566" spans="7:7" x14ac:dyDescent="0.35">
      <c r="G5566" s="1"/>
    </row>
    <row r="5567" spans="7:7" x14ac:dyDescent="0.35">
      <c r="G5567" s="1"/>
    </row>
    <row r="5568" spans="7:7" x14ac:dyDescent="0.35">
      <c r="G5568" s="1"/>
    </row>
    <row r="5569" spans="7:7" x14ac:dyDescent="0.35">
      <c r="G5569" s="1"/>
    </row>
    <row r="5570" spans="7:7" x14ac:dyDescent="0.35">
      <c r="G5570" s="1"/>
    </row>
    <row r="5571" spans="7:7" x14ac:dyDescent="0.35">
      <c r="G5571" s="1"/>
    </row>
    <row r="5572" spans="7:7" x14ac:dyDescent="0.35">
      <c r="G5572" s="1"/>
    </row>
    <row r="5573" spans="7:7" x14ac:dyDescent="0.35">
      <c r="G5573" s="1"/>
    </row>
    <row r="5574" spans="7:7" x14ac:dyDescent="0.35">
      <c r="G5574" s="1"/>
    </row>
    <row r="5575" spans="7:7" x14ac:dyDescent="0.35">
      <c r="G5575" s="1"/>
    </row>
    <row r="5576" spans="7:7" x14ac:dyDescent="0.35">
      <c r="G5576" s="1"/>
    </row>
    <row r="5577" spans="7:7" x14ac:dyDescent="0.35">
      <c r="G5577" s="1"/>
    </row>
    <row r="5578" spans="7:7" x14ac:dyDescent="0.35">
      <c r="G5578" s="1"/>
    </row>
    <row r="5579" spans="7:7" x14ac:dyDescent="0.35">
      <c r="G5579" s="1"/>
    </row>
    <row r="5580" spans="7:7" x14ac:dyDescent="0.35">
      <c r="G5580" s="1"/>
    </row>
    <row r="5581" spans="7:7" x14ac:dyDescent="0.35">
      <c r="G5581" s="1"/>
    </row>
    <row r="5582" spans="7:7" x14ac:dyDescent="0.35">
      <c r="G5582" s="1"/>
    </row>
    <row r="5583" spans="7:7" x14ac:dyDescent="0.35">
      <c r="G5583" s="1"/>
    </row>
    <row r="5584" spans="7:7" x14ac:dyDescent="0.35">
      <c r="G5584" s="1"/>
    </row>
    <row r="5585" spans="7:7" x14ac:dyDescent="0.35">
      <c r="G5585" s="1"/>
    </row>
    <row r="5586" spans="7:7" x14ac:dyDescent="0.35">
      <c r="G5586" s="1"/>
    </row>
    <row r="5587" spans="7:7" x14ac:dyDescent="0.35">
      <c r="G5587" s="1"/>
    </row>
    <row r="5588" spans="7:7" x14ac:dyDescent="0.35">
      <c r="G5588" s="1"/>
    </row>
    <row r="5589" spans="7:7" x14ac:dyDescent="0.35">
      <c r="G5589" s="1"/>
    </row>
    <row r="5590" spans="7:7" x14ac:dyDescent="0.35">
      <c r="G5590" s="1"/>
    </row>
    <row r="5591" spans="7:7" x14ac:dyDescent="0.35">
      <c r="G5591" s="1"/>
    </row>
    <row r="5592" spans="7:7" x14ac:dyDescent="0.35">
      <c r="G5592" s="1"/>
    </row>
    <row r="5593" spans="7:7" x14ac:dyDescent="0.35">
      <c r="G5593" s="1"/>
    </row>
    <row r="5594" spans="7:7" x14ac:dyDescent="0.35">
      <c r="G5594" s="1"/>
    </row>
    <row r="5595" spans="7:7" x14ac:dyDescent="0.35">
      <c r="G5595" s="1"/>
    </row>
    <row r="5596" spans="7:7" x14ac:dyDescent="0.35">
      <c r="G5596" s="1"/>
    </row>
    <row r="5597" spans="7:7" x14ac:dyDescent="0.35">
      <c r="G5597" s="1"/>
    </row>
    <row r="5598" spans="7:7" x14ac:dyDescent="0.35">
      <c r="G5598" s="1"/>
    </row>
    <row r="5599" spans="7:7" x14ac:dyDescent="0.35">
      <c r="G5599" s="1"/>
    </row>
    <row r="5600" spans="7:7" x14ac:dyDescent="0.35">
      <c r="G5600" s="1"/>
    </row>
    <row r="5601" spans="7:7" x14ac:dyDescent="0.35">
      <c r="G5601" s="1"/>
    </row>
    <row r="5602" spans="7:7" x14ac:dyDescent="0.35">
      <c r="G5602" s="1"/>
    </row>
    <row r="5603" spans="7:7" x14ac:dyDescent="0.35">
      <c r="G5603" s="1"/>
    </row>
    <row r="5604" spans="7:7" x14ac:dyDescent="0.35">
      <c r="G5604" s="1"/>
    </row>
    <row r="5605" spans="7:7" x14ac:dyDescent="0.35">
      <c r="G5605" s="1"/>
    </row>
    <row r="5606" spans="7:7" x14ac:dyDescent="0.35">
      <c r="G5606" s="1"/>
    </row>
    <row r="5607" spans="7:7" x14ac:dyDescent="0.35">
      <c r="G5607" s="1"/>
    </row>
    <row r="5608" spans="7:7" x14ac:dyDescent="0.35">
      <c r="G5608" s="1"/>
    </row>
    <row r="5609" spans="7:7" x14ac:dyDescent="0.35">
      <c r="G5609" s="1"/>
    </row>
    <row r="5610" spans="7:7" x14ac:dyDescent="0.35">
      <c r="G5610" s="1"/>
    </row>
    <row r="5611" spans="7:7" x14ac:dyDescent="0.35">
      <c r="G5611" s="1"/>
    </row>
    <row r="5612" spans="7:7" x14ac:dyDescent="0.35">
      <c r="G5612" s="1"/>
    </row>
    <row r="5613" spans="7:7" x14ac:dyDescent="0.35">
      <c r="G5613" s="1"/>
    </row>
    <row r="5614" spans="7:7" x14ac:dyDescent="0.35">
      <c r="G5614" s="1"/>
    </row>
    <row r="5615" spans="7:7" x14ac:dyDescent="0.35">
      <c r="G5615" s="1"/>
    </row>
    <row r="5616" spans="7:7" x14ac:dyDescent="0.35">
      <c r="G5616" s="1"/>
    </row>
    <row r="5617" spans="7:7" x14ac:dyDescent="0.35">
      <c r="G5617" s="1"/>
    </row>
    <row r="5618" spans="7:7" x14ac:dyDescent="0.35">
      <c r="G5618" s="1"/>
    </row>
    <row r="5619" spans="7:7" x14ac:dyDescent="0.35">
      <c r="G5619" s="1"/>
    </row>
    <row r="5620" spans="7:7" x14ac:dyDescent="0.35">
      <c r="G5620" s="1"/>
    </row>
    <row r="5621" spans="7:7" x14ac:dyDescent="0.35">
      <c r="G5621" s="1"/>
    </row>
    <row r="5622" spans="7:7" x14ac:dyDescent="0.35">
      <c r="G5622" s="1"/>
    </row>
    <row r="5623" spans="7:7" x14ac:dyDescent="0.35">
      <c r="G5623" s="1"/>
    </row>
    <row r="5624" spans="7:7" x14ac:dyDescent="0.35">
      <c r="G5624" s="1"/>
    </row>
    <row r="5625" spans="7:7" x14ac:dyDescent="0.35">
      <c r="G5625" s="1"/>
    </row>
    <row r="5626" spans="7:7" x14ac:dyDescent="0.35">
      <c r="G5626" s="1"/>
    </row>
    <row r="5627" spans="7:7" x14ac:dyDescent="0.35">
      <c r="G5627" s="1"/>
    </row>
    <row r="5628" spans="7:7" x14ac:dyDescent="0.35">
      <c r="G5628" s="1"/>
    </row>
    <row r="5629" spans="7:7" x14ac:dyDescent="0.35">
      <c r="G5629" s="1"/>
    </row>
    <row r="5630" spans="7:7" x14ac:dyDescent="0.35">
      <c r="G5630" s="1"/>
    </row>
    <row r="5631" spans="7:7" x14ac:dyDescent="0.35">
      <c r="G5631" s="1"/>
    </row>
    <row r="5632" spans="7:7" x14ac:dyDescent="0.35">
      <c r="G5632" s="1"/>
    </row>
    <row r="5633" spans="7:7" x14ac:dyDescent="0.35">
      <c r="G5633" s="1"/>
    </row>
    <row r="5634" spans="7:7" x14ac:dyDescent="0.35">
      <c r="G5634" s="1"/>
    </row>
    <row r="5635" spans="7:7" x14ac:dyDescent="0.35">
      <c r="G5635" s="1"/>
    </row>
    <row r="5636" spans="7:7" x14ac:dyDescent="0.35">
      <c r="G5636" s="1"/>
    </row>
    <row r="5637" spans="7:7" x14ac:dyDescent="0.35">
      <c r="G5637" s="1"/>
    </row>
    <row r="5638" spans="7:7" x14ac:dyDescent="0.35">
      <c r="G5638" s="1"/>
    </row>
    <row r="5639" spans="7:7" x14ac:dyDescent="0.35">
      <c r="G5639" s="1"/>
    </row>
    <row r="5640" spans="7:7" x14ac:dyDescent="0.35">
      <c r="G5640" s="1"/>
    </row>
    <row r="5641" spans="7:7" x14ac:dyDescent="0.35">
      <c r="G5641" s="1"/>
    </row>
    <row r="5642" spans="7:7" x14ac:dyDescent="0.35">
      <c r="G5642" s="1"/>
    </row>
    <row r="5643" spans="7:7" x14ac:dyDescent="0.35">
      <c r="G5643" s="1"/>
    </row>
    <row r="5644" spans="7:7" x14ac:dyDescent="0.35">
      <c r="G5644" s="1"/>
    </row>
    <row r="5645" spans="7:7" x14ac:dyDescent="0.35">
      <c r="G5645" s="1"/>
    </row>
    <row r="5646" spans="7:7" x14ac:dyDescent="0.35">
      <c r="G5646" s="1"/>
    </row>
    <row r="5647" spans="7:7" x14ac:dyDescent="0.35">
      <c r="G5647" s="1"/>
    </row>
    <row r="5648" spans="7:7" x14ac:dyDescent="0.35">
      <c r="G5648" s="1"/>
    </row>
    <row r="5649" spans="7:7" x14ac:dyDescent="0.35">
      <c r="G5649" s="1"/>
    </row>
    <row r="5650" spans="7:7" x14ac:dyDescent="0.35">
      <c r="G5650" s="1"/>
    </row>
    <row r="5651" spans="7:7" x14ac:dyDescent="0.35">
      <c r="G5651" s="1"/>
    </row>
    <row r="5652" spans="7:7" x14ac:dyDescent="0.35">
      <c r="G5652" s="1"/>
    </row>
    <row r="5653" spans="7:7" x14ac:dyDescent="0.35">
      <c r="G5653" s="1"/>
    </row>
    <row r="5654" spans="7:7" x14ac:dyDescent="0.35">
      <c r="G5654" s="1"/>
    </row>
    <row r="5655" spans="7:7" x14ac:dyDescent="0.35">
      <c r="G5655" s="1"/>
    </row>
    <row r="5656" spans="7:7" x14ac:dyDescent="0.35">
      <c r="G5656" s="1"/>
    </row>
    <row r="5657" spans="7:7" x14ac:dyDescent="0.35">
      <c r="G5657" s="1"/>
    </row>
    <row r="5658" spans="7:7" x14ac:dyDescent="0.35">
      <c r="G5658" s="1"/>
    </row>
    <row r="5659" spans="7:7" x14ac:dyDescent="0.35">
      <c r="G5659" s="1"/>
    </row>
    <row r="5660" spans="7:7" x14ac:dyDescent="0.35">
      <c r="G5660" s="1"/>
    </row>
    <row r="5661" spans="7:7" x14ac:dyDescent="0.35">
      <c r="G5661" s="1"/>
    </row>
    <row r="5662" spans="7:7" x14ac:dyDescent="0.35">
      <c r="G5662" s="1"/>
    </row>
    <row r="5663" spans="7:7" x14ac:dyDescent="0.35">
      <c r="G5663" s="1"/>
    </row>
    <row r="5664" spans="7:7" x14ac:dyDescent="0.35">
      <c r="G5664" s="1"/>
    </row>
    <row r="5665" spans="7:7" x14ac:dyDescent="0.35">
      <c r="G5665" s="1"/>
    </row>
    <row r="5666" spans="7:7" x14ac:dyDescent="0.35">
      <c r="G5666" s="1"/>
    </row>
    <row r="5667" spans="7:7" x14ac:dyDescent="0.35">
      <c r="G5667" s="1"/>
    </row>
    <row r="5668" spans="7:7" x14ac:dyDescent="0.35">
      <c r="G5668" s="1"/>
    </row>
    <row r="5669" spans="7:7" x14ac:dyDescent="0.35">
      <c r="G5669" s="1"/>
    </row>
    <row r="5670" spans="7:7" x14ac:dyDescent="0.35">
      <c r="G5670" s="1"/>
    </row>
    <row r="5671" spans="7:7" x14ac:dyDescent="0.35">
      <c r="G5671" s="1"/>
    </row>
    <row r="5672" spans="7:7" x14ac:dyDescent="0.35">
      <c r="G5672" s="1"/>
    </row>
    <row r="5673" spans="7:7" x14ac:dyDescent="0.35">
      <c r="G5673" s="1"/>
    </row>
    <row r="5674" spans="7:7" x14ac:dyDescent="0.35">
      <c r="G5674" s="1"/>
    </row>
    <row r="5675" spans="7:7" x14ac:dyDescent="0.35">
      <c r="G5675" s="1"/>
    </row>
    <row r="5676" spans="7:7" x14ac:dyDescent="0.35">
      <c r="G5676" s="1"/>
    </row>
    <row r="5677" spans="7:7" x14ac:dyDescent="0.35">
      <c r="G5677" s="1"/>
    </row>
    <row r="5678" spans="7:7" x14ac:dyDescent="0.35">
      <c r="G5678" s="1"/>
    </row>
    <row r="5679" spans="7:7" x14ac:dyDescent="0.35">
      <c r="G5679" s="1"/>
    </row>
    <row r="5680" spans="7:7" x14ac:dyDescent="0.35">
      <c r="G5680" s="1"/>
    </row>
    <row r="5681" spans="7:7" x14ac:dyDescent="0.35">
      <c r="G5681" s="1"/>
    </row>
    <row r="5682" spans="7:7" x14ac:dyDescent="0.35">
      <c r="G5682" s="1"/>
    </row>
    <row r="5683" spans="7:7" x14ac:dyDescent="0.35">
      <c r="G5683" s="1"/>
    </row>
    <row r="5684" spans="7:7" x14ac:dyDescent="0.35">
      <c r="G5684" s="1"/>
    </row>
    <row r="5685" spans="7:7" x14ac:dyDescent="0.35">
      <c r="G5685" s="1"/>
    </row>
    <row r="5686" spans="7:7" x14ac:dyDescent="0.35">
      <c r="G5686" s="1"/>
    </row>
    <row r="5687" spans="7:7" x14ac:dyDescent="0.35">
      <c r="G5687" s="1"/>
    </row>
    <row r="5688" spans="7:7" x14ac:dyDescent="0.35">
      <c r="G5688" s="1"/>
    </row>
    <row r="5689" spans="7:7" x14ac:dyDescent="0.35">
      <c r="G5689" s="1"/>
    </row>
    <row r="5690" spans="7:7" x14ac:dyDescent="0.35">
      <c r="G5690" s="1"/>
    </row>
    <row r="5691" spans="7:7" x14ac:dyDescent="0.35">
      <c r="G5691" s="1"/>
    </row>
    <row r="5692" spans="7:7" x14ac:dyDescent="0.35">
      <c r="G5692" s="1"/>
    </row>
    <row r="5693" spans="7:7" x14ac:dyDescent="0.35">
      <c r="G5693" s="1"/>
    </row>
    <row r="5694" spans="7:7" x14ac:dyDescent="0.35">
      <c r="G5694" s="1"/>
    </row>
    <row r="5695" spans="7:7" x14ac:dyDescent="0.35">
      <c r="G5695" s="1"/>
    </row>
    <row r="5696" spans="7:7" x14ac:dyDescent="0.35">
      <c r="G5696" s="1"/>
    </row>
    <row r="5697" spans="7:7" x14ac:dyDescent="0.35">
      <c r="G5697" s="1"/>
    </row>
    <row r="5698" spans="7:7" x14ac:dyDescent="0.35">
      <c r="G5698" s="1"/>
    </row>
    <row r="5699" spans="7:7" x14ac:dyDescent="0.35">
      <c r="G5699" s="1"/>
    </row>
    <row r="5700" spans="7:7" x14ac:dyDescent="0.35">
      <c r="G5700" s="1"/>
    </row>
    <row r="5701" spans="7:7" x14ac:dyDescent="0.35">
      <c r="G5701" s="1"/>
    </row>
    <row r="5702" spans="7:7" x14ac:dyDescent="0.35">
      <c r="G5702" s="1"/>
    </row>
    <row r="5703" spans="7:7" x14ac:dyDescent="0.35">
      <c r="G5703" s="1"/>
    </row>
    <row r="5704" spans="7:7" x14ac:dyDescent="0.35">
      <c r="G5704" s="1"/>
    </row>
    <row r="5705" spans="7:7" x14ac:dyDescent="0.35">
      <c r="G5705" s="1"/>
    </row>
    <row r="5706" spans="7:7" x14ac:dyDescent="0.35">
      <c r="G5706" s="1"/>
    </row>
    <row r="5707" spans="7:7" x14ac:dyDescent="0.35">
      <c r="G5707" s="1"/>
    </row>
    <row r="5708" spans="7:7" x14ac:dyDescent="0.35">
      <c r="G5708" s="1"/>
    </row>
    <row r="5709" spans="7:7" x14ac:dyDescent="0.35">
      <c r="G5709" s="1"/>
    </row>
    <row r="5710" spans="7:7" x14ac:dyDescent="0.35">
      <c r="G5710" s="1"/>
    </row>
    <row r="5711" spans="7:7" x14ac:dyDescent="0.35">
      <c r="G5711" s="1"/>
    </row>
    <row r="5712" spans="7:7" x14ac:dyDescent="0.35">
      <c r="G5712" s="1"/>
    </row>
    <row r="5713" spans="7:7" x14ac:dyDescent="0.35">
      <c r="G5713" s="1"/>
    </row>
    <row r="5714" spans="7:7" x14ac:dyDescent="0.35">
      <c r="G5714" s="1"/>
    </row>
    <row r="5715" spans="7:7" x14ac:dyDescent="0.35">
      <c r="G5715" s="1"/>
    </row>
    <row r="5716" spans="7:7" x14ac:dyDescent="0.35">
      <c r="G5716" s="1"/>
    </row>
    <row r="5717" spans="7:7" x14ac:dyDescent="0.35">
      <c r="G5717" s="1"/>
    </row>
    <row r="5718" spans="7:7" x14ac:dyDescent="0.35">
      <c r="G5718" s="1"/>
    </row>
    <row r="5719" spans="7:7" x14ac:dyDescent="0.35">
      <c r="G5719" s="1"/>
    </row>
    <row r="5720" spans="7:7" x14ac:dyDescent="0.35">
      <c r="G5720" s="1"/>
    </row>
    <row r="5721" spans="7:7" x14ac:dyDescent="0.35">
      <c r="G5721" s="1"/>
    </row>
    <row r="5722" spans="7:7" x14ac:dyDescent="0.35">
      <c r="G5722" s="1"/>
    </row>
    <row r="5723" spans="7:7" x14ac:dyDescent="0.35">
      <c r="G5723" s="1"/>
    </row>
    <row r="5724" spans="7:7" x14ac:dyDescent="0.35">
      <c r="G5724" s="1"/>
    </row>
    <row r="5725" spans="7:7" x14ac:dyDescent="0.35">
      <c r="G5725" s="1"/>
    </row>
    <row r="5726" spans="7:7" x14ac:dyDescent="0.35">
      <c r="G5726" s="1"/>
    </row>
    <row r="5727" spans="7:7" x14ac:dyDescent="0.35">
      <c r="G5727" s="1"/>
    </row>
    <row r="5728" spans="7:7" x14ac:dyDescent="0.35">
      <c r="G5728" s="1"/>
    </row>
    <row r="5729" spans="7:7" x14ac:dyDescent="0.35">
      <c r="G5729" s="1"/>
    </row>
    <row r="5730" spans="7:7" x14ac:dyDescent="0.35">
      <c r="G5730" s="1"/>
    </row>
    <row r="5731" spans="7:7" x14ac:dyDescent="0.35">
      <c r="G5731" s="1"/>
    </row>
    <row r="5732" spans="7:7" x14ac:dyDescent="0.35">
      <c r="G5732" s="1"/>
    </row>
    <row r="5733" spans="7:7" x14ac:dyDescent="0.35">
      <c r="G5733" s="1"/>
    </row>
    <row r="5734" spans="7:7" x14ac:dyDescent="0.35">
      <c r="G5734" s="1"/>
    </row>
    <row r="5735" spans="7:7" x14ac:dyDescent="0.35">
      <c r="G5735" s="1"/>
    </row>
    <row r="5736" spans="7:7" x14ac:dyDescent="0.35">
      <c r="G5736" s="1"/>
    </row>
    <row r="5737" spans="7:7" x14ac:dyDescent="0.35">
      <c r="G5737" s="1"/>
    </row>
    <row r="5738" spans="7:7" x14ac:dyDescent="0.35">
      <c r="G5738" s="1"/>
    </row>
    <row r="5739" spans="7:7" x14ac:dyDescent="0.35">
      <c r="G5739" s="1"/>
    </row>
    <row r="5740" spans="7:7" x14ac:dyDescent="0.35">
      <c r="G5740" s="1"/>
    </row>
    <row r="5741" spans="7:7" x14ac:dyDescent="0.35">
      <c r="G5741" s="1"/>
    </row>
    <row r="5742" spans="7:7" x14ac:dyDescent="0.35">
      <c r="G5742" s="1"/>
    </row>
    <row r="5743" spans="7:7" x14ac:dyDescent="0.35">
      <c r="G5743" s="1"/>
    </row>
    <row r="5744" spans="7:7" x14ac:dyDescent="0.35">
      <c r="G5744" s="1"/>
    </row>
    <row r="5745" spans="7:7" x14ac:dyDescent="0.35">
      <c r="G5745" s="1"/>
    </row>
    <row r="5746" spans="7:7" x14ac:dyDescent="0.35">
      <c r="G5746" s="1"/>
    </row>
    <row r="5747" spans="7:7" x14ac:dyDescent="0.35">
      <c r="G5747" s="1"/>
    </row>
    <row r="5748" spans="7:7" x14ac:dyDescent="0.35">
      <c r="G5748" s="1"/>
    </row>
    <row r="5749" spans="7:7" x14ac:dyDescent="0.35">
      <c r="G5749" s="1"/>
    </row>
    <row r="5750" spans="7:7" x14ac:dyDescent="0.35">
      <c r="G5750" s="1"/>
    </row>
    <row r="5751" spans="7:7" x14ac:dyDescent="0.35">
      <c r="G5751" s="1"/>
    </row>
    <row r="5752" spans="7:7" x14ac:dyDescent="0.35">
      <c r="G5752" s="1"/>
    </row>
    <row r="5753" spans="7:7" x14ac:dyDescent="0.35">
      <c r="G5753" s="1"/>
    </row>
    <row r="5754" spans="7:7" x14ac:dyDescent="0.35">
      <c r="G5754" s="1"/>
    </row>
    <row r="5755" spans="7:7" x14ac:dyDescent="0.35">
      <c r="G5755" s="1"/>
    </row>
    <row r="5756" spans="7:7" x14ac:dyDescent="0.35">
      <c r="G5756" s="1"/>
    </row>
    <row r="5757" spans="7:7" x14ac:dyDescent="0.35">
      <c r="G5757" s="1"/>
    </row>
    <row r="5758" spans="7:7" x14ac:dyDescent="0.35">
      <c r="G5758" s="1"/>
    </row>
    <row r="5759" spans="7:7" x14ac:dyDescent="0.35">
      <c r="G5759" s="1"/>
    </row>
    <row r="5760" spans="7:7" x14ac:dyDescent="0.35">
      <c r="G5760" s="1"/>
    </row>
    <row r="5761" spans="7:7" x14ac:dyDescent="0.35">
      <c r="G5761" s="1"/>
    </row>
    <row r="5762" spans="7:7" x14ac:dyDescent="0.35">
      <c r="G5762" s="1"/>
    </row>
    <row r="5763" spans="7:7" x14ac:dyDescent="0.35">
      <c r="G5763" s="1"/>
    </row>
    <row r="5764" spans="7:7" x14ac:dyDescent="0.35">
      <c r="G5764" s="1"/>
    </row>
    <row r="5765" spans="7:7" x14ac:dyDescent="0.35">
      <c r="G5765" s="1"/>
    </row>
    <row r="5766" spans="7:7" x14ac:dyDescent="0.35">
      <c r="G5766" s="1"/>
    </row>
    <row r="5767" spans="7:7" x14ac:dyDescent="0.35">
      <c r="G5767" s="1"/>
    </row>
    <row r="5768" spans="7:7" x14ac:dyDescent="0.35">
      <c r="G5768" s="1"/>
    </row>
    <row r="5769" spans="7:7" x14ac:dyDescent="0.35">
      <c r="G5769" s="1"/>
    </row>
    <row r="5770" spans="7:7" x14ac:dyDescent="0.35">
      <c r="G5770" s="1"/>
    </row>
    <row r="5771" spans="7:7" x14ac:dyDescent="0.35">
      <c r="G5771" s="1"/>
    </row>
    <row r="5772" spans="7:7" x14ac:dyDescent="0.35">
      <c r="G5772" s="1"/>
    </row>
    <row r="5773" spans="7:7" x14ac:dyDescent="0.35">
      <c r="G5773" s="1"/>
    </row>
    <row r="5774" spans="7:7" x14ac:dyDescent="0.35">
      <c r="G5774" s="1"/>
    </row>
    <row r="5775" spans="7:7" x14ac:dyDescent="0.35">
      <c r="G5775" s="1"/>
    </row>
    <row r="5776" spans="7:7" x14ac:dyDescent="0.35">
      <c r="G5776" s="1"/>
    </row>
    <row r="5777" spans="7:7" x14ac:dyDescent="0.35">
      <c r="G5777" s="1"/>
    </row>
    <row r="5778" spans="7:7" x14ac:dyDescent="0.35">
      <c r="G5778" s="1"/>
    </row>
    <row r="5779" spans="7:7" x14ac:dyDescent="0.35">
      <c r="G5779" s="1"/>
    </row>
    <row r="5780" spans="7:7" x14ac:dyDescent="0.35">
      <c r="G5780" s="1"/>
    </row>
    <row r="5781" spans="7:7" x14ac:dyDescent="0.35">
      <c r="G5781" s="1"/>
    </row>
    <row r="5782" spans="7:7" x14ac:dyDescent="0.35">
      <c r="G5782" s="1"/>
    </row>
    <row r="5783" spans="7:7" x14ac:dyDescent="0.35">
      <c r="G5783" s="1"/>
    </row>
    <row r="5784" spans="7:7" x14ac:dyDescent="0.35">
      <c r="G5784" s="1"/>
    </row>
    <row r="5785" spans="7:7" x14ac:dyDescent="0.35">
      <c r="G5785" s="1"/>
    </row>
    <row r="5786" spans="7:7" x14ac:dyDescent="0.35">
      <c r="G5786" s="1"/>
    </row>
    <row r="5787" spans="7:7" x14ac:dyDescent="0.35">
      <c r="G5787" s="1"/>
    </row>
    <row r="5788" spans="7:7" x14ac:dyDescent="0.35">
      <c r="G5788" s="1"/>
    </row>
    <row r="5789" spans="7:7" x14ac:dyDescent="0.35">
      <c r="G5789" s="1"/>
    </row>
    <row r="5790" spans="7:7" x14ac:dyDescent="0.35">
      <c r="G5790" s="1"/>
    </row>
    <row r="5791" spans="7:7" x14ac:dyDescent="0.35">
      <c r="G5791" s="1"/>
    </row>
    <row r="5792" spans="7:7" x14ac:dyDescent="0.35">
      <c r="G5792" s="1"/>
    </row>
    <row r="5793" spans="7:7" x14ac:dyDescent="0.35">
      <c r="G5793" s="1"/>
    </row>
    <row r="5794" spans="7:7" x14ac:dyDescent="0.35">
      <c r="G5794" s="1"/>
    </row>
    <row r="5795" spans="7:7" x14ac:dyDescent="0.35">
      <c r="G5795" s="1"/>
    </row>
    <row r="5796" spans="7:7" x14ac:dyDescent="0.35">
      <c r="G5796" s="1"/>
    </row>
    <row r="5797" spans="7:7" x14ac:dyDescent="0.35">
      <c r="G5797" s="1"/>
    </row>
    <row r="5798" spans="7:7" x14ac:dyDescent="0.35">
      <c r="G5798" s="1"/>
    </row>
    <row r="5799" spans="7:7" x14ac:dyDescent="0.35">
      <c r="G5799" s="1"/>
    </row>
    <row r="5800" spans="7:7" x14ac:dyDescent="0.35">
      <c r="G5800" s="1"/>
    </row>
    <row r="5801" spans="7:7" x14ac:dyDescent="0.35">
      <c r="G5801" s="1"/>
    </row>
    <row r="5802" spans="7:7" x14ac:dyDescent="0.35">
      <c r="G5802" s="1"/>
    </row>
    <row r="5803" spans="7:7" x14ac:dyDescent="0.35">
      <c r="G5803" s="1"/>
    </row>
    <row r="5804" spans="7:7" x14ac:dyDescent="0.35">
      <c r="G5804" s="1"/>
    </row>
    <row r="5805" spans="7:7" x14ac:dyDescent="0.35">
      <c r="G5805" s="1"/>
    </row>
    <row r="5806" spans="7:7" x14ac:dyDescent="0.35">
      <c r="G5806" s="1"/>
    </row>
    <row r="5807" spans="7:7" x14ac:dyDescent="0.35">
      <c r="G5807" s="1"/>
    </row>
    <row r="5808" spans="7:7" x14ac:dyDescent="0.35">
      <c r="G5808" s="1"/>
    </row>
    <row r="5809" spans="7:7" x14ac:dyDescent="0.35">
      <c r="G5809" s="1"/>
    </row>
    <row r="5810" spans="7:7" x14ac:dyDescent="0.35">
      <c r="G5810" s="1"/>
    </row>
    <row r="5811" spans="7:7" x14ac:dyDescent="0.35">
      <c r="G5811" s="1"/>
    </row>
    <row r="5812" spans="7:7" x14ac:dyDescent="0.35">
      <c r="G5812" s="1"/>
    </row>
    <row r="5813" spans="7:7" x14ac:dyDescent="0.35">
      <c r="G5813" s="1"/>
    </row>
    <row r="5814" spans="7:7" x14ac:dyDescent="0.35">
      <c r="G5814" s="1"/>
    </row>
    <row r="5815" spans="7:7" x14ac:dyDescent="0.35">
      <c r="G5815" s="1"/>
    </row>
    <row r="5816" spans="7:7" x14ac:dyDescent="0.35">
      <c r="G5816" s="1"/>
    </row>
    <row r="5817" spans="7:7" x14ac:dyDescent="0.35">
      <c r="G5817" s="1"/>
    </row>
    <row r="5818" spans="7:7" x14ac:dyDescent="0.35">
      <c r="G5818" s="1"/>
    </row>
    <row r="5819" spans="7:7" x14ac:dyDescent="0.35">
      <c r="G5819" s="1"/>
    </row>
    <row r="5820" spans="7:7" x14ac:dyDescent="0.35">
      <c r="G5820" s="1"/>
    </row>
    <row r="5821" spans="7:7" x14ac:dyDescent="0.35">
      <c r="G5821" s="1"/>
    </row>
    <row r="5822" spans="7:7" x14ac:dyDescent="0.35">
      <c r="G5822" s="1"/>
    </row>
    <row r="5823" spans="7:7" x14ac:dyDescent="0.35">
      <c r="G5823" s="1"/>
    </row>
    <row r="5824" spans="7:7" x14ac:dyDescent="0.35">
      <c r="G5824" s="1"/>
    </row>
    <row r="5825" spans="7:7" x14ac:dyDescent="0.35">
      <c r="G5825" s="1"/>
    </row>
    <row r="5826" spans="7:7" x14ac:dyDescent="0.35">
      <c r="G5826" s="1"/>
    </row>
    <row r="5827" spans="7:7" x14ac:dyDescent="0.35">
      <c r="G5827" s="1"/>
    </row>
    <row r="5828" spans="7:7" x14ac:dyDescent="0.35">
      <c r="G5828" s="1"/>
    </row>
    <row r="5829" spans="7:7" x14ac:dyDescent="0.35">
      <c r="G5829" s="1"/>
    </row>
    <row r="5830" spans="7:7" x14ac:dyDescent="0.35">
      <c r="G5830" s="1"/>
    </row>
    <row r="5831" spans="7:7" x14ac:dyDescent="0.35">
      <c r="G5831" s="1"/>
    </row>
    <row r="5832" spans="7:7" x14ac:dyDescent="0.35">
      <c r="G5832" s="1"/>
    </row>
    <row r="5833" spans="7:7" x14ac:dyDescent="0.35">
      <c r="G5833" s="1"/>
    </row>
    <row r="5834" spans="7:7" x14ac:dyDescent="0.35">
      <c r="G5834" s="1"/>
    </row>
    <row r="5835" spans="7:7" x14ac:dyDescent="0.35">
      <c r="G5835" s="1"/>
    </row>
    <row r="5836" spans="7:7" x14ac:dyDescent="0.35">
      <c r="G5836" s="1"/>
    </row>
    <row r="5837" spans="7:7" x14ac:dyDescent="0.35">
      <c r="G5837" s="1"/>
    </row>
    <row r="5838" spans="7:7" x14ac:dyDescent="0.35">
      <c r="G5838" s="1"/>
    </row>
    <row r="5839" spans="7:7" x14ac:dyDescent="0.35">
      <c r="G5839" s="1"/>
    </row>
    <row r="5840" spans="7:7" x14ac:dyDescent="0.35">
      <c r="G5840" s="1"/>
    </row>
    <row r="5841" spans="7:7" x14ac:dyDescent="0.35">
      <c r="G5841" s="1"/>
    </row>
    <row r="5842" spans="7:7" x14ac:dyDescent="0.35">
      <c r="G5842" s="1"/>
    </row>
    <row r="5843" spans="7:7" x14ac:dyDescent="0.35">
      <c r="G5843" s="1"/>
    </row>
    <row r="5844" spans="7:7" x14ac:dyDescent="0.35">
      <c r="G5844" s="1"/>
    </row>
    <row r="5845" spans="7:7" x14ac:dyDescent="0.35">
      <c r="G5845" s="1"/>
    </row>
    <row r="5846" spans="7:7" x14ac:dyDescent="0.35">
      <c r="G5846" s="1"/>
    </row>
    <row r="5847" spans="7:7" x14ac:dyDescent="0.35">
      <c r="G5847" s="1"/>
    </row>
    <row r="5848" spans="7:7" x14ac:dyDescent="0.35">
      <c r="G5848" s="1"/>
    </row>
    <row r="5849" spans="7:7" x14ac:dyDescent="0.35">
      <c r="G5849" s="1"/>
    </row>
    <row r="5850" spans="7:7" x14ac:dyDescent="0.35">
      <c r="G5850" s="1"/>
    </row>
    <row r="5851" spans="7:7" x14ac:dyDescent="0.35">
      <c r="G5851" s="1"/>
    </row>
    <row r="5852" spans="7:7" x14ac:dyDescent="0.35">
      <c r="G5852" s="1"/>
    </row>
    <row r="5853" spans="7:7" x14ac:dyDescent="0.35">
      <c r="G5853" s="1"/>
    </row>
    <row r="5854" spans="7:7" x14ac:dyDescent="0.35">
      <c r="G5854" s="1"/>
    </row>
    <row r="5855" spans="7:7" x14ac:dyDescent="0.35">
      <c r="G5855" s="1"/>
    </row>
    <row r="5856" spans="7:7" x14ac:dyDescent="0.35">
      <c r="G5856" s="1"/>
    </row>
    <row r="5857" spans="7:7" x14ac:dyDescent="0.35">
      <c r="G5857" s="1"/>
    </row>
    <row r="5858" spans="7:7" x14ac:dyDescent="0.35">
      <c r="G5858" s="1"/>
    </row>
    <row r="5859" spans="7:7" x14ac:dyDescent="0.35">
      <c r="G5859" s="1"/>
    </row>
    <row r="5860" spans="7:7" x14ac:dyDescent="0.35">
      <c r="G5860" s="1"/>
    </row>
    <row r="5861" spans="7:7" x14ac:dyDescent="0.35">
      <c r="G5861" s="1"/>
    </row>
    <row r="5862" spans="7:7" x14ac:dyDescent="0.35">
      <c r="G5862" s="1"/>
    </row>
    <row r="5863" spans="7:7" x14ac:dyDescent="0.35">
      <c r="G5863" s="1"/>
    </row>
    <row r="5864" spans="7:7" x14ac:dyDescent="0.35">
      <c r="G5864" s="1"/>
    </row>
    <row r="5865" spans="7:7" x14ac:dyDescent="0.35">
      <c r="G5865" s="1"/>
    </row>
    <row r="5866" spans="7:7" x14ac:dyDescent="0.35">
      <c r="G5866" s="1"/>
    </row>
    <row r="5867" spans="7:7" x14ac:dyDescent="0.35">
      <c r="G5867" s="1"/>
    </row>
    <row r="5868" spans="7:7" x14ac:dyDescent="0.35">
      <c r="G5868" s="1"/>
    </row>
    <row r="5869" spans="7:7" x14ac:dyDescent="0.35">
      <c r="G5869" s="1"/>
    </row>
    <row r="5870" spans="7:7" x14ac:dyDescent="0.35">
      <c r="G5870" s="1"/>
    </row>
    <row r="5871" spans="7:7" x14ac:dyDescent="0.35">
      <c r="G5871" s="1"/>
    </row>
    <row r="5872" spans="7:7" x14ac:dyDescent="0.35">
      <c r="G5872" s="1"/>
    </row>
    <row r="5873" spans="7:7" x14ac:dyDescent="0.35">
      <c r="G5873" s="1"/>
    </row>
    <row r="5874" spans="7:7" x14ac:dyDescent="0.35">
      <c r="G5874" s="1"/>
    </row>
    <row r="5875" spans="7:7" x14ac:dyDescent="0.35">
      <c r="G5875" s="1"/>
    </row>
    <row r="5876" spans="7:7" x14ac:dyDescent="0.35">
      <c r="G5876" s="1"/>
    </row>
    <row r="5877" spans="7:7" x14ac:dyDescent="0.35">
      <c r="G5877" s="1"/>
    </row>
    <row r="5878" spans="7:7" x14ac:dyDescent="0.35">
      <c r="G5878" s="1"/>
    </row>
    <row r="5879" spans="7:7" x14ac:dyDescent="0.35">
      <c r="G5879" s="1"/>
    </row>
    <row r="5880" spans="7:7" x14ac:dyDescent="0.35">
      <c r="G5880" s="1"/>
    </row>
    <row r="5881" spans="7:7" x14ac:dyDescent="0.35">
      <c r="G5881" s="1"/>
    </row>
    <row r="5882" spans="7:7" x14ac:dyDescent="0.35">
      <c r="G5882" s="1"/>
    </row>
    <row r="5883" spans="7:7" x14ac:dyDescent="0.35">
      <c r="G5883" s="1"/>
    </row>
    <row r="5884" spans="7:7" x14ac:dyDescent="0.35">
      <c r="G5884" s="1"/>
    </row>
    <row r="5885" spans="7:7" x14ac:dyDescent="0.35">
      <c r="G5885" s="1"/>
    </row>
    <row r="5886" spans="7:7" x14ac:dyDescent="0.35">
      <c r="G5886" s="1"/>
    </row>
    <row r="5887" spans="7:7" x14ac:dyDescent="0.35">
      <c r="G5887" s="1"/>
    </row>
    <row r="5888" spans="7:7" x14ac:dyDescent="0.35">
      <c r="G5888" s="1"/>
    </row>
    <row r="5889" spans="7:7" x14ac:dyDescent="0.35">
      <c r="G5889" s="1"/>
    </row>
    <row r="5890" spans="7:7" x14ac:dyDescent="0.35">
      <c r="G5890" s="1"/>
    </row>
    <row r="5891" spans="7:7" x14ac:dyDescent="0.35">
      <c r="G5891" s="1"/>
    </row>
    <row r="5892" spans="7:7" x14ac:dyDescent="0.35">
      <c r="G5892" s="1"/>
    </row>
    <row r="5893" spans="7:7" x14ac:dyDescent="0.35">
      <c r="G5893" s="1"/>
    </row>
    <row r="5894" spans="7:7" x14ac:dyDescent="0.35">
      <c r="G5894" s="1"/>
    </row>
    <row r="5895" spans="7:7" x14ac:dyDescent="0.35">
      <c r="G5895" s="1"/>
    </row>
    <row r="5896" spans="7:7" x14ac:dyDescent="0.35">
      <c r="G5896" s="1"/>
    </row>
    <row r="5897" spans="7:7" x14ac:dyDescent="0.35">
      <c r="G5897" s="1"/>
    </row>
    <row r="5898" spans="7:7" x14ac:dyDescent="0.35">
      <c r="G5898" s="1"/>
    </row>
    <row r="5899" spans="7:7" x14ac:dyDescent="0.35">
      <c r="G5899" s="1"/>
    </row>
    <row r="5900" spans="7:7" x14ac:dyDescent="0.35">
      <c r="G5900" s="1"/>
    </row>
    <row r="5901" spans="7:7" x14ac:dyDescent="0.35">
      <c r="G5901" s="1"/>
    </row>
    <row r="5902" spans="7:7" x14ac:dyDescent="0.35">
      <c r="G5902" s="1"/>
    </row>
    <row r="5903" spans="7:7" x14ac:dyDescent="0.35">
      <c r="G5903" s="1"/>
    </row>
    <row r="5904" spans="7:7" x14ac:dyDescent="0.35">
      <c r="G5904" s="1"/>
    </row>
    <row r="5905" spans="7:7" x14ac:dyDescent="0.35">
      <c r="G5905" s="1"/>
    </row>
    <row r="5906" spans="7:7" x14ac:dyDescent="0.35">
      <c r="G5906" s="1"/>
    </row>
    <row r="5907" spans="7:7" x14ac:dyDescent="0.35">
      <c r="G5907" s="1"/>
    </row>
    <row r="5908" spans="7:7" x14ac:dyDescent="0.35">
      <c r="G5908" s="1"/>
    </row>
    <row r="5909" spans="7:7" x14ac:dyDescent="0.35">
      <c r="G5909" s="1"/>
    </row>
    <row r="5910" spans="7:7" x14ac:dyDescent="0.35">
      <c r="G5910" s="1"/>
    </row>
    <row r="5911" spans="7:7" x14ac:dyDescent="0.35">
      <c r="G5911" s="1"/>
    </row>
    <row r="5912" spans="7:7" x14ac:dyDescent="0.35">
      <c r="G5912" s="1"/>
    </row>
    <row r="5913" spans="7:7" x14ac:dyDescent="0.35">
      <c r="G5913" s="1"/>
    </row>
    <row r="5914" spans="7:7" x14ac:dyDescent="0.35">
      <c r="G5914" s="1"/>
    </row>
    <row r="5915" spans="7:7" x14ac:dyDescent="0.35">
      <c r="G5915" s="1"/>
    </row>
    <row r="5916" spans="7:7" x14ac:dyDescent="0.35">
      <c r="G5916" s="1"/>
    </row>
    <row r="5917" spans="7:7" x14ac:dyDescent="0.35">
      <c r="G5917" s="1"/>
    </row>
    <row r="5918" spans="7:7" x14ac:dyDescent="0.35">
      <c r="G5918" s="1"/>
    </row>
    <row r="5919" spans="7:7" x14ac:dyDescent="0.35">
      <c r="G5919" s="1"/>
    </row>
    <row r="5920" spans="7:7" x14ac:dyDescent="0.35">
      <c r="G5920" s="1"/>
    </row>
    <row r="5921" spans="7:7" x14ac:dyDescent="0.35">
      <c r="G5921" s="1"/>
    </row>
    <row r="5922" spans="7:7" x14ac:dyDescent="0.35">
      <c r="G5922" s="1"/>
    </row>
    <row r="5923" spans="7:7" x14ac:dyDescent="0.35">
      <c r="G5923" s="1"/>
    </row>
    <row r="5924" spans="7:7" x14ac:dyDescent="0.35">
      <c r="G5924" s="1"/>
    </row>
    <row r="5925" spans="7:7" x14ac:dyDescent="0.35">
      <c r="G5925" s="1"/>
    </row>
    <row r="5926" spans="7:7" x14ac:dyDescent="0.35">
      <c r="G5926" s="1"/>
    </row>
    <row r="5927" spans="7:7" x14ac:dyDescent="0.35">
      <c r="G5927" s="1"/>
    </row>
    <row r="5928" spans="7:7" x14ac:dyDescent="0.35">
      <c r="G5928" s="1"/>
    </row>
    <row r="5929" spans="7:7" x14ac:dyDescent="0.35">
      <c r="G5929" s="1"/>
    </row>
    <row r="5930" spans="7:7" x14ac:dyDescent="0.35">
      <c r="G5930" s="1"/>
    </row>
    <row r="5931" spans="7:7" x14ac:dyDescent="0.35">
      <c r="G5931" s="1"/>
    </row>
    <row r="5932" spans="7:7" x14ac:dyDescent="0.35">
      <c r="G5932" s="1"/>
    </row>
    <row r="5933" spans="7:7" x14ac:dyDescent="0.35">
      <c r="G5933" s="1"/>
    </row>
    <row r="5934" spans="7:7" x14ac:dyDescent="0.35">
      <c r="G5934" s="1"/>
    </row>
    <row r="5935" spans="7:7" x14ac:dyDescent="0.35">
      <c r="G5935" s="1"/>
    </row>
    <row r="5936" spans="7:7" x14ac:dyDescent="0.35">
      <c r="G5936" s="1"/>
    </row>
    <row r="5937" spans="7:7" x14ac:dyDescent="0.35">
      <c r="G5937" s="1"/>
    </row>
    <row r="5938" spans="7:7" x14ac:dyDescent="0.35">
      <c r="G5938" s="1"/>
    </row>
    <row r="5939" spans="7:7" x14ac:dyDescent="0.35">
      <c r="G5939" s="1"/>
    </row>
    <row r="5940" spans="7:7" x14ac:dyDescent="0.35">
      <c r="G5940" s="1"/>
    </row>
    <row r="5941" spans="7:7" x14ac:dyDescent="0.35">
      <c r="G5941" s="1"/>
    </row>
    <row r="5942" spans="7:7" x14ac:dyDescent="0.35">
      <c r="G5942" s="1"/>
    </row>
    <row r="5943" spans="7:7" x14ac:dyDescent="0.35">
      <c r="G5943" s="1"/>
    </row>
    <row r="5944" spans="7:7" x14ac:dyDescent="0.35">
      <c r="G5944" s="1"/>
    </row>
    <row r="5945" spans="7:7" x14ac:dyDescent="0.35">
      <c r="G5945" s="1"/>
    </row>
    <row r="5946" spans="7:7" x14ac:dyDescent="0.35">
      <c r="G5946" s="1"/>
    </row>
    <row r="5947" spans="7:7" x14ac:dyDescent="0.35">
      <c r="G5947" s="1"/>
    </row>
    <row r="5948" spans="7:7" x14ac:dyDescent="0.35">
      <c r="G5948" s="1"/>
    </row>
    <row r="5949" spans="7:7" x14ac:dyDescent="0.35">
      <c r="G5949" s="1"/>
    </row>
    <row r="5950" spans="7:7" x14ac:dyDescent="0.35">
      <c r="G5950" s="1"/>
    </row>
    <row r="5951" spans="7:7" x14ac:dyDescent="0.35">
      <c r="G5951" s="1"/>
    </row>
    <row r="5952" spans="7:7" x14ac:dyDescent="0.35">
      <c r="G5952" s="1"/>
    </row>
    <row r="5953" spans="7:7" x14ac:dyDescent="0.35">
      <c r="G5953" s="1"/>
    </row>
    <row r="5954" spans="7:7" x14ac:dyDescent="0.35">
      <c r="G5954" s="1"/>
    </row>
    <row r="5955" spans="7:7" x14ac:dyDescent="0.35">
      <c r="G5955" s="1"/>
    </row>
    <row r="5956" spans="7:7" x14ac:dyDescent="0.35">
      <c r="G5956" s="1"/>
    </row>
    <row r="5957" spans="7:7" x14ac:dyDescent="0.35">
      <c r="G5957" s="1"/>
    </row>
    <row r="5958" spans="7:7" x14ac:dyDescent="0.35">
      <c r="G5958" s="1"/>
    </row>
    <row r="5959" spans="7:7" x14ac:dyDescent="0.35">
      <c r="G5959" s="1"/>
    </row>
    <row r="5960" spans="7:7" x14ac:dyDescent="0.35">
      <c r="G5960" s="1"/>
    </row>
    <row r="5961" spans="7:7" x14ac:dyDescent="0.35">
      <c r="G5961" s="1"/>
    </row>
    <row r="5962" spans="7:7" x14ac:dyDescent="0.35">
      <c r="G5962" s="1"/>
    </row>
    <row r="5963" spans="7:7" x14ac:dyDescent="0.35">
      <c r="G5963" s="1"/>
    </row>
    <row r="5964" spans="7:7" x14ac:dyDescent="0.35">
      <c r="G5964" s="1"/>
    </row>
    <row r="5965" spans="7:7" x14ac:dyDescent="0.35">
      <c r="G5965" s="1"/>
    </row>
    <row r="5966" spans="7:7" x14ac:dyDescent="0.35">
      <c r="G5966" s="1"/>
    </row>
    <row r="5967" spans="7:7" x14ac:dyDescent="0.35">
      <c r="G5967" s="1"/>
    </row>
    <row r="5968" spans="7:7" x14ac:dyDescent="0.35">
      <c r="G5968" s="1"/>
    </row>
    <row r="5969" spans="7:7" x14ac:dyDescent="0.35">
      <c r="G5969" s="1"/>
    </row>
    <row r="5970" spans="7:7" x14ac:dyDescent="0.35">
      <c r="G5970" s="1"/>
    </row>
    <row r="5971" spans="7:7" x14ac:dyDescent="0.35">
      <c r="G5971" s="1"/>
    </row>
    <row r="5972" spans="7:7" x14ac:dyDescent="0.35">
      <c r="G5972" s="1"/>
    </row>
    <row r="5973" spans="7:7" x14ac:dyDescent="0.35">
      <c r="G5973" s="1"/>
    </row>
    <row r="5974" spans="7:7" x14ac:dyDescent="0.35">
      <c r="G5974" s="1"/>
    </row>
    <row r="5975" spans="7:7" x14ac:dyDescent="0.35">
      <c r="G5975" s="1"/>
    </row>
    <row r="5976" spans="7:7" x14ac:dyDescent="0.35">
      <c r="G5976" s="1"/>
    </row>
    <row r="5977" spans="7:7" x14ac:dyDescent="0.35">
      <c r="G5977" s="1"/>
    </row>
    <row r="5978" spans="7:7" x14ac:dyDescent="0.35">
      <c r="G5978" s="1"/>
    </row>
    <row r="5979" spans="7:7" x14ac:dyDescent="0.35">
      <c r="G5979" s="1"/>
    </row>
    <row r="5980" spans="7:7" x14ac:dyDescent="0.35">
      <c r="G5980" s="1"/>
    </row>
    <row r="5981" spans="7:7" x14ac:dyDescent="0.35">
      <c r="G5981" s="1"/>
    </row>
    <row r="5982" spans="7:7" x14ac:dyDescent="0.35">
      <c r="G5982" s="1"/>
    </row>
    <row r="5983" spans="7:7" x14ac:dyDescent="0.35">
      <c r="G5983" s="1"/>
    </row>
    <row r="5984" spans="7:7" x14ac:dyDescent="0.35">
      <c r="G5984" s="1"/>
    </row>
    <row r="5985" spans="7:7" x14ac:dyDescent="0.35">
      <c r="G5985" s="1"/>
    </row>
    <row r="5986" spans="7:7" x14ac:dyDescent="0.35">
      <c r="G5986" s="1"/>
    </row>
    <row r="5987" spans="7:7" x14ac:dyDescent="0.35">
      <c r="G5987" s="1"/>
    </row>
    <row r="5988" spans="7:7" x14ac:dyDescent="0.35">
      <c r="G5988" s="1"/>
    </row>
    <row r="5989" spans="7:7" x14ac:dyDescent="0.35">
      <c r="G5989" s="1"/>
    </row>
    <row r="5990" spans="7:7" x14ac:dyDescent="0.35">
      <c r="G5990" s="1"/>
    </row>
    <row r="5991" spans="7:7" x14ac:dyDescent="0.35">
      <c r="G5991" s="1"/>
    </row>
    <row r="5992" spans="7:7" x14ac:dyDescent="0.35">
      <c r="G5992" s="1"/>
    </row>
    <row r="5993" spans="7:7" x14ac:dyDescent="0.35">
      <c r="G5993" s="1"/>
    </row>
    <row r="5994" spans="7:7" x14ac:dyDescent="0.35">
      <c r="G5994" s="1"/>
    </row>
    <row r="5995" spans="7:7" x14ac:dyDescent="0.35">
      <c r="G5995" s="1"/>
    </row>
    <row r="5996" spans="7:7" x14ac:dyDescent="0.35">
      <c r="G5996" s="1"/>
    </row>
    <row r="5997" spans="7:7" x14ac:dyDescent="0.35">
      <c r="G5997" s="1"/>
    </row>
    <row r="5998" spans="7:7" x14ac:dyDescent="0.35">
      <c r="G5998" s="1"/>
    </row>
    <row r="5999" spans="7:7" x14ac:dyDescent="0.35">
      <c r="G5999" s="1"/>
    </row>
    <row r="6000" spans="7:7" x14ac:dyDescent="0.35">
      <c r="G6000" s="1"/>
    </row>
    <row r="6001" spans="7:7" x14ac:dyDescent="0.35">
      <c r="G6001" s="1"/>
    </row>
    <row r="6002" spans="7:7" x14ac:dyDescent="0.35">
      <c r="G6002" s="1"/>
    </row>
    <row r="6003" spans="7:7" x14ac:dyDescent="0.35">
      <c r="G6003" s="1"/>
    </row>
    <row r="6004" spans="7:7" x14ac:dyDescent="0.35">
      <c r="G6004" s="1"/>
    </row>
    <row r="6005" spans="7:7" x14ac:dyDescent="0.35">
      <c r="G6005" s="1"/>
    </row>
    <row r="6006" spans="7:7" x14ac:dyDescent="0.35">
      <c r="G6006" s="1"/>
    </row>
    <row r="6007" spans="7:7" x14ac:dyDescent="0.35">
      <c r="G6007" s="1"/>
    </row>
    <row r="6008" spans="7:7" x14ac:dyDescent="0.35">
      <c r="G6008" s="1"/>
    </row>
    <row r="6009" spans="7:7" x14ac:dyDescent="0.35">
      <c r="G6009" s="1"/>
    </row>
    <row r="6010" spans="7:7" x14ac:dyDescent="0.35">
      <c r="G6010" s="1"/>
    </row>
    <row r="6011" spans="7:7" x14ac:dyDescent="0.35">
      <c r="G6011" s="1"/>
    </row>
    <row r="6012" spans="7:7" x14ac:dyDescent="0.35">
      <c r="G6012" s="1"/>
    </row>
    <row r="6013" spans="7:7" x14ac:dyDescent="0.35">
      <c r="G6013" s="1"/>
    </row>
    <row r="6014" spans="7:7" x14ac:dyDescent="0.35">
      <c r="G6014" s="1"/>
    </row>
    <row r="6015" spans="7:7" x14ac:dyDescent="0.35">
      <c r="G6015" s="1"/>
    </row>
    <row r="6016" spans="7:7" x14ac:dyDescent="0.35">
      <c r="G6016" s="1"/>
    </row>
    <row r="6017" spans="7:7" x14ac:dyDescent="0.35">
      <c r="G6017" s="1"/>
    </row>
    <row r="6018" spans="7:7" x14ac:dyDescent="0.35">
      <c r="G6018" s="1"/>
    </row>
    <row r="6019" spans="7:7" x14ac:dyDescent="0.35">
      <c r="G6019" s="1"/>
    </row>
    <row r="6020" spans="7:7" x14ac:dyDescent="0.35">
      <c r="G6020" s="1"/>
    </row>
    <row r="6021" spans="7:7" x14ac:dyDescent="0.35">
      <c r="G6021" s="1"/>
    </row>
    <row r="6022" spans="7:7" x14ac:dyDescent="0.35">
      <c r="G6022" s="1"/>
    </row>
    <row r="6023" spans="7:7" x14ac:dyDescent="0.35">
      <c r="G6023" s="1"/>
    </row>
    <row r="6024" spans="7:7" x14ac:dyDescent="0.35">
      <c r="G6024" s="1"/>
    </row>
    <row r="6025" spans="7:7" x14ac:dyDescent="0.35">
      <c r="G6025" s="1"/>
    </row>
    <row r="6026" spans="7:7" x14ac:dyDescent="0.35">
      <c r="G6026" s="1"/>
    </row>
    <row r="6027" spans="7:7" x14ac:dyDescent="0.35">
      <c r="G6027" s="1"/>
    </row>
    <row r="6028" spans="7:7" x14ac:dyDescent="0.35">
      <c r="G6028" s="1"/>
    </row>
    <row r="6029" spans="7:7" x14ac:dyDescent="0.35">
      <c r="G6029" s="1"/>
    </row>
    <row r="6030" spans="7:7" x14ac:dyDescent="0.35">
      <c r="G6030" s="1"/>
    </row>
    <row r="6031" spans="7:7" x14ac:dyDescent="0.35">
      <c r="G6031" s="1"/>
    </row>
    <row r="6032" spans="7:7" x14ac:dyDescent="0.35">
      <c r="G6032" s="1"/>
    </row>
    <row r="6033" spans="7:7" x14ac:dyDescent="0.35">
      <c r="G6033" s="1"/>
    </row>
    <row r="6034" spans="7:7" x14ac:dyDescent="0.35">
      <c r="G6034" s="1"/>
    </row>
    <row r="6035" spans="7:7" x14ac:dyDescent="0.35">
      <c r="G6035" s="1"/>
    </row>
    <row r="6036" spans="7:7" x14ac:dyDescent="0.35">
      <c r="G6036" s="1"/>
    </row>
    <row r="6037" spans="7:7" x14ac:dyDescent="0.35">
      <c r="G6037" s="1"/>
    </row>
    <row r="6038" spans="7:7" x14ac:dyDescent="0.35">
      <c r="G6038" s="1"/>
    </row>
    <row r="6039" spans="7:7" x14ac:dyDescent="0.35">
      <c r="G6039" s="1"/>
    </row>
    <row r="6040" spans="7:7" x14ac:dyDescent="0.35">
      <c r="G6040" s="1"/>
    </row>
    <row r="6041" spans="7:7" x14ac:dyDescent="0.35">
      <c r="G6041" s="1"/>
    </row>
    <row r="6042" spans="7:7" x14ac:dyDescent="0.35">
      <c r="G6042" s="1"/>
    </row>
    <row r="6043" spans="7:7" x14ac:dyDescent="0.35">
      <c r="G6043" s="1"/>
    </row>
    <row r="6044" spans="7:7" x14ac:dyDescent="0.35">
      <c r="G6044" s="1"/>
    </row>
    <row r="6045" spans="7:7" x14ac:dyDescent="0.35">
      <c r="G6045" s="1"/>
    </row>
    <row r="6046" spans="7:7" x14ac:dyDescent="0.35">
      <c r="G6046" s="1"/>
    </row>
    <row r="6047" spans="7:7" x14ac:dyDescent="0.35">
      <c r="G6047" s="1"/>
    </row>
    <row r="6048" spans="7:7" x14ac:dyDescent="0.35">
      <c r="G6048" s="1"/>
    </row>
    <row r="6049" spans="7:7" x14ac:dyDescent="0.35">
      <c r="G6049" s="1"/>
    </row>
    <row r="6050" spans="7:7" x14ac:dyDescent="0.35">
      <c r="G6050" s="1"/>
    </row>
    <row r="6051" spans="7:7" x14ac:dyDescent="0.35">
      <c r="G6051" s="1"/>
    </row>
    <row r="6052" spans="7:7" x14ac:dyDescent="0.35">
      <c r="G6052" s="1"/>
    </row>
    <row r="6053" spans="7:7" x14ac:dyDescent="0.35">
      <c r="G6053" s="1"/>
    </row>
    <row r="6054" spans="7:7" x14ac:dyDescent="0.35">
      <c r="G6054" s="1"/>
    </row>
    <row r="6055" spans="7:7" x14ac:dyDescent="0.35">
      <c r="G6055" s="1"/>
    </row>
    <row r="6056" spans="7:7" x14ac:dyDescent="0.35">
      <c r="G6056" s="1"/>
    </row>
    <row r="6057" spans="7:7" x14ac:dyDescent="0.35">
      <c r="G6057" s="1"/>
    </row>
    <row r="6058" spans="7:7" x14ac:dyDescent="0.35">
      <c r="G6058" s="1"/>
    </row>
    <row r="6059" spans="7:7" x14ac:dyDescent="0.35">
      <c r="G6059" s="1"/>
    </row>
    <row r="6060" spans="7:7" x14ac:dyDescent="0.35">
      <c r="G6060" s="1"/>
    </row>
    <row r="6061" spans="7:7" x14ac:dyDescent="0.35">
      <c r="G6061" s="1"/>
    </row>
    <row r="6062" spans="7:7" x14ac:dyDescent="0.35">
      <c r="G6062" s="1"/>
    </row>
    <row r="6063" spans="7:7" x14ac:dyDescent="0.35">
      <c r="G6063" s="1"/>
    </row>
    <row r="6064" spans="7:7" x14ac:dyDescent="0.35">
      <c r="G6064" s="1"/>
    </row>
    <row r="6065" spans="7:7" x14ac:dyDescent="0.35">
      <c r="G6065" s="1"/>
    </row>
    <row r="6066" spans="7:7" x14ac:dyDescent="0.35">
      <c r="G6066" s="1"/>
    </row>
    <row r="6067" spans="7:7" x14ac:dyDescent="0.35">
      <c r="G6067" s="1"/>
    </row>
    <row r="6068" spans="7:7" x14ac:dyDescent="0.35">
      <c r="G6068" s="1"/>
    </row>
    <row r="6069" spans="7:7" x14ac:dyDescent="0.35">
      <c r="G6069" s="1"/>
    </row>
    <row r="6070" spans="7:7" x14ac:dyDescent="0.35">
      <c r="G6070" s="1"/>
    </row>
    <row r="6071" spans="7:7" x14ac:dyDescent="0.35">
      <c r="G6071" s="1"/>
    </row>
    <row r="6072" spans="7:7" x14ac:dyDescent="0.35">
      <c r="G6072" s="1"/>
    </row>
    <row r="6073" spans="7:7" x14ac:dyDescent="0.35">
      <c r="G6073" s="1"/>
    </row>
    <row r="6074" spans="7:7" x14ac:dyDescent="0.35">
      <c r="G6074" s="1"/>
    </row>
    <row r="6075" spans="7:7" x14ac:dyDescent="0.35">
      <c r="G6075" s="1"/>
    </row>
    <row r="6076" spans="7:7" x14ac:dyDescent="0.35">
      <c r="G6076" s="1"/>
    </row>
    <row r="6077" spans="7:7" x14ac:dyDescent="0.35">
      <c r="G6077" s="1"/>
    </row>
    <row r="6078" spans="7:7" x14ac:dyDescent="0.35">
      <c r="G6078" s="1"/>
    </row>
    <row r="6079" spans="7:7" x14ac:dyDescent="0.35">
      <c r="G6079" s="1"/>
    </row>
    <row r="6080" spans="7:7" x14ac:dyDescent="0.35">
      <c r="G6080" s="1"/>
    </row>
    <row r="6081" spans="7:7" x14ac:dyDescent="0.35">
      <c r="G6081" s="1"/>
    </row>
    <row r="6082" spans="7:7" x14ac:dyDescent="0.35">
      <c r="G6082" s="1"/>
    </row>
    <row r="6083" spans="7:7" x14ac:dyDescent="0.35">
      <c r="G6083" s="1"/>
    </row>
    <row r="6084" spans="7:7" x14ac:dyDescent="0.35">
      <c r="G6084" s="1"/>
    </row>
    <row r="6085" spans="7:7" x14ac:dyDescent="0.35">
      <c r="G6085" s="1"/>
    </row>
    <row r="6086" spans="7:7" x14ac:dyDescent="0.35">
      <c r="G6086" s="1"/>
    </row>
    <row r="6087" spans="7:7" x14ac:dyDescent="0.35">
      <c r="G6087" s="1"/>
    </row>
    <row r="6088" spans="7:7" x14ac:dyDescent="0.35">
      <c r="G6088" s="1"/>
    </row>
    <row r="6089" spans="7:7" x14ac:dyDescent="0.35">
      <c r="G6089" s="1"/>
    </row>
    <row r="6090" spans="7:7" x14ac:dyDescent="0.35">
      <c r="G6090" s="1"/>
    </row>
    <row r="6091" spans="7:7" x14ac:dyDescent="0.35">
      <c r="G6091" s="1"/>
    </row>
    <row r="6092" spans="7:7" x14ac:dyDescent="0.35">
      <c r="G6092" s="1"/>
    </row>
    <row r="6093" spans="7:7" x14ac:dyDescent="0.35">
      <c r="G6093" s="1"/>
    </row>
    <row r="6094" spans="7:7" x14ac:dyDescent="0.35">
      <c r="G6094" s="1"/>
    </row>
    <row r="6095" spans="7:7" x14ac:dyDescent="0.35">
      <c r="G6095" s="1"/>
    </row>
    <row r="6096" spans="7:7" x14ac:dyDescent="0.35">
      <c r="G6096" s="1"/>
    </row>
    <row r="6097" spans="7:7" x14ac:dyDescent="0.35">
      <c r="G6097" s="1"/>
    </row>
    <row r="6098" spans="7:7" x14ac:dyDescent="0.35">
      <c r="G6098" s="1"/>
    </row>
    <row r="6099" spans="7:7" x14ac:dyDescent="0.35">
      <c r="G6099" s="1"/>
    </row>
    <row r="6100" spans="7:7" x14ac:dyDescent="0.35">
      <c r="G6100" s="1"/>
    </row>
    <row r="6101" spans="7:7" x14ac:dyDescent="0.35">
      <c r="G6101" s="1"/>
    </row>
    <row r="6102" spans="7:7" x14ac:dyDescent="0.35">
      <c r="G6102" s="1"/>
    </row>
    <row r="6103" spans="7:7" x14ac:dyDescent="0.35">
      <c r="G6103" s="1"/>
    </row>
    <row r="6104" spans="7:7" x14ac:dyDescent="0.35">
      <c r="G6104" s="1"/>
    </row>
    <row r="6105" spans="7:7" x14ac:dyDescent="0.35">
      <c r="G6105" s="1"/>
    </row>
    <row r="6106" spans="7:7" x14ac:dyDescent="0.35">
      <c r="G6106" s="1"/>
    </row>
    <row r="6107" spans="7:7" x14ac:dyDescent="0.35">
      <c r="G6107" s="1"/>
    </row>
    <row r="6108" spans="7:7" x14ac:dyDescent="0.35">
      <c r="G6108" s="1"/>
    </row>
    <row r="6109" spans="7:7" x14ac:dyDescent="0.35">
      <c r="G6109" s="1"/>
    </row>
    <row r="6110" spans="7:7" x14ac:dyDescent="0.35">
      <c r="G6110" s="1"/>
    </row>
    <row r="6111" spans="7:7" x14ac:dyDescent="0.35">
      <c r="G6111" s="1"/>
    </row>
    <row r="6112" spans="7:7" x14ac:dyDescent="0.35">
      <c r="G6112" s="1"/>
    </row>
    <row r="6113" spans="7:7" x14ac:dyDescent="0.35">
      <c r="G6113" s="1"/>
    </row>
    <row r="6114" spans="7:7" x14ac:dyDescent="0.35">
      <c r="G6114" s="1"/>
    </row>
    <row r="6115" spans="7:7" x14ac:dyDescent="0.35">
      <c r="G6115" s="1"/>
    </row>
    <row r="6116" spans="7:7" x14ac:dyDescent="0.35">
      <c r="G6116" s="1"/>
    </row>
    <row r="6117" spans="7:7" x14ac:dyDescent="0.35">
      <c r="G6117" s="1"/>
    </row>
    <row r="6118" spans="7:7" x14ac:dyDescent="0.35">
      <c r="G6118" s="1"/>
    </row>
    <row r="6119" spans="7:7" x14ac:dyDescent="0.35">
      <c r="G6119" s="1"/>
    </row>
    <row r="6120" spans="7:7" x14ac:dyDescent="0.35">
      <c r="G6120" s="1"/>
    </row>
    <row r="6121" spans="7:7" x14ac:dyDescent="0.35">
      <c r="G6121" s="1"/>
    </row>
    <row r="6122" spans="7:7" x14ac:dyDescent="0.35">
      <c r="G6122" s="1"/>
    </row>
    <row r="6123" spans="7:7" x14ac:dyDescent="0.35">
      <c r="G6123" s="1"/>
    </row>
    <row r="6124" spans="7:7" x14ac:dyDescent="0.35">
      <c r="G6124" s="1"/>
    </row>
    <row r="6125" spans="7:7" x14ac:dyDescent="0.35">
      <c r="G6125" s="1"/>
    </row>
    <row r="6126" spans="7:7" x14ac:dyDescent="0.35">
      <c r="G6126" s="1"/>
    </row>
    <row r="6127" spans="7:7" x14ac:dyDescent="0.35">
      <c r="G6127" s="1"/>
    </row>
    <row r="6128" spans="7:7" x14ac:dyDescent="0.35">
      <c r="G6128" s="1"/>
    </row>
    <row r="6129" spans="7:7" x14ac:dyDescent="0.35">
      <c r="G6129" s="1"/>
    </row>
    <row r="6130" spans="7:7" x14ac:dyDescent="0.35">
      <c r="G6130" s="1"/>
    </row>
    <row r="6131" spans="7:7" x14ac:dyDescent="0.35">
      <c r="G6131" s="1"/>
    </row>
    <row r="6132" spans="7:7" x14ac:dyDescent="0.35">
      <c r="G6132" s="1"/>
    </row>
    <row r="6133" spans="7:7" x14ac:dyDescent="0.35">
      <c r="G6133" s="1"/>
    </row>
    <row r="6134" spans="7:7" x14ac:dyDescent="0.35">
      <c r="G6134" s="1"/>
    </row>
    <row r="6135" spans="7:7" x14ac:dyDescent="0.35">
      <c r="G6135" s="1"/>
    </row>
    <row r="6136" spans="7:7" x14ac:dyDescent="0.35">
      <c r="G6136" s="1"/>
    </row>
    <row r="6137" spans="7:7" x14ac:dyDescent="0.35">
      <c r="G6137" s="1"/>
    </row>
    <row r="6138" spans="7:7" x14ac:dyDescent="0.35">
      <c r="G6138" s="1"/>
    </row>
    <row r="6139" spans="7:7" x14ac:dyDescent="0.35">
      <c r="G6139" s="1"/>
    </row>
    <row r="6140" spans="7:7" x14ac:dyDescent="0.35">
      <c r="G6140" s="1"/>
    </row>
    <row r="6141" spans="7:7" x14ac:dyDescent="0.35">
      <c r="G6141" s="1"/>
    </row>
    <row r="6142" spans="7:7" x14ac:dyDescent="0.35">
      <c r="G6142" s="1"/>
    </row>
    <row r="6143" spans="7:7" x14ac:dyDescent="0.35">
      <c r="G6143" s="1"/>
    </row>
    <row r="6144" spans="7:7" x14ac:dyDescent="0.35">
      <c r="G6144" s="1"/>
    </row>
    <row r="6145" spans="7:7" x14ac:dyDescent="0.35">
      <c r="G6145" s="1"/>
    </row>
    <row r="6146" spans="7:7" x14ac:dyDescent="0.35">
      <c r="G6146" s="1"/>
    </row>
    <row r="6147" spans="7:7" x14ac:dyDescent="0.35">
      <c r="G6147" s="1"/>
    </row>
    <row r="6148" spans="7:7" x14ac:dyDescent="0.35">
      <c r="G6148" s="1"/>
    </row>
    <row r="6149" spans="7:7" x14ac:dyDescent="0.35">
      <c r="G6149" s="1"/>
    </row>
    <row r="6150" spans="7:7" x14ac:dyDescent="0.35">
      <c r="G6150" s="1"/>
    </row>
    <row r="6151" spans="7:7" x14ac:dyDescent="0.35">
      <c r="G6151" s="1"/>
    </row>
    <row r="6152" spans="7:7" x14ac:dyDescent="0.35">
      <c r="G6152" s="1"/>
    </row>
    <row r="6153" spans="7:7" x14ac:dyDescent="0.35">
      <c r="G6153" s="1"/>
    </row>
    <row r="6154" spans="7:7" x14ac:dyDescent="0.35">
      <c r="G6154" s="1"/>
    </row>
    <row r="6155" spans="7:7" x14ac:dyDescent="0.35">
      <c r="G6155" s="1"/>
    </row>
    <row r="6156" spans="7:7" x14ac:dyDescent="0.35">
      <c r="G6156" s="1"/>
    </row>
    <row r="6157" spans="7:7" x14ac:dyDescent="0.35">
      <c r="G6157" s="1"/>
    </row>
    <row r="6158" spans="7:7" x14ac:dyDescent="0.35">
      <c r="G6158" s="1"/>
    </row>
    <row r="6159" spans="7:7" x14ac:dyDescent="0.35">
      <c r="G6159" s="1"/>
    </row>
    <row r="6160" spans="7:7" x14ac:dyDescent="0.35">
      <c r="G6160" s="1"/>
    </row>
    <row r="6161" spans="7:7" x14ac:dyDescent="0.35">
      <c r="G6161" s="1"/>
    </row>
    <row r="6162" spans="7:7" x14ac:dyDescent="0.35">
      <c r="G6162" s="1"/>
    </row>
    <row r="6163" spans="7:7" x14ac:dyDescent="0.35">
      <c r="G6163" s="1"/>
    </row>
    <row r="6164" spans="7:7" x14ac:dyDescent="0.35">
      <c r="G6164" s="1"/>
    </row>
    <row r="6165" spans="7:7" x14ac:dyDescent="0.35">
      <c r="G6165" s="1"/>
    </row>
    <row r="6166" spans="7:7" x14ac:dyDescent="0.35">
      <c r="G6166" s="1"/>
    </row>
    <row r="6167" spans="7:7" x14ac:dyDescent="0.35">
      <c r="G6167" s="1"/>
    </row>
    <row r="6168" spans="7:7" x14ac:dyDescent="0.35">
      <c r="G6168" s="1"/>
    </row>
    <row r="6169" spans="7:7" x14ac:dyDescent="0.35">
      <c r="G6169" s="1"/>
    </row>
    <row r="6170" spans="7:7" x14ac:dyDescent="0.35">
      <c r="G6170" s="1"/>
    </row>
    <row r="6171" spans="7:7" x14ac:dyDescent="0.35">
      <c r="G6171" s="1"/>
    </row>
    <row r="6172" spans="7:7" x14ac:dyDescent="0.35">
      <c r="G6172" s="1"/>
    </row>
    <row r="6173" spans="7:7" x14ac:dyDescent="0.35">
      <c r="G6173" s="1"/>
    </row>
    <row r="6174" spans="7:7" x14ac:dyDescent="0.35">
      <c r="G6174" s="1"/>
    </row>
    <row r="6175" spans="7:7" x14ac:dyDescent="0.35">
      <c r="G6175" s="1"/>
    </row>
    <row r="6176" spans="7:7" x14ac:dyDescent="0.35">
      <c r="G6176" s="1"/>
    </row>
    <row r="6177" spans="7:7" x14ac:dyDescent="0.35">
      <c r="G6177" s="1"/>
    </row>
    <row r="6178" spans="7:7" x14ac:dyDescent="0.35">
      <c r="G6178" s="1"/>
    </row>
    <row r="6179" spans="7:7" x14ac:dyDescent="0.35">
      <c r="G6179" s="1"/>
    </row>
    <row r="6180" spans="7:7" x14ac:dyDescent="0.35">
      <c r="G6180" s="1"/>
    </row>
    <row r="6181" spans="7:7" x14ac:dyDescent="0.35">
      <c r="G6181" s="1"/>
    </row>
    <row r="6182" spans="7:7" x14ac:dyDescent="0.35">
      <c r="G6182" s="1"/>
    </row>
    <row r="6183" spans="7:7" x14ac:dyDescent="0.35">
      <c r="G6183" s="1"/>
    </row>
    <row r="6184" spans="7:7" x14ac:dyDescent="0.35">
      <c r="G6184" s="1"/>
    </row>
    <row r="6185" spans="7:7" x14ac:dyDescent="0.35">
      <c r="G6185" s="1"/>
    </row>
    <row r="6186" spans="7:7" x14ac:dyDescent="0.35">
      <c r="G6186" s="1"/>
    </row>
    <row r="6187" spans="7:7" x14ac:dyDescent="0.35">
      <c r="G6187" s="1"/>
    </row>
    <row r="6188" spans="7:7" x14ac:dyDescent="0.35">
      <c r="G6188" s="1"/>
    </row>
    <row r="6189" spans="7:7" x14ac:dyDescent="0.35">
      <c r="G6189" s="1"/>
    </row>
    <row r="6190" spans="7:7" x14ac:dyDescent="0.35">
      <c r="G6190" s="1"/>
    </row>
    <row r="6191" spans="7:7" x14ac:dyDescent="0.35">
      <c r="G6191" s="1"/>
    </row>
    <row r="6192" spans="7:7" x14ac:dyDescent="0.35">
      <c r="G6192" s="1"/>
    </row>
    <row r="6193" spans="7:7" x14ac:dyDescent="0.35">
      <c r="G6193" s="1"/>
    </row>
    <row r="6194" spans="7:7" x14ac:dyDescent="0.35">
      <c r="G6194" s="1"/>
    </row>
    <row r="6195" spans="7:7" x14ac:dyDescent="0.35">
      <c r="G6195" s="1"/>
    </row>
    <row r="6196" spans="7:7" x14ac:dyDescent="0.35">
      <c r="G6196" s="1"/>
    </row>
    <row r="6197" spans="7:7" x14ac:dyDescent="0.35">
      <c r="G6197" s="1"/>
    </row>
    <row r="6198" spans="7:7" x14ac:dyDescent="0.35">
      <c r="G6198" s="1"/>
    </row>
    <row r="6199" spans="7:7" x14ac:dyDescent="0.35">
      <c r="G6199" s="1"/>
    </row>
    <row r="6200" spans="7:7" x14ac:dyDescent="0.35">
      <c r="G6200" s="1"/>
    </row>
    <row r="6201" spans="7:7" x14ac:dyDescent="0.35">
      <c r="G6201" s="1"/>
    </row>
    <row r="6202" spans="7:7" x14ac:dyDescent="0.35">
      <c r="G6202" s="1"/>
    </row>
    <row r="6203" spans="7:7" x14ac:dyDescent="0.35">
      <c r="G6203" s="1"/>
    </row>
    <row r="6204" spans="7:7" x14ac:dyDescent="0.35">
      <c r="G6204" s="1"/>
    </row>
    <row r="6205" spans="7:7" x14ac:dyDescent="0.35">
      <c r="G6205" s="1"/>
    </row>
    <row r="6206" spans="7:7" x14ac:dyDescent="0.35">
      <c r="G6206" s="1"/>
    </row>
    <row r="6207" spans="7:7" x14ac:dyDescent="0.35">
      <c r="G6207" s="1"/>
    </row>
    <row r="6208" spans="7:7" x14ac:dyDescent="0.35">
      <c r="G6208" s="1"/>
    </row>
    <row r="6209" spans="7:7" x14ac:dyDescent="0.35">
      <c r="G6209" s="1"/>
    </row>
    <row r="6210" spans="7:7" x14ac:dyDescent="0.35">
      <c r="G6210" s="1"/>
    </row>
    <row r="6211" spans="7:7" x14ac:dyDescent="0.35">
      <c r="G6211" s="1"/>
    </row>
    <row r="6212" spans="7:7" x14ac:dyDescent="0.35">
      <c r="G6212" s="1"/>
    </row>
    <row r="6213" spans="7:7" x14ac:dyDescent="0.35">
      <c r="G6213" s="1"/>
    </row>
    <row r="6214" spans="7:7" x14ac:dyDescent="0.35">
      <c r="G6214" s="1"/>
    </row>
    <row r="6215" spans="7:7" x14ac:dyDescent="0.35">
      <c r="G6215" s="1"/>
    </row>
    <row r="6216" spans="7:7" x14ac:dyDescent="0.35">
      <c r="G6216" s="1"/>
    </row>
    <row r="6217" spans="7:7" x14ac:dyDescent="0.35">
      <c r="G6217" s="1"/>
    </row>
    <row r="6218" spans="7:7" x14ac:dyDescent="0.35">
      <c r="G6218" s="1"/>
    </row>
    <row r="6219" spans="7:7" x14ac:dyDescent="0.35">
      <c r="G6219" s="1"/>
    </row>
    <row r="6220" spans="7:7" x14ac:dyDescent="0.35">
      <c r="G6220" s="1"/>
    </row>
    <row r="6221" spans="7:7" x14ac:dyDescent="0.35">
      <c r="G6221" s="1"/>
    </row>
    <row r="6222" spans="7:7" x14ac:dyDescent="0.35">
      <c r="G6222" s="1"/>
    </row>
    <row r="6223" spans="7:7" x14ac:dyDescent="0.35">
      <c r="G6223" s="1"/>
    </row>
    <row r="6224" spans="7:7" x14ac:dyDescent="0.35">
      <c r="G6224" s="1"/>
    </row>
    <row r="6225" spans="7:7" x14ac:dyDescent="0.35">
      <c r="G6225" s="1"/>
    </row>
    <row r="6226" spans="7:7" x14ac:dyDescent="0.35">
      <c r="G6226" s="1"/>
    </row>
    <row r="6227" spans="7:7" x14ac:dyDescent="0.35">
      <c r="G6227" s="1"/>
    </row>
    <row r="6228" spans="7:7" x14ac:dyDescent="0.35">
      <c r="G6228" s="1"/>
    </row>
    <row r="6229" spans="7:7" x14ac:dyDescent="0.35">
      <c r="G6229" s="1"/>
    </row>
    <row r="6230" spans="7:7" x14ac:dyDescent="0.35">
      <c r="G6230" s="1"/>
    </row>
    <row r="6231" spans="7:7" x14ac:dyDescent="0.35">
      <c r="G6231" s="1"/>
    </row>
    <row r="6232" spans="7:7" x14ac:dyDescent="0.35">
      <c r="G6232" s="1"/>
    </row>
    <row r="6233" spans="7:7" x14ac:dyDescent="0.35">
      <c r="G6233" s="1"/>
    </row>
    <row r="6234" spans="7:7" x14ac:dyDescent="0.35">
      <c r="G6234" s="1"/>
    </row>
    <row r="6235" spans="7:7" x14ac:dyDescent="0.35">
      <c r="G6235" s="1"/>
    </row>
    <row r="6236" spans="7:7" x14ac:dyDescent="0.35">
      <c r="G6236" s="1"/>
    </row>
    <row r="6237" spans="7:7" x14ac:dyDescent="0.35">
      <c r="G6237" s="1"/>
    </row>
    <row r="6238" spans="7:7" x14ac:dyDescent="0.35">
      <c r="G6238" s="1"/>
    </row>
    <row r="6239" spans="7:7" x14ac:dyDescent="0.35">
      <c r="G6239" s="1"/>
    </row>
    <row r="6240" spans="7:7" x14ac:dyDescent="0.35">
      <c r="G6240" s="1"/>
    </row>
    <row r="6241" spans="7:7" x14ac:dyDescent="0.35">
      <c r="G6241" s="1"/>
    </row>
    <row r="6242" spans="7:7" x14ac:dyDescent="0.35">
      <c r="G6242" s="1"/>
    </row>
    <row r="6243" spans="7:7" x14ac:dyDescent="0.35">
      <c r="G6243" s="1"/>
    </row>
    <row r="6244" spans="7:7" x14ac:dyDescent="0.35">
      <c r="G6244" s="1"/>
    </row>
    <row r="6245" spans="7:7" x14ac:dyDescent="0.35">
      <c r="G6245" s="1"/>
    </row>
    <row r="6246" spans="7:7" x14ac:dyDescent="0.35">
      <c r="G6246" s="1"/>
    </row>
    <row r="6247" spans="7:7" x14ac:dyDescent="0.35">
      <c r="G6247" s="1"/>
    </row>
    <row r="6248" spans="7:7" x14ac:dyDescent="0.35">
      <c r="G6248" s="1"/>
    </row>
    <row r="6249" spans="7:7" x14ac:dyDescent="0.35">
      <c r="G6249" s="1"/>
    </row>
    <row r="6250" spans="7:7" x14ac:dyDescent="0.35">
      <c r="G6250" s="1"/>
    </row>
    <row r="6251" spans="7:7" x14ac:dyDescent="0.35">
      <c r="G6251" s="1"/>
    </row>
    <row r="6252" spans="7:7" x14ac:dyDescent="0.35">
      <c r="G6252" s="1"/>
    </row>
    <row r="6253" spans="7:7" x14ac:dyDescent="0.35">
      <c r="G6253" s="1"/>
    </row>
    <row r="6254" spans="7:7" x14ac:dyDescent="0.35">
      <c r="G6254" s="1"/>
    </row>
    <row r="6255" spans="7:7" x14ac:dyDescent="0.35">
      <c r="G6255" s="1"/>
    </row>
    <row r="6256" spans="7:7" x14ac:dyDescent="0.35">
      <c r="G6256" s="1"/>
    </row>
    <row r="6257" spans="7:7" x14ac:dyDescent="0.35">
      <c r="G6257" s="1"/>
    </row>
    <row r="6258" spans="7:7" x14ac:dyDescent="0.35">
      <c r="G6258" s="1"/>
    </row>
    <row r="6259" spans="7:7" x14ac:dyDescent="0.35">
      <c r="G6259" s="1"/>
    </row>
    <row r="6260" spans="7:7" x14ac:dyDescent="0.35">
      <c r="G6260" s="1"/>
    </row>
    <row r="6261" spans="7:7" x14ac:dyDescent="0.35">
      <c r="G6261" s="1"/>
    </row>
    <row r="6262" spans="7:7" x14ac:dyDescent="0.35">
      <c r="G6262" s="1"/>
    </row>
    <row r="6263" spans="7:7" x14ac:dyDescent="0.35">
      <c r="G6263" s="1"/>
    </row>
    <row r="6264" spans="7:7" x14ac:dyDescent="0.35">
      <c r="G6264" s="1"/>
    </row>
    <row r="6265" spans="7:7" x14ac:dyDescent="0.35">
      <c r="G6265" s="1"/>
    </row>
    <row r="6266" spans="7:7" x14ac:dyDescent="0.35">
      <c r="G6266" s="1"/>
    </row>
    <row r="6267" spans="7:7" x14ac:dyDescent="0.35">
      <c r="G6267" s="1"/>
    </row>
    <row r="6268" spans="7:7" x14ac:dyDescent="0.35">
      <c r="G6268" s="1"/>
    </row>
    <row r="6269" spans="7:7" x14ac:dyDescent="0.35">
      <c r="G6269" s="1"/>
    </row>
    <row r="6270" spans="7:7" x14ac:dyDescent="0.35">
      <c r="G6270" s="1"/>
    </row>
    <row r="6271" spans="7:7" x14ac:dyDescent="0.35">
      <c r="G6271" s="1"/>
    </row>
    <row r="6272" spans="7:7" x14ac:dyDescent="0.35">
      <c r="G6272" s="1"/>
    </row>
    <row r="6273" spans="7:7" x14ac:dyDescent="0.35">
      <c r="G6273" s="1"/>
    </row>
    <row r="6274" spans="7:7" x14ac:dyDescent="0.35">
      <c r="G6274" s="1"/>
    </row>
    <row r="6275" spans="7:7" x14ac:dyDescent="0.35">
      <c r="G6275" s="1"/>
    </row>
    <row r="6276" spans="7:7" x14ac:dyDescent="0.35">
      <c r="G6276" s="1"/>
    </row>
    <row r="6277" spans="7:7" x14ac:dyDescent="0.35">
      <c r="G6277" s="1"/>
    </row>
    <row r="6278" spans="7:7" x14ac:dyDescent="0.35">
      <c r="G6278" s="1"/>
    </row>
    <row r="6279" spans="7:7" x14ac:dyDescent="0.35">
      <c r="G6279" s="1"/>
    </row>
    <row r="6280" spans="7:7" x14ac:dyDescent="0.35">
      <c r="G6280" s="1"/>
    </row>
    <row r="6281" spans="7:7" x14ac:dyDescent="0.35">
      <c r="G6281" s="1"/>
    </row>
    <row r="6282" spans="7:7" x14ac:dyDescent="0.35">
      <c r="G6282" s="1"/>
    </row>
    <row r="6283" spans="7:7" x14ac:dyDescent="0.35">
      <c r="G6283" s="1"/>
    </row>
    <row r="6284" spans="7:7" x14ac:dyDescent="0.35">
      <c r="G6284" s="1"/>
    </row>
    <row r="6285" spans="7:7" x14ac:dyDescent="0.35">
      <c r="G6285" s="1"/>
    </row>
    <row r="6286" spans="7:7" x14ac:dyDescent="0.35">
      <c r="G6286" s="1"/>
    </row>
    <row r="6287" spans="7:7" x14ac:dyDescent="0.35">
      <c r="G6287" s="1"/>
    </row>
    <row r="6288" spans="7:7" x14ac:dyDescent="0.35">
      <c r="G6288" s="1"/>
    </row>
    <row r="6289" spans="7:7" x14ac:dyDescent="0.35">
      <c r="G6289" s="1"/>
    </row>
    <row r="6290" spans="7:7" x14ac:dyDescent="0.35">
      <c r="G6290" s="1"/>
    </row>
    <row r="6291" spans="7:7" x14ac:dyDescent="0.35">
      <c r="G6291" s="1"/>
    </row>
    <row r="6292" spans="7:7" x14ac:dyDescent="0.35">
      <c r="G6292" s="1"/>
    </row>
    <row r="6293" spans="7:7" x14ac:dyDescent="0.35">
      <c r="G6293" s="1"/>
    </row>
    <row r="6294" spans="7:7" x14ac:dyDescent="0.35">
      <c r="G6294" s="1"/>
    </row>
    <row r="6295" spans="7:7" x14ac:dyDescent="0.35">
      <c r="G6295" s="1"/>
    </row>
    <row r="6296" spans="7:7" x14ac:dyDescent="0.35">
      <c r="G6296" s="1"/>
    </row>
    <row r="6297" spans="7:7" x14ac:dyDescent="0.35">
      <c r="G6297" s="1"/>
    </row>
    <row r="6298" spans="7:7" x14ac:dyDescent="0.35">
      <c r="G6298" s="1"/>
    </row>
    <row r="6299" spans="7:7" x14ac:dyDescent="0.35">
      <c r="G6299" s="1"/>
    </row>
    <row r="6300" spans="7:7" x14ac:dyDescent="0.35">
      <c r="G6300" s="1"/>
    </row>
    <row r="6301" spans="7:7" x14ac:dyDescent="0.35">
      <c r="G6301" s="1"/>
    </row>
    <row r="6302" spans="7:7" x14ac:dyDescent="0.35">
      <c r="G6302" s="1"/>
    </row>
    <row r="6303" spans="7:7" x14ac:dyDescent="0.35">
      <c r="G6303" s="1"/>
    </row>
    <row r="6304" spans="7:7" x14ac:dyDescent="0.35">
      <c r="G6304" s="1"/>
    </row>
    <row r="6305" spans="7:7" x14ac:dyDescent="0.35">
      <c r="G6305" s="1"/>
    </row>
    <row r="6306" spans="7:7" x14ac:dyDescent="0.35">
      <c r="G6306" s="1"/>
    </row>
    <row r="6307" spans="7:7" x14ac:dyDescent="0.35">
      <c r="G6307" s="1"/>
    </row>
    <row r="6308" spans="7:7" x14ac:dyDescent="0.35">
      <c r="G6308" s="1"/>
    </row>
    <row r="6309" spans="7:7" x14ac:dyDescent="0.35">
      <c r="G6309" s="1"/>
    </row>
    <row r="6310" spans="7:7" x14ac:dyDescent="0.35">
      <c r="G6310" s="1"/>
    </row>
    <row r="6311" spans="7:7" x14ac:dyDescent="0.35">
      <c r="G6311" s="1"/>
    </row>
    <row r="6312" spans="7:7" x14ac:dyDescent="0.35">
      <c r="G6312" s="1"/>
    </row>
    <row r="6313" spans="7:7" x14ac:dyDescent="0.35">
      <c r="G6313" s="1"/>
    </row>
    <row r="6314" spans="7:7" x14ac:dyDescent="0.35">
      <c r="G6314" s="1"/>
    </row>
    <row r="6315" spans="7:7" x14ac:dyDescent="0.35">
      <c r="G6315" s="1"/>
    </row>
    <row r="6316" spans="7:7" x14ac:dyDescent="0.35">
      <c r="G6316" s="1"/>
    </row>
    <row r="6317" spans="7:7" x14ac:dyDescent="0.35">
      <c r="G6317" s="1"/>
    </row>
    <row r="6318" spans="7:7" x14ac:dyDescent="0.35">
      <c r="G6318" s="1"/>
    </row>
    <row r="6319" spans="7:7" x14ac:dyDescent="0.35">
      <c r="G6319" s="1"/>
    </row>
    <row r="6320" spans="7:7" x14ac:dyDescent="0.35">
      <c r="G6320" s="1"/>
    </row>
    <row r="6321" spans="7:7" x14ac:dyDescent="0.35">
      <c r="G6321" s="1"/>
    </row>
    <row r="6322" spans="7:7" x14ac:dyDescent="0.35">
      <c r="G6322" s="1"/>
    </row>
    <row r="6323" spans="7:7" x14ac:dyDescent="0.35">
      <c r="G6323" s="1"/>
    </row>
    <row r="6324" spans="7:7" x14ac:dyDescent="0.35">
      <c r="G6324" s="1"/>
    </row>
    <row r="6325" spans="7:7" x14ac:dyDescent="0.35">
      <c r="G6325" s="1"/>
    </row>
    <row r="6326" spans="7:7" x14ac:dyDescent="0.35">
      <c r="G6326" s="1"/>
    </row>
    <row r="6327" spans="7:7" x14ac:dyDescent="0.35">
      <c r="G6327" s="1"/>
    </row>
    <row r="6328" spans="7:7" x14ac:dyDescent="0.35">
      <c r="G6328" s="1"/>
    </row>
    <row r="6329" spans="7:7" x14ac:dyDescent="0.35">
      <c r="G6329" s="1"/>
    </row>
    <row r="6330" spans="7:7" x14ac:dyDescent="0.35">
      <c r="G6330" s="1"/>
    </row>
    <row r="6331" spans="7:7" x14ac:dyDescent="0.35">
      <c r="G6331" s="1"/>
    </row>
    <row r="6332" spans="7:7" x14ac:dyDescent="0.35">
      <c r="G6332" s="1"/>
    </row>
    <row r="6333" spans="7:7" x14ac:dyDescent="0.35">
      <c r="G6333" s="1"/>
    </row>
    <row r="6334" spans="7:7" x14ac:dyDescent="0.35">
      <c r="G6334" s="1"/>
    </row>
    <row r="6335" spans="7:7" x14ac:dyDescent="0.35">
      <c r="G6335" s="1"/>
    </row>
    <row r="6336" spans="7:7" x14ac:dyDescent="0.35">
      <c r="G6336" s="1"/>
    </row>
    <row r="6337" spans="7:7" x14ac:dyDescent="0.35">
      <c r="G6337" s="1"/>
    </row>
    <row r="6338" spans="7:7" x14ac:dyDescent="0.35">
      <c r="G6338" s="1"/>
    </row>
    <row r="6339" spans="7:7" x14ac:dyDescent="0.35">
      <c r="G6339" s="1"/>
    </row>
    <row r="6340" spans="7:7" x14ac:dyDescent="0.35">
      <c r="G6340" s="1"/>
    </row>
    <row r="6341" spans="7:7" x14ac:dyDescent="0.35">
      <c r="G6341" s="1"/>
    </row>
    <row r="6342" spans="7:7" x14ac:dyDescent="0.35">
      <c r="G6342" s="1"/>
    </row>
    <row r="6343" spans="7:7" x14ac:dyDescent="0.35">
      <c r="G6343" s="1"/>
    </row>
    <row r="6344" spans="7:7" x14ac:dyDescent="0.35">
      <c r="G6344" s="1"/>
    </row>
    <row r="6345" spans="7:7" x14ac:dyDescent="0.35">
      <c r="G6345" s="1"/>
    </row>
    <row r="6346" spans="7:7" x14ac:dyDescent="0.35">
      <c r="G6346" s="1"/>
    </row>
    <row r="6347" spans="7:7" x14ac:dyDescent="0.35">
      <c r="G6347" s="1"/>
    </row>
    <row r="6348" spans="7:7" x14ac:dyDescent="0.35">
      <c r="G6348" s="1"/>
    </row>
    <row r="6349" spans="7:7" x14ac:dyDescent="0.35">
      <c r="G6349" s="1"/>
    </row>
    <row r="6350" spans="7:7" x14ac:dyDescent="0.35">
      <c r="G6350" s="1"/>
    </row>
    <row r="6351" spans="7:7" x14ac:dyDescent="0.35">
      <c r="G6351" s="1"/>
    </row>
    <row r="6352" spans="7:7" x14ac:dyDescent="0.35">
      <c r="G6352" s="1"/>
    </row>
    <row r="6353" spans="7:7" x14ac:dyDescent="0.35">
      <c r="G6353" s="1"/>
    </row>
    <row r="6354" spans="7:7" x14ac:dyDescent="0.35">
      <c r="G6354" s="1"/>
    </row>
    <row r="6355" spans="7:7" x14ac:dyDescent="0.35">
      <c r="G6355" s="1"/>
    </row>
    <row r="6356" spans="7:7" x14ac:dyDescent="0.35">
      <c r="G6356" s="1"/>
    </row>
    <row r="6357" spans="7:7" x14ac:dyDescent="0.35">
      <c r="G6357" s="1"/>
    </row>
    <row r="6358" spans="7:7" x14ac:dyDescent="0.35">
      <c r="G6358" s="1"/>
    </row>
    <row r="6359" spans="7:7" x14ac:dyDescent="0.35">
      <c r="G6359" s="1"/>
    </row>
    <row r="6360" spans="7:7" x14ac:dyDescent="0.35">
      <c r="G6360" s="1"/>
    </row>
    <row r="6361" spans="7:7" x14ac:dyDescent="0.35">
      <c r="G6361" s="1"/>
    </row>
    <row r="6362" spans="7:7" x14ac:dyDescent="0.35">
      <c r="G6362" s="1"/>
    </row>
    <row r="6363" spans="7:7" x14ac:dyDescent="0.35">
      <c r="G6363" s="1"/>
    </row>
    <row r="6364" spans="7:7" x14ac:dyDescent="0.35">
      <c r="G6364" s="1"/>
    </row>
    <row r="6365" spans="7:7" x14ac:dyDescent="0.35">
      <c r="G6365" s="1"/>
    </row>
    <row r="6366" spans="7:7" x14ac:dyDescent="0.35">
      <c r="G6366" s="1"/>
    </row>
    <row r="6367" spans="7:7" x14ac:dyDescent="0.35">
      <c r="G6367" s="1"/>
    </row>
    <row r="6368" spans="7:7" x14ac:dyDescent="0.35">
      <c r="G6368" s="1"/>
    </row>
    <row r="6369" spans="7:7" x14ac:dyDescent="0.35">
      <c r="G6369" s="1"/>
    </row>
    <row r="6370" spans="7:7" x14ac:dyDescent="0.35">
      <c r="G6370" s="1"/>
    </row>
    <row r="6371" spans="7:7" x14ac:dyDescent="0.35">
      <c r="G6371" s="1"/>
    </row>
    <row r="6372" spans="7:7" x14ac:dyDescent="0.35">
      <c r="G6372" s="1"/>
    </row>
    <row r="6373" spans="7:7" x14ac:dyDescent="0.35">
      <c r="G6373" s="1"/>
    </row>
    <row r="6374" spans="7:7" x14ac:dyDescent="0.35">
      <c r="G6374" s="1"/>
    </row>
    <row r="6375" spans="7:7" x14ac:dyDescent="0.35">
      <c r="G6375" s="1"/>
    </row>
    <row r="6376" spans="7:7" x14ac:dyDescent="0.35">
      <c r="G6376" s="1"/>
    </row>
    <row r="6377" spans="7:7" x14ac:dyDescent="0.35">
      <c r="G6377" s="1"/>
    </row>
    <row r="6378" spans="7:7" x14ac:dyDescent="0.35">
      <c r="G6378" s="1"/>
    </row>
    <row r="6379" spans="7:7" x14ac:dyDescent="0.35">
      <c r="G6379" s="1"/>
    </row>
    <row r="6380" spans="7:7" x14ac:dyDescent="0.35">
      <c r="G6380" s="1"/>
    </row>
    <row r="6381" spans="7:7" x14ac:dyDescent="0.35">
      <c r="G6381" s="1"/>
    </row>
    <row r="6382" spans="7:7" x14ac:dyDescent="0.35">
      <c r="G6382" s="1"/>
    </row>
    <row r="6383" spans="7:7" x14ac:dyDescent="0.35">
      <c r="G6383" s="1"/>
    </row>
    <row r="6384" spans="7:7" x14ac:dyDescent="0.35">
      <c r="G6384" s="1"/>
    </row>
    <row r="6385" spans="7:7" x14ac:dyDescent="0.35">
      <c r="G6385" s="1"/>
    </row>
    <row r="6386" spans="7:7" x14ac:dyDescent="0.35">
      <c r="G6386" s="1"/>
    </row>
    <row r="6387" spans="7:7" x14ac:dyDescent="0.35">
      <c r="G6387" s="1"/>
    </row>
    <row r="6388" spans="7:7" x14ac:dyDescent="0.35">
      <c r="G6388" s="1"/>
    </row>
    <row r="6389" spans="7:7" x14ac:dyDescent="0.35">
      <c r="G6389" s="1"/>
    </row>
    <row r="6390" spans="7:7" x14ac:dyDescent="0.35">
      <c r="G6390" s="1"/>
    </row>
    <row r="6391" spans="7:7" x14ac:dyDescent="0.35">
      <c r="G6391" s="1"/>
    </row>
    <row r="6392" spans="7:7" x14ac:dyDescent="0.35">
      <c r="G6392" s="1"/>
    </row>
    <row r="6393" spans="7:7" x14ac:dyDescent="0.35">
      <c r="G6393" s="1"/>
    </row>
    <row r="6394" spans="7:7" x14ac:dyDescent="0.35">
      <c r="G6394" s="1"/>
    </row>
    <row r="6395" spans="7:7" x14ac:dyDescent="0.35">
      <c r="G6395" s="1"/>
    </row>
    <row r="6396" spans="7:7" x14ac:dyDescent="0.35">
      <c r="G6396" s="1"/>
    </row>
    <row r="6397" spans="7:7" x14ac:dyDescent="0.35">
      <c r="G6397" s="1"/>
    </row>
    <row r="6398" spans="7:7" x14ac:dyDescent="0.35">
      <c r="G6398" s="1"/>
    </row>
    <row r="6399" spans="7:7" x14ac:dyDescent="0.35">
      <c r="G6399" s="1"/>
    </row>
    <row r="6400" spans="7:7" x14ac:dyDescent="0.35">
      <c r="G6400" s="1"/>
    </row>
    <row r="6401" spans="7:7" x14ac:dyDescent="0.35">
      <c r="G6401" s="1"/>
    </row>
    <row r="6402" spans="7:7" x14ac:dyDescent="0.35">
      <c r="G6402" s="1"/>
    </row>
    <row r="6403" spans="7:7" x14ac:dyDescent="0.35">
      <c r="G6403" s="1"/>
    </row>
    <row r="6404" spans="7:7" x14ac:dyDescent="0.35">
      <c r="G6404" s="1"/>
    </row>
    <row r="6405" spans="7:7" x14ac:dyDescent="0.35">
      <c r="G6405" s="1"/>
    </row>
    <row r="6406" spans="7:7" x14ac:dyDescent="0.35">
      <c r="G6406" s="1"/>
    </row>
    <row r="6407" spans="7:7" x14ac:dyDescent="0.35">
      <c r="G6407" s="1"/>
    </row>
    <row r="6408" spans="7:7" x14ac:dyDescent="0.35">
      <c r="G6408" s="1"/>
    </row>
    <row r="6409" spans="7:7" x14ac:dyDescent="0.35">
      <c r="G6409" s="1"/>
    </row>
    <row r="6410" spans="7:7" x14ac:dyDescent="0.35">
      <c r="G6410" s="1"/>
    </row>
    <row r="6411" spans="7:7" x14ac:dyDescent="0.35">
      <c r="G6411" s="1"/>
    </row>
    <row r="6412" spans="7:7" x14ac:dyDescent="0.35">
      <c r="G6412" s="1"/>
    </row>
    <row r="6413" spans="7:7" x14ac:dyDescent="0.35">
      <c r="G6413" s="1"/>
    </row>
    <row r="6414" spans="7:7" x14ac:dyDescent="0.35">
      <c r="G6414" s="1"/>
    </row>
    <row r="6415" spans="7:7" x14ac:dyDescent="0.35">
      <c r="G6415" s="1"/>
    </row>
    <row r="6416" spans="7:7" x14ac:dyDescent="0.35">
      <c r="G6416" s="1"/>
    </row>
    <row r="6417" spans="7:7" x14ac:dyDescent="0.35">
      <c r="G6417" s="1"/>
    </row>
    <row r="6418" spans="7:7" x14ac:dyDescent="0.35">
      <c r="G6418" s="1"/>
    </row>
    <row r="6419" spans="7:7" x14ac:dyDescent="0.35">
      <c r="G6419" s="1"/>
    </row>
    <row r="6420" spans="7:7" x14ac:dyDescent="0.35">
      <c r="G6420" s="1"/>
    </row>
    <row r="6421" spans="7:7" x14ac:dyDescent="0.35">
      <c r="G6421" s="1"/>
    </row>
    <row r="6422" spans="7:7" x14ac:dyDescent="0.35">
      <c r="G6422" s="1"/>
    </row>
    <row r="6423" spans="7:7" x14ac:dyDescent="0.35">
      <c r="G6423" s="1"/>
    </row>
    <row r="6424" spans="7:7" x14ac:dyDescent="0.35">
      <c r="G6424" s="1"/>
    </row>
    <row r="6425" spans="7:7" x14ac:dyDescent="0.35">
      <c r="G6425" s="1"/>
    </row>
    <row r="6426" spans="7:7" x14ac:dyDescent="0.35">
      <c r="G6426" s="1"/>
    </row>
    <row r="6427" spans="7:7" x14ac:dyDescent="0.35">
      <c r="G6427" s="1"/>
    </row>
    <row r="6428" spans="7:7" x14ac:dyDescent="0.35">
      <c r="G6428" s="1"/>
    </row>
    <row r="6429" spans="7:7" x14ac:dyDescent="0.35">
      <c r="G6429" s="1"/>
    </row>
    <row r="6430" spans="7:7" x14ac:dyDescent="0.35">
      <c r="G6430" s="1"/>
    </row>
    <row r="6431" spans="7:7" x14ac:dyDescent="0.35">
      <c r="G6431" s="1"/>
    </row>
    <row r="6432" spans="7:7" x14ac:dyDescent="0.35">
      <c r="G6432" s="1"/>
    </row>
    <row r="6433" spans="7:7" x14ac:dyDescent="0.35">
      <c r="G6433" s="1"/>
    </row>
    <row r="6434" spans="7:7" x14ac:dyDescent="0.35">
      <c r="G6434" s="1"/>
    </row>
    <row r="6435" spans="7:7" x14ac:dyDescent="0.35">
      <c r="G6435" s="1"/>
    </row>
    <row r="6436" spans="7:7" x14ac:dyDescent="0.35">
      <c r="G6436" s="1"/>
    </row>
    <row r="6437" spans="7:7" x14ac:dyDescent="0.35">
      <c r="G6437" s="1"/>
    </row>
    <row r="6438" spans="7:7" x14ac:dyDescent="0.35">
      <c r="G6438" s="1"/>
    </row>
    <row r="6439" spans="7:7" x14ac:dyDescent="0.35">
      <c r="G6439" s="1"/>
    </row>
    <row r="6440" spans="7:7" x14ac:dyDescent="0.35">
      <c r="G6440" s="1"/>
    </row>
    <row r="6441" spans="7:7" x14ac:dyDescent="0.35">
      <c r="G6441" s="1"/>
    </row>
    <row r="6442" spans="7:7" x14ac:dyDescent="0.35">
      <c r="G6442" s="1"/>
    </row>
    <row r="6443" spans="7:7" x14ac:dyDescent="0.35">
      <c r="G6443" s="1"/>
    </row>
    <row r="6444" spans="7:7" x14ac:dyDescent="0.35">
      <c r="G6444" s="1"/>
    </row>
    <row r="6445" spans="7:7" x14ac:dyDescent="0.35">
      <c r="G6445" s="1"/>
    </row>
    <row r="6446" spans="7:7" x14ac:dyDescent="0.35">
      <c r="G6446" s="1"/>
    </row>
    <row r="6447" spans="7:7" x14ac:dyDescent="0.35">
      <c r="G6447" s="1"/>
    </row>
    <row r="6448" spans="7:7" x14ac:dyDescent="0.35">
      <c r="G6448" s="1"/>
    </row>
    <row r="6449" spans="7:7" x14ac:dyDescent="0.35">
      <c r="G6449" s="1"/>
    </row>
    <row r="6450" spans="7:7" x14ac:dyDescent="0.35">
      <c r="G6450" s="1"/>
    </row>
    <row r="6451" spans="7:7" x14ac:dyDescent="0.35">
      <c r="G6451" s="1"/>
    </row>
    <row r="6452" spans="7:7" x14ac:dyDescent="0.35">
      <c r="G6452" s="1"/>
    </row>
    <row r="6453" spans="7:7" x14ac:dyDescent="0.35">
      <c r="G6453" s="1"/>
    </row>
    <row r="6454" spans="7:7" x14ac:dyDescent="0.35">
      <c r="G6454" s="1"/>
    </row>
    <row r="6455" spans="7:7" x14ac:dyDescent="0.35">
      <c r="G6455" s="1"/>
    </row>
    <row r="6456" spans="7:7" x14ac:dyDescent="0.35">
      <c r="G6456" s="1"/>
    </row>
    <row r="6457" spans="7:7" x14ac:dyDescent="0.35">
      <c r="G6457" s="1"/>
    </row>
    <row r="6458" spans="7:7" x14ac:dyDescent="0.35">
      <c r="G6458" s="1"/>
    </row>
    <row r="6459" spans="7:7" x14ac:dyDescent="0.35">
      <c r="G6459" s="1"/>
    </row>
    <row r="6460" spans="7:7" x14ac:dyDescent="0.35">
      <c r="G6460" s="1"/>
    </row>
    <row r="6461" spans="7:7" x14ac:dyDescent="0.35">
      <c r="G6461" s="1"/>
    </row>
    <row r="6462" spans="7:7" x14ac:dyDescent="0.35">
      <c r="G6462" s="1"/>
    </row>
    <row r="6463" spans="7:7" x14ac:dyDescent="0.35">
      <c r="G6463" s="1"/>
    </row>
    <row r="6464" spans="7:7" x14ac:dyDescent="0.35">
      <c r="G6464" s="1"/>
    </row>
    <row r="6465" spans="7:7" x14ac:dyDescent="0.35">
      <c r="G6465" s="1"/>
    </row>
    <row r="6466" spans="7:7" x14ac:dyDescent="0.35">
      <c r="G6466" s="1"/>
    </row>
    <row r="6467" spans="7:7" x14ac:dyDescent="0.35">
      <c r="G6467" s="1"/>
    </row>
    <row r="6468" spans="7:7" x14ac:dyDescent="0.35">
      <c r="G6468" s="1"/>
    </row>
    <row r="6469" spans="7:7" x14ac:dyDescent="0.35">
      <c r="G6469" s="1"/>
    </row>
    <row r="6470" spans="7:7" x14ac:dyDescent="0.35">
      <c r="G6470" s="1"/>
    </row>
    <row r="6471" spans="7:7" x14ac:dyDescent="0.35">
      <c r="G6471" s="1"/>
    </row>
    <row r="6472" spans="7:7" x14ac:dyDescent="0.35">
      <c r="G6472" s="1"/>
    </row>
    <row r="6473" spans="7:7" x14ac:dyDescent="0.35">
      <c r="G6473" s="1"/>
    </row>
    <row r="6474" spans="7:7" x14ac:dyDescent="0.35">
      <c r="G6474" s="1"/>
    </row>
    <row r="6475" spans="7:7" x14ac:dyDescent="0.35">
      <c r="G6475" s="1"/>
    </row>
    <row r="6476" spans="7:7" x14ac:dyDescent="0.35">
      <c r="G6476" s="1"/>
    </row>
    <row r="6477" spans="7:7" x14ac:dyDescent="0.35">
      <c r="G6477" s="1"/>
    </row>
    <row r="6478" spans="7:7" x14ac:dyDescent="0.35">
      <c r="G6478" s="1"/>
    </row>
    <row r="6479" spans="7:7" x14ac:dyDescent="0.35">
      <c r="G6479" s="1"/>
    </row>
    <row r="6480" spans="7:7" x14ac:dyDescent="0.35">
      <c r="G6480" s="1"/>
    </row>
    <row r="6481" spans="7:7" x14ac:dyDescent="0.35">
      <c r="G6481" s="1"/>
    </row>
    <row r="6482" spans="7:7" x14ac:dyDescent="0.35">
      <c r="G6482" s="1"/>
    </row>
    <row r="6483" spans="7:7" x14ac:dyDescent="0.35">
      <c r="G6483" s="1"/>
    </row>
    <row r="6484" spans="7:7" x14ac:dyDescent="0.35">
      <c r="G6484" s="1"/>
    </row>
    <row r="6485" spans="7:7" x14ac:dyDescent="0.35">
      <c r="G6485" s="1"/>
    </row>
    <row r="6486" spans="7:7" x14ac:dyDescent="0.35">
      <c r="G6486" s="1"/>
    </row>
    <row r="6487" spans="7:7" x14ac:dyDescent="0.35">
      <c r="G6487" s="1"/>
    </row>
    <row r="6488" spans="7:7" x14ac:dyDescent="0.35">
      <c r="G6488" s="1"/>
    </row>
    <row r="6489" spans="7:7" x14ac:dyDescent="0.35">
      <c r="G6489" s="1"/>
    </row>
    <row r="6490" spans="7:7" x14ac:dyDescent="0.35">
      <c r="G6490" s="1"/>
    </row>
    <row r="6491" spans="7:7" x14ac:dyDescent="0.35">
      <c r="G6491" s="1"/>
    </row>
    <row r="6492" spans="7:7" x14ac:dyDescent="0.35">
      <c r="G6492" s="1"/>
    </row>
    <row r="6493" spans="7:7" x14ac:dyDescent="0.35">
      <c r="G6493" s="1"/>
    </row>
    <row r="6494" spans="7:7" x14ac:dyDescent="0.35">
      <c r="G6494" s="1"/>
    </row>
    <row r="6495" spans="7:7" x14ac:dyDescent="0.35">
      <c r="G6495" s="1"/>
    </row>
    <row r="6496" spans="7:7" x14ac:dyDescent="0.35">
      <c r="G6496" s="1"/>
    </row>
    <row r="6497" spans="7:7" x14ac:dyDescent="0.35">
      <c r="G6497" s="1"/>
    </row>
    <row r="6498" spans="7:7" x14ac:dyDescent="0.35">
      <c r="G6498" s="1"/>
    </row>
    <row r="6499" spans="7:7" x14ac:dyDescent="0.35">
      <c r="G6499" s="1"/>
    </row>
    <row r="6500" spans="7:7" x14ac:dyDescent="0.35">
      <c r="G6500" s="1"/>
    </row>
    <row r="6501" spans="7:7" x14ac:dyDescent="0.35">
      <c r="G6501" s="1"/>
    </row>
    <row r="6502" spans="7:7" x14ac:dyDescent="0.35">
      <c r="G6502" s="1"/>
    </row>
    <row r="6503" spans="7:7" x14ac:dyDescent="0.35">
      <c r="G6503" s="1"/>
    </row>
    <row r="6504" spans="7:7" x14ac:dyDescent="0.35">
      <c r="G6504" s="1"/>
    </row>
    <row r="6505" spans="7:7" x14ac:dyDescent="0.35">
      <c r="G6505" s="1"/>
    </row>
    <row r="6506" spans="7:7" x14ac:dyDescent="0.35">
      <c r="G6506" s="1"/>
    </row>
    <row r="6507" spans="7:7" x14ac:dyDescent="0.35">
      <c r="G6507" s="1"/>
    </row>
    <row r="6508" spans="7:7" x14ac:dyDescent="0.35">
      <c r="G6508" s="1"/>
    </row>
    <row r="6509" spans="7:7" x14ac:dyDescent="0.35">
      <c r="G6509" s="1"/>
    </row>
    <row r="6510" spans="7:7" x14ac:dyDescent="0.35">
      <c r="G6510" s="1"/>
    </row>
    <row r="6511" spans="7:7" x14ac:dyDescent="0.35">
      <c r="G6511" s="1"/>
    </row>
    <row r="6512" spans="7:7" x14ac:dyDescent="0.35">
      <c r="G6512" s="1"/>
    </row>
    <row r="6513" spans="7:7" x14ac:dyDescent="0.35">
      <c r="G6513" s="1"/>
    </row>
    <row r="6514" spans="7:7" x14ac:dyDescent="0.35">
      <c r="G6514" s="1"/>
    </row>
    <row r="6515" spans="7:7" x14ac:dyDescent="0.35">
      <c r="G6515" s="1"/>
    </row>
    <row r="6516" spans="7:7" x14ac:dyDescent="0.35">
      <c r="G6516" s="1"/>
    </row>
    <row r="6517" spans="7:7" x14ac:dyDescent="0.35">
      <c r="G6517" s="1"/>
    </row>
    <row r="6518" spans="7:7" x14ac:dyDescent="0.35">
      <c r="G6518" s="1"/>
    </row>
    <row r="6519" spans="7:7" x14ac:dyDescent="0.35">
      <c r="G6519" s="1"/>
    </row>
    <row r="6520" spans="7:7" x14ac:dyDescent="0.35">
      <c r="G6520" s="1"/>
    </row>
    <row r="6521" spans="7:7" x14ac:dyDescent="0.35">
      <c r="G6521" s="1"/>
    </row>
    <row r="6522" spans="7:7" x14ac:dyDescent="0.35">
      <c r="G6522" s="1"/>
    </row>
    <row r="6523" spans="7:7" x14ac:dyDescent="0.35">
      <c r="G6523" s="1"/>
    </row>
    <row r="6524" spans="7:7" x14ac:dyDescent="0.35">
      <c r="G6524" s="1"/>
    </row>
    <row r="6525" spans="7:7" x14ac:dyDescent="0.35">
      <c r="G6525" s="1"/>
    </row>
    <row r="6526" spans="7:7" x14ac:dyDescent="0.35">
      <c r="G6526" s="1"/>
    </row>
    <row r="6527" spans="7:7" x14ac:dyDescent="0.35">
      <c r="G6527" s="1"/>
    </row>
    <row r="6528" spans="7:7" x14ac:dyDescent="0.35">
      <c r="G6528" s="1"/>
    </row>
    <row r="6529" spans="7:7" x14ac:dyDescent="0.35">
      <c r="G6529" s="1"/>
    </row>
    <row r="6530" spans="7:7" x14ac:dyDescent="0.35">
      <c r="G6530" s="1"/>
    </row>
    <row r="6531" spans="7:7" x14ac:dyDescent="0.35">
      <c r="G6531" s="1"/>
    </row>
    <row r="6532" spans="7:7" x14ac:dyDescent="0.35">
      <c r="G6532" s="1"/>
    </row>
    <row r="6533" spans="7:7" x14ac:dyDescent="0.35">
      <c r="G6533" s="1"/>
    </row>
    <row r="6534" spans="7:7" x14ac:dyDescent="0.35">
      <c r="G6534" s="1"/>
    </row>
    <row r="6535" spans="7:7" x14ac:dyDescent="0.35">
      <c r="G6535" s="1"/>
    </row>
    <row r="6536" spans="7:7" x14ac:dyDescent="0.35">
      <c r="G6536" s="1"/>
    </row>
    <row r="6537" spans="7:7" x14ac:dyDescent="0.35">
      <c r="G6537" s="1"/>
    </row>
    <row r="6538" spans="7:7" x14ac:dyDescent="0.35">
      <c r="G6538" s="1"/>
    </row>
    <row r="6539" spans="7:7" x14ac:dyDescent="0.35">
      <c r="G6539" s="1"/>
    </row>
    <row r="6540" spans="7:7" x14ac:dyDescent="0.35">
      <c r="G6540" s="1"/>
    </row>
    <row r="6541" spans="7:7" x14ac:dyDescent="0.35">
      <c r="G6541" s="1"/>
    </row>
    <row r="6542" spans="7:7" x14ac:dyDescent="0.35">
      <c r="G6542" s="1"/>
    </row>
    <row r="6543" spans="7:7" x14ac:dyDescent="0.35">
      <c r="G6543" s="1"/>
    </row>
    <row r="6544" spans="7:7" x14ac:dyDescent="0.35">
      <c r="G6544" s="1"/>
    </row>
    <row r="6545" spans="7:7" x14ac:dyDescent="0.35">
      <c r="G6545" s="1"/>
    </row>
    <row r="6546" spans="7:7" x14ac:dyDescent="0.35">
      <c r="G6546" s="1"/>
    </row>
    <row r="6547" spans="7:7" x14ac:dyDescent="0.35">
      <c r="G6547" s="1"/>
    </row>
    <row r="6548" spans="7:7" x14ac:dyDescent="0.35">
      <c r="G6548" s="1"/>
    </row>
    <row r="6549" spans="7:7" x14ac:dyDescent="0.35">
      <c r="G6549" s="1"/>
    </row>
    <row r="6550" spans="7:7" x14ac:dyDescent="0.35">
      <c r="G6550" s="1"/>
    </row>
    <row r="6551" spans="7:7" x14ac:dyDescent="0.35">
      <c r="G6551" s="1"/>
    </row>
    <row r="6552" spans="7:7" x14ac:dyDescent="0.35">
      <c r="G6552" s="1"/>
    </row>
    <row r="6553" spans="7:7" x14ac:dyDescent="0.35">
      <c r="G6553" s="1"/>
    </row>
    <row r="6554" spans="7:7" x14ac:dyDescent="0.35">
      <c r="G6554" s="1"/>
    </row>
    <row r="6555" spans="7:7" x14ac:dyDescent="0.35">
      <c r="G6555" s="1"/>
    </row>
    <row r="6556" spans="7:7" x14ac:dyDescent="0.35">
      <c r="G6556" s="1"/>
    </row>
    <row r="6557" spans="7:7" x14ac:dyDescent="0.35">
      <c r="G6557" s="1"/>
    </row>
    <row r="6558" spans="7:7" x14ac:dyDescent="0.35">
      <c r="G6558" s="1"/>
    </row>
    <row r="6559" spans="7:7" x14ac:dyDescent="0.35">
      <c r="G6559" s="1"/>
    </row>
    <row r="6560" spans="7:7" x14ac:dyDescent="0.35">
      <c r="G6560" s="1"/>
    </row>
    <row r="6561" spans="7:7" x14ac:dyDescent="0.35">
      <c r="G6561" s="1"/>
    </row>
    <row r="6562" spans="7:7" x14ac:dyDescent="0.35">
      <c r="G6562" s="1"/>
    </row>
    <row r="6563" spans="7:7" x14ac:dyDescent="0.35">
      <c r="G6563" s="1"/>
    </row>
    <row r="6564" spans="7:7" x14ac:dyDescent="0.35">
      <c r="G6564" s="1"/>
    </row>
    <row r="6565" spans="7:7" x14ac:dyDescent="0.35">
      <c r="G6565" s="1"/>
    </row>
    <row r="6566" spans="7:7" x14ac:dyDescent="0.35">
      <c r="G6566" s="1"/>
    </row>
    <row r="6567" spans="7:7" x14ac:dyDescent="0.35">
      <c r="G6567" s="1"/>
    </row>
    <row r="6568" spans="7:7" x14ac:dyDescent="0.35">
      <c r="G6568" s="1"/>
    </row>
    <row r="6569" spans="7:7" x14ac:dyDescent="0.35">
      <c r="G6569" s="1"/>
    </row>
    <row r="6570" spans="7:7" x14ac:dyDescent="0.35">
      <c r="G6570" s="1"/>
    </row>
    <row r="6571" spans="7:7" x14ac:dyDescent="0.35">
      <c r="G6571" s="1"/>
    </row>
    <row r="6572" spans="7:7" x14ac:dyDescent="0.35">
      <c r="G6572" s="1"/>
    </row>
    <row r="6573" spans="7:7" x14ac:dyDescent="0.35">
      <c r="G6573" s="1"/>
    </row>
    <row r="6574" spans="7:7" x14ac:dyDescent="0.35">
      <c r="G6574" s="1"/>
    </row>
    <row r="6575" spans="7:7" x14ac:dyDescent="0.35">
      <c r="G6575" s="1"/>
    </row>
    <row r="6576" spans="7:7" x14ac:dyDescent="0.35">
      <c r="G6576" s="1"/>
    </row>
    <row r="6577" spans="7:7" x14ac:dyDescent="0.35">
      <c r="G6577" s="1"/>
    </row>
    <row r="6578" spans="7:7" x14ac:dyDescent="0.35">
      <c r="G6578" s="1"/>
    </row>
    <row r="6579" spans="7:7" x14ac:dyDescent="0.35">
      <c r="G6579" s="1"/>
    </row>
    <row r="6580" spans="7:7" x14ac:dyDescent="0.35">
      <c r="G6580" s="1"/>
    </row>
    <row r="6581" spans="7:7" x14ac:dyDescent="0.35">
      <c r="G6581" s="1"/>
    </row>
    <row r="6582" spans="7:7" x14ac:dyDescent="0.35">
      <c r="G6582" s="1"/>
    </row>
    <row r="6583" spans="7:7" x14ac:dyDescent="0.35">
      <c r="G6583" s="1"/>
    </row>
    <row r="6584" spans="7:7" x14ac:dyDescent="0.35">
      <c r="G6584" s="1"/>
    </row>
    <row r="6585" spans="7:7" x14ac:dyDescent="0.35">
      <c r="G6585" s="1"/>
    </row>
    <row r="6586" spans="7:7" x14ac:dyDescent="0.35">
      <c r="G6586" s="1"/>
    </row>
    <row r="6587" spans="7:7" x14ac:dyDescent="0.35">
      <c r="G6587" s="1"/>
    </row>
    <row r="6588" spans="7:7" x14ac:dyDescent="0.35">
      <c r="G6588" s="1"/>
    </row>
    <row r="6589" spans="7:7" x14ac:dyDescent="0.35">
      <c r="G6589" s="1"/>
    </row>
    <row r="6590" spans="7:7" x14ac:dyDescent="0.35">
      <c r="G6590" s="1"/>
    </row>
    <row r="6591" spans="7:7" x14ac:dyDescent="0.35">
      <c r="G6591" s="1"/>
    </row>
    <row r="6592" spans="7:7" x14ac:dyDescent="0.35">
      <c r="G6592" s="1"/>
    </row>
    <row r="6593" spans="7:7" x14ac:dyDescent="0.35">
      <c r="G6593" s="1"/>
    </row>
    <row r="6594" spans="7:7" x14ac:dyDescent="0.35">
      <c r="G6594" s="1"/>
    </row>
    <row r="6595" spans="7:7" x14ac:dyDescent="0.35">
      <c r="G6595" s="1"/>
    </row>
    <row r="6596" spans="7:7" x14ac:dyDescent="0.35">
      <c r="G6596" s="1"/>
    </row>
    <row r="6597" spans="7:7" x14ac:dyDescent="0.35">
      <c r="G6597" s="1"/>
    </row>
    <row r="6598" spans="7:7" x14ac:dyDescent="0.35">
      <c r="G6598" s="1"/>
    </row>
    <row r="6599" spans="7:7" x14ac:dyDescent="0.35">
      <c r="G6599" s="1"/>
    </row>
    <row r="6600" spans="7:7" x14ac:dyDescent="0.35">
      <c r="G6600" s="1"/>
    </row>
    <row r="6601" spans="7:7" x14ac:dyDescent="0.35">
      <c r="G6601" s="1"/>
    </row>
    <row r="6602" spans="7:7" x14ac:dyDescent="0.35">
      <c r="G6602" s="1"/>
    </row>
    <row r="6603" spans="7:7" x14ac:dyDescent="0.35">
      <c r="G6603" s="1"/>
    </row>
    <row r="6604" spans="7:7" x14ac:dyDescent="0.35">
      <c r="G6604" s="1"/>
    </row>
    <row r="6605" spans="7:7" x14ac:dyDescent="0.35">
      <c r="G6605" s="1"/>
    </row>
    <row r="6606" spans="7:7" x14ac:dyDescent="0.35">
      <c r="G6606" s="1"/>
    </row>
    <row r="6607" spans="7:7" x14ac:dyDescent="0.35">
      <c r="G6607" s="1"/>
    </row>
    <row r="6608" spans="7:7" x14ac:dyDescent="0.35">
      <c r="G6608" s="1"/>
    </row>
    <row r="6609" spans="7:7" x14ac:dyDescent="0.35">
      <c r="G6609" s="1"/>
    </row>
    <row r="6610" spans="7:7" x14ac:dyDescent="0.35">
      <c r="G6610" s="1"/>
    </row>
    <row r="6611" spans="7:7" x14ac:dyDescent="0.35">
      <c r="G6611" s="1"/>
    </row>
    <row r="6612" spans="7:7" x14ac:dyDescent="0.35">
      <c r="G6612" s="1"/>
    </row>
    <row r="6613" spans="7:7" x14ac:dyDescent="0.35">
      <c r="G6613" s="1"/>
    </row>
    <row r="6614" spans="7:7" x14ac:dyDescent="0.35">
      <c r="G6614" s="1"/>
    </row>
    <row r="6615" spans="7:7" x14ac:dyDescent="0.35">
      <c r="G6615" s="1"/>
    </row>
    <row r="6616" spans="7:7" x14ac:dyDescent="0.35">
      <c r="G6616" s="1"/>
    </row>
    <row r="6617" spans="7:7" x14ac:dyDescent="0.35">
      <c r="G6617" s="1"/>
    </row>
    <row r="6618" spans="7:7" x14ac:dyDescent="0.35">
      <c r="G6618" s="1"/>
    </row>
    <row r="6619" spans="7:7" x14ac:dyDescent="0.35">
      <c r="G6619" s="1"/>
    </row>
    <row r="6620" spans="7:7" x14ac:dyDescent="0.35">
      <c r="G6620" s="1"/>
    </row>
    <row r="6621" spans="7:7" x14ac:dyDescent="0.35">
      <c r="G6621" s="1"/>
    </row>
    <row r="6622" spans="7:7" x14ac:dyDescent="0.35">
      <c r="G6622" s="1"/>
    </row>
    <row r="6623" spans="7:7" x14ac:dyDescent="0.35">
      <c r="G6623" s="1"/>
    </row>
    <row r="6624" spans="7:7" x14ac:dyDescent="0.35">
      <c r="G6624" s="1"/>
    </row>
    <row r="6625" spans="7:7" x14ac:dyDescent="0.35">
      <c r="G6625" s="1"/>
    </row>
    <row r="6626" spans="7:7" x14ac:dyDescent="0.35">
      <c r="G6626" s="1"/>
    </row>
    <row r="6627" spans="7:7" x14ac:dyDescent="0.35">
      <c r="G6627" s="1"/>
    </row>
    <row r="6628" spans="7:7" x14ac:dyDescent="0.35">
      <c r="G6628" s="1"/>
    </row>
    <row r="6629" spans="7:7" x14ac:dyDescent="0.35">
      <c r="G6629" s="1"/>
    </row>
    <row r="6630" spans="7:7" x14ac:dyDescent="0.35">
      <c r="G6630" s="1"/>
    </row>
    <row r="6631" spans="7:7" x14ac:dyDescent="0.35">
      <c r="G6631" s="1"/>
    </row>
    <row r="6632" spans="7:7" x14ac:dyDescent="0.35">
      <c r="G6632" s="1"/>
    </row>
    <row r="6633" spans="7:7" x14ac:dyDescent="0.35">
      <c r="G6633" s="1"/>
    </row>
    <row r="6634" spans="7:7" x14ac:dyDescent="0.35">
      <c r="G6634" s="1"/>
    </row>
    <row r="6635" spans="7:7" x14ac:dyDescent="0.35">
      <c r="G6635" s="1"/>
    </row>
    <row r="6636" spans="7:7" x14ac:dyDescent="0.35">
      <c r="G6636" s="1"/>
    </row>
    <row r="6637" spans="7:7" x14ac:dyDescent="0.35">
      <c r="G6637" s="1"/>
    </row>
    <row r="6638" spans="7:7" x14ac:dyDescent="0.35">
      <c r="G6638" s="1"/>
    </row>
    <row r="6639" spans="7:7" x14ac:dyDescent="0.35">
      <c r="G6639" s="1"/>
    </row>
    <row r="6640" spans="7:7" x14ac:dyDescent="0.35">
      <c r="G6640" s="1"/>
    </row>
    <row r="6641" spans="7:7" x14ac:dyDescent="0.35">
      <c r="G6641" s="1"/>
    </row>
    <row r="6642" spans="7:7" x14ac:dyDescent="0.35">
      <c r="G6642" s="1"/>
    </row>
    <row r="6643" spans="7:7" x14ac:dyDescent="0.35">
      <c r="G6643" s="1"/>
    </row>
    <row r="6644" spans="7:7" x14ac:dyDescent="0.35">
      <c r="G6644" s="1"/>
    </row>
    <row r="6645" spans="7:7" x14ac:dyDescent="0.35">
      <c r="G6645" s="1"/>
    </row>
    <row r="6646" spans="7:7" x14ac:dyDescent="0.35">
      <c r="G6646" s="1"/>
    </row>
    <row r="6647" spans="7:7" x14ac:dyDescent="0.35">
      <c r="G6647" s="1"/>
    </row>
    <row r="6648" spans="7:7" x14ac:dyDescent="0.35">
      <c r="G6648" s="1"/>
    </row>
    <row r="6649" spans="7:7" x14ac:dyDescent="0.35">
      <c r="G6649" s="1"/>
    </row>
    <row r="6650" spans="7:7" x14ac:dyDescent="0.35">
      <c r="G6650" s="1"/>
    </row>
    <row r="6651" spans="7:7" x14ac:dyDescent="0.35">
      <c r="G6651" s="1"/>
    </row>
    <row r="6652" spans="7:7" x14ac:dyDescent="0.35">
      <c r="G6652" s="1"/>
    </row>
    <row r="6653" spans="7:7" x14ac:dyDescent="0.35">
      <c r="G6653" s="1"/>
    </row>
    <row r="6654" spans="7:7" x14ac:dyDescent="0.35">
      <c r="G6654" s="1"/>
    </row>
    <row r="6655" spans="7:7" x14ac:dyDescent="0.35">
      <c r="G6655" s="1"/>
    </row>
    <row r="6656" spans="7:7" x14ac:dyDescent="0.35">
      <c r="G6656" s="1"/>
    </row>
    <row r="6657" spans="7:7" x14ac:dyDescent="0.35">
      <c r="G6657" s="1"/>
    </row>
    <row r="6658" spans="7:7" x14ac:dyDescent="0.35">
      <c r="G6658" s="1"/>
    </row>
    <row r="6659" spans="7:7" x14ac:dyDescent="0.35">
      <c r="G6659" s="1"/>
    </row>
    <row r="6660" spans="7:7" x14ac:dyDescent="0.35">
      <c r="G6660" s="1"/>
    </row>
    <row r="6661" spans="7:7" x14ac:dyDescent="0.35">
      <c r="G6661" s="1"/>
    </row>
    <row r="6662" spans="7:7" x14ac:dyDescent="0.35">
      <c r="G6662" s="1"/>
    </row>
    <row r="6663" spans="7:7" x14ac:dyDescent="0.35">
      <c r="G6663" s="1"/>
    </row>
    <row r="6664" spans="7:7" x14ac:dyDescent="0.35">
      <c r="G6664" s="1"/>
    </row>
    <row r="6665" spans="7:7" x14ac:dyDescent="0.35">
      <c r="G6665" s="1"/>
    </row>
    <row r="6666" spans="7:7" x14ac:dyDescent="0.35">
      <c r="G6666" s="1"/>
    </row>
    <row r="6667" spans="7:7" x14ac:dyDescent="0.35">
      <c r="G6667" s="1"/>
    </row>
    <row r="6668" spans="7:7" x14ac:dyDescent="0.35">
      <c r="G6668" s="1"/>
    </row>
    <row r="6669" spans="7:7" x14ac:dyDescent="0.35">
      <c r="G6669" s="1"/>
    </row>
    <row r="6670" spans="7:7" x14ac:dyDescent="0.35">
      <c r="G6670" s="1"/>
    </row>
    <row r="6671" spans="7:7" x14ac:dyDescent="0.35">
      <c r="G6671" s="1"/>
    </row>
    <row r="6672" spans="7:7" x14ac:dyDescent="0.35">
      <c r="G6672" s="1"/>
    </row>
    <row r="6673" spans="7:7" x14ac:dyDescent="0.35">
      <c r="G6673" s="1"/>
    </row>
    <row r="6674" spans="7:7" x14ac:dyDescent="0.35">
      <c r="G6674" s="1"/>
    </row>
    <row r="6675" spans="7:7" x14ac:dyDescent="0.35">
      <c r="G6675" s="1"/>
    </row>
    <row r="6676" spans="7:7" x14ac:dyDescent="0.35">
      <c r="G6676" s="1"/>
    </row>
    <row r="6677" spans="7:7" x14ac:dyDescent="0.35">
      <c r="G6677" s="1"/>
    </row>
    <row r="6678" spans="7:7" x14ac:dyDescent="0.35">
      <c r="G6678" s="1"/>
    </row>
    <row r="6679" spans="7:7" x14ac:dyDescent="0.35">
      <c r="G6679" s="1"/>
    </row>
    <row r="6680" spans="7:7" x14ac:dyDescent="0.35">
      <c r="G6680" s="1"/>
    </row>
    <row r="6681" spans="7:7" x14ac:dyDescent="0.35">
      <c r="G6681" s="1"/>
    </row>
    <row r="6682" spans="7:7" x14ac:dyDescent="0.35">
      <c r="G6682" s="1"/>
    </row>
    <row r="6683" spans="7:7" x14ac:dyDescent="0.35">
      <c r="G6683" s="1"/>
    </row>
    <row r="6684" spans="7:7" x14ac:dyDescent="0.35">
      <c r="G6684" s="1"/>
    </row>
    <row r="6685" spans="7:7" x14ac:dyDescent="0.35">
      <c r="G6685" s="1"/>
    </row>
    <row r="6686" spans="7:7" x14ac:dyDescent="0.35">
      <c r="G6686" s="1"/>
    </row>
    <row r="6687" spans="7:7" x14ac:dyDescent="0.35">
      <c r="G6687" s="1"/>
    </row>
    <row r="6688" spans="7:7" x14ac:dyDescent="0.35">
      <c r="G6688" s="1"/>
    </row>
    <row r="6689" spans="7:7" x14ac:dyDescent="0.35">
      <c r="G6689" s="1"/>
    </row>
    <row r="6690" spans="7:7" x14ac:dyDescent="0.35">
      <c r="G6690" s="1"/>
    </row>
    <row r="6691" spans="7:7" x14ac:dyDescent="0.35">
      <c r="G6691" s="1"/>
    </row>
    <row r="6692" spans="7:7" x14ac:dyDescent="0.35">
      <c r="G6692" s="1"/>
    </row>
    <row r="6693" spans="7:7" x14ac:dyDescent="0.35">
      <c r="G6693" s="1"/>
    </row>
    <row r="6694" spans="7:7" x14ac:dyDescent="0.35">
      <c r="G6694" s="1"/>
    </row>
    <row r="6695" spans="7:7" x14ac:dyDescent="0.35">
      <c r="G6695" s="1"/>
    </row>
    <row r="6696" spans="7:7" x14ac:dyDescent="0.35">
      <c r="G6696" s="1"/>
    </row>
    <row r="6697" spans="7:7" x14ac:dyDescent="0.35">
      <c r="G6697" s="1"/>
    </row>
    <row r="6698" spans="7:7" x14ac:dyDescent="0.35">
      <c r="G6698" s="1"/>
    </row>
    <row r="6699" spans="7:7" x14ac:dyDescent="0.35">
      <c r="G6699" s="1"/>
    </row>
    <row r="6700" spans="7:7" x14ac:dyDescent="0.35">
      <c r="G6700" s="1"/>
    </row>
    <row r="6701" spans="7:7" x14ac:dyDescent="0.35">
      <c r="G6701" s="1"/>
    </row>
    <row r="6702" spans="7:7" x14ac:dyDescent="0.35">
      <c r="G6702" s="1"/>
    </row>
    <row r="6703" spans="7:7" x14ac:dyDescent="0.35">
      <c r="G6703" s="1"/>
    </row>
    <row r="6704" spans="7:7" x14ac:dyDescent="0.35">
      <c r="G6704" s="1"/>
    </row>
    <row r="6705" spans="7:7" x14ac:dyDescent="0.35">
      <c r="G6705" s="1"/>
    </row>
    <row r="6706" spans="7:7" x14ac:dyDescent="0.35">
      <c r="G6706" s="1"/>
    </row>
    <row r="6707" spans="7:7" x14ac:dyDescent="0.35">
      <c r="G6707" s="1"/>
    </row>
    <row r="6708" spans="7:7" x14ac:dyDescent="0.35">
      <c r="G6708" s="1"/>
    </row>
    <row r="6709" spans="7:7" x14ac:dyDescent="0.35">
      <c r="G6709" s="1"/>
    </row>
    <row r="6710" spans="7:7" x14ac:dyDescent="0.35">
      <c r="G6710" s="1"/>
    </row>
    <row r="6711" spans="7:7" x14ac:dyDescent="0.35">
      <c r="G6711" s="1"/>
    </row>
    <row r="6712" spans="7:7" x14ac:dyDescent="0.35">
      <c r="G6712" s="1"/>
    </row>
    <row r="6713" spans="7:7" x14ac:dyDescent="0.35">
      <c r="G6713" s="1"/>
    </row>
    <row r="6714" spans="7:7" x14ac:dyDescent="0.35">
      <c r="G6714" s="1"/>
    </row>
    <row r="6715" spans="7:7" x14ac:dyDescent="0.35">
      <c r="G6715" s="1"/>
    </row>
    <row r="6716" spans="7:7" x14ac:dyDescent="0.35">
      <c r="G6716" s="1"/>
    </row>
    <row r="6717" spans="7:7" x14ac:dyDescent="0.35">
      <c r="G6717" s="1"/>
    </row>
    <row r="6718" spans="7:7" x14ac:dyDescent="0.35">
      <c r="G6718" s="1"/>
    </row>
    <row r="6719" spans="7:7" x14ac:dyDescent="0.35">
      <c r="G6719" s="1"/>
    </row>
    <row r="6720" spans="7:7" x14ac:dyDescent="0.35">
      <c r="G6720" s="1"/>
    </row>
    <row r="6721" spans="7:7" x14ac:dyDescent="0.35">
      <c r="G6721" s="1"/>
    </row>
    <row r="6722" spans="7:7" x14ac:dyDescent="0.35">
      <c r="G6722" s="1"/>
    </row>
    <row r="6723" spans="7:7" x14ac:dyDescent="0.35">
      <c r="G6723" s="1"/>
    </row>
    <row r="6724" spans="7:7" x14ac:dyDescent="0.35">
      <c r="G6724" s="1"/>
    </row>
    <row r="6725" spans="7:7" x14ac:dyDescent="0.35">
      <c r="G6725" s="1"/>
    </row>
    <row r="6726" spans="7:7" x14ac:dyDescent="0.35">
      <c r="G6726" s="1"/>
    </row>
    <row r="6727" spans="7:7" x14ac:dyDescent="0.35">
      <c r="G6727" s="1"/>
    </row>
    <row r="6728" spans="7:7" x14ac:dyDescent="0.35">
      <c r="G6728" s="1"/>
    </row>
    <row r="6729" spans="7:7" x14ac:dyDescent="0.35">
      <c r="G6729" s="1"/>
    </row>
    <row r="6730" spans="7:7" x14ac:dyDescent="0.35">
      <c r="G6730" s="1"/>
    </row>
    <row r="6731" spans="7:7" x14ac:dyDescent="0.35">
      <c r="G6731" s="1"/>
    </row>
    <row r="6732" spans="7:7" x14ac:dyDescent="0.35">
      <c r="G6732" s="1"/>
    </row>
    <row r="6733" spans="7:7" x14ac:dyDescent="0.35">
      <c r="G6733" s="1"/>
    </row>
    <row r="6734" spans="7:7" x14ac:dyDescent="0.35">
      <c r="G6734" s="1"/>
    </row>
    <row r="6735" spans="7:7" x14ac:dyDescent="0.35">
      <c r="G6735" s="1"/>
    </row>
    <row r="6736" spans="7:7" x14ac:dyDescent="0.35">
      <c r="G6736" s="1"/>
    </row>
    <row r="6737" spans="7:7" x14ac:dyDescent="0.35">
      <c r="G6737" s="1"/>
    </row>
    <row r="6738" spans="7:7" x14ac:dyDescent="0.35">
      <c r="G6738" s="1"/>
    </row>
    <row r="6739" spans="7:7" x14ac:dyDescent="0.35">
      <c r="G6739" s="1"/>
    </row>
    <row r="6740" spans="7:7" x14ac:dyDescent="0.35">
      <c r="G6740" s="1"/>
    </row>
    <row r="6741" spans="7:7" x14ac:dyDescent="0.35">
      <c r="G6741" s="1"/>
    </row>
    <row r="6742" spans="7:7" x14ac:dyDescent="0.35">
      <c r="G6742" s="1"/>
    </row>
    <row r="6743" spans="7:7" x14ac:dyDescent="0.35">
      <c r="G6743" s="1"/>
    </row>
    <row r="6744" spans="7:7" x14ac:dyDescent="0.35">
      <c r="G6744" s="1"/>
    </row>
    <row r="6745" spans="7:7" x14ac:dyDescent="0.35">
      <c r="G6745" s="1"/>
    </row>
    <row r="6746" spans="7:7" x14ac:dyDescent="0.35">
      <c r="G6746" s="1"/>
    </row>
    <row r="6747" spans="7:7" x14ac:dyDescent="0.35">
      <c r="G6747" s="1"/>
    </row>
    <row r="6748" spans="7:7" x14ac:dyDescent="0.35">
      <c r="G6748" s="1"/>
    </row>
    <row r="6749" spans="7:7" x14ac:dyDescent="0.35">
      <c r="G6749" s="1"/>
    </row>
    <row r="6750" spans="7:7" x14ac:dyDescent="0.35">
      <c r="G6750" s="1"/>
    </row>
    <row r="6751" spans="7:7" x14ac:dyDescent="0.35">
      <c r="G6751" s="1"/>
    </row>
    <row r="6752" spans="7:7" x14ac:dyDescent="0.35">
      <c r="G6752" s="1"/>
    </row>
    <row r="6753" spans="7:7" x14ac:dyDescent="0.35">
      <c r="G6753" s="1"/>
    </row>
    <row r="6754" spans="7:7" x14ac:dyDescent="0.35">
      <c r="G6754" s="1"/>
    </row>
    <row r="6755" spans="7:7" x14ac:dyDescent="0.35">
      <c r="G6755" s="1"/>
    </row>
    <row r="6756" spans="7:7" x14ac:dyDescent="0.35">
      <c r="G6756" s="1"/>
    </row>
    <row r="6757" spans="7:7" x14ac:dyDescent="0.35">
      <c r="G6757" s="1"/>
    </row>
    <row r="6758" spans="7:7" x14ac:dyDescent="0.35">
      <c r="G6758" s="1"/>
    </row>
    <row r="6759" spans="7:7" x14ac:dyDescent="0.35">
      <c r="G6759" s="1"/>
    </row>
    <row r="6760" spans="7:7" x14ac:dyDescent="0.35">
      <c r="G6760" s="1"/>
    </row>
    <row r="6761" spans="7:7" x14ac:dyDescent="0.35">
      <c r="G6761" s="1"/>
    </row>
    <row r="6762" spans="7:7" x14ac:dyDescent="0.35">
      <c r="G6762" s="1"/>
    </row>
    <row r="6763" spans="7:7" x14ac:dyDescent="0.35">
      <c r="G6763" s="1"/>
    </row>
    <row r="6764" spans="7:7" x14ac:dyDescent="0.35">
      <c r="G6764" s="1"/>
    </row>
    <row r="6765" spans="7:7" x14ac:dyDescent="0.35">
      <c r="G6765" s="1"/>
    </row>
    <row r="6766" spans="7:7" x14ac:dyDescent="0.35">
      <c r="G6766" s="1"/>
    </row>
    <row r="6767" spans="7:7" x14ac:dyDescent="0.35">
      <c r="G6767" s="1"/>
    </row>
    <row r="6768" spans="7:7" x14ac:dyDescent="0.35">
      <c r="G6768" s="1"/>
    </row>
    <row r="6769" spans="7:7" x14ac:dyDescent="0.35">
      <c r="G6769" s="1"/>
    </row>
    <row r="6770" spans="7:7" x14ac:dyDescent="0.35">
      <c r="G6770" s="1"/>
    </row>
    <row r="6771" spans="7:7" x14ac:dyDescent="0.35">
      <c r="G6771" s="1"/>
    </row>
    <row r="6772" spans="7:7" x14ac:dyDescent="0.35">
      <c r="G6772" s="1"/>
    </row>
    <row r="6773" spans="7:7" x14ac:dyDescent="0.35">
      <c r="G6773" s="1"/>
    </row>
    <row r="6774" spans="7:7" x14ac:dyDescent="0.35">
      <c r="G6774" s="1"/>
    </row>
    <row r="6775" spans="7:7" x14ac:dyDescent="0.35">
      <c r="G6775" s="1"/>
    </row>
    <row r="6776" spans="7:7" x14ac:dyDescent="0.35">
      <c r="G6776" s="1"/>
    </row>
    <row r="6777" spans="7:7" x14ac:dyDescent="0.35">
      <c r="G6777" s="1"/>
    </row>
    <row r="6778" spans="7:7" x14ac:dyDescent="0.35">
      <c r="G6778" s="1"/>
    </row>
    <row r="6779" spans="7:7" x14ac:dyDescent="0.35">
      <c r="G6779" s="1"/>
    </row>
    <row r="6780" spans="7:7" x14ac:dyDescent="0.35">
      <c r="G6780" s="1"/>
    </row>
    <row r="6781" spans="7:7" x14ac:dyDescent="0.35">
      <c r="G6781" s="1"/>
    </row>
    <row r="6782" spans="7:7" x14ac:dyDescent="0.35">
      <c r="G6782" s="1"/>
    </row>
    <row r="6783" spans="7:7" x14ac:dyDescent="0.35">
      <c r="G6783" s="1"/>
    </row>
    <row r="6784" spans="7:7" x14ac:dyDescent="0.35">
      <c r="G6784" s="1"/>
    </row>
    <row r="6785" spans="7:7" x14ac:dyDescent="0.35">
      <c r="G6785" s="1"/>
    </row>
    <row r="6786" spans="7:7" x14ac:dyDescent="0.35">
      <c r="G6786" s="1"/>
    </row>
    <row r="6787" spans="7:7" x14ac:dyDescent="0.35">
      <c r="G6787" s="1"/>
    </row>
    <row r="6788" spans="7:7" x14ac:dyDescent="0.35">
      <c r="G6788" s="1"/>
    </row>
    <row r="6789" spans="7:7" x14ac:dyDescent="0.35">
      <c r="G6789" s="1"/>
    </row>
    <row r="6790" spans="7:7" x14ac:dyDescent="0.35">
      <c r="G6790" s="1"/>
    </row>
    <row r="6791" spans="7:7" x14ac:dyDescent="0.35">
      <c r="G6791" s="1"/>
    </row>
    <row r="6792" spans="7:7" x14ac:dyDescent="0.35">
      <c r="G6792" s="1"/>
    </row>
    <row r="6793" spans="7:7" x14ac:dyDescent="0.35">
      <c r="G6793" s="1"/>
    </row>
    <row r="6794" spans="7:7" x14ac:dyDescent="0.35">
      <c r="G6794" s="1"/>
    </row>
    <row r="6795" spans="7:7" x14ac:dyDescent="0.35">
      <c r="G6795" s="1"/>
    </row>
    <row r="6796" spans="7:7" x14ac:dyDescent="0.35">
      <c r="G6796" s="1"/>
    </row>
    <row r="6797" spans="7:7" x14ac:dyDescent="0.35">
      <c r="G6797" s="1"/>
    </row>
    <row r="6798" spans="7:7" x14ac:dyDescent="0.35">
      <c r="G6798" s="1"/>
    </row>
    <row r="6799" spans="7:7" x14ac:dyDescent="0.35">
      <c r="G6799" s="1"/>
    </row>
    <row r="6800" spans="7:7" x14ac:dyDescent="0.35">
      <c r="G6800" s="1"/>
    </row>
    <row r="6801" spans="7:7" x14ac:dyDescent="0.35">
      <c r="G6801" s="1"/>
    </row>
    <row r="6802" spans="7:7" x14ac:dyDescent="0.35">
      <c r="G6802" s="1"/>
    </row>
    <row r="6803" spans="7:7" x14ac:dyDescent="0.35">
      <c r="G6803" s="1"/>
    </row>
    <row r="6804" spans="7:7" x14ac:dyDescent="0.35">
      <c r="G6804" s="1"/>
    </row>
    <row r="6805" spans="7:7" x14ac:dyDescent="0.35">
      <c r="G6805" s="1"/>
    </row>
    <row r="6806" spans="7:7" x14ac:dyDescent="0.35">
      <c r="G6806" s="1"/>
    </row>
    <row r="6807" spans="7:7" x14ac:dyDescent="0.35">
      <c r="G6807" s="1"/>
    </row>
    <row r="6808" spans="7:7" x14ac:dyDescent="0.35">
      <c r="G6808" s="1"/>
    </row>
    <row r="6809" spans="7:7" x14ac:dyDescent="0.35">
      <c r="G6809" s="1"/>
    </row>
    <row r="6810" spans="7:7" x14ac:dyDescent="0.35">
      <c r="G6810" s="1"/>
    </row>
    <row r="6811" spans="7:7" x14ac:dyDescent="0.35">
      <c r="G6811" s="1"/>
    </row>
    <row r="6812" spans="7:7" x14ac:dyDescent="0.35">
      <c r="G6812" s="1"/>
    </row>
    <row r="6813" spans="7:7" x14ac:dyDescent="0.35">
      <c r="G6813" s="1"/>
    </row>
    <row r="6814" spans="7:7" x14ac:dyDescent="0.35">
      <c r="G6814" s="1"/>
    </row>
    <row r="6815" spans="7:7" x14ac:dyDescent="0.35">
      <c r="G6815" s="1"/>
    </row>
    <row r="6816" spans="7:7" x14ac:dyDescent="0.35">
      <c r="G6816" s="1"/>
    </row>
    <row r="6817" spans="7:7" x14ac:dyDescent="0.35">
      <c r="G6817" s="1"/>
    </row>
    <row r="6818" spans="7:7" x14ac:dyDescent="0.35">
      <c r="G6818" s="1"/>
    </row>
    <row r="6819" spans="7:7" x14ac:dyDescent="0.35">
      <c r="G6819" s="1"/>
    </row>
    <row r="6820" spans="7:7" x14ac:dyDescent="0.35">
      <c r="G6820" s="1"/>
    </row>
    <row r="6821" spans="7:7" x14ac:dyDescent="0.35">
      <c r="G6821" s="1"/>
    </row>
    <row r="6822" spans="7:7" x14ac:dyDescent="0.35">
      <c r="G6822" s="1"/>
    </row>
    <row r="6823" spans="7:7" x14ac:dyDescent="0.35">
      <c r="G6823" s="1"/>
    </row>
    <row r="6824" spans="7:7" x14ac:dyDescent="0.35">
      <c r="G6824" s="1"/>
    </row>
    <row r="6825" spans="7:7" x14ac:dyDescent="0.35">
      <c r="G6825" s="1"/>
    </row>
    <row r="6826" spans="7:7" x14ac:dyDescent="0.35">
      <c r="G6826" s="1"/>
    </row>
    <row r="6827" spans="7:7" x14ac:dyDescent="0.35">
      <c r="G6827" s="1"/>
    </row>
    <row r="6828" spans="7:7" x14ac:dyDescent="0.35">
      <c r="G6828" s="1"/>
    </row>
    <row r="6829" spans="7:7" x14ac:dyDescent="0.35">
      <c r="G6829" s="1"/>
    </row>
    <row r="6830" spans="7:7" x14ac:dyDescent="0.35">
      <c r="G6830" s="1"/>
    </row>
    <row r="6831" spans="7:7" x14ac:dyDescent="0.35">
      <c r="G6831" s="1"/>
    </row>
    <row r="6832" spans="7:7" x14ac:dyDescent="0.35">
      <c r="G6832" s="1"/>
    </row>
    <row r="6833" spans="7:7" x14ac:dyDescent="0.35">
      <c r="G6833" s="1"/>
    </row>
    <row r="6834" spans="7:7" x14ac:dyDescent="0.35">
      <c r="G6834" s="1"/>
    </row>
    <row r="6835" spans="7:7" x14ac:dyDescent="0.35">
      <c r="G6835" s="1"/>
    </row>
    <row r="6836" spans="7:7" x14ac:dyDescent="0.35">
      <c r="G6836" s="1"/>
    </row>
    <row r="6837" spans="7:7" x14ac:dyDescent="0.35">
      <c r="G6837" s="1"/>
    </row>
    <row r="6838" spans="7:7" x14ac:dyDescent="0.35">
      <c r="G6838" s="1"/>
    </row>
    <row r="6839" spans="7:7" x14ac:dyDescent="0.35">
      <c r="G6839" s="1"/>
    </row>
    <row r="6840" spans="7:7" x14ac:dyDescent="0.35">
      <c r="G6840" s="1"/>
    </row>
    <row r="6841" spans="7:7" x14ac:dyDescent="0.35">
      <c r="G6841" s="1"/>
    </row>
    <row r="6842" spans="7:7" x14ac:dyDescent="0.35">
      <c r="G6842" s="1"/>
    </row>
    <row r="6843" spans="7:7" x14ac:dyDescent="0.35">
      <c r="G6843" s="1"/>
    </row>
    <row r="6844" spans="7:7" x14ac:dyDescent="0.35">
      <c r="G6844" s="1"/>
    </row>
    <row r="6845" spans="7:7" x14ac:dyDescent="0.35">
      <c r="G6845" s="1"/>
    </row>
    <row r="6846" spans="7:7" x14ac:dyDescent="0.35">
      <c r="G6846" s="1"/>
    </row>
    <row r="6847" spans="7:7" x14ac:dyDescent="0.35">
      <c r="G6847" s="1"/>
    </row>
    <row r="6848" spans="7:7" x14ac:dyDescent="0.35">
      <c r="G6848" s="1"/>
    </row>
    <row r="6849" spans="7:7" x14ac:dyDescent="0.35">
      <c r="G6849" s="1"/>
    </row>
    <row r="6850" spans="7:7" x14ac:dyDescent="0.35">
      <c r="G6850" s="1"/>
    </row>
    <row r="6851" spans="7:7" x14ac:dyDescent="0.35">
      <c r="G6851" s="1"/>
    </row>
    <row r="6852" spans="7:7" x14ac:dyDescent="0.35">
      <c r="G6852" s="1"/>
    </row>
    <row r="6853" spans="7:7" x14ac:dyDescent="0.35">
      <c r="G6853" s="1"/>
    </row>
    <row r="6854" spans="7:7" x14ac:dyDescent="0.35">
      <c r="G6854" s="1"/>
    </row>
    <row r="6855" spans="7:7" x14ac:dyDescent="0.35">
      <c r="G6855" s="1"/>
    </row>
    <row r="6856" spans="7:7" x14ac:dyDescent="0.35">
      <c r="G6856" s="1"/>
    </row>
    <row r="6857" spans="7:7" x14ac:dyDescent="0.35">
      <c r="G6857" s="1"/>
    </row>
    <row r="6858" spans="7:7" x14ac:dyDescent="0.35">
      <c r="G6858" s="1"/>
    </row>
    <row r="6859" spans="7:7" x14ac:dyDescent="0.35">
      <c r="G6859" s="1"/>
    </row>
    <row r="6860" spans="7:7" x14ac:dyDescent="0.35">
      <c r="G6860" s="1"/>
    </row>
    <row r="6861" spans="7:7" x14ac:dyDescent="0.35">
      <c r="G6861" s="1"/>
    </row>
    <row r="6862" spans="7:7" x14ac:dyDescent="0.35">
      <c r="G6862" s="1"/>
    </row>
    <row r="6863" spans="7:7" x14ac:dyDescent="0.35">
      <c r="G6863" s="1"/>
    </row>
    <row r="6864" spans="7:7" x14ac:dyDescent="0.35">
      <c r="G6864" s="1"/>
    </row>
    <row r="6865" spans="7:7" x14ac:dyDescent="0.35">
      <c r="G6865" s="1"/>
    </row>
    <row r="6866" spans="7:7" x14ac:dyDescent="0.35">
      <c r="G6866" s="1"/>
    </row>
    <row r="6867" spans="7:7" x14ac:dyDescent="0.35">
      <c r="G6867" s="1"/>
    </row>
    <row r="6868" spans="7:7" x14ac:dyDescent="0.35">
      <c r="G6868" s="1"/>
    </row>
    <row r="6869" spans="7:7" x14ac:dyDescent="0.35">
      <c r="G6869" s="1"/>
    </row>
    <row r="6870" spans="7:7" x14ac:dyDescent="0.35">
      <c r="G6870" s="1"/>
    </row>
    <row r="6871" spans="7:7" x14ac:dyDescent="0.35">
      <c r="G6871" s="1"/>
    </row>
    <row r="6872" spans="7:7" x14ac:dyDescent="0.35">
      <c r="G6872" s="1"/>
    </row>
    <row r="6873" spans="7:7" x14ac:dyDescent="0.35">
      <c r="G6873" s="1"/>
    </row>
    <row r="6874" spans="7:7" x14ac:dyDescent="0.35">
      <c r="G6874" s="1"/>
    </row>
    <row r="6875" spans="7:7" x14ac:dyDescent="0.35">
      <c r="G6875" s="1"/>
    </row>
    <row r="6876" spans="7:7" x14ac:dyDescent="0.35">
      <c r="G6876" s="1"/>
    </row>
    <row r="6877" spans="7:7" x14ac:dyDescent="0.35">
      <c r="G6877" s="1"/>
    </row>
    <row r="6878" spans="7:7" x14ac:dyDescent="0.35">
      <c r="G6878" s="1"/>
    </row>
    <row r="6879" spans="7:7" x14ac:dyDescent="0.35">
      <c r="G6879" s="1"/>
    </row>
    <row r="6880" spans="7:7" x14ac:dyDescent="0.35">
      <c r="G6880" s="1"/>
    </row>
    <row r="6881" spans="7:7" x14ac:dyDescent="0.35">
      <c r="G6881" s="1"/>
    </row>
    <row r="6882" spans="7:7" x14ac:dyDescent="0.35">
      <c r="G6882" s="1"/>
    </row>
    <row r="6883" spans="7:7" x14ac:dyDescent="0.35">
      <c r="G6883" s="1"/>
    </row>
    <row r="6884" spans="7:7" x14ac:dyDescent="0.35">
      <c r="G6884" s="1"/>
    </row>
    <row r="6885" spans="7:7" x14ac:dyDescent="0.35">
      <c r="G6885" s="1"/>
    </row>
    <row r="6886" spans="7:7" x14ac:dyDescent="0.35">
      <c r="G6886" s="1"/>
    </row>
    <row r="6887" spans="7:7" x14ac:dyDescent="0.35">
      <c r="G6887" s="1"/>
    </row>
    <row r="6888" spans="7:7" x14ac:dyDescent="0.35">
      <c r="G6888" s="1"/>
    </row>
    <row r="6889" spans="7:7" x14ac:dyDescent="0.35">
      <c r="G6889" s="1"/>
    </row>
    <row r="6890" spans="7:7" x14ac:dyDescent="0.35">
      <c r="G6890" s="1"/>
    </row>
    <row r="6891" spans="7:7" x14ac:dyDescent="0.35">
      <c r="G6891" s="1"/>
    </row>
    <row r="6892" spans="7:7" x14ac:dyDescent="0.35">
      <c r="G6892" s="1"/>
    </row>
    <row r="6893" spans="7:7" x14ac:dyDescent="0.35">
      <c r="G6893" s="1"/>
    </row>
    <row r="6894" spans="7:7" x14ac:dyDescent="0.35">
      <c r="G6894" s="1"/>
    </row>
    <row r="6895" spans="7:7" x14ac:dyDescent="0.35">
      <c r="G6895" s="1"/>
    </row>
    <row r="6896" spans="7:7" x14ac:dyDescent="0.35">
      <c r="G6896" s="1"/>
    </row>
    <row r="6897" spans="7:7" x14ac:dyDescent="0.35">
      <c r="G6897" s="1"/>
    </row>
    <row r="6898" spans="7:7" x14ac:dyDescent="0.35">
      <c r="G6898" s="1"/>
    </row>
    <row r="6899" spans="7:7" x14ac:dyDescent="0.35">
      <c r="G6899" s="1"/>
    </row>
    <row r="6900" spans="7:7" x14ac:dyDescent="0.35">
      <c r="G6900" s="1"/>
    </row>
    <row r="6901" spans="7:7" x14ac:dyDescent="0.35">
      <c r="G6901" s="1"/>
    </row>
    <row r="6902" spans="7:7" x14ac:dyDescent="0.35">
      <c r="G6902" s="1"/>
    </row>
    <row r="6903" spans="7:7" x14ac:dyDescent="0.35">
      <c r="G6903" s="1"/>
    </row>
    <row r="6904" spans="7:7" x14ac:dyDescent="0.35">
      <c r="G6904" s="1"/>
    </row>
    <row r="6905" spans="7:7" x14ac:dyDescent="0.35">
      <c r="G6905" s="1"/>
    </row>
    <row r="6906" spans="7:7" x14ac:dyDescent="0.35">
      <c r="G6906" s="1"/>
    </row>
    <row r="6907" spans="7:7" x14ac:dyDescent="0.35">
      <c r="G6907" s="1"/>
    </row>
    <row r="6908" spans="7:7" x14ac:dyDescent="0.35">
      <c r="G6908" s="1"/>
    </row>
    <row r="6909" spans="7:7" x14ac:dyDescent="0.35">
      <c r="G6909" s="1"/>
    </row>
    <row r="6910" spans="7:7" x14ac:dyDescent="0.35">
      <c r="G6910" s="1"/>
    </row>
    <row r="6911" spans="7:7" x14ac:dyDescent="0.35">
      <c r="G6911" s="1"/>
    </row>
    <row r="6912" spans="7:7" x14ac:dyDescent="0.35">
      <c r="G6912" s="1"/>
    </row>
    <row r="6913" spans="7:7" x14ac:dyDescent="0.35">
      <c r="G6913" s="1"/>
    </row>
    <row r="6914" spans="7:7" x14ac:dyDescent="0.35">
      <c r="G6914" s="1"/>
    </row>
    <row r="6915" spans="7:7" x14ac:dyDescent="0.35">
      <c r="G6915" s="1"/>
    </row>
    <row r="6916" spans="7:7" x14ac:dyDescent="0.35">
      <c r="G6916" s="1"/>
    </row>
    <row r="6917" spans="7:7" x14ac:dyDescent="0.35">
      <c r="G6917" s="1"/>
    </row>
    <row r="6918" spans="7:7" x14ac:dyDescent="0.35">
      <c r="G6918" s="1"/>
    </row>
    <row r="6919" spans="7:7" x14ac:dyDescent="0.35">
      <c r="G6919" s="1"/>
    </row>
    <row r="6920" spans="7:7" x14ac:dyDescent="0.35">
      <c r="G6920" s="1"/>
    </row>
    <row r="6921" spans="7:7" x14ac:dyDescent="0.35">
      <c r="G6921" s="1"/>
    </row>
    <row r="6922" spans="7:7" x14ac:dyDescent="0.35">
      <c r="G6922" s="1"/>
    </row>
    <row r="6923" spans="7:7" x14ac:dyDescent="0.35">
      <c r="G6923" s="1"/>
    </row>
    <row r="6924" spans="7:7" x14ac:dyDescent="0.35">
      <c r="G6924" s="1"/>
    </row>
    <row r="6925" spans="7:7" x14ac:dyDescent="0.35">
      <c r="G6925" s="1"/>
    </row>
    <row r="6926" spans="7:7" x14ac:dyDescent="0.35">
      <c r="G6926" s="1"/>
    </row>
    <row r="6927" spans="7:7" x14ac:dyDescent="0.35">
      <c r="G6927" s="1"/>
    </row>
    <row r="6928" spans="7:7" x14ac:dyDescent="0.35">
      <c r="G6928" s="1"/>
    </row>
    <row r="6929" spans="7:7" x14ac:dyDescent="0.35">
      <c r="G6929" s="1"/>
    </row>
    <row r="6930" spans="7:7" x14ac:dyDescent="0.35">
      <c r="G6930" s="1"/>
    </row>
    <row r="6931" spans="7:7" x14ac:dyDescent="0.35">
      <c r="G6931" s="1"/>
    </row>
    <row r="6932" spans="7:7" x14ac:dyDescent="0.35">
      <c r="G6932" s="1"/>
    </row>
    <row r="6933" spans="7:7" x14ac:dyDescent="0.35">
      <c r="G6933" s="1"/>
    </row>
    <row r="6934" spans="7:7" x14ac:dyDescent="0.35">
      <c r="G6934" s="1"/>
    </row>
    <row r="6935" spans="7:7" x14ac:dyDescent="0.35">
      <c r="G6935" s="1"/>
    </row>
    <row r="6936" spans="7:7" x14ac:dyDescent="0.35">
      <c r="G6936" s="1"/>
    </row>
    <row r="6937" spans="7:7" x14ac:dyDescent="0.35">
      <c r="G6937" s="1"/>
    </row>
    <row r="6938" spans="7:7" x14ac:dyDescent="0.35">
      <c r="G6938" s="1"/>
    </row>
    <row r="6939" spans="7:7" x14ac:dyDescent="0.35">
      <c r="G6939" s="1"/>
    </row>
    <row r="6940" spans="7:7" x14ac:dyDescent="0.35">
      <c r="G6940" s="1"/>
    </row>
    <row r="6941" spans="7:7" x14ac:dyDescent="0.35">
      <c r="G6941" s="1"/>
    </row>
    <row r="6942" spans="7:7" x14ac:dyDescent="0.35">
      <c r="G6942" s="1"/>
    </row>
    <row r="6943" spans="7:7" x14ac:dyDescent="0.35">
      <c r="G6943" s="1"/>
    </row>
    <row r="6944" spans="7:7" x14ac:dyDescent="0.35">
      <c r="G6944" s="1"/>
    </row>
    <row r="6945" spans="7:7" x14ac:dyDescent="0.35">
      <c r="G6945" s="1"/>
    </row>
    <row r="6946" spans="7:7" x14ac:dyDescent="0.35">
      <c r="G6946" s="1"/>
    </row>
    <row r="6947" spans="7:7" x14ac:dyDescent="0.35">
      <c r="G6947" s="1"/>
    </row>
    <row r="6948" spans="7:7" x14ac:dyDescent="0.35">
      <c r="G6948" s="1"/>
    </row>
    <row r="6949" spans="7:7" x14ac:dyDescent="0.35">
      <c r="G6949" s="1"/>
    </row>
    <row r="6950" spans="7:7" x14ac:dyDescent="0.35">
      <c r="G6950" s="1"/>
    </row>
    <row r="6951" spans="7:7" x14ac:dyDescent="0.35">
      <c r="G6951" s="1"/>
    </row>
    <row r="6952" spans="7:7" x14ac:dyDescent="0.35">
      <c r="G6952" s="1"/>
    </row>
    <row r="6953" spans="7:7" x14ac:dyDescent="0.35">
      <c r="G6953" s="1"/>
    </row>
    <row r="6954" spans="7:7" x14ac:dyDescent="0.35">
      <c r="G6954" s="1"/>
    </row>
    <row r="6955" spans="7:7" x14ac:dyDescent="0.35">
      <c r="G6955" s="1"/>
    </row>
    <row r="6956" spans="7:7" x14ac:dyDescent="0.35">
      <c r="G6956" s="1"/>
    </row>
    <row r="6957" spans="7:7" x14ac:dyDescent="0.35">
      <c r="G6957" s="1"/>
    </row>
    <row r="6958" spans="7:7" x14ac:dyDescent="0.35">
      <c r="G6958" s="1"/>
    </row>
    <row r="6959" spans="7:7" x14ac:dyDescent="0.35">
      <c r="G6959" s="1"/>
    </row>
    <row r="6960" spans="7:7" x14ac:dyDescent="0.35">
      <c r="G6960" s="1"/>
    </row>
    <row r="6961" spans="7:7" x14ac:dyDescent="0.35">
      <c r="G6961" s="1"/>
    </row>
    <row r="6962" spans="7:7" x14ac:dyDescent="0.35">
      <c r="G6962" s="1"/>
    </row>
    <row r="6963" spans="7:7" x14ac:dyDescent="0.35">
      <c r="G6963" s="1"/>
    </row>
    <row r="6964" spans="7:7" x14ac:dyDescent="0.35">
      <c r="G6964" s="1"/>
    </row>
    <row r="6965" spans="7:7" x14ac:dyDescent="0.35">
      <c r="G6965" s="1"/>
    </row>
    <row r="6966" spans="7:7" x14ac:dyDescent="0.35">
      <c r="G6966" s="1"/>
    </row>
    <row r="6967" spans="7:7" x14ac:dyDescent="0.35">
      <c r="G6967" s="1"/>
    </row>
    <row r="6968" spans="7:7" x14ac:dyDescent="0.35">
      <c r="G6968" s="1"/>
    </row>
    <row r="6969" spans="7:7" x14ac:dyDescent="0.35">
      <c r="G6969" s="1"/>
    </row>
    <row r="6970" spans="7:7" x14ac:dyDescent="0.35">
      <c r="G6970" s="1"/>
    </row>
    <row r="6971" spans="7:7" x14ac:dyDescent="0.35">
      <c r="G6971" s="1"/>
    </row>
    <row r="6972" spans="7:7" x14ac:dyDescent="0.35">
      <c r="G6972" s="1"/>
    </row>
    <row r="6973" spans="7:7" x14ac:dyDescent="0.35">
      <c r="G6973" s="1"/>
    </row>
    <row r="6974" spans="7:7" x14ac:dyDescent="0.35">
      <c r="G6974" s="1"/>
    </row>
    <row r="6975" spans="7:7" x14ac:dyDescent="0.35">
      <c r="G6975" s="1"/>
    </row>
    <row r="6976" spans="7:7" x14ac:dyDescent="0.35">
      <c r="G6976" s="1"/>
    </row>
    <row r="6977" spans="7:7" x14ac:dyDescent="0.35">
      <c r="G6977" s="1"/>
    </row>
    <row r="6978" spans="7:7" x14ac:dyDescent="0.35">
      <c r="G6978" s="1"/>
    </row>
    <row r="6979" spans="7:7" x14ac:dyDescent="0.35">
      <c r="G6979" s="1"/>
    </row>
    <row r="6980" spans="7:7" x14ac:dyDescent="0.35">
      <c r="G6980" s="1"/>
    </row>
    <row r="6981" spans="7:7" x14ac:dyDescent="0.35">
      <c r="G6981" s="1"/>
    </row>
    <row r="6982" spans="7:7" x14ac:dyDescent="0.35">
      <c r="G6982" s="1"/>
    </row>
    <row r="6983" spans="7:7" x14ac:dyDescent="0.35">
      <c r="G6983" s="1"/>
    </row>
    <row r="6984" spans="7:7" x14ac:dyDescent="0.35">
      <c r="G6984" s="1"/>
    </row>
    <row r="6985" spans="7:7" x14ac:dyDescent="0.35">
      <c r="G6985" s="1"/>
    </row>
    <row r="6986" spans="7:7" x14ac:dyDescent="0.35">
      <c r="G6986" s="1"/>
    </row>
    <row r="6987" spans="7:7" x14ac:dyDescent="0.35">
      <c r="G6987" s="1"/>
    </row>
    <row r="6988" spans="7:7" x14ac:dyDescent="0.35">
      <c r="G6988" s="1"/>
    </row>
    <row r="6989" spans="7:7" x14ac:dyDescent="0.35">
      <c r="G6989" s="1"/>
    </row>
    <row r="6990" spans="7:7" x14ac:dyDescent="0.35">
      <c r="G6990" s="1"/>
    </row>
    <row r="6991" spans="7:7" x14ac:dyDescent="0.35">
      <c r="G6991" s="1"/>
    </row>
    <row r="6992" spans="7:7" x14ac:dyDescent="0.35">
      <c r="G6992" s="1"/>
    </row>
    <row r="6993" spans="7:7" x14ac:dyDescent="0.35">
      <c r="G6993" s="1"/>
    </row>
    <row r="6994" spans="7:7" x14ac:dyDescent="0.35">
      <c r="G6994" s="1"/>
    </row>
    <row r="6995" spans="7:7" x14ac:dyDescent="0.35">
      <c r="G6995" s="1"/>
    </row>
    <row r="6996" spans="7:7" x14ac:dyDescent="0.35">
      <c r="G6996" s="1"/>
    </row>
    <row r="6997" spans="7:7" x14ac:dyDescent="0.35">
      <c r="G6997" s="1"/>
    </row>
    <row r="6998" spans="7:7" x14ac:dyDescent="0.35">
      <c r="G6998" s="1"/>
    </row>
    <row r="6999" spans="7:7" x14ac:dyDescent="0.35">
      <c r="G6999" s="1"/>
    </row>
    <row r="7000" spans="7:7" x14ac:dyDescent="0.35">
      <c r="G7000" s="1"/>
    </row>
    <row r="7001" spans="7:7" x14ac:dyDescent="0.35">
      <c r="G7001" s="1"/>
    </row>
    <row r="7002" spans="7:7" x14ac:dyDescent="0.35">
      <c r="G7002" s="1"/>
    </row>
    <row r="7003" spans="7:7" x14ac:dyDescent="0.35">
      <c r="G7003" s="1"/>
    </row>
    <row r="7004" spans="7:7" x14ac:dyDescent="0.35">
      <c r="G7004" s="1"/>
    </row>
    <row r="7005" spans="7:7" x14ac:dyDescent="0.35">
      <c r="G7005" s="1"/>
    </row>
    <row r="7006" spans="7:7" x14ac:dyDescent="0.35">
      <c r="G7006" s="1"/>
    </row>
    <row r="7007" spans="7:7" x14ac:dyDescent="0.35">
      <c r="G7007" s="1"/>
    </row>
    <row r="7008" spans="7:7" x14ac:dyDescent="0.35">
      <c r="G7008" s="1"/>
    </row>
    <row r="7009" spans="7:7" x14ac:dyDescent="0.35">
      <c r="G7009" s="1"/>
    </row>
    <row r="7010" spans="7:7" x14ac:dyDescent="0.35">
      <c r="G7010" s="1"/>
    </row>
    <row r="7011" spans="7:7" x14ac:dyDescent="0.35">
      <c r="G7011" s="1"/>
    </row>
    <row r="7012" spans="7:7" x14ac:dyDescent="0.35">
      <c r="G7012" s="1"/>
    </row>
    <row r="7013" spans="7:7" x14ac:dyDescent="0.35">
      <c r="G7013" s="1"/>
    </row>
    <row r="7014" spans="7:7" x14ac:dyDescent="0.35">
      <c r="G7014" s="1"/>
    </row>
    <row r="7015" spans="7:7" x14ac:dyDescent="0.35">
      <c r="G7015" s="1"/>
    </row>
    <row r="7016" spans="7:7" x14ac:dyDescent="0.35">
      <c r="G7016" s="1"/>
    </row>
    <row r="7017" spans="7:7" x14ac:dyDescent="0.35">
      <c r="G7017" s="1"/>
    </row>
    <row r="7018" spans="7:7" x14ac:dyDescent="0.35">
      <c r="G7018" s="1"/>
    </row>
    <row r="7019" spans="7:7" x14ac:dyDescent="0.35">
      <c r="G7019" s="1"/>
    </row>
    <row r="7020" spans="7:7" x14ac:dyDescent="0.35">
      <c r="G7020" s="1"/>
    </row>
    <row r="7021" spans="7:7" x14ac:dyDescent="0.35">
      <c r="G7021" s="1"/>
    </row>
    <row r="7022" spans="7:7" x14ac:dyDescent="0.35">
      <c r="G7022" s="1"/>
    </row>
    <row r="7023" spans="7:7" x14ac:dyDescent="0.35">
      <c r="G7023" s="1"/>
    </row>
    <row r="7024" spans="7:7" x14ac:dyDescent="0.35">
      <c r="G7024" s="1"/>
    </row>
    <row r="7025" spans="7:7" x14ac:dyDescent="0.35">
      <c r="G7025" s="1"/>
    </row>
    <row r="7026" spans="7:7" x14ac:dyDescent="0.35">
      <c r="G7026" s="1"/>
    </row>
    <row r="7027" spans="7:7" x14ac:dyDescent="0.35">
      <c r="G7027" s="1"/>
    </row>
    <row r="7028" spans="7:7" x14ac:dyDescent="0.35">
      <c r="G7028" s="1"/>
    </row>
    <row r="7029" spans="7:7" x14ac:dyDescent="0.35">
      <c r="G7029" s="1"/>
    </row>
    <row r="7030" spans="7:7" x14ac:dyDescent="0.35">
      <c r="G7030" s="1"/>
    </row>
    <row r="7031" spans="7:7" x14ac:dyDescent="0.35">
      <c r="G7031" s="1"/>
    </row>
    <row r="7032" spans="7:7" x14ac:dyDescent="0.35">
      <c r="G7032" s="1"/>
    </row>
    <row r="7033" spans="7:7" x14ac:dyDescent="0.35">
      <c r="G7033" s="1"/>
    </row>
    <row r="7034" spans="7:7" x14ac:dyDescent="0.35">
      <c r="G7034" s="1"/>
    </row>
    <row r="7035" spans="7:7" x14ac:dyDescent="0.35">
      <c r="G7035" s="1"/>
    </row>
    <row r="7036" spans="7:7" x14ac:dyDescent="0.35">
      <c r="G7036" s="1"/>
    </row>
    <row r="7037" spans="7:7" x14ac:dyDescent="0.35">
      <c r="G7037" s="1"/>
    </row>
    <row r="7038" spans="7:7" x14ac:dyDescent="0.35">
      <c r="G7038" s="1"/>
    </row>
    <row r="7039" spans="7:7" x14ac:dyDescent="0.35">
      <c r="G7039" s="1"/>
    </row>
    <row r="7040" spans="7:7" x14ac:dyDescent="0.35">
      <c r="G7040" s="1"/>
    </row>
    <row r="7041" spans="7:7" x14ac:dyDescent="0.35">
      <c r="G7041" s="1"/>
    </row>
    <row r="7042" spans="7:7" x14ac:dyDescent="0.35">
      <c r="G7042" s="1"/>
    </row>
    <row r="7043" spans="7:7" x14ac:dyDescent="0.35">
      <c r="G7043" s="1"/>
    </row>
    <row r="7044" spans="7:7" x14ac:dyDescent="0.35">
      <c r="G7044" s="1"/>
    </row>
    <row r="7045" spans="7:7" x14ac:dyDescent="0.35">
      <c r="G7045" s="1"/>
    </row>
    <row r="7046" spans="7:7" x14ac:dyDescent="0.35">
      <c r="G7046" s="1"/>
    </row>
    <row r="7047" spans="7:7" x14ac:dyDescent="0.35">
      <c r="G7047" s="1"/>
    </row>
    <row r="7048" spans="7:7" x14ac:dyDescent="0.35">
      <c r="G7048" s="1"/>
    </row>
    <row r="7049" spans="7:7" x14ac:dyDescent="0.35">
      <c r="G7049" s="1"/>
    </row>
    <row r="7050" spans="7:7" x14ac:dyDescent="0.35">
      <c r="G7050" s="1"/>
    </row>
    <row r="7051" spans="7:7" x14ac:dyDescent="0.35">
      <c r="G7051" s="1"/>
    </row>
    <row r="7052" spans="7:7" x14ac:dyDescent="0.35">
      <c r="G7052" s="1"/>
    </row>
    <row r="7053" spans="7:7" x14ac:dyDescent="0.35">
      <c r="G7053" s="1"/>
    </row>
    <row r="7054" spans="7:7" x14ac:dyDescent="0.35">
      <c r="G7054" s="1"/>
    </row>
    <row r="7055" spans="7:7" x14ac:dyDescent="0.35">
      <c r="G7055" s="1"/>
    </row>
    <row r="7056" spans="7:7" x14ac:dyDescent="0.35">
      <c r="G7056" s="1"/>
    </row>
    <row r="7057" spans="7:7" x14ac:dyDescent="0.35">
      <c r="G7057" s="1"/>
    </row>
    <row r="7058" spans="7:7" x14ac:dyDescent="0.35">
      <c r="G7058" s="1"/>
    </row>
    <row r="7059" spans="7:7" x14ac:dyDescent="0.35">
      <c r="G7059" s="1"/>
    </row>
    <row r="7060" spans="7:7" x14ac:dyDescent="0.35">
      <c r="G7060" s="1"/>
    </row>
    <row r="7061" spans="7:7" x14ac:dyDescent="0.35">
      <c r="G7061" s="1"/>
    </row>
    <row r="7062" spans="7:7" x14ac:dyDescent="0.35">
      <c r="G7062" s="1"/>
    </row>
    <row r="7063" spans="7:7" x14ac:dyDescent="0.35">
      <c r="G7063" s="1"/>
    </row>
    <row r="7064" spans="7:7" x14ac:dyDescent="0.35">
      <c r="G7064" s="1"/>
    </row>
    <row r="7065" spans="7:7" x14ac:dyDescent="0.35">
      <c r="G7065" s="1"/>
    </row>
    <row r="7066" spans="7:7" x14ac:dyDescent="0.35">
      <c r="G7066" s="1"/>
    </row>
    <row r="7067" spans="7:7" x14ac:dyDescent="0.35">
      <c r="G7067" s="1"/>
    </row>
    <row r="7068" spans="7:7" x14ac:dyDescent="0.35">
      <c r="G7068" s="1"/>
    </row>
    <row r="7069" spans="7:7" x14ac:dyDescent="0.35">
      <c r="G7069" s="1"/>
    </row>
    <row r="7070" spans="7:7" x14ac:dyDescent="0.35">
      <c r="G7070" s="1"/>
    </row>
    <row r="7071" spans="7:7" x14ac:dyDescent="0.35">
      <c r="G7071" s="1"/>
    </row>
    <row r="7072" spans="7:7" x14ac:dyDescent="0.35">
      <c r="G7072" s="1"/>
    </row>
    <row r="7073" spans="7:7" x14ac:dyDescent="0.35">
      <c r="G7073" s="1"/>
    </row>
    <row r="7074" spans="7:7" x14ac:dyDescent="0.35">
      <c r="G7074" s="1"/>
    </row>
    <row r="7075" spans="7:7" x14ac:dyDescent="0.35">
      <c r="G7075" s="1"/>
    </row>
    <row r="7076" spans="7:7" x14ac:dyDescent="0.35">
      <c r="G7076" s="1"/>
    </row>
    <row r="7077" spans="7:7" x14ac:dyDescent="0.35">
      <c r="G7077" s="1"/>
    </row>
    <row r="7078" spans="7:7" x14ac:dyDescent="0.35">
      <c r="G7078" s="1"/>
    </row>
    <row r="7079" spans="7:7" x14ac:dyDescent="0.35">
      <c r="G7079" s="1"/>
    </row>
    <row r="7080" spans="7:7" x14ac:dyDescent="0.35">
      <c r="G7080" s="1"/>
    </row>
    <row r="7081" spans="7:7" x14ac:dyDescent="0.35">
      <c r="G7081" s="1"/>
    </row>
    <row r="7082" spans="7:7" x14ac:dyDescent="0.35">
      <c r="G7082" s="1"/>
    </row>
    <row r="7083" spans="7:7" x14ac:dyDescent="0.35">
      <c r="G7083" s="1"/>
    </row>
    <row r="7084" spans="7:7" x14ac:dyDescent="0.35">
      <c r="G7084" s="1"/>
    </row>
    <row r="7085" spans="7:7" x14ac:dyDescent="0.35">
      <c r="G7085" s="1"/>
    </row>
    <row r="7086" spans="7:7" x14ac:dyDescent="0.35">
      <c r="G7086" s="1"/>
    </row>
    <row r="7087" spans="7:7" x14ac:dyDescent="0.35">
      <c r="G7087" s="1"/>
    </row>
    <row r="7088" spans="7:7" x14ac:dyDescent="0.35">
      <c r="G7088" s="1"/>
    </row>
    <row r="7089" spans="7:7" x14ac:dyDescent="0.35">
      <c r="G7089" s="1"/>
    </row>
    <row r="7090" spans="7:7" x14ac:dyDescent="0.35">
      <c r="G7090" s="1"/>
    </row>
    <row r="7091" spans="7:7" x14ac:dyDescent="0.35">
      <c r="G7091" s="1"/>
    </row>
    <row r="7092" spans="7:7" x14ac:dyDescent="0.35">
      <c r="G7092" s="1"/>
    </row>
    <row r="7093" spans="7:7" x14ac:dyDescent="0.35">
      <c r="G7093" s="1"/>
    </row>
    <row r="7094" spans="7:7" x14ac:dyDescent="0.35">
      <c r="G7094" s="1"/>
    </row>
    <row r="7095" spans="7:7" x14ac:dyDescent="0.35">
      <c r="G7095" s="1"/>
    </row>
    <row r="7096" spans="7:7" x14ac:dyDescent="0.35">
      <c r="G7096" s="1"/>
    </row>
    <row r="7097" spans="7:7" x14ac:dyDescent="0.35">
      <c r="G7097" s="1"/>
    </row>
    <row r="7098" spans="7:7" x14ac:dyDescent="0.35">
      <c r="G7098" s="1"/>
    </row>
    <row r="7099" spans="7:7" x14ac:dyDescent="0.35">
      <c r="G7099" s="1"/>
    </row>
    <row r="7100" spans="7:7" x14ac:dyDescent="0.35">
      <c r="G7100" s="1"/>
    </row>
    <row r="7101" spans="7:7" x14ac:dyDescent="0.35">
      <c r="G7101" s="1"/>
    </row>
    <row r="7102" spans="7:7" x14ac:dyDescent="0.35">
      <c r="G7102" s="1"/>
    </row>
    <row r="7103" spans="7:7" x14ac:dyDescent="0.35">
      <c r="G7103" s="1"/>
    </row>
    <row r="7104" spans="7:7" x14ac:dyDescent="0.35">
      <c r="G7104" s="1"/>
    </row>
    <row r="7105" spans="7:7" x14ac:dyDescent="0.35">
      <c r="G7105" s="1"/>
    </row>
    <row r="7106" spans="7:7" x14ac:dyDescent="0.35">
      <c r="G7106" s="1"/>
    </row>
    <row r="7107" spans="7:7" x14ac:dyDescent="0.35">
      <c r="G7107" s="1"/>
    </row>
    <row r="7108" spans="7:7" x14ac:dyDescent="0.35">
      <c r="G7108" s="1"/>
    </row>
    <row r="7109" spans="7:7" x14ac:dyDescent="0.35">
      <c r="G7109" s="1"/>
    </row>
    <row r="7110" spans="7:7" x14ac:dyDescent="0.35">
      <c r="G7110" s="1"/>
    </row>
    <row r="7111" spans="7:7" x14ac:dyDescent="0.35">
      <c r="G7111" s="1"/>
    </row>
    <row r="7112" spans="7:7" x14ac:dyDescent="0.35">
      <c r="G7112" s="1"/>
    </row>
    <row r="7113" spans="7:7" x14ac:dyDescent="0.35">
      <c r="G7113" s="1"/>
    </row>
    <row r="7114" spans="7:7" x14ac:dyDescent="0.35">
      <c r="G7114" s="1"/>
    </row>
    <row r="7115" spans="7:7" x14ac:dyDescent="0.35">
      <c r="G7115" s="1"/>
    </row>
    <row r="7116" spans="7:7" x14ac:dyDescent="0.35">
      <c r="G7116" s="1"/>
    </row>
    <row r="7117" spans="7:7" x14ac:dyDescent="0.35">
      <c r="G7117" s="1"/>
    </row>
    <row r="7118" spans="7:7" x14ac:dyDescent="0.35">
      <c r="G7118" s="1"/>
    </row>
    <row r="7119" spans="7:7" x14ac:dyDescent="0.35">
      <c r="G7119" s="1"/>
    </row>
    <row r="7120" spans="7:7" x14ac:dyDescent="0.35">
      <c r="G7120" s="1"/>
    </row>
    <row r="7121" spans="7:7" x14ac:dyDescent="0.35">
      <c r="G7121" s="1"/>
    </row>
    <row r="7122" spans="7:7" x14ac:dyDescent="0.35">
      <c r="G7122" s="1"/>
    </row>
    <row r="7123" spans="7:7" x14ac:dyDescent="0.35">
      <c r="G7123" s="1"/>
    </row>
    <row r="7124" spans="7:7" x14ac:dyDescent="0.35">
      <c r="G7124" s="1"/>
    </row>
    <row r="7125" spans="7:7" x14ac:dyDescent="0.35">
      <c r="G7125" s="1"/>
    </row>
    <row r="7126" spans="7:7" x14ac:dyDescent="0.35">
      <c r="G7126" s="1"/>
    </row>
    <row r="7127" spans="7:7" x14ac:dyDescent="0.35">
      <c r="G7127" s="1"/>
    </row>
    <row r="7128" spans="7:7" x14ac:dyDescent="0.35">
      <c r="G7128" s="1"/>
    </row>
    <row r="7129" spans="7:7" x14ac:dyDescent="0.35">
      <c r="G7129" s="1"/>
    </row>
    <row r="7130" spans="7:7" x14ac:dyDescent="0.35">
      <c r="G7130" s="1"/>
    </row>
    <row r="7131" spans="7:7" x14ac:dyDescent="0.35">
      <c r="G7131" s="1"/>
    </row>
    <row r="7132" spans="7:7" x14ac:dyDescent="0.35">
      <c r="G7132" s="1"/>
    </row>
    <row r="7133" spans="7:7" x14ac:dyDescent="0.35">
      <c r="G7133" s="1"/>
    </row>
    <row r="7134" spans="7:7" x14ac:dyDescent="0.35">
      <c r="G7134" s="1"/>
    </row>
    <row r="7135" spans="7:7" x14ac:dyDescent="0.35">
      <c r="G7135" s="1"/>
    </row>
    <row r="7136" spans="7:7" x14ac:dyDescent="0.35">
      <c r="G7136" s="1"/>
    </row>
    <row r="7137" spans="7:7" x14ac:dyDescent="0.35">
      <c r="G7137" s="1"/>
    </row>
    <row r="7138" spans="7:7" x14ac:dyDescent="0.35">
      <c r="G7138" s="1"/>
    </row>
    <row r="7139" spans="7:7" x14ac:dyDescent="0.35">
      <c r="G7139" s="1"/>
    </row>
    <row r="7140" spans="7:7" x14ac:dyDescent="0.35">
      <c r="G7140" s="1"/>
    </row>
    <row r="7141" spans="7:7" x14ac:dyDescent="0.35">
      <c r="G7141" s="1"/>
    </row>
    <row r="7142" spans="7:7" x14ac:dyDescent="0.35">
      <c r="G7142" s="1"/>
    </row>
    <row r="7143" spans="7:7" x14ac:dyDescent="0.35">
      <c r="G7143" s="1"/>
    </row>
    <row r="7144" spans="7:7" x14ac:dyDescent="0.35">
      <c r="G7144" s="1"/>
    </row>
    <row r="7145" spans="7:7" x14ac:dyDescent="0.35">
      <c r="G7145" s="1"/>
    </row>
    <row r="7146" spans="7:7" x14ac:dyDescent="0.35">
      <c r="G7146" s="1"/>
    </row>
    <row r="7147" spans="7:7" x14ac:dyDescent="0.35">
      <c r="G7147" s="1"/>
    </row>
    <row r="7148" spans="7:7" x14ac:dyDescent="0.35">
      <c r="G7148" s="1"/>
    </row>
    <row r="7149" spans="7:7" x14ac:dyDescent="0.35">
      <c r="G7149" s="1"/>
    </row>
    <row r="7150" spans="7:7" x14ac:dyDescent="0.35">
      <c r="G7150" s="1"/>
    </row>
    <row r="7151" spans="7:7" x14ac:dyDescent="0.35">
      <c r="G7151" s="1"/>
    </row>
    <row r="7152" spans="7:7" x14ac:dyDescent="0.35">
      <c r="G7152" s="1"/>
    </row>
    <row r="7153" spans="7:7" x14ac:dyDescent="0.35">
      <c r="G7153" s="1"/>
    </row>
    <row r="7154" spans="7:7" x14ac:dyDescent="0.35">
      <c r="G7154" s="1"/>
    </row>
    <row r="7155" spans="7:7" x14ac:dyDescent="0.35">
      <c r="G7155" s="1"/>
    </row>
    <row r="7156" spans="7:7" x14ac:dyDescent="0.35">
      <c r="G7156" s="1"/>
    </row>
    <row r="7157" spans="7:7" x14ac:dyDescent="0.35">
      <c r="G7157" s="1"/>
    </row>
    <row r="7158" spans="7:7" x14ac:dyDescent="0.35">
      <c r="G7158" s="1"/>
    </row>
    <row r="7159" spans="7:7" x14ac:dyDescent="0.35">
      <c r="G7159" s="1"/>
    </row>
    <row r="7160" spans="7:7" x14ac:dyDescent="0.35">
      <c r="G7160" s="1"/>
    </row>
    <row r="7161" spans="7:7" x14ac:dyDescent="0.35">
      <c r="G7161" s="1"/>
    </row>
    <row r="7162" spans="7:7" x14ac:dyDescent="0.35">
      <c r="G7162" s="1"/>
    </row>
    <row r="7163" spans="7:7" x14ac:dyDescent="0.35">
      <c r="G7163" s="1"/>
    </row>
    <row r="7164" spans="7:7" x14ac:dyDescent="0.35">
      <c r="G7164" s="1"/>
    </row>
    <row r="7165" spans="7:7" x14ac:dyDescent="0.35">
      <c r="G7165" s="1"/>
    </row>
    <row r="7166" spans="7:7" x14ac:dyDescent="0.35">
      <c r="G7166" s="1"/>
    </row>
    <row r="7167" spans="7:7" x14ac:dyDescent="0.35">
      <c r="G7167" s="1"/>
    </row>
    <row r="7168" spans="7:7" x14ac:dyDescent="0.35">
      <c r="G7168" s="1"/>
    </row>
    <row r="7169" spans="7:7" x14ac:dyDescent="0.35">
      <c r="G7169" s="1"/>
    </row>
    <row r="7170" spans="7:7" x14ac:dyDescent="0.35">
      <c r="G7170" s="1"/>
    </row>
    <row r="7171" spans="7:7" x14ac:dyDescent="0.35">
      <c r="G7171" s="1"/>
    </row>
    <row r="7172" spans="7:7" x14ac:dyDescent="0.35">
      <c r="G7172" s="1"/>
    </row>
    <row r="7173" spans="7:7" x14ac:dyDescent="0.35">
      <c r="G7173" s="1"/>
    </row>
    <row r="7174" spans="7:7" x14ac:dyDescent="0.35">
      <c r="G7174" s="1"/>
    </row>
    <row r="7175" spans="7:7" x14ac:dyDescent="0.35">
      <c r="G7175" s="1"/>
    </row>
    <row r="7176" spans="7:7" x14ac:dyDescent="0.35">
      <c r="G7176" s="1"/>
    </row>
    <row r="7177" spans="7:7" x14ac:dyDescent="0.35">
      <c r="G7177" s="1"/>
    </row>
    <row r="7178" spans="7:7" x14ac:dyDescent="0.35">
      <c r="G7178" s="1"/>
    </row>
    <row r="7179" spans="7:7" x14ac:dyDescent="0.35">
      <c r="G7179" s="1"/>
    </row>
    <row r="7180" spans="7:7" x14ac:dyDescent="0.35">
      <c r="G7180" s="1"/>
    </row>
    <row r="7181" spans="7:7" x14ac:dyDescent="0.35">
      <c r="G7181" s="1"/>
    </row>
    <row r="7182" spans="7:7" x14ac:dyDescent="0.35">
      <c r="G7182" s="1"/>
    </row>
    <row r="7183" spans="7:7" x14ac:dyDescent="0.35">
      <c r="G7183" s="1"/>
    </row>
    <row r="7184" spans="7:7" x14ac:dyDescent="0.35">
      <c r="G7184" s="1"/>
    </row>
    <row r="7185" spans="7:7" x14ac:dyDescent="0.35">
      <c r="G7185" s="1"/>
    </row>
    <row r="7186" spans="7:7" x14ac:dyDescent="0.35">
      <c r="G7186" s="1"/>
    </row>
    <row r="7187" spans="7:7" x14ac:dyDescent="0.35">
      <c r="G7187" s="1"/>
    </row>
    <row r="7188" spans="7:7" x14ac:dyDescent="0.35">
      <c r="G7188" s="1"/>
    </row>
    <row r="7189" spans="7:7" x14ac:dyDescent="0.35">
      <c r="G7189" s="1"/>
    </row>
    <row r="7190" spans="7:7" x14ac:dyDescent="0.35">
      <c r="G7190" s="1"/>
    </row>
    <row r="7191" spans="7:7" x14ac:dyDescent="0.35">
      <c r="G7191" s="1"/>
    </row>
    <row r="7192" spans="7:7" x14ac:dyDescent="0.35">
      <c r="G7192" s="1"/>
    </row>
    <row r="7193" spans="7:7" x14ac:dyDescent="0.35">
      <c r="G7193" s="1"/>
    </row>
    <row r="7194" spans="7:7" x14ac:dyDescent="0.35">
      <c r="G7194" s="1"/>
    </row>
    <row r="7195" spans="7:7" x14ac:dyDescent="0.35">
      <c r="G7195" s="1"/>
    </row>
    <row r="7196" spans="7:7" x14ac:dyDescent="0.35">
      <c r="G7196" s="1"/>
    </row>
    <row r="7197" spans="7:7" x14ac:dyDescent="0.35">
      <c r="G7197" s="1"/>
    </row>
    <row r="7198" spans="7:7" x14ac:dyDescent="0.35">
      <c r="G7198" s="1"/>
    </row>
    <row r="7199" spans="7:7" x14ac:dyDescent="0.35">
      <c r="G7199" s="1"/>
    </row>
    <row r="7200" spans="7:7" x14ac:dyDescent="0.35">
      <c r="G7200" s="1"/>
    </row>
    <row r="7201" spans="7:7" x14ac:dyDescent="0.35">
      <c r="G7201" s="1"/>
    </row>
    <row r="7202" spans="7:7" x14ac:dyDescent="0.35">
      <c r="G7202" s="1"/>
    </row>
    <row r="7203" spans="7:7" x14ac:dyDescent="0.35">
      <c r="G7203" s="1"/>
    </row>
    <row r="7204" spans="7:7" x14ac:dyDescent="0.35">
      <c r="G7204" s="1"/>
    </row>
    <row r="7205" spans="7:7" x14ac:dyDescent="0.35">
      <c r="G7205" s="1"/>
    </row>
    <row r="7206" spans="7:7" x14ac:dyDescent="0.35">
      <c r="G7206" s="1"/>
    </row>
    <row r="7207" spans="7:7" x14ac:dyDescent="0.35">
      <c r="G7207" s="1"/>
    </row>
    <row r="7208" spans="7:7" x14ac:dyDescent="0.35">
      <c r="G7208" s="1"/>
    </row>
    <row r="7209" spans="7:7" x14ac:dyDescent="0.35">
      <c r="G7209" s="1"/>
    </row>
    <row r="7210" spans="7:7" x14ac:dyDescent="0.35">
      <c r="G7210" s="1"/>
    </row>
    <row r="7211" spans="7:7" x14ac:dyDescent="0.35">
      <c r="G7211" s="1"/>
    </row>
    <row r="7212" spans="7:7" x14ac:dyDescent="0.35">
      <c r="G7212" s="1"/>
    </row>
    <row r="7213" spans="7:7" x14ac:dyDescent="0.35">
      <c r="G7213" s="1"/>
    </row>
    <row r="7214" spans="7:7" x14ac:dyDescent="0.35">
      <c r="G7214" s="1"/>
    </row>
    <row r="7215" spans="7:7" x14ac:dyDescent="0.35">
      <c r="G7215" s="1"/>
    </row>
    <row r="7216" spans="7:7" x14ac:dyDescent="0.35">
      <c r="G7216" s="1"/>
    </row>
    <row r="7217" spans="7:7" x14ac:dyDescent="0.35">
      <c r="G7217" s="1"/>
    </row>
    <row r="7218" spans="7:7" x14ac:dyDescent="0.35">
      <c r="G7218" s="1"/>
    </row>
    <row r="7219" spans="7:7" x14ac:dyDescent="0.35">
      <c r="G7219" s="1"/>
    </row>
    <row r="7220" spans="7:7" x14ac:dyDescent="0.35">
      <c r="G7220" s="1"/>
    </row>
    <row r="7221" spans="7:7" x14ac:dyDescent="0.35">
      <c r="G7221" s="1"/>
    </row>
    <row r="7222" spans="7:7" x14ac:dyDescent="0.35">
      <c r="G7222" s="1"/>
    </row>
    <row r="7223" spans="7:7" x14ac:dyDescent="0.35">
      <c r="G7223" s="1"/>
    </row>
    <row r="7224" spans="7:7" x14ac:dyDescent="0.35">
      <c r="G7224" s="1"/>
    </row>
    <row r="7225" spans="7:7" x14ac:dyDescent="0.35">
      <c r="G7225" s="1"/>
    </row>
    <row r="7226" spans="7:7" x14ac:dyDescent="0.35">
      <c r="G7226" s="1"/>
    </row>
    <row r="7227" spans="7:7" x14ac:dyDescent="0.35">
      <c r="G7227" s="1"/>
    </row>
    <row r="7228" spans="7:7" x14ac:dyDescent="0.35">
      <c r="G7228" s="1"/>
    </row>
    <row r="7229" spans="7:7" x14ac:dyDescent="0.35">
      <c r="G7229" s="1"/>
    </row>
    <row r="7230" spans="7:7" x14ac:dyDescent="0.35">
      <c r="G7230" s="1"/>
    </row>
    <row r="7231" spans="7:7" x14ac:dyDescent="0.35">
      <c r="G7231" s="1"/>
    </row>
    <row r="7232" spans="7:7" x14ac:dyDescent="0.35">
      <c r="G7232" s="1"/>
    </row>
    <row r="7233" spans="7:7" x14ac:dyDescent="0.35">
      <c r="G7233" s="1"/>
    </row>
    <row r="7234" spans="7:7" x14ac:dyDescent="0.35">
      <c r="G7234" s="1"/>
    </row>
    <row r="7235" spans="7:7" x14ac:dyDescent="0.35">
      <c r="G7235" s="1"/>
    </row>
    <row r="7236" spans="7:7" x14ac:dyDescent="0.35">
      <c r="G7236" s="1"/>
    </row>
    <row r="7237" spans="7:7" x14ac:dyDescent="0.35">
      <c r="G7237" s="1"/>
    </row>
    <row r="7238" spans="7:7" x14ac:dyDescent="0.35">
      <c r="G7238" s="1"/>
    </row>
    <row r="7239" spans="7:7" x14ac:dyDescent="0.35">
      <c r="G7239" s="1"/>
    </row>
    <row r="7240" spans="7:7" x14ac:dyDescent="0.35">
      <c r="G7240" s="1"/>
    </row>
    <row r="7241" spans="7:7" x14ac:dyDescent="0.35">
      <c r="G7241" s="1"/>
    </row>
    <row r="7242" spans="7:7" x14ac:dyDescent="0.35">
      <c r="G7242" s="1"/>
    </row>
    <row r="7243" spans="7:7" x14ac:dyDescent="0.35">
      <c r="G7243" s="1"/>
    </row>
    <row r="7244" spans="7:7" x14ac:dyDescent="0.35">
      <c r="G7244" s="1"/>
    </row>
    <row r="7245" spans="7:7" x14ac:dyDescent="0.35">
      <c r="G7245" s="1"/>
    </row>
    <row r="7246" spans="7:7" x14ac:dyDescent="0.35">
      <c r="G7246" s="1"/>
    </row>
    <row r="7247" spans="7:7" x14ac:dyDescent="0.35">
      <c r="G7247" s="1"/>
    </row>
    <row r="7248" spans="7:7" x14ac:dyDescent="0.35">
      <c r="G7248" s="1"/>
    </row>
    <row r="7249" spans="7:7" x14ac:dyDescent="0.35">
      <c r="G7249" s="1"/>
    </row>
    <row r="7250" spans="7:7" x14ac:dyDescent="0.35">
      <c r="G7250" s="1"/>
    </row>
    <row r="7251" spans="7:7" x14ac:dyDescent="0.35">
      <c r="G7251" s="1"/>
    </row>
    <row r="7252" spans="7:7" x14ac:dyDescent="0.35">
      <c r="G7252" s="1"/>
    </row>
    <row r="7253" spans="7:7" x14ac:dyDescent="0.35">
      <c r="G7253" s="1"/>
    </row>
    <row r="7254" spans="7:7" x14ac:dyDescent="0.35">
      <c r="G7254" s="1"/>
    </row>
    <row r="7255" spans="7:7" x14ac:dyDescent="0.35">
      <c r="G7255" s="1"/>
    </row>
    <row r="7256" spans="7:7" x14ac:dyDescent="0.35">
      <c r="G7256" s="1"/>
    </row>
    <row r="7257" spans="7:7" x14ac:dyDescent="0.35">
      <c r="G7257" s="1"/>
    </row>
    <row r="7258" spans="7:7" x14ac:dyDescent="0.35">
      <c r="G7258" s="1"/>
    </row>
    <row r="7259" spans="7:7" x14ac:dyDescent="0.35">
      <c r="G7259" s="1"/>
    </row>
    <row r="7260" spans="7:7" x14ac:dyDescent="0.35">
      <c r="G7260" s="1"/>
    </row>
    <row r="7261" spans="7:7" x14ac:dyDescent="0.35">
      <c r="G7261" s="1"/>
    </row>
    <row r="7262" spans="7:7" x14ac:dyDescent="0.35">
      <c r="G7262" s="1"/>
    </row>
    <row r="7263" spans="7:7" x14ac:dyDescent="0.35">
      <c r="G7263" s="1"/>
    </row>
    <row r="7264" spans="7:7" x14ac:dyDescent="0.35">
      <c r="G7264" s="1"/>
    </row>
    <row r="7265" spans="7:7" x14ac:dyDescent="0.35">
      <c r="G7265" s="1"/>
    </row>
    <row r="7266" spans="7:7" x14ac:dyDescent="0.35">
      <c r="G7266" s="1"/>
    </row>
    <row r="7267" spans="7:7" x14ac:dyDescent="0.35">
      <c r="G7267" s="1"/>
    </row>
    <row r="7268" spans="7:7" x14ac:dyDescent="0.35">
      <c r="G7268" s="1"/>
    </row>
    <row r="7269" spans="7:7" x14ac:dyDescent="0.35">
      <c r="G7269" s="1"/>
    </row>
    <row r="7270" spans="7:7" x14ac:dyDescent="0.35">
      <c r="G7270" s="1"/>
    </row>
    <row r="7271" spans="7:7" x14ac:dyDescent="0.35">
      <c r="G7271" s="1"/>
    </row>
    <row r="7272" spans="7:7" x14ac:dyDescent="0.35">
      <c r="G7272" s="1"/>
    </row>
    <row r="7273" spans="7:7" x14ac:dyDescent="0.35">
      <c r="G7273" s="1"/>
    </row>
    <row r="7274" spans="7:7" x14ac:dyDescent="0.35">
      <c r="G7274" s="1"/>
    </row>
    <row r="7275" spans="7:7" x14ac:dyDescent="0.35">
      <c r="G7275" s="1"/>
    </row>
    <row r="7276" spans="7:7" x14ac:dyDescent="0.35">
      <c r="G7276" s="1"/>
    </row>
    <row r="7277" spans="7:7" x14ac:dyDescent="0.35">
      <c r="G7277" s="1"/>
    </row>
    <row r="7278" spans="7:7" x14ac:dyDescent="0.35">
      <c r="G7278" s="1"/>
    </row>
    <row r="7279" spans="7:7" x14ac:dyDescent="0.35">
      <c r="G7279" s="1"/>
    </row>
    <row r="7280" spans="7:7" x14ac:dyDescent="0.35">
      <c r="G7280" s="1"/>
    </row>
    <row r="7281" spans="7:7" x14ac:dyDescent="0.35">
      <c r="G7281" s="1"/>
    </row>
    <row r="7282" spans="7:7" x14ac:dyDescent="0.35">
      <c r="G7282" s="1"/>
    </row>
    <row r="7283" spans="7:7" x14ac:dyDescent="0.35">
      <c r="G7283" s="1"/>
    </row>
    <row r="7284" spans="7:7" x14ac:dyDescent="0.35">
      <c r="G7284" s="1"/>
    </row>
    <row r="7285" spans="7:7" x14ac:dyDescent="0.35">
      <c r="G7285" s="1"/>
    </row>
    <row r="7286" spans="7:7" x14ac:dyDescent="0.35">
      <c r="G7286" s="1"/>
    </row>
    <row r="7287" spans="7:7" x14ac:dyDescent="0.35">
      <c r="G7287" s="1"/>
    </row>
    <row r="7288" spans="7:7" x14ac:dyDescent="0.35">
      <c r="G7288" s="1"/>
    </row>
    <row r="7289" spans="7:7" x14ac:dyDescent="0.35">
      <c r="G7289" s="1"/>
    </row>
    <row r="7290" spans="7:7" x14ac:dyDescent="0.35">
      <c r="G7290" s="1"/>
    </row>
    <row r="7291" spans="7:7" x14ac:dyDescent="0.35">
      <c r="G7291" s="1"/>
    </row>
    <row r="7292" spans="7:7" x14ac:dyDescent="0.35">
      <c r="G7292" s="1"/>
    </row>
    <row r="7293" spans="7:7" x14ac:dyDescent="0.35">
      <c r="G7293" s="1"/>
    </row>
    <row r="7294" spans="7:7" x14ac:dyDescent="0.35">
      <c r="G7294" s="1"/>
    </row>
    <row r="7295" spans="7:7" x14ac:dyDescent="0.35">
      <c r="G7295" s="1"/>
    </row>
    <row r="7296" spans="7:7" x14ac:dyDescent="0.35">
      <c r="G7296" s="1"/>
    </row>
    <row r="7297" spans="7:7" x14ac:dyDescent="0.35">
      <c r="G7297" s="1"/>
    </row>
    <row r="7298" spans="7:7" x14ac:dyDescent="0.35">
      <c r="G7298" s="1"/>
    </row>
    <row r="7299" spans="7:7" x14ac:dyDescent="0.35">
      <c r="G7299" s="1"/>
    </row>
    <row r="7300" spans="7:7" x14ac:dyDescent="0.35">
      <c r="G7300" s="1"/>
    </row>
    <row r="7301" spans="7:7" x14ac:dyDescent="0.35">
      <c r="G7301" s="1"/>
    </row>
    <row r="7302" spans="7:7" x14ac:dyDescent="0.35">
      <c r="G7302" s="1"/>
    </row>
    <row r="7303" spans="7:7" x14ac:dyDescent="0.35">
      <c r="G7303" s="1"/>
    </row>
    <row r="7304" spans="7:7" x14ac:dyDescent="0.35">
      <c r="G7304" s="1"/>
    </row>
    <row r="7305" spans="7:7" x14ac:dyDescent="0.35">
      <c r="G7305" s="1"/>
    </row>
    <row r="7306" spans="7:7" x14ac:dyDescent="0.35">
      <c r="G7306" s="1"/>
    </row>
    <row r="7307" spans="7:7" x14ac:dyDescent="0.35">
      <c r="G7307" s="1"/>
    </row>
    <row r="7308" spans="7:7" x14ac:dyDescent="0.35">
      <c r="G7308" s="1"/>
    </row>
    <row r="7309" spans="7:7" x14ac:dyDescent="0.35">
      <c r="G7309" s="1"/>
    </row>
    <row r="7310" spans="7:7" x14ac:dyDescent="0.35">
      <c r="G7310" s="1"/>
    </row>
    <row r="7311" spans="7:7" x14ac:dyDescent="0.35">
      <c r="G7311" s="1"/>
    </row>
    <row r="7312" spans="7:7" x14ac:dyDescent="0.35">
      <c r="G7312" s="1"/>
    </row>
    <row r="7313" spans="7:7" x14ac:dyDescent="0.35">
      <c r="G7313" s="1"/>
    </row>
    <row r="7314" spans="7:7" x14ac:dyDescent="0.35">
      <c r="G7314" s="1"/>
    </row>
    <row r="7315" spans="7:7" x14ac:dyDescent="0.35">
      <c r="G7315" s="1"/>
    </row>
    <row r="7316" spans="7:7" x14ac:dyDescent="0.35">
      <c r="G7316" s="1"/>
    </row>
    <row r="7317" spans="7:7" x14ac:dyDescent="0.35">
      <c r="G7317" s="1"/>
    </row>
    <row r="7318" spans="7:7" x14ac:dyDescent="0.35">
      <c r="G7318" s="1"/>
    </row>
    <row r="7319" spans="7:7" x14ac:dyDescent="0.35">
      <c r="G7319" s="1"/>
    </row>
    <row r="7320" spans="7:7" x14ac:dyDescent="0.35">
      <c r="G7320" s="1"/>
    </row>
    <row r="7321" spans="7:7" x14ac:dyDescent="0.35">
      <c r="G7321" s="1"/>
    </row>
    <row r="7322" spans="7:7" x14ac:dyDescent="0.35">
      <c r="G7322" s="1"/>
    </row>
    <row r="7323" spans="7:7" x14ac:dyDescent="0.35">
      <c r="G7323" s="1"/>
    </row>
    <row r="7324" spans="7:7" x14ac:dyDescent="0.35">
      <c r="G7324" s="1"/>
    </row>
    <row r="7325" spans="7:7" x14ac:dyDescent="0.35">
      <c r="G7325" s="1"/>
    </row>
    <row r="7326" spans="7:7" x14ac:dyDescent="0.35">
      <c r="G7326" s="1"/>
    </row>
    <row r="7327" spans="7:7" x14ac:dyDescent="0.35">
      <c r="G7327" s="1"/>
    </row>
    <row r="7328" spans="7:7" x14ac:dyDescent="0.35">
      <c r="G7328" s="1"/>
    </row>
    <row r="7329" spans="7:7" x14ac:dyDescent="0.35">
      <c r="G7329" s="1"/>
    </row>
    <row r="7330" spans="7:7" x14ac:dyDescent="0.35">
      <c r="G7330" s="1"/>
    </row>
    <row r="7331" spans="7:7" x14ac:dyDescent="0.35">
      <c r="G7331" s="1"/>
    </row>
    <row r="7332" spans="7:7" x14ac:dyDescent="0.35">
      <c r="G7332" s="1"/>
    </row>
    <row r="7333" spans="7:7" x14ac:dyDescent="0.35">
      <c r="G7333" s="1"/>
    </row>
    <row r="7334" spans="7:7" x14ac:dyDescent="0.35">
      <c r="G7334" s="1"/>
    </row>
    <row r="7335" spans="7:7" x14ac:dyDescent="0.35">
      <c r="G7335" s="1"/>
    </row>
    <row r="7336" spans="7:7" x14ac:dyDescent="0.35">
      <c r="G7336" s="1"/>
    </row>
    <row r="7337" spans="7:7" x14ac:dyDescent="0.35">
      <c r="G7337" s="1"/>
    </row>
    <row r="7338" spans="7:7" x14ac:dyDescent="0.35">
      <c r="G7338" s="1"/>
    </row>
    <row r="7339" spans="7:7" x14ac:dyDescent="0.35">
      <c r="G7339" s="1"/>
    </row>
    <row r="7340" spans="7:7" x14ac:dyDescent="0.35">
      <c r="G7340" s="1"/>
    </row>
    <row r="7341" spans="7:7" x14ac:dyDescent="0.35">
      <c r="G7341" s="1"/>
    </row>
    <row r="7342" spans="7:7" x14ac:dyDescent="0.35">
      <c r="G7342" s="1"/>
    </row>
    <row r="7343" spans="7:7" x14ac:dyDescent="0.35">
      <c r="G7343" s="1"/>
    </row>
    <row r="7344" spans="7:7" x14ac:dyDescent="0.35">
      <c r="G7344" s="1"/>
    </row>
    <row r="7345" spans="7:7" x14ac:dyDescent="0.35">
      <c r="G7345" s="1"/>
    </row>
    <row r="7346" spans="7:7" x14ac:dyDescent="0.35">
      <c r="G7346" s="1"/>
    </row>
    <row r="7347" spans="7:7" x14ac:dyDescent="0.35">
      <c r="G7347" s="1"/>
    </row>
    <row r="7348" spans="7:7" x14ac:dyDescent="0.35">
      <c r="G7348" s="1"/>
    </row>
    <row r="7349" spans="7:7" x14ac:dyDescent="0.35">
      <c r="G7349" s="1"/>
    </row>
    <row r="7350" spans="7:7" x14ac:dyDescent="0.35">
      <c r="G7350" s="1"/>
    </row>
    <row r="7351" spans="7:7" x14ac:dyDescent="0.35">
      <c r="G7351" s="1"/>
    </row>
    <row r="7352" spans="7:7" x14ac:dyDescent="0.35">
      <c r="G7352" s="1"/>
    </row>
    <row r="7353" spans="7:7" x14ac:dyDescent="0.35">
      <c r="G7353" s="1"/>
    </row>
    <row r="7354" spans="7:7" x14ac:dyDescent="0.35">
      <c r="G7354" s="1"/>
    </row>
    <row r="7355" spans="7:7" x14ac:dyDescent="0.35">
      <c r="G7355" s="1"/>
    </row>
    <row r="7356" spans="7:7" x14ac:dyDescent="0.35">
      <c r="G7356" s="1"/>
    </row>
    <row r="7357" spans="7:7" x14ac:dyDescent="0.35">
      <c r="G7357" s="1"/>
    </row>
    <row r="7358" spans="7:7" x14ac:dyDescent="0.35">
      <c r="G7358" s="1"/>
    </row>
    <row r="7359" spans="7:7" x14ac:dyDescent="0.35">
      <c r="G7359" s="1"/>
    </row>
    <row r="7360" spans="7:7" x14ac:dyDescent="0.35">
      <c r="G7360" s="1"/>
    </row>
    <row r="7361" spans="7:7" x14ac:dyDescent="0.35">
      <c r="G7361" s="1"/>
    </row>
    <row r="7362" spans="7:7" x14ac:dyDescent="0.35">
      <c r="G7362" s="1"/>
    </row>
    <row r="7363" spans="7:7" x14ac:dyDescent="0.35">
      <c r="G7363" s="1"/>
    </row>
    <row r="7364" spans="7:7" x14ac:dyDescent="0.35">
      <c r="G7364" s="1"/>
    </row>
    <row r="7365" spans="7:7" x14ac:dyDescent="0.35">
      <c r="G7365" s="1"/>
    </row>
    <row r="7366" spans="7:7" x14ac:dyDescent="0.35">
      <c r="G7366" s="1"/>
    </row>
    <row r="7367" spans="7:7" x14ac:dyDescent="0.35">
      <c r="G7367" s="1"/>
    </row>
    <row r="7368" spans="7:7" x14ac:dyDescent="0.35">
      <c r="G7368" s="1"/>
    </row>
    <row r="7369" spans="7:7" x14ac:dyDescent="0.35">
      <c r="G7369" s="1"/>
    </row>
    <row r="7370" spans="7:7" x14ac:dyDescent="0.35">
      <c r="G7370" s="1"/>
    </row>
    <row r="7371" spans="7:7" x14ac:dyDescent="0.35">
      <c r="G7371" s="1"/>
    </row>
    <row r="7372" spans="7:7" x14ac:dyDescent="0.35">
      <c r="G7372" s="1"/>
    </row>
    <row r="7373" spans="7:7" x14ac:dyDescent="0.35">
      <c r="G7373" s="1"/>
    </row>
    <row r="7374" spans="7:7" x14ac:dyDescent="0.35">
      <c r="G7374" s="1"/>
    </row>
    <row r="7375" spans="7:7" x14ac:dyDescent="0.35">
      <c r="G7375" s="1"/>
    </row>
    <row r="7376" spans="7:7" x14ac:dyDescent="0.35">
      <c r="G7376" s="1"/>
    </row>
    <row r="7377" spans="7:7" x14ac:dyDescent="0.35">
      <c r="G7377" s="1"/>
    </row>
    <row r="7378" spans="7:7" x14ac:dyDescent="0.35">
      <c r="G7378" s="1"/>
    </row>
    <row r="7379" spans="7:7" x14ac:dyDescent="0.35">
      <c r="G7379" s="1"/>
    </row>
    <row r="7380" spans="7:7" x14ac:dyDescent="0.35">
      <c r="G7380" s="1"/>
    </row>
    <row r="7381" spans="7:7" x14ac:dyDescent="0.35">
      <c r="G7381" s="1"/>
    </row>
    <row r="7382" spans="7:7" x14ac:dyDescent="0.35">
      <c r="G7382" s="1"/>
    </row>
    <row r="7383" spans="7:7" x14ac:dyDescent="0.35">
      <c r="G7383" s="1"/>
    </row>
    <row r="7384" spans="7:7" x14ac:dyDescent="0.35">
      <c r="G7384" s="1"/>
    </row>
    <row r="7385" spans="7:7" x14ac:dyDescent="0.35">
      <c r="G7385" s="1"/>
    </row>
    <row r="7386" spans="7:7" x14ac:dyDescent="0.35">
      <c r="G7386" s="1"/>
    </row>
    <row r="7387" spans="7:7" x14ac:dyDescent="0.35">
      <c r="G7387" s="1"/>
    </row>
    <row r="7388" spans="7:7" x14ac:dyDescent="0.35">
      <c r="G7388" s="1"/>
    </row>
    <row r="7389" spans="7:7" x14ac:dyDescent="0.35">
      <c r="G7389" s="1"/>
    </row>
    <row r="7390" spans="7:7" x14ac:dyDescent="0.35">
      <c r="G7390" s="1"/>
    </row>
    <row r="7391" spans="7:7" x14ac:dyDescent="0.35">
      <c r="G7391" s="1"/>
    </row>
    <row r="7392" spans="7:7" x14ac:dyDescent="0.35">
      <c r="G7392" s="1"/>
    </row>
    <row r="7393" spans="7:7" x14ac:dyDescent="0.35">
      <c r="G7393" s="1"/>
    </row>
    <row r="7394" spans="7:7" x14ac:dyDescent="0.35">
      <c r="G7394" s="1"/>
    </row>
    <row r="7395" spans="7:7" x14ac:dyDescent="0.35">
      <c r="G7395" s="1"/>
    </row>
    <row r="7396" spans="7:7" x14ac:dyDescent="0.35">
      <c r="G7396" s="1"/>
    </row>
    <row r="7397" spans="7:7" x14ac:dyDescent="0.35">
      <c r="G7397" s="1"/>
    </row>
    <row r="7398" spans="7:7" x14ac:dyDescent="0.35">
      <c r="G7398" s="1"/>
    </row>
    <row r="7399" spans="7:7" x14ac:dyDescent="0.35">
      <c r="G7399" s="1"/>
    </row>
    <row r="7400" spans="7:7" x14ac:dyDescent="0.35">
      <c r="G7400" s="1"/>
    </row>
    <row r="7401" spans="7:7" x14ac:dyDescent="0.35">
      <c r="G7401" s="1"/>
    </row>
    <row r="7402" spans="7:7" x14ac:dyDescent="0.35">
      <c r="G7402" s="1"/>
    </row>
    <row r="7403" spans="7:7" x14ac:dyDescent="0.35">
      <c r="G7403" s="1"/>
    </row>
    <row r="7404" spans="7:7" x14ac:dyDescent="0.35">
      <c r="G7404" s="1"/>
    </row>
    <row r="7405" spans="7:7" x14ac:dyDescent="0.35">
      <c r="G7405" s="1"/>
    </row>
    <row r="7406" spans="7:7" x14ac:dyDescent="0.35">
      <c r="G7406" s="1"/>
    </row>
    <row r="7407" spans="7:7" x14ac:dyDescent="0.35">
      <c r="G7407" s="1"/>
    </row>
    <row r="7408" spans="7:7" x14ac:dyDescent="0.35">
      <c r="G7408" s="1"/>
    </row>
    <row r="7409" spans="7:7" x14ac:dyDescent="0.35">
      <c r="G7409" s="1"/>
    </row>
    <row r="7410" spans="7:7" x14ac:dyDescent="0.35">
      <c r="G7410" s="1"/>
    </row>
    <row r="7411" spans="7:7" x14ac:dyDescent="0.35">
      <c r="G7411" s="1"/>
    </row>
    <row r="7412" spans="7:7" x14ac:dyDescent="0.35">
      <c r="G7412" s="1"/>
    </row>
    <row r="7413" spans="7:7" x14ac:dyDescent="0.35">
      <c r="G7413" s="1"/>
    </row>
    <row r="7414" spans="7:7" x14ac:dyDescent="0.35">
      <c r="G7414" s="1"/>
    </row>
    <row r="7415" spans="7:7" x14ac:dyDescent="0.35">
      <c r="G7415" s="1"/>
    </row>
    <row r="7416" spans="7:7" x14ac:dyDescent="0.35">
      <c r="G7416" s="1"/>
    </row>
    <row r="7417" spans="7:7" x14ac:dyDescent="0.35">
      <c r="G7417" s="1"/>
    </row>
    <row r="7418" spans="7:7" x14ac:dyDescent="0.35">
      <c r="G7418" s="1"/>
    </row>
    <row r="7419" spans="7:7" x14ac:dyDescent="0.35">
      <c r="G7419" s="1"/>
    </row>
    <row r="7420" spans="7:7" x14ac:dyDescent="0.35">
      <c r="G7420" s="1"/>
    </row>
    <row r="7421" spans="7:7" x14ac:dyDescent="0.35">
      <c r="G7421" s="1"/>
    </row>
    <row r="7422" spans="7:7" x14ac:dyDescent="0.35">
      <c r="G7422" s="1"/>
    </row>
    <row r="7423" spans="7:7" x14ac:dyDescent="0.35">
      <c r="G7423" s="1"/>
    </row>
    <row r="7424" spans="7:7" x14ac:dyDescent="0.35">
      <c r="G7424" s="1"/>
    </row>
    <row r="7425" spans="7:7" x14ac:dyDescent="0.35">
      <c r="G7425" s="1"/>
    </row>
    <row r="7426" spans="7:7" x14ac:dyDescent="0.35">
      <c r="G7426" s="1"/>
    </row>
    <row r="7427" spans="7:7" x14ac:dyDescent="0.35">
      <c r="G7427" s="1"/>
    </row>
    <row r="7428" spans="7:7" x14ac:dyDescent="0.35">
      <c r="G7428" s="1"/>
    </row>
    <row r="7429" spans="7:7" x14ac:dyDescent="0.35">
      <c r="G7429" s="1"/>
    </row>
    <row r="7430" spans="7:7" x14ac:dyDescent="0.35">
      <c r="G7430" s="1"/>
    </row>
    <row r="7431" spans="7:7" x14ac:dyDescent="0.35">
      <c r="G7431" s="1"/>
    </row>
    <row r="7432" spans="7:7" x14ac:dyDescent="0.35">
      <c r="G7432" s="1"/>
    </row>
    <row r="7433" spans="7:7" x14ac:dyDescent="0.35">
      <c r="G7433" s="1"/>
    </row>
    <row r="7434" spans="7:7" x14ac:dyDescent="0.35">
      <c r="G7434" s="1"/>
    </row>
    <row r="7435" spans="7:7" x14ac:dyDescent="0.35">
      <c r="G7435" s="1"/>
    </row>
    <row r="7436" spans="7:7" x14ac:dyDescent="0.35">
      <c r="G7436" s="1"/>
    </row>
    <row r="7437" spans="7:7" x14ac:dyDescent="0.35">
      <c r="G7437" s="1"/>
    </row>
    <row r="7438" spans="7:7" x14ac:dyDescent="0.35">
      <c r="G7438" s="1"/>
    </row>
    <row r="7439" spans="7:7" x14ac:dyDescent="0.35">
      <c r="G7439" s="1"/>
    </row>
    <row r="7440" spans="7:7" x14ac:dyDescent="0.35">
      <c r="G7440" s="1"/>
    </row>
    <row r="7441" spans="7:7" x14ac:dyDescent="0.35">
      <c r="G7441" s="1"/>
    </row>
    <row r="7442" spans="7:7" x14ac:dyDescent="0.35">
      <c r="G7442" s="1"/>
    </row>
    <row r="7443" spans="7:7" x14ac:dyDescent="0.35">
      <c r="G7443" s="1"/>
    </row>
    <row r="7444" spans="7:7" x14ac:dyDescent="0.35">
      <c r="G7444" s="1"/>
    </row>
    <row r="7445" spans="7:7" x14ac:dyDescent="0.35">
      <c r="G7445" s="1"/>
    </row>
    <row r="7446" spans="7:7" x14ac:dyDescent="0.35">
      <c r="G7446" s="1"/>
    </row>
    <row r="7447" spans="7:7" x14ac:dyDescent="0.35">
      <c r="G7447" s="1"/>
    </row>
    <row r="7448" spans="7:7" x14ac:dyDescent="0.35">
      <c r="G7448" s="1"/>
    </row>
    <row r="7449" spans="7:7" x14ac:dyDescent="0.35">
      <c r="G7449" s="1"/>
    </row>
    <row r="7450" spans="7:7" x14ac:dyDescent="0.35">
      <c r="G7450" s="1"/>
    </row>
    <row r="7451" spans="7:7" x14ac:dyDescent="0.35">
      <c r="G7451" s="1"/>
    </row>
    <row r="7452" spans="7:7" x14ac:dyDescent="0.35">
      <c r="G7452" s="1"/>
    </row>
    <row r="7453" spans="7:7" x14ac:dyDescent="0.35">
      <c r="G7453" s="1"/>
    </row>
    <row r="7454" spans="7:7" x14ac:dyDescent="0.35">
      <c r="G7454" s="1"/>
    </row>
    <row r="7455" spans="7:7" x14ac:dyDescent="0.35">
      <c r="G7455" s="1"/>
    </row>
    <row r="7456" spans="7:7" x14ac:dyDescent="0.35">
      <c r="G7456" s="1"/>
    </row>
    <row r="7457" spans="7:7" x14ac:dyDescent="0.35">
      <c r="G7457" s="1"/>
    </row>
    <row r="7458" spans="7:7" x14ac:dyDescent="0.35">
      <c r="G7458" s="1"/>
    </row>
    <row r="7459" spans="7:7" x14ac:dyDescent="0.35">
      <c r="G7459" s="1"/>
    </row>
    <row r="7460" spans="7:7" x14ac:dyDescent="0.35">
      <c r="G7460" s="1"/>
    </row>
    <row r="7461" spans="7:7" x14ac:dyDescent="0.35">
      <c r="G7461" s="1"/>
    </row>
    <row r="7462" spans="7:7" x14ac:dyDescent="0.35">
      <c r="G7462" s="1"/>
    </row>
    <row r="7463" spans="7:7" x14ac:dyDescent="0.35">
      <c r="G7463" s="1"/>
    </row>
    <row r="7464" spans="7:7" x14ac:dyDescent="0.35">
      <c r="G7464" s="1"/>
    </row>
    <row r="7465" spans="7:7" x14ac:dyDescent="0.35">
      <c r="G7465" s="1"/>
    </row>
    <row r="7466" spans="7:7" x14ac:dyDescent="0.35">
      <c r="G7466" s="1"/>
    </row>
    <row r="7467" spans="7:7" x14ac:dyDescent="0.35">
      <c r="G7467" s="1"/>
    </row>
    <row r="7468" spans="7:7" x14ac:dyDescent="0.35">
      <c r="G7468" s="1"/>
    </row>
    <row r="7469" spans="7:7" x14ac:dyDescent="0.35">
      <c r="G7469" s="1"/>
    </row>
    <row r="7470" spans="7:7" x14ac:dyDescent="0.35">
      <c r="G7470" s="1"/>
    </row>
    <row r="7471" spans="7:7" x14ac:dyDescent="0.35">
      <c r="G7471" s="1"/>
    </row>
    <row r="7472" spans="7:7" x14ac:dyDescent="0.35">
      <c r="G7472" s="1"/>
    </row>
    <row r="7473" spans="7:7" x14ac:dyDescent="0.35">
      <c r="G7473" s="1"/>
    </row>
    <row r="7474" spans="7:7" x14ac:dyDescent="0.35">
      <c r="G7474" s="1"/>
    </row>
    <row r="7475" spans="7:7" x14ac:dyDescent="0.35">
      <c r="G7475" s="1"/>
    </row>
    <row r="7476" spans="7:7" x14ac:dyDescent="0.35">
      <c r="G7476" s="1"/>
    </row>
    <row r="7477" spans="7:7" x14ac:dyDescent="0.35">
      <c r="G7477" s="1"/>
    </row>
    <row r="7478" spans="7:7" x14ac:dyDescent="0.35">
      <c r="G7478" s="1"/>
    </row>
    <row r="7479" spans="7:7" x14ac:dyDescent="0.35">
      <c r="G7479" s="1"/>
    </row>
    <row r="7480" spans="7:7" x14ac:dyDescent="0.35">
      <c r="G7480" s="1"/>
    </row>
    <row r="7481" spans="7:7" x14ac:dyDescent="0.35">
      <c r="G7481" s="1"/>
    </row>
    <row r="7482" spans="7:7" x14ac:dyDescent="0.35">
      <c r="G7482" s="1"/>
    </row>
    <row r="7483" spans="7:7" x14ac:dyDescent="0.35">
      <c r="G7483" s="1"/>
    </row>
    <row r="7484" spans="7:7" x14ac:dyDescent="0.35">
      <c r="G7484" s="1"/>
    </row>
    <row r="7485" spans="7:7" x14ac:dyDescent="0.35">
      <c r="G7485" s="1"/>
    </row>
    <row r="7486" spans="7:7" x14ac:dyDescent="0.35">
      <c r="G7486" s="1"/>
    </row>
    <row r="7487" spans="7:7" x14ac:dyDescent="0.35">
      <c r="G7487" s="1"/>
    </row>
    <row r="7488" spans="7:7" x14ac:dyDescent="0.35">
      <c r="G7488" s="1"/>
    </row>
    <row r="7489" spans="7:7" x14ac:dyDescent="0.35">
      <c r="G7489" s="1"/>
    </row>
    <row r="7490" spans="7:7" x14ac:dyDescent="0.35">
      <c r="G7490" s="1"/>
    </row>
    <row r="7491" spans="7:7" x14ac:dyDescent="0.35">
      <c r="G7491" s="1"/>
    </row>
    <row r="7492" spans="7:7" x14ac:dyDescent="0.35">
      <c r="G7492" s="1"/>
    </row>
    <row r="7493" spans="7:7" x14ac:dyDescent="0.35">
      <c r="G7493" s="1"/>
    </row>
    <row r="7494" spans="7:7" x14ac:dyDescent="0.35">
      <c r="G7494" s="1"/>
    </row>
    <row r="7495" spans="7:7" x14ac:dyDescent="0.35">
      <c r="G7495" s="1"/>
    </row>
    <row r="7496" spans="7:7" x14ac:dyDescent="0.35">
      <c r="G7496" s="1"/>
    </row>
    <row r="7497" spans="7:7" x14ac:dyDescent="0.35">
      <c r="G7497" s="1"/>
    </row>
    <row r="7498" spans="7:7" x14ac:dyDescent="0.35">
      <c r="G7498" s="1"/>
    </row>
    <row r="7499" spans="7:7" x14ac:dyDescent="0.35">
      <c r="G7499" s="1"/>
    </row>
    <row r="7500" spans="7:7" x14ac:dyDescent="0.35">
      <c r="G7500" s="1"/>
    </row>
    <row r="7501" spans="7:7" x14ac:dyDescent="0.35">
      <c r="G7501" s="1"/>
    </row>
    <row r="7502" spans="7:7" x14ac:dyDescent="0.35">
      <c r="G7502" s="1"/>
    </row>
    <row r="7503" spans="7:7" x14ac:dyDescent="0.35">
      <c r="G7503" s="1"/>
    </row>
    <row r="7504" spans="7:7" x14ac:dyDescent="0.35">
      <c r="G7504" s="1"/>
    </row>
    <row r="7505" spans="7:7" x14ac:dyDescent="0.35">
      <c r="G7505" s="1"/>
    </row>
    <row r="7506" spans="7:7" x14ac:dyDescent="0.35">
      <c r="G7506" s="1"/>
    </row>
    <row r="7507" spans="7:7" x14ac:dyDescent="0.35">
      <c r="G7507" s="1"/>
    </row>
    <row r="7508" spans="7:7" x14ac:dyDescent="0.35">
      <c r="G7508" s="1"/>
    </row>
    <row r="7509" spans="7:7" x14ac:dyDescent="0.35">
      <c r="G7509" s="1"/>
    </row>
    <row r="7510" spans="7:7" x14ac:dyDescent="0.35">
      <c r="G7510" s="1"/>
    </row>
    <row r="7511" spans="7:7" x14ac:dyDescent="0.35">
      <c r="G7511" s="1"/>
    </row>
    <row r="7512" spans="7:7" x14ac:dyDescent="0.35">
      <c r="G7512" s="1"/>
    </row>
    <row r="7513" spans="7:7" x14ac:dyDescent="0.35">
      <c r="G7513" s="1"/>
    </row>
    <row r="7514" spans="7:7" x14ac:dyDescent="0.35">
      <c r="G7514" s="1"/>
    </row>
    <row r="7515" spans="7:7" x14ac:dyDescent="0.35">
      <c r="G7515" s="1"/>
    </row>
    <row r="7516" spans="7:7" x14ac:dyDescent="0.35">
      <c r="G7516" s="1"/>
    </row>
    <row r="7517" spans="7:7" x14ac:dyDescent="0.35">
      <c r="G7517" s="1"/>
    </row>
    <row r="7518" spans="7:7" x14ac:dyDescent="0.35">
      <c r="G7518" s="1"/>
    </row>
    <row r="7519" spans="7:7" x14ac:dyDescent="0.35">
      <c r="G7519" s="1"/>
    </row>
    <row r="7520" spans="7:7" x14ac:dyDescent="0.35">
      <c r="G7520" s="1"/>
    </row>
    <row r="7521" spans="7:7" x14ac:dyDescent="0.35">
      <c r="G7521" s="1"/>
    </row>
    <row r="7522" spans="7:7" x14ac:dyDescent="0.35">
      <c r="G7522" s="1"/>
    </row>
    <row r="7523" spans="7:7" x14ac:dyDescent="0.35">
      <c r="G7523" s="1"/>
    </row>
    <row r="7524" spans="7:7" x14ac:dyDescent="0.35">
      <c r="G7524" s="1"/>
    </row>
    <row r="7525" spans="7:7" x14ac:dyDescent="0.35">
      <c r="G7525" s="1"/>
    </row>
    <row r="7526" spans="7:7" x14ac:dyDescent="0.35">
      <c r="G7526" s="1"/>
    </row>
    <row r="7527" spans="7:7" x14ac:dyDescent="0.35">
      <c r="G7527" s="1"/>
    </row>
    <row r="7528" spans="7:7" x14ac:dyDescent="0.35">
      <c r="G7528" s="1"/>
    </row>
    <row r="7529" spans="7:7" x14ac:dyDescent="0.35">
      <c r="G7529" s="1"/>
    </row>
    <row r="7530" spans="7:7" x14ac:dyDescent="0.35">
      <c r="G7530" s="1"/>
    </row>
    <row r="7531" spans="7:7" x14ac:dyDescent="0.35">
      <c r="G7531" s="1"/>
    </row>
    <row r="7532" spans="7:7" x14ac:dyDescent="0.35">
      <c r="G7532" s="1"/>
    </row>
    <row r="7533" spans="7:7" x14ac:dyDescent="0.35">
      <c r="G7533" s="1"/>
    </row>
    <row r="7534" spans="7:7" x14ac:dyDescent="0.35">
      <c r="G7534" s="1"/>
    </row>
    <row r="7535" spans="7:7" x14ac:dyDescent="0.35">
      <c r="G7535" s="1"/>
    </row>
    <row r="7536" spans="7:7" x14ac:dyDescent="0.35">
      <c r="G7536" s="1"/>
    </row>
    <row r="7537" spans="7:7" x14ac:dyDescent="0.35">
      <c r="G7537" s="1"/>
    </row>
    <row r="7538" spans="7:7" x14ac:dyDescent="0.35">
      <c r="G7538" s="1"/>
    </row>
    <row r="7539" spans="7:7" x14ac:dyDescent="0.35">
      <c r="G7539" s="1"/>
    </row>
    <row r="7540" spans="7:7" x14ac:dyDescent="0.35">
      <c r="G7540" s="1"/>
    </row>
    <row r="7541" spans="7:7" x14ac:dyDescent="0.35">
      <c r="G7541" s="1"/>
    </row>
    <row r="7542" spans="7:7" x14ac:dyDescent="0.35">
      <c r="G7542" s="1"/>
    </row>
    <row r="7543" spans="7:7" x14ac:dyDescent="0.35">
      <c r="G7543" s="1"/>
    </row>
    <row r="7544" spans="7:7" x14ac:dyDescent="0.35">
      <c r="G7544" s="1"/>
    </row>
    <row r="7545" spans="7:7" x14ac:dyDescent="0.35">
      <c r="G7545" s="1"/>
    </row>
    <row r="7546" spans="7:7" x14ac:dyDescent="0.35">
      <c r="G7546" s="1"/>
    </row>
    <row r="7547" spans="7:7" x14ac:dyDescent="0.35">
      <c r="G7547" s="1"/>
    </row>
    <row r="7548" spans="7:7" x14ac:dyDescent="0.35">
      <c r="G7548" s="1"/>
    </row>
    <row r="7549" spans="7:7" x14ac:dyDescent="0.35">
      <c r="G7549" s="1"/>
    </row>
    <row r="7550" spans="7:7" x14ac:dyDescent="0.35">
      <c r="G7550" s="1"/>
    </row>
    <row r="7551" spans="7:7" x14ac:dyDescent="0.35">
      <c r="G7551" s="1"/>
    </row>
    <row r="7552" spans="7:7" x14ac:dyDescent="0.35">
      <c r="G7552" s="1"/>
    </row>
    <row r="7553" spans="7:7" x14ac:dyDescent="0.35">
      <c r="G7553" s="1"/>
    </row>
    <row r="7554" spans="7:7" x14ac:dyDescent="0.35">
      <c r="G7554" s="1"/>
    </row>
    <row r="7555" spans="7:7" x14ac:dyDescent="0.35">
      <c r="G7555" s="1"/>
    </row>
    <row r="7556" spans="7:7" x14ac:dyDescent="0.35">
      <c r="G7556" s="1"/>
    </row>
    <row r="7557" spans="7:7" x14ac:dyDescent="0.35">
      <c r="G7557" s="1"/>
    </row>
    <row r="7558" spans="7:7" x14ac:dyDescent="0.35">
      <c r="G7558" s="1"/>
    </row>
    <row r="7559" spans="7:7" x14ac:dyDescent="0.35">
      <c r="G7559" s="1"/>
    </row>
    <row r="7560" spans="7:7" x14ac:dyDescent="0.35">
      <c r="G7560" s="1"/>
    </row>
    <row r="7561" spans="7:7" x14ac:dyDescent="0.35">
      <c r="G7561" s="1"/>
    </row>
    <row r="7562" spans="7:7" x14ac:dyDescent="0.35">
      <c r="G7562" s="1"/>
    </row>
    <row r="7563" spans="7:7" x14ac:dyDescent="0.35">
      <c r="G7563" s="1"/>
    </row>
    <row r="7564" spans="7:7" x14ac:dyDescent="0.35">
      <c r="G7564" s="1"/>
    </row>
    <row r="7565" spans="7:7" x14ac:dyDescent="0.35">
      <c r="G7565" s="1"/>
    </row>
    <row r="7566" spans="7:7" x14ac:dyDescent="0.35">
      <c r="G7566" s="1"/>
    </row>
    <row r="7567" spans="7:7" x14ac:dyDescent="0.35">
      <c r="G7567" s="1"/>
    </row>
    <row r="7568" spans="7:7" x14ac:dyDescent="0.35">
      <c r="G7568" s="1"/>
    </row>
    <row r="7569" spans="7:7" x14ac:dyDescent="0.35">
      <c r="G7569" s="1"/>
    </row>
    <row r="7570" spans="7:7" x14ac:dyDescent="0.35">
      <c r="G7570" s="1"/>
    </row>
    <row r="7571" spans="7:7" x14ac:dyDescent="0.35">
      <c r="G7571" s="1"/>
    </row>
    <row r="7572" spans="7:7" x14ac:dyDescent="0.35">
      <c r="G7572" s="1"/>
    </row>
    <row r="7573" spans="7:7" x14ac:dyDescent="0.35">
      <c r="G7573" s="1"/>
    </row>
    <row r="7574" spans="7:7" x14ac:dyDescent="0.35">
      <c r="G7574" s="1"/>
    </row>
    <row r="7575" spans="7:7" x14ac:dyDescent="0.35">
      <c r="G7575" s="1"/>
    </row>
    <row r="7576" spans="7:7" x14ac:dyDescent="0.35">
      <c r="G7576" s="1"/>
    </row>
    <row r="7577" spans="7:7" x14ac:dyDescent="0.35">
      <c r="G7577" s="1"/>
    </row>
    <row r="7578" spans="7:7" x14ac:dyDescent="0.35">
      <c r="G7578" s="1"/>
    </row>
    <row r="7579" spans="7:7" x14ac:dyDescent="0.35">
      <c r="G7579" s="1"/>
    </row>
    <row r="7580" spans="7:7" x14ac:dyDescent="0.35">
      <c r="G7580" s="1"/>
    </row>
    <row r="7581" spans="7:7" x14ac:dyDescent="0.35">
      <c r="G7581" s="1"/>
    </row>
    <row r="7582" spans="7:7" x14ac:dyDescent="0.35">
      <c r="G7582" s="1"/>
    </row>
    <row r="7583" spans="7:7" x14ac:dyDescent="0.35">
      <c r="G7583" s="1"/>
    </row>
    <row r="7584" spans="7:7" x14ac:dyDescent="0.35">
      <c r="G7584" s="1"/>
    </row>
    <row r="7585" spans="7:7" x14ac:dyDescent="0.35">
      <c r="G7585" s="1"/>
    </row>
    <row r="7586" spans="7:7" x14ac:dyDescent="0.35">
      <c r="G7586" s="1"/>
    </row>
    <row r="7587" spans="7:7" x14ac:dyDescent="0.35">
      <c r="G7587" s="1"/>
    </row>
    <row r="7588" spans="7:7" x14ac:dyDescent="0.35">
      <c r="G7588" s="1"/>
    </row>
    <row r="7589" spans="7:7" x14ac:dyDescent="0.35">
      <c r="G7589" s="1"/>
    </row>
    <row r="7590" spans="7:7" x14ac:dyDescent="0.35">
      <c r="G7590" s="1"/>
    </row>
    <row r="7591" spans="7:7" x14ac:dyDescent="0.35">
      <c r="G7591" s="1"/>
    </row>
    <row r="7592" spans="7:7" x14ac:dyDescent="0.35">
      <c r="G7592" s="1"/>
    </row>
    <row r="7593" spans="7:7" x14ac:dyDescent="0.35">
      <c r="G7593" s="1"/>
    </row>
    <row r="7594" spans="7:7" x14ac:dyDescent="0.35">
      <c r="G7594" s="1"/>
    </row>
    <row r="7595" spans="7:7" x14ac:dyDescent="0.35">
      <c r="G7595" s="1"/>
    </row>
    <row r="7596" spans="7:7" x14ac:dyDescent="0.35">
      <c r="G7596" s="1"/>
    </row>
    <row r="7597" spans="7:7" x14ac:dyDescent="0.35">
      <c r="G7597" s="1"/>
    </row>
    <row r="7598" spans="7:7" x14ac:dyDescent="0.35">
      <c r="G7598" s="1"/>
    </row>
    <row r="7599" spans="7:7" x14ac:dyDescent="0.35">
      <c r="G7599" s="1"/>
    </row>
    <row r="7600" spans="7:7" x14ac:dyDescent="0.35">
      <c r="G7600" s="1"/>
    </row>
    <row r="7601" spans="7:7" x14ac:dyDescent="0.35">
      <c r="G7601" s="1"/>
    </row>
    <row r="7602" spans="7:7" x14ac:dyDescent="0.35">
      <c r="G7602" s="1"/>
    </row>
    <row r="7603" spans="7:7" x14ac:dyDescent="0.35">
      <c r="G7603" s="1"/>
    </row>
    <row r="7604" spans="7:7" x14ac:dyDescent="0.35">
      <c r="G7604" s="1"/>
    </row>
    <row r="7605" spans="7:7" x14ac:dyDescent="0.35">
      <c r="G7605" s="1"/>
    </row>
    <row r="7606" spans="7:7" x14ac:dyDescent="0.35">
      <c r="G7606" s="1"/>
    </row>
    <row r="7607" spans="7:7" x14ac:dyDescent="0.35">
      <c r="G7607" s="1"/>
    </row>
    <row r="7608" spans="7:7" x14ac:dyDescent="0.35">
      <c r="G7608" s="1"/>
    </row>
    <row r="7609" spans="7:7" x14ac:dyDescent="0.35">
      <c r="G7609" s="1"/>
    </row>
    <row r="7610" spans="7:7" x14ac:dyDescent="0.35">
      <c r="G7610" s="1"/>
    </row>
    <row r="7611" spans="7:7" x14ac:dyDescent="0.35">
      <c r="G7611" s="1"/>
    </row>
    <row r="7612" spans="7:7" x14ac:dyDescent="0.35">
      <c r="G7612" s="1"/>
    </row>
    <row r="7613" spans="7:7" x14ac:dyDescent="0.35">
      <c r="G7613" s="1"/>
    </row>
    <row r="7614" spans="7:7" x14ac:dyDescent="0.35">
      <c r="G7614" s="1"/>
    </row>
    <row r="7615" spans="7:7" x14ac:dyDescent="0.35">
      <c r="G7615" s="1"/>
    </row>
    <row r="7616" spans="7:7" x14ac:dyDescent="0.35">
      <c r="G7616" s="1"/>
    </row>
    <row r="7617" spans="7:7" x14ac:dyDescent="0.35">
      <c r="G7617" s="1"/>
    </row>
    <row r="7618" spans="7:7" x14ac:dyDescent="0.35">
      <c r="G7618" s="1"/>
    </row>
    <row r="7619" spans="7:7" x14ac:dyDescent="0.35">
      <c r="G7619" s="1"/>
    </row>
    <row r="7620" spans="7:7" x14ac:dyDescent="0.35">
      <c r="G7620" s="1"/>
    </row>
    <row r="7621" spans="7:7" x14ac:dyDescent="0.35">
      <c r="G7621" s="1"/>
    </row>
    <row r="7622" spans="7:7" x14ac:dyDescent="0.35">
      <c r="G7622" s="1"/>
    </row>
    <row r="7623" spans="7:7" x14ac:dyDescent="0.35">
      <c r="G7623" s="1"/>
    </row>
    <row r="7624" spans="7:7" x14ac:dyDescent="0.35">
      <c r="G7624" s="1"/>
    </row>
    <row r="7625" spans="7:7" x14ac:dyDescent="0.35">
      <c r="G7625" s="1"/>
    </row>
    <row r="7626" spans="7:7" x14ac:dyDescent="0.35">
      <c r="G7626" s="1"/>
    </row>
    <row r="7627" spans="7:7" x14ac:dyDescent="0.35">
      <c r="G7627" s="1"/>
    </row>
    <row r="7628" spans="7:7" x14ac:dyDescent="0.35">
      <c r="G7628" s="1"/>
    </row>
    <row r="7629" spans="7:7" x14ac:dyDescent="0.35">
      <c r="G7629" s="1"/>
    </row>
    <row r="7630" spans="7:7" x14ac:dyDescent="0.35">
      <c r="G7630" s="1"/>
    </row>
    <row r="7631" spans="7:7" x14ac:dyDescent="0.35">
      <c r="G7631" s="1"/>
    </row>
    <row r="7632" spans="7:7" x14ac:dyDescent="0.35">
      <c r="G7632" s="1"/>
    </row>
    <row r="7633" spans="7:7" x14ac:dyDescent="0.35">
      <c r="G7633" s="1"/>
    </row>
    <row r="7634" spans="7:7" x14ac:dyDescent="0.35">
      <c r="G7634" s="1"/>
    </row>
    <row r="7635" spans="7:7" x14ac:dyDescent="0.35">
      <c r="G7635" s="1"/>
    </row>
    <row r="7636" spans="7:7" x14ac:dyDescent="0.35">
      <c r="G7636" s="1"/>
    </row>
    <row r="7637" spans="7:7" x14ac:dyDescent="0.35">
      <c r="G7637" s="1"/>
    </row>
    <row r="7638" spans="7:7" x14ac:dyDescent="0.35">
      <c r="G7638" s="1"/>
    </row>
    <row r="7639" spans="7:7" x14ac:dyDescent="0.35">
      <c r="G7639" s="1"/>
    </row>
    <row r="7640" spans="7:7" x14ac:dyDescent="0.35">
      <c r="G7640" s="1"/>
    </row>
    <row r="7641" spans="7:7" x14ac:dyDescent="0.35">
      <c r="G7641" s="1"/>
    </row>
    <row r="7642" spans="7:7" x14ac:dyDescent="0.35">
      <c r="G7642" s="1"/>
    </row>
    <row r="7643" spans="7:7" x14ac:dyDescent="0.35">
      <c r="G7643" s="1"/>
    </row>
    <row r="7644" spans="7:7" x14ac:dyDescent="0.35">
      <c r="G7644" s="1"/>
    </row>
    <row r="7645" spans="7:7" x14ac:dyDescent="0.35">
      <c r="G7645" s="1"/>
    </row>
    <row r="7646" spans="7:7" x14ac:dyDescent="0.35">
      <c r="G7646" s="1"/>
    </row>
    <row r="7647" spans="7:7" x14ac:dyDescent="0.35">
      <c r="G7647" s="1"/>
    </row>
    <row r="7648" spans="7:7" x14ac:dyDescent="0.35">
      <c r="G7648" s="1"/>
    </row>
    <row r="7649" spans="7:7" x14ac:dyDescent="0.35">
      <c r="G7649" s="1"/>
    </row>
    <row r="7650" spans="7:7" x14ac:dyDescent="0.35">
      <c r="G7650" s="1"/>
    </row>
    <row r="7651" spans="7:7" x14ac:dyDescent="0.35">
      <c r="G7651" s="1"/>
    </row>
    <row r="7652" spans="7:7" x14ac:dyDescent="0.35">
      <c r="G7652" s="1"/>
    </row>
    <row r="7653" spans="7:7" x14ac:dyDescent="0.35">
      <c r="G7653" s="1"/>
    </row>
    <row r="7654" spans="7:7" x14ac:dyDescent="0.35">
      <c r="G7654" s="1"/>
    </row>
    <row r="7655" spans="7:7" x14ac:dyDescent="0.35">
      <c r="G7655" s="1"/>
    </row>
    <row r="7656" spans="7:7" x14ac:dyDescent="0.35">
      <c r="G7656" s="1"/>
    </row>
    <row r="7657" spans="7:7" x14ac:dyDescent="0.35">
      <c r="G7657" s="1"/>
    </row>
    <row r="7658" spans="7:7" x14ac:dyDescent="0.35">
      <c r="G7658" s="1"/>
    </row>
    <row r="7659" spans="7:7" x14ac:dyDescent="0.35">
      <c r="G7659" s="1"/>
    </row>
    <row r="7660" spans="7:7" x14ac:dyDescent="0.35">
      <c r="G7660" s="1"/>
    </row>
    <row r="7661" spans="7:7" x14ac:dyDescent="0.35">
      <c r="G7661" s="1"/>
    </row>
    <row r="7662" spans="7:7" x14ac:dyDescent="0.35">
      <c r="G7662" s="1"/>
    </row>
    <row r="7663" spans="7:7" x14ac:dyDescent="0.35">
      <c r="G7663" s="1"/>
    </row>
    <row r="7664" spans="7:7" x14ac:dyDescent="0.35">
      <c r="G7664" s="1"/>
    </row>
    <row r="7665" spans="7:7" x14ac:dyDescent="0.35">
      <c r="G7665" s="1"/>
    </row>
    <row r="7666" spans="7:7" x14ac:dyDescent="0.35">
      <c r="G7666" s="1"/>
    </row>
    <row r="7667" spans="7:7" x14ac:dyDescent="0.35">
      <c r="G7667" s="1"/>
    </row>
    <row r="7668" spans="7:7" x14ac:dyDescent="0.35">
      <c r="G7668" s="1"/>
    </row>
    <row r="7669" spans="7:7" x14ac:dyDescent="0.35">
      <c r="G7669" s="1"/>
    </row>
    <row r="7670" spans="7:7" x14ac:dyDescent="0.35">
      <c r="G7670" s="1"/>
    </row>
    <row r="7671" spans="7:7" x14ac:dyDescent="0.35">
      <c r="G7671" s="1"/>
    </row>
    <row r="7672" spans="7:7" x14ac:dyDescent="0.35">
      <c r="G7672" s="1"/>
    </row>
    <row r="7673" spans="7:7" x14ac:dyDescent="0.35">
      <c r="G7673" s="1"/>
    </row>
    <row r="7674" spans="7:7" x14ac:dyDescent="0.35">
      <c r="G7674" s="1"/>
    </row>
    <row r="7675" spans="7:7" x14ac:dyDescent="0.35">
      <c r="G7675" s="1"/>
    </row>
    <row r="7676" spans="7:7" x14ac:dyDescent="0.35">
      <c r="G7676" s="1"/>
    </row>
    <row r="7677" spans="7:7" x14ac:dyDescent="0.35">
      <c r="G7677" s="1"/>
    </row>
    <row r="7678" spans="7:7" x14ac:dyDescent="0.35">
      <c r="G7678" s="1"/>
    </row>
    <row r="7679" spans="7:7" x14ac:dyDescent="0.35">
      <c r="G7679" s="1"/>
    </row>
    <row r="7680" spans="7:7" x14ac:dyDescent="0.35">
      <c r="G7680" s="1"/>
    </row>
    <row r="7681" spans="7:7" x14ac:dyDescent="0.35">
      <c r="G7681" s="1"/>
    </row>
    <row r="7682" spans="7:7" x14ac:dyDescent="0.35">
      <c r="G7682" s="1"/>
    </row>
    <row r="7683" spans="7:7" x14ac:dyDescent="0.35">
      <c r="G7683" s="1"/>
    </row>
    <row r="7684" spans="7:7" x14ac:dyDescent="0.35">
      <c r="G7684" s="1"/>
    </row>
    <row r="7685" spans="7:7" x14ac:dyDescent="0.35">
      <c r="G7685" s="1"/>
    </row>
    <row r="7686" spans="7:7" x14ac:dyDescent="0.35">
      <c r="G7686" s="1"/>
    </row>
    <row r="7687" spans="7:7" x14ac:dyDescent="0.35">
      <c r="G7687" s="1"/>
    </row>
    <row r="7688" spans="7:7" x14ac:dyDescent="0.35">
      <c r="G7688" s="1"/>
    </row>
    <row r="7689" spans="7:7" x14ac:dyDescent="0.35">
      <c r="G7689" s="1"/>
    </row>
    <row r="7690" spans="7:7" x14ac:dyDescent="0.35">
      <c r="G7690" s="1"/>
    </row>
    <row r="7691" spans="7:7" x14ac:dyDescent="0.35">
      <c r="G7691" s="1"/>
    </row>
    <row r="7692" spans="7:7" x14ac:dyDescent="0.35">
      <c r="G7692" s="1"/>
    </row>
    <row r="7693" spans="7:7" x14ac:dyDescent="0.35">
      <c r="G7693" s="1"/>
    </row>
    <row r="7694" spans="7:7" x14ac:dyDescent="0.35">
      <c r="G7694" s="1"/>
    </row>
    <row r="7695" spans="7:7" x14ac:dyDescent="0.35">
      <c r="G7695" s="1"/>
    </row>
    <row r="7696" spans="7:7" x14ac:dyDescent="0.35">
      <c r="G7696" s="1"/>
    </row>
    <row r="7697" spans="7:7" x14ac:dyDescent="0.35">
      <c r="G7697" s="1"/>
    </row>
    <row r="7698" spans="7:7" x14ac:dyDescent="0.35">
      <c r="G7698" s="1"/>
    </row>
    <row r="7699" spans="7:7" x14ac:dyDescent="0.35">
      <c r="G7699" s="1"/>
    </row>
    <row r="7700" spans="7:7" x14ac:dyDescent="0.35">
      <c r="G7700" s="1"/>
    </row>
    <row r="7701" spans="7:7" x14ac:dyDescent="0.35">
      <c r="G7701" s="1"/>
    </row>
    <row r="7702" spans="7:7" x14ac:dyDescent="0.35">
      <c r="G7702" s="1"/>
    </row>
    <row r="7703" spans="7:7" x14ac:dyDescent="0.35">
      <c r="G7703" s="1"/>
    </row>
    <row r="7704" spans="7:7" x14ac:dyDescent="0.35">
      <c r="G7704" s="1"/>
    </row>
    <row r="7705" spans="7:7" x14ac:dyDescent="0.35">
      <c r="G7705" s="1"/>
    </row>
    <row r="7706" spans="7:7" x14ac:dyDescent="0.35">
      <c r="G7706" s="1"/>
    </row>
    <row r="7707" spans="7:7" x14ac:dyDescent="0.35">
      <c r="G7707" s="1"/>
    </row>
    <row r="7708" spans="7:7" x14ac:dyDescent="0.35">
      <c r="G7708" s="1"/>
    </row>
    <row r="7709" spans="7:7" x14ac:dyDescent="0.35">
      <c r="G7709" s="1"/>
    </row>
    <row r="7710" spans="7:7" x14ac:dyDescent="0.35">
      <c r="G7710" s="1"/>
    </row>
    <row r="7711" spans="7:7" x14ac:dyDescent="0.35">
      <c r="G7711" s="1"/>
    </row>
    <row r="7712" spans="7:7" x14ac:dyDescent="0.35">
      <c r="G7712" s="1"/>
    </row>
    <row r="7713" spans="7:7" x14ac:dyDescent="0.35">
      <c r="G7713" s="1"/>
    </row>
    <row r="7714" spans="7:7" x14ac:dyDescent="0.35">
      <c r="G7714" s="1"/>
    </row>
    <row r="7715" spans="7:7" x14ac:dyDescent="0.35">
      <c r="G7715" s="1"/>
    </row>
    <row r="7716" spans="7:7" x14ac:dyDescent="0.35">
      <c r="G7716" s="1"/>
    </row>
    <row r="7717" spans="7:7" x14ac:dyDescent="0.35">
      <c r="G7717" s="1"/>
    </row>
    <row r="7718" spans="7:7" x14ac:dyDescent="0.35">
      <c r="G7718" s="1"/>
    </row>
    <row r="7719" spans="7:7" x14ac:dyDescent="0.35">
      <c r="G7719" s="1"/>
    </row>
    <row r="7720" spans="7:7" x14ac:dyDescent="0.35">
      <c r="G7720" s="1"/>
    </row>
    <row r="7721" spans="7:7" x14ac:dyDescent="0.35">
      <c r="G7721" s="1"/>
    </row>
    <row r="7722" spans="7:7" x14ac:dyDescent="0.35">
      <c r="G7722" s="1"/>
    </row>
    <row r="7723" spans="7:7" x14ac:dyDescent="0.35">
      <c r="G7723" s="1"/>
    </row>
    <row r="7724" spans="7:7" x14ac:dyDescent="0.35">
      <c r="G7724" s="1"/>
    </row>
    <row r="7725" spans="7:7" x14ac:dyDescent="0.35">
      <c r="G7725" s="1"/>
    </row>
    <row r="7726" spans="7:7" x14ac:dyDescent="0.35">
      <c r="G7726" s="1"/>
    </row>
    <row r="7727" spans="7:7" x14ac:dyDescent="0.35">
      <c r="G7727" s="1"/>
    </row>
    <row r="7728" spans="7:7" x14ac:dyDescent="0.35">
      <c r="G7728" s="1"/>
    </row>
    <row r="7729" spans="7:7" x14ac:dyDescent="0.35">
      <c r="G7729" s="1"/>
    </row>
    <row r="7730" spans="7:7" x14ac:dyDescent="0.35">
      <c r="G7730" s="1"/>
    </row>
    <row r="7731" spans="7:7" x14ac:dyDescent="0.35">
      <c r="G7731" s="1"/>
    </row>
    <row r="7732" spans="7:7" x14ac:dyDescent="0.35">
      <c r="G7732" s="1"/>
    </row>
    <row r="7733" spans="7:7" x14ac:dyDescent="0.35">
      <c r="G7733" s="1"/>
    </row>
    <row r="7734" spans="7:7" x14ac:dyDescent="0.35">
      <c r="G7734" s="1"/>
    </row>
    <row r="7735" spans="7:7" x14ac:dyDescent="0.35">
      <c r="G7735" s="1"/>
    </row>
    <row r="7736" spans="7:7" x14ac:dyDescent="0.35">
      <c r="G7736" s="1"/>
    </row>
    <row r="7737" spans="7:7" x14ac:dyDescent="0.35">
      <c r="G7737" s="1"/>
    </row>
    <row r="7738" spans="7:7" x14ac:dyDescent="0.35">
      <c r="G7738" s="1"/>
    </row>
    <row r="7739" spans="7:7" x14ac:dyDescent="0.35">
      <c r="G7739" s="1"/>
    </row>
    <row r="7740" spans="7:7" x14ac:dyDescent="0.35">
      <c r="G7740" s="1"/>
    </row>
    <row r="7741" spans="7:7" x14ac:dyDescent="0.35">
      <c r="G7741" s="1"/>
    </row>
    <row r="7742" spans="7:7" x14ac:dyDescent="0.35">
      <c r="G7742" s="1"/>
    </row>
    <row r="7743" spans="7:7" x14ac:dyDescent="0.35">
      <c r="G7743" s="1"/>
    </row>
    <row r="7744" spans="7:7" x14ac:dyDescent="0.35">
      <c r="G7744" s="1"/>
    </row>
    <row r="7745" spans="7:7" x14ac:dyDescent="0.35">
      <c r="G7745" s="1"/>
    </row>
    <row r="7746" spans="7:7" x14ac:dyDescent="0.35">
      <c r="G7746" s="1"/>
    </row>
    <row r="7747" spans="7:7" x14ac:dyDescent="0.35">
      <c r="G7747" s="1"/>
    </row>
    <row r="7748" spans="7:7" x14ac:dyDescent="0.35">
      <c r="G7748" s="1"/>
    </row>
    <row r="7749" spans="7:7" x14ac:dyDescent="0.35">
      <c r="G7749" s="1"/>
    </row>
    <row r="7750" spans="7:7" x14ac:dyDescent="0.35">
      <c r="G7750" s="1"/>
    </row>
    <row r="7751" spans="7:7" x14ac:dyDescent="0.35">
      <c r="G7751" s="1"/>
    </row>
    <row r="7752" spans="7:7" x14ac:dyDescent="0.35">
      <c r="G7752" s="1"/>
    </row>
    <row r="7753" spans="7:7" x14ac:dyDescent="0.35">
      <c r="G7753" s="1"/>
    </row>
    <row r="7754" spans="7:7" x14ac:dyDescent="0.35">
      <c r="G7754" s="1"/>
    </row>
    <row r="7755" spans="7:7" x14ac:dyDescent="0.35">
      <c r="G7755" s="1"/>
    </row>
    <row r="7756" spans="7:7" x14ac:dyDescent="0.35">
      <c r="G7756" s="1"/>
    </row>
    <row r="7757" spans="7:7" x14ac:dyDescent="0.35">
      <c r="G7757" s="1"/>
    </row>
    <row r="7758" spans="7:7" x14ac:dyDescent="0.35">
      <c r="G7758" s="1"/>
    </row>
    <row r="7759" spans="7:7" x14ac:dyDescent="0.35">
      <c r="G7759" s="1"/>
    </row>
    <row r="7760" spans="7:7" x14ac:dyDescent="0.35">
      <c r="G7760" s="1"/>
    </row>
    <row r="7761" spans="7:7" x14ac:dyDescent="0.35">
      <c r="G7761" s="1"/>
    </row>
    <row r="7762" spans="7:7" x14ac:dyDescent="0.35">
      <c r="G7762" s="1"/>
    </row>
    <row r="7763" spans="7:7" x14ac:dyDescent="0.35">
      <c r="G7763" s="1"/>
    </row>
    <row r="7764" spans="7:7" x14ac:dyDescent="0.35">
      <c r="G7764" s="1"/>
    </row>
    <row r="7765" spans="7:7" x14ac:dyDescent="0.35">
      <c r="G7765" s="1"/>
    </row>
    <row r="7766" spans="7:7" x14ac:dyDescent="0.35">
      <c r="G7766" s="1"/>
    </row>
    <row r="7767" spans="7:7" x14ac:dyDescent="0.35">
      <c r="G7767" s="1"/>
    </row>
    <row r="7768" spans="7:7" x14ac:dyDescent="0.35">
      <c r="G7768" s="1"/>
    </row>
    <row r="7769" spans="7:7" x14ac:dyDescent="0.35">
      <c r="G7769" s="1"/>
    </row>
    <row r="7770" spans="7:7" x14ac:dyDescent="0.35">
      <c r="G7770" s="1"/>
    </row>
    <row r="7771" spans="7:7" x14ac:dyDescent="0.35">
      <c r="G7771" s="1"/>
    </row>
    <row r="7772" spans="7:7" x14ac:dyDescent="0.35">
      <c r="G7772" s="1"/>
    </row>
    <row r="7773" spans="7:7" x14ac:dyDescent="0.35">
      <c r="G7773" s="1"/>
    </row>
    <row r="7774" spans="7:7" x14ac:dyDescent="0.35">
      <c r="G7774" s="1"/>
    </row>
    <row r="7775" spans="7:7" x14ac:dyDescent="0.35">
      <c r="G7775" s="1"/>
    </row>
    <row r="7776" spans="7:7" x14ac:dyDescent="0.35">
      <c r="G7776" s="1"/>
    </row>
    <row r="7777" spans="7:7" x14ac:dyDescent="0.35">
      <c r="G7777" s="1"/>
    </row>
    <row r="7778" spans="7:7" x14ac:dyDescent="0.35">
      <c r="G7778" s="1"/>
    </row>
    <row r="7779" spans="7:7" x14ac:dyDescent="0.35">
      <c r="G7779" s="1"/>
    </row>
    <row r="7780" spans="7:7" x14ac:dyDescent="0.35">
      <c r="G7780" s="1"/>
    </row>
    <row r="7781" spans="7:7" x14ac:dyDescent="0.35">
      <c r="G7781" s="1"/>
    </row>
    <row r="7782" spans="7:7" x14ac:dyDescent="0.35">
      <c r="G7782" s="1"/>
    </row>
    <row r="7783" spans="7:7" x14ac:dyDescent="0.35">
      <c r="G7783" s="1"/>
    </row>
    <row r="7784" spans="7:7" x14ac:dyDescent="0.35">
      <c r="G7784" s="1"/>
    </row>
    <row r="7785" spans="7:7" x14ac:dyDescent="0.35">
      <c r="G7785" s="1"/>
    </row>
    <row r="7786" spans="7:7" x14ac:dyDescent="0.35">
      <c r="G7786" s="1"/>
    </row>
    <row r="7787" spans="7:7" x14ac:dyDescent="0.35">
      <c r="G7787" s="1"/>
    </row>
    <row r="7788" spans="7:7" x14ac:dyDescent="0.35">
      <c r="G7788" s="1"/>
    </row>
    <row r="7789" spans="7:7" x14ac:dyDescent="0.35">
      <c r="G7789" s="1"/>
    </row>
    <row r="7790" spans="7:7" x14ac:dyDescent="0.35">
      <c r="G7790" s="1"/>
    </row>
    <row r="7791" spans="7:7" x14ac:dyDescent="0.35">
      <c r="G7791" s="1"/>
    </row>
    <row r="7792" spans="7:7" x14ac:dyDescent="0.35">
      <c r="G7792" s="1"/>
    </row>
    <row r="7793" spans="7:7" x14ac:dyDescent="0.35">
      <c r="G7793" s="1"/>
    </row>
    <row r="7794" spans="7:7" x14ac:dyDescent="0.35">
      <c r="G7794" s="1"/>
    </row>
    <row r="7795" spans="7:7" x14ac:dyDescent="0.35">
      <c r="G7795" s="1"/>
    </row>
    <row r="7796" spans="7:7" x14ac:dyDescent="0.35">
      <c r="G7796" s="1"/>
    </row>
    <row r="7797" spans="7:7" x14ac:dyDescent="0.35">
      <c r="G7797" s="1"/>
    </row>
    <row r="7798" spans="7:7" x14ac:dyDescent="0.35">
      <c r="G7798" s="1"/>
    </row>
    <row r="7799" spans="7:7" x14ac:dyDescent="0.35">
      <c r="G7799" s="1"/>
    </row>
    <row r="7800" spans="7:7" x14ac:dyDescent="0.35">
      <c r="G7800" s="1"/>
    </row>
    <row r="7801" spans="7:7" x14ac:dyDescent="0.35">
      <c r="G7801" s="1"/>
    </row>
    <row r="7802" spans="7:7" x14ac:dyDescent="0.35">
      <c r="G7802" s="1"/>
    </row>
    <row r="7803" spans="7:7" x14ac:dyDescent="0.35">
      <c r="G7803" s="1"/>
    </row>
    <row r="7804" spans="7:7" x14ac:dyDescent="0.35">
      <c r="G7804" s="1"/>
    </row>
    <row r="7805" spans="7:7" x14ac:dyDescent="0.35">
      <c r="G7805" s="1"/>
    </row>
    <row r="7806" spans="7:7" x14ac:dyDescent="0.35">
      <c r="G7806" s="1"/>
    </row>
    <row r="7807" spans="7:7" x14ac:dyDescent="0.35">
      <c r="G7807" s="1"/>
    </row>
    <row r="7808" spans="7:7" x14ac:dyDescent="0.35">
      <c r="G7808" s="1"/>
    </row>
    <row r="7809" spans="7:7" x14ac:dyDescent="0.35">
      <c r="G7809" s="1"/>
    </row>
    <row r="7810" spans="7:7" x14ac:dyDescent="0.35">
      <c r="G7810" s="1"/>
    </row>
    <row r="7811" spans="7:7" x14ac:dyDescent="0.35">
      <c r="G7811" s="1"/>
    </row>
    <row r="7812" spans="7:7" x14ac:dyDescent="0.35">
      <c r="G7812" s="1"/>
    </row>
    <row r="7813" spans="7:7" x14ac:dyDescent="0.35">
      <c r="G7813" s="1"/>
    </row>
    <row r="7814" spans="7:7" x14ac:dyDescent="0.35">
      <c r="G7814" s="1"/>
    </row>
    <row r="7815" spans="7:7" x14ac:dyDescent="0.35">
      <c r="G7815" s="1"/>
    </row>
    <row r="7816" spans="7:7" x14ac:dyDescent="0.35">
      <c r="G7816" s="1"/>
    </row>
    <row r="7817" spans="7:7" x14ac:dyDescent="0.35">
      <c r="G7817" s="1"/>
    </row>
    <row r="7818" spans="7:7" x14ac:dyDescent="0.35">
      <c r="G7818" s="1"/>
    </row>
    <row r="7819" spans="7:7" x14ac:dyDescent="0.35">
      <c r="G7819" s="1"/>
    </row>
    <row r="7820" spans="7:7" x14ac:dyDescent="0.35">
      <c r="G7820" s="1"/>
    </row>
    <row r="7821" spans="7:7" x14ac:dyDescent="0.35">
      <c r="G7821" s="1"/>
    </row>
    <row r="7822" spans="7:7" x14ac:dyDescent="0.35">
      <c r="G7822" s="1"/>
    </row>
    <row r="7823" spans="7:7" x14ac:dyDescent="0.35">
      <c r="G7823" s="1"/>
    </row>
    <row r="7824" spans="7:7" x14ac:dyDescent="0.35">
      <c r="G7824" s="1"/>
    </row>
    <row r="7825" spans="7:7" x14ac:dyDescent="0.35">
      <c r="G7825" s="1"/>
    </row>
    <row r="7826" spans="7:7" x14ac:dyDescent="0.35">
      <c r="G7826" s="1"/>
    </row>
    <row r="7827" spans="7:7" x14ac:dyDescent="0.35">
      <c r="G7827" s="1"/>
    </row>
    <row r="7828" spans="7:7" x14ac:dyDescent="0.35">
      <c r="G7828" s="1"/>
    </row>
    <row r="7829" spans="7:7" x14ac:dyDescent="0.35">
      <c r="G7829" s="1"/>
    </row>
    <row r="7830" spans="7:7" x14ac:dyDescent="0.35">
      <c r="G7830" s="1"/>
    </row>
    <row r="7831" spans="7:7" x14ac:dyDescent="0.35">
      <c r="G7831" s="1"/>
    </row>
    <row r="7832" spans="7:7" x14ac:dyDescent="0.35">
      <c r="G7832" s="1"/>
    </row>
    <row r="7833" spans="7:7" x14ac:dyDescent="0.35">
      <c r="G7833" s="1"/>
    </row>
    <row r="7834" spans="7:7" x14ac:dyDescent="0.35">
      <c r="G7834" s="1"/>
    </row>
    <row r="7835" spans="7:7" x14ac:dyDescent="0.35">
      <c r="G7835" s="1"/>
    </row>
    <row r="7836" spans="7:7" x14ac:dyDescent="0.35">
      <c r="G7836" s="1"/>
    </row>
    <row r="7837" spans="7:7" x14ac:dyDescent="0.35">
      <c r="G7837" s="1"/>
    </row>
    <row r="7838" spans="7:7" x14ac:dyDescent="0.35">
      <c r="G7838" s="1"/>
    </row>
    <row r="7839" spans="7:7" x14ac:dyDescent="0.35">
      <c r="G7839" s="1"/>
    </row>
    <row r="7840" spans="7:7" x14ac:dyDescent="0.35">
      <c r="G7840" s="1"/>
    </row>
    <row r="7841" spans="7:7" x14ac:dyDescent="0.35">
      <c r="G7841" s="1"/>
    </row>
    <row r="7842" spans="7:7" x14ac:dyDescent="0.35">
      <c r="G7842" s="1"/>
    </row>
    <row r="7843" spans="7:7" x14ac:dyDescent="0.35">
      <c r="G7843" s="1"/>
    </row>
    <row r="7844" spans="7:7" x14ac:dyDescent="0.35">
      <c r="G7844" s="1"/>
    </row>
    <row r="7845" spans="7:7" x14ac:dyDescent="0.35">
      <c r="G7845" s="1"/>
    </row>
    <row r="7846" spans="7:7" x14ac:dyDescent="0.35">
      <c r="G7846" s="1"/>
    </row>
    <row r="7847" spans="7:7" x14ac:dyDescent="0.35">
      <c r="G7847" s="1"/>
    </row>
    <row r="7848" spans="7:7" x14ac:dyDescent="0.35">
      <c r="G7848" s="1"/>
    </row>
    <row r="7849" spans="7:7" x14ac:dyDescent="0.35">
      <c r="G7849" s="1"/>
    </row>
    <row r="7850" spans="7:7" x14ac:dyDescent="0.35">
      <c r="G7850" s="1"/>
    </row>
    <row r="7851" spans="7:7" x14ac:dyDescent="0.35">
      <c r="G7851" s="1"/>
    </row>
    <row r="7852" spans="7:7" x14ac:dyDescent="0.35">
      <c r="G7852" s="1"/>
    </row>
    <row r="7853" spans="7:7" x14ac:dyDescent="0.35">
      <c r="G7853" s="1"/>
    </row>
    <row r="7854" spans="7:7" x14ac:dyDescent="0.35">
      <c r="G7854" s="1"/>
    </row>
    <row r="7855" spans="7:7" x14ac:dyDescent="0.35">
      <c r="G7855" s="1"/>
    </row>
    <row r="7856" spans="7:7" x14ac:dyDescent="0.35">
      <c r="G7856" s="1"/>
    </row>
    <row r="7857" spans="7:7" x14ac:dyDescent="0.35">
      <c r="G7857" s="1"/>
    </row>
    <row r="7858" spans="7:7" x14ac:dyDescent="0.35">
      <c r="G7858" s="1"/>
    </row>
    <row r="7859" spans="7:7" x14ac:dyDescent="0.35">
      <c r="G7859" s="1"/>
    </row>
    <row r="7860" spans="7:7" x14ac:dyDescent="0.35">
      <c r="G7860" s="1"/>
    </row>
    <row r="7861" spans="7:7" x14ac:dyDescent="0.35">
      <c r="G7861" s="1"/>
    </row>
    <row r="7862" spans="7:7" x14ac:dyDescent="0.35">
      <c r="G7862" s="1"/>
    </row>
    <row r="7863" spans="7:7" x14ac:dyDescent="0.35">
      <c r="G7863" s="1"/>
    </row>
    <row r="7864" spans="7:7" x14ac:dyDescent="0.35">
      <c r="G7864" s="1"/>
    </row>
    <row r="7865" spans="7:7" x14ac:dyDescent="0.35">
      <c r="G7865" s="1"/>
    </row>
    <row r="7866" spans="7:7" x14ac:dyDescent="0.35">
      <c r="G7866" s="1"/>
    </row>
    <row r="7867" spans="7:7" x14ac:dyDescent="0.35">
      <c r="G7867" s="1"/>
    </row>
    <row r="7868" spans="7:7" x14ac:dyDescent="0.35">
      <c r="G7868" s="1"/>
    </row>
    <row r="7869" spans="7:7" x14ac:dyDescent="0.35">
      <c r="G7869" s="1"/>
    </row>
    <row r="7870" spans="7:7" x14ac:dyDescent="0.35">
      <c r="G7870" s="1"/>
    </row>
    <row r="7871" spans="7:7" x14ac:dyDescent="0.35">
      <c r="G7871" s="1"/>
    </row>
    <row r="7872" spans="7:7" x14ac:dyDescent="0.35">
      <c r="G7872" s="1"/>
    </row>
    <row r="7873" spans="7:7" x14ac:dyDescent="0.35">
      <c r="G7873" s="1"/>
    </row>
    <row r="7874" spans="7:7" x14ac:dyDescent="0.35">
      <c r="G7874" s="1"/>
    </row>
    <row r="7875" spans="7:7" x14ac:dyDescent="0.35">
      <c r="G7875" s="1"/>
    </row>
    <row r="7876" spans="7:7" x14ac:dyDescent="0.35">
      <c r="G7876" s="1"/>
    </row>
    <row r="7877" spans="7:7" x14ac:dyDescent="0.35">
      <c r="G7877" s="1"/>
    </row>
    <row r="7878" spans="7:7" x14ac:dyDescent="0.35">
      <c r="G7878" s="1"/>
    </row>
    <row r="7879" spans="7:7" x14ac:dyDescent="0.35">
      <c r="G7879" s="1"/>
    </row>
    <row r="7880" spans="7:7" x14ac:dyDescent="0.35">
      <c r="G7880" s="1"/>
    </row>
    <row r="7881" spans="7:7" x14ac:dyDescent="0.35">
      <c r="G7881" s="1"/>
    </row>
    <row r="7882" spans="7:7" x14ac:dyDescent="0.35">
      <c r="G7882" s="1"/>
    </row>
    <row r="7883" spans="7:7" x14ac:dyDescent="0.35">
      <c r="G7883" s="1"/>
    </row>
    <row r="7884" spans="7:7" x14ac:dyDescent="0.35">
      <c r="G7884" s="1"/>
    </row>
    <row r="7885" spans="7:7" x14ac:dyDescent="0.35">
      <c r="G7885" s="1"/>
    </row>
    <row r="7886" spans="7:7" x14ac:dyDescent="0.35">
      <c r="G7886" s="1"/>
    </row>
    <row r="7887" spans="7:7" x14ac:dyDescent="0.35">
      <c r="G7887" s="1"/>
    </row>
    <row r="7888" spans="7:7" x14ac:dyDescent="0.35">
      <c r="G7888" s="1"/>
    </row>
    <row r="7889" spans="7:7" x14ac:dyDescent="0.35">
      <c r="G7889" s="1"/>
    </row>
    <row r="7890" spans="7:7" x14ac:dyDescent="0.35">
      <c r="G7890" s="1"/>
    </row>
    <row r="7891" spans="7:7" x14ac:dyDescent="0.35">
      <c r="G7891" s="1"/>
    </row>
    <row r="7892" spans="7:7" x14ac:dyDescent="0.35">
      <c r="G7892" s="1"/>
    </row>
    <row r="7893" spans="7:7" x14ac:dyDescent="0.35">
      <c r="G7893" s="1"/>
    </row>
    <row r="7894" spans="7:7" x14ac:dyDescent="0.35">
      <c r="G7894" s="1"/>
    </row>
    <row r="7895" spans="7:7" x14ac:dyDescent="0.35">
      <c r="G7895" s="1"/>
    </row>
    <row r="7896" spans="7:7" x14ac:dyDescent="0.35">
      <c r="G7896" s="1"/>
    </row>
    <row r="7897" spans="7:7" x14ac:dyDescent="0.35">
      <c r="G7897" s="1"/>
    </row>
    <row r="7898" spans="7:7" x14ac:dyDescent="0.35">
      <c r="G7898" s="1"/>
    </row>
    <row r="7899" spans="7:7" x14ac:dyDescent="0.35">
      <c r="G7899" s="1"/>
    </row>
    <row r="7900" spans="7:7" x14ac:dyDescent="0.35">
      <c r="G7900" s="1"/>
    </row>
    <row r="7901" spans="7:7" x14ac:dyDescent="0.35">
      <c r="G7901" s="1"/>
    </row>
    <row r="7902" spans="7:7" x14ac:dyDescent="0.35">
      <c r="G7902" s="1"/>
    </row>
    <row r="7903" spans="7:7" x14ac:dyDescent="0.35">
      <c r="G7903" s="1"/>
    </row>
    <row r="7904" spans="7:7" x14ac:dyDescent="0.35">
      <c r="G7904" s="1"/>
    </row>
    <row r="7905" spans="7:7" x14ac:dyDescent="0.35">
      <c r="G7905" s="1"/>
    </row>
    <row r="7906" spans="7:7" x14ac:dyDescent="0.35">
      <c r="G7906" s="1"/>
    </row>
    <row r="7907" spans="7:7" x14ac:dyDescent="0.35">
      <c r="G7907" s="1"/>
    </row>
    <row r="7908" spans="7:7" x14ac:dyDescent="0.35">
      <c r="G7908" s="1"/>
    </row>
    <row r="7909" spans="7:7" x14ac:dyDescent="0.35">
      <c r="G7909" s="1"/>
    </row>
    <row r="7910" spans="7:7" x14ac:dyDescent="0.35">
      <c r="G7910" s="1"/>
    </row>
    <row r="7911" spans="7:7" x14ac:dyDescent="0.35">
      <c r="G7911" s="1"/>
    </row>
    <row r="7912" spans="7:7" x14ac:dyDescent="0.35">
      <c r="G7912" s="1"/>
    </row>
    <row r="7913" spans="7:7" x14ac:dyDescent="0.35">
      <c r="G7913" s="1"/>
    </row>
    <row r="7914" spans="7:7" x14ac:dyDescent="0.35">
      <c r="G7914" s="1"/>
    </row>
    <row r="7915" spans="7:7" x14ac:dyDescent="0.35">
      <c r="G7915" s="1"/>
    </row>
    <row r="7916" spans="7:7" x14ac:dyDescent="0.35">
      <c r="G7916" s="1"/>
    </row>
    <row r="7917" spans="7:7" x14ac:dyDescent="0.35">
      <c r="G7917" s="1"/>
    </row>
    <row r="7918" spans="7:7" x14ac:dyDescent="0.35">
      <c r="G7918" s="1"/>
    </row>
    <row r="7919" spans="7:7" x14ac:dyDescent="0.35">
      <c r="G7919" s="1"/>
    </row>
    <row r="7920" spans="7:7" x14ac:dyDescent="0.35">
      <c r="G7920" s="1"/>
    </row>
    <row r="7921" spans="7:7" x14ac:dyDescent="0.35">
      <c r="G7921" s="1"/>
    </row>
    <row r="7922" spans="7:7" x14ac:dyDescent="0.35">
      <c r="G7922" s="1"/>
    </row>
    <row r="7923" spans="7:7" x14ac:dyDescent="0.35">
      <c r="G7923" s="1"/>
    </row>
    <row r="7924" spans="7:7" x14ac:dyDescent="0.35">
      <c r="G7924" s="1"/>
    </row>
    <row r="7925" spans="7:7" x14ac:dyDescent="0.35">
      <c r="G7925" s="1"/>
    </row>
    <row r="7926" spans="7:7" x14ac:dyDescent="0.35">
      <c r="G7926" s="1"/>
    </row>
    <row r="7927" spans="7:7" x14ac:dyDescent="0.35">
      <c r="G7927" s="1"/>
    </row>
    <row r="7928" spans="7:7" x14ac:dyDescent="0.35">
      <c r="G7928" s="1"/>
    </row>
    <row r="7929" spans="7:7" x14ac:dyDescent="0.35">
      <c r="G7929" s="1"/>
    </row>
    <row r="7930" spans="7:7" x14ac:dyDescent="0.35">
      <c r="G7930" s="1"/>
    </row>
    <row r="7931" spans="7:7" x14ac:dyDescent="0.35">
      <c r="G7931" s="1"/>
    </row>
    <row r="7932" spans="7:7" x14ac:dyDescent="0.35">
      <c r="G7932" s="1"/>
    </row>
    <row r="7933" spans="7:7" x14ac:dyDescent="0.35">
      <c r="G7933" s="1"/>
    </row>
    <row r="7934" spans="7:7" x14ac:dyDescent="0.35">
      <c r="G7934" s="1"/>
    </row>
    <row r="7935" spans="7:7" x14ac:dyDescent="0.35">
      <c r="G7935" s="1"/>
    </row>
    <row r="7936" spans="7:7" x14ac:dyDescent="0.35">
      <c r="G7936" s="1"/>
    </row>
    <row r="7937" spans="7:7" x14ac:dyDescent="0.35">
      <c r="G7937" s="1"/>
    </row>
    <row r="7938" spans="7:7" x14ac:dyDescent="0.35">
      <c r="G7938" s="1"/>
    </row>
    <row r="7939" spans="7:7" x14ac:dyDescent="0.35">
      <c r="G7939" s="1"/>
    </row>
    <row r="7940" spans="7:7" x14ac:dyDescent="0.35">
      <c r="G7940" s="1"/>
    </row>
    <row r="7941" spans="7:7" x14ac:dyDescent="0.35">
      <c r="G7941" s="1"/>
    </row>
    <row r="7942" spans="7:7" x14ac:dyDescent="0.35">
      <c r="G7942" s="1"/>
    </row>
    <row r="7943" spans="7:7" x14ac:dyDescent="0.35">
      <c r="G7943" s="1"/>
    </row>
    <row r="7944" spans="7:7" x14ac:dyDescent="0.35">
      <c r="G7944" s="1"/>
    </row>
    <row r="7945" spans="7:7" x14ac:dyDescent="0.35">
      <c r="G7945" s="1"/>
    </row>
    <row r="7946" spans="7:7" x14ac:dyDescent="0.35">
      <c r="G7946" s="1"/>
    </row>
    <row r="7947" spans="7:7" x14ac:dyDescent="0.35">
      <c r="G7947" s="1"/>
    </row>
    <row r="7948" spans="7:7" x14ac:dyDescent="0.35">
      <c r="G7948" s="1"/>
    </row>
    <row r="7949" spans="7:7" x14ac:dyDescent="0.35">
      <c r="G7949" s="1"/>
    </row>
    <row r="7950" spans="7:7" x14ac:dyDescent="0.35">
      <c r="G7950" s="1"/>
    </row>
    <row r="7951" spans="7:7" x14ac:dyDescent="0.35">
      <c r="G7951" s="1"/>
    </row>
    <row r="7952" spans="7:7" x14ac:dyDescent="0.35">
      <c r="G7952" s="1"/>
    </row>
    <row r="7953" spans="7:7" x14ac:dyDescent="0.35">
      <c r="G7953" s="1"/>
    </row>
    <row r="7954" spans="7:7" x14ac:dyDescent="0.35">
      <c r="G7954" s="1"/>
    </row>
    <row r="7955" spans="7:7" x14ac:dyDescent="0.35">
      <c r="G7955" s="1"/>
    </row>
    <row r="7956" spans="7:7" x14ac:dyDescent="0.35">
      <c r="G7956" s="1"/>
    </row>
    <row r="7957" spans="7:7" x14ac:dyDescent="0.35">
      <c r="G7957" s="1"/>
    </row>
    <row r="7958" spans="7:7" x14ac:dyDescent="0.35">
      <c r="G7958" s="1"/>
    </row>
    <row r="7959" spans="7:7" x14ac:dyDescent="0.35">
      <c r="G7959" s="1"/>
    </row>
    <row r="7960" spans="7:7" x14ac:dyDescent="0.35">
      <c r="G7960" s="1"/>
    </row>
    <row r="7961" spans="7:7" x14ac:dyDescent="0.35">
      <c r="G7961" s="1"/>
    </row>
    <row r="7962" spans="7:7" x14ac:dyDescent="0.35">
      <c r="G7962" s="1"/>
    </row>
    <row r="7963" spans="7:7" x14ac:dyDescent="0.35">
      <c r="G7963" s="1"/>
    </row>
    <row r="7964" spans="7:7" x14ac:dyDescent="0.35">
      <c r="G7964" s="1"/>
    </row>
    <row r="7965" spans="7:7" x14ac:dyDescent="0.35">
      <c r="G7965" s="1"/>
    </row>
    <row r="7966" spans="7:7" x14ac:dyDescent="0.35">
      <c r="G7966" s="1"/>
    </row>
    <row r="7967" spans="7:7" x14ac:dyDescent="0.35">
      <c r="G7967" s="1"/>
    </row>
    <row r="7968" spans="7:7" x14ac:dyDescent="0.35">
      <c r="G7968" s="1"/>
    </row>
    <row r="7969" spans="7:7" x14ac:dyDescent="0.35">
      <c r="G7969" s="1"/>
    </row>
    <row r="7970" spans="7:7" x14ac:dyDescent="0.35">
      <c r="G7970" s="1"/>
    </row>
    <row r="7971" spans="7:7" x14ac:dyDescent="0.35">
      <c r="G7971" s="1"/>
    </row>
    <row r="7972" spans="7:7" x14ac:dyDescent="0.35">
      <c r="G7972" s="1"/>
    </row>
    <row r="7973" spans="7:7" x14ac:dyDescent="0.35">
      <c r="G7973" s="1"/>
    </row>
    <row r="7974" spans="7:7" x14ac:dyDescent="0.35">
      <c r="G7974" s="1"/>
    </row>
    <row r="7975" spans="7:7" x14ac:dyDescent="0.35">
      <c r="G7975" s="1"/>
    </row>
    <row r="7976" spans="7:7" x14ac:dyDescent="0.35">
      <c r="G7976" s="1"/>
    </row>
    <row r="7977" spans="7:7" x14ac:dyDescent="0.35">
      <c r="G7977" s="1"/>
    </row>
    <row r="7978" spans="7:7" x14ac:dyDescent="0.35">
      <c r="G7978" s="1"/>
    </row>
    <row r="7979" spans="7:7" x14ac:dyDescent="0.35">
      <c r="G7979" s="1"/>
    </row>
    <row r="7980" spans="7:7" x14ac:dyDescent="0.35">
      <c r="G7980" s="1"/>
    </row>
    <row r="7981" spans="7:7" x14ac:dyDescent="0.35">
      <c r="G7981" s="1"/>
    </row>
    <row r="7982" spans="7:7" x14ac:dyDescent="0.35">
      <c r="G7982" s="1"/>
    </row>
    <row r="7983" spans="7:7" x14ac:dyDescent="0.35">
      <c r="G7983" s="1"/>
    </row>
    <row r="7984" spans="7:7" x14ac:dyDescent="0.35">
      <c r="G7984" s="1"/>
    </row>
    <row r="7985" spans="7:7" x14ac:dyDescent="0.35">
      <c r="G7985" s="1"/>
    </row>
    <row r="7986" spans="7:7" x14ac:dyDescent="0.35">
      <c r="G7986" s="1"/>
    </row>
    <row r="7987" spans="7:7" x14ac:dyDescent="0.35">
      <c r="G7987" s="1"/>
    </row>
    <row r="7988" spans="7:7" x14ac:dyDescent="0.35">
      <c r="G7988" s="1"/>
    </row>
    <row r="7989" spans="7:7" x14ac:dyDescent="0.35">
      <c r="G7989" s="1"/>
    </row>
    <row r="7990" spans="7:7" x14ac:dyDescent="0.35">
      <c r="G7990" s="1"/>
    </row>
    <row r="7991" spans="7:7" x14ac:dyDescent="0.35">
      <c r="G7991" s="1"/>
    </row>
    <row r="7992" spans="7:7" x14ac:dyDescent="0.35">
      <c r="G7992" s="1"/>
    </row>
    <row r="7993" spans="7:7" x14ac:dyDescent="0.35">
      <c r="G7993" s="1"/>
    </row>
    <row r="7994" spans="7:7" x14ac:dyDescent="0.35">
      <c r="G7994" s="1"/>
    </row>
    <row r="7995" spans="7:7" x14ac:dyDescent="0.35">
      <c r="G7995" s="1"/>
    </row>
    <row r="7996" spans="7:7" x14ac:dyDescent="0.35">
      <c r="G7996" s="1"/>
    </row>
    <row r="7997" spans="7:7" x14ac:dyDescent="0.35">
      <c r="G7997" s="1"/>
    </row>
    <row r="7998" spans="7:7" x14ac:dyDescent="0.35">
      <c r="G7998" s="1"/>
    </row>
    <row r="7999" spans="7:7" x14ac:dyDescent="0.35">
      <c r="G7999" s="1"/>
    </row>
    <row r="8000" spans="7:7" x14ac:dyDescent="0.35">
      <c r="G8000" s="1"/>
    </row>
    <row r="8001" spans="7:7" x14ac:dyDescent="0.35">
      <c r="G8001" s="1"/>
    </row>
    <row r="8002" spans="7:7" x14ac:dyDescent="0.35">
      <c r="G8002" s="1"/>
    </row>
    <row r="8003" spans="7:7" x14ac:dyDescent="0.35">
      <c r="G8003" s="1"/>
    </row>
    <row r="8004" spans="7:7" x14ac:dyDescent="0.35">
      <c r="G8004" s="1"/>
    </row>
    <row r="8005" spans="7:7" x14ac:dyDescent="0.35">
      <c r="G8005" s="1"/>
    </row>
    <row r="8006" spans="7:7" x14ac:dyDescent="0.35">
      <c r="G8006" s="1"/>
    </row>
    <row r="8007" spans="7:7" x14ac:dyDescent="0.35">
      <c r="G8007" s="1"/>
    </row>
    <row r="8008" spans="7:7" x14ac:dyDescent="0.35">
      <c r="G8008" s="1"/>
    </row>
    <row r="8009" spans="7:7" x14ac:dyDescent="0.35">
      <c r="G8009" s="1"/>
    </row>
    <row r="8010" spans="7:7" x14ac:dyDescent="0.35">
      <c r="G8010" s="1"/>
    </row>
    <row r="8011" spans="7:7" x14ac:dyDescent="0.35">
      <c r="G8011" s="1"/>
    </row>
    <row r="8012" spans="7:7" x14ac:dyDescent="0.35">
      <c r="G8012" s="1"/>
    </row>
    <row r="8013" spans="7:7" x14ac:dyDescent="0.35">
      <c r="G8013" s="1"/>
    </row>
    <row r="8014" spans="7:7" x14ac:dyDescent="0.35">
      <c r="G8014" s="1"/>
    </row>
    <row r="8015" spans="7:7" x14ac:dyDescent="0.35">
      <c r="G8015" s="1"/>
    </row>
    <row r="8016" spans="7:7" x14ac:dyDescent="0.35">
      <c r="G8016" s="1"/>
    </row>
    <row r="8017" spans="7:7" x14ac:dyDescent="0.35">
      <c r="G8017" s="1"/>
    </row>
    <row r="8018" spans="7:7" x14ac:dyDescent="0.35">
      <c r="G8018" s="1"/>
    </row>
    <row r="8019" spans="7:7" x14ac:dyDescent="0.35">
      <c r="G8019" s="1"/>
    </row>
    <row r="8020" spans="7:7" x14ac:dyDescent="0.35">
      <c r="G8020" s="1"/>
    </row>
    <row r="8021" spans="7:7" x14ac:dyDescent="0.35">
      <c r="G8021" s="1"/>
    </row>
    <row r="8022" spans="7:7" x14ac:dyDescent="0.35">
      <c r="G8022" s="1"/>
    </row>
    <row r="8023" spans="7:7" x14ac:dyDescent="0.35">
      <c r="G8023" s="1"/>
    </row>
    <row r="8024" spans="7:7" x14ac:dyDescent="0.35">
      <c r="G8024" s="1"/>
    </row>
    <row r="8025" spans="7:7" x14ac:dyDescent="0.35">
      <c r="G8025" s="1"/>
    </row>
    <row r="8026" spans="7:7" x14ac:dyDescent="0.35">
      <c r="G8026" s="1"/>
    </row>
    <row r="8027" spans="7:7" x14ac:dyDescent="0.35">
      <c r="G8027" s="1"/>
    </row>
    <row r="8028" spans="7:7" x14ac:dyDescent="0.35">
      <c r="G8028" s="1"/>
    </row>
    <row r="8029" spans="7:7" x14ac:dyDescent="0.35">
      <c r="G8029" s="1"/>
    </row>
    <row r="8030" spans="7:7" x14ac:dyDescent="0.35">
      <c r="G8030" s="1"/>
    </row>
    <row r="8031" spans="7:7" x14ac:dyDescent="0.35">
      <c r="G8031" s="1"/>
    </row>
    <row r="8032" spans="7:7" x14ac:dyDescent="0.35">
      <c r="G8032" s="1"/>
    </row>
    <row r="8033" spans="7:7" x14ac:dyDescent="0.35">
      <c r="G8033" s="1"/>
    </row>
    <row r="8034" spans="7:7" x14ac:dyDescent="0.35">
      <c r="G8034" s="1"/>
    </row>
    <row r="8035" spans="7:7" x14ac:dyDescent="0.35">
      <c r="G8035" s="1"/>
    </row>
    <row r="8036" spans="7:7" x14ac:dyDescent="0.35">
      <c r="G8036" s="1"/>
    </row>
    <row r="8037" spans="7:7" x14ac:dyDescent="0.35">
      <c r="G8037" s="1"/>
    </row>
    <row r="8038" spans="7:7" x14ac:dyDescent="0.35">
      <c r="G8038" s="1"/>
    </row>
    <row r="8039" spans="7:7" x14ac:dyDescent="0.35">
      <c r="G8039" s="1"/>
    </row>
    <row r="8040" spans="7:7" x14ac:dyDescent="0.35">
      <c r="G8040" s="1"/>
    </row>
    <row r="8041" spans="7:7" x14ac:dyDescent="0.35">
      <c r="G8041" s="1"/>
    </row>
    <row r="8042" spans="7:7" x14ac:dyDescent="0.35">
      <c r="G8042" s="1"/>
    </row>
    <row r="8043" spans="7:7" x14ac:dyDescent="0.35">
      <c r="G8043" s="1"/>
    </row>
    <row r="8044" spans="7:7" x14ac:dyDescent="0.35">
      <c r="G8044" s="1"/>
    </row>
    <row r="8045" spans="7:7" x14ac:dyDescent="0.35">
      <c r="G8045" s="1"/>
    </row>
    <row r="8046" spans="7:7" x14ac:dyDescent="0.35">
      <c r="G8046" s="1"/>
    </row>
    <row r="8047" spans="7:7" x14ac:dyDescent="0.35">
      <c r="G8047" s="1"/>
    </row>
    <row r="8048" spans="7:7" x14ac:dyDescent="0.35">
      <c r="G8048" s="1"/>
    </row>
    <row r="8049" spans="7:7" x14ac:dyDescent="0.35">
      <c r="G8049" s="1"/>
    </row>
    <row r="8050" spans="7:7" x14ac:dyDescent="0.35">
      <c r="G8050" s="1"/>
    </row>
    <row r="8051" spans="7:7" x14ac:dyDescent="0.35">
      <c r="G8051" s="1"/>
    </row>
    <row r="8052" spans="7:7" x14ac:dyDescent="0.35">
      <c r="G8052" s="1"/>
    </row>
    <row r="8053" spans="7:7" x14ac:dyDescent="0.35">
      <c r="G8053" s="1"/>
    </row>
    <row r="8054" spans="7:7" x14ac:dyDescent="0.35">
      <c r="G8054" s="1"/>
    </row>
    <row r="8055" spans="7:7" x14ac:dyDescent="0.35">
      <c r="G8055" s="1"/>
    </row>
    <row r="8056" spans="7:7" x14ac:dyDescent="0.35">
      <c r="G8056" s="1"/>
    </row>
    <row r="8057" spans="7:7" x14ac:dyDescent="0.35">
      <c r="G8057" s="1"/>
    </row>
    <row r="8058" spans="7:7" x14ac:dyDescent="0.35">
      <c r="G8058" s="1"/>
    </row>
    <row r="8059" spans="7:7" x14ac:dyDescent="0.35">
      <c r="G8059" s="1"/>
    </row>
    <row r="8060" spans="7:7" x14ac:dyDescent="0.35">
      <c r="G8060" s="1"/>
    </row>
    <row r="8061" spans="7:7" x14ac:dyDescent="0.35">
      <c r="G8061" s="1"/>
    </row>
    <row r="8062" spans="7:7" x14ac:dyDescent="0.35">
      <c r="G8062" s="1"/>
    </row>
    <row r="8063" spans="7:7" x14ac:dyDescent="0.35">
      <c r="G8063" s="1"/>
    </row>
    <row r="8064" spans="7:7" x14ac:dyDescent="0.35">
      <c r="G8064" s="1"/>
    </row>
    <row r="8065" spans="7:7" x14ac:dyDescent="0.35">
      <c r="G8065" s="1"/>
    </row>
    <row r="8066" spans="7:7" x14ac:dyDescent="0.35">
      <c r="G8066" s="1"/>
    </row>
    <row r="8067" spans="7:7" x14ac:dyDescent="0.35">
      <c r="G8067" s="1"/>
    </row>
    <row r="8068" spans="7:7" x14ac:dyDescent="0.35">
      <c r="G8068" s="1"/>
    </row>
    <row r="8069" spans="7:7" x14ac:dyDescent="0.35">
      <c r="G8069" s="1"/>
    </row>
    <row r="8070" spans="7:7" x14ac:dyDescent="0.35">
      <c r="G8070" s="1"/>
    </row>
    <row r="8071" spans="7:7" x14ac:dyDescent="0.35">
      <c r="G8071" s="1"/>
    </row>
    <row r="8072" spans="7:7" x14ac:dyDescent="0.35">
      <c r="G8072" s="1"/>
    </row>
    <row r="8073" spans="7:7" x14ac:dyDescent="0.35">
      <c r="G8073" s="1"/>
    </row>
    <row r="8074" spans="7:7" x14ac:dyDescent="0.35">
      <c r="G8074" s="1"/>
    </row>
    <row r="8075" spans="7:7" x14ac:dyDescent="0.35">
      <c r="G8075" s="1"/>
    </row>
    <row r="8076" spans="7:7" x14ac:dyDescent="0.35">
      <c r="G8076" s="1"/>
    </row>
    <row r="8077" spans="7:7" x14ac:dyDescent="0.35">
      <c r="G8077" s="1"/>
    </row>
    <row r="8078" spans="7:7" x14ac:dyDescent="0.35">
      <c r="G8078" s="1"/>
    </row>
    <row r="8079" spans="7:7" x14ac:dyDescent="0.35">
      <c r="G8079" s="1"/>
    </row>
    <row r="8080" spans="7:7" x14ac:dyDescent="0.35">
      <c r="G8080" s="1"/>
    </row>
    <row r="8081" spans="7:7" x14ac:dyDescent="0.35">
      <c r="G8081" s="1"/>
    </row>
    <row r="8082" spans="7:7" x14ac:dyDescent="0.35">
      <c r="G8082" s="1"/>
    </row>
    <row r="8083" spans="7:7" x14ac:dyDescent="0.35">
      <c r="G8083" s="1"/>
    </row>
    <row r="8084" spans="7:7" x14ac:dyDescent="0.35">
      <c r="G8084" s="1"/>
    </row>
    <row r="8085" spans="7:7" x14ac:dyDescent="0.35">
      <c r="G8085" s="1"/>
    </row>
    <row r="8086" spans="7:7" x14ac:dyDescent="0.35">
      <c r="G8086" s="1"/>
    </row>
    <row r="8087" spans="7:7" x14ac:dyDescent="0.35">
      <c r="G8087" s="1"/>
    </row>
    <row r="8088" spans="7:7" x14ac:dyDescent="0.35">
      <c r="G8088" s="1"/>
    </row>
    <row r="8089" spans="7:7" x14ac:dyDescent="0.35">
      <c r="G8089" s="1"/>
    </row>
    <row r="8090" spans="7:7" x14ac:dyDescent="0.35">
      <c r="G8090" s="1"/>
    </row>
    <row r="8091" spans="7:7" x14ac:dyDescent="0.35">
      <c r="G8091" s="1"/>
    </row>
    <row r="8092" spans="7:7" x14ac:dyDescent="0.35">
      <c r="G8092" s="1"/>
    </row>
    <row r="8093" spans="7:7" x14ac:dyDescent="0.35">
      <c r="G8093" s="1"/>
    </row>
    <row r="8094" spans="7:7" x14ac:dyDescent="0.35">
      <c r="G8094" s="1"/>
    </row>
    <row r="8095" spans="7:7" x14ac:dyDescent="0.35">
      <c r="G8095" s="1"/>
    </row>
    <row r="8096" spans="7:7" x14ac:dyDescent="0.35">
      <c r="G8096" s="1"/>
    </row>
    <row r="8097" spans="7:7" x14ac:dyDescent="0.35">
      <c r="G8097" s="1"/>
    </row>
    <row r="8098" spans="7:7" x14ac:dyDescent="0.35">
      <c r="G8098" s="1"/>
    </row>
    <row r="8099" spans="7:7" x14ac:dyDescent="0.35">
      <c r="G8099" s="1"/>
    </row>
    <row r="8100" spans="7:7" x14ac:dyDescent="0.35">
      <c r="G8100" s="1"/>
    </row>
    <row r="8101" spans="7:7" x14ac:dyDescent="0.35">
      <c r="G8101" s="1"/>
    </row>
    <row r="8102" spans="7:7" x14ac:dyDescent="0.35">
      <c r="G8102" s="1"/>
    </row>
    <row r="8103" spans="7:7" x14ac:dyDescent="0.35">
      <c r="G8103" s="1"/>
    </row>
    <row r="8104" spans="7:7" x14ac:dyDescent="0.35">
      <c r="G8104" s="1"/>
    </row>
    <row r="8105" spans="7:7" x14ac:dyDescent="0.35">
      <c r="G8105" s="1"/>
    </row>
    <row r="8106" spans="7:7" x14ac:dyDescent="0.35">
      <c r="G8106" s="1"/>
    </row>
    <row r="8107" spans="7:7" x14ac:dyDescent="0.35">
      <c r="G8107" s="1"/>
    </row>
    <row r="8108" spans="7:7" x14ac:dyDescent="0.35">
      <c r="G8108" s="1"/>
    </row>
    <row r="8109" spans="7:7" x14ac:dyDescent="0.35">
      <c r="G8109" s="1"/>
    </row>
    <row r="8110" spans="7:7" x14ac:dyDescent="0.35">
      <c r="G8110" s="1"/>
    </row>
    <row r="8111" spans="7:7" x14ac:dyDescent="0.35">
      <c r="G8111" s="1"/>
    </row>
    <row r="8112" spans="7:7" x14ac:dyDescent="0.35">
      <c r="G8112" s="1"/>
    </row>
    <row r="8113" spans="7:7" x14ac:dyDescent="0.35">
      <c r="G8113" s="1"/>
    </row>
    <row r="8114" spans="7:7" x14ac:dyDescent="0.35">
      <c r="G8114" s="1"/>
    </row>
    <row r="8115" spans="7:7" x14ac:dyDescent="0.35">
      <c r="G8115" s="1"/>
    </row>
    <row r="8116" spans="7:7" x14ac:dyDescent="0.35">
      <c r="G8116" s="1"/>
    </row>
    <row r="8117" spans="7:7" x14ac:dyDescent="0.35">
      <c r="G8117" s="1"/>
    </row>
    <row r="8118" spans="7:7" x14ac:dyDescent="0.35">
      <c r="G8118" s="1"/>
    </row>
    <row r="8119" spans="7:7" x14ac:dyDescent="0.35">
      <c r="G8119" s="1"/>
    </row>
    <row r="8120" spans="7:7" x14ac:dyDescent="0.35">
      <c r="G8120" s="1"/>
    </row>
    <row r="8121" spans="7:7" x14ac:dyDescent="0.35">
      <c r="G8121" s="1"/>
    </row>
    <row r="8122" spans="7:7" x14ac:dyDescent="0.35">
      <c r="G8122" s="1"/>
    </row>
    <row r="8123" spans="7:7" x14ac:dyDescent="0.35">
      <c r="G8123" s="1"/>
    </row>
    <row r="8124" spans="7:7" x14ac:dyDescent="0.35">
      <c r="G8124" s="1"/>
    </row>
    <row r="8125" spans="7:7" x14ac:dyDescent="0.35">
      <c r="G8125" s="1"/>
    </row>
    <row r="8126" spans="7:7" x14ac:dyDescent="0.35">
      <c r="G8126" s="1"/>
    </row>
    <row r="8127" spans="7:7" x14ac:dyDescent="0.35">
      <c r="G8127" s="1"/>
    </row>
    <row r="8128" spans="7:7" x14ac:dyDescent="0.35">
      <c r="G8128" s="1"/>
    </row>
    <row r="8129" spans="7:7" x14ac:dyDescent="0.35">
      <c r="G8129" s="1"/>
    </row>
    <row r="8130" spans="7:7" x14ac:dyDescent="0.35">
      <c r="G8130" s="1"/>
    </row>
    <row r="8131" spans="7:7" x14ac:dyDescent="0.35">
      <c r="G8131" s="1"/>
    </row>
    <row r="8132" spans="7:7" x14ac:dyDescent="0.35">
      <c r="G8132" s="1"/>
    </row>
    <row r="8133" spans="7:7" x14ac:dyDescent="0.35">
      <c r="G8133" s="1"/>
    </row>
    <row r="8134" spans="7:7" x14ac:dyDescent="0.35">
      <c r="G8134" s="1"/>
    </row>
    <row r="8135" spans="7:7" x14ac:dyDescent="0.35">
      <c r="G8135" s="1"/>
    </row>
    <row r="8136" spans="7:7" x14ac:dyDescent="0.35">
      <c r="G8136" s="1"/>
    </row>
    <row r="8137" spans="7:7" x14ac:dyDescent="0.35">
      <c r="G8137" s="1"/>
    </row>
    <row r="8138" spans="7:7" x14ac:dyDescent="0.35">
      <c r="G8138" s="1"/>
    </row>
    <row r="8139" spans="7:7" x14ac:dyDescent="0.35">
      <c r="G8139" s="1"/>
    </row>
    <row r="8140" spans="7:7" x14ac:dyDescent="0.35">
      <c r="G8140" s="1"/>
    </row>
    <row r="8141" spans="7:7" x14ac:dyDescent="0.35">
      <c r="G8141" s="1"/>
    </row>
    <row r="8142" spans="7:7" x14ac:dyDescent="0.35">
      <c r="G8142" s="1"/>
    </row>
    <row r="8143" spans="7:7" x14ac:dyDescent="0.35">
      <c r="G8143" s="1"/>
    </row>
    <row r="8144" spans="7:7" x14ac:dyDescent="0.35">
      <c r="G8144" s="1"/>
    </row>
    <row r="8145" spans="7:7" x14ac:dyDescent="0.35">
      <c r="G8145" s="1"/>
    </row>
    <row r="8146" spans="7:7" x14ac:dyDescent="0.35">
      <c r="G8146" s="1"/>
    </row>
    <row r="8147" spans="7:7" x14ac:dyDescent="0.35">
      <c r="G8147" s="1"/>
    </row>
    <row r="8148" spans="7:7" x14ac:dyDescent="0.35">
      <c r="G8148" s="1"/>
    </row>
    <row r="8149" spans="7:7" x14ac:dyDescent="0.35">
      <c r="G8149" s="1"/>
    </row>
    <row r="8150" spans="7:7" x14ac:dyDescent="0.35">
      <c r="G8150" s="1"/>
    </row>
    <row r="8151" spans="7:7" x14ac:dyDescent="0.35">
      <c r="G8151" s="1"/>
    </row>
    <row r="8152" spans="7:7" x14ac:dyDescent="0.35">
      <c r="G8152" s="1"/>
    </row>
    <row r="8153" spans="7:7" x14ac:dyDescent="0.35">
      <c r="G8153" s="1"/>
    </row>
    <row r="8154" spans="7:7" x14ac:dyDescent="0.35">
      <c r="G8154" s="1"/>
    </row>
    <row r="8155" spans="7:7" x14ac:dyDescent="0.35">
      <c r="G8155" s="1"/>
    </row>
    <row r="8156" spans="7:7" x14ac:dyDescent="0.35">
      <c r="G8156" s="1"/>
    </row>
    <row r="8157" spans="7:7" x14ac:dyDescent="0.35">
      <c r="G8157" s="1"/>
    </row>
    <row r="8158" spans="7:7" x14ac:dyDescent="0.35">
      <c r="G8158" s="1"/>
    </row>
    <row r="8159" spans="7:7" x14ac:dyDescent="0.35">
      <c r="G8159" s="1"/>
    </row>
    <row r="8160" spans="7:7" x14ac:dyDescent="0.35">
      <c r="G8160" s="1"/>
    </row>
    <row r="8161" spans="7:7" x14ac:dyDescent="0.35">
      <c r="G8161" s="1"/>
    </row>
    <row r="8162" spans="7:7" x14ac:dyDescent="0.35">
      <c r="G8162" s="1"/>
    </row>
    <row r="8163" spans="7:7" x14ac:dyDescent="0.35">
      <c r="G8163" s="1"/>
    </row>
    <row r="8164" spans="7:7" x14ac:dyDescent="0.35">
      <c r="G8164" s="1"/>
    </row>
    <row r="8165" spans="7:7" x14ac:dyDescent="0.35">
      <c r="G8165" s="1"/>
    </row>
    <row r="8166" spans="7:7" x14ac:dyDescent="0.35">
      <c r="G8166" s="1"/>
    </row>
    <row r="8167" spans="7:7" x14ac:dyDescent="0.35">
      <c r="G8167" s="1"/>
    </row>
    <row r="8168" spans="7:7" x14ac:dyDescent="0.35">
      <c r="G8168" s="1"/>
    </row>
    <row r="8169" spans="7:7" x14ac:dyDescent="0.35">
      <c r="G8169" s="1"/>
    </row>
    <row r="8170" spans="7:7" x14ac:dyDescent="0.35">
      <c r="G8170" s="1"/>
    </row>
    <row r="8171" spans="7:7" x14ac:dyDescent="0.35">
      <c r="G8171" s="1"/>
    </row>
    <row r="8172" spans="7:7" x14ac:dyDescent="0.35">
      <c r="G8172" s="1"/>
    </row>
    <row r="8173" spans="7:7" x14ac:dyDescent="0.35">
      <c r="G8173" s="1"/>
    </row>
    <row r="8174" spans="7:7" x14ac:dyDescent="0.35">
      <c r="G8174" s="1"/>
    </row>
    <row r="8175" spans="7:7" x14ac:dyDescent="0.35">
      <c r="G8175" s="1"/>
    </row>
    <row r="8176" spans="7:7" x14ac:dyDescent="0.35">
      <c r="G8176" s="1"/>
    </row>
    <row r="8177" spans="7:7" x14ac:dyDescent="0.35">
      <c r="G8177" s="1"/>
    </row>
    <row r="8178" spans="7:7" x14ac:dyDescent="0.35">
      <c r="G8178" s="1"/>
    </row>
    <row r="8179" spans="7:7" x14ac:dyDescent="0.35">
      <c r="G8179" s="1"/>
    </row>
    <row r="8180" spans="7:7" x14ac:dyDescent="0.35">
      <c r="G8180" s="1"/>
    </row>
    <row r="8181" spans="7:7" x14ac:dyDescent="0.35">
      <c r="G8181" s="1"/>
    </row>
    <row r="8182" spans="7:7" x14ac:dyDescent="0.35">
      <c r="G8182" s="1"/>
    </row>
    <row r="8183" spans="7:7" x14ac:dyDescent="0.35">
      <c r="G8183" s="1"/>
    </row>
    <row r="8184" spans="7:7" x14ac:dyDescent="0.35">
      <c r="G8184" s="1"/>
    </row>
    <row r="8185" spans="7:7" x14ac:dyDescent="0.35">
      <c r="G8185" s="1"/>
    </row>
    <row r="8186" spans="7:7" x14ac:dyDescent="0.35">
      <c r="G8186" s="1"/>
    </row>
    <row r="8187" spans="7:7" x14ac:dyDescent="0.35">
      <c r="G8187" s="1"/>
    </row>
    <row r="8188" spans="7:7" x14ac:dyDescent="0.35">
      <c r="G8188" s="1"/>
    </row>
    <row r="8189" spans="7:7" x14ac:dyDescent="0.35">
      <c r="G8189" s="1"/>
    </row>
    <row r="8190" spans="7:7" x14ac:dyDescent="0.35">
      <c r="G8190" s="1"/>
    </row>
    <row r="8191" spans="7:7" x14ac:dyDescent="0.35">
      <c r="G8191" s="1"/>
    </row>
    <row r="8192" spans="7:7" x14ac:dyDescent="0.35">
      <c r="G8192" s="1"/>
    </row>
    <row r="8193" spans="7:7" x14ac:dyDescent="0.35">
      <c r="G8193" s="1"/>
    </row>
    <row r="8194" spans="7:7" x14ac:dyDescent="0.35">
      <c r="G8194" s="1"/>
    </row>
    <row r="8195" spans="7:7" x14ac:dyDescent="0.35">
      <c r="G8195" s="1"/>
    </row>
    <row r="8196" spans="7:7" x14ac:dyDescent="0.35">
      <c r="G8196" s="1"/>
    </row>
    <row r="8197" spans="7:7" x14ac:dyDescent="0.35">
      <c r="G8197" s="1"/>
    </row>
    <row r="8198" spans="7:7" x14ac:dyDescent="0.35">
      <c r="G8198" s="1"/>
    </row>
    <row r="8199" spans="7:7" x14ac:dyDescent="0.35">
      <c r="G8199" s="1"/>
    </row>
    <row r="8200" spans="7:7" x14ac:dyDescent="0.35">
      <c r="G8200" s="1"/>
    </row>
    <row r="8201" spans="7:7" x14ac:dyDescent="0.35">
      <c r="G8201" s="1"/>
    </row>
    <row r="8202" spans="7:7" x14ac:dyDescent="0.35">
      <c r="G8202" s="1"/>
    </row>
    <row r="8203" spans="7:7" x14ac:dyDescent="0.35">
      <c r="G8203" s="1"/>
    </row>
    <row r="8204" spans="7:7" x14ac:dyDescent="0.35">
      <c r="G8204" s="1"/>
    </row>
    <row r="8205" spans="7:7" x14ac:dyDescent="0.35">
      <c r="G8205" s="1"/>
    </row>
    <row r="8206" spans="7:7" x14ac:dyDescent="0.35">
      <c r="G8206" s="1"/>
    </row>
    <row r="8207" spans="7:7" x14ac:dyDescent="0.35">
      <c r="G8207" s="1"/>
    </row>
    <row r="8208" spans="7:7" x14ac:dyDescent="0.35">
      <c r="G8208" s="1"/>
    </row>
    <row r="8209" spans="7:7" x14ac:dyDescent="0.35">
      <c r="G8209" s="1"/>
    </row>
    <row r="8210" spans="7:7" x14ac:dyDescent="0.35">
      <c r="G8210" s="1"/>
    </row>
    <row r="8211" spans="7:7" x14ac:dyDescent="0.35">
      <c r="G8211" s="1"/>
    </row>
    <row r="8212" spans="7:7" x14ac:dyDescent="0.35">
      <c r="G8212" s="1"/>
    </row>
    <row r="8213" spans="7:7" x14ac:dyDescent="0.35">
      <c r="G8213" s="1"/>
    </row>
    <row r="8214" spans="7:7" x14ac:dyDescent="0.35">
      <c r="G8214" s="1"/>
    </row>
    <row r="8215" spans="7:7" x14ac:dyDescent="0.35">
      <c r="G8215" s="1"/>
    </row>
    <row r="8216" spans="7:7" x14ac:dyDescent="0.35">
      <c r="G8216" s="1"/>
    </row>
    <row r="8217" spans="7:7" x14ac:dyDescent="0.35">
      <c r="G8217" s="1"/>
    </row>
    <row r="8218" spans="7:7" x14ac:dyDescent="0.35">
      <c r="G8218" s="1"/>
    </row>
    <row r="8219" spans="7:7" x14ac:dyDescent="0.35">
      <c r="G8219" s="1"/>
    </row>
    <row r="8220" spans="7:7" x14ac:dyDescent="0.35">
      <c r="G8220" s="1"/>
    </row>
    <row r="8221" spans="7:7" x14ac:dyDescent="0.35">
      <c r="G8221" s="1"/>
    </row>
    <row r="8222" spans="7:7" x14ac:dyDescent="0.35">
      <c r="G8222" s="1"/>
    </row>
    <row r="8223" spans="7:7" x14ac:dyDescent="0.35">
      <c r="G8223" s="1"/>
    </row>
    <row r="8224" spans="7:7" x14ac:dyDescent="0.35">
      <c r="G8224" s="1"/>
    </row>
    <row r="8225" spans="7:7" x14ac:dyDescent="0.35">
      <c r="G8225" s="1"/>
    </row>
    <row r="8226" spans="7:7" x14ac:dyDescent="0.35">
      <c r="G8226" s="1"/>
    </row>
    <row r="8227" spans="7:7" x14ac:dyDescent="0.35">
      <c r="G8227" s="1"/>
    </row>
    <row r="8228" spans="7:7" x14ac:dyDescent="0.35">
      <c r="G8228" s="1"/>
    </row>
    <row r="8229" spans="7:7" x14ac:dyDescent="0.35">
      <c r="G8229" s="1"/>
    </row>
    <row r="8230" spans="7:7" x14ac:dyDescent="0.35">
      <c r="G8230" s="1"/>
    </row>
    <row r="8231" spans="7:7" x14ac:dyDescent="0.35">
      <c r="G8231" s="1"/>
    </row>
    <row r="8232" spans="7:7" x14ac:dyDescent="0.35">
      <c r="G8232" s="1"/>
    </row>
    <row r="8233" spans="7:7" x14ac:dyDescent="0.35">
      <c r="G8233" s="1"/>
    </row>
    <row r="8234" spans="7:7" x14ac:dyDescent="0.35">
      <c r="G8234" s="1"/>
    </row>
    <row r="8235" spans="7:7" x14ac:dyDescent="0.35">
      <c r="G8235" s="1"/>
    </row>
    <row r="8236" spans="7:7" x14ac:dyDescent="0.35">
      <c r="G8236" s="1"/>
    </row>
    <row r="8237" spans="7:7" x14ac:dyDescent="0.35">
      <c r="G8237" s="1"/>
    </row>
    <row r="8238" spans="7:7" x14ac:dyDescent="0.35">
      <c r="G8238" s="1"/>
    </row>
    <row r="8239" spans="7:7" x14ac:dyDescent="0.35">
      <c r="G8239" s="1"/>
    </row>
    <row r="8240" spans="7:7" x14ac:dyDescent="0.35">
      <c r="G8240" s="1"/>
    </row>
    <row r="8241" spans="7:7" x14ac:dyDescent="0.35">
      <c r="G8241" s="1"/>
    </row>
    <row r="8242" spans="7:7" x14ac:dyDescent="0.35">
      <c r="G8242" s="1"/>
    </row>
    <row r="8243" spans="7:7" x14ac:dyDescent="0.35">
      <c r="G8243" s="1"/>
    </row>
    <row r="8244" spans="7:7" x14ac:dyDescent="0.35">
      <c r="G8244" s="1"/>
    </row>
    <row r="8245" spans="7:7" x14ac:dyDescent="0.35">
      <c r="G8245" s="1"/>
    </row>
    <row r="8246" spans="7:7" x14ac:dyDescent="0.35">
      <c r="G8246" s="1"/>
    </row>
    <row r="8247" spans="7:7" x14ac:dyDescent="0.35">
      <c r="G8247" s="1"/>
    </row>
    <row r="8248" spans="7:7" x14ac:dyDescent="0.35">
      <c r="G8248" s="1"/>
    </row>
    <row r="8249" spans="7:7" x14ac:dyDescent="0.35">
      <c r="G8249" s="1"/>
    </row>
    <row r="8250" spans="7:7" x14ac:dyDescent="0.35">
      <c r="G8250" s="1"/>
    </row>
    <row r="8251" spans="7:7" x14ac:dyDescent="0.35">
      <c r="G8251" s="1"/>
    </row>
    <row r="8252" spans="7:7" x14ac:dyDescent="0.35">
      <c r="G8252" s="1"/>
    </row>
    <row r="8253" spans="7:7" x14ac:dyDescent="0.35">
      <c r="G8253" s="1"/>
    </row>
    <row r="8254" spans="7:7" x14ac:dyDescent="0.35">
      <c r="G8254" s="1"/>
    </row>
    <row r="8255" spans="7:7" x14ac:dyDescent="0.35">
      <c r="G8255" s="1"/>
    </row>
    <row r="8256" spans="7:7" x14ac:dyDescent="0.35">
      <c r="G8256" s="1"/>
    </row>
    <row r="8257" spans="7:7" x14ac:dyDescent="0.35">
      <c r="G8257" s="1"/>
    </row>
    <row r="8258" spans="7:7" x14ac:dyDescent="0.35">
      <c r="G8258" s="1"/>
    </row>
    <row r="8259" spans="7:7" x14ac:dyDescent="0.35">
      <c r="G8259" s="1"/>
    </row>
    <row r="8260" spans="7:7" x14ac:dyDescent="0.35">
      <c r="G8260" s="1"/>
    </row>
    <row r="8261" spans="7:7" x14ac:dyDescent="0.35">
      <c r="G8261" s="1"/>
    </row>
    <row r="8262" spans="7:7" x14ac:dyDescent="0.35">
      <c r="G8262" s="1"/>
    </row>
    <row r="8263" spans="7:7" x14ac:dyDescent="0.35">
      <c r="G8263" s="1"/>
    </row>
    <row r="8264" spans="7:7" x14ac:dyDescent="0.35">
      <c r="G8264" s="1"/>
    </row>
    <row r="8265" spans="7:7" x14ac:dyDescent="0.35">
      <c r="G8265" s="1"/>
    </row>
    <row r="8266" spans="7:7" x14ac:dyDescent="0.35">
      <c r="G8266" s="1"/>
    </row>
    <row r="8267" spans="7:7" x14ac:dyDescent="0.35">
      <c r="G8267" s="1"/>
    </row>
    <row r="8268" spans="7:7" x14ac:dyDescent="0.35">
      <c r="G8268" s="1"/>
    </row>
    <row r="8269" spans="7:7" x14ac:dyDescent="0.35">
      <c r="G8269" s="1"/>
    </row>
    <row r="8270" spans="7:7" x14ac:dyDescent="0.35">
      <c r="G8270" s="1"/>
    </row>
    <row r="8271" spans="7:7" x14ac:dyDescent="0.35">
      <c r="G8271" s="1"/>
    </row>
    <row r="8272" spans="7:7" x14ac:dyDescent="0.35">
      <c r="G8272" s="1"/>
    </row>
    <row r="8273" spans="7:7" x14ac:dyDescent="0.35">
      <c r="G8273" s="1"/>
    </row>
    <row r="8274" spans="7:7" x14ac:dyDescent="0.35">
      <c r="G8274" s="1"/>
    </row>
    <row r="8275" spans="7:7" x14ac:dyDescent="0.35">
      <c r="G8275" s="1"/>
    </row>
    <row r="8276" spans="7:7" x14ac:dyDescent="0.35">
      <c r="G8276" s="1"/>
    </row>
    <row r="8277" spans="7:7" x14ac:dyDescent="0.35">
      <c r="G8277" s="1"/>
    </row>
    <row r="8278" spans="7:7" x14ac:dyDescent="0.35">
      <c r="G8278" s="1"/>
    </row>
    <row r="8279" spans="7:7" x14ac:dyDescent="0.35">
      <c r="G8279" s="1"/>
    </row>
    <row r="8280" spans="7:7" x14ac:dyDescent="0.35">
      <c r="G8280" s="1"/>
    </row>
    <row r="8281" spans="7:7" x14ac:dyDescent="0.35">
      <c r="G8281" s="1"/>
    </row>
    <row r="8282" spans="7:7" x14ac:dyDescent="0.35">
      <c r="G8282" s="1"/>
    </row>
    <row r="8283" spans="7:7" x14ac:dyDescent="0.35">
      <c r="G8283" s="1"/>
    </row>
    <row r="8284" spans="7:7" x14ac:dyDescent="0.35">
      <c r="G8284" s="1"/>
    </row>
    <row r="8285" spans="7:7" x14ac:dyDescent="0.35">
      <c r="G8285" s="1"/>
    </row>
    <row r="8286" spans="7:7" x14ac:dyDescent="0.35">
      <c r="G8286" s="1"/>
    </row>
    <row r="8287" spans="7:7" x14ac:dyDescent="0.35">
      <c r="G8287" s="1"/>
    </row>
    <row r="8288" spans="7:7" x14ac:dyDescent="0.35">
      <c r="G8288" s="1"/>
    </row>
    <row r="8289" spans="7:7" x14ac:dyDescent="0.35">
      <c r="G8289" s="1"/>
    </row>
    <row r="8290" spans="7:7" x14ac:dyDescent="0.35">
      <c r="G8290" s="1"/>
    </row>
    <row r="8291" spans="7:7" x14ac:dyDescent="0.35">
      <c r="G8291" s="1"/>
    </row>
    <row r="8292" spans="7:7" x14ac:dyDescent="0.35">
      <c r="G8292" s="1"/>
    </row>
    <row r="8293" spans="7:7" x14ac:dyDescent="0.35">
      <c r="G8293" s="1"/>
    </row>
    <row r="8294" spans="7:7" x14ac:dyDescent="0.35">
      <c r="G8294" s="1"/>
    </row>
    <row r="8295" spans="7:7" x14ac:dyDescent="0.35">
      <c r="G8295" s="1"/>
    </row>
    <row r="8296" spans="7:7" x14ac:dyDescent="0.35">
      <c r="G8296" s="1"/>
    </row>
    <row r="8297" spans="7:7" x14ac:dyDescent="0.35">
      <c r="G8297" s="1"/>
    </row>
    <row r="8298" spans="7:7" x14ac:dyDescent="0.35">
      <c r="G8298" s="1"/>
    </row>
    <row r="8299" spans="7:7" x14ac:dyDescent="0.35">
      <c r="G8299" s="1"/>
    </row>
    <row r="8300" spans="7:7" x14ac:dyDescent="0.35">
      <c r="G8300" s="1"/>
    </row>
    <row r="8301" spans="7:7" x14ac:dyDescent="0.35">
      <c r="G8301" s="1"/>
    </row>
    <row r="8302" spans="7:7" x14ac:dyDescent="0.35">
      <c r="G8302" s="1"/>
    </row>
    <row r="8303" spans="7:7" x14ac:dyDescent="0.35">
      <c r="G8303" s="1"/>
    </row>
    <row r="8304" spans="7:7" x14ac:dyDescent="0.35">
      <c r="G8304" s="1"/>
    </row>
    <row r="8305" spans="7:7" x14ac:dyDescent="0.35">
      <c r="G8305" s="1"/>
    </row>
    <row r="8306" spans="7:7" x14ac:dyDescent="0.35">
      <c r="G8306" s="1"/>
    </row>
    <row r="8307" spans="7:7" x14ac:dyDescent="0.35">
      <c r="G8307" s="1"/>
    </row>
    <row r="8308" spans="7:7" x14ac:dyDescent="0.35">
      <c r="G8308" s="1"/>
    </row>
    <row r="8309" spans="7:7" x14ac:dyDescent="0.35">
      <c r="G8309" s="1"/>
    </row>
    <row r="8310" spans="7:7" x14ac:dyDescent="0.35">
      <c r="G8310" s="1"/>
    </row>
    <row r="8311" spans="7:7" x14ac:dyDescent="0.35">
      <c r="G8311" s="1"/>
    </row>
    <row r="8312" spans="7:7" x14ac:dyDescent="0.35">
      <c r="G8312" s="1"/>
    </row>
    <row r="8313" spans="7:7" x14ac:dyDescent="0.35">
      <c r="G8313" s="1"/>
    </row>
    <row r="8314" spans="7:7" x14ac:dyDescent="0.35">
      <c r="G8314" s="1"/>
    </row>
    <row r="8315" spans="7:7" x14ac:dyDescent="0.35">
      <c r="G8315" s="1"/>
    </row>
    <row r="8316" spans="7:7" x14ac:dyDescent="0.35">
      <c r="G8316" s="1"/>
    </row>
    <row r="8317" spans="7:7" x14ac:dyDescent="0.35">
      <c r="G8317" s="1"/>
    </row>
    <row r="8318" spans="7:7" x14ac:dyDescent="0.35">
      <c r="G8318" s="1"/>
    </row>
    <row r="8319" spans="7:7" x14ac:dyDescent="0.35">
      <c r="G8319" s="1"/>
    </row>
    <row r="8320" spans="7:7" x14ac:dyDescent="0.35">
      <c r="G8320" s="1"/>
    </row>
    <row r="8321" spans="7:7" x14ac:dyDescent="0.35">
      <c r="G8321" s="1"/>
    </row>
    <row r="8322" spans="7:7" x14ac:dyDescent="0.35">
      <c r="G8322" s="1"/>
    </row>
    <row r="8323" spans="7:7" x14ac:dyDescent="0.35">
      <c r="G8323" s="1"/>
    </row>
    <row r="8324" spans="7:7" x14ac:dyDescent="0.35">
      <c r="G8324" s="1"/>
    </row>
    <row r="8325" spans="7:7" x14ac:dyDescent="0.35">
      <c r="G8325" s="1"/>
    </row>
    <row r="8326" spans="7:7" x14ac:dyDescent="0.35">
      <c r="G8326" s="1"/>
    </row>
    <row r="8327" spans="7:7" x14ac:dyDescent="0.35">
      <c r="G8327" s="1"/>
    </row>
    <row r="8328" spans="7:7" x14ac:dyDescent="0.35">
      <c r="G8328" s="1"/>
    </row>
    <row r="8329" spans="7:7" x14ac:dyDescent="0.35">
      <c r="G8329" s="1"/>
    </row>
    <row r="8330" spans="7:7" x14ac:dyDescent="0.35">
      <c r="G8330" s="1"/>
    </row>
    <row r="8331" spans="7:7" x14ac:dyDescent="0.35">
      <c r="G8331" s="1"/>
    </row>
    <row r="8332" spans="7:7" x14ac:dyDescent="0.35">
      <c r="G8332" s="1"/>
    </row>
    <row r="8333" spans="7:7" x14ac:dyDescent="0.35">
      <c r="G8333" s="1"/>
    </row>
    <row r="8334" spans="7:7" x14ac:dyDescent="0.35">
      <c r="G8334" s="1"/>
    </row>
    <row r="8335" spans="7:7" x14ac:dyDescent="0.35">
      <c r="G8335" s="1"/>
    </row>
    <row r="8336" spans="7:7" x14ac:dyDescent="0.35">
      <c r="G8336" s="1"/>
    </row>
    <row r="8337" spans="7:7" x14ac:dyDescent="0.35">
      <c r="G8337" s="1"/>
    </row>
    <row r="8338" spans="7:7" x14ac:dyDescent="0.35">
      <c r="G8338" s="1"/>
    </row>
    <row r="8339" spans="7:7" x14ac:dyDescent="0.35">
      <c r="G8339" s="1"/>
    </row>
    <row r="8340" spans="7:7" x14ac:dyDescent="0.35">
      <c r="G8340" s="1"/>
    </row>
    <row r="8341" spans="7:7" x14ac:dyDescent="0.35">
      <c r="G8341" s="1"/>
    </row>
    <row r="8342" spans="7:7" x14ac:dyDescent="0.35">
      <c r="G8342" s="1"/>
    </row>
    <row r="8343" spans="7:7" x14ac:dyDescent="0.35">
      <c r="G8343" s="1"/>
    </row>
    <row r="8344" spans="7:7" x14ac:dyDescent="0.35">
      <c r="G8344" s="1"/>
    </row>
    <row r="8345" spans="7:7" x14ac:dyDescent="0.35">
      <c r="G8345" s="1"/>
    </row>
    <row r="8346" spans="7:7" x14ac:dyDescent="0.35">
      <c r="G8346" s="1"/>
    </row>
    <row r="8347" spans="7:7" x14ac:dyDescent="0.35">
      <c r="G8347" s="1"/>
    </row>
    <row r="8348" spans="7:7" x14ac:dyDescent="0.35">
      <c r="G8348" s="1"/>
    </row>
    <row r="8349" spans="7:7" x14ac:dyDescent="0.35">
      <c r="G8349" s="1"/>
    </row>
    <row r="8350" spans="7:7" x14ac:dyDescent="0.35">
      <c r="G8350" s="1"/>
    </row>
    <row r="8351" spans="7:7" x14ac:dyDescent="0.35">
      <c r="G8351" s="1"/>
    </row>
    <row r="8352" spans="7:7" x14ac:dyDescent="0.35">
      <c r="G8352" s="1"/>
    </row>
    <row r="8353" spans="7:7" x14ac:dyDescent="0.35">
      <c r="G8353" s="1"/>
    </row>
    <row r="8354" spans="7:7" x14ac:dyDescent="0.35">
      <c r="G8354" s="1"/>
    </row>
    <row r="8355" spans="7:7" x14ac:dyDescent="0.35">
      <c r="G8355" s="1"/>
    </row>
    <row r="8356" spans="7:7" x14ac:dyDescent="0.35">
      <c r="G8356" s="1"/>
    </row>
    <row r="8357" spans="7:7" x14ac:dyDescent="0.35">
      <c r="G8357" s="1"/>
    </row>
    <row r="8358" spans="7:7" x14ac:dyDescent="0.35">
      <c r="G8358" s="1"/>
    </row>
    <row r="8359" spans="7:7" x14ac:dyDescent="0.35">
      <c r="G8359" s="1"/>
    </row>
    <row r="8360" spans="7:7" x14ac:dyDescent="0.35">
      <c r="G8360" s="1"/>
    </row>
    <row r="8361" spans="7:7" x14ac:dyDescent="0.35">
      <c r="G8361" s="1"/>
    </row>
    <row r="8362" spans="7:7" x14ac:dyDescent="0.35">
      <c r="G8362" s="1"/>
    </row>
    <row r="8363" spans="7:7" x14ac:dyDescent="0.35">
      <c r="G8363" s="1"/>
    </row>
    <row r="8364" spans="7:7" x14ac:dyDescent="0.35">
      <c r="G8364" s="1"/>
    </row>
    <row r="8365" spans="7:7" x14ac:dyDescent="0.35">
      <c r="G8365" s="1"/>
    </row>
    <row r="8366" spans="7:7" x14ac:dyDescent="0.35">
      <c r="G8366" s="1"/>
    </row>
    <row r="8367" spans="7:7" x14ac:dyDescent="0.35">
      <c r="G8367" s="1"/>
    </row>
    <row r="8368" spans="7:7" x14ac:dyDescent="0.35">
      <c r="G8368" s="1"/>
    </row>
    <row r="8369" spans="7:7" x14ac:dyDescent="0.35">
      <c r="G8369" s="1"/>
    </row>
    <row r="8370" spans="7:7" x14ac:dyDescent="0.35">
      <c r="G8370" s="1"/>
    </row>
    <row r="8371" spans="7:7" x14ac:dyDescent="0.35">
      <c r="G8371" s="1"/>
    </row>
    <row r="8372" spans="7:7" x14ac:dyDescent="0.35">
      <c r="G8372" s="1"/>
    </row>
    <row r="8373" spans="7:7" x14ac:dyDescent="0.35">
      <c r="G8373" s="1"/>
    </row>
    <row r="8374" spans="7:7" x14ac:dyDescent="0.35">
      <c r="G8374" s="1"/>
    </row>
    <row r="8375" spans="7:7" x14ac:dyDescent="0.35">
      <c r="G8375" s="1"/>
    </row>
    <row r="8376" spans="7:7" x14ac:dyDescent="0.35">
      <c r="G8376" s="1"/>
    </row>
    <row r="8377" spans="7:7" x14ac:dyDescent="0.35">
      <c r="G8377" s="1"/>
    </row>
    <row r="8378" spans="7:7" x14ac:dyDescent="0.35">
      <c r="G8378" s="1"/>
    </row>
    <row r="8379" spans="7:7" x14ac:dyDescent="0.35">
      <c r="G8379" s="1"/>
    </row>
    <row r="8380" spans="7:7" x14ac:dyDescent="0.35">
      <c r="G8380" s="1"/>
    </row>
    <row r="8381" spans="7:7" x14ac:dyDescent="0.35">
      <c r="G8381" s="1"/>
    </row>
    <row r="8382" spans="7:7" x14ac:dyDescent="0.35">
      <c r="G8382" s="1"/>
    </row>
    <row r="8383" spans="7:7" x14ac:dyDescent="0.35">
      <c r="G8383" s="1"/>
    </row>
    <row r="8384" spans="7:7" x14ac:dyDescent="0.35">
      <c r="G8384" s="1"/>
    </row>
    <row r="8385" spans="7:7" x14ac:dyDescent="0.35">
      <c r="G8385" s="1"/>
    </row>
    <row r="8386" spans="7:7" x14ac:dyDescent="0.35">
      <c r="G8386" s="1"/>
    </row>
    <row r="8387" spans="7:7" x14ac:dyDescent="0.35">
      <c r="G8387" s="1"/>
    </row>
    <row r="8388" spans="7:7" x14ac:dyDescent="0.35">
      <c r="G8388" s="1"/>
    </row>
    <row r="8389" spans="7:7" x14ac:dyDescent="0.35">
      <c r="G8389" s="1"/>
    </row>
    <row r="8390" spans="7:7" x14ac:dyDescent="0.35">
      <c r="G8390" s="1"/>
    </row>
    <row r="8391" spans="7:7" x14ac:dyDescent="0.35">
      <c r="G8391" s="1"/>
    </row>
    <row r="8392" spans="7:7" x14ac:dyDescent="0.35">
      <c r="G8392" s="1"/>
    </row>
    <row r="8393" spans="7:7" x14ac:dyDescent="0.35">
      <c r="G8393" s="1"/>
    </row>
    <row r="8394" spans="7:7" x14ac:dyDescent="0.35">
      <c r="G8394" s="1"/>
    </row>
    <row r="8395" spans="7:7" x14ac:dyDescent="0.35">
      <c r="G8395" s="1"/>
    </row>
    <row r="8396" spans="7:7" x14ac:dyDescent="0.35">
      <c r="G8396" s="1"/>
    </row>
    <row r="8397" spans="7:7" x14ac:dyDescent="0.35">
      <c r="G8397" s="1"/>
    </row>
    <row r="8398" spans="7:7" x14ac:dyDescent="0.35">
      <c r="G8398" s="1"/>
    </row>
    <row r="8399" spans="7:7" x14ac:dyDescent="0.35">
      <c r="G8399" s="1"/>
    </row>
    <row r="8400" spans="7:7" x14ac:dyDescent="0.35">
      <c r="G8400" s="1"/>
    </row>
    <row r="8401" spans="7:7" x14ac:dyDescent="0.35">
      <c r="G8401" s="1"/>
    </row>
    <row r="8402" spans="7:7" x14ac:dyDescent="0.35">
      <c r="G8402" s="1"/>
    </row>
    <row r="8403" spans="7:7" x14ac:dyDescent="0.35">
      <c r="G8403" s="1"/>
    </row>
    <row r="8404" spans="7:7" x14ac:dyDescent="0.35">
      <c r="G8404" s="1"/>
    </row>
    <row r="8405" spans="7:7" x14ac:dyDescent="0.35">
      <c r="G8405" s="1"/>
    </row>
    <row r="8406" spans="7:7" x14ac:dyDescent="0.35">
      <c r="G8406" s="1"/>
    </row>
    <row r="8407" spans="7:7" x14ac:dyDescent="0.35">
      <c r="G8407" s="1"/>
    </row>
    <row r="8408" spans="7:7" x14ac:dyDescent="0.35">
      <c r="G8408" s="1"/>
    </row>
    <row r="8409" spans="7:7" x14ac:dyDescent="0.35">
      <c r="G8409" s="1"/>
    </row>
    <row r="8410" spans="7:7" x14ac:dyDescent="0.35">
      <c r="G8410" s="1"/>
    </row>
    <row r="8411" spans="7:7" x14ac:dyDescent="0.35">
      <c r="G8411" s="1"/>
    </row>
    <row r="8412" spans="7:7" x14ac:dyDescent="0.35">
      <c r="G8412" s="1"/>
    </row>
    <row r="8413" spans="7:7" x14ac:dyDescent="0.35">
      <c r="G8413" s="1"/>
    </row>
    <row r="8414" spans="7:7" x14ac:dyDescent="0.35">
      <c r="G8414" s="1"/>
    </row>
    <row r="8415" spans="7:7" x14ac:dyDescent="0.35">
      <c r="G8415" s="1"/>
    </row>
    <row r="8416" spans="7:7" x14ac:dyDescent="0.35">
      <c r="G8416" s="1"/>
    </row>
    <row r="8417" spans="7:7" x14ac:dyDescent="0.35">
      <c r="G8417" s="1"/>
    </row>
    <row r="8418" spans="7:7" x14ac:dyDescent="0.35">
      <c r="G8418" s="1"/>
    </row>
    <row r="8419" spans="7:7" x14ac:dyDescent="0.35">
      <c r="G8419" s="1"/>
    </row>
    <row r="8420" spans="7:7" x14ac:dyDescent="0.35">
      <c r="G8420" s="1"/>
    </row>
    <row r="8421" spans="7:7" x14ac:dyDescent="0.35">
      <c r="G8421" s="1"/>
    </row>
    <row r="8422" spans="7:7" x14ac:dyDescent="0.35">
      <c r="G8422" s="1"/>
    </row>
    <row r="8423" spans="7:7" x14ac:dyDescent="0.35">
      <c r="G8423" s="1"/>
    </row>
    <row r="8424" spans="7:7" x14ac:dyDescent="0.35">
      <c r="G8424" s="1"/>
    </row>
    <row r="8425" spans="7:7" x14ac:dyDescent="0.35">
      <c r="G8425" s="1"/>
    </row>
    <row r="8426" spans="7:7" x14ac:dyDescent="0.35">
      <c r="G8426" s="1"/>
    </row>
    <row r="8427" spans="7:7" x14ac:dyDescent="0.35">
      <c r="G8427" s="1"/>
    </row>
    <row r="8428" spans="7:7" x14ac:dyDescent="0.35">
      <c r="G8428" s="1"/>
    </row>
    <row r="8429" spans="7:7" x14ac:dyDescent="0.35">
      <c r="G8429" s="1"/>
    </row>
    <row r="8430" spans="7:7" x14ac:dyDescent="0.35">
      <c r="G8430" s="1"/>
    </row>
    <row r="8431" spans="7:7" x14ac:dyDescent="0.35">
      <c r="G8431" s="1"/>
    </row>
    <row r="8432" spans="7:7" x14ac:dyDescent="0.35">
      <c r="G8432" s="1"/>
    </row>
    <row r="8433" spans="7:7" x14ac:dyDescent="0.35">
      <c r="G8433" s="1"/>
    </row>
    <row r="8434" spans="7:7" x14ac:dyDescent="0.35">
      <c r="G8434" s="1"/>
    </row>
    <row r="8435" spans="7:7" x14ac:dyDescent="0.35">
      <c r="G8435" s="1"/>
    </row>
    <row r="8436" spans="7:7" x14ac:dyDescent="0.35">
      <c r="G8436" s="1"/>
    </row>
    <row r="8437" spans="7:7" x14ac:dyDescent="0.35">
      <c r="G8437" s="1"/>
    </row>
    <row r="8438" spans="7:7" x14ac:dyDescent="0.35">
      <c r="G8438" s="1"/>
    </row>
    <row r="8439" spans="7:7" x14ac:dyDescent="0.35">
      <c r="G8439" s="1"/>
    </row>
    <row r="8440" spans="7:7" x14ac:dyDescent="0.35">
      <c r="G8440" s="1"/>
    </row>
    <row r="8441" spans="7:7" x14ac:dyDescent="0.35">
      <c r="G8441" s="1"/>
    </row>
    <row r="8442" spans="7:7" x14ac:dyDescent="0.35">
      <c r="G8442" s="1"/>
    </row>
    <row r="8443" spans="7:7" x14ac:dyDescent="0.35">
      <c r="G8443" s="1"/>
    </row>
    <row r="8444" spans="7:7" x14ac:dyDescent="0.35">
      <c r="G8444" s="1"/>
    </row>
    <row r="8445" spans="7:7" x14ac:dyDescent="0.35">
      <c r="G8445" s="1"/>
    </row>
    <row r="8446" spans="7:7" x14ac:dyDescent="0.35">
      <c r="G8446" s="1"/>
    </row>
    <row r="8447" spans="7:7" x14ac:dyDescent="0.35">
      <c r="G8447" s="1"/>
    </row>
    <row r="8448" spans="7:7" x14ac:dyDescent="0.35">
      <c r="G8448" s="1"/>
    </row>
    <row r="8449" spans="7:7" x14ac:dyDescent="0.35">
      <c r="G8449" s="1"/>
    </row>
    <row r="8450" spans="7:7" x14ac:dyDescent="0.35">
      <c r="G8450" s="1"/>
    </row>
    <row r="8451" spans="7:7" x14ac:dyDescent="0.35">
      <c r="G8451" s="1"/>
    </row>
    <row r="8452" spans="7:7" x14ac:dyDescent="0.35">
      <c r="G8452" s="1"/>
    </row>
    <row r="8453" spans="7:7" x14ac:dyDescent="0.35">
      <c r="G8453" s="1"/>
    </row>
    <row r="8454" spans="7:7" x14ac:dyDescent="0.35">
      <c r="G8454" s="1"/>
    </row>
    <row r="8455" spans="7:7" x14ac:dyDescent="0.35">
      <c r="G8455" s="1"/>
    </row>
    <row r="8456" spans="7:7" x14ac:dyDescent="0.35">
      <c r="G8456" s="1"/>
    </row>
    <row r="8457" spans="7:7" x14ac:dyDescent="0.35">
      <c r="G8457" s="1"/>
    </row>
    <row r="8458" spans="7:7" x14ac:dyDescent="0.35">
      <c r="G8458" s="1"/>
    </row>
    <row r="8459" spans="7:7" x14ac:dyDescent="0.35">
      <c r="G8459" s="1"/>
    </row>
    <row r="8460" spans="7:7" x14ac:dyDescent="0.35">
      <c r="G8460" s="1"/>
    </row>
    <row r="8461" spans="7:7" x14ac:dyDescent="0.35">
      <c r="G8461" s="1"/>
    </row>
    <row r="8462" spans="7:7" x14ac:dyDescent="0.35">
      <c r="G8462" s="1"/>
    </row>
    <row r="8463" spans="7:7" x14ac:dyDescent="0.35">
      <c r="G8463" s="1"/>
    </row>
    <row r="8464" spans="7:7" x14ac:dyDescent="0.35">
      <c r="G8464" s="1"/>
    </row>
    <row r="8465" spans="7:7" x14ac:dyDescent="0.35">
      <c r="G8465" s="1"/>
    </row>
    <row r="8466" spans="7:7" x14ac:dyDescent="0.35">
      <c r="G8466" s="1"/>
    </row>
    <row r="8467" spans="7:7" x14ac:dyDescent="0.35">
      <c r="G8467" s="1"/>
    </row>
    <row r="8468" spans="7:7" x14ac:dyDescent="0.35">
      <c r="G8468" s="1"/>
    </row>
    <row r="8469" spans="7:7" x14ac:dyDescent="0.35">
      <c r="G8469" s="1"/>
    </row>
    <row r="8470" spans="7:7" x14ac:dyDescent="0.35">
      <c r="G8470" s="1"/>
    </row>
    <row r="8471" spans="7:7" x14ac:dyDescent="0.35">
      <c r="G8471" s="1"/>
    </row>
    <row r="8472" spans="7:7" x14ac:dyDescent="0.35">
      <c r="G8472" s="1"/>
    </row>
    <row r="8473" spans="7:7" x14ac:dyDescent="0.35">
      <c r="G8473" s="1"/>
    </row>
    <row r="8474" spans="7:7" x14ac:dyDescent="0.35">
      <c r="G8474" s="1"/>
    </row>
    <row r="8475" spans="7:7" x14ac:dyDescent="0.35">
      <c r="G8475" s="1"/>
    </row>
    <row r="8476" spans="7:7" x14ac:dyDescent="0.35">
      <c r="G8476" s="1"/>
    </row>
    <row r="8477" spans="7:7" x14ac:dyDescent="0.35">
      <c r="G8477" s="1"/>
    </row>
    <row r="8478" spans="7:7" x14ac:dyDescent="0.35">
      <c r="G8478" s="1"/>
    </row>
    <row r="8479" spans="7:7" x14ac:dyDescent="0.35">
      <c r="G8479" s="1"/>
    </row>
    <row r="8480" spans="7:7" x14ac:dyDescent="0.35">
      <c r="G8480" s="1"/>
    </row>
    <row r="8481" spans="7:7" x14ac:dyDescent="0.35">
      <c r="G8481" s="1"/>
    </row>
    <row r="8482" spans="7:7" x14ac:dyDescent="0.35">
      <c r="G8482" s="1"/>
    </row>
    <row r="8483" spans="7:7" x14ac:dyDescent="0.35">
      <c r="G8483" s="1"/>
    </row>
    <row r="8484" spans="7:7" x14ac:dyDescent="0.35">
      <c r="G8484" s="1"/>
    </row>
    <row r="8485" spans="7:7" x14ac:dyDescent="0.35">
      <c r="G8485" s="1"/>
    </row>
    <row r="8486" spans="7:7" x14ac:dyDescent="0.35">
      <c r="G8486" s="1"/>
    </row>
    <row r="8487" spans="7:7" x14ac:dyDescent="0.35">
      <c r="G8487" s="1"/>
    </row>
    <row r="8488" spans="7:7" x14ac:dyDescent="0.35">
      <c r="G8488" s="1"/>
    </row>
    <row r="8489" spans="7:7" x14ac:dyDescent="0.35">
      <c r="G8489" s="1"/>
    </row>
    <row r="8490" spans="7:7" x14ac:dyDescent="0.35">
      <c r="G8490" s="1"/>
    </row>
    <row r="8491" spans="7:7" x14ac:dyDescent="0.35">
      <c r="G8491" s="1"/>
    </row>
    <row r="8492" spans="7:7" x14ac:dyDescent="0.35">
      <c r="G8492" s="1"/>
    </row>
    <row r="8493" spans="7:7" x14ac:dyDescent="0.35">
      <c r="G8493" s="1"/>
    </row>
    <row r="8494" spans="7:7" x14ac:dyDescent="0.35">
      <c r="G8494" s="1"/>
    </row>
    <row r="8495" spans="7:7" x14ac:dyDescent="0.35">
      <c r="G8495" s="1"/>
    </row>
    <row r="8496" spans="7:7" x14ac:dyDescent="0.35">
      <c r="G8496" s="1"/>
    </row>
    <row r="8497" spans="7:7" x14ac:dyDescent="0.35">
      <c r="G8497" s="1"/>
    </row>
    <row r="8498" spans="7:7" x14ac:dyDescent="0.35">
      <c r="G8498" s="1"/>
    </row>
    <row r="8499" spans="7:7" x14ac:dyDescent="0.35">
      <c r="G8499" s="1"/>
    </row>
    <row r="8500" spans="7:7" x14ac:dyDescent="0.35">
      <c r="G8500" s="1"/>
    </row>
    <row r="8501" spans="7:7" x14ac:dyDescent="0.35">
      <c r="G8501" s="1"/>
    </row>
    <row r="8502" spans="7:7" x14ac:dyDescent="0.35">
      <c r="G8502" s="1"/>
    </row>
    <row r="8503" spans="7:7" x14ac:dyDescent="0.35">
      <c r="G8503" s="1"/>
    </row>
    <row r="8504" spans="7:7" x14ac:dyDescent="0.35">
      <c r="G8504" s="1"/>
    </row>
    <row r="8505" spans="7:7" x14ac:dyDescent="0.35">
      <c r="G8505" s="1"/>
    </row>
    <row r="8506" spans="7:7" x14ac:dyDescent="0.35">
      <c r="G8506" s="1"/>
    </row>
    <row r="8507" spans="7:7" x14ac:dyDescent="0.35">
      <c r="G8507" s="1"/>
    </row>
    <row r="8508" spans="7:7" x14ac:dyDescent="0.35">
      <c r="G8508" s="1"/>
    </row>
    <row r="8509" spans="7:7" x14ac:dyDescent="0.35">
      <c r="G8509" s="1"/>
    </row>
    <row r="8510" spans="7:7" x14ac:dyDescent="0.35">
      <c r="G8510" s="1"/>
    </row>
    <row r="8511" spans="7:7" x14ac:dyDescent="0.35">
      <c r="G8511" s="1"/>
    </row>
    <row r="8512" spans="7:7" x14ac:dyDescent="0.35">
      <c r="G8512" s="1"/>
    </row>
    <row r="8513" spans="7:7" x14ac:dyDescent="0.35">
      <c r="G8513" s="1"/>
    </row>
    <row r="8514" spans="7:7" x14ac:dyDescent="0.35">
      <c r="G8514" s="1"/>
    </row>
    <row r="8515" spans="7:7" x14ac:dyDescent="0.35">
      <c r="G8515" s="1"/>
    </row>
    <row r="8516" spans="7:7" x14ac:dyDescent="0.35">
      <c r="G8516" s="1"/>
    </row>
    <row r="8517" spans="7:7" x14ac:dyDescent="0.35">
      <c r="G8517" s="1"/>
    </row>
    <row r="8518" spans="7:7" x14ac:dyDescent="0.35">
      <c r="G8518" s="1"/>
    </row>
    <row r="8519" spans="7:7" x14ac:dyDescent="0.35">
      <c r="G8519" s="1"/>
    </row>
    <row r="8520" spans="7:7" x14ac:dyDescent="0.35">
      <c r="G8520" s="1"/>
    </row>
    <row r="8521" spans="7:7" x14ac:dyDescent="0.35">
      <c r="G8521" s="1"/>
    </row>
    <row r="8522" spans="7:7" x14ac:dyDescent="0.35">
      <c r="G8522" s="1"/>
    </row>
    <row r="8523" spans="7:7" x14ac:dyDescent="0.35">
      <c r="G8523" s="1"/>
    </row>
    <row r="8524" spans="7:7" x14ac:dyDescent="0.35">
      <c r="G8524" s="1"/>
    </row>
    <row r="8525" spans="7:7" x14ac:dyDescent="0.35">
      <c r="G8525" s="1"/>
    </row>
    <row r="8526" spans="7:7" x14ac:dyDescent="0.35">
      <c r="G8526" s="1"/>
    </row>
    <row r="8527" spans="7:7" x14ac:dyDescent="0.35">
      <c r="G8527" s="1"/>
    </row>
    <row r="8528" spans="7:7" x14ac:dyDescent="0.35">
      <c r="G8528" s="1"/>
    </row>
    <row r="8529" spans="7:7" x14ac:dyDescent="0.35">
      <c r="G8529" s="1"/>
    </row>
    <row r="8530" spans="7:7" x14ac:dyDescent="0.35">
      <c r="G8530" s="1"/>
    </row>
    <row r="8531" spans="7:7" x14ac:dyDescent="0.35">
      <c r="G8531" s="1"/>
    </row>
    <row r="8532" spans="7:7" x14ac:dyDescent="0.35">
      <c r="G8532" s="1"/>
    </row>
    <row r="8533" spans="7:7" x14ac:dyDescent="0.35">
      <c r="G8533" s="1"/>
    </row>
    <row r="8534" spans="7:7" x14ac:dyDescent="0.35">
      <c r="G8534" s="1"/>
    </row>
    <row r="8535" spans="7:7" x14ac:dyDescent="0.35">
      <c r="G8535" s="1"/>
    </row>
    <row r="8536" spans="7:7" x14ac:dyDescent="0.35">
      <c r="G8536" s="1"/>
    </row>
    <row r="8537" spans="7:7" x14ac:dyDescent="0.35">
      <c r="G8537" s="1"/>
    </row>
    <row r="8538" spans="7:7" x14ac:dyDescent="0.35">
      <c r="G8538" s="1"/>
    </row>
    <row r="8539" spans="7:7" x14ac:dyDescent="0.35">
      <c r="G8539" s="1"/>
    </row>
    <row r="8540" spans="7:7" x14ac:dyDescent="0.35">
      <c r="G8540" s="1"/>
    </row>
    <row r="8541" spans="7:7" x14ac:dyDescent="0.35">
      <c r="G8541" s="1"/>
    </row>
    <row r="8542" spans="7:7" x14ac:dyDescent="0.35">
      <c r="G8542" s="1"/>
    </row>
    <row r="8543" spans="7:7" x14ac:dyDescent="0.35">
      <c r="G8543" s="1"/>
    </row>
    <row r="8544" spans="7:7" x14ac:dyDescent="0.35">
      <c r="G8544" s="1"/>
    </row>
    <row r="8545" spans="7:7" x14ac:dyDescent="0.35">
      <c r="G8545" s="1"/>
    </row>
    <row r="8546" spans="7:7" x14ac:dyDescent="0.35">
      <c r="G8546" s="1"/>
    </row>
    <row r="8547" spans="7:7" x14ac:dyDescent="0.35">
      <c r="G8547" s="1"/>
    </row>
    <row r="8548" spans="7:7" x14ac:dyDescent="0.35">
      <c r="G8548" s="1"/>
    </row>
    <row r="8549" spans="7:7" x14ac:dyDescent="0.35">
      <c r="G8549" s="1"/>
    </row>
    <row r="8550" spans="7:7" x14ac:dyDescent="0.35">
      <c r="G8550" s="1"/>
    </row>
    <row r="8551" spans="7:7" x14ac:dyDescent="0.35">
      <c r="G8551" s="1"/>
    </row>
    <row r="8552" spans="7:7" x14ac:dyDescent="0.35">
      <c r="G8552" s="1"/>
    </row>
    <row r="8553" spans="7:7" x14ac:dyDescent="0.35">
      <c r="G8553" s="1"/>
    </row>
    <row r="8554" spans="7:7" x14ac:dyDescent="0.35">
      <c r="G8554" s="1"/>
    </row>
    <row r="8555" spans="7:7" x14ac:dyDescent="0.35">
      <c r="G8555" s="1"/>
    </row>
    <row r="8556" spans="7:7" x14ac:dyDescent="0.35">
      <c r="G8556" s="1"/>
    </row>
    <row r="8557" spans="7:7" x14ac:dyDescent="0.35">
      <c r="G8557" s="1"/>
    </row>
    <row r="8558" spans="7:7" x14ac:dyDescent="0.35">
      <c r="G8558" s="1"/>
    </row>
    <row r="8559" spans="7:7" x14ac:dyDescent="0.35">
      <c r="G8559" s="1"/>
    </row>
    <row r="8560" spans="7:7" x14ac:dyDescent="0.35">
      <c r="G8560" s="1"/>
    </row>
    <row r="8561" spans="7:7" x14ac:dyDescent="0.35">
      <c r="G8561" s="1"/>
    </row>
    <row r="8562" spans="7:7" x14ac:dyDescent="0.35">
      <c r="G8562" s="1"/>
    </row>
    <row r="8563" spans="7:7" x14ac:dyDescent="0.35">
      <c r="G8563" s="1"/>
    </row>
    <row r="8564" spans="7:7" x14ac:dyDescent="0.35">
      <c r="G8564" s="1"/>
    </row>
    <row r="8565" spans="7:7" x14ac:dyDescent="0.35">
      <c r="G8565" s="1"/>
    </row>
    <row r="8566" spans="7:7" x14ac:dyDescent="0.35">
      <c r="G8566" s="1"/>
    </row>
    <row r="8567" spans="7:7" x14ac:dyDescent="0.35">
      <c r="G8567" s="1"/>
    </row>
    <row r="8568" spans="7:7" x14ac:dyDescent="0.35">
      <c r="G8568" s="1"/>
    </row>
    <row r="8569" spans="7:7" x14ac:dyDescent="0.35">
      <c r="G8569" s="1"/>
    </row>
    <row r="8570" spans="7:7" x14ac:dyDescent="0.35">
      <c r="G8570" s="1"/>
    </row>
    <row r="8571" spans="7:7" x14ac:dyDescent="0.35">
      <c r="G8571" s="1"/>
    </row>
    <row r="8572" spans="7:7" x14ac:dyDescent="0.35">
      <c r="G8572" s="1"/>
    </row>
    <row r="8573" spans="7:7" x14ac:dyDescent="0.35">
      <c r="G8573" s="1"/>
    </row>
    <row r="8574" spans="7:7" x14ac:dyDescent="0.35">
      <c r="G8574" s="1"/>
    </row>
    <row r="8575" spans="7:7" x14ac:dyDescent="0.35">
      <c r="G8575" s="1"/>
    </row>
    <row r="8576" spans="7:7" x14ac:dyDescent="0.35">
      <c r="G8576" s="1"/>
    </row>
    <row r="8577" spans="7:7" x14ac:dyDescent="0.35">
      <c r="G8577" s="1"/>
    </row>
    <row r="8578" spans="7:7" x14ac:dyDescent="0.35">
      <c r="G8578" s="1"/>
    </row>
    <row r="8579" spans="7:7" x14ac:dyDescent="0.35">
      <c r="G8579" s="1"/>
    </row>
    <row r="8580" spans="7:7" x14ac:dyDescent="0.35">
      <c r="G8580" s="1"/>
    </row>
    <row r="8581" spans="7:7" x14ac:dyDescent="0.35">
      <c r="G8581" s="1"/>
    </row>
    <row r="8582" spans="7:7" x14ac:dyDescent="0.35">
      <c r="G8582" s="1"/>
    </row>
    <row r="8583" spans="7:7" x14ac:dyDescent="0.35">
      <c r="G8583" s="1"/>
    </row>
    <row r="8584" spans="7:7" x14ac:dyDescent="0.35">
      <c r="G8584" s="1"/>
    </row>
    <row r="8585" spans="7:7" x14ac:dyDescent="0.35">
      <c r="G8585" s="1"/>
    </row>
    <row r="8586" spans="7:7" x14ac:dyDescent="0.35">
      <c r="G8586" s="1"/>
    </row>
    <row r="8587" spans="7:7" x14ac:dyDescent="0.35">
      <c r="G8587" s="1"/>
    </row>
    <row r="8588" spans="7:7" x14ac:dyDescent="0.35">
      <c r="G8588" s="1"/>
    </row>
    <row r="8589" spans="7:7" x14ac:dyDescent="0.35">
      <c r="G8589" s="1"/>
    </row>
    <row r="8590" spans="7:7" x14ac:dyDescent="0.35">
      <c r="G8590" s="1"/>
    </row>
    <row r="8591" spans="7:7" x14ac:dyDescent="0.35">
      <c r="G8591" s="1"/>
    </row>
    <row r="8592" spans="7:7" x14ac:dyDescent="0.35">
      <c r="G8592" s="1"/>
    </row>
    <row r="8593" spans="7:7" x14ac:dyDescent="0.35">
      <c r="G8593" s="1"/>
    </row>
    <row r="8594" spans="7:7" x14ac:dyDescent="0.35">
      <c r="G8594" s="1"/>
    </row>
    <row r="8595" spans="7:7" x14ac:dyDescent="0.35">
      <c r="G8595" s="1"/>
    </row>
    <row r="8596" spans="7:7" x14ac:dyDescent="0.35">
      <c r="G8596" s="1"/>
    </row>
    <row r="8597" spans="7:7" x14ac:dyDescent="0.35">
      <c r="G8597" s="1"/>
    </row>
    <row r="8598" spans="7:7" x14ac:dyDescent="0.35">
      <c r="G8598" s="1"/>
    </row>
    <row r="8599" spans="7:7" x14ac:dyDescent="0.35">
      <c r="G8599" s="1"/>
    </row>
    <row r="8600" spans="7:7" x14ac:dyDescent="0.35">
      <c r="G8600" s="1"/>
    </row>
    <row r="8601" spans="7:7" x14ac:dyDescent="0.35">
      <c r="G8601" s="1"/>
    </row>
    <row r="8602" spans="7:7" x14ac:dyDescent="0.35">
      <c r="G8602" s="1"/>
    </row>
    <row r="8603" spans="7:7" x14ac:dyDescent="0.35">
      <c r="G8603" s="1"/>
    </row>
    <row r="8604" spans="7:7" x14ac:dyDescent="0.35">
      <c r="G8604" s="1"/>
    </row>
    <row r="8605" spans="7:7" x14ac:dyDescent="0.35">
      <c r="G8605" s="1"/>
    </row>
    <row r="8606" spans="7:7" x14ac:dyDescent="0.35">
      <c r="G8606" s="1"/>
    </row>
    <row r="8607" spans="7:7" x14ac:dyDescent="0.35">
      <c r="G8607" s="1"/>
    </row>
    <row r="8608" spans="7:7" x14ac:dyDescent="0.35">
      <c r="G8608" s="1"/>
    </row>
    <row r="8609" spans="7:7" x14ac:dyDescent="0.35">
      <c r="G8609" s="1"/>
    </row>
    <row r="8610" spans="7:7" x14ac:dyDescent="0.35">
      <c r="G8610" s="1"/>
    </row>
    <row r="8611" spans="7:7" x14ac:dyDescent="0.35">
      <c r="G8611" s="1"/>
    </row>
    <row r="8612" spans="7:7" x14ac:dyDescent="0.35">
      <c r="G8612" s="1"/>
    </row>
    <row r="8613" spans="7:7" x14ac:dyDescent="0.35">
      <c r="G8613" s="1"/>
    </row>
    <row r="8614" spans="7:7" x14ac:dyDescent="0.35">
      <c r="G8614" s="1"/>
    </row>
    <row r="8615" spans="7:7" x14ac:dyDescent="0.35">
      <c r="G8615" s="1"/>
    </row>
    <row r="8616" spans="7:7" x14ac:dyDescent="0.35">
      <c r="G8616" s="1"/>
    </row>
    <row r="8617" spans="7:7" x14ac:dyDescent="0.35">
      <c r="G8617" s="1"/>
    </row>
    <row r="8618" spans="7:7" x14ac:dyDescent="0.35">
      <c r="G8618" s="1"/>
    </row>
    <row r="8619" spans="7:7" x14ac:dyDescent="0.35">
      <c r="G8619" s="1"/>
    </row>
    <row r="8620" spans="7:7" x14ac:dyDescent="0.35">
      <c r="G8620" s="1"/>
    </row>
    <row r="8621" spans="7:7" x14ac:dyDescent="0.35">
      <c r="G8621" s="1"/>
    </row>
    <row r="8622" spans="7:7" x14ac:dyDescent="0.35">
      <c r="G8622" s="1"/>
    </row>
    <row r="8623" spans="7:7" x14ac:dyDescent="0.35">
      <c r="G8623" s="1"/>
    </row>
    <row r="8624" spans="7:7" x14ac:dyDescent="0.35">
      <c r="G8624" s="1"/>
    </row>
    <row r="8625" spans="7:7" x14ac:dyDescent="0.35">
      <c r="G8625" s="1"/>
    </row>
    <row r="8626" spans="7:7" x14ac:dyDescent="0.35">
      <c r="G8626" s="1"/>
    </row>
    <row r="8627" spans="7:7" x14ac:dyDescent="0.35">
      <c r="G8627" s="1"/>
    </row>
    <row r="8628" spans="7:7" x14ac:dyDescent="0.35">
      <c r="G8628" s="1"/>
    </row>
    <row r="8629" spans="7:7" x14ac:dyDescent="0.35">
      <c r="G8629" s="1"/>
    </row>
    <row r="8630" spans="7:7" x14ac:dyDescent="0.35">
      <c r="G8630" s="1"/>
    </row>
    <row r="8631" spans="7:7" x14ac:dyDescent="0.35">
      <c r="G8631" s="1"/>
    </row>
    <row r="8632" spans="7:7" x14ac:dyDescent="0.35">
      <c r="G8632" s="1"/>
    </row>
    <row r="8633" spans="7:7" x14ac:dyDescent="0.35">
      <c r="G8633" s="1"/>
    </row>
    <row r="8634" spans="7:7" x14ac:dyDescent="0.35">
      <c r="G8634" s="1"/>
    </row>
    <row r="8635" spans="7:7" x14ac:dyDescent="0.35">
      <c r="G8635" s="1"/>
    </row>
    <row r="8636" spans="7:7" x14ac:dyDescent="0.35">
      <c r="G8636" s="1"/>
    </row>
    <row r="8637" spans="7:7" x14ac:dyDescent="0.35">
      <c r="G8637" s="1"/>
    </row>
    <row r="8638" spans="7:7" x14ac:dyDescent="0.35">
      <c r="G8638" s="1"/>
    </row>
    <row r="8639" spans="7:7" x14ac:dyDescent="0.35">
      <c r="G8639" s="1"/>
    </row>
    <row r="8640" spans="7:7" x14ac:dyDescent="0.35">
      <c r="G8640" s="1"/>
    </row>
    <row r="8641" spans="7:7" x14ac:dyDescent="0.35">
      <c r="G8641" s="1"/>
    </row>
    <row r="8642" spans="7:7" x14ac:dyDescent="0.35">
      <c r="G8642" s="1"/>
    </row>
    <row r="8643" spans="7:7" x14ac:dyDescent="0.35">
      <c r="G8643" s="1"/>
    </row>
    <row r="8644" spans="7:7" x14ac:dyDescent="0.35">
      <c r="G8644" s="1"/>
    </row>
    <row r="8645" spans="7:7" x14ac:dyDescent="0.35">
      <c r="G8645" s="1"/>
    </row>
    <row r="8646" spans="7:7" x14ac:dyDescent="0.35">
      <c r="G8646" s="1"/>
    </row>
    <row r="8647" spans="7:7" x14ac:dyDescent="0.35">
      <c r="G8647" s="1"/>
    </row>
    <row r="8648" spans="7:7" x14ac:dyDescent="0.35">
      <c r="G8648" s="1"/>
    </row>
    <row r="8649" spans="7:7" x14ac:dyDescent="0.35">
      <c r="G8649" s="1"/>
    </row>
    <row r="8650" spans="7:7" x14ac:dyDescent="0.35">
      <c r="G8650" s="1"/>
    </row>
    <row r="8651" spans="7:7" x14ac:dyDescent="0.35">
      <c r="G8651" s="1"/>
    </row>
    <row r="8652" spans="7:7" x14ac:dyDescent="0.35">
      <c r="G8652" s="1"/>
    </row>
    <row r="8653" spans="7:7" x14ac:dyDescent="0.35">
      <c r="G8653" s="1"/>
    </row>
    <row r="8654" spans="7:7" x14ac:dyDescent="0.35">
      <c r="G8654" s="1"/>
    </row>
    <row r="8655" spans="7:7" x14ac:dyDescent="0.35">
      <c r="G8655" s="1"/>
    </row>
    <row r="8656" spans="7:7" x14ac:dyDescent="0.35">
      <c r="G8656" s="1"/>
    </row>
    <row r="8657" spans="7:7" x14ac:dyDescent="0.35">
      <c r="G8657" s="1"/>
    </row>
    <row r="8658" spans="7:7" x14ac:dyDescent="0.35">
      <c r="G8658" s="1"/>
    </row>
    <row r="8659" spans="7:7" x14ac:dyDescent="0.35">
      <c r="G8659" s="1"/>
    </row>
    <row r="8660" spans="7:7" x14ac:dyDescent="0.35">
      <c r="G8660" s="1"/>
    </row>
    <row r="8661" spans="7:7" x14ac:dyDescent="0.35">
      <c r="G8661" s="1"/>
    </row>
    <row r="8662" spans="7:7" x14ac:dyDescent="0.35">
      <c r="G8662" s="1"/>
    </row>
    <row r="8663" spans="7:7" x14ac:dyDescent="0.35">
      <c r="G8663" s="1"/>
    </row>
    <row r="8664" spans="7:7" x14ac:dyDescent="0.35">
      <c r="G8664" s="1"/>
    </row>
    <row r="8665" spans="7:7" x14ac:dyDescent="0.35">
      <c r="G8665" s="1"/>
    </row>
    <row r="8666" spans="7:7" x14ac:dyDescent="0.35">
      <c r="G8666" s="1"/>
    </row>
    <row r="8667" spans="7:7" x14ac:dyDescent="0.35">
      <c r="G8667" s="1"/>
    </row>
    <row r="8668" spans="7:7" x14ac:dyDescent="0.35">
      <c r="G8668" s="1"/>
    </row>
    <row r="8669" spans="7:7" x14ac:dyDescent="0.35">
      <c r="G8669" s="1"/>
    </row>
    <row r="8670" spans="7:7" x14ac:dyDescent="0.35">
      <c r="G8670" s="1"/>
    </row>
    <row r="8671" spans="7:7" x14ac:dyDescent="0.35">
      <c r="G8671" s="1"/>
    </row>
    <row r="8672" spans="7:7" x14ac:dyDescent="0.35">
      <c r="G8672" s="1"/>
    </row>
    <row r="8673" spans="7:7" x14ac:dyDescent="0.35">
      <c r="G8673" s="1"/>
    </row>
    <row r="8674" spans="7:7" x14ac:dyDescent="0.35">
      <c r="G8674" s="1"/>
    </row>
    <row r="8675" spans="7:7" x14ac:dyDescent="0.35">
      <c r="G8675" s="1"/>
    </row>
    <row r="8676" spans="7:7" x14ac:dyDescent="0.35">
      <c r="G8676" s="1"/>
    </row>
    <row r="8677" spans="7:7" x14ac:dyDescent="0.35">
      <c r="G8677" s="1"/>
    </row>
    <row r="8678" spans="7:7" x14ac:dyDescent="0.35">
      <c r="G8678" s="1"/>
    </row>
    <row r="8679" spans="7:7" x14ac:dyDescent="0.35">
      <c r="G8679" s="1"/>
    </row>
    <row r="8680" spans="7:7" x14ac:dyDescent="0.35">
      <c r="G8680" s="1"/>
    </row>
    <row r="8681" spans="7:7" x14ac:dyDescent="0.35">
      <c r="G8681" s="1"/>
    </row>
    <row r="8682" spans="7:7" x14ac:dyDescent="0.35">
      <c r="G8682" s="1"/>
    </row>
    <row r="8683" spans="7:7" x14ac:dyDescent="0.35">
      <c r="G8683" s="1"/>
    </row>
    <row r="8684" spans="7:7" x14ac:dyDescent="0.35">
      <c r="G8684" s="1"/>
    </row>
    <row r="8685" spans="7:7" x14ac:dyDescent="0.35">
      <c r="G8685" s="1"/>
    </row>
    <row r="8686" spans="7:7" x14ac:dyDescent="0.35">
      <c r="G8686" s="1"/>
    </row>
    <row r="8687" spans="7:7" x14ac:dyDescent="0.35">
      <c r="G8687" s="1"/>
    </row>
    <row r="8688" spans="7:7" x14ac:dyDescent="0.35">
      <c r="G8688" s="1"/>
    </row>
    <row r="8689" spans="7:7" x14ac:dyDescent="0.35">
      <c r="G8689" s="1"/>
    </row>
    <row r="8690" spans="7:7" x14ac:dyDescent="0.35">
      <c r="G8690" s="1"/>
    </row>
    <row r="8691" spans="7:7" x14ac:dyDescent="0.35">
      <c r="G8691" s="1"/>
    </row>
    <row r="8692" spans="7:7" x14ac:dyDescent="0.35">
      <c r="G8692" s="1"/>
    </row>
    <row r="8693" spans="7:7" x14ac:dyDescent="0.35">
      <c r="G8693" s="1"/>
    </row>
    <row r="8694" spans="7:7" x14ac:dyDescent="0.35">
      <c r="G8694" s="1"/>
    </row>
    <row r="8695" spans="7:7" x14ac:dyDescent="0.35">
      <c r="G8695" s="1"/>
    </row>
    <row r="8696" spans="7:7" x14ac:dyDescent="0.35">
      <c r="G8696" s="1"/>
    </row>
    <row r="8697" spans="7:7" x14ac:dyDescent="0.35">
      <c r="G8697" s="1"/>
    </row>
    <row r="8698" spans="7:7" x14ac:dyDescent="0.35">
      <c r="G8698" s="1"/>
    </row>
    <row r="8699" spans="7:7" x14ac:dyDescent="0.35">
      <c r="G8699" s="1"/>
    </row>
    <row r="8700" spans="7:7" x14ac:dyDescent="0.35">
      <c r="G8700" s="1"/>
    </row>
    <row r="8701" spans="7:7" x14ac:dyDescent="0.35">
      <c r="G8701" s="1"/>
    </row>
    <row r="8702" spans="7:7" x14ac:dyDescent="0.35">
      <c r="G8702" s="1"/>
    </row>
    <row r="8703" spans="7:7" x14ac:dyDescent="0.35">
      <c r="G8703" s="1"/>
    </row>
    <row r="8704" spans="7:7" x14ac:dyDescent="0.35">
      <c r="G8704" s="1"/>
    </row>
    <row r="8705" spans="7:7" x14ac:dyDescent="0.35">
      <c r="G8705" s="1"/>
    </row>
    <row r="8706" spans="7:7" x14ac:dyDescent="0.35">
      <c r="G8706" s="1"/>
    </row>
    <row r="8707" spans="7:7" x14ac:dyDescent="0.35">
      <c r="G8707" s="1"/>
    </row>
    <row r="8708" spans="7:7" x14ac:dyDescent="0.35">
      <c r="G8708" s="1"/>
    </row>
    <row r="8709" spans="7:7" x14ac:dyDescent="0.35">
      <c r="G8709" s="1"/>
    </row>
    <row r="8710" spans="7:7" x14ac:dyDescent="0.35">
      <c r="G8710" s="1"/>
    </row>
    <row r="8711" spans="7:7" x14ac:dyDescent="0.35">
      <c r="G8711" s="1"/>
    </row>
    <row r="8712" spans="7:7" x14ac:dyDescent="0.35">
      <c r="G8712" s="1"/>
    </row>
    <row r="8713" spans="7:7" x14ac:dyDescent="0.35">
      <c r="G8713" s="1"/>
    </row>
    <row r="8714" spans="7:7" x14ac:dyDescent="0.35">
      <c r="G8714" s="1"/>
    </row>
    <row r="8715" spans="7:7" x14ac:dyDescent="0.35">
      <c r="G8715" s="1"/>
    </row>
    <row r="8716" spans="7:7" x14ac:dyDescent="0.35">
      <c r="G8716" s="1"/>
    </row>
    <row r="8717" spans="7:7" x14ac:dyDescent="0.35">
      <c r="G8717" s="1"/>
    </row>
    <row r="8718" spans="7:7" x14ac:dyDescent="0.35">
      <c r="G8718" s="1"/>
    </row>
    <row r="8719" spans="7:7" x14ac:dyDescent="0.35">
      <c r="G8719" s="1"/>
    </row>
    <row r="8720" spans="7:7" x14ac:dyDescent="0.35">
      <c r="G8720" s="1"/>
    </row>
    <row r="8721" spans="7:7" x14ac:dyDescent="0.35">
      <c r="G8721" s="1"/>
    </row>
    <row r="8722" spans="7:7" x14ac:dyDescent="0.35">
      <c r="G8722" s="1"/>
    </row>
    <row r="8723" spans="7:7" x14ac:dyDescent="0.35">
      <c r="G8723" s="1"/>
    </row>
    <row r="8724" spans="7:7" x14ac:dyDescent="0.35">
      <c r="G8724" s="1"/>
    </row>
    <row r="8725" spans="7:7" x14ac:dyDescent="0.35">
      <c r="G8725" s="1"/>
    </row>
    <row r="8726" spans="7:7" x14ac:dyDescent="0.35">
      <c r="G8726" s="1"/>
    </row>
    <row r="8727" spans="7:7" x14ac:dyDescent="0.35">
      <c r="G8727" s="1"/>
    </row>
    <row r="8728" spans="7:7" x14ac:dyDescent="0.35">
      <c r="G8728" s="1"/>
    </row>
    <row r="8729" spans="7:7" x14ac:dyDescent="0.35">
      <c r="G8729" s="1"/>
    </row>
    <row r="8730" spans="7:7" x14ac:dyDescent="0.35">
      <c r="G8730" s="1"/>
    </row>
    <row r="8731" spans="7:7" x14ac:dyDescent="0.35">
      <c r="G8731" s="1"/>
    </row>
    <row r="8732" spans="7:7" x14ac:dyDescent="0.35">
      <c r="G8732" s="1"/>
    </row>
    <row r="8733" spans="7:7" x14ac:dyDescent="0.35">
      <c r="G8733" s="1"/>
    </row>
    <row r="8734" spans="7:7" x14ac:dyDescent="0.35">
      <c r="G8734" s="1"/>
    </row>
    <row r="8735" spans="7:7" x14ac:dyDescent="0.35">
      <c r="G8735" s="1"/>
    </row>
    <row r="8736" spans="7:7" x14ac:dyDescent="0.35">
      <c r="G8736" s="1"/>
    </row>
    <row r="8737" spans="7:7" x14ac:dyDescent="0.35">
      <c r="G8737" s="1"/>
    </row>
    <row r="8738" spans="7:7" x14ac:dyDescent="0.35">
      <c r="G8738" s="1"/>
    </row>
    <row r="8739" spans="7:7" x14ac:dyDescent="0.35">
      <c r="G8739" s="1"/>
    </row>
    <row r="8740" spans="7:7" x14ac:dyDescent="0.35">
      <c r="G8740" s="1"/>
    </row>
    <row r="8741" spans="7:7" x14ac:dyDescent="0.35">
      <c r="G8741" s="1"/>
    </row>
    <row r="8742" spans="7:7" x14ac:dyDescent="0.35">
      <c r="G8742" s="1"/>
    </row>
    <row r="8743" spans="7:7" x14ac:dyDescent="0.35">
      <c r="G8743" s="1"/>
    </row>
    <row r="8744" spans="7:7" x14ac:dyDescent="0.35">
      <c r="G8744" s="1"/>
    </row>
    <row r="8745" spans="7:7" x14ac:dyDescent="0.35">
      <c r="G8745" s="1"/>
    </row>
    <row r="8746" spans="7:7" x14ac:dyDescent="0.35">
      <c r="G8746" s="1"/>
    </row>
    <row r="8747" spans="7:7" x14ac:dyDescent="0.35">
      <c r="G8747" s="1"/>
    </row>
    <row r="8748" spans="7:7" x14ac:dyDescent="0.35">
      <c r="G8748" s="1"/>
    </row>
    <row r="8749" spans="7:7" x14ac:dyDescent="0.35">
      <c r="G8749" s="1"/>
    </row>
    <row r="8750" spans="7:7" x14ac:dyDescent="0.35">
      <c r="G8750" s="1"/>
    </row>
    <row r="8751" spans="7:7" x14ac:dyDescent="0.35">
      <c r="G8751" s="1"/>
    </row>
    <row r="8752" spans="7:7" x14ac:dyDescent="0.35">
      <c r="G8752" s="1"/>
    </row>
    <row r="8753" spans="7:7" x14ac:dyDescent="0.35">
      <c r="G8753" s="1"/>
    </row>
    <row r="8754" spans="7:7" x14ac:dyDescent="0.35">
      <c r="G8754" s="1"/>
    </row>
    <row r="8755" spans="7:7" x14ac:dyDescent="0.35">
      <c r="G8755" s="1"/>
    </row>
    <row r="8756" spans="7:7" x14ac:dyDescent="0.35">
      <c r="G8756" s="1"/>
    </row>
    <row r="8757" spans="7:7" x14ac:dyDescent="0.35">
      <c r="G8757" s="1"/>
    </row>
    <row r="8758" spans="7:7" x14ac:dyDescent="0.35">
      <c r="G8758" s="1"/>
    </row>
    <row r="8759" spans="7:7" x14ac:dyDescent="0.35">
      <c r="G8759" s="1"/>
    </row>
    <row r="8760" spans="7:7" x14ac:dyDescent="0.35">
      <c r="G8760" s="1"/>
    </row>
    <row r="8761" spans="7:7" x14ac:dyDescent="0.35">
      <c r="G8761" s="1"/>
    </row>
    <row r="8762" spans="7:7" x14ac:dyDescent="0.35">
      <c r="G8762" s="1"/>
    </row>
    <row r="8763" spans="7:7" x14ac:dyDescent="0.35">
      <c r="G8763" s="1"/>
    </row>
    <row r="8764" spans="7:7" x14ac:dyDescent="0.35">
      <c r="G8764" s="1"/>
    </row>
    <row r="8765" spans="7:7" x14ac:dyDescent="0.35">
      <c r="G8765" s="1"/>
    </row>
    <row r="8766" spans="7:7" x14ac:dyDescent="0.35">
      <c r="G8766" s="1"/>
    </row>
    <row r="8767" spans="7:7" x14ac:dyDescent="0.35">
      <c r="G8767" s="1"/>
    </row>
    <row r="8768" spans="7:7" x14ac:dyDescent="0.35">
      <c r="G8768" s="1"/>
    </row>
    <row r="8769" spans="7:7" x14ac:dyDescent="0.35">
      <c r="G8769" s="1"/>
    </row>
    <row r="8770" spans="7:7" x14ac:dyDescent="0.35">
      <c r="G8770" s="1"/>
    </row>
    <row r="8771" spans="7:7" x14ac:dyDescent="0.35">
      <c r="G8771" s="1"/>
    </row>
    <row r="8772" spans="7:7" x14ac:dyDescent="0.35">
      <c r="G8772" s="1"/>
    </row>
    <row r="8773" spans="7:7" x14ac:dyDescent="0.35">
      <c r="G8773" s="1"/>
    </row>
    <row r="8774" spans="7:7" x14ac:dyDescent="0.35">
      <c r="G8774" s="1"/>
    </row>
    <row r="8775" spans="7:7" x14ac:dyDescent="0.35">
      <c r="G8775" s="1"/>
    </row>
    <row r="8776" spans="7:7" x14ac:dyDescent="0.35">
      <c r="G8776" s="1"/>
    </row>
    <row r="8777" spans="7:7" x14ac:dyDescent="0.35">
      <c r="G8777" s="1"/>
    </row>
    <row r="8778" spans="7:7" x14ac:dyDescent="0.35">
      <c r="G8778" s="1"/>
    </row>
    <row r="8779" spans="7:7" x14ac:dyDescent="0.35">
      <c r="G8779" s="1"/>
    </row>
    <row r="8780" spans="7:7" x14ac:dyDescent="0.35">
      <c r="G8780" s="1"/>
    </row>
    <row r="8781" spans="7:7" x14ac:dyDescent="0.35">
      <c r="G8781" s="1"/>
    </row>
    <row r="8782" spans="7:7" x14ac:dyDescent="0.35">
      <c r="G8782" s="1"/>
    </row>
    <row r="8783" spans="7:7" x14ac:dyDescent="0.35">
      <c r="G8783" s="1"/>
    </row>
    <row r="8784" spans="7:7" x14ac:dyDescent="0.35">
      <c r="G8784" s="1"/>
    </row>
    <row r="8785" spans="7:7" x14ac:dyDescent="0.35">
      <c r="G8785" s="1"/>
    </row>
    <row r="8786" spans="7:7" x14ac:dyDescent="0.35">
      <c r="G8786" s="1"/>
    </row>
    <row r="8787" spans="7:7" x14ac:dyDescent="0.35">
      <c r="G8787" s="1"/>
    </row>
    <row r="8788" spans="7:7" x14ac:dyDescent="0.35">
      <c r="G8788" s="1"/>
    </row>
    <row r="8789" spans="7:7" x14ac:dyDescent="0.35">
      <c r="G8789" s="1"/>
    </row>
    <row r="8790" spans="7:7" x14ac:dyDescent="0.35">
      <c r="G8790" s="1"/>
    </row>
    <row r="8791" spans="7:7" x14ac:dyDescent="0.35">
      <c r="G8791" s="1"/>
    </row>
    <row r="8792" spans="7:7" x14ac:dyDescent="0.35">
      <c r="G8792" s="1"/>
    </row>
    <row r="8793" spans="7:7" x14ac:dyDescent="0.35">
      <c r="G8793" s="1"/>
    </row>
    <row r="8794" spans="7:7" x14ac:dyDescent="0.35">
      <c r="G8794" s="1"/>
    </row>
    <row r="8795" spans="7:7" x14ac:dyDescent="0.35">
      <c r="G8795" s="1"/>
    </row>
    <row r="8796" spans="7:7" x14ac:dyDescent="0.35">
      <c r="G8796" s="1"/>
    </row>
    <row r="8797" spans="7:7" x14ac:dyDescent="0.35">
      <c r="G8797" s="1"/>
    </row>
    <row r="8798" spans="7:7" x14ac:dyDescent="0.35">
      <c r="G8798" s="1"/>
    </row>
    <row r="8799" spans="7:7" x14ac:dyDescent="0.35">
      <c r="G8799" s="1"/>
    </row>
    <row r="8800" spans="7:7" x14ac:dyDescent="0.35">
      <c r="G8800" s="1"/>
    </row>
    <row r="8801" spans="7:7" x14ac:dyDescent="0.35">
      <c r="G8801" s="1"/>
    </row>
    <row r="8802" spans="7:7" x14ac:dyDescent="0.35">
      <c r="G8802" s="1"/>
    </row>
    <row r="8803" spans="7:7" x14ac:dyDescent="0.35">
      <c r="G8803" s="1"/>
    </row>
    <row r="8804" spans="7:7" x14ac:dyDescent="0.35">
      <c r="G8804" s="1"/>
    </row>
    <row r="8805" spans="7:7" x14ac:dyDescent="0.35">
      <c r="G8805" s="1"/>
    </row>
    <row r="8806" spans="7:7" x14ac:dyDescent="0.35">
      <c r="G8806" s="1"/>
    </row>
    <row r="8807" spans="7:7" x14ac:dyDescent="0.35">
      <c r="G8807" s="1"/>
    </row>
    <row r="8808" spans="7:7" x14ac:dyDescent="0.35">
      <c r="G8808" s="1"/>
    </row>
    <row r="8809" spans="7:7" x14ac:dyDescent="0.35">
      <c r="G8809" s="1"/>
    </row>
    <row r="8810" spans="7:7" x14ac:dyDescent="0.35">
      <c r="G8810" s="1"/>
    </row>
    <row r="8811" spans="7:7" x14ac:dyDescent="0.35">
      <c r="G8811" s="1"/>
    </row>
    <row r="8812" spans="7:7" x14ac:dyDescent="0.35">
      <c r="G8812" s="1"/>
    </row>
    <row r="8813" spans="7:7" x14ac:dyDescent="0.35">
      <c r="G8813" s="1"/>
    </row>
    <row r="8814" spans="7:7" x14ac:dyDescent="0.35">
      <c r="G8814" s="1"/>
    </row>
    <row r="8815" spans="7:7" x14ac:dyDescent="0.35">
      <c r="G8815" s="1"/>
    </row>
    <row r="8816" spans="7:7" x14ac:dyDescent="0.35">
      <c r="G8816" s="1"/>
    </row>
    <row r="8817" spans="7:7" x14ac:dyDescent="0.35">
      <c r="G8817" s="1"/>
    </row>
    <row r="8818" spans="7:7" x14ac:dyDescent="0.35">
      <c r="G8818" s="1"/>
    </row>
    <row r="8819" spans="7:7" x14ac:dyDescent="0.35">
      <c r="G8819" s="1"/>
    </row>
    <row r="8820" spans="7:7" x14ac:dyDescent="0.35">
      <c r="G8820" s="1"/>
    </row>
    <row r="8821" spans="7:7" x14ac:dyDescent="0.35">
      <c r="G8821" s="1"/>
    </row>
    <row r="8822" spans="7:7" x14ac:dyDescent="0.35">
      <c r="G8822" s="1"/>
    </row>
    <row r="8823" spans="7:7" x14ac:dyDescent="0.35">
      <c r="G8823" s="1"/>
    </row>
    <row r="8824" spans="7:7" x14ac:dyDescent="0.35">
      <c r="G8824" s="1"/>
    </row>
    <row r="8825" spans="7:7" x14ac:dyDescent="0.35">
      <c r="G8825" s="1"/>
    </row>
    <row r="8826" spans="7:7" x14ac:dyDescent="0.35">
      <c r="G8826" s="1"/>
    </row>
    <row r="8827" spans="7:7" x14ac:dyDescent="0.35">
      <c r="G8827" s="1"/>
    </row>
    <row r="8828" spans="7:7" x14ac:dyDescent="0.35">
      <c r="G8828" s="1"/>
    </row>
    <row r="8829" spans="7:7" x14ac:dyDescent="0.35">
      <c r="G8829" s="1"/>
    </row>
    <row r="8830" spans="7:7" x14ac:dyDescent="0.35">
      <c r="G8830" s="1"/>
    </row>
    <row r="8831" spans="7:7" x14ac:dyDescent="0.35">
      <c r="G8831" s="1"/>
    </row>
    <row r="8832" spans="7:7" x14ac:dyDescent="0.35">
      <c r="G8832" s="1"/>
    </row>
    <row r="8833" spans="7:7" x14ac:dyDescent="0.35">
      <c r="G8833" s="1"/>
    </row>
    <row r="8834" spans="7:7" x14ac:dyDescent="0.35">
      <c r="G8834" s="1"/>
    </row>
    <row r="8835" spans="7:7" x14ac:dyDescent="0.35">
      <c r="G8835" s="1"/>
    </row>
    <row r="8836" spans="7:7" x14ac:dyDescent="0.35">
      <c r="G8836" s="1"/>
    </row>
    <row r="8837" spans="7:7" x14ac:dyDescent="0.35">
      <c r="G8837" s="1"/>
    </row>
    <row r="8838" spans="7:7" x14ac:dyDescent="0.35">
      <c r="G8838" s="1"/>
    </row>
    <row r="8839" spans="7:7" x14ac:dyDescent="0.35">
      <c r="G8839" s="1"/>
    </row>
    <row r="8840" spans="7:7" x14ac:dyDescent="0.35">
      <c r="G8840" s="1"/>
    </row>
    <row r="8841" spans="7:7" x14ac:dyDescent="0.35">
      <c r="G8841" s="1"/>
    </row>
    <row r="8842" spans="7:7" x14ac:dyDescent="0.35">
      <c r="G8842" s="1"/>
    </row>
    <row r="8843" spans="7:7" x14ac:dyDescent="0.35">
      <c r="G8843" s="1"/>
    </row>
    <row r="8844" spans="7:7" x14ac:dyDescent="0.35">
      <c r="G8844" s="1"/>
    </row>
    <row r="8845" spans="7:7" x14ac:dyDescent="0.35">
      <c r="G8845" s="1"/>
    </row>
    <row r="8846" spans="7:7" x14ac:dyDescent="0.35">
      <c r="G8846" s="1"/>
    </row>
    <row r="8847" spans="7:7" x14ac:dyDescent="0.35">
      <c r="G8847" s="1"/>
    </row>
    <row r="8848" spans="7:7" x14ac:dyDescent="0.35">
      <c r="G8848" s="1"/>
    </row>
    <row r="8849" spans="7:7" x14ac:dyDescent="0.35">
      <c r="G8849" s="1"/>
    </row>
    <row r="8850" spans="7:7" x14ac:dyDescent="0.35">
      <c r="G8850" s="1"/>
    </row>
    <row r="8851" spans="7:7" x14ac:dyDescent="0.35">
      <c r="G8851" s="1"/>
    </row>
    <row r="8852" spans="7:7" x14ac:dyDescent="0.35">
      <c r="G8852" s="1"/>
    </row>
    <row r="8853" spans="7:7" x14ac:dyDescent="0.35">
      <c r="G8853" s="1"/>
    </row>
    <row r="8854" spans="7:7" x14ac:dyDescent="0.35">
      <c r="G8854" s="1"/>
    </row>
    <row r="8855" spans="7:7" x14ac:dyDescent="0.35">
      <c r="G8855" s="1"/>
    </row>
    <row r="8856" spans="7:7" x14ac:dyDescent="0.35">
      <c r="G8856" s="1"/>
    </row>
    <row r="8857" spans="7:7" x14ac:dyDescent="0.35">
      <c r="G8857" s="1"/>
    </row>
    <row r="8858" spans="7:7" x14ac:dyDescent="0.35">
      <c r="G8858" s="1"/>
    </row>
    <row r="8859" spans="7:7" x14ac:dyDescent="0.35">
      <c r="G8859" s="1"/>
    </row>
    <row r="8860" spans="7:7" x14ac:dyDescent="0.35">
      <c r="G8860" s="1"/>
    </row>
    <row r="8861" spans="7:7" x14ac:dyDescent="0.35">
      <c r="G8861" s="1"/>
    </row>
    <row r="8862" spans="7:7" x14ac:dyDescent="0.35">
      <c r="G8862" s="1"/>
    </row>
    <row r="8863" spans="7:7" x14ac:dyDescent="0.35">
      <c r="G8863" s="1"/>
    </row>
    <row r="8864" spans="7:7" x14ac:dyDescent="0.35">
      <c r="G8864" s="1"/>
    </row>
    <row r="8865" spans="7:7" x14ac:dyDescent="0.35">
      <c r="G8865" s="1"/>
    </row>
    <row r="8866" spans="7:7" x14ac:dyDescent="0.35">
      <c r="G8866" s="1"/>
    </row>
    <row r="8867" spans="7:7" x14ac:dyDescent="0.35">
      <c r="G8867" s="1"/>
    </row>
    <row r="8868" spans="7:7" x14ac:dyDescent="0.35">
      <c r="G8868" s="1"/>
    </row>
    <row r="8869" spans="7:7" x14ac:dyDescent="0.35">
      <c r="G8869" s="1"/>
    </row>
    <row r="8870" spans="7:7" x14ac:dyDescent="0.35">
      <c r="G8870" s="1"/>
    </row>
    <row r="8871" spans="7:7" x14ac:dyDescent="0.35">
      <c r="G8871" s="1"/>
    </row>
    <row r="8872" spans="7:7" x14ac:dyDescent="0.35">
      <c r="G8872" s="1"/>
    </row>
    <row r="8873" spans="7:7" x14ac:dyDescent="0.35">
      <c r="G8873" s="1"/>
    </row>
    <row r="8874" spans="7:7" x14ac:dyDescent="0.35">
      <c r="G8874" s="1"/>
    </row>
    <row r="8875" spans="7:7" x14ac:dyDescent="0.35">
      <c r="G8875" s="1"/>
    </row>
    <row r="8876" spans="7:7" x14ac:dyDescent="0.35">
      <c r="G8876" s="1"/>
    </row>
    <row r="8877" spans="7:7" x14ac:dyDescent="0.35">
      <c r="G8877" s="1"/>
    </row>
    <row r="8878" spans="7:7" x14ac:dyDescent="0.35">
      <c r="G8878" s="1"/>
    </row>
    <row r="8879" spans="7:7" x14ac:dyDescent="0.35">
      <c r="G8879" s="1"/>
    </row>
    <row r="8880" spans="7:7" x14ac:dyDescent="0.35">
      <c r="G8880" s="1"/>
    </row>
    <row r="8881" spans="7:7" x14ac:dyDescent="0.35">
      <c r="G8881" s="1"/>
    </row>
    <row r="8882" spans="7:7" x14ac:dyDescent="0.35">
      <c r="G8882" s="1"/>
    </row>
    <row r="8883" spans="7:7" x14ac:dyDescent="0.35">
      <c r="G8883" s="1"/>
    </row>
    <row r="8884" spans="7:7" x14ac:dyDescent="0.35">
      <c r="G8884" s="1"/>
    </row>
    <row r="8885" spans="7:7" x14ac:dyDescent="0.35">
      <c r="G8885" s="1"/>
    </row>
    <row r="8886" spans="7:7" x14ac:dyDescent="0.35">
      <c r="G8886" s="1"/>
    </row>
    <row r="8887" spans="7:7" x14ac:dyDescent="0.35">
      <c r="G8887" s="1"/>
    </row>
    <row r="8888" spans="7:7" x14ac:dyDescent="0.35">
      <c r="G8888" s="1"/>
    </row>
    <row r="8889" spans="7:7" x14ac:dyDescent="0.35">
      <c r="G8889" s="1"/>
    </row>
    <row r="8890" spans="7:7" x14ac:dyDescent="0.35">
      <c r="G8890" s="1"/>
    </row>
    <row r="8891" spans="7:7" x14ac:dyDescent="0.35">
      <c r="G8891" s="1"/>
    </row>
    <row r="8892" spans="7:7" x14ac:dyDescent="0.35">
      <c r="G8892" s="1"/>
    </row>
    <row r="8893" spans="7:7" x14ac:dyDescent="0.35">
      <c r="G8893" s="1"/>
    </row>
    <row r="8894" spans="7:7" x14ac:dyDescent="0.35">
      <c r="G8894" s="1"/>
    </row>
    <row r="8895" spans="7:7" x14ac:dyDescent="0.35">
      <c r="G8895" s="1"/>
    </row>
    <row r="8896" spans="7:7" x14ac:dyDescent="0.35">
      <c r="G8896" s="1"/>
    </row>
    <row r="8897" spans="7:7" x14ac:dyDescent="0.35">
      <c r="G8897" s="1"/>
    </row>
    <row r="8898" spans="7:7" x14ac:dyDescent="0.35">
      <c r="G8898" s="1"/>
    </row>
    <row r="8899" spans="7:7" x14ac:dyDescent="0.35">
      <c r="G8899" s="1"/>
    </row>
    <row r="8900" spans="7:7" x14ac:dyDescent="0.35">
      <c r="G8900" s="1"/>
    </row>
    <row r="8901" spans="7:7" x14ac:dyDescent="0.35">
      <c r="G8901" s="1"/>
    </row>
    <row r="8902" spans="7:7" x14ac:dyDescent="0.35">
      <c r="G8902" s="1"/>
    </row>
    <row r="8903" spans="7:7" x14ac:dyDescent="0.35">
      <c r="G8903" s="1"/>
    </row>
    <row r="8904" spans="7:7" x14ac:dyDescent="0.35">
      <c r="G8904" s="1"/>
    </row>
    <row r="8905" spans="7:7" x14ac:dyDescent="0.35">
      <c r="G8905" s="1"/>
    </row>
    <row r="8906" spans="7:7" x14ac:dyDescent="0.35">
      <c r="G8906" s="1"/>
    </row>
    <row r="8907" spans="7:7" x14ac:dyDescent="0.35">
      <c r="G8907" s="1"/>
    </row>
    <row r="8908" spans="7:7" x14ac:dyDescent="0.35">
      <c r="G8908" s="1"/>
    </row>
    <row r="8909" spans="7:7" x14ac:dyDescent="0.35">
      <c r="G8909" s="1"/>
    </row>
    <row r="8910" spans="7:7" x14ac:dyDescent="0.35">
      <c r="G8910" s="1"/>
    </row>
    <row r="8911" spans="7:7" x14ac:dyDescent="0.35">
      <c r="G8911" s="1"/>
    </row>
    <row r="8912" spans="7:7" x14ac:dyDescent="0.35">
      <c r="G8912" s="1"/>
    </row>
    <row r="8913" spans="7:7" x14ac:dyDescent="0.35">
      <c r="G8913" s="1"/>
    </row>
    <row r="8914" spans="7:7" x14ac:dyDescent="0.35">
      <c r="G8914" s="1"/>
    </row>
    <row r="8915" spans="7:7" x14ac:dyDescent="0.35">
      <c r="G8915" s="1"/>
    </row>
    <row r="8916" spans="7:7" x14ac:dyDescent="0.35">
      <c r="G8916" s="1"/>
    </row>
    <row r="8917" spans="7:7" x14ac:dyDescent="0.35">
      <c r="G8917" s="1"/>
    </row>
    <row r="8918" spans="7:7" x14ac:dyDescent="0.35">
      <c r="G8918" s="1"/>
    </row>
    <row r="8919" spans="7:7" x14ac:dyDescent="0.35">
      <c r="G8919" s="1"/>
    </row>
    <row r="8920" spans="7:7" x14ac:dyDescent="0.35">
      <c r="G8920" s="1"/>
    </row>
    <row r="8921" spans="7:7" x14ac:dyDescent="0.35">
      <c r="G8921" s="1"/>
    </row>
    <row r="8922" spans="7:7" x14ac:dyDescent="0.35">
      <c r="G8922" s="1"/>
    </row>
    <row r="8923" spans="7:7" x14ac:dyDescent="0.35">
      <c r="G8923" s="1"/>
    </row>
    <row r="8924" spans="7:7" x14ac:dyDescent="0.35">
      <c r="G8924" s="1"/>
    </row>
    <row r="8925" spans="7:7" x14ac:dyDescent="0.35">
      <c r="G8925" s="1"/>
    </row>
    <row r="8926" spans="7:7" x14ac:dyDescent="0.35">
      <c r="G8926" s="1"/>
    </row>
    <row r="8927" spans="7:7" x14ac:dyDescent="0.35">
      <c r="G8927" s="1"/>
    </row>
    <row r="8928" spans="7:7" x14ac:dyDescent="0.35">
      <c r="G8928" s="1"/>
    </row>
    <row r="8929" spans="7:7" x14ac:dyDescent="0.35">
      <c r="G8929" s="1"/>
    </row>
    <row r="8930" spans="7:7" x14ac:dyDescent="0.35">
      <c r="G8930" s="1"/>
    </row>
    <row r="8931" spans="7:7" x14ac:dyDescent="0.35">
      <c r="G8931" s="1"/>
    </row>
    <row r="8932" spans="7:7" x14ac:dyDescent="0.35">
      <c r="G8932" s="1"/>
    </row>
    <row r="8933" spans="7:7" x14ac:dyDescent="0.35">
      <c r="G8933" s="1"/>
    </row>
    <row r="8934" spans="7:7" x14ac:dyDescent="0.35">
      <c r="G8934" s="1"/>
    </row>
    <row r="8935" spans="7:7" x14ac:dyDescent="0.35">
      <c r="G8935" s="1"/>
    </row>
    <row r="8936" spans="7:7" x14ac:dyDescent="0.35">
      <c r="G8936" s="1"/>
    </row>
    <row r="8937" spans="7:7" x14ac:dyDescent="0.35">
      <c r="G8937" s="1"/>
    </row>
    <row r="8938" spans="7:7" x14ac:dyDescent="0.35">
      <c r="G8938" s="1"/>
    </row>
    <row r="8939" spans="7:7" x14ac:dyDescent="0.35">
      <c r="G8939" s="1"/>
    </row>
    <row r="8940" spans="7:7" x14ac:dyDescent="0.35">
      <c r="G8940" s="1"/>
    </row>
    <row r="8941" spans="7:7" x14ac:dyDescent="0.35">
      <c r="G8941" s="1"/>
    </row>
    <row r="8942" spans="7:7" x14ac:dyDescent="0.35">
      <c r="G8942" s="1"/>
    </row>
    <row r="8943" spans="7:7" x14ac:dyDescent="0.35">
      <c r="G8943" s="1"/>
    </row>
    <row r="8944" spans="7:7" x14ac:dyDescent="0.35">
      <c r="G8944" s="1"/>
    </row>
    <row r="8945" spans="7:7" x14ac:dyDescent="0.35">
      <c r="G8945" s="1"/>
    </row>
    <row r="8946" spans="7:7" x14ac:dyDescent="0.35">
      <c r="G8946" s="1"/>
    </row>
    <row r="8947" spans="7:7" x14ac:dyDescent="0.35">
      <c r="G8947" s="1"/>
    </row>
    <row r="8948" spans="7:7" x14ac:dyDescent="0.35">
      <c r="G8948" s="1"/>
    </row>
    <row r="8949" spans="7:7" x14ac:dyDescent="0.35">
      <c r="G8949" s="1"/>
    </row>
    <row r="8950" spans="7:7" x14ac:dyDescent="0.35">
      <c r="G8950" s="1"/>
    </row>
    <row r="8951" spans="7:7" x14ac:dyDescent="0.35">
      <c r="G8951" s="1"/>
    </row>
    <row r="8952" spans="7:7" x14ac:dyDescent="0.35">
      <c r="G8952" s="1"/>
    </row>
    <row r="8953" spans="7:7" x14ac:dyDescent="0.35">
      <c r="G8953" s="1"/>
    </row>
    <row r="8954" spans="7:7" x14ac:dyDescent="0.35">
      <c r="G8954" s="1"/>
    </row>
    <row r="8955" spans="7:7" x14ac:dyDescent="0.35">
      <c r="G8955" s="1"/>
    </row>
    <row r="8956" spans="7:7" x14ac:dyDescent="0.35">
      <c r="G8956" s="1"/>
    </row>
    <row r="8957" spans="7:7" x14ac:dyDescent="0.35">
      <c r="G8957" s="1"/>
    </row>
    <row r="8958" spans="7:7" x14ac:dyDescent="0.35">
      <c r="G8958" s="1"/>
    </row>
    <row r="8959" spans="7:7" x14ac:dyDescent="0.35">
      <c r="G8959" s="1"/>
    </row>
    <row r="8960" spans="7:7" x14ac:dyDescent="0.35">
      <c r="G8960" s="1"/>
    </row>
    <row r="8961" spans="7:7" x14ac:dyDescent="0.35">
      <c r="G8961" s="1"/>
    </row>
    <row r="8962" spans="7:7" x14ac:dyDescent="0.35">
      <c r="G8962" s="1"/>
    </row>
    <row r="8963" spans="7:7" x14ac:dyDescent="0.35">
      <c r="G8963" s="1"/>
    </row>
    <row r="8964" spans="7:7" x14ac:dyDescent="0.35">
      <c r="G8964" s="1"/>
    </row>
    <row r="8965" spans="7:7" x14ac:dyDescent="0.35">
      <c r="G8965" s="1"/>
    </row>
    <row r="8966" spans="7:7" x14ac:dyDescent="0.35">
      <c r="G8966" s="1"/>
    </row>
    <row r="8967" spans="7:7" x14ac:dyDescent="0.35">
      <c r="G8967" s="1"/>
    </row>
    <row r="8968" spans="7:7" x14ac:dyDescent="0.35">
      <c r="G8968" s="1"/>
    </row>
    <row r="8969" spans="7:7" x14ac:dyDescent="0.35">
      <c r="G8969" s="1"/>
    </row>
    <row r="8970" spans="7:7" x14ac:dyDescent="0.35">
      <c r="G8970" s="1"/>
    </row>
    <row r="8971" spans="7:7" x14ac:dyDescent="0.35">
      <c r="G8971" s="1"/>
    </row>
    <row r="8972" spans="7:7" x14ac:dyDescent="0.35">
      <c r="G8972" s="1"/>
    </row>
    <row r="8973" spans="7:7" x14ac:dyDescent="0.35">
      <c r="G8973" s="1"/>
    </row>
    <row r="8974" spans="7:7" x14ac:dyDescent="0.35">
      <c r="G8974" s="1"/>
    </row>
    <row r="8975" spans="7:7" x14ac:dyDescent="0.35">
      <c r="G8975" s="1"/>
    </row>
    <row r="8976" spans="7:7" x14ac:dyDescent="0.35">
      <c r="G8976" s="1"/>
    </row>
    <row r="8977" spans="7:7" x14ac:dyDescent="0.35">
      <c r="G8977" s="1"/>
    </row>
    <row r="8978" spans="7:7" x14ac:dyDescent="0.35">
      <c r="G8978" s="1"/>
    </row>
    <row r="8979" spans="7:7" x14ac:dyDescent="0.35">
      <c r="G8979" s="1"/>
    </row>
    <row r="8980" spans="7:7" x14ac:dyDescent="0.35">
      <c r="G8980" s="1"/>
    </row>
    <row r="8981" spans="7:7" x14ac:dyDescent="0.35">
      <c r="G8981" s="1"/>
    </row>
    <row r="8982" spans="7:7" x14ac:dyDescent="0.35">
      <c r="G8982" s="1"/>
    </row>
    <row r="8983" spans="7:7" x14ac:dyDescent="0.35">
      <c r="G8983" s="1"/>
    </row>
    <row r="8984" spans="7:7" x14ac:dyDescent="0.35">
      <c r="G8984" s="1"/>
    </row>
    <row r="8985" spans="7:7" x14ac:dyDescent="0.35">
      <c r="G8985" s="1"/>
    </row>
    <row r="8986" spans="7:7" x14ac:dyDescent="0.35">
      <c r="G8986" s="1"/>
    </row>
    <row r="8987" spans="7:7" x14ac:dyDescent="0.35">
      <c r="G8987" s="1"/>
    </row>
    <row r="8988" spans="7:7" x14ac:dyDescent="0.35">
      <c r="G8988" s="1"/>
    </row>
    <row r="8989" spans="7:7" x14ac:dyDescent="0.35">
      <c r="G8989" s="1"/>
    </row>
    <row r="8990" spans="7:7" x14ac:dyDescent="0.35">
      <c r="G8990" s="1"/>
    </row>
    <row r="8991" spans="7:7" x14ac:dyDescent="0.35">
      <c r="G8991" s="1"/>
    </row>
    <row r="8992" spans="7:7" x14ac:dyDescent="0.35">
      <c r="G8992" s="1"/>
    </row>
    <row r="8993" spans="7:7" x14ac:dyDescent="0.35">
      <c r="G8993" s="1"/>
    </row>
    <row r="8994" spans="7:7" x14ac:dyDescent="0.35">
      <c r="G8994" s="1"/>
    </row>
    <row r="8995" spans="7:7" x14ac:dyDescent="0.35">
      <c r="G8995" s="1"/>
    </row>
    <row r="8996" spans="7:7" x14ac:dyDescent="0.35">
      <c r="G8996" s="1"/>
    </row>
    <row r="8997" spans="7:7" x14ac:dyDescent="0.35">
      <c r="G8997" s="1"/>
    </row>
    <row r="8998" spans="7:7" x14ac:dyDescent="0.35">
      <c r="G8998" s="1"/>
    </row>
    <row r="8999" spans="7:7" x14ac:dyDescent="0.35">
      <c r="G8999" s="1"/>
    </row>
    <row r="9000" spans="7:7" x14ac:dyDescent="0.35">
      <c r="G9000" s="1"/>
    </row>
    <row r="9001" spans="7:7" x14ac:dyDescent="0.35">
      <c r="G9001" s="1"/>
    </row>
    <row r="9002" spans="7:7" x14ac:dyDescent="0.35">
      <c r="G9002" s="1"/>
    </row>
    <row r="9003" spans="7:7" x14ac:dyDescent="0.35">
      <c r="G9003" s="1"/>
    </row>
    <row r="9004" spans="7:7" x14ac:dyDescent="0.35">
      <c r="G9004" s="1"/>
    </row>
    <row r="9005" spans="7:7" x14ac:dyDescent="0.35">
      <c r="G9005" s="1"/>
    </row>
    <row r="9006" spans="7:7" x14ac:dyDescent="0.35">
      <c r="G9006" s="1"/>
    </row>
    <row r="9007" spans="7:7" x14ac:dyDescent="0.35">
      <c r="G9007" s="1"/>
    </row>
    <row r="9008" spans="7:7" x14ac:dyDescent="0.35">
      <c r="G9008" s="1"/>
    </row>
    <row r="9009" spans="7:7" x14ac:dyDescent="0.35">
      <c r="G9009" s="1"/>
    </row>
    <row r="9010" spans="7:7" x14ac:dyDescent="0.35">
      <c r="G9010" s="1"/>
    </row>
    <row r="9011" spans="7:7" x14ac:dyDescent="0.35">
      <c r="G9011" s="1"/>
    </row>
    <row r="9012" spans="7:7" x14ac:dyDescent="0.35">
      <c r="G9012" s="1"/>
    </row>
    <row r="9013" spans="7:7" x14ac:dyDescent="0.35">
      <c r="G9013" s="1"/>
    </row>
    <row r="9014" spans="7:7" x14ac:dyDescent="0.35">
      <c r="G9014" s="1"/>
    </row>
    <row r="9015" spans="7:7" x14ac:dyDescent="0.35">
      <c r="G9015" s="1"/>
    </row>
    <row r="9016" spans="7:7" x14ac:dyDescent="0.35">
      <c r="G9016" s="1"/>
    </row>
    <row r="9017" spans="7:7" x14ac:dyDescent="0.35">
      <c r="G9017" s="1"/>
    </row>
    <row r="9018" spans="7:7" x14ac:dyDescent="0.35">
      <c r="G9018" s="1"/>
    </row>
    <row r="9019" spans="7:7" x14ac:dyDescent="0.35">
      <c r="G9019" s="1"/>
    </row>
    <row r="9020" spans="7:7" x14ac:dyDescent="0.35">
      <c r="G9020" s="1"/>
    </row>
    <row r="9021" spans="7:7" x14ac:dyDescent="0.35">
      <c r="G9021" s="1"/>
    </row>
    <row r="9022" spans="7:7" x14ac:dyDescent="0.35">
      <c r="G9022" s="1"/>
    </row>
    <row r="9023" spans="7:7" x14ac:dyDescent="0.35">
      <c r="G9023" s="1"/>
    </row>
    <row r="9024" spans="7:7" x14ac:dyDescent="0.35">
      <c r="G9024" s="1"/>
    </row>
    <row r="9025" spans="7:7" x14ac:dyDescent="0.35">
      <c r="G9025" s="1"/>
    </row>
    <row r="9026" spans="7:7" x14ac:dyDescent="0.35">
      <c r="G9026" s="1"/>
    </row>
    <row r="9027" spans="7:7" x14ac:dyDescent="0.35">
      <c r="G9027" s="1"/>
    </row>
    <row r="9028" spans="7:7" x14ac:dyDescent="0.35">
      <c r="G9028" s="1"/>
    </row>
    <row r="9029" spans="7:7" x14ac:dyDescent="0.35">
      <c r="G9029" s="1"/>
    </row>
    <row r="9030" spans="7:7" x14ac:dyDescent="0.35">
      <c r="G9030" s="1"/>
    </row>
    <row r="9031" spans="7:7" x14ac:dyDescent="0.35">
      <c r="G9031" s="1"/>
    </row>
    <row r="9032" spans="7:7" x14ac:dyDescent="0.35">
      <c r="G9032" s="1"/>
    </row>
    <row r="9033" spans="7:7" x14ac:dyDescent="0.35">
      <c r="G9033" s="1"/>
    </row>
    <row r="9034" spans="7:7" x14ac:dyDescent="0.35">
      <c r="G9034" s="1"/>
    </row>
    <row r="9035" spans="7:7" x14ac:dyDescent="0.35">
      <c r="G9035" s="1"/>
    </row>
    <row r="9036" spans="7:7" x14ac:dyDescent="0.35">
      <c r="G9036" s="1"/>
    </row>
    <row r="9037" spans="7:7" x14ac:dyDescent="0.35">
      <c r="G9037" s="1"/>
    </row>
    <row r="9038" spans="7:7" x14ac:dyDescent="0.35">
      <c r="G9038" s="1"/>
    </row>
    <row r="9039" spans="7:7" x14ac:dyDescent="0.35">
      <c r="G9039" s="1"/>
    </row>
    <row r="9040" spans="7:7" x14ac:dyDescent="0.35">
      <c r="G9040" s="1"/>
    </row>
    <row r="9041" spans="7:7" x14ac:dyDescent="0.35">
      <c r="G9041" s="1"/>
    </row>
    <row r="9042" spans="7:7" x14ac:dyDescent="0.35">
      <c r="G9042" s="1"/>
    </row>
    <row r="9043" spans="7:7" x14ac:dyDescent="0.35">
      <c r="G9043" s="1"/>
    </row>
    <row r="9044" spans="7:7" x14ac:dyDescent="0.35">
      <c r="G9044" s="1"/>
    </row>
    <row r="9045" spans="7:7" x14ac:dyDescent="0.35">
      <c r="G9045" s="1"/>
    </row>
    <row r="9046" spans="7:7" x14ac:dyDescent="0.35">
      <c r="G9046" s="1"/>
    </row>
    <row r="9047" spans="7:7" x14ac:dyDescent="0.35">
      <c r="G9047" s="1"/>
    </row>
    <row r="9048" spans="7:7" x14ac:dyDescent="0.35">
      <c r="G9048" s="1"/>
    </row>
    <row r="9049" spans="7:7" x14ac:dyDescent="0.35">
      <c r="G9049" s="1"/>
    </row>
    <row r="9050" spans="7:7" x14ac:dyDescent="0.35">
      <c r="G9050" s="1"/>
    </row>
    <row r="9051" spans="7:7" x14ac:dyDescent="0.35">
      <c r="G9051" s="1"/>
    </row>
    <row r="9052" spans="7:7" x14ac:dyDescent="0.35">
      <c r="G9052" s="1"/>
    </row>
    <row r="9053" spans="7:7" x14ac:dyDescent="0.35">
      <c r="G9053" s="1"/>
    </row>
    <row r="9054" spans="7:7" x14ac:dyDescent="0.35">
      <c r="G9054" s="1"/>
    </row>
    <row r="9055" spans="7:7" x14ac:dyDescent="0.35">
      <c r="G9055" s="1"/>
    </row>
    <row r="9056" spans="7:7" x14ac:dyDescent="0.35">
      <c r="G9056" s="1"/>
    </row>
    <row r="9057" spans="7:7" x14ac:dyDescent="0.35">
      <c r="G9057" s="1"/>
    </row>
    <row r="9058" spans="7:7" x14ac:dyDescent="0.35">
      <c r="G9058" s="1"/>
    </row>
    <row r="9059" spans="7:7" x14ac:dyDescent="0.35">
      <c r="G9059" s="1"/>
    </row>
    <row r="9060" spans="7:7" x14ac:dyDescent="0.35">
      <c r="G9060" s="1"/>
    </row>
    <row r="9061" spans="7:7" x14ac:dyDescent="0.35">
      <c r="G9061" s="1"/>
    </row>
    <row r="9062" spans="7:7" x14ac:dyDescent="0.35">
      <c r="G9062" s="1"/>
    </row>
    <row r="9063" spans="7:7" x14ac:dyDescent="0.35">
      <c r="G9063" s="1"/>
    </row>
    <row r="9064" spans="7:7" x14ac:dyDescent="0.35">
      <c r="G9064" s="1"/>
    </row>
    <row r="9065" spans="7:7" x14ac:dyDescent="0.35">
      <c r="G9065" s="1"/>
    </row>
    <row r="9066" spans="7:7" x14ac:dyDescent="0.35">
      <c r="G9066" s="1"/>
    </row>
    <row r="9067" spans="7:7" x14ac:dyDescent="0.35">
      <c r="G9067" s="1"/>
    </row>
    <row r="9068" spans="7:7" x14ac:dyDescent="0.35">
      <c r="G9068" s="1"/>
    </row>
    <row r="9069" spans="7:7" x14ac:dyDescent="0.35">
      <c r="G9069" s="1"/>
    </row>
    <row r="9070" spans="7:7" x14ac:dyDescent="0.35">
      <c r="G9070" s="1"/>
    </row>
    <row r="9071" spans="7:7" x14ac:dyDescent="0.35">
      <c r="G9071" s="1"/>
    </row>
    <row r="9072" spans="7:7" x14ac:dyDescent="0.35">
      <c r="G9072" s="1"/>
    </row>
    <row r="9073" spans="7:7" x14ac:dyDescent="0.35">
      <c r="G9073" s="1"/>
    </row>
    <row r="9074" spans="7:7" x14ac:dyDescent="0.35">
      <c r="G9074" s="1"/>
    </row>
    <row r="9075" spans="7:7" x14ac:dyDescent="0.35">
      <c r="G9075" s="1"/>
    </row>
    <row r="9076" spans="7:7" x14ac:dyDescent="0.35">
      <c r="G9076" s="1"/>
    </row>
    <row r="9077" spans="7:7" x14ac:dyDescent="0.35">
      <c r="G9077" s="1"/>
    </row>
    <row r="9078" spans="7:7" x14ac:dyDescent="0.35">
      <c r="G9078" s="1"/>
    </row>
    <row r="9079" spans="7:7" x14ac:dyDescent="0.35">
      <c r="G9079" s="1"/>
    </row>
    <row r="9080" spans="7:7" x14ac:dyDescent="0.35">
      <c r="G9080" s="1"/>
    </row>
    <row r="9081" spans="7:7" x14ac:dyDescent="0.35">
      <c r="G9081" s="1"/>
    </row>
    <row r="9082" spans="7:7" x14ac:dyDescent="0.35">
      <c r="G9082" s="1"/>
    </row>
    <row r="9083" spans="7:7" x14ac:dyDescent="0.35">
      <c r="G9083" s="1"/>
    </row>
    <row r="9084" spans="7:7" x14ac:dyDescent="0.35">
      <c r="G9084" s="1"/>
    </row>
    <row r="9085" spans="7:7" x14ac:dyDescent="0.35">
      <c r="G9085" s="1"/>
    </row>
    <row r="9086" spans="7:7" x14ac:dyDescent="0.35">
      <c r="G9086" s="1"/>
    </row>
    <row r="9087" spans="7:7" x14ac:dyDescent="0.35">
      <c r="G9087" s="1"/>
    </row>
    <row r="9088" spans="7:7" x14ac:dyDescent="0.35">
      <c r="G9088" s="1"/>
    </row>
    <row r="9089" spans="7:7" x14ac:dyDescent="0.35">
      <c r="G9089" s="1"/>
    </row>
    <row r="9090" spans="7:7" x14ac:dyDescent="0.35">
      <c r="G9090" s="1"/>
    </row>
    <row r="9091" spans="7:7" x14ac:dyDescent="0.35">
      <c r="G9091" s="1"/>
    </row>
    <row r="9092" spans="7:7" x14ac:dyDescent="0.35">
      <c r="G9092" s="1"/>
    </row>
    <row r="9093" spans="7:7" x14ac:dyDescent="0.35">
      <c r="G9093" s="1"/>
    </row>
    <row r="9094" spans="7:7" x14ac:dyDescent="0.35">
      <c r="G9094" s="1"/>
    </row>
    <row r="9095" spans="7:7" x14ac:dyDescent="0.35">
      <c r="G9095" s="1"/>
    </row>
    <row r="9096" spans="7:7" x14ac:dyDescent="0.35">
      <c r="G9096" s="1"/>
    </row>
    <row r="9097" spans="7:7" x14ac:dyDescent="0.35">
      <c r="G9097" s="1"/>
    </row>
    <row r="9098" spans="7:7" x14ac:dyDescent="0.35">
      <c r="G9098" s="1"/>
    </row>
    <row r="9099" spans="7:7" x14ac:dyDescent="0.35">
      <c r="G9099" s="1"/>
    </row>
    <row r="9100" spans="7:7" x14ac:dyDescent="0.35">
      <c r="G9100" s="1"/>
    </row>
    <row r="9101" spans="7:7" x14ac:dyDescent="0.35">
      <c r="G9101" s="1"/>
    </row>
    <row r="9102" spans="7:7" x14ac:dyDescent="0.35">
      <c r="G9102" s="1"/>
    </row>
    <row r="9103" spans="7:7" x14ac:dyDescent="0.35">
      <c r="G9103" s="1"/>
    </row>
    <row r="9104" spans="7:7" x14ac:dyDescent="0.35">
      <c r="G9104" s="1"/>
    </row>
    <row r="9105" spans="7:7" x14ac:dyDescent="0.35">
      <c r="G9105" s="1"/>
    </row>
    <row r="9106" spans="7:7" x14ac:dyDescent="0.35">
      <c r="G9106" s="1"/>
    </row>
    <row r="9107" spans="7:7" x14ac:dyDescent="0.35">
      <c r="G9107" s="1"/>
    </row>
    <row r="9108" spans="7:7" x14ac:dyDescent="0.35">
      <c r="G9108" s="1"/>
    </row>
    <row r="9109" spans="7:7" x14ac:dyDescent="0.35">
      <c r="G9109" s="1"/>
    </row>
    <row r="9110" spans="7:7" x14ac:dyDescent="0.35">
      <c r="G9110" s="1"/>
    </row>
    <row r="9111" spans="7:7" x14ac:dyDescent="0.35">
      <c r="G9111" s="1"/>
    </row>
    <row r="9112" spans="7:7" x14ac:dyDescent="0.35">
      <c r="G9112" s="1"/>
    </row>
    <row r="9113" spans="7:7" x14ac:dyDescent="0.35">
      <c r="G9113" s="1"/>
    </row>
    <row r="9114" spans="7:7" x14ac:dyDescent="0.35">
      <c r="G9114" s="1"/>
    </row>
    <row r="9115" spans="7:7" x14ac:dyDescent="0.35">
      <c r="G9115" s="1"/>
    </row>
    <row r="9116" spans="7:7" x14ac:dyDescent="0.35">
      <c r="G9116" s="1"/>
    </row>
    <row r="9117" spans="7:7" x14ac:dyDescent="0.35">
      <c r="G9117" s="1"/>
    </row>
    <row r="9118" spans="7:7" x14ac:dyDescent="0.35">
      <c r="G9118" s="1"/>
    </row>
    <row r="9119" spans="7:7" x14ac:dyDescent="0.35">
      <c r="G9119" s="1"/>
    </row>
    <row r="9120" spans="7:7" x14ac:dyDescent="0.35">
      <c r="G9120" s="1"/>
    </row>
    <row r="9121" spans="7:7" x14ac:dyDescent="0.35">
      <c r="G9121" s="1"/>
    </row>
    <row r="9122" spans="7:7" x14ac:dyDescent="0.35">
      <c r="G9122" s="1"/>
    </row>
    <row r="9123" spans="7:7" x14ac:dyDescent="0.35">
      <c r="G9123" s="1"/>
    </row>
    <row r="9124" spans="7:7" x14ac:dyDescent="0.35">
      <c r="G9124" s="1"/>
    </row>
    <row r="9125" spans="7:7" x14ac:dyDescent="0.35">
      <c r="G9125" s="1"/>
    </row>
    <row r="9126" spans="7:7" x14ac:dyDescent="0.35">
      <c r="G9126" s="1"/>
    </row>
    <row r="9127" spans="7:7" x14ac:dyDescent="0.35">
      <c r="G9127" s="1"/>
    </row>
    <row r="9128" spans="7:7" x14ac:dyDescent="0.35">
      <c r="G9128" s="1"/>
    </row>
    <row r="9129" spans="7:7" x14ac:dyDescent="0.35">
      <c r="G9129" s="1"/>
    </row>
    <row r="9130" spans="7:7" x14ac:dyDescent="0.35">
      <c r="G9130" s="1"/>
    </row>
    <row r="9131" spans="7:7" x14ac:dyDescent="0.35">
      <c r="G9131" s="1"/>
    </row>
    <row r="9132" spans="7:7" x14ac:dyDescent="0.35">
      <c r="G9132" s="1"/>
    </row>
    <row r="9133" spans="7:7" x14ac:dyDescent="0.35">
      <c r="G9133" s="1"/>
    </row>
    <row r="9134" spans="7:7" x14ac:dyDescent="0.35">
      <c r="G9134" s="1"/>
    </row>
    <row r="9135" spans="7:7" x14ac:dyDescent="0.35">
      <c r="G9135" s="1"/>
    </row>
    <row r="9136" spans="7:7" x14ac:dyDescent="0.35">
      <c r="G9136" s="1"/>
    </row>
    <row r="9137" spans="7:7" x14ac:dyDescent="0.35">
      <c r="G9137" s="1"/>
    </row>
    <row r="9138" spans="7:7" x14ac:dyDescent="0.35">
      <c r="G9138" s="1"/>
    </row>
    <row r="9139" spans="7:7" x14ac:dyDescent="0.35">
      <c r="G9139" s="1"/>
    </row>
    <row r="9140" spans="7:7" x14ac:dyDescent="0.35">
      <c r="G9140" s="1"/>
    </row>
    <row r="9141" spans="7:7" x14ac:dyDescent="0.35">
      <c r="G9141" s="1"/>
    </row>
    <row r="9142" spans="7:7" x14ac:dyDescent="0.35">
      <c r="G9142" s="1"/>
    </row>
    <row r="9143" spans="7:7" x14ac:dyDescent="0.35">
      <c r="G9143" s="1"/>
    </row>
    <row r="9144" spans="7:7" x14ac:dyDescent="0.35">
      <c r="G9144" s="1"/>
    </row>
    <row r="9145" spans="7:7" x14ac:dyDescent="0.35">
      <c r="G9145" s="1"/>
    </row>
    <row r="9146" spans="7:7" x14ac:dyDescent="0.35">
      <c r="G9146" s="1"/>
    </row>
    <row r="9147" spans="7:7" x14ac:dyDescent="0.35">
      <c r="G9147" s="1"/>
    </row>
    <row r="9148" spans="7:7" x14ac:dyDescent="0.35">
      <c r="G9148" s="1"/>
    </row>
    <row r="9149" spans="7:7" x14ac:dyDescent="0.35">
      <c r="G9149" s="1"/>
    </row>
    <row r="9150" spans="7:7" x14ac:dyDescent="0.35">
      <c r="G9150" s="1"/>
    </row>
    <row r="9151" spans="7:7" x14ac:dyDescent="0.35">
      <c r="G9151" s="1"/>
    </row>
    <row r="9152" spans="7:7" x14ac:dyDescent="0.35">
      <c r="G9152" s="1"/>
    </row>
    <row r="9153" spans="7:7" x14ac:dyDescent="0.35">
      <c r="G9153" s="1"/>
    </row>
    <row r="9154" spans="7:7" x14ac:dyDescent="0.35">
      <c r="G9154" s="1"/>
    </row>
    <row r="9155" spans="7:7" x14ac:dyDescent="0.35">
      <c r="G9155" s="1"/>
    </row>
    <row r="9156" spans="7:7" x14ac:dyDescent="0.35">
      <c r="G9156" s="1"/>
    </row>
    <row r="9157" spans="7:7" x14ac:dyDescent="0.35">
      <c r="G9157" s="1"/>
    </row>
    <row r="9158" spans="7:7" x14ac:dyDescent="0.35">
      <c r="G9158" s="1"/>
    </row>
    <row r="9159" spans="7:7" x14ac:dyDescent="0.35">
      <c r="G9159" s="1"/>
    </row>
    <row r="9160" spans="7:7" x14ac:dyDescent="0.35">
      <c r="G9160" s="1"/>
    </row>
    <row r="9161" spans="7:7" x14ac:dyDescent="0.35">
      <c r="G9161" s="1"/>
    </row>
    <row r="9162" spans="7:7" x14ac:dyDescent="0.35">
      <c r="G9162" s="1"/>
    </row>
    <row r="9163" spans="7:7" x14ac:dyDescent="0.35">
      <c r="G9163" s="1"/>
    </row>
    <row r="9164" spans="7:7" x14ac:dyDescent="0.35">
      <c r="G9164" s="1"/>
    </row>
    <row r="9165" spans="7:7" x14ac:dyDescent="0.35">
      <c r="G9165" s="1"/>
    </row>
    <row r="9166" spans="7:7" x14ac:dyDescent="0.35">
      <c r="G9166" s="1"/>
    </row>
    <row r="9167" spans="7:7" x14ac:dyDescent="0.35">
      <c r="G9167" s="1"/>
    </row>
    <row r="9168" spans="7:7" x14ac:dyDescent="0.35">
      <c r="G9168" s="1"/>
    </row>
    <row r="9169" spans="7:7" x14ac:dyDescent="0.35">
      <c r="G9169" s="1"/>
    </row>
    <row r="9170" spans="7:7" x14ac:dyDescent="0.35">
      <c r="G9170" s="1"/>
    </row>
    <row r="9171" spans="7:7" x14ac:dyDescent="0.35">
      <c r="G9171" s="1"/>
    </row>
    <row r="9172" spans="7:7" x14ac:dyDescent="0.35">
      <c r="G9172" s="1"/>
    </row>
    <row r="9173" spans="7:7" x14ac:dyDescent="0.35">
      <c r="G9173" s="1"/>
    </row>
    <row r="9174" spans="7:7" x14ac:dyDescent="0.35">
      <c r="G9174" s="1"/>
    </row>
    <row r="9175" spans="7:7" x14ac:dyDescent="0.35">
      <c r="G9175" s="1"/>
    </row>
    <row r="9176" spans="7:7" x14ac:dyDescent="0.35">
      <c r="G9176" s="1"/>
    </row>
    <row r="9177" spans="7:7" x14ac:dyDescent="0.35">
      <c r="G9177" s="1"/>
    </row>
    <row r="9178" spans="7:7" x14ac:dyDescent="0.35">
      <c r="G9178" s="1"/>
    </row>
    <row r="9179" spans="7:7" x14ac:dyDescent="0.35">
      <c r="G9179" s="1"/>
    </row>
    <row r="9180" spans="7:7" x14ac:dyDescent="0.35">
      <c r="G9180" s="1"/>
    </row>
    <row r="9181" spans="7:7" x14ac:dyDescent="0.35">
      <c r="G9181" s="1"/>
    </row>
    <row r="9182" spans="7:7" x14ac:dyDescent="0.35">
      <c r="G9182" s="1"/>
    </row>
    <row r="9183" spans="7:7" x14ac:dyDescent="0.35">
      <c r="G9183" s="1"/>
    </row>
    <row r="9184" spans="7:7" x14ac:dyDescent="0.35">
      <c r="G9184" s="1"/>
    </row>
    <row r="9185" spans="7:7" x14ac:dyDescent="0.35">
      <c r="G9185" s="1"/>
    </row>
    <row r="9186" spans="7:7" x14ac:dyDescent="0.35">
      <c r="G9186" s="1"/>
    </row>
    <row r="9187" spans="7:7" x14ac:dyDescent="0.35">
      <c r="G9187" s="1"/>
    </row>
    <row r="9188" spans="7:7" x14ac:dyDescent="0.35">
      <c r="G9188" s="1"/>
    </row>
    <row r="9189" spans="7:7" x14ac:dyDescent="0.35">
      <c r="G9189" s="1"/>
    </row>
    <row r="9190" spans="7:7" x14ac:dyDescent="0.35">
      <c r="G9190" s="1"/>
    </row>
    <row r="9191" spans="7:7" x14ac:dyDescent="0.35">
      <c r="G9191" s="1"/>
    </row>
    <row r="9192" spans="7:7" x14ac:dyDescent="0.35">
      <c r="G9192" s="1"/>
    </row>
    <row r="9193" spans="7:7" x14ac:dyDescent="0.35">
      <c r="G9193" s="1"/>
    </row>
    <row r="9194" spans="7:7" x14ac:dyDescent="0.35">
      <c r="G9194" s="1"/>
    </row>
    <row r="9195" spans="7:7" x14ac:dyDescent="0.35">
      <c r="G9195" s="1"/>
    </row>
    <row r="9196" spans="7:7" x14ac:dyDescent="0.35">
      <c r="G9196" s="1"/>
    </row>
    <row r="9197" spans="7:7" x14ac:dyDescent="0.35">
      <c r="G9197" s="1"/>
    </row>
    <row r="9198" spans="7:7" x14ac:dyDescent="0.35">
      <c r="G9198" s="1"/>
    </row>
    <row r="9199" spans="7:7" x14ac:dyDescent="0.35">
      <c r="G9199" s="1"/>
    </row>
    <row r="9200" spans="7:7" x14ac:dyDescent="0.35">
      <c r="G9200" s="1"/>
    </row>
    <row r="9201" spans="7:7" x14ac:dyDescent="0.35">
      <c r="G9201" s="1"/>
    </row>
    <row r="9202" spans="7:7" x14ac:dyDescent="0.35">
      <c r="G9202" s="1"/>
    </row>
    <row r="9203" spans="7:7" x14ac:dyDescent="0.35">
      <c r="G9203" s="1"/>
    </row>
    <row r="9204" spans="7:7" x14ac:dyDescent="0.35">
      <c r="G9204" s="1"/>
    </row>
    <row r="9205" spans="7:7" x14ac:dyDescent="0.35">
      <c r="G9205" s="1"/>
    </row>
    <row r="9206" spans="7:7" x14ac:dyDescent="0.35">
      <c r="G9206" s="1"/>
    </row>
    <row r="9207" spans="7:7" x14ac:dyDescent="0.35">
      <c r="G9207" s="1"/>
    </row>
    <row r="9208" spans="7:7" x14ac:dyDescent="0.35">
      <c r="G9208" s="1"/>
    </row>
    <row r="9209" spans="7:7" x14ac:dyDescent="0.35">
      <c r="G9209" s="1"/>
    </row>
    <row r="9210" spans="7:7" x14ac:dyDescent="0.35">
      <c r="G9210" s="1"/>
    </row>
    <row r="9211" spans="7:7" x14ac:dyDescent="0.35">
      <c r="G9211" s="1"/>
    </row>
    <row r="9212" spans="7:7" x14ac:dyDescent="0.35">
      <c r="G9212" s="1"/>
    </row>
    <row r="9213" spans="7:7" x14ac:dyDescent="0.35">
      <c r="G9213" s="1"/>
    </row>
    <row r="9214" spans="7:7" x14ac:dyDescent="0.35">
      <c r="G9214" s="1"/>
    </row>
    <row r="9215" spans="7:7" x14ac:dyDescent="0.35">
      <c r="G9215" s="1"/>
    </row>
    <row r="9216" spans="7:7" x14ac:dyDescent="0.35">
      <c r="G9216" s="1"/>
    </row>
    <row r="9217" spans="7:7" x14ac:dyDescent="0.35">
      <c r="G9217" s="1"/>
    </row>
    <row r="9218" spans="7:7" x14ac:dyDescent="0.35">
      <c r="G9218" s="1"/>
    </row>
    <row r="9219" spans="7:7" x14ac:dyDescent="0.35">
      <c r="G9219" s="1"/>
    </row>
    <row r="9220" spans="7:7" x14ac:dyDescent="0.35">
      <c r="G9220" s="1"/>
    </row>
    <row r="9221" spans="7:7" x14ac:dyDescent="0.35">
      <c r="G9221" s="1"/>
    </row>
    <row r="9222" spans="7:7" x14ac:dyDescent="0.35">
      <c r="G9222" s="1"/>
    </row>
    <row r="9223" spans="7:7" x14ac:dyDescent="0.35">
      <c r="G9223" s="1"/>
    </row>
    <row r="9224" spans="7:7" x14ac:dyDescent="0.35">
      <c r="G9224" s="1"/>
    </row>
    <row r="9225" spans="7:7" x14ac:dyDescent="0.35">
      <c r="G9225" s="1"/>
    </row>
    <row r="9226" spans="7:7" x14ac:dyDescent="0.35">
      <c r="G9226" s="1"/>
    </row>
    <row r="9227" spans="7:7" x14ac:dyDescent="0.35">
      <c r="G9227" s="1"/>
    </row>
    <row r="9228" spans="7:7" x14ac:dyDescent="0.35">
      <c r="G9228" s="1"/>
    </row>
    <row r="9229" spans="7:7" x14ac:dyDescent="0.35">
      <c r="G9229" s="1"/>
    </row>
    <row r="9230" spans="7:7" x14ac:dyDescent="0.35">
      <c r="G9230" s="1"/>
    </row>
    <row r="9231" spans="7:7" x14ac:dyDescent="0.35">
      <c r="G9231" s="1"/>
    </row>
    <row r="9232" spans="7:7" x14ac:dyDescent="0.35">
      <c r="G9232" s="1"/>
    </row>
    <row r="9233" spans="7:7" x14ac:dyDescent="0.35">
      <c r="G9233" s="1"/>
    </row>
    <row r="9234" spans="7:7" x14ac:dyDescent="0.35">
      <c r="G9234" s="1"/>
    </row>
    <row r="9235" spans="7:7" x14ac:dyDescent="0.35">
      <c r="G9235" s="1"/>
    </row>
    <row r="9236" spans="7:7" x14ac:dyDescent="0.35">
      <c r="G9236" s="1"/>
    </row>
    <row r="9237" spans="7:7" x14ac:dyDescent="0.35">
      <c r="G9237" s="1"/>
    </row>
    <row r="9238" spans="7:7" x14ac:dyDescent="0.35">
      <c r="G9238" s="1"/>
    </row>
    <row r="9239" spans="7:7" x14ac:dyDescent="0.35">
      <c r="G9239" s="1"/>
    </row>
    <row r="9240" spans="7:7" x14ac:dyDescent="0.35">
      <c r="G9240" s="1"/>
    </row>
    <row r="9241" spans="7:7" x14ac:dyDescent="0.35">
      <c r="G9241" s="1"/>
    </row>
    <row r="9242" spans="7:7" x14ac:dyDescent="0.35">
      <c r="G9242" s="1"/>
    </row>
    <row r="9243" spans="7:7" x14ac:dyDescent="0.35">
      <c r="G9243" s="1"/>
    </row>
    <row r="9244" spans="7:7" x14ac:dyDescent="0.35">
      <c r="G9244" s="1"/>
    </row>
    <row r="9245" spans="7:7" x14ac:dyDescent="0.35">
      <c r="G9245" s="1"/>
    </row>
    <row r="9246" spans="7:7" x14ac:dyDescent="0.35">
      <c r="G9246" s="1"/>
    </row>
    <row r="9247" spans="7:7" x14ac:dyDescent="0.35">
      <c r="G9247" s="1"/>
    </row>
    <row r="9248" spans="7:7" x14ac:dyDescent="0.35">
      <c r="G9248" s="1"/>
    </row>
    <row r="9249" spans="7:7" x14ac:dyDescent="0.35">
      <c r="G9249" s="1"/>
    </row>
    <row r="9250" spans="7:7" x14ac:dyDescent="0.35">
      <c r="G9250" s="1"/>
    </row>
    <row r="9251" spans="7:7" x14ac:dyDescent="0.35">
      <c r="G9251" s="1"/>
    </row>
    <row r="9252" spans="7:7" x14ac:dyDescent="0.35">
      <c r="G9252" s="1"/>
    </row>
    <row r="9253" spans="7:7" x14ac:dyDescent="0.35">
      <c r="G9253" s="1"/>
    </row>
    <row r="9254" spans="7:7" x14ac:dyDescent="0.35">
      <c r="G9254" s="1"/>
    </row>
    <row r="9255" spans="7:7" x14ac:dyDescent="0.35">
      <c r="G9255" s="1"/>
    </row>
    <row r="9256" spans="7:7" x14ac:dyDescent="0.35">
      <c r="G9256" s="1"/>
    </row>
    <row r="9257" spans="7:7" x14ac:dyDescent="0.35">
      <c r="G9257" s="1"/>
    </row>
    <row r="9258" spans="7:7" x14ac:dyDescent="0.35">
      <c r="G9258" s="1"/>
    </row>
    <row r="9259" spans="7:7" x14ac:dyDescent="0.35">
      <c r="G9259" s="1"/>
    </row>
    <row r="9260" spans="7:7" x14ac:dyDescent="0.35">
      <c r="G9260" s="1"/>
    </row>
    <row r="9261" spans="7:7" x14ac:dyDescent="0.35">
      <c r="G9261" s="1"/>
    </row>
    <row r="9262" spans="7:7" x14ac:dyDescent="0.35">
      <c r="G9262" s="1"/>
    </row>
    <row r="9263" spans="7:7" x14ac:dyDescent="0.35">
      <c r="G9263" s="1"/>
    </row>
    <row r="9264" spans="7:7" x14ac:dyDescent="0.35">
      <c r="G9264" s="1"/>
    </row>
    <row r="9265" spans="7:7" x14ac:dyDescent="0.35">
      <c r="G9265" s="1"/>
    </row>
    <row r="9266" spans="7:7" x14ac:dyDescent="0.35">
      <c r="G9266" s="1"/>
    </row>
    <row r="9267" spans="7:7" x14ac:dyDescent="0.35">
      <c r="G9267" s="1"/>
    </row>
    <row r="9268" spans="7:7" x14ac:dyDescent="0.35">
      <c r="G9268" s="1"/>
    </row>
    <row r="9269" spans="7:7" x14ac:dyDescent="0.35">
      <c r="G9269" s="1"/>
    </row>
    <row r="9270" spans="7:7" x14ac:dyDescent="0.35">
      <c r="G9270" s="1"/>
    </row>
    <row r="9271" spans="7:7" x14ac:dyDescent="0.35">
      <c r="G9271" s="1"/>
    </row>
    <row r="9272" spans="7:7" x14ac:dyDescent="0.35">
      <c r="G9272" s="1"/>
    </row>
    <row r="9273" spans="7:7" x14ac:dyDescent="0.35">
      <c r="G9273" s="1"/>
    </row>
    <row r="9274" spans="7:7" x14ac:dyDescent="0.35">
      <c r="G9274" s="1"/>
    </row>
    <row r="9275" spans="7:7" x14ac:dyDescent="0.35">
      <c r="G9275" s="1"/>
    </row>
    <row r="9276" spans="7:7" x14ac:dyDescent="0.35">
      <c r="G9276" s="1"/>
    </row>
    <row r="9277" spans="7:7" x14ac:dyDescent="0.35">
      <c r="G9277" s="1"/>
    </row>
    <row r="9278" spans="7:7" x14ac:dyDescent="0.35">
      <c r="G9278" s="1"/>
    </row>
    <row r="9279" spans="7:7" x14ac:dyDescent="0.35">
      <c r="G9279" s="1"/>
    </row>
    <row r="9280" spans="7:7" x14ac:dyDescent="0.35">
      <c r="G9280" s="1"/>
    </row>
    <row r="9281" spans="7:7" x14ac:dyDescent="0.35">
      <c r="G9281" s="1"/>
    </row>
    <row r="9282" spans="7:7" x14ac:dyDescent="0.35">
      <c r="G9282" s="1"/>
    </row>
    <row r="9283" spans="7:7" x14ac:dyDescent="0.35">
      <c r="G9283" s="1"/>
    </row>
    <row r="9284" spans="7:7" x14ac:dyDescent="0.35">
      <c r="G9284" s="1"/>
    </row>
    <row r="9285" spans="7:7" x14ac:dyDescent="0.35">
      <c r="G9285" s="1"/>
    </row>
    <row r="9286" spans="7:7" x14ac:dyDescent="0.35">
      <c r="G9286" s="1"/>
    </row>
    <row r="9287" spans="7:7" x14ac:dyDescent="0.35">
      <c r="G9287" s="1"/>
    </row>
    <row r="9288" spans="7:7" x14ac:dyDescent="0.35">
      <c r="G9288" s="1"/>
    </row>
    <row r="9289" spans="7:7" x14ac:dyDescent="0.35">
      <c r="G9289" s="1"/>
    </row>
    <row r="9290" spans="7:7" x14ac:dyDescent="0.35">
      <c r="G9290" s="1"/>
    </row>
    <row r="9291" spans="7:7" x14ac:dyDescent="0.35">
      <c r="G9291" s="1"/>
    </row>
    <row r="9292" spans="7:7" x14ac:dyDescent="0.35">
      <c r="G9292" s="1"/>
    </row>
    <row r="9293" spans="7:7" x14ac:dyDescent="0.35">
      <c r="G9293" s="1"/>
    </row>
    <row r="9294" spans="7:7" x14ac:dyDescent="0.35">
      <c r="G9294" s="1"/>
    </row>
    <row r="9295" spans="7:7" x14ac:dyDescent="0.35">
      <c r="G9295" s="1"/>
    </row>
    <row r="9296" spans="7:7" x14ac:dyDescent="0.35">
      <c r="G9296" s="1"/>
    </row>
    <row r="9297" spans="7:7" x14ac:dyDescent="0.35">
      <c r="G9297" s="1"/>
    </row>
    <row r="9298" spans="7:7" x14ac:dyDescent="0.35">
      <c r="G9298" s="1"/>
    </row>
    <row r="9299" spans="7:7" x14ac:dyDescent="0.35">
      <c r="G9299" s="1"/>
    </row>
    <row r="9300" spans="7:7" x14ac:dyDescent="0.35">
      <c r="G9300" s="1"/>
    </row>
    <row r="9301" spans="7:7" x14ac:dyDescent="0.35">
      <c r="G9301" s="1"/>
    </row>
    <row r="9302" spans="7:7" x14ac:dyDescent="0.35">
      <c r="G9302" s="1"/>
    </row>
    <row r="9303" spans="7:7" x14ac:dyDescent="0.35">
      <c r="G9303" s="1"/>
    </row>
    <row r="9304" spans="7:7" x14ac:dyDescent="0.35">
      <c r="G9304" s="1"/>
    </row>
    <row r="9305" spans="7:7" x14ac:dyDescent="0.35">
      <c r="G9305" s="1"/>
    </row>
    <row r="9306" spans="7:7" x14ac:dyDescent="0.35">
      <c r="G9306" s="1"/>
    </row>
    <row r="9307" spans="7:7" x14ac:dyDescent="0.35">
      <c r="G9307" s="1"/>
    </row>
    <row r="9308" spans="7:7" x14ac:dyDescent="0.35">
      <c r="G9308" s="1"/>
    </row>
    <row r="9309" spans="7:7" x14ac:dyDescent="0.35">
      <c r="G9309" s="1"/>
    </row>
    <row r="9310" spans="7:7" x14ac:dyDescent="0.35">
      <c r="G9310" s="1"/>
    </row>
    <row r="9311" spans="7:7" x14ac:dyDescent="0.35">
      <c r="G9311" s="1"/>
    </row>
    <row r="9312" spans="7:7" x14ac:dyDescent="0.35">
      <c r="G9312" s="1"/>
    </row>
    <row r="9313" spans="7:7" x14ac:dyDescent="0.35">
      <c r="G9313" s="1"/>
    </row>
    <row r="9314" spans="7:7" x14ac:dyDescent="0.35">
      <c r="G9314" s="1"/>
    </row>
    <row r="9315" spans="7:7" x14ac:dyDescent="0.35">
      <c r="G9315" s="1"/>
    </row>
    <row r="9316" spans="7:7" x14ac:dyDescent="0.35">
      <c r="G9316" s="1"/>
    </row>
    <row r="9317" spans="7:7" x14ac:dyDescent="0.35">
      <c r="G9317" s="1"/>
    </row>
    <row r="9318" spans="7:7" x14ac:dyDescent="0.35">
      <c r="G9318" s="1"/>
    </row>
    <row r="9319" spans="7:7" x14ac:dyDescent="0.35">
      <c r="G9319" s="1"/>
    </row>
    <row r="9320" spans="7:7" x14ac:dyDescent="0.35">
      <c r="G9320" s="1"/>
    </row>
    <row r="9321" spans="7:7" x14ac:dyDescent="0.35">
      <c r="G9321" s="1"/>
    </row>
    <row r="9322" spans="7:7" x14ac:dyDescent="0.35">
      <c r="G9322" s="1"/>
    </row>
    <row r="9323" spans="7:7" x14ac:dyDescent="0.35">
      <c r="G9323" s="1"/>
    </row>
    <row r="9324" spans="7:7" x14ac:dyDescent="0.35">
      <c r="G9324" s="1"/>
    </row>
    <row r="9325" spans="7:7" x14ac:dyDescent="0.35">
      <c r="G9325" s="1"/>
    </row>
    <row r="9326" spans="7:7" x14ac:dyDescent="0.35">
      <c r="G9326" s="1"/>
    </row>
    <row r="9327" spans="7:7" x14ac:dyDescent="0.35">
      <c r="G9327" s="1"/>
    </row>
    <row r="9328" spans="7:7" x14ac:dyDescent="0.35">
      <c r="G9328" s="1"/>
    </row>
    <row r="9329" spans="7:7" x14ac:dyDescent="0.35">
      <c r="G9329" s="1"/>
    </row>
    <row r="9330" spans="7:7" x14ac:dyDescent="0.35">
      <c r="G9330" s="1"/>
    </row>
    <row r="9331" spans="7:7" x14ac:dyDescent="0.35">
      <c r="G9331" s="1"/>
    </row>
    <row r="9332" spans="7:7" x14ac:dyDescent="0.35">
      <c r="G9332" s="1"/>
    </row>
    <row r="9333" spans="7:7" x14ac:dyDescent="0.35">
      <c r="G9333" s="1"/>
    </row>
    <row r="9334" spans="7:7" x14ac:dyDescent="0.35">
      <c r="G9334" s="1"/>
    </row>
    <row r="9335" spans="7:7" x14ac:dyDescent="0.35">
      <c r="G9335" s="1"/>
    </row>
    <row r="9336" spans="7:7" x14ac:dyDescent="0.35">
      <c r="G9336" s="1"/>
    </row>
    <row r="9337" spans="7:7" x14ac:dyDescent="0.35">
      <c r="G9337" s="1"/>
    </row>
    <row r="9338" spans="7:7" x14ac:dyDescent="0.35">
      <c r="G9338" s="1"/>
    </row>
    <row r="9339" spans="7:7" x14ac:dyDescent="0.35">
      <c r="G9339" s="1"/>
    </row>
    <row r="9340" spans="7:7" x14ac:dyDescent="0.35">
      <c r="G9340" s="1"/>
    </row>
    <row r="9341" spans="7:7" x14ac:dyDescent="0.35">
      <c r="G9341" s="1"/>
    </row>
    <row r="9342" spans="7:7" x14ac:dyDescent="0.35">
      <c r="G9342" s="1"/>
    </row>
    <row r="9343" spans="7:7" x14ac:dyDescent="0.35">
      <c r="G9343" s="1"/>
    </row>
    <row r="9344" spans="7:7" x14ac:dyDescent="0.35">
      <c r="G9344" s="1"/>
    </row>
    <row r="9345" spans="7:7" x14ac:dyDescent="0.35">
      <c r="G9345" s="1"/>
    </row>
    <row r="9346" spans="7:7" x14ac:dyDescent="0.35">
      <c r="G9346" s="1"/>
    </row>
    <row r="9347" spans="7:7" x14ac:dyDescent="0.35">
      <c r="G9347" s="1"/>
    </row>
    <row r="9348" spans="7:7" x14ac:dyDescent="0.35">
      <c r="G9348" s="1"/>
    </row>
    <row r="9349" spans="7:7" x14ac:dyDescent="0.35">
      <c r="G9349" s="1"/>
    </row>
    <row r="9350" spans="7:7" x14ac:dyDescent="0.35">
      <c r="G9350" s="1"/>
    </row>
    <row r="9351" spans="7:7" x14ac:dyDescent="0.35">
      <c r="G9351" s="1"/>
    </row>
    <row r="9352" spans="7:7" x14ac:dyDescent="0.35">
      <c r="G9352" s="1"/>
    </row>
    <row r="9353" spans="7:7" x14ac:dyDescent="0.35">
      <c r="G9353" s="1"/>
    </row>
    <row r="9354" spans="7:7" x14ac:dyDescent="0.35">
      <c r="G9354" s="1"/>
    </row>
    <row r="9355" spans="7:7" x14ac:dyDescent="0.35">
      <c r="G9355" s="1"/>
    </row>
    <row r="9356" spans="7:7" x14ac:dyDescent="0.35">
      <c r="G9356" s="1"/>
    </row>
    <row r="9357" spans="7:7" x14ac:dyDescent="0.35">
      <c r="G9357" s="1"/>
    </row>
    <row r="9358" spans="7:7" x14ac:dyDescent="0.35">
      <c r="G9358" s="1"/>
    </row>
    <row r="9359" spans="7:7" x14ac:dyDescent="0.35">
      <c r="G9359" s="1"/>
    </row>
    <row r="9360" spans="7:7" x14ac:dyDescent="0.35">
      <c r="G9360" s="1"/>
    </row>
    <row r="9361" spans="7:7" x14ac:dyDescent="0.35">
      <c r="G9361" s="1"/>
    </row>
    <row r="9362" spans="7:7" x14ac:dyDescent="0.35">
      <c r="G9362" s="1"/>
    </row>
    <row r="9363" spans="7:7" x14ac:dyDescent="0.35">
      <c r="G9363" s="1"/>
    </row>
    <row r="9364" spans="7:7" x14ac:dyDescent="0.35">
      <c r="G9364" s="1"/>
    </row>
    <row r="9365" spans="7:7" x14ac:dyDescent="0.35">
      <c r="G9365" s="1"/>
    </row>
    <row r="9366" spans="7:7" x14ac:dyDescent="0.35">
      <c r="G9366" s="1"/>
    </row>
    <row r="9367" spans="7:7" x14ac:dyDescent="0.35">
      <c r="G9367" s="1"/>
    </row>
    <row r="9368" spans="7:7" x14ac:dyDescent="0.35">
      <c r="G9368" s="1"/>
    </row>
    <row r="9369" spans="7:7" x14ac:dyDescent="0.35">
      <c r="G9369" s="1"/>
    </row>
    <row r="9370" spans="7:7" x14ac:dyDescent="0.35">
      <c r="G9370" s="1"/>
    </row>
    <row r="9371" spans="7:7" x14ac:dyDescent="0.35">
      <c r="G9371" s="1"/>
    </row>
    <row r="9372" spans="7:7" x14ac:dyDescent="0.35">
      <c r="G9372" s="1"/>
    </row>
    <row r="9373" spans="7:7" x14ac:dyDescent="0.35">
      <c r="G9373" s="1"/>
    </row>
    <row r="9374" spans="7:7" x14ac:dyDescent="0.35">
      <c r="G9374" s="1"/>
    </row>
    <row r="9375" spans="7:7" x14ac:dyDescent="0.35">
      <c r="G9375" s="1"/>
    </row>
    <row r="9376" spans="7:7" x14ac:dyDescent="0.35">
      <c r="G9376" s="1"/>
    </row>
    <row r="9377" spans="7:7" x14ac:dyDescent="0.35">
      <c r="G9377" s="1"/>
    </row>
    <row r="9378" spans="7:7" x14ac:dyDescent="0.35">
      <c r="G9378" s="1"/>
    </row>
    <row r="9379" spans="7:7" x14ac:dyDescent="0.35">
      <c r="G9379" s="1"/>
    </row>
    <row r="9380" spans="7:7" x14ac:dyDescent="0.35">
      <c r="G9380" s="1"/>
    </row>
    <row r="9381" spans="7:7" x14ac:dyDescent="0.35">
      <c r="G9381" s="1"/>
    </row>
    <row r="9382" spans="7:7" x14ac:dyDescent="0.35">
      <c r="G9382" s="1"/>
    </row>
    <row r="9383" spans="7:7" x14ac:dyDescent="0.35">
      <c r="G9383" s="1"/>
    </row>
    <row r="9384" spans="7:7" x14ac:dyDescent="0.35">
      <c r="G9384" s="1"/>
    </row>
    <row r="9385" spans="7:7" x14ac:dyDescent="0.35">
      <c r="G9385" s="1"/>
    </row>
    <row r="9386" spans="7:7" x14ac:dyDescent="0.35">
      <c r="G9386" s="1"/>
    </row>
    <row r="9387" spans="7:7" x14ac:dyDescent="0.35">
      <c r="G9387" s="1"/>
    </row>
    <row r="9388" spans="7:7" x14ac:dyDescent="0.35">
      <c r="G9388" s="1"/>
    </row>
    <row r="9389" spans="7:7" x14ac:dyDescent="0.35">
      <c r="G9389" s="1"/>
    </row>
    <row r="9390" spans="7:7" x14ac:dyDescent="0.35">
      <c r="G9390" s="1"/>
    </row>
    <row r="9391" spans="7:7" x14ac:dyDescent="0.35">
      <c r="G9391" s="1"/>
    </row>
    <row r="9392" spans="7:7" x14ac:dyDescent="0.35">
      <c r="G9392" s="1"/>
    </row>
    <row r="9393" spans="7:7" x14ac:dyDescent="0.35">
      <c r="G9393" s="1"/>
    </row>
    <row r="9394" spans="7:7" x14ac:dyDescent="0.35">
      <c r="G9394" s="1"/>
    </row>
    <row r="9395" spans="7:7" x14ac:dyDescent="0.35">
      <c r="G9395" s="1"/>
    </row>
    <row r="9396" spans="7:7" x14ac:dyDescent="0.35">
      <c r="G9396" s="1"/>
    </row>
    <row r="9397" spans="7:7" x14ac:dyDescent="0.35">
      <c r="G9397" s="1"/>
    </row>
    <row r="9398" spans="7:7" x14ac:dyDescent="0.35">
      <c r="G9398" s="1"/>
    </row>
    <row r="9399" spans="7:7" x14ac:dyDescent="0.35">
      <c r="G9399" s="1"/>
    </row>
    <row r="9400" spans="7:7" x14ac:dyDescent="0.35">
      <c r="G9400" s="1"/>
    </row>
    <row r="9401" spans="7:7" x14ac:dyDescent="0.35">
      <c r="G9401" s="1"/>
    </row>
    <row r="9402" spans="7:7" x14ac:dyDescent="0.35">
      <c r="G9402" s="1"/>
    </row>
    <row r="9403" spans="7:7" x14ac:dyDescent="0.35">
      <c r="G9403" s="1"/>
    </row>
    <row r="9404" spans="7:7" x14ac:dyDescent="0.35">
      <c r="G9404" s="1"/>
    </row>
    <row r="9405" spans="7:7" x14ac:dyDescent="0.35">
      <c r="G9405" s="1"/>
    </row>
    <row r="9406" spans="7:7" x14ac:dyDescent="0.35">
      <c r="G9406" s="1"/>
    </row>
    <row r="9407" spans="7:7" x14ac:dyDescent="0.35">
      <c r="G9407" s="1"/>
    </row>
    <row r="9408" spans="7:7" x14ac:dyDescent="0.35">
      <c r="G9408" s="1"/>
    </row>
    <row r="9409" spans="7:7" x14ac:dyDescent="0.35">
      <c r="G9409" s="1"/>
    </row>
    <row r="9410" spans="7:7" x14ac:dyDescent="0.35">
      <c r="G9410" s="1"/>
    </row>
    <row r="9411" spans="7:7" x14ac:dyDescent="0.35">
      <c r="G9411" s="1"/>
    </row>
    <row r="9412" spans="7:7" x14ac:dyDescent="0.35">
      <c r="G9412" s="1"/>
    </row>
    <row r="9413" spans="7:7" x14ac:dyDescent="0.35">
      <c r="G9413" s="1"/>
    </row>
    <row r="9414" spans="7:7" x14ac:dyDescent="0.35">
      <c r="G9414" s="1"/>
    </row>
    <row r="9415" spans="7:7" x14ac:dyDescent="0.35">
      <c r="G9415" s="1"/>
    </row>
    <row r="9416" spans="7:7" x14ac:dyDescent="0.35">
      <c r="G9416" s="1"/>
    </row>
    <row r="9417" spans="7:7" x14ac:dyDescent="0.35">
      <c r="G9417" s="1"/>
    </row>
    <row r="9418" spans="7:7" x14ac:dyDescent="0.35">
      <c r="G9418" s="1"/>
    </row>
    <row r="9419" spans="7:7" x14ac:dyDescent="0.35">
      <c r="G9419" s="1"/>
    </row>
    <row r="9420" spans="7:7" x14ac:dyDescent="0.35">
      <c r="G9420" s="1"/>
    </row>
    <row r="9421" spans="7:7" x14ac:dyDescent="0.35">
      <c r="G9421" s="1"/>
    </row>
    <row r="9422" spans="7:7" x14ac:dyDescent="0.35">
      <c r="G9422" s="1"/>
    </row>
    <row r="9423" spans="7:7" x14ac:dyDescent="0.35">
      <c r="G9423" s="1"/>
    </row>
    <row r="9424" spans="7:7" x14ac:dyDescent="0.35">
      <c r="G9424" s="1"/>
    </row>
    <row r="9425" spans="7:7" x14ac:dyDescent="0.35">
      <c r="G9425" s="1"/>
    </row>
    <row r="9426" spans="7:7" x14ac:dyDescent="0.35">
      <c r="G9426" s="1"/>
    </row>
    <row r="9427" spans="7:7" x14ac:dyDescent="0.35">
      <c r="G9427" s="1"/>
    </row>
    <row r="9428" spans="7:7" x14ac:dyDescent="0.35">
      <c r="G9428" s="1"/>
    </row>
    <row r="9429" spans="7:7" x14ac:dyDescent="0.35">
      <c r="G9429" s="1"/>
    </row>
    <row r="9430" spans="7:7" x14ac:dyDescent="0.35">
      <c r="G9430" s="1"/>
    </row>
    <row r="9431" spans="7:7" x14ac:dyDescent="0.35">
      <c r="G9431" s="1"/>
    </row>
    <row r="9432" spans="7:7" x14ac:dyDescent="0.35">
      <c r="G9432" s="1"/>
    </row>
    <row r="9433" spans="7:7" x14ac:dyDescent="0.35">
      <c r="G9433" s="1"/>
    </row>
    <row r="9434" spans="7:7" x14ac:dyDescent="0.35">
      <c r="G9434" s="1"/>
    </row>
    <row r="9435" spans="7:7" x14ac:dyDescent="0.35">
      <c r="G9435" s="1"/>
    </row>
    <row r="9436" spans="7:7" x14ac:dyDescent="0.35">
      <c r="G9436" s="1"/>
    </row>
    <row r="9437" spans="7:7" x14ac:dyDescent="0.35">
      <c r="G9437" s="1"/>
    </row>
    <row r="9438" spans="7:7" x14ac:dyDescent="0.35">
      <c r="G9438" s="1"/>
    </row>
    <row r="9439" spans="7:7" x14ac:dyDescent="0.35">
      <c r="G9439" s="1"/>
    </row>
    <row r="9440" spans="7:7" x14ac:dyDescent="0.35">
      <c r="G9440" s="1"/>
    </row>
    <row r="9441" spans="7:7" x14ac:dyDescent="0.35">
      <c r="G9441" s="1"/>
    </row>
    <row r="9442" spans="7:7" x14ac:dyDescent="0.35">
      <c r="G9442" s="1"/>
    </row>
    <row r="9443" spans="7:7" x14ac:dyDescent="0.35">
      <c r="G9443" s="1"/>
    </row>
    <row r="9444" spans="7:7" x14ac:dyDescent="0.35">
      <c r="G9444" s="1"/>
    </row>
    <row r="9445" spans="7:7" x14ac:dyDescent="0.35">
      <c r="G9445" s="1"/>
    </row>
    <row r="9446" spans="7:7" x14ac:dyDescent="0.35">
      <c r="G9446" s="1"/>
    </row>
    <row r="9447" spans="7:7" x14ac:dyDescent="0.35">
      <c r="G9447" s="1"/>
    </row>
    <row r="9448" spans="7:7" x14ac:dyDescent="0.35">
      <c r="G9448" s="1"/>
    </row>
    <row r="9449" spans="7:7" x14ac:dyDescent="0.35">
      <c r="G9449" s="1"/>
    </row>
    <row r="9450" spans="7:7" x14ac:dyDescent="0.35">
      <c r="G9450" s="1"/>
    </row>
    <row r="9451" spans="7:7" x14ac:dyDescent="0.35">
      <c r="G9451" s="1"/>
    </row>
    <row r="9452" spans="7:7" x14ac:dyDescent="0.35">
      <c r="G9452" s="1"/>
    </row>
    <row r="9453" spans="7:7" x14ac:dyDescent="0.35">
      <c r="G9453" s="1"/>
    </row>
    <row r="9454" spans="7:7" x14ac:dyDescent="0.35">
      <c r="G9454" s="1"/>
    </row>
    <row r="9455" spans="7:7" x14ac:dyDescent="0.35">
      <c r="G9455" s="1"/>
    </row>
    <row r="9456" spans="7:7" x14ac:dyDescent="0.35">
      <c r="G9456" s="1"/>
    </row>
    <row r="9457" spans="7:7" x14ac:dyDescent="0.35">
      <c r="G9457" s="1"/>
    </row>
    <row r="9458" spans="7:7" x14ac:dyDescent="0.35">
      <c r="G9458" s="1"/>
    </row>
    <row r="9459" spans="7:7" x14ac:dyDescent="0.35">
      <c r="G9459" s="1"/>
    </row>
    <row r="9460" spans="7:7" x14ac:dyDescent="0.35">
      <c r="G9460" s="1"/>
    </row>
    <row r="9461" spans="7:7" x14ac:dyDescent="0.35">
      <c r="G9461" s="1"/>
    </row>
    <row r="9462" spans="7:7" x14ac:dyDescent="0.35">
      <c r="G9462" s="1"/>
    </row>
    <row r="9463" spans="7:7" x14ac:dyDescent="0.35">
      <c r="G9463" s="1"/>
    </row>
    <row r="9464" spans="7:7" x14ac:dyDescent="0.35">
      <c r="G9464" s="1"/>
    </row>
    <row r="9465" spans="7:7" x14ac:dyDescent="0.35">
      <c r="G9465" s="1"/>
    </row>
    <row r="9466" spans="7:7" x14ac:dyDescent="0.35">
      <c r="G9466" s="1"/>
    </row>
    <row r="9467" spans="7:7" x14ac:dyDescent="0.35">
      <c r="G9467" s="1"/>
    </row>
    <row r="9468" spans="7:7" x14ac:dyDescent="0.35">
      <c r="G9468" s="1"/>
    </row>
    <row r="9469" spans="7:7" x14ac:dyDescent="0.35">
      <c r="G9469" s="1"/>
    </row>
    <row r="9470" spans="7:7" x14ac:dyDescent="0.35">
      <c r="G9470" s="1"/>
    </row>
    <row r="9471" spans="7:7" x14ac:dyDescent="0.35">
      <c r="G9471" s="1"/>
    </row>
    <row r="9472" spans="7:7" x14ac:dyDescent="0.35">
      <c r="G9472" s="1"/>
    </row>
    <row r="9473" spans="7:7" x14ac:dyDescent="0.35">
      <c r="G9473" s="1"/>
    </row>
    <row r="9474" spans="7:7" x14ac:dyDescent="0.35">
      <c r="G9474" s="1"/>
    </row>
    <row r="9475" spans="7:7" x14ac:dyDescent="0.35">
      <c r="G9475" s="1"/>
    </row>
    <row r="9476" spans="7:7" x14ac:dyDescent="0.35">
      <c r="G9476" s="1"/>
    </row>
    <row r="9477" spans="7:7" x14ac:dyDescent="0.35">
      <c r="G9477" s="1"/>
    </row>
    <row r="9478" spans="7:7" x14ac:dyDescent="0.35">
      <c r="G9478" s="1"/>
    </row>
    <row r="9479" spans="7:7" x14ac:dyDescent="0.35">
      <c r="G9479" s="1"/>
    </row>
    <row r="9480" spans="7:7" x14ac:dyDescent="0.35">
      <c r="G9480" s="1"/>
    </row>
    <row r="9481" spans="7:7" x14ac:dyDescent="0.35">
      <c r="G9481" s="1"/>
    </row>
    <row r="9482" spans="7:7" x14ac:dyDescent="0.35">
      <c r="G9482" s="1"/>
    </row>
    <row r="9483" spans="7:7" x14ac:dyDescent="0.35">
      <c r="G9483" s="1"/>
    </row>
    <row r="9484" spans="7:7" x14ac:dyDescent="0.35">
      <c r="G9484" s="1"/>
    </row>
    <row r="9485" spans="7:7" x14ac:dyDescent="0.35">
      <c r="G9485" s="1"/>
    </row>
    <row r="9486" spans="7:7" x14ac:dyDescent="0.35">
      <c r="G9486" s="1"/>
    </row>
    <row r="9487" spans="7:7" x14ac:dyDescent="0.35">
      <c r="G9487" s="1"/>
    </row>
    <row r="9488" spans="7:7" x14ac:dyDescent="0.35">
      <c r="G9488" s="1"/>
    </row>
    <row r="9489" spans="7:7" x14ac:dyDescent="0.35">
      <c r="G9489" s="1"/>
    </row>
    <row r="9490" spans="7:7" x14ac:dyDescent="0.35">
      <c r="G9490" s="1"/>
    </row>
    <row r="9491" spans="7:7" x14ac:dyDescent="0.35">
      <c r="G9491" s="1"/>
    </row>
    <row r="9492" spans="7:7" x14ac:dyDescent="0.35">
      <c r="G9492" s="1"/>
    </row>
    <row r="9493" spans="7:7" x14ac:dyDescent="0.35">
      <c r="G9493" s="1"/>
    </row>
    <row r="9494" spans="7:7" x14ac:dyDescent="0.35">
      <c r="G9494" s="1"/>
    </row>
    <row r="9495" spans="7:7" x14ac:dyDescent="0.35">
      <c r="G9495" s="1"/>
    </row>
    <row r="9496" spans="7:7" x14ac:dyDescent="0.35">
      <c r="G9496" s="1"/>
    </row>
    <row r="9497" spans="7:7" x14ac:dyDescent="0.35">
      <c r="G9497" s="1"/>
    </row>
    <row r="9498" spans="7:7" x14ac:dyDescent="0.35">
      <c r="G9498" s="1"/>
    </row>
    <row r="9499" spans="7:7" x14ac:dyDescent="0.35">
      <c r="G9499" s="1"/>
    </row>
    <row r="9500" spans="7:7" x14ac:dyDescent="0.35">
      <c r="G9500" s="1"/>
    </row>
    <row r="9501" spans="7:7" x14ac:dyDescent="0.35">
      <c r="G9501" s="1"/>
    </row>
    <row r="9502" spans="7:7" x14ac:dyDescent="0.35">
      <c r="G9502" s="1"/>
    </row>
    <row r="9503" spans="7:7" x14ac:dyDescent="0.35">
      <c r="G9503" s="1"/>
    </row>
    <row r="9504" spans="7:7" x14ac:dyDescent="0.35">
      <c r="G9504" s="1"/>
    </row>
    <row r="9505" spans="7:7" x14ac:dyDescent="0.35">
      <c r="G9505" s="1"/>
    </row>
    <row r="9506" spans="7:7" x14ac:dyDescent="0.35">
      <c r="G9506" s="1"/>
    </row>
    <row r="9507" spans="7:7" x14ac:dyDescent="0.35">
      <c r="G9507" s="1"/>
    </row>
    <row r="9508" spans="7:7" x14ac:dyDescent="0.35">
      <c r="G9508" s="1"/>
    </row>
    <row r="9509" spans="7:7" x14ac:dyDescent="0.35">
      <c r="G9509" s="1"/>
    </row>
    <row r="9510" spans="7:7" x14ac:dyDescent="0.35">
      <c r="G9510" s="1"/>
    </row>
    <row r="9511" spans="7:7" x14ac:dyDescent="0.35">
      <c r="G9511" s="1"/>
    </row>
    <row r="9512" spans="7:7" x14ac:dyDescent="0.35">
      <c r="G9512" s="1"/>
    </row>
    <row r="9513" spans="7:7" x14ac:dyDescent="0.35">
      <c r="G9513" s="1"/>
    </row>
    <row r="9514" spans="7:7" x14ac:dyDescent="0.35">
      <c r="G9514" s="1"/>
    </row>
    <row r="9515" spans="7:7" x14ac:dyDescent="0.35">
      <c r="G9515" s="1"/>
    </row>
    <row r="9516" spans="7:7" x14ac:dyDescent="0.35">
      <c r="G9516" s="1"/>
    </row>
    <row r="9517" spans="7:7" x14ac:dyDescent="0.35">
      <c r="G9517" s="1"/>
    </row>
    <row r="9518" spans="7:7" x14ac:dyDescent="0.35">
      <c r="G9518" s="1"/>
    </row>
    <row r="9519" spans="7:7" x14ac:dyDescent="0.35">
      <c r="G9519" s="1"/>
    </row>
    <row r="9520" spans="7:7" x14ac:dyDescent="0.35">
      <c r="G9520" s="1"/>
    </row>
    <row r="9521" spans="7:7" x14ac:dyDescent="0.35">
      <c r="G9521" s="1"/>
    </row>
    <row r="9522" spans="7:7" x14ac:dyDescent="0.35">
      <c r="G9522" s="1"/>
    </row>
    <row r="9523" spans="7:7" x14ac:dyDescent="0.35">
      <c r="G9523" s="1"/>
    </row>
    <row r="9524" spans="7:7" x14ac:dyDescent="0.35">
      <c r="G9524" s="1"/>
    </row>
    <row r="9525" spans="7:7" x14ac:dyDescent="0.35">
      <c r="G9525" s="1"/>
    </row>
    <row r="9526" spans="7:7" x14ac:dyDescent="0.35">
      <c r="G9526" s="1"/>
    </row>
    <row r="9527" spans="7:7" x14ac:dyDescent="0.35">
      <c r="G9527" s="1"/>
    </row>
    <row r="9528" spans="7:7" x14ac:dyDescent="0.35">
      <c r="G9528" s="1"/>
    </row>
    <row r="9529" spans="7:7" x14ac:dyDescent="0.35">
      <c r="G9529" s="1"/>
    </row>
    <row r="9530" spans="7:7" x14ac:dyDescent="0.35">
      <c r="G9530" s="1"/>
    </row>
    <row r="9531" spans="7:7" x14ac:dyDescent="0.35">
      <c r="G9531" s="1"/>
    </row>
    <row r="9532" spans="7:7" x14ac:dyDescent="0.35">
      <c r="G9532" s="1"/>
    </row>
    <row r="9533" spans="7:7" x14ac:dyDescent="0.35">
      <c r="G9533" s="1"/>
    </row>
    <row r="9534" spans="7:7" x14ac:dyDescent="0.35">
      <c r="G9534" s="1"/>
    </row>
    <row r="9535" spans="7:7" x14ac:dyDescent="0.35">
      <c r="G9535" s="1"/>
    </row>
    <row r="9536" spans="7:7" x14ac:dyDescent="0.35">
      <c r="G9536" s="1"/>
    </row>
    <row r="9537" spans="7:7" x14ac:dyDescent="0.35">
      <c r="G9537" s="1"/>
    </row>
    <row r="9538" spans="7:7" x14ac:dyDescent="0.35">
      <c r="G9538" s="1"/>
    </row>
    <row r="9539" spans="7:7" x14ac:dyDescent="0.35">
      <c r="G9539" s="1"/>
    </row>
    <row r="9540" spans="7:7" x14ac:dyDescent="0.35">
      <c r="G9540" s="1"/>
    </row>
    <row r="9541" spans="7:7" x14ac:dyDescent="0.35">
      <c r="G9541" s="1"/>
    </row>
    <row r="9542" spans="7:7" x14ac:dyDescent="0.35">
      <c r="G9542" s="1"/>
    </row>
    <row r="9543" spans="7:7" x14ac:dyDescent="0.35">
      <c r="G9543" s="1"/>
    </row>
    <row r="9544" spans="7:7" x14ac:dyDescent="0.35">
      <c r="G9544" s="1"/>
    </row>
    <row r="9545" spans="7:7" x14ac:dyDescent="0.35">
      <c r="G9545" s="1"/>
    </row>
    <row r="9546" spans="7:7" x14ac:dyDescent="0.35">
      <c r="G9546" s="1"/>
    </row>
    <row r="9547" spans="7:7" x14ac:dyDescent="0.35">
      <c r="G9547" s="1"/>
    </row>
    <row r="9548" spans="7:7" x14ac:dyDescent="0.35">
      <c r="G9548" s="1"/>
    </row>
    <row r="9549" spans="7:7" x14ac:dyDescent="0.35">
      <c r="G9549" s="1"/>
    </row>
    <row r="9550" spans="7:7" x14ac:dyDescent="0.35">
      <c r="G9550" s="1"/>
    </row>
    <row r="9551" spans="7:7" x14ac:dyDescent="0.35">
      <c r="G9551" s="1"/>
    </row>
    <row r="9552" spans="7:7" x14ac:dyDescent="0.35">
      <c r="G9552" s="1"/>
    </row>
    <row r="9553" spans="7:7" x14ac:dyDescent="0.35">
      <c r="G9553" s="1"/>
    </row>
    <row r="9554" spans="7:7" x14ac:dyDescent="0.35">
      <c r="G9554" s="1"/>
    </row>
    <row r="9555" spans="7:7" x14ac:dyDescent="0.35">
      <c r="G9555" s="1"/>
    </row>
    <row r="9556" spans="7:7" x14ac:dyDescent="0.35">
      <c r="G9556" s="1"/>
    </row>
    <row r="9557" spans="7:7" x14ac:dyDescent="0.35">
      <c r="G9557" s="1"/>
    </row>
    <row r="9558" spans="7:7" x14ac:dyDescent="0.35">
      <c r="G9558" s="1"/>
    </row>
    <row r="9559" spans="7:7" x14ac:dyDescent="0.35">
      <c r="G9559" s="1"/>
    </row>
    <row r="9560" spans="7:7" x14ac:dyDescent="0.35">
      <c r="G9560" s="1"/>
    </row>
    <row r="9561" spans="7:7" x14ac:dyDescent="0.35">
      <c r="G9561" s="1"/>
    </row>
    <row r="9562" spans="7:7" x14ac:dyDescent="0.35">
      <c r="G9562" s="1"/>
    </row>
    <row r="9563" spans="7:7" x14ac:dyDescent="0.35">
      <c r="G9563" s="1"/>
    </row>
    <row r="9564" spans="7:7" x14ac:dyDescent="0.35">
      <c r="G9564" s="1"/>
    </row>
    <row r="9565" spans="7:7" x14ac:dyDescent="0.35">
      <c r="G9565" s="1"/>
    </row>
    <row r="9566" spans="7:7" x14ac:dyDescent="0.35">
      <c r="G9566" s="1"/>
    </row>
    <row r="9567" spans="7:7" x14ac:dyDescent="0.35">
      <c r="G9567" s="1"/>
    </row>
    <row r="9568" spans="7:7" x14ac:dyDescent="0.35">
      <c r="G9568" s="1"/>
    </row>
    <row r="9569" spans="7:7" x14ac:dyDescent="0.35">
      <c r="G9569" s="1"/>
    </row>
    <row r="9570" spans="7:7" x14ac:dyDescent="0.35">
      <c r="G9570" s="1"/>
    </row>
    <row r="9571" spans="7:7" x14ac:dyDescent="0.35">
      <c r="G9571" s="1"/>
    </row>
    <row r="9572" spans="7:7" x14ac:dyDescent="0.35">
      <c r="G9572" s="1"/>
    </row>
    <row r="9573" spans="7:7" x14ac:dyDescent="0.35">
      <c r="G9573" s="1"/>
    </row>
    <row r="9574" spans="7:7" x14ac:dyDescent="0.35">
      <c r="G9574" s="1"/>
    </row>
    <row r="9575" spans="7:7" x14ac:dyDescent="0.35">
      <c r="G9575" s="1"/>
    </row>
    <row r="9576" spans="7:7" x14ac:dyDescent="0.35">
      <c r="G9576" s="1"/>
    </row>
    <row r="9577" spans="7:7" x14ac:dyDescent="0.35">
      <c r="G9577" s="1"/>
    </row>
    <row r="9578" spans="7:7" x14ac:dyDescent="0.35">
      <c r="G9578" s="1"/>
    </row>
    <row r="9579" spans="7:7" x14ac:dyDescent="0.35">
      <c r="G9579" s="1"/>
    </row>
    <row r="9580" spans="7:7" x14ac:dyDescent="0.35">
      <c r="G9580" s="1"/>
    </row>
    <row r="9581" spans="7:7" x14ac:dyDescent="0.35">
      <c r="G9581" s="1"/>
    </row>
    <row r="9582" spans="7:7" x14ac:dyDescent="0.35">
      <c r="G9582" s="1"/>
    </row>
    <row r="9583" spans="7:7" x14ac:dyDescent="0.35">
      <c r="G9583" s="1"/>
    </row>
    <row r="9584" spans="7:7" x14ac:dyDescent="0.35">
      <c r="G9584" s="1"/>
    </row>
    <row r="9585" spans="7:7" x14ac:dyDescent="0.35">
      <c r="G9585" s="1"/>
    </row>
    <row r="9586" spans="7:7" x14ac:dyDescent="0.35">
      <c r="G9586" s="1"/>
    </row>
    <row r="9587" spans="7:7" x14ac:dyDescent="0.35">
      <c r="G9587" s="1"/>
    </row>
    <row r="9588" spans="7:7" x14ac:dyDescent="0.35">
      <c r="G9588" s="1"/>
    </row>
    <row r="9589" spans="7:7" x14ac:dyDescent="0.35">
      <c r="G9589" s="1"/>
    </row>
    <row r="9590" spans="7:7" x14ac:dyDescent="0.35">
      <c r="G9590" s="1"/>
    </row>
    <row r="9591" spans="7:7" x14ac:dyDescent="0.35">
      <c r="G9591" s="1"/>
    </row>
    <row r="9592" spans="7:7" x14ac:dyDescent="0.35">
      <c r="G9592" s="1"/>
    </row>
    <row r="9593" spans="7:7" x14ac:dyDescent="0.35">
      <c r="G9593" s="1"/>
    </row>
    <row r="9594" spans="7:7" x14ac:dyDescent="0.35">
      <c r="G9594" s="1"/>
    </row>
    <row r="9595" spans="7:7" x14ac:dyDescent="0.35">
      <c r="G9595" s="1"/>
    </row>
    <row r="9596" spans="7:7" x14ac:dyDescent="0.35">
      <c r="G9596" s="1"/>
    </row>
    <row r="9597" spans="7:7" x14ac:dyDescent="0.35">
      <c r="G9597" s="1"/>
    </row>
    <row r="9598" spans="7:7" x14ac:dyDescent="0.35">
      <c r="G9598" s="1"/>
    </row>
    <row r="9599" spans="7:7" x14ac:dyDescent="0.35">
      <c r="G9599" s="1"/>
    </row>
    <row r="9600" spans="7:7" x14ac:dyDescent="0.35">
      <c r="G9600" s="1"/>
    </row>
    <row r="9601" spans="7:7" x14ac:dyDescent="0.35">
      <c r="G9601" s="1"/>
    </row>
    <row r="9602" spans="7:7" x14ac:dyDescent="0.35">
      <c r="G9602" s="1"/>
    </row>
    <row r="9603" spans="7:7" x14ac:dyDescent="0.35">
      <c r="G9603" s="1"/>
    </row>
    <row r="9604" spans="7:7" x14ac:dyDescent="0.35">
      <c r="G9604" s="1"/>
    </row>
    <row r="9605" spans="7:7" x14ac:dyDescent="0.35">
      <c r="G9605" s="1"/>
    </row>
    <row r="9606" spans="7:7" x14ac:dyDescent="0.35">
      <c r="G9606" s="1"/>
    </row>
    <row r="9607" spans="7:7" x14ac:dyDescent="0.35">
      <c r="G9607" s="1"/>
    </row>
    <row r="9608" spans="7:7" x14ac:dyDescent="0.35">
      <c r="G9608" s="1"/>
    </row>
    <row r="9609" spans="7:7" x14ac:dyDescent="0.35">
      <c r="G9609" s="1"/>
    </row>
    <row r="9610" spans="7:7" x14ac:dyDescent="0.35">
      <c r="G9610" s="1"/>
    </row>
    <row r="9611" spans="7:7" x14ac:dyDescent="0.35">
      <c r="G9611" s="1"/>
    </row>
    <row r="9612" spans="7:7" x14ac:dyDescent="0.35">
      <c r="G9612" s="1"/>
    </row>
    <row r="9613" spans="7:7" x14ac:dyDescent="0.35">
      <c r="G9613" s="1"/>
    </row>
    <row r="9614" spans="7:7" x14ac:dyDescent="0.35">
      <c r="G9614" s="1"/>
    </row>
    <row r="9615" spans="7:7" x14ac:dyDescent="0.35">
      <c r="G9615" s="1"/>
    </row>
    <row r="9616" spans="7:7" x14ac:dyDescent="0.35">
      <c r="G9616" s="1"/>
    </row>
    <row r="9617" spans="7:7" x14ac:dyDescent="0.35">
      <c r="G9617" s="1"/>
    </row>
    <row r="9618" spans="7:7" x14ac:dyDescent="0.35">
      <c r="G9618" s="1"/>
    </row>
    <row r="9619" spans="7:7" x14ac:dyDescent="0.35">
      <c r="G9619" s="1"/>
    </row>
    <row r="9620" spans="7:7" x14ac:dyDescent="0.35">
      <c r="G9620" s="1"/>
    </row>
    <row r="9621" spans="7:7" x14ac:dyDescent="0.35">
      <c r="G9621" s="1"/>
    </row>
    <row r="9622" spans="7:7" x14ac:dyDescent="0.35">
      <c r="G9622" s="1"/>
    </row>
    <row r="9623" spans="7:7" x14ac:dyDescent="0.35">
      <c r="G9623" s="1"/>
    </row>
    <row r="9624" spans="7:7" x14ac:dyDescent="0.35">
      <c r="G9624" s="1"/>
    </row>
    <row r="9625" spans="7:7" x14ac:dyDescent="0.35">
      <c r="G9625" s="1"/>
    </row>
    <row r="9626" spans="7:7" x14ac:dyDescent="0.35">
      <c r="G9626" s="1"/>
    </row>
    <row r="9627" spans="7:7" x14ac:dyDescent="0.35">
      <c r="G9627" s="1"/>
    </row>
    <row r="9628" spans="7:7" x14ac:dyDescent="0.35">
      <c r="G9628" s="1"/>
    </row>
    <row r="9629" spans="7:7" x14ac:dyDescent="0.35">
      <c r="G9629" s="1"/>
    </row>
    <row r="9630" spans="7:7" x14ac:dyDescent="0.35">
      <c r="G9630" s="1"/>
    </row>
    <row r="9631" spans="7:7" x14ac:dyDescent="0.35">
      <c r="G9631" s="1"/>
    </row>
    <row r="9632" spans="7:7" x14ac:dyDescent="0.35">
      <c r="G9632" s="1"/>
    </row>
    <row r="9633" spans="7:7" x14ac:dyDescent="0.35">
      <c r="G9633" s="1"/>
    </row>
    <row r="9634" spans="7:7" x14ac:dyDescent="0.35">
      <c r="G9634" s="1"/>
    </row>
    <row r="9635" spans="7:7" x14ac:dyDescent="0.35">
      <c r="G9635" s="1"/>
    </row>
    <row r="9636" spans="7:7" x14ac:dyDescent="0.35">
      <c r="G9636" s="1"/>
    </row>
    <row r="9637" spans="7:7" x14ac:dyDescent="0.35">
      <c r="G9637" s="1"/>
    </row>
    <row r="9638" spans="7:7" x14ac:dyDescent="0.35">
      <c r="G9638" s="1"/>
    </row>
    <row r="9639" spans="7:7" x14ac:dyDescent="0.35">
      <c r="G9639" s="1"/>
    </row>
    <row r="9640" spans="7:7" x14ac:dyDescent="0.35">
      <c r="G9640" s="1"/>
    </row>
    <row r="9641" spans="7:7" x14ac:dyDescent="0.35">
      <c r="G9641" s="1"/>
    </row>
    <row r="9642" spans="7:7" x14ac:dyDescent="0.35">
      <c r="G9642" s="1"/>
    </row>
    <row r="9643" spans="7:7" x14ac:dyDescent="0.35">
      <c r="G9643" s="1"/>
    </row>
    <row r="9644" spans="7:7" x14ac:dyDescent="0.35">
      <c r="G9644" s="1"/>
    </row>
    <row r="9645" spans="7:7" x14ac:dyDescent="0.35">
      <c r="G9645" s="1"/>
    </row>
    <row r="9646" spans="7:7" x14ac:dyDescent="0.35">
      <c r="G9646" s="1"/>
    </row>
    <row r="9647" spans="7:7" x14ac:dyDescent="0.35">
      <c r="G9647" s="1"/>
    </row>
    <row r="9648" spans="7:7" x14ac:dyDescent="0.35">
      <c r="G9648" s="1"/>
    </row>
    <row r="9649" spans="7:7" x14ac:dyDescent="0.35">
      <c r="G9649" s="1"/>
    </row>
    <row r="9650" spans="7:7" x14ac:dyDescent="0.35">
      <c r="G9650" s="1"/>
    </row>
    <row r="9651" spans="7:7" x14ac:dyDescent="0.35">
      <c r="G9651" s="1"/>
    </row>
    <row r="9652" spans="7:7" x14ac:dyDescent="0.35">
      <c r="G9652" s="1"/>
    </row>
    <row r="9653" spans="7:7" x14ac:dyDescent="0.35">
      <c r="G9653" s="1"/>
    </row>
    <row r="9654" spans="7:7" x14ac:dyDescent="0.35">
      <c r="G9654" s="1"/>
    </row>
    <row r="9655" spans="7:7" x14ac:dyDescent="0.35">
      <c r="G9655" s="1"/>
    </row>
    <row r="9656" spans="7:7" x14ac:dyDescent="0.35">
      <c r="G9656" s="1"/>
    </row>
    <row r="9657" spans="7:7" x14ac:dyDescent="0.35">
      <c r="G9657" s="1"/>
    </row>
    <row r="9658" spans="7:7" x14ac:dyDescent="0.35">
      <c r="G9658" s="1"/>
    </row>
    <row r="9659" spans="7:7" x14ac:dyDescent="0.35">
      <c r="G9659" s="1"/>
    </row>
    <row r="9660" spans="7:7" x14ac:dyDescent="0.35">
      <c r="G9660" s="1"/>
    </row>
    <row r="9661" spans="7:7" x14ac:dyDescent="0.35">
      <c r="G9661" s="1"/>
    </row>
    <row r="9662" spans="7:7" x14ac:dyDescent="0.35">
      <c r="G9662" s="1"/>
    </row>
    <row r="9663" spans="7:7" x14ac:dyDescent="0.35">
      <c r="G9663" s="1"/>
    </row>
    <row r="9664" spans="7:7" x14ac:dyDescent="0.35">
      <c r="G9664" s="1"/>
    </row>
    <row r="9665" spans="7:7" x14ac:dyDescent="0.35">
      <c r="G9665" s="1"/>
    </row>
    <row r="9666" spans="7:7" x14ac:dyDescent="0.35">
      <c r="G9666" s="1"/>
    </row>
    <row r="9667" spans="7:7" x14ac:dyDescent="0.35">
      <c r="G9667" s="1"/>
    </row>
    <row r="9668" spans="7:7" x14ac:dyDescent="0.35">
      <c r="G9668" s="1"/>
    </row>
    <row r="9669" spans="7:7" x14ac:dyDescent="0.35">
      <c r="G9669" s="1"/>
    </row>
    <row r="9670" spans="7:7" x14ac:dyDescent="0.35">
      <c r="G9670" s="1"/>
    </row>
    <row r="9671" spans="7:7" x14ac:dyDescent="0.35">
      <c r="G9671" s="1"/>
    </row>
    <row r="9672" spans="7:7" x14ac:dyDescent="0.35">
      <c r="G9672" s="1"/>
    </row>
    <row r="9673" spans="7:7" x14ac:dyDescent="0.35">
      <c r="G9673" s="1"/>
    </row>
    <row r="9674" spans="7:7" x14ac:dyDescent="0.35">
      <c r="G9674" s="1"/>
    </row>
    <row r="9675" spans="7:7" x14ac:dyDescent="0.35">
      <c r="G9675" s="1"/>
    </row>
    <row r="9676" spans="7:7" x14ac:dyDescent="0.35">
      <c r="G9676" s="1"/>
    </row>
    <row r="9677" spans="7:7" x14ac:dyDescent="0.35">
      <c r="G9677" s="1"/>
    </row>
    <row r="9678" spans="7:7" x14ac:dyDescent="0.35">
      <c r="G9678" s="1"/>
    </row>
    <row r="9679" spans="7:7" x14ac:dyDescent="0.35">
      <c r="G9679" s="1"/>
    </row>
    <row r="9680" spans="7:7" x14ac:dyDescent="0.35">
      <c r="G9680" s="1"/>
    </row>
    <row r="9681" spans="7:7" x14ac:dyDescent="0.35">
      <c r="G9681" s="1"/>
    </row>
    <row r="9682" spans="7:7" x14ac:dyDescent="0.35">
      <c r="G9682" s="1"/>
    </row>
    <row r="9683" spans="7:7" x14ac:dyDescent="0.35">
      <c r="G9683" s="1"/>
    </row>
    <row r="9684" spans="7:7" x14ac:dyDescent="0.35">
      <c r="G9684" s="1"/>
    </row>
    <row r="9685" spans="7:7" x14ac:dyDescent="0.35">
      <c r="G9685" s="1"/>
    </row>
    <row r="9686" spans="7:7" x14ac:dyDescent="0.35">
      <c r="G9686" s="1"/>
    </row>
    <row r="9687" spans="7:7" x14ac:dyDescent="0.35">
      <c r="G9687" s="1"/>
    </row>
    <row r="9688" spans="7:7" x14ac:dyDescent="0.35">
      <c r="G9688" s="1"/>
    </row>
    <row r="9689" spans="7:7" x14ac:dyDescent="0.35">
      <c r="G9689" s="1"/>
    </row>
    <row r="9690" spans="7:7" x14ac:dyDescent="0.35">
      <c r="G9690" s="1"/>
    </row>
    <row r="9691" spans="7:7" x14ac:dyDescent="0.35">
      <c r="G9691" s="1"/>
    </row>
    <row r="9692" spans="7:7" x14ac:dyDescent="0.35">
      <c r="G9692" s="1"/>
    </row>
    <row r="9693" spans="7:7" x14ac:dyDescent="0.35">
      <c r="G9693" s="1"/>
    </row>
    <row r="9694" spans="7:7" x14ac:dyDescent="0.35">
      <c r="G9694" s="1"/>
    </row>
    <row r="9695" spans="7:7" x14ac:dyDescent="0.35">
      <c r="G9695" s="1"/>
    </row>
    <row r="9696" spans="7:7" x14ac:dyDescent="0.35">
      <c r="G9696" s="1"/>
    </row>
    <row r="9697" spans="7:7" x14ac:dyDescent="0.35">
      <c r="G9697" s="1"/>
    </row>
    <row r="9698" spans="7:7" x14ac:dyDescent="0.35">
      <c r="G9698" s="1"/>
    </row>
    <row r="9699" spans="7:7" x14ac:dyDescent="0.35">
      <c r="G9699" s="1"/>
    </row>
    <row r="9700" spans="7:7" x14ac:dyDescent="0.35">
      <c r="G9700" s="1"/>
    </row>
    <row r="9701" spans="7:7" x14ac:dyDescent="0.35">
      <c r="G9701" s="1"/>
    </row>
    <row r="9702" spans="7:7" x14ac:dyDescent="0.35">
      <c r="G9702" s="1"/>
    </row>
    <row r="9703" spans="7:7" x14ac:dyDescent="0.35">
      <c r="G9703" s="1"/>
    </row>
    <row r="9704" spans="7:7" x14ac:dyDescent="0.35">
      <c r="G9704" s="1"/>
    </row>
    <row r="9705" spans="7:7" x14ac:dyDescent="0.35">
      <c r="G9705" s="1"/>
    </row>
    <row r="9706" spans="7:7" x14ac:dyDescent="0.35">
      <c r="G9706" s="1"/>
    </row>
    <row r="9707" spans="7:7" x14ac:dyDescent="0.35">
      <c r="G9707" s="1"/>
    </row>
    <row r="9708" spans="7:7" x14ac:dyDescent="0.35">
      <c r="G9708" s="1"/>
    </row>
    <row r="9709" spans="7:7" x14ac:dyDescent="0.35">
      <c r="G9709" s="1"/>
    </row>
    <row r="9710" spans="7:7" x14ac:dyDescent="0.35">
      <c r="G9710" s="1"/>
    </row>
    <row r="9711" spans="7:7" x14ac:dyDescent="0.35">
      <c r="G9711" s="1"/>
    </row>
    <row r="9712" spans="7:7" x14ac:dyDescent="0.35">
      <c r="G9712" s="1"/>
    </row>
    <row r="9713" spans="7:7" x14ac:dyDescent="0.35">
      <c r="G9713" s="1"/>
    </row>
    <row r="9714" spans="7:7" x14ac:dyDescent="0.35">
      <c r="G9714" s="1"/>
    </row>
    <row r="9715" spans="7:7" x14ac:dyDescent="0.35">
      <c r="G9715" s="1"/>
    </row>
    <row r="9716" spans="7:7" x14ac:dyDescent="0.35">
      <c r="G9716" s="1"/>
    </row>
    <row r="9717" spans="7:7" x14ac:dyDescent="0.35">
      <c r="G9717" s="1"/>
    </row>
    <row r="9718" spans="7:7" x14ac:dyDescent="0.35">
      <c r="G9718" s="1"/>
    </row>
    <row r="9719" spans="7:7" x14ac:dyDescent="0.35">
      <c r="G9719" s="1"/>
    </row>
    <row r="9720" spans="7:7" x14ac:dyDescent="0.35">
      <c r="G9720" s="1"/>
    </row>
    <row r="9721" spans="7:7" x14ac:dyDescent="0.35">
      <c r="G9721" s="1"/>
    </row>
    <row r="9722" spans="7:7" x14ac:dyDescent="0.35">
      <c r="G9722" s="1"/>
    </row>
    <row r="9723" spans="7:7" x14ac:dyDescent="0.35">
      <c r="G9723" s="1"/>
    </row>
    <row r="9724" spans="7:7" x14ac:dyDescent="0.35">
      <c r="G9724" s="1"/>
    </row>
    <row r="9725" spans="7:7" x14ac:dyDescent="0.35">
      <c r="G9725" s="1"/>
    </row>
    <row r="9726" spans="7:7" x14ac:dyDescent="0.35">
      <c r="G9726" s="1"/>
    </row>
    <row r="9727" spans="7:7" x14ac:dyDescent="0.35">
      <c r="G9727" s="1"/>
    </row>
    <row r="9728" spans="7:7" x14ac:dyDescent="0.35">
      <c r="G9728" s="1"/>
    </row>
    <row r="9729" spans="7:7" x14ac:dyDescent="0.35">
      <c r="G9729" s="1"/>
    </row>
    <row r="9730" spans="7:7" x14ac:dyDescent="0.35">
      <c r="G9730" s="1"/>
    </row>
    <row r="9731" spans="7:7" x14ac:dyDescent="0.35">
      <c r="G9731" s="1"/>
    </row>
    <row r="9732" spans="7:7" x14ac:dyDescent="0.35">
      <c r="G9732" s="1"/>
    </row>
    <row r="9733" spans="7:7" x14ac:dyDescent="0.35">
      <c r="G9733" s="1"/>
    </row>
    <row r="9734" spans="7:7" x14ac:dyDescent="0.35">
      <c r="G9734" s="1"/>
    </row>
    <row r="9735" spans="7:7" x14ac:dyDescent="0.35">
      <c r="G9735" s="1"/>
    </row>
    <row r="9736" spans="7:7" x14ac:dyDescent="0.35">
      <c r="G9736" s="1"/>
    </row>
    <row r="9737" spans="7:7" x14ac:dyDescent="0.35">
      <c r="G9737" s="1"/>
    </row>
    <row r="9738" spans="7:7" x14ac:dyDescent="0.35">
      <c r="G9738" s="1"/>
    </row>
    <row r="9739" spans="7:7" x14ac:dyDescent="0.35">
      <c r="G9739" s="1"/>
    </row>
    <row r="9740" spans="7:7" x14ac:dyDescent="0.35">
      <c r="G9740" s="1"/>
    </row>
    <row r="9741" spans="7:7" x14ac:dyDescent="0.35">
      <c r="G9741" s="1"/>
    </row>
    <row r="9742" spans="7:7" x14ac:dyDescent="0.35">
      <c r="G9742" s="1"/>
    </row>
    <row r="9743" spans="7:7" x14ac:dyDescent="0.35">
      <c r="G9743" s="1"/>
    </row>
    <row r="9744" spans="7:7" x14ac:dyDescent="0.35">
      <c r="G9744" s="1"/>
    </row>
    <row r="9745" spans="7:7" x14ac:dyDescent="0.35">
      <c r="G9745" s="1"/>
    </row>
    <row r="9746" spans="7:7" x14ac:dyDescent="0.35">
      <c r="G9746" s="1"/>
    </row>
    <row r="9747" spans="7:7" x14ac:dyDescent="0.35">
      <c r="G9747" s="1"/>
    </row>
    <row r="9748" spans="7:7" x14ac:dyDescent="0.35">
      <c r="G9748" s="1"/>
    </row>
    <row r="9749" spans="7:7" x14ac:dyDescent="0.35">
      <c r="G9749" s="1"/>
    </row>
    <row r="9750" spans="7:7" x14ac:dyDescent="0.35">
      <c r="G9750" s="1"/>
    </row>
    <row r="9751" spans="7:7" x14ac:dyDescent="0.35">
      <c r="G9751" s="1"/>
    </row>
    <row r="9752" spans="7:7" x14ac:dyDescent="0.35">
      <c r="G9752" s="1"/>
    </row>
    <row r="9753" spans="7:7" x14ac:dyDescent="0.35">
      <c r="G9753" s="1"/>
    </row>
    <row r="9754" spans="7:7" x14ac:dyDescent="0.35">
      <c r="G9754" s="1"/>
    </row>
    <row r="9755" spans="7:7" x14ac:dyDescent="0.35">
      <c r="G9755" s="1"/>
    </row>
    <row r="9756" spans="7:7" x14ac:dyDescent="0.35">
      <c r="G9756" s="1"/>
    </row>
    <row r="9757" spans="7:7" x14ac:dyDescent="0.35">
      <c r="G9757" s="1"/>
    </row>
    <row r="9758" spans="7:7" x14ac:dyDescent="0.35">
      <c r="G9758" s="1"/>
    </row>
    <row r="9759" spans="7:7" x14ac:dyDescent="0.35">
      <c r="G9759" s="1"/>
    </row>
    <row r="9760" spans="7:7" x14ac:dyDescent="0.35">
      <c r="G9760" s="1"/>
    </row>
    <row r="9761" spans="7:7" x14ac:dyDescent="0.35">
      <c r="G9761" s="1"/>
    </row>
    <row r="9762" spans="7:7" x14ac:dyDescent="0.35">
      <c r="G9762" s="1"/>
    </row>
    <row r="9763" spans="7:7" x14ac:dyDescent="0.35">
      <c r="G9763" s="1"/>
    </row>
    <row r="9764" spans="7:7" x14ac:dyDescent="0.35">
      <c r="G9764" s="1"/>
    </row>
    <row r="9765" spans="7:7" x14ac:dyDescent="0.35">
      <c r="G9765" s="1"/>
    </row>
    <row r="9766" spans="7:7" x14ac:dyDescent="0.35">
      <c r="G9766" s="1"/>
    </row>
    <row r="9767" spans="7:7" x14ac:dyDescent="0.35">
      <c r="G9767" s="1"/>
    </row>
    <row r="9768" spans="7:7" x14ac:dyDescent="0.35">
      <c r="G9768" s="1"/>
    </row>
    <row r="9769" spans="7:7" x14ac:dyDescent="0.35">
      <c r="G9769" s="1"/>
    </row>
    <row r="9770" spans="7:7" x14ac:dyDescent="0.35">
      <c r="G9770" s="1"/>
    </row>
    <row r="9771" spans="7:7" x14ac:dyDescent="0.35">
      <c r="G9771" s="1"/>
    </row>
    <row r="9772" spans="7:7" x14ac:dyDescent="0.35">
      <c r="G9772" s="1"/>
    </row>
    <row r="9773" spans="7:7" x14ac:dyDescent="0.35">
      <c r="G9773" s="1"/>
    </row>
    <row r="9774" spans="7:7" x14ac:dyDescent="0.35">
      <c r="G9774" s="1"/>
    </row>
    <row r="9775" spans="7:7" x14ac:dyDescent="0.35">
      <c r="G9775" s="1"/>
    </row>
    <row r="9776" spans="7:7" x14ac:dyDescent="0.35">
      <c r="G9776" s="1"/>
    </row>
    <row r="9777" spans="7:7" x14ac:dyDescent="0.35">
      <c r="G9777" s="1"/>
    </row>
    <row r="9778" spans="7:7" x14ac:dyDescent="0.35">
      <c r="G9778" s="1"/>
    </row>
    <row r="9779" spans="7:7" x14ac:dyDescent="0.35">
      <c r="G9779" s="1"/>
    </row>
    <row r="9780" spans="7:7" x14ac:dyDescent="0.35">
      <c r="G9780" s="1"/>
    </row>
    <row r="9781" spans="7:7" x14ac:dyDescent="0.35">
      <c r="G9781" s="1"/>
    </row>
    <row r="9782" spans="7:7" x14ac:dyDescent="0.35">
      <c r="G9782" s="1"/>
    </row>
    <row r="9783" spans="7:7" x14ac:dyDescent="0.35">
      <c r="G9783" s="1"/>
    </row>
    <row r="9784" spans="7:7" x14ac:dyDescent="0.35">
      <c r="G9784" s="1"/>
    </row>
    <row r="9785" spans="7:7" x14ac:dyDescent="0.35">
      <c r="G9785" s="1"/>
    </row>
    <row r="9786" spans="7:7" x14ac:dyDescent="0.35">
      <c r="G9786" s="1"/>
    </row>
    <row r="9787" spans="7:7" x14ac:dyDescent="0.35">
      <c r="G9787" s="1"/>
    </row>
    <row r="9788" spans="7:7" x14ac:dyDescent="0.35">
      <c r="G9788" s="1"/>
    </row>
    <row r="9789" spans="7:7" x14ac:dyDescent="0.35">
      <c r="G9789" s="1"/>
    </row>
    <row r="9790" spans="7:7" x14ac:dyDescent="0.35">
      <c r="G9790" s="1"/>
    </row>
    <row r="9791" spans="7:7" x14ac:dyDescent="0.35">
      <c r="G9791" s="1"/>
    </row>
    <row r="9792" spans="7:7" x14ac:dyDescent="0.35">
      <c r="G9792" s="1"/>
    </row>
    <row r="9793" spans="7:7" x14ac:dyDescent="0.35">
      <c r="G9793" s="1"/>
    </row>
    <row r="9794" spans="7:7" x14ac:dyDescent="0.35">
      <c r="G9794" s="1"/>
    </row>
    <row r="9795" spans="7:7" x14ac:dyDescent="0.35">
      <c r="G9795" s="1"/>
    </row>
    <row r="9796" spans="7:7" x14ac:dyDescent="0.35">
      <c r="G9796" s="1"/>
    </row>
    <row r="9797" spans="7:7" x14ac:dyDescent="0.35">
      <c r="G9797" s="1"/>
    </row>
    <row r="9798" spans="7:7" x14ac:dyDescent="0.35">
      <c r="G9798" s="1"/>
    </row>
    <row r="9799" spans="7:7" x14ac:dyDescent="0.35">
      <c r="G9799" s="1"/>
    </row>
    <row r="9800" spans="7:7" x14ac:dyDescent="0.35">
      <c r="G9800" s="1"/>
    </row>
    <row r="9801" spans="7:7" x14ac:dyDescent="0.35">
      <c r="G9801" s="1"/>
    </row>
    <row r="9802" spans="7:7" x14ac:dyDescent="0.35">
      <c r="G9802" s="1"/>
    </row>
    <row r="9803" spans="7:7" x14ac:dyDescent="0.35">
      <c r="G9803" s="1"/>
    </row>
    <row r="9804" spans="7:7" x14ac:dyDescent="0.35">
      <c r="G9804" s="1"/>
    </row>
    <row r="9805" spans="7:7" x14ac:dyDescent="0.35">
      <c r="G9805" s="1"/>
    </row>
    <row r="9806" spans="7:7" x14ac:dyDescent="0.35">
      <c r="G9806" s="1"/>
    </row>
    <row r="9807" spans="7:7" x14ac:dyDescent="0.35">
      <c r="G9807" s="1"/>
    </row>
    <row r="9808" spans="7:7" x14ac:dyDescent="0.35">
      <c r="G9808" s="1"/>
    </row>
    <row r="9809" spans="7:7" x14ac:dyDescent="0.35">
      <c r="G9809" s="1"/>
    </row>
    <row r="9810" spans="7:7" x14ac:dyDescent="0.35">
      <c r="G9810" s="1"/>
    </row>
    <row r="9811" spans="7:7" x14ac:dyDescent="0.35">
      <c r="G9811" s="1"/>
    </row>
    <row r="9812" spans="7:7" x14ac:dyDescent="0.35">
      <c r="G9812" s="1"/>
    </row>
    <row r="9813" spans="7:7" x14ac:dyDescent="0.35">
      <c r="G9813" s="1"/>
    </row>
    <row r="9814" spans="7:7" x14ac:dyDescent="0.35">
      <c r="G9814" s="1"/>
    </row>
    <row r="9815" spans="7:7" x14ac:dyDescent="0.35">
      <c r="G9815" s="1"/>
    </row>
    <row r="9816" spans="7:7" x14ac:dyDescent="0.35">
      <c r="G9816" s="1"/>
    </row>
    <row r="9817" spans="7:7" x14ac:dyDescent="0.35">
      <c r="G9817" s="1"/>
    </row>
    <row r="9818" spans="7:7" x14ac:dyDescent="0.35">
      <c r="G9818" s="1"/>
    </row>
    <row r="9819" spans="7:7" x14ac:dyDescent="0.35">
      <c r="G9819" s="1"/>
    </row>
    <row r="9820" spans="7:7" x14ac:dyDescent="0.35">
      <c r="G9820" s="1"/>
    </row>
    <row r="9821" spans="7:7" x14ac:dyDescent="0.35">
      <c r="G9821" s="1"/>
    </row>
    <row r="9822" spans="7:7" x14ac:dyDescent="0.35">
      <c r="G9822" s="1"/>
    </row>
    <row r="9823" spans="7:7" x14ac:dyDescent="0.35">
      <c r="G9823" s="1"/>
    </row>
    <row r="9824" spans="7:7" x14ac:dyDescent="0.35">
      <c r="G9824" s="1"/>
    </row>
    <row r="9825" spans="7:7" x14ac:dyDescent="0.35">
      <c r="G9825" s="1"/>
    </row>
    <row r="9826" spans="7:7" x14ac:dyDescent="0.35">
      <c r="G9826" s="1"/>
    </row>
    <row r="9827" spans="7:7" x14ac:dyDescent="0.35">
      <c r="G9827" s="1"/>
    </row>
    <row r="9828" spans="7:7" x14ac:dyDescent="0.35">
      <c r="G9828" s="1"/>
    </row>
    <row r="9829" spans="7:7" x14ac:dyDescent="0.35">
      <c r="G9829" s="1"/>
    </row>
    <row r="9830" spans="7:7" x14ac:dyDescent="0.35">
      <c r="G9830" s="1"/>
    </row>
    <row r="9831" spans="7:7" x14ac:dyDescent="0.35">
      <c r="G9831" s="1"/>
    </row>
    <row r="9832" spans="7:7" x14ac:dyDescent="0.35">
      <c r="G9832" s="1"/>
    </row>
    <row r="9833" spans="7:7" x14ac:dyDescent="0.35">
      <c r="G9833" s="1"/>
    </row>
    <row r="9834" spans="7:7" x14ac:dyDescent="0.35">
      <c r="G9834" s="1"/>
    </row>
    <row r="9835" spans="7:7" x14ac:dyDescent="0.35">
      <c r="G9835" s="1"/>
    </row>
    <row r="9836" spans="7:7" x14ac:dyDescent="0.35">
      <c r="G9836" s="1"/>
    </row>
    <row r="9837" spans="7:7" x14ac:dyDescent="0.35">
      <c r="G9837" s="1"/>
    </row>
    <row r="9838" spans="7:7" x14ac:dyDescent="0.35">
      <c r="G9838" s="1"/>
    </row>
    <row r="9839" spans="7:7" x14ac:dyDescent="0.35">
      <c r="G9839" s="1"/>
    </row>
    <row r="9840" spans="7:7" x14ac:dyDescent="0.35">
      <c r="G9840" s="1"/>
    </row>
    <row r="9841" spans="7:7" x14ac:dyDescent="0.35">
      <c r="G9841" s="1"/>
    </row>
    <row r="9842" spans="7:7" x14ac:dyDescent="0.35">
      <c r="G9842" s="1"/>
    </row>
    <row r="9843" spans="7:7" x14ac:dyDescent="0.35">
      <c r="G9843" s="1"/>
    </row>
    <row r="9844" spans="7:7" x14ac:dyDescent="0.35">
      <c r="G9844" s="1"/>
    </row>
    <row r="9845" spans="7:7" x14ac:dyDescent="0.35">
      <c r="G9845" s="1"/>
    </row>
    <row r="9846" spans="7:7" x14ac:dyDescent="0.35">
      <c r="G9846" s="1"/>
    </row>
    <row r="9847" spans="7:7" x14ac:dyDescent="0.35">
      <c r="G9847" s="1"/>
    </row>
    <row r="9848" spans="7:7" x14ac:dyDescent="0.35">
      <c r="G9848" s="1"/>
    </row>
    <row r="9849" spans="7:7" x14ac:dyDescent="0.35">
      <c r="G9849" s="1"/>
    </row>
    <row r="9850" spans="7:7" x14ac:dyDescent="0.35">
      <c r="G9850" s="1"/>
    </row>
    <row r="9851" spans="7:7" x14ac:dyDescent="0.35">
      <c r="G9851" s="1"/>
    </row>
    <row r="9852" spans="7:7" x14ac:dyDescent="0.35">
      <c r="G9852" s="1"/>
    </row>
    <row r="9853" spans="7:7" x14ac:dyDescent="0.35">
      <c r="G9853" s="1"/>
    </row>
    <row r="9854" spans="7:7" x14ac:dyDescent="0.35">
      <c r="G9854" s="1"/>
    </row>
    <row r="9855" spans="7:7" x14ac:dyDescent="0.35">
      <c r="G9855" s="1"/>
    </row>
    <row r="9856" spans="7:7" x14ac:dyDescent="0.35">
      <c r="G9856" s="1"/>
    </row>
    <row r="9857" spans="7:7" x14ac:dyDescent="0.35">
      <c r="G9857" s="1"/>
    </row>
    <row r="9858" spans="7:7" x14ac:dyDescent="0.35">
      <c r="G9858" s="1"/>
    </row>
    <row r="9859" spans="7:7" x14ac:dyDescent="0.35">
      <c r="G9859" s="1"/>
    </row>
    <row r="9860" spans="7:7" x14ac:dyDescent="0.35">
      <c r="G9860" s="1"/>
    </row>
    <row r="9861" spans="7:7" x14ac:dyDescent="0.35">
      <c r="G9861" s="1"/>
    </row>
    <row r="9862" spans="7:7" x14ac:dyDescent="0.35">
      <c r="G9862" s="1"/>
    </row>
    <row r="9863" spans="7:7" x14ac:dyDescent="0.35">
      <c r="G9863" s="1"/>
    </row>
    <row r="9864" spans="7:7" x14ac:dyDescent="0.35">
      <c r="G9864" s="1"/>
    </row>
    <row r="9865" spans="7:7" x14ac:dyDescent="0.35">
      <c r="G9865" s="1"/>
    </row>
    <row r="9866" spans="7:7" x14ac:dyDescent="0.35">
      <c r="G9866" s="1"/>
    </row>
    <row r="9867" spans="7:7" x14ac:dyDescent="0.35">
      <c r="G9867" s="1"/>
    </row>
    <row r="9868" spans="7:7" x14ac:dyDescent="0.35">
      <c r="G9868" s="1"/>
    </row>
    <row r="9869" spans="7:7" x14ac:dyDescent="0.35">
      <c r="G9869" s="1"/>
    </row>
    <row r="9870" spans="7:7" x14ac:dyDescent="0.35">
      <c r="G9870" s="1"/>
    </row>
    <row r="9871" spans="7:7" x14ac:dyDescent="0.35">
      <c r="G9871" s="1"/>
    </row>
    <row r="9872" spans="7:7" x14ac:dyDescent="0.35">
      <c r="G9872" s="1"/>
    </row>
    <row r="9873" spans="7:7" x14ac:dyDescent="0.35">
      <c r="G9873" s="1"/>
    </row>
    <row r="9874" spans="7:7" x14ac:dyDescent="0.35">
      <c r="G9874" s="1"/>
    </row>
    <row r="9875" spans="7:7" x14ac:dyDescent="0.35">
      <c r="G9875" s="1"/>
    </row>
    <row r="9876" spans="7:7" x14ac:dyDescent="0.35">
      <c r="G9876" s="1"/>
    </row>
    <row r="9877" spans="7:7" x14ac:dyDescent="0.35">
      <c r="G9877" s="1"/>
    </row>
    <row r="9878" spans="7:7" x14ac:dyDescent="0.35">
      <c r="G9878" s="1"/>
    </row>
    <row r="9879" spans="7:7" x14ac:dyDescent="0.35">
      <c r="G9879" s="1"/>
    </row>
    <row r="9880" spans="7:7" x14ac:dyDescent="0.35">
      <c r="G9880" s="1"/>
    </row>
    <row r="9881" spans="7:7" x14ac:dyDescent="0.35">
      <c r="G9881" s="1"/>
    </row>
    <row r="9882" spans="7:7" x14ac:dyDescent="0.35">
      <c r="G9882" s="1"/>
    </row>
    <row r="9883" spans="7:7" x14ac:dyDescent="0.35">
      <c r="G9883" s="1"/>
    </row>
    <row r="9884" spans="7:7" x14ac:dyDescent="0.35">
      <c r="G9884" s="1"/>
    </row>
    <row r="9885" spans="7:7" x14ac:dyDescent="0.35">
      <c r="G9885" s="1"/>
    </row>
    <row r="9886" spans="7:7" x14ac:dyDescent="0.35">
      <c r="G9886" s="1"/>
    </row>
    <row r="9887" spans="7:7" x14ac:dyDescent="0.35">
      <c r="G9887" s="1"/>
    </row>
    <row r="9888" spans="7:7" x14ac:dyDescent="0.35">
      <c r="G9888" s="1"/>
    </row>
    <row r="9889" spans="7:7" x14ac:dyDescent="0.35">
      <c r="G9889" s="1"/>
    </row>
    <row r="9890" spans="7:7" x14ac:dyDescent="0.35">
      <c r="G9890" s="1"/>
    </row>
    <row r="9891" spans="7:7" x14ac:dyDescent="0.35">
      <c r="G9891" s="1"/>
    </row>
    <row r="9892" spans="7:7" x14ac:dyDescent="0.35">
      <c r="G9892" s="1"/>
    </row>
    <row r="9893" spans="7:7" x14ac:dyDescent="0.35">
      <c r="G9893" s="1"/>
    </row>
    <row r="9894" spans="7:7" x14ac:dyDescent="0.35">
      <c r="G9894" s="1"/>
    </row>
    <row r="9895" spans="7:7" x14ac:dyDescent="0.35">
      <c r="G9895" s="1"/>
    </row>
    <row r="9896" spans="7:7" x14ac:dyDescent="0.35">
      <c r="G9896" s="1"/>
    </row>
    <row r="9897" spans="7:7" x14ac:dyDescent="0.35">
      <c r="G9897" s="1"/>
    </row>
    <row r="9898" spans="7:7" x14ac:dyDescent="0.35">
      <c r="G9898" s="1"/>
    </row>
    <row r="9899" spans="7:7" x14ac:dyDescent="0.35">
      <c r="G9899" s="1"/>
    </row>
    <row r="9900" spans="7:7" x14ac:dyDescent="0.35">
      <c r="G9900" s="1"/>
    </row>
    <row r="9901" spans="7:7" x14ac:dyDescent="0.35">
      <c r="G9901" s="1"/>
    </row>
    <row r="9902" spans="7:7" x14ac:dyDescent="0.35">
      <c r="G9902" s="1"/>
    </row>
    <row r="9903" spans="7:7" x14ac:dyDescent="0.35">
      <c r="G9903" s="1"/>
    </row>
    <row r="9904" spans="7:7" x14ac:dyDescent="0.35">
      <c r="G9904" s="1"/>
    </row>
    <row r="9905" spans="7:7" x14ac:dyDescent="0.35">
      <c r="G9905" s="1"/>
    </row>
    <row r="9906" spans="7:7" x14ac:dyDescent="0.35">
      <c r="G9906" s="1"/>
    </row>
    <row r="9907" spans="7:7" x14ac:dyDescent="0.35">
      <c r="G9907" s="1"/>
    </row>
    <row r="9908" spans="7:7" x14ac:dyDescent="0.35">
      <c r="G9908" s="1"/>
    </row>
    <row r="9909" spans="7:7" x14ac:dyDescent="0.35">
      <c r="G9909" s="1"/>
    </row>
    <row r="9910" spans="7:7" x14ac:dyDescent="0.35">
      <c r="G9910" s="1"/>
    </row>
    <row r="9911" spans="7:7" x14ac:dyDescent="0.35">
      <c r="G9911" s="1"/>
    </row>
    <row r="9912" spans="7:7" x14ac:dyDescent="0.35">
      <c r="G9912" s="1"/>
    </row>
    <row r="9913" spans="7:7" x14ac:dyDescent="0.35">
      <c r="G9913" s="1"/>
    </row>
    <row r="9914" spans="7:7" x14ac:dyDescent="0.35">
      <c r="G9914" s="1"/>
    </row>
    <row r="9915" spans="7:7" x14ac:dyDescent="0.35">
      <c r="G9915" s="1"/>
    </row>
    <row r="9916" spans="7:7" x14ac:dyDescent="0.35">
      <c r="G9916" s="1"/>
    </row>
    <row r="9917" spans="7:7" x14ac:dyDescent="0.35">
      <c r="G9917" s="1"/>
    </row>
    <row r="9918" spans="7:7" x14ac:dyDescent="0.35">
      <c r="G9918" s="1"/>
    </row>
    <row r="9919" spans="7:7" x14ac:dyDescent="0.35">
      <c r="G9919" s="1"/>
    </row>
    <row r="9920" spans="7:7" x14ac:dyDescent="0.35">
      <c r="G9920" s="1"/>
    </row>
    <row r="9921" spans="7:7" x14ac:dyDescent="0.35">
      <c r="G9921" s="1"/>
    </row>
    <row r="9922" spans="7:7" x14ac:dyDescent="0.35">
      <c r="G9922" s="1"/>
    </row>
    <row r="9923" spans="7:7" x14ac:dyDescent="0.35">
      <c r="G9923" s="1"/>
    </row>
    <row r="9924" spans="7:7" x14ac:dyDescent="0.35">
      <c r="G9924" s="1"/>
    </row>
    <row r="9925" spans="7:7" x14ac:dyDescent="0.35">
      <c r="G9925" s="1"/>
    </row>
    <row r="9926" spans="7:7" x14ac:dyDescent="0.35">
      <c r="G9926" s="1"/>
    </row>
    <row r="9927" spans="7:7" x14ac:dyDescent="0.35">
      <c r="G9927" s="1"/>
    </row>
    <row r="9928" spans="7:7" x14ac:dyDescent="0.35">
      <c r="G9928" s="1"/>
    </row>
    <row r="9929" spans="7:7" x14ac:dyDescent="0.35">
      <c r="G9929" s="1"/>
    </row>
    <row r="9930" spans="7:7" x14ac:dyDescent="0.35">
      <c r="G9930" s="1"/>
    </row>
    <row r="9931" spans="7:7" x14ac:dyDescent="0.35">
      <c r="G9931" s="1"/>
    </row>
    <row r="9932" spans="7:7" x14ac:dyDescent="0.35">
      <c r="G9932" s="1"/>
    </row>
    <row r="9933" spans="7:7" x14ac:dyDescent="0.35">
      <c r="G9933" s="1"/>
    </row>
    <row r="9934" spans="7:7" x14ac:dyDescent="0.35">
      <c r="G9934" s="1"/>
    </row>
    <row r="9935" spans="7:7" x14ac:dyDescent="0.35">
      <c r="G9935" s="1"/>
    </row>
    <row r="9936" spans="7:7" x14ac:dyDescent="0.35">
      <c r="G9936" s="1"/>
    </row>
    <row r="9937" spans="7:7" x14ac:dyDescent="0.35">
      <c r="G9937" s="1"/>
    </row>
    <row r="9938" spans="7:7" x14ac:dyDescent="0.35">
      <c r="G9938" s="1"/>
    </row>
    <row r="9939" spans="7:7" x14ac:dyDescent="0.35">
      <c r="G9939" s="1"/>
    </row>
    <row r="9940" spans="7:7" x14ac:dyDescent="0.35">
      <c r="G9940" s="1"/>
    </row>
    <row r="9941" spans="7:7" x14ac:dyDescent="0.35">
      <c r="G9941" s="1"/>
    </row>
    <row r="9942" spans="7:7" x14ac:dyDescent="0.35">
      <c r="G9942" s="1"/>
    </row>
    <row r="9943" spans="7:7" x14ac:dyDescent="0.35">
      <c r="G9943" s="1"/>
    </row>
    <row r="9944" spans="7:7" x14ac:dyDescent="0.35">
      <c r="G9944" s="1"/>
    </row>
    <row r="9945" spans="7:7" x14ac:dyDescent="0.35">
      <c r="G9945" s="1"/>
    </row>
    <row r="9946" spans="7:7" x14ac:dyDescent="0.35">
      <c r="G9946" s="1"/>
    </row>
    <row r="9947" spans="7:7" x14ac:dyDescent="0.35">
      <c r="G9947" s="1"/>
    </row>
    <row r="9948" spans="7:7" x14ac:dyDescent="0.35">
      <c r="G9948" s="1"/>
    </row>
    <row r="9949" spans="7:7" x14ac:dyDescent="0.35">
      <c r="G9949" s="1"/>
    </row>
    <row r="9950" spans="7:7" x14ac:dyDescent="0.35">
      <c r="G9950" s="1"/>
    </row>
    <row r="9951" spans="7:7" x14ac:dyDescent="0.35">
      <c r="G9951" s="1"/>
    </row>
    <row r="9952" spans="7:7" x14ac:dyDescent="0.35">
      <c r="G9952" s="1"/>
    </row>
    <row r="9953" spans="7:7" x14ac:dyDescent="0.35">
      <c r="G9953" s="1"/>
    </row>
    <row r="9954" spans="7:7" x14ac:dyDescent="0.35">
      <c r="G9954" s="1"/>
    </row>
    <row r="9955" spans="7:7" x14ac:dyDescent="0.35">
      <c r="G9955" s="1"/>
    </row>
    <row r="9956" spans="7:7" x14ac:dyDescent="0.35">
      <c r="G9956" s="1"/>
    </row>
    <row r="9957" spans="7:7" x14ac:dyDescent="0.35">
      <c r="G9957" s="1"/>
    </row>
    <row r="9958" spans="7:7" x14ac:dyDescent="0.35">
      <c r="G9958" s="1"/>
    </row>
    <row r="9959" spans="7:7" x14ac:dyDescent="0.35">
      <c r="G9959" s="1"/>
    </row>
    <row r="9960" spans="7:7" x14ac:dyDescent="0.35">
      <c r="G9960" s="1"/>
    </row>
    <row r="9961" spans="7:7" x14ac:dyDescent="0.35">
      <c r="G9961" s="1"/>
    </row>
    <row r="9962" spans="7:7" x14ac:dyDescent="0.35">
      <c r="G9962" s="1"/>
    </row>
    <row r="9963" spans="7:7" x14ac:dyDescent="0.35">
      <c r="G9963" s="1"/>
    </row>
    <row r="9964" spans="7:7" x14ac:dyDescent="0.35">
      <c r="G9964" s="1"/>
    </row>
    <row r="9965" spans="7:7" x14ac:dyDescent="0.35">
      <c r="G9965" s="1"/>
    </row>
    <row r="9966" spans="7:7" x14ac:dyDescent="0.35">
      <c r="G9966" s="1"/>
    </row>
    <row r="9967" spans="7:7" x14ac:dyDescent="0.35">
      <c r="G9967" s="1"/>
    </row>
    <row r="9968" spans="7:7" x14ac:dyDescent="0.35">
      <c r="G9968" s="1"/>
    </row>
    <row r="9969" spans="7:7" x14ac:dyDescent="0.35">
      <c r="G9969" s="1"/>
    </row>
    <row r="9970" spans="7:7" x14ac:dyDescent="0.35">
      <c r="G9970" s="1"/>
    </row>
    <row r="9971" spans="7:7" x14ac:dyDescent="0.35">
      <c r="G9971" s="1"/>
    </row>
    <row r="9972" spans="7:7" x14ac:dyDescent="0.35">
      <c r="G9972" s="1"/>
    </row>
    <row r="9973" spans="7:7" x14ac:dyDescent="0.35">
      <c r="G9973" s="1"/>
    </row>
    <row r="9974" spans="7:7" x14ac:dyDescent="0.35">
      <c r="G9974" s="1"/>
    </row>
    <row r="9975" spans="7:7" x14ac:dyDescent="0.35">
      <c r="G9975" s="1"/>
    </row>
    <row r="9976" spans="7:7" x14ac:dyDescent="0.35">
      <c r="G9976" s="1"/>
    </row>
    <row r="9977" spans="7:7" x14ac:dyDescent="0.35">
      <c r="G9977" s="1"/>
    </row>
    <row r="9978" spans="7:7" x14ac:dyDescent="0.35">
      <c r="G9978" s="1"/>
    </row>
    <row r="9979" spans="7:7" x14ac:dyDescent="0.35">
      <c r="G9979" s="1"/>
    </row>
    <row r="9980" spans="7:7" x14ac:dyDescent="0.35">
      <c r="G9980" s="1"/>
    </row>
    <row r="9981" spans="7:7" x14ac:dyDescent="0.35">
      <c r="G9981" s="1"/>
    </row>
    <row r="9982" spans="7:7" x14ac:dyDescent="0.35">
      <c r="G9982" s="1"/>
    </row>
    <row r="9983" spans="7:7" x14ac:dyDescent="0.35">
      <c r="G9983" s="1"/>
    </row>
    <row r="9984" spans="7:7" x14ac:dyDescent="0.35">
      <c r="G9984" s="1"/>
    </row>
    <row r="9985" spans="7:7" x14ac:dyDescent="0.35">
      <c r="G9985" s="1"/>
    </row>
    <row r="9986" spans="7:7" x14ac:dyDescent="0.35">
      <c r="G9986" s="1"/>
    </row>
    <row r="9987" spans="7:7" x14ac:dyDescent="0.35">
      <c r="G9987" s="1"/>
    </row>
    <row r="9988" spans="7:7" x14ac:dyDescent="0.35">
      <c r="G9988" s="1"/>
    </row>
    <row r="9989" spans="7:7" x14ac:dyDescent="0.35">
      <c r="G9989" s="1"/>
    </row>
    <row r="9990" spans="7:7" x14ac:dyDescent="0.35">
      <c r="G9990" s="1"/>
    </row>
    <row r="9991" spans="7:7" x14ac:dyDescent="0.35">
      <c r="G9991" s="1"/>
    </row>
    <row r="9992" spans="7:7" x14ac:dyDescent="0.35">
      <c r="G9992" s="1"/>
    </row>
    <row r="9993" spans="7:7" x14ac:dyDescent="0.35">
      <c r="G9993" s="1"/>
    </row>
    <row r="9994" spans="7:7" x14ac:dyDescent="0.35">
      <c r="G9994" s="1"/>
    </row>
    <row r="9995" spans="7:7" x14ac:dyDescent="0.35">
      <c r="G9995" s="1"/>
    </row>
    <row r="9996" spans="7:7" x14ac:dyDescent="0.35">
      <c r="G9996" s="1"/>
    </row>
    <row r="9997" spans="7:7" x14ac:dyDescent="0.35">
      <c r="G9997" s="1"/>
    </row>
    <row r="9998" spans="7:7" x14ac:dyDescent="0.35">
      <c r="G9998" s="1"/>
    </row>
    <row r="9999" spans="7:7" x14ac:dyDescent="0.35">
      <c r="G9999" s="1"/>
    </row>
    <row r="10000" spans="7:7" x14ac:dyDescent="0.35">
      <c r="G10000" s="1"/>
    </row>
    <row r="10001" spans="7:7" x14ac:dyDescent="0.35">
      <c r="G10001" s="1"/>
    </row>
    <row r="10002" spans="7:7" x14ac:dyDescent="0.35">
      <c r="G10002" s="1"/>
    </row>
    <row r="10003" spans="7:7" x14ac:dyDescent="0.35">
      <c r="G10003" s="1"/>
    </row>
    <row r="10004" spans="7:7" x14ac:dyDescent="0.35">
      <c r="G10004" s="1"/>
    </row>
    <row r="10005" spans="7:7" x14ac:dyDescent="0.35">
      <c r="G10005" s="1"/>
    </row>
    <row r="10006" spans="7:7" x14ac:dyDescent="0.35">
      <c r="G10006" s="1"/>
    </row>
    <row r="10007" spans="7:7" x14ac:dyDescent="0.35">
      <c r="G10007" s="1"/>
    </row>
    <row r="10008" spans="7:7" x14ac:dyDescent="0.35">
      <c r="G10008" s="1"/>
    </row>
    <row r="10009" spans="7:7" x14ac:dyDescent="0.35">
      <c r="G10009" s="1"/>
    </row>
    <row r="10010" spans="7:7" x14ac:dyDescent="0.35">
      <c r="G10010" s="1"/>
    </row>
    <row r="10011" spans="7:7" x14ac:dyDescent="0.35">
      <c r="G10011" s="1"/>
    </row>
    <row r="10012" spans="7:7" x14ac:dyDescent="0.35">
      <c r="G10012" s="1"/>
    </row>
    <row r="10013" spans="7:7" x14ac:dyDescent="0.35">
      <c r="G10013" s="1"/>
    </row>
    <row r="10014" spans="7:7" x14ac:dyDescent="0.35">
      <c r="G10014" s="1"/>
    </row>
    <row r="10015" spans="7:7" x14ac:dyDescent="0.35">
      <c r="G10015" s="1"/>
    </row>
    <row r="10016" spans="7:7" x14ac:dyDescent="0.35">
      <c r="G10016" s="1"/>
    </row>
    <row r="10017" spans="7:7" x14ac:dyDescent="0.35">
      <c r="G10017" s="1"/>
    </row>
    <row r="10018" spans="7:7" x14ac:dyDescent="0.35">
      <c r="G10018" s="1"/>
    </row>
    <row r="10019" spans="7:7" x14ac:dyDescent="0.35">
      <c r="G10019" s="1"/>
    </row>
    <row r="10020" spans="7:7" x14ac:dyDescent="0.35">
      <c r="G10020" s="1"/>
    </row>
    <row r="10021" spans="7:7" x14ac:dyDescent="0.35">
      <c r="G10021" s="1"/>
    </row>
    <row r="10022" spans="7:7" x14ac:dyDescent="0.35">
      <c r="G10022" s="1"/>
    </row>
    <row r="10023" spans="7:7" x14ac:dyDescent="0.35">
      <c r="G10023" s="1"/>
    </row>
    <row r="10024" spans="7:7" x14ac:dyDescent="0.35">
      <c r="G10024" s="1"/>
    </row>
    <row r="10025" spans="7:7" x14ac:dyDescent="0.35">
      <c r="G10025" s="1"/>
    </row>
    <row r="10026" spans="7:7" x14ac:dyDescent="0.35">
      <c r="G10026" s="1"/>
    </row>
    <row r="10027" spans="7:7" x14ac:dyDescent="0.35">
      <c r="G10027" s="1"/>
    </row>
    <row r="10028" spans="7:7" x14ac:dyDescent="0.35">
      <c r="G10028" s="1"/>
    </row>
    <row r="10029" spans="7:7" x14ac:dyDescent="0.35">
      <c r="G10029" s="1"/>
    </row>
    <row r="10030" spans="7:7" x14ac:dyDescent="0.35">
      <c r="G10030" s="1"/>
    </row>
    <row r="10031" spans="7:7" x14ac:dyDescent="0.35">
      <c r="G10031" s="1"/>
    </row>
    <row r="10032" spans="7:7" x14ac:dyDescent="0.35">
      <c r="G10032" s="1"/>
    </row>
    <row r="10033" spans="7:7" x14ac:dyDescent="0.35">
      <c r="G10033" s="1"/>
    </row>
    <row r="10034" spans="7:7" x14ac:dyDescent="0.35">
      <c r="G10034" s="1"/>
    </row>
    <row r="10035" spans="7:7" x14ac:dyDescent="0.35">
      <c r="G10035" s="1"/>
    </row>
    <row r="10036" spans="7:7" x14ac:dyDescent="0.35">
      <c r="G10036" s="1"/>
    </row>
    <row r="10037" spans="7:7" x14ac:dyDescent="0.35">
      <c r="G10037" s="1"/>
    </row>
    <row r="10038" spans="7:7" x14ac:dyDescent="0.35">
      <c r="G10038" s="1"/>
    </row>
    <row r="10039" spans="7:7" x14ac:dyDescent="0.35">
      <c r="G10039" s="1"/>
    </row>
    <row r="10040" spans="7:7" x14ac:dyDescent="0.35">
      <c r="G10040" s="1"/>
    </row>
    <row r="10041" spans="7:7" x14ac:dyDescent="0.35">
      <c r="G10041" s="1"/>
    </row>
    <row r="10042" spans="7:7" x14ac:dyDescent="0.35">
      <c r="G10042" s="1"/>
    </row>
    <row r="10043" spans="7:7" x14ac:dyDescent="0.35">
      <c r="G10043" s="1"/>
    </row>
    <row r="10044" spans="7:7" x14ac:dyDescent="0.35">
      <c r="G10044" s="1"/>
    </row>
    <row r="10045" spans="7:7" x14ac:dyDescent="0.35">
      <c r="G10045" s="1"/>
    </row>
    <row r="10046" spans="7:7" x14ac:dyDescent="0.35">
      <c r="G10046" s="1"/>
    </row>
    <row r="10047" spans="7:7" x14ac:dyDescent="0.35">
      <c r="G10047" s="1"/>
    </row>
    <row r="10048" spans="7:7" x14ac:dyDescent="0.35">
      <c r="G10048" s="1"/>
    </row>
    <row r="10049" spans="7:7" x14ac:dyDescent="0.35">
      <c r="G10049" s="1"/>
    </row>
    <row r="10050" spans="7:7" x14ac:dyDescent="0.35">
      <c r="G10050" s="1"/>
    </row>
    <row r="10051" spans="7:7" x14ac:dyDescent="0.35">
      <c r="G10051" s="1"/>
    </row>
    <row r="10052" spans="7:7" x14ac:dyDescent="0.35">
      <c r="G10052" s="1"/>
    </row>
    <row r="10053" spans="7:7" x14ac:dyDescent="0.35">
      <c r="G10053" s="1"/>
    </row>
    <row r="10054" spans="7:7" x14ac:dyDescent="0.35">
      <c r="G10054" s="1"/>
    </row>
    <row r="10055" spans="7:7" x14ac:dyDescent="0.35">
      <c r="G10055" s="1"/>
    </row>
    <row r="10056" spans="7:7" x14ac:dyDescent="0.35">
      <c r="G10056" s="1"/>
    </row>
    <row r="10057" spans="7:7" x14ac:dyDescent="0.35">
      <c r="G10057" s="1"/>
    </row>
    <row r="10058" spans="7:7" x14ac:dyDescent="0.35">
      <c r="G10058" s="1"/>
    </row>
    <row r="10059" spans="7:7" x14ac:dyDescent="0.35">
      <c r="G10059" s="1"/>
    </row>
    <row r="10060" spans="7:7" x14ac:dyDescent="0.35">
      <c r="G10060" s="1"/>
    </row>
    <row r="10061" spans="7:7" x14ac:dyDescent="0.35">
      <c r="G10061" s="1"/>
    </row>
    <row r="10062" spans="7:7" x14ac:dyDescent="0.35">
      <c r="G10062" s="1"/>
    </row>
    <row r="10063" spans="7:7" x14ac:dyDescent="0.35">
      <c r="G10063" s="1"/>
    </row>
    <row r="10064" spans="7:7" x14ac:dyDescent="0.35">
      <c r="G10064" s="1"/>
    </row>
    <row r="10065" spans="7:7" x14ac:dyDescent="0.35">
      <c r="G10065" s="1"/>
    </row>
    <row r="10066" spans="7:7" x14ac:dyDescent="0.35">
      <c r="G10066" s="1"/>
    </row>
    <row r="10067" spans="7:7" x14ac:dyDescent="0.35">
      <c r="G10067" s="1"/>
    </row>
    <row r="10068" spans="7:7" x14ac:dyDescent="0.35">
      <c r="G10068" s="1"/>
    </row>
    <row r="10069" spans="7:7" x14ac:dyDescent="0.35">
      <c r="G10069" s="1"/>
    </row>
    <row r="10070" spans="7:7" x14ac:dyDescent="0.35">
      <c r="G10070" s="1"/>
    </row>
    <row r="10071" spans="7:7" x14ac:dyDescent="0.35">
      <c r="G10071" s="1"/>
    </row>
    <row r="10072" spans="7:7" x14ac:dyDescent="0.35">
      <c r="G10072" s="1"/>
    </row>
    <row r="10073" spans="7:7" x14ac:dyDescent="0.35">
      <c r="G10073" s="1"/>
    </row>
    <row r="10074" spans="7:7" x14ac:dyDescent="0.35">
      <c r="G10074" s="1"/>
    </row>
    <row r="10075" spans="7:7" x14ac:dyDescent="0.35">
      <c r="G10075" s="1"/>
    </row>
    <row r="10076" spans="7:7" x14ac:dyDescent="0.35">
      <c r="G10076" s="1"/>
    </row>
    <row r="10077" spans="7:7" x14ac:dyDescent="0.35">
      <c r="G10077" s="1"/>
    </row>
    <row r="10078" spans="7:7" x14ac:dyDescent="0.35">
      <c r="G10078" s="1"/>
    </row>
    <row r="10079" spans="7:7" x14ac:dyDescent="0.35">
      <c r="G10079" s="1"/>
    </row>
    <row r="10080" spans="7:7" x14ac:dyDescent="0.35">
      <c r="G10080" s="1"/>
    </row>
    <row r="10081" spans="7:7" x14ac:dyDescent="0.35">
      <c r="G10081" s="1"/>
    </row>
    <row r="10082" spans="7:7" x14ac:dyDescent="0.35">
      <c r="G10082" s="1"/>
    </row>
    <row r="10083" spans="7:7" x14ac:dyDescent="0.35">
      <c r="G10083" s="1"/>
    </row>
    <row r="10084" spans="7:7" x14ac:dyDescent="0.35">
      <c r="G10084" s="1"/>
    </row>
    <row r="10085" spans="7:7" x14ac:dyDescent="0.35">
      <c r="G10085" s="1"/>
    </row>
    <row r="10086" spans="7:7" x14ac:dyDescent="0.35">
      <c r="G10086" s="1"/>
    </row>
    <row r="10087" spans="7:7" x14ac:dyDescent="0.35">
      <c r="G10087" s="1"/>
    </row>
    <row r="10088" spans="7:7" x14ac:dyDescent="0.35">
      <c r="G10088" s="1"/>
    </row>
    <row r="10089" spans="7:7" x14ac:dyDescent="0.35">
      <c r="G10089" s="1"/>
    </row>
    <row r="10090" spans="7:7" x14ac:dyDescent="0.35">
      <c r="G10090" s="1"/>
    </row>
    <row r="10091" spans="7:7" x14ac:dyDescent="0.35">
      <c r="G10091" s="1"/>
    </row>
    <row r="10092" spans="7:7" x14ac:dyDescent="0.35">
      <c r="G10092" s="1"/>
    </row>
    <row r="10093" spans="7:7" x14ac:dyDescent="0.35">
      <c r="G10093" s="1"/>
    </row>
    <row r="10094" spans="7:7" x14ac:dyDescent="0.35">
      <c r="G10094" s="1"/>
    </row>
    <row r="10095" spans="7:7" x14ac:dyDescent="0.35">
      <c r="G10095" s="1"/>
    </row>
    <row r="10096" spans="7:7" x14ac:dyDescent="0.35">
      <c r="G10096" s="1"/>
    </row>
    <row r="10097" spans="7:7" x14ac:dyDescent="0.35">
      <c r="G10097" s="1"/>
    </row>
    <row r="10098" spans="7:7" x14ac:dyDescent="0.35">
      <c r="G10098" s="1"/>
    </row>
    <row r="10099" spans="7:7" x14ac:dyDescent="0.35">
      <c r="G10099" s="1"/>
    </row>
    <row r="10100" spans="7:7" x14ac:dyDescent="0.35">
      <c r="G10100" s="1"/>
    </row>
    <row r="10101" spans="7:7" x14ac:dyDescent="0.35">
      <c r="G10101" s="1"/>
    </row>
    <row r="10102" spans="7:7" x14ac:dyDescent="0.35">
      <c r="G10102" s="1"/>
    </row>
    <row r="10103" spans="7:7" x14ac:dyDescent="0.35">
      <c r="G10103" s="1"/>
    </row>
    <row r="10104" spans="7:7" x14ac:dyDescent="0.35">
      <c r="G10104" s="1"/>
    </row>
    <row r="10105" spans="7:7" x14ac:dyDescent="0.35">
      <c r="G10105" s="1"/>
    </row>
    <row r="10106" spans="7:7" x14ac:dyDescent="0.35">
      <c r="G10106" s="1"/>
    </row>
    <row r="10107" spans="7:7" x14ac:dyDescent="0.35">
      <c r="G10107" s="1"/>
    </row>
    <row r="10108" spans="7:7" x14ac:dyDescent="0.35">
      <c r="G10108" s="1"/>
    </row>
    <row r="10109" spans="7:7" x14ac:dyDescent="0.35">
      <c r="G10109" s="1"/>
    </row>
    <row r="10110" spans="7:7" x14ac:dyDescent="0.35">
      <c r="G10110" s="1"/>
    </row>
    <row r="10111" spans="7:7" x14ac:dyDescent="0.35">
      <c r="G10111" s="1"/>
    </row>
    <row r="10112" spans="7:7" x14ac:dyDescent="0.35">
      <c r="G10112" s="1"/>
    </row>
    <row r="10113" spans="7:7" x14ac:dyDescent="0.35">
      <c r="G10113" s="1"/>
    </row>
    <row r="10114" spans="7:7" x14ac:dyDescent="0.35">
      <c r="G10114" s="1"/>
    </row>
    <row r="10115" spans="7:7" x14ac:dyDescent="0.35">
      <c r="G10115" s="1"/>
    </row>
    <row r="10116" spans="7:7" x14ac:dyDescent="0.35">
      <c r="G10116" s="1"/>
    </row>
    <row r="10117" spans="7:7" x14ac:dyDescent="0.35">
      <c r="G10117" s="1"/>
    </row>
    <row r="10118" spans="7:7" x14ac:dyDescent="0.35">
      <c r="G10118" s="1"/>
    </row>
    <row r="10119" spans="7:7" x14ac:dyDescent="0.35">
      <c r="G10119" s="1"/>
    </row>
    <row r="10120" spans="7:7" x14ac:dyDescent="0.35">
      <c r="G10120" s="1"/>
    </row>
    <row r="10121" spans="7:7" x14ac:dyDescent="0.35">
      <c r="G10121" s="1"/>
    </row>
    <row r="10122" spans="7:7" x14ac:dyDescent="0.35">
      <c r="G10122" s="1"/>
    </row>
    <row r="10123" spans="7:7" x14ac:dyDescent="0.35">
      <c r="G10123" s="1"/>
    </row>
    <row r="10124" spans="7:7" x14ac:dyDescent="0.35">
      <c r="G10124" s="1"/>
    </row>
    <row r="10125" spans="7:7" x14ac:dyDescent="0.35">
      <c r="G10125" s="1"/>
    </row>
    <row r="10126" spans="7:7" x14ac:dyDescent="0.35">
      <c r="G10126" s="1"/>
    </row>
    <row r="10127" spans="7:7" x14ac:dyDescent="0.35">
      <c r="G10127" s="1"/>
    </row>
    <row r="10128" spans="7:7" x14ac:dyDescent="0.35">
      <c r="G10128" s="1"/>
    </row>
    <row r="10129" spans="7:7" x14ac:dyDescent="0.35">
      <c r="G10129" s="1"/>
    </row>
    <row r="10130" spans="7:7" x14ac:dyDescent="0.35">
      <c r="G10130" s="1"/>
    </row>
    <row r="10131" spans="7:7" x14ac:dyDescent="0.35">
      <c r="G10131" s="1"/>
    </row>
    <row r="10132" spans="7:7" x14ac:dyDescent="0.35">
      <c r="G10132" s="1"/>
    </row>
    <row r="10133" spans="7:7" x14ac:dyDescent="0.35">
      <c r="G10133" s="1"/>
    </row>
    <row r="10134" spans="7:7" x14ac:dyDescent="0.35">
      <c r="G10134" s="1"/>
    </row>
    <row r="10135" spans="7:7" x14ac:dyDescent="0.35">
      <c r="G10135" s="1"/>
    </row>
    <row r="10136" spans="7:7" x14ac:dyDescent="0.35">
      <c r="G10136" s="1"/>
    </row>
    <row r="10137" spans="7:7" x14ac:dyDescent="0.35">
      <c r="G10137" s="1"/>
    </row>
    <row r="10138" spans="7:7" x14ac:dyDescent="0.35">
      <c r="G10138" s="1"/>
    </row>
    <row r="10139" spans="7:7" x14ac:dyDescent="0.35">
      <c r="G10139" s="1"/>
    </row>
    <row r="10140" spans="7:7" x14ac:dyDescent="0.35">
      <c r="G10140" s="1"/>
    </row>
    <row r="10141" spans="7:7" x14ac:dyDescent="0.35">
      <c r="G10141" s="1"/>
    </row>
    <row r="10142" spans="7:7" x14ac:dyDescent="0.35">
      <c r="G10142" s="1"/>
    </row>
    <row r="10143" spans="7:7" x14ac:dyDescent="0.35">
      <c r="G10143" s="1"/>
    </row>
    <row r="10144" spans="7:7" x14ac:dyDescent="0.35">
      <c r="G10144" s="1"/>
    </row>
    <row r="10145" spans="7:7" x14ac:dyDescent="0.35">
      <c r="G10145" s="1"/>
    </row>
    <row r="10146" spans="7:7" x14ac:dyDescent="0.35">
      <c r="G10146" s="1"/>
    </row>
    <row r="10147" spans="7:7" x14ac:dyDescent="0.35">
      <c r="G10147" s="1"/>
    </row>
    <row r="10148" spans="7:7" x14ac:dyDescent="0.35">
      <c r="G10148" s="1"/>
    </row>
    <row r="10149" spans="7:7" x14ac:dyDescent="0.35">
      <c r="G10149" s="1"/>
    </row>
    <row r="10150" spans="7:7" x14ac:dyDescent="0.35">
      <c r="G10150" s="1"/>
    </row>
    <row r="10151" spans="7:7" x14ac:dyDescent="0.35">
      <c r="G10151" s="1"/>
    </row>
    <row r="10152" spans="7:7" x14ac:dyDescent="0.35">
      <c r="G10152" s="1"/>
    </row>
    <row r="10153" spans="7:7" x14ac:dyDescent="0.35">
      <c r="G10153" s="1"/>
    </row>
    <row r="10154" spans="7:7" x14ac:dyDescent="0.35">
      <c r="G10154" s="1"/>
    </row>
    <row r="10155" spans="7:7" x14ac:dyDescent="0.35">
      <c r="G10155" s="1"/>
    </row>
    <row r="10156" spans="7:7" x14ac:dyDescent="0.35">
      <c r="G10156" s="1"/>
    </row>
    <row r="10157" spans="7:7" x14ac:dyDescent="0.35">
      <c r="G10157" s="1"/>
    </row>
    <row r="10158" spans="7:7" x14ac:dyDescent="0.35">
      <c r="G10158" s="1"/>
    </row>
    <row r="10159" spans="7:7" x14ac:dyDescent="0.35">
      <c r="G10159" s="1"/>
    </row>
    <row r="10160" spans="7:7" x14ac:dyDescent="0.35">
      <c r="G10160" s="1"/>
    </row>
    <row r="10161" spans="7:7" x14ac:dyDescent="0.35">
      <c r="G10161" s="1"/>
    </row>
    <row r="10162" spans="7:7" x14ac:dyDescent="0.35">
      <c r="G10162" s="1"/>
    </row>
    <row r="10163" spans="7:7" x14ac:dyDescent="0.35">
      <c r="G10163" s="1"/>
    </row>
    <row r="10164" spans="7:7" x14ac:dyDescent="0.35">
      <c r="G10164" s="1"/>
    </row>
    <row r="10165" spans="7:7" x14ac:dyDescent="0.35">
      <c r="G10165" s="1"/>
    </row>
    <row r="10166" spans="7:7" x14ac:dyDescent="0.35">
      <c r="G10166" s="1"/>
    </row>
    <row r="10167" spans="7:7" x14ac:dyDescent="0.35">
      <c r="G10167" s="1"/>
    </row>
    <row r="10168" spans="7:7" x14ac:dyDescent="0.35">
      <c r="G10168" s="1"/>
    </row>
    <row r="10169" spans="7:7" x14ac:dyDescent="0.35">
      <c r="G10169" s="1"/>
    </row>
    <row r="10170" spans="7:7" x14ac:dyDescent="0.35">
      <c r="G10170" s="1"/>
    </row>
    <row r="10171" spans="7:7" x14ac:dyDescent="0.35">
      <c r="G10171" s="1"/>
    </row>
    <row r="10172" spans="7:7" x14ac:dyDescent="0.35">
      <c r="G10172" s="1"/>
    </row>
    <row r="10173" spans="7:7" x14ac:dyDescent="0.35">
      <c r="G10173" s="1"/>
    </row>
    <row r="10174" spans="7:7" x14ac:dyDescent="0.35">
      <c r="G10174" s="1"/>
    </row>
    <row r="10175" spans="7:7" x14ac:dyDescent="0.35">
      <c r="G10175" s="1"/>
    </row>
    <row r="10176" spans="7:7" x14ac:dyDescent="0.35">
      <c r="G10176" s="1"/>
    </row>
    <row r="10177" spans="7:7" x14ac:dyDescent="0.35">
      <c r="G10177" s="1"/>
    </row>
    <row r="10178" spans="7:7" x14ac:dyDescent="0.35">
      <c r="G10178" s="1"/>
    </row>
    <row r="10179" spans="7:7" x14ac:dyDescent="0.35">
      <c r="G10179" s="1"/>
    </row>
    <row r="10180" spans="7:7" x14ac:dyDescent="0.35">
      <c r="G10180" s="1"/>
    </row>
    <row r="10181" spans="7:7" x14ac:dyDescent="0.35">
      <c r="G10181" s="1"/>
    </row>
    <row r="10182" spans="7:7" x14ac:dyDescent="0.35">
      <c r="G10182" s="1"/>
    </row>
    <row r="10183" spans="7:7" x14ac:dyDescent="0.35">
      <c r="G10183" s="1"/>
    </row>
    <row r="10184" spans="7:7" x14ac:dyDescent="0.35">
      <c r="G10184" s="1"/>
    </row>
    <row r="10185" spans="7:7" x14ac:dyDescent="0.35">
      <c r="G10185" s="1"/>
    </row>
    <row r="10186" spans="7:7" x14ac:dyDescent="0.35">
      <c r="G10186" s="1"/>
    </row>
    <row r="10187" spans="7:7" x14ac:dyDescent="0.35">
      <c r="G10187" s="1"/>
    </row>
    <row r="10188" spans="7:7" x14ac:dyDescent="0.35">
      <c r="G10188" s="1"/>
    </row>
    <row r="10189" spans="7:7" x14ac:dyDescent="0.35">
      <c r="G10189" s="1"/>
    </row>
    <row r="10190" spans="7:7" x14ac:dyDescent="0.35">
      <c r="G10190" s="1"/>
    </row>
    <row r="10191" spans="7:7" x14ac:dyDescent="0.35">
      <c r="G10191" s="1"/>
    </row>
    <row r="10192" spans="7:7" x14ac:dyDescent="0.35">
      <c r="G10192" s="1"/>
    </row>
    <row r="10193" spans="7:7" x14ac:dyDescent="0.35">
      <c r="G10193" s="1"/>
    </row>
    <row r="10194" spans="7:7" x14ac:dyDescent="0.35">
      <c r="G10194" s="1"/>
    </row>
    <row r="10195" spans="7:7" x14ac:dyDescent="0.35">
      <c r="G10195" s="1"/>
    </row>
    <row r="10196" spans="7:7" x14ac:dyDescent="0.35">
      <c r="G10196" s="1"/>
    </row>
    <row r="10197" spans="7:7" x14ac:dyDescent="0.35">
      <c r="G10197" s="1"/>
    </row>
    <row r="10198" spans="7:7" x14ac:dyDescent="0.35">
      <c r="G10198" s="1"/>
    </row>
    <row r="10199" spans="7:7" x14ac:dyDescent="0.35">
      <c r="G10199" s="1"/>
    </row>
    <row r="10200" spans="7:7" x14ac:dyDescent="0.35">
      <c r="G10200" s="1"/>
    </row>
    <row r="10201" spans="7:7" x14ac:dyDescent="0.35">
      <c r="G10201" s="1"/>
    </row>
    <row r="10202" spans="7:7" x14ac:dyDescent="0.35">
      <c r="G10202" s="1"/>
    </row>
    <row r="10203" spans="7:7" x14ac:dyDescent="0.35">
      <c r="G10203" s="1"/>
    </row>
    <row r="10204" spans="7:7" x14ac:dyDescent="0.35">
      <c r="G10204" s="1"/>
    </row>
    <row r="10205" spans="7:7" x14ac:dyDescent="0.35">
      <c r="G10205" s="1"/>
    </row>
    <row r="10206" spans="7:7" x14ac:dyDescent="0.35">
      <c r="G10206" s="1"/>
    </row>
    <row r="10207" spans="7:7" x14ac:dyDescent="0.35">
      <c r="G10207" s="1"/>
    </row>
    <row r="10208" spans="7:7" x14ac:dyDescent="0.35">
      <c r="G10208" s="1"/>
    </row>
    <row r="10209" spans="7:7" x14ac:dyDescent="0.35">
      <c r="G10209" s="1"/>
    </row>
    <row r="10210" spans="7:7" x14ac:dyDescent="0.35">
      <c r="G10210" s="1"/>
    </row>
    <row r="10211" spans="7:7" x14ac:dyDescent="0.35">
      <c r="G10211" s="1"/>
    </row>
    <row r="10212" spans="7:7" x14ac:dyDescent="0.35">
      <c r="G10212" s="1"/>
    </row>
    <row r="10213" spans="7:7" x14ac:dyDescent="0.35">
      <c r="G10213" s="1"/>
    </row>
    <row r="10214" spans="7:7" x14ac:dyDescent="0.35">
      <c r="G10214" s="1"/>
    </row>
    <row r="10215" spans="7:7" x14ac:dyDescent="0.35">
      <c r="G10215" s="1"/>
    </row>
    <row r="10216" spans="7:7" x14ac:dyDescent="0.35">
      <c r="G10216" s="1"/>
    </row>
    <row r="10217" spans="7:7" x14ac:dyDescent="0.35">
      <c r="G10217" s="1"/>
    </row>
    <row r="10218" spans="7:7" x14ac:dyDescent="0.35">
      <c r="G10218" s="1"/>
    </row>
    <row r="10219" spans="7:7" x14ac:dyDescent="0.35">
      <c r="G10219" s="1"/>
    </row>
    <row r="10220" spans="7:7" x14ac:dyDescent="0.35">
      <c r="G10220" s="1"/>
    </row>
    <row r="10221" spans="7:7" x14ac:dyDescent="0.35">
      <c r="G10221" s="1"/>
    </row>
    <row r="10222" spans="7:7" x14ac:dyDescent="0.35">
      <c r="G10222" s="1"/>
    </row>
    <row r="10223" spans="7:7" x14ac:dyDescent="0.35">
      <c r="G10223" s="1"/>
    </row>
    <row r="10224" spans="7:7" x14ac:dyDescent="0.35">
      <c r="G10224" s="1"/>
    </row>
    <row r="10225" spans="7:7" x14ac:dyDescent="0.35">
      <c r="G10225" s="1"/>
    </row>
    <row r="10226" spans="7:7" x14ac:dyDescent="0.35">
      <c r="G10226" s="1"/>
    </row>
    <row r="10227" spans="7:7" x14ac:dyDescent="0.35">
      <c r="G10227" s="1"/>
    </row>
    <row r="10228" spans="7:7" x14ac:dyDescent="0.35">
      <c r="G10228" s="1"/>
    </row>
    <row r="10229" spans="7:7" x14ac:dyDescent="0.35">
      <c r="G10229" s="1"/>
    </row>
    <row r="10230" spans="7:7" x14ac:dyDescent="0.35">
      <c r="G10230" s="1"/>
    </row>
    <row r="10231" spans="7:7" x14ac:dyDescent="0.35">
      <c r="G10231" s="1"/>
    </row>
    <row r="10232" spans="7:7" x14ac:dyDescent="0.35">
      <c r="G10232" s="1"/>
    </row>
    <row r="10233" spans="7:7" x14ac:dyDescent="0.35">
      <c r="G10233" s="1"/>
    </row>
    <row r="10234" spans="7:7" x14ac:dyDescent="0.35">
      <c r="G10234" s="1"/>
    </row>
    <row r="10235" spans="7:7" x14ac:dyDescent="0.35">
      <c r="G10235" s="1"/>
    </row>
    <row r="10236" spans="7:7" x14ac:dyDescent="0.35">
      <c r="G10236" s="1"/>
    </row>
    <row r="10237" spans="7:7" x14ac:dyDescent="0.35">
      <c r="G10237" s="1"/>
    </row>
    <row r="10238" spans="7:7" x14ac:dyDescent="0.35">
      <c r="G10238" s="1"/>
    </row>
    <row r="10239" spans="7:7" x14ac:dyDescent="0.35">
      <c r="G10239" s="1"/>
    </row>
    <row r="10240" spans="7:7" x14ac:dyDescent="0.35">
      <c r="G10240" s="1"/>
    </row>
    <row r="10241" spans="7:7" x14ac:dyDescent="0.35">
      <c r="G10241" s="1"/>
    </row>
    <row r="10242" spans="7:7" x14ac:dyDescent="0.35">
      <c r="G10242" s="1"/>
    </row>
    <row r="10243" spans="7:7" x14ac:dyDescent="0.35">
      <c r="G10243" s="1"/>
    </row>
    <row r="10244" spans="7:7" x14ac:dyDescent="0.35">
      <c r="G10244" s="1"/>
    </row>
    <row r="10245" spans="7:7" x14ac:dyDescent="0.35">
      <c r="G10245" s="1"/>
    </row>
    <row r="10246" spans="7:7" x14ac:dyDescent="0.35">
      <c r="G10246" s="1"/>
    </row>
    <row r="10247" spans="7:7" x14ac:dyDescent="0.35">
      <c r="G10247" s="1"/>
    </row>
    <row r="10248" spans="7:7" x14ac:dyDescent="0.35">
      <c r="G10248" s="1"/>
    </row>
    <row r="10249" spans="7:7" x14ac:dyDescent="0.35">
      <c r="G10249" s="1"/>
    </row>
    <row r="10250" spans="7:7" x14ac:dyDescent="0.35">
      <c r="G10250" s="1"/>
    </row>
    <row r="10251" spans="7:7" x14ac:dyDescent="0.35">
      <c r="G10251" s="1"/>
    </row>
    <row r="10252" spans="7:7" x14ac:dyDescent="0.35">
      <c r="G10252" s="1"/>
    </row>
    <row r="10253" spans="7:7" x14ac:dyDescent="0.35">
      <c r="G10253" s="1"/>
    </row>
    <row r="10254" spans="7:7" x14ac:dyDescent="0.35">
      <c r="G10254" s="1"/>
    </row>
    <row r="10255" spans="7:7" x14ac:dyDescent="0.35">
      <c r="G10255" s="1"/>
    </row>
    <row r="10256" spans="7:7" x14ac:dyDescent="0.35">
      <c r="G10256" s="1"/>
    </row>
    <row r="10257" spans="7:7" x14ac:dyDescent="0.35">
      <c r="G10257" s="1"/>
    </row>
    <row r="10258" spans="7:7" x14ac:dyDescent="0.35">
      <c r="G10258" s="1"/>
    </row>
    <row r="10259" spans="7:7" x14ac:dyDescent="0.35">
      <c r="G10259" s="1"/>
    </row>
    <row r="10260" spans="7:7" x14ac:dyDescent="0.35">
      <c r="G10260" s="1"/>
    </row>
    <row r="10261" spans="7:7" x14ac:dyDescent="0.35">
      <c r="G10261" s="1"/>
    </row>
    <row r="10262" spans="7:7" x14ac:dyDescent="0.35">
      <c r="G10262" s="1"/>
    </row>
    <row r="10263" spans="7:7" x14ac:dyDescent="0.35">
      <c r="G10263" s="1"/>
    </row>
    <row r="10264" spans="7:7" x14ac:dyDescent="0.35">
      <c r="G10264" s="1"/>
    </row>
    <row r="10265" spans="7:7" x14ac:dyDescent="0.35">
      <c r="G10265" s="1"/>
    </row>
    <row r="10266" spans="7:7" x14ac:dyDescent="0.35">
      <c r="G10266" s="1"/>
    </row>
    <row r="10267" spans="7:7" x14ac:dyDescent="0.35">
      <c r="G10267" s="1"/>
    </row>
    <row r="10268" spans="7:7" x14ac:dyDescent="0.35">
      <c r="G10268" s="1"/>
    </row>
    <row r="10269" spans="7:7" x14ac:dyDescent="0.35">
      <c r="G10269" s="1"/>
    </row>
    <row r="10270" spans="7:7" x14ac:dyDescent="0.35">
      <c r="G10270" s="1"/>
    </row>
    <row r="10271" spans="7:7" x14ac:dyDescent="0.35">
      <c r="G10271" s="1"/>
    </row>
    <row r="10272" spans="7:7" x14ac:dyDescent="0.35">
      <c r="G10272" s="1"/>
    </row>
    <row r="10273" spans="7:7" x14ac:dyDescent="0.35">
      <c r="G10273" s="1"/>
    </row>
    <row r="10274" spans="7:7" x14ac:dyDescent="0.35">
      <c r="G10274" s="1"/>
    </row>
    <row r="10275" spans="7:7" x14ac:dyDescent="0.35">
      <c r="G10275" s="1"/>
    </row>
    <row r="10276" spans="7:7" x14ac:dyDescent="0.35">
      <c r="G10276" s="1"/>
    </row>
    <row r="10277" spans="7:7" x14ac:dyDescent="0.35">
      <c r="G10277" s="1"/>
    </row>
    <row r="10278" spans="7:7" x14ac:dyDescent="0.35">
      <c r="G10278" s="1"/>
    </row>
    <row r="10279" spans="7:7" x14ac:dyDescent="0.35">
      <c r="G10279" s="1"/>
    </row>
    <row r="10280" spans="7:7" x14ac:dyDescent="0.35">
      <c r="G10280" s="1"/>
    </row>
    <row r="10281" spans="7:7" x14ac:dyDescent="0.35">
      <c r="G10281" s="1"/>
    </row>
    <row r="10282" spans="7:7" x14ac:dyDescent="0.35">
      <c r="G10282" s="1"/>
    </row>
    <row r="10283" spans="7:7" x14ac:dyDescent="0.35">
      <c r="G10283" s="1"/>
    </row>
    <row r="10284" spans="7:7" x14ac:dyDescent="0.35">
      <c r="G10284" s="1"/>
    </row>
    <row r="10285" spans="7:7" x14ac:dyDescent="0.35">
      <c r="G10285" s="1"/>
    </row>
    <row r="10286" spans="7:7" x14ac:dyDescent="0.35">
      <c r="G10286" s="1"/>
    </row>
    <row r="10287" spans="7:7" x14ac:dyDescent="0.35">
      <c r="G10287" s="1"/>
    </row>
    <row r="10288" spans="7:7" x14ac:dyDescent="0.35">
      <c r="G10288" s="1"/>
    </row>
    <row r="10289" spans="7:7" x14ac:dyDescent="0.35">
      <c r="G10289" s="1"/>
    </row>
    <row r="10290" spans="7:7" x14ac:dyDescent="0.35">
      <c r="G10290" s="1"/>
    </row>
    <row r="10291" spans="7:7" x14ac:dyDescent="0.35">
      <c r="G10291" s="1"/>
    </row>
    <row r="10292" spans="7:7" x14ac:dyDescent="0.35">
      <c r="G10292" s="1"/>
    </row>
    <row r="10293" spans="7:7" x14ac:dyDescent="0.35">
      <c r="G10293" s="1"/>
    </row>
    <row r="10294" spans="7:7" x14ac:dyDescent="0.35">
      <c r="G10294" s="1"/>
    </row>
    <row r="10295" spans="7:7" x14ac:dyDescent="0.35">
      <c r="G10295" s="1"/>
    </row>
    <row r="10296" spans="7:7" x14ac:dyDescent="0.35">
      <c r="G10296" s="1"/>
    </row>
    <row r="10297" spans="7:7" x14ac:dyDescent="0.35">
      <c r="G10297" s="1"/>
    </row>
    <row r="10298" spans="7:7" x14ac:dyDescent="0.35">
      <c r="G10298" s="1"/>
    </row>
    <row r="10299" spans="7:7" x14ac:dyDescent="0.35">
      <c r="G10299" s="1"/>
    </row>
    <row r="10300" spans="7:7" x14ac:dyDescent="0.35">
      <c r="G10300" s="1"/>
    </row>
    <row r="10301" spans="7:7" x14ac:dyDescent="0.35">
      <c r="G10301" s="1"/>
    </row>
    <row r="10302" spans="7:7" x14ac:dyDescent="0.35">
      <c r="G10302" s="1"/>
    </row>
    <row r="10303" spans="7:7" x14ac:dyDescent="0.35">
      <c r="G10303" s="1"/>
    </row>
    <row r="10304" spans="7:7" x14ac:dyDescent="0.35">
      <c r="G10304" s="1"/>
    </row>
    <row r="10305" spans="7:7" x14ac:dyDescent="0.35">
      <c r="G10305" s="1"/>
    </row>
    <row r="10306" spans="7:7" x14ac:dyDescent="0.35">
      <c r="G10306" s="1"/>
    </row>
    <row r="10307" spans="7:7" x14ac:dyDescent="0.35">
      <c r="G10307" s="1"/>
    </row>
    <row r="10308" spans="7:7" x14ac:dyDescent="0.35">
      <c r="G10308" s="1"/>
    </row>
    <row r="10309" spans="7:7" x14ac:dyDescent="0.35">
      <c r="G10309" s="1"/>
    </row>
    <row r="10310" spans="7:7" x14ac:dyDescent="0.35">
      <c r="G10310" s="1"/>
    </row>
    <row r="10311" spans="7:7" x14ac:dyDescent="0.35">
      <c r="G10311" s="1"/>
    </row>
    <row r="10312" spans="7:7" x14ac:dyDescent="0.35">
      <c r="G10312" s="1"/>
    </row>
    <row r="10313" spans="7:7" x14ac:dyDescent="0.35">
      <c r="G10313" s="1"/>
    </row>
    <row r="10314" spans="7:7" x14ac:dyDescent="0.35">
      <c r="G10314" s="1"/>
    </row>
    <row r="10315" spans="7:7" x14ac:dyDescent="0.35">
      <c r="G10315" s="1"/>
    </row>
    <row r="10316" spans="7:7" x14ac:dyDescent="0.35">
      <c r="G10316" s="1"/>
    </row>
    <row r="10317" spans="7:7" x14ac:dyDescent="0.35">
      <c r="G10317" s="1"/>
    </row>
    <row r="10318" spans="7:7" x14ac:dyDescent="0.35">
      <c r="G10318" s="1"/>
    </row>
    <row r="10319" spans="7:7" x14ac:dyDescent="0.35">
      <c r="G10319" s="1"/>
    </row>
    <row r="10320" spans="7:7" x14ac:dyDescent="0.35">
      <c r="G10320" s="1"/>
    </row>
    <row r="10321" spans="7:7" x14ac:dyDescent="0.35">
      <c r="G10321" s="1"/>
    </row>
    <row r="10322" spans="7:7" x14ac:dyDescent="0.35">
      <c r="G10322" s="1"/>
    </row>
    <row r="10323" spans="7:7" x14ac:dyDescent="0.35">
      <c r="G10323" s="1"/>
    </row>
    <row r="10324" spans="7:7" x14ac:dyDescent="0.35">
      <c r="G10324" s="1"/>
    </row>
    <row r="10325" spans="7:7" x14ac:dyDescent="0.35">
      <c r="G10325" s="1"/>
    </row>
    <row r="10326" spans="7:7" x14ac:dyDescent="0.35">
      <c r="G10326" s="1"/>
    </row>
    <row r="10327" spans="7:7" x14ac:dyDescent="0.35">
      <c r="G10327" s="1"/>
    </row>
    <row r="10328" spans="7:7" x14ac:dyDescent="0.35">
      <c r="G10328" s="1"/>
    </row>
    <row r="10329" spans="7:7" x14ac:dyDescent="0.35">
      <c r="G10329" s="1"/>
    </row>
    <row r="10330" spans="7:7" x14ac:dyDescent="0.35">
      <c r="G10330" s="1"/>
    </row>
    <row r="10331" spans="7:7" x14ac:dyDescent="0.35">
      <c r="G10331" s="1"/>
    </row>
    <row r="10332" spans="7:7" x14ac:dyDescent="0.35">
      <c r="G10332" s="1"/>
    </row>
    <row r="10333" spans="7:7" x14ac:dyDescent="0.35">
      <c r="G10333" s="1"/>
    </row>
    <row r="10334" spans="7:7" x14ac:dyDescent="0.35">
      <c r="G10334" s="1"/>
    </row>
    <row r="10335" spans="7:7" x14ac:dyDescent="0.35">
      <c r="G10335" s="1"/>
    </row>
    <row r="10336" spans="7:7" x14ac:dyDescent="0.35">
      <c r="G10336" s="1"/>
    </row>
    <row r="10337" spans="7:7" x14ac:dyDescent="0.35">
      <c r="G10337" s="1"/>
    </row>
    <row r="10338" spans="7:7" x14ac:dyDescent="0.35">
      <c r="G10338" s="1"/>
    </row>
    <row r="10339" spans="7:7" x14ac:dyDescent="0.35">
      <c r="G10339" s="1"/>
    </row>
    <row r="10340" spans="7:7" x14ac:dyDescent="0.35">
      <c r="G10340" s="1"/>
    </row>
    <row r="10341" spans="7:7" x14ac:dyDescent="0.35">
      <c r="G10341" s="1"/>
    </row>
    <row r="10342" spans="7:7" x14ac:dyDescent="0.35">
      <c r="G10342" s="1"/>
    </row>
    <row r="10343" spans="7:7" x14ac:dyDescent="0.35">
      <c r="G10343" s="1"/>
    </row>
    <row r="10344" spans="7:7" x14ac:dyDescent="0.35">
      <c r="G10344" s="1"/>
    </row>
    <row r="10345" spans="7:7" x14ac:dyDescent="0.35">
      <c r="G10345" s="1"/>
    </row>
    <row r="10346" spans="7:7" x14ac:dyDescent="0.35">
      <c r="G10346" s="1"/>
    </row>
    <row r="10347" spans="7:7" x14ac:dyDescent="0.35">
      <c r="G10347" s="1"/>
    </row>
    <row r="10348" spans="7:7" x14ac:dyDescent="0.35">
      <c r="G10348" s="1"/>
    </row>
    <row r="10349" spans="7:7" x14ac:dyDescent="0.35">
      <c r="G10349" s="1"/>
    </row>
    <row r="10350" spans="7:7" x14ac:dyDescent="0.35">
      <c r="G10350" s="1"/>
    </row>
    <row r="10351" spans="7:7" x14ac:dyDescent="0.35">
      <c r="G10351" s="1"/>
    </row>
    <row r="10352" spans="7:7" x14ac:dyDescent="0.35">
      <c r="G10352" s="1"/>
    </row>
    <row r="10353" spans="7:7" x14ac:dyDescent="0.35">
      <c r="G10353" s="1"/>
    </row>
    <row r="10354" spans="7:7" x14ac:dyDescent="0.35">
      <c r="G10354" s="1"/>
    </row>
    <row r="10355" spans="7:7" x14ac:dyDescent="0.35">
      <c r="G10355" s="1"/>
    </row>
    <row r="10356" spans="7:7" x14ac:dyDescent="0.35">
      <c r="G10356" s="1"/>
    </row>
    <row r="10357" spans="7:7" x14ac:dyDescent="0.35">
      <c r="G10357" s="1"/>
    </row>
    <row r="10358" spans="7:7" x14ac:dyDescent="0.35">
      <c r="G10358" s="1"/>
    </row>
    <row r="10359" spans="7:7" x14ac:dyDescent="0.35">
      <c r="G10359" s="1"/>
    </row>
    <row r="10360" spans="7:7" x14ac:dyDescent="0.35">
      <c r="G10360" s="1"/>
    </row>
    <row r="10361" spans="7:7" x14ac:dyDescent="0.35">
      <c r="G10361" s="1"/>
    </row>
    <row r="10362" spans="7:7" x14ac:dyDescent="0.35">
      <c r="G10362" s="1"/>
    </row>
    <row r="10363" spans="7:7" x14ac:dyDescent="0.35">
      <c r="G10363" s="1"/>
    </row>
    <row r="10364" spans="7:7" x14ac:dyDescent="0.35">
      <c r="G10364" s="1"/>
    </row>
    <row r="10365" spans="7:7" x14ac:dyDescent="0.35">
      <c r="G10365" s="1"/>
    </row>
    <row r="10366" spans="7:7" x14ac:dyDescent="0.35">
      <c r="G10366" s="1"/>
    </row>
    <row r="10367" spans="7:7" x14ac:dyDescent="0.35">
      <c r="G10367" s="1"/>
    </row>
    <row r="10368" spans="7:7" x14ac:dyDescent="0.35">
      <c r="G10368" s="1"/>
    </row>
    <row r="10369" spans="7:7" x14ac:dyDescent="0.35">
      <c r="G10369" s="1"/>
    </row>
    <row r="10370" spans="7:7" x14ac:dyDescent="0.35">
      <c r="G10370" s="1"/>
    </row>
    <row r="10371" spans="7:7" x14ac:dyDescent="0.35">
      <c r="G10371" s="1"/>
    </row>
    <row r="10372" spans="7:7" x14ac:dyDescent="0.35">
      <c r="G10372" s="1"/>
    </row>
    <row r="10373" spans="7:7" x14ac:dyDescent="0.35">
      <c r="G10373" s="1"/>
    </row>
    <row r="10374" spans="7:7" x14ac:dyDescent="0.35">
      <c r="G10374" s="1"/>
    </row>
    <row r="10375" spans="7:7" x14ac:dyDescent="0.35">
      <c r="G10375" s="1"/>
    </row>
    <row r="10376" spans="7:7" x14ac:dyDescent="0.35">
      <c r="G10376" s="1"/>
    </row>
    <row r="10377" spans="7:7" x14ac:dyDescent="0.35">
      <c r="G10377" s="1"/>
    </row>
    <row r="10378" spans="7:7" x14ac:dyDescent="0.35">
      <c r="G10378" s="1"/>
    </row>
    <row r="10379" spans="7:7" x14ac:dyDescent="0.35">
      <c r="G10379" s="1"/>
    </row>
    <row r="10380" spans="7:7" x14ac:dyDescent="0.35">
      <c r="G10380" s="1"/>
    </row>
    <row r="10381" spans="7:7" x14ac:dyDescent="0.35">
      <c r="G10381" s="1"/>
    </row>
    <row r="10382" spans="7:7" x14ac:dyDescent="0.35">
      <c r="G10382" s="1"/>
    </row>
    <row r="10383" spans="7:7" x14ac:dyDescent="0.35">
      <c r="G10383" s="1"/>
    </row>
    <row r="10384" spans="7:7" x14ac:dyDescent="0.35">
      <c r="G10384" s="1"/>
    </row>
    <row r="10385" spans="7:7" x14ac:dyDescent="0.35">
      <c r="G10385" s="1"/>
    </row>
    <row r="10386" spans="7:7" x14ac:dyDescent="0.35">
      <c r="G10386" s="1"/>
    </row>
    <row r="10387" spans="7:7" x14ac:dyDescent="0.35">
      <c r="G10387" s="1"/>
    </row>
    <row r="10388" spans="7:7" x14ac:dyDescent="0.35">
      <c r="G10388" s="1"/>
    </row>
    <row r="10389" spans="7:7" x14ac:dyDescent="0.35">
      <c r="G10389" s="1"/>
    </row>
    <row r="10390" spans="7:7" x14ac:dyDescent="0.35">
      <c r="G10390" s="1"/>
    </row>
    <row r="10391" spans="7:7" x14ac:dyDescent="0.35">
      <c r="G10391" s="1"/>
    </row>
    <row r="10392" spans="7:7" x14ac:dyDescent="0.35">
      <c r="G10392" s="1"/>
    </row>
    <row r="10393" spans="7:7" x14ac:dyDescent="0.35">
      <c r="G10393" s="1"/>
    </row>
    <row r="10394" spans="7:7" x14ac:dyDescent="0.35">
      <c r="G10394" s="1"/>
    </row>
    <row r="10395" spans="7:7" x14ac:dyDescent="0.35">
      <c r="G10395" s="1"/>
    </row>
    <row r="10396" spans="7:7" x14ac:dyDescent="0.35">
      <c r="G10396" s="1"/>
    </row>
    <row r="10397" spans="7:7" x14ac:dyDescent="0.35">
      <c r="G10397" s="1"/>
    </row>
    <row r="10398" spans="7:7" x14ac:dyDescent="0.35">
      <c r="G10398" s="1"/>
    </row>
    <row r="10399" spans="7:7" x14ac:dyDescent="0.35">
      <c r="G10399" s="1"/>
    </row>
    <row r="10400" spans="7:7" x14ac:dyDescent="0.35">
      <c r="G10400" s="1"/>
    </row>
    <row r="10401" spans="7:7" x14ac:dyDescent="0.35">
      <c r="G10401" s="1"/>
    </row>
    <row r="10402" spans="7:7" x14ac:dyDescent="0.35">
      <c r="G10402" s="1"/>
    </row>
    <row r="10403" spans="7:7" x14ac:dyDescent="0.35">
      <c r="G10403" s="1"/>
    </row>
    <row r="10404" spans="7:7" x14ac:dyDescent="0.35">
      <c r="G10404" s="1"/>
    </row>
    <row r="10405" spans="7:7" x14ac:dyDescent="0.35">
      <c r="G10405" s="1"/>
    </row>
    <row r="10406" spans="7:7" x14ac:dyDescent="0.35">
      <c r="G10406" s="1"/>
    </row>
    <row r="10407" spans="7:7" x14ac:dyDescent="0.35">
      <c r="G10407" s="1"/>
    </row>
    <row r="10408" spans="7:7" x14ac:dyDescent="0.35">
      <c r="G10408" s="1"/>
    </row>
    <row r="10409" spans="7:7" x14ac:dyDescent="0.35">
      <c r="G10409" s="1"/>
    </row>
    <row r="10410" spans="7:7" x14ac:dyDescent="0.35">
      <c r="G10410" s="1"/>
    </row>
    <row r="10411" spans="7:7" x14ac:dyDescent="0.35">
      <c r="G10411" s="1"/>
    </row>
    <row r="10412" spans="7:7" x14ac:dyDescent="0.35">
      <c r="G10412" s="1"/>
    </row>
    <row r="10413" spans="7:7" x14ac:dyDescent="0.35">
      <c r="G10413" s="1"/>
    </row>
    <row r="10414" spans="7:7" x14ac:dyDescent="0.35">
      <c r="G10414" s="1"/>
    </row>
    <row r="10415" spans="7:7" x14ac:dyDescent="0.35">
      <c r="G10415" s="1"/>
    </row>
    <row r="10416" spans="7:7" x14ac:dyDescent="0.35">
      <c r="G10416" s="1"/>
    </row>
    <row r="10417" spans="7:7" x14ac:dyDescent="0.35">
      <c r="G10417" s="1"/>
    </row>
    <row r="10418" spans="7:7" x14ac:dyDescent="0.35">
      <c r="G10418" s="1"/>
    </row>
    <row r="10419" spans="7:7" x14ac:dyDescent="0.35">
      <c r="G10419" s="1"/>
    </row>
    <row r="10420" spans="7:7" x14ac:dyDescent="0.35">
      <c r="G10420" s="1"/>
    </row>
    <row r="10421" spans="7:7" x14ac:dyDescent="0.35">
      <c r="G10421" s="1"/>
    </row>
    <row r="10422" spans="7:7" x14ac:dyDescent="0.35">
      <c r="G10422" s="1"/>
    </row>
    <row r="10423" spans="7:7" x14ac:dyDescent="0.35">
      <c r="G10423" s="1"/>
    </row>
    <row r="10424" spans="7:7" x14ac:dyDescent="0.35">
      <c r="G10424" s="1"/>
    </row>
    <row r="10425" spans="7:7" x14ac:dyDescent="0.35">
      <c r="G10425" s="1"/>
    </row>
    <row r="10426" spans="7:7" x14ac:dyDescent="0.35">
      <c r="G10426" s="1"/>
    </row>
    <row r="10427" spans="7:7" x14ac:dyDescent="0.35">
      <c r="G10427" s="1"/>
    </row>
    <row r="10428" spans="7:7" x14ac:dyDescent="0.35">
      <c r="G10428" s="1"/>
    </row>
    <row r="10429" spans="7:7" x14ac:dyDescent="0.35">
      <c r="G10429" s="1"/>
    </row>
    <row r="10430" spans="7:7" x14ac:dyDescent="0.35">
      <c r="G10430" s="1"/>
    </row>
    <row r="10431" spans="7:7" x14ac:dyDescent="0.35">
      <c r="G10431" s="1"/>
    </row>
    <row r="10432" spans="7:7" x14ac:dyDescent="0.35">
      <c r="G10432" s="1"/>
    </row>
    <row r="10433" spans="7:7" x14ac:dyDescent="0.35">
      <c r="G10433" s="1"/>
    </row>
    <row r="10434" spans="7:7" x14ac:dyDescent="0.35">
      <c r="G10434" s="1"/>
    </row>
    <row r="10435" spans="7:7" x14ac:dyDescent="0.35">
      <c r="G10435" s="1"/>
    </row>
    <row r="10436" spans="7:7" x14ac:dyDescent="0.35">
      <c r="G10436" s="1"/>
    </row>
    <row r="10437" spans="7:7" x14ac:dyDescent="0.35">
      <c r="G10437" s="1"/>
    </row>
    <row r="10438" spans="7:7" x14ac:dyDescent="0.35">
      <c r="G10438" s="1"/>
    </row>
    <row r="10439" spans="7:7" x14ac:dyDescent="0.35">
      <c r="G10439" s="1"/>
    </row>
    <row r="10440" spans="7:7" x14ac:dyDescent="0.35">
      <c r="G10440" s="1"/>
    </row>
    <row r="10441" spans="7:7" x14ac:dyDescent="0.35">
      <c r="G10441" s="1"/>
    </row>
    <row r="10442" spans="7:7" x14ac:dyDescent="0.35">
      <c r="G10442" s="1"/>
    </row>
    <row r="10443" spans="7:7" x14ac:dyDescent="0.35">
      <c r="G10443" s="1"/>
    </row>
    <row r="10444" spans="7:7" x14ac:dyDescent="0.35">
      <c r="G10444" s="1"/>
    </row>
    <row r="10445" spans="7:7" x14ac:dyDescent="0.35">
      <c r="G10445" s="1"/>
    </row>
    <row r="10446" spans="7:7" x14ac:dyDescent="0.35">
      <c r="G10446" s="1"/>
    </row>
    <row r="10447" spans="7:7" x14ac:dyDescent="0.35">
      <c r="G10447" s="1"/>
    </row>
    <row r="10448" spans="7:7" x14ac:dyDescent="0.35">
      <c r="G10448" s="1"/>
    </row>
    <row r="10449" spans="7:7" x14ac:dyDescent="0.35">
      <c r="G10449" s="1"/>
    </row>
    <row r="10450" spans="7:7" x14ac:dyDescent="0.35">
      <c r="G10450" s="1"/>
    </row>
    <row r="10451" spans="7:7" x14ac:dyDescent="0.35">
      <c r="G10451" s="1"/>
    </row>
    <row r="10452" spans="7:7" x14ac:dyDescent="0.35">
      <c r="G10452" s="1"/>
    </row>
    <row r="10453" spans="7:7" x14ac:dyDescent="0.35">
      <c r="G10453" s="1"/>
    </row>
    <row r="10454" spans="7:7" x14ac:dyDescent="0.35">
      <c r="G10454" s="1"/>
    </row>
    <row r="10455" spans="7:7" x14ac:dyDescent="0.35">
      <c r="G10455" s="1"/>
    </row>
    <row r="10456" spans="7:7" x14ac:dyDescent="0.35">
      <c r="G10456" s="1"/>
    </row>
    <row r="10457" spans="7:7" x14ac:dyDescent="0.35">
      <c r="G10457" s="1"/>
    </row>
    <row r="10458" spans="7:7" x14ac:dyDescent="0.35">
      <c r="G10458" s="1"/>
    </row>
    <row r="10459" spans="7:7" x14ac:dyDescent="0.35">
      <c r="G10459" s="1"/>
    </row>
    <row r="10460" spans="7:7" x14ac:dyDescent="0.35">
      <c r="G10460" s="1"/>
    </row>
    <row r="10461" spans="7:7" x14ac:dyDescent="0.35">
      <c r="G10461" s="1"/>
    </row>
    <row r="10462" spans="7:7" x14ac:dyDescent="0.35">
      <c r="G10462" s="1"/>
    </row>
    <row r="10463" spans="7:7" x14ac:dyDescent="0.35">
      <c r="G10463" s="1"/>
    </row>
    <row r="10464" spans="7:7" x14ac:dyDescent="0.35">
      <c r="G10464" s="1"/>
    </row>
    <row r="10465" spans="7:7" x14ac:dyDescent="0.35">
      <c r="G10465" s="1"/>
    </row>
    <row r="10466" spans="7:7" x14ac:dyDescent="0.35">
      <c r="G10466" s="1"/>
    </row>
    <row r="10467" spans="7:7" x14ac:dyDescent="0.35">
      <c r="G10467" s="1"/>
    </row>
    <row r="10468" spans="7:7" x14ac:dyDescent="0.35">
      <c r="G10468" s="1"/>
    </row>
    <row r="10469" spans="7:7" x14ac:dyDescent="0.35">
      <c r="G10469" s="1"/>
    </row>
    <row r="10470" spans="7:7" x14ac:dyDescent="0.35">
      <c r="G10470" s="1"/>
    </row>
    <row r="10471" spans="7:7" x14ac:dyDescent="0.35">
      <c r="G10471" s="1"/>
    </row>
    <row r="10472" spans="7:7" x14ac:dyDescent="0.35">
      <c r="G10472" s="1"/>
    </row>
    <row r="10473" spans="7:7" x14ac:dyDescent="0.35">
      <c r="G10473" s="1"/>
    </row>
    <row r="10474" spans="7:7" x14ac:dyDescent="0.35">
      <c r="G10474" s="1"/>
    </row>
    <row r="10475" spans="7:7" x14ac:dyDescent="0.35">
      <c r="G10475" s="1"/>
    </row>
    <row r="10476" spans="7:7" x14ac:dyDescent="0.35">
      <c r="G10476" s="1"/>
    </row>
    <row r="10477" spans="7:7" x14ac:dyDescent="0.35">
      <c r="G10477" s="1"/>
    </row>
    <row r="10478" spans="7:7" x14ac:dyDescent="0.35">
      <c r="G10478" s="1"/>
    </row>
    <row r="10479" spans="7:7" x14ac:dyDescent="0.35">
      <c r="G10479" s="1"/>
    </row>
    <row r="10480" spans="7:7" x14ac:dyDescent="0.35">
      <c r="G10480" s="1"/>
    </row>
    <row r="10481" spans="7:7" x14ac:dyDescent="0.35">
      <c r="G10481" s="1"/>
    </row>
    <row r="10482" spans="7:7" x14ac:dyDescent="0.35">
      <c r="G10482" s="1"/>
    </row>
    <row r="10483" spans="7:7" x14ac:dyDescent="0.35">
      <c r="G10483" s="1"/>
    </row>
    <row r="10484" spans="7:7" x14ac:dyDescent="0.35">
      <c r="G10484" s="1"/>
    </row>
    <row r="10485" spans="7:7" x14ac:dyDescent="0.35">
      <c r="G10485" s="1"/>
    </row>
    <row r="10486" spans="7:7" x14ac:dyDescent="0.35">
      <c r="G10486" s="1"/>
    </row>
    <row r="10487" spans="7:7" x14ac:dyDescent="0.35">
      <c r="G10487" s="1"/>
    </row>
    <row r="10488" spans="7:7" x14ac:dyDescent="0.35">
      <c r="G10488" s="1"/>
    </row>
    <row r="10489" spans="7:7" x14ac:dyDescent="0.35">
      <c r="G10489" s="1"/>
    </row>
    <row r="10490" spans="7:7" x14ac:dyDescent="0.35">
      <c r="G10490" s="1"/>
    </row>
    <row r="10491" spans="7:7" x14ac:dyDescent="0.35">
      <c r="G10491" s="1"/>
    </row>
    <row r="10492" spans="7:7" x14ac:dyDescent="0.35">
      <c r="G10492" s="1"/>
    </row>
    <row r="10493" spans="7:7" x14ac:dyDescent="0.35">
      <c r="G10493" s="1"/>
    </row>
    <row r="10494" spans="7:7" x14ac:dyDescent="0.35">
      <c r="G10494" s="1"/>
    </row>
    <row r="10495" spans="7:7" x14ac:dyDescent="0.35">
      <c r="G10495" s="1"/>
    </row>
    <row r="10496" spans="7:7" x14ac:dyDescent="0.35">
      <c r="G10496" s="1"/>
    </row>
    <row r="10497" spans="7:7" x14ac:dyDescent="0.35">
      <c r="G10497" s="1"/>
    </row>
    <row r="10498" spans="7:7" x14ac:dyDescent="0.35">
      <c r="G10498" s="1"/>
    </row>
    <row r="10499" spans="7:7" x14ac:dyDescent="0.35">
      <c r="G10499" s="1"/>
    </row>
    <row r="10500" spans="7:7" x14ac:dyDescent="0.35">
      <c r="G10500" s="1"/>
    </row>
    <row r="10501" spans="7:7" x14ac:dyDescent="0.35">
      <c r="G10501" s="1"/>
    </row>
    <row r="10502" spans="7:7" x14ac:dyDescent="0.35">
      <c r="G10502" s="1"/>
    </row>
    <row r="10503" spans="7:7" x14ac:dyDescent="0.35">
      <c r="G10503" s="1"/>
    </row>
    <row r="10504" spans="7:7" x14ac:dyDescent="0.35">
      <c r="G10504" s="1"/>
    </row>
    <row r="10505" spans="7:7" x14ac:dyDescent="0.35">
      <c r="G10505" s="1"/>
    </row>
    <row r="10506" spans="7:7" x14ac:dyDescent="0.35">
      <c r="G10506" s="1"/>
    </row>
    <row r="10507" spans="7:7" x14ac:dyDescent="0.35">
      <c r="G10507" s="1"/>
    </row>
    <row r="10508" spans="7:7" x14ac:dyDescent="0.35">
      <c r="G10508" s="1"/>
    </row>
    <row r="10509" spans="7:7" x14ac:dyDescent="0.35">
      <c r="G10509" s="1"/>
    </row>
    <row r="10510" spans="7:7" x14ac:dyDescent="0.35">
      <c r="G10510" s="1"/>
    </row>
    <row r="10511" spans="7:7" x14ac:dyDescent="0.35">
      <c r="G10511" s="1"/>
    </row>
    <row r="10512" spans="7:7" x14ac:dyDescent="0.35">
      <c r="G10512" s="1"/>
    </row>
    <row r="10513" spans="7:7" x14ac:dyDescent="0.35">
      <c r="G10513" s="1"/>
    </row>
    <row r="10514" spans="7:7" x14ac:dyDescent="0.35">
      <c r="G10514" s="1"/>
    </row>
    <row r="10515" spans="7:7" x14ac:dyDescent="0.35">
      <c r="G10515" s="1"/>
    </row>
    <row r="10516" spans="7:7" x14ac:dyDescent="0.35">
      <c r="G10516" s="1"/>
    </row>
    <row r="10517" spans="7:7" x14ac:dyDescent="0.35">
      <c r="G10517" s="1"/>
    </row>
    <row r="10518" spans="7:7" x14ac:dyDescent="0.35">
      <c r="G10518" s="1"/>
    </row>
    <row r="10519" spans="7:7" x14ac:dyDescent="0.35">
      <c r="G10519" s="1"/>
    </row>
    <row r="10520" spans="7:7" x14ac:dyDescent="0.35">
      <c r="G10520" s="1"/>
    </row>
    <row r="10521" spans="7:7" x14ac:dyDescent="0.35">
      <c r="G10521" s="1"/>
    </row>
    <row r="10522" spans="7:7" x14ac:dyDescent="0.35">
      <c r="G10522" s="1"/>
    </row>
    <row r="10523" spans="7:7" x14ac:dyDescent="0.35">
      <c r="G10523" s="1"/>
    </row>
    <row r="10524" spans="7:7" x14ac:dyDescent="0.35">
      <c r="G10524" s="1"/>
    </row>
    <row r="10525" spans="7:7" x14ac:dyDescent="0.35">
      <c r="G10525" s="1"/>
    </row>
    <row r="10526" spans="7:7" x14ac:dyDescent="0.35">
      <c r="G10526" s="1"/>
    </row>
    <row r="10527" spans="7:7" x14ac:dyDescent="0.35">
      <c r="G10527" s="1"/>
    </row>
    <row r="10528" spans="7:7" x14ac:dyDescent="0.35">
      <c r="G10528" s="1"/>
    </row>
    <row r="10529" spans="7:7" x14ac:dyDescent="0.35">
      <c r="G10529" s="1"/>
    </row>
    <row r="10530" spans="7:7" x14ac:dyDescent="0.35">
      <c r="G10530" s="1"/>
    </row>
    <row r="10531" spans="7:7" x14ac:dyDescent="0.35">
      <c r="G10531" s="1"/>
    </row>
    <row r="10532" spans="7:7" x14ac:dyDescent="0.35">
      <c r="G10532" s="1"/>
    </row>
    <row r="10533" spans="7:7" x14ac:dyDescent="0.35">
      <c r="G10533" s="1"/>
    </row>
    <row r="10534" spans="7:7" x14ac:dyDescent="0.35">
      <c r="G10534" s="1"/>
    </row>
    <row r="10535" spans="7:7" x14ac:dyDescent="0.35">
      <c r="G10535" s="1"/>
    </row>
    <row r="10536" spans="7:7" x14ac:dyDescent="0.35">
      <c r="G10536" s="1"/>
    </row>
    <row r="10537" spans="7:7" x14ac:dyDescent="0.35">
      <c r="G10537" s="1"/>
    </row>
    <row r="10538" spans="7:7" x14ac:dyDescent="0.35">
      <c r="G10538" s="1"/>
    </row>
    <row r="10539" spans="7:7" x14ac:dyDescent="0.35">
      <c r="G10539" s="1"/>
    </row>
    <row r="10540" spans="7:7" x14ac:dyDescent="0.35">
      <c r="G10540" s="1"/>
    </row>
    <row r="10541" spans="7:7" x14ac:dyDescent="0.35">
      <c r="G10541" s="1"/>
    </row>
    <row r="10542" spans="7:7" x14ac:dyDescent="0.35">
      <c r="G10542" s="1"/>
    </row>
    <row r="10543" spans="7:7" x14ac:dyDescent="0.35">
      <c r="G10543" s="1"/>
    </row>
    <row r="10544" spans="7:7" x14ac:dyDescent="0.35">
      <c r="G10544" s="1"/>
    </row>
    <row r="10545" spans="7:7" x14ac:dyDescent="0.35">
      <c r="G10545" s="1"/>
    </row>
    <row r="10546" spans="7:7" x14ac:dyDescent="0.35">
      <c r="G10546" s="1"/>
    </row>
    <row r="10547" spans="7:7" x14ac:dyDescent="0.35">
      <c r="G10547" s="1"/>
    </row>
    <row r="10548" spans="7:7" x14ac:dyDescent="0.35">
      <c r="G10548" s="1"/>
    </row>
    <row r="10549" spans="7:7" x14ac:dyDescent="0.35">
      <c r="G10549" s="1"/>
    </row>
    <row r="10550" spans="7:7" x14ac:dyDescent="0.35">
      <c r="G10550" s="1"/>
    </row>
    <row r="10551" spans="7:7" x14ac:dyDescent="0.35">
      <c r="G10551" s="1"/>
    </row>
    <row r="10552" spans="7:7" x14ac:dyDescent="0.35">
      <c r="G10552" s="1"/>
    </row>
    <row r="10553" spans="7:7" x14ac:dyDescent="0.35">
      <c r="G10553" s="1"/>
    </row>
    <row r="10554" spans="7:7" x14ac:dyDescent="0.35">
      <c r="G10554" s="1"/>
    </row>
    <row r="10555" spans="7:7" x14ac:dyDescent="0.35">
      <c r="G10555" s="1"/>
    </row>
    <row r="10556" spans="7:7" x14ac:dyDescent="0.35">
      <c r="G10556" s="1"/>
    </row>
    <row r="10557" spans="7:7" x14ac:dyDescent="0.35">
      <c r="G10557" s="1"/>
    </row>
    <row r="10558" spans="7:7" x14ac:dyDescent="0.35">
      <c r="G10558" s="1"/>
    </row>
    <row r="10559" spans="7:7" x14ac:dyDescent="0.35">
      <c r="G10559" s="1"/>
    </row>
    <row r="10560" spans="7:7" x14ac:dyDescent="0.35">
      <c r="G10560" s="1"/>
    </row>
    <row r="10561" spans="7:7" x14ac:dyDescent="0.35">
      <c r="G10561" s="1"/>
    </row>
    <row r="10562" spans="7:7" x14ac:dyDescent="0.35">
      <c r="G10562" s="1"/>
    </row>
    <row r="10563" spans="7:7" x14ac:dyDescent="0.35">
      <c r="G10563" s="1"/>
    </row>
    <row r="10564" spans="7:7" x14ac:dyDescent="0.35">
      <c r="G10564" s="1"/>
    </row>
    <row r="10565" spans="7:7" x14ac:dyDescent="0.35">
      <c r="G10565" s="1"/>
    </row>
    <row r="10566" spans="7:7" x14ac:dyDescent="0.35">
      <c r="G10566" s="1"/>
    </row>
    <row r="10567" spans="7:7" x14ac:dyDescent="0.35">
      <c r="G10567" s="1"/>
    </row>
    <row r="10568" spans="7:7" x14ac:dyDescent="0.35">
      <c r="G10568" s="1"/>
    </row>
    <row r="10569" spans="7:7" x14ac:dyDescent="0.35">
      <c r="G10569" s="1"/>
    </row>
    <row r="10570" spans="7:7" x14ac:dyDescent="0.35">
      <c r="G10570" s="1"/>
    </row>
    <row r="10571" spans="7:7" x14ac:dyDescent="0.35">
      <c r="G10571" s="1"/>
    </row>
    <row r="10572" spans="7:7" x14ac:dyDescent="0.35">
      <c r="G10572" s="1"/>
    </row>
    <row r="10573" spans="7:7" x14ac:dyDescent="0.35">
      <c r="G10573" s="1"/>
    </row>
    <row r="10574" spans="7:7" x14ac:dyDescent="0.35">
      <c r="G10574" s="1"/>
    </row>
    <row r="10575" spans="7:7" x14ac:dyDescent="0.35">
      <c r="G10575" s="1"/>
    </row>
    <row r="10576" spans="7:7" x14ac:dyDescent="0.35">
      <c r="G10576" s="1"/>
    </row>
    <row r="10577" spans="7:7" x14ac:dyDescent="0.35">
      <c r="G10577" s="1"/>
    </row>
    <row r="10578" spans="7:7" x14ac:dyDescent="0.35">
      <c r="G10578" s="1"/>
    </row>
    <row r="10579" spans="7:7" x14ac:dyDescent="0.35">
      <c r="G10579" s="1"/>
    </row>
    <row r="10580" spans="7:7" x14ac:dyDescent="0.35">
      <c r="G10580" s="1"/>
    </row>
    <row r="10581" spans="7:7" x14ac:dyDescent="0.35">
      <c r="G10581" s="1"/>
    </row>
    <row r="10582" spans="7:7" x14ac:dyDescent="0.35">
      <c r="G10582" s="1"/>
    </row>
    <row r="10583" spans="7:7" x14ac:dyDescent="0.35">
      <c r="G10583" s="1"/>
    </row>
    <row r="10584" spans="7:7" x14ac:dyDescent="0.35">
      <c r="G10584" s="1"/>
    </row>
    <row r="10585" spans="7:7" x14ac:dyDescent="0.35">
      <c r="G10585" s="1"/>
    </row>
    <row r="10586" spans="7:7" x14ac:dyDescent="0.35">
      <c r="G10586" s="1"/>
    </row>
    <row r="10587" spans="7:7" x14ac:dyDescent="0.35">
      <c r="G10587" s="1"/>
    </row>
    <row r="10588" spans="7:7" x14ac:dyDescent="0.35">
      <c r="G10588" s="1"/>
    </row>
    <row r="10589" spans="7:7" x14ac:dyDescent="0.35">
      <c r="G10589" s="1"/>
    </row>
    <row r="10590" spans="7:7" x14ac:dyDescent="0.35">
      <c r="G10590" s="1"/>
    </row>
    <row r="10591" spans="7:7" x14ac:dyDescent="0.35">
      <c r="G10591" s="1"/>
    </row>
    <row r="10592" spans="7:7" x14ac:dyDescent="0.35">
      <c r="G10592" s="1"/>
    </row>
    <row r="10593" spans="7:7" x14ac:dyDescent="0.35">
      <c r="G10593" s="1"/>
    </row>
    <row r="10594" spans="7:7" x14ac:dyDescent="0.35">
      <c r="G10594" s="1"/>
    </row>
    <row r="10595" spans="7:7" x14ac:dyDescent="0.35">
      <c r="G10595" s="1"/>
    </row>
    <row r="10596" spans="7:7" x14ac:dyDescent="0.35">
      <c r="G10596" s="1"/>
    </row>
    <row r="10597" spans="7:7" x14ac:dyDescent="0.35">
      <c r="G10597" s="1"/>
    </row>
    <row r="10598" spans="7:7" x14ac:dyDescent="0.35">
      <c r="G10598" s="1"/>
    </row>
    <row r="10599" spans="7:7" x14ac:dyDescent="0.35">
      <c r="G10599" s="1"/>
    </row>
    <row r="10600" spans="7:7" x14ac:dyDescent="0.35">
      <c r="G10600" s="1"/>
    </row>
    <row r="10601" spans="7:7" x14ac:dyDescent="0.35">
      <c r="G10601" s="1"/>
    </row>
    <row r="10602" spans="7:7" x14ac:dyDescent="0.35">
      <c r="G10602" s="1"/>
    </row>
    <row r="10603" spans="7:7" x14ac:dyDescent="0.35">
      <c r="G10603" s="1"/>
    </row>
    <row r="10604" spans="7:7" x14ac:dyDescent="0.35">
      <c r="G10604" s="1"/>
    </row>
    <row r="10605" spans="7:7" x14ac:dyDescent="0.35">
      <c r="G10605" s="1"/>
    </row>
    <row r="10606" spans="7:7" x14ac:dyDescent="0.35">
      <c r="G10606" s="1"/>
    </row>
    <row r="10607" spans="7:7" x14ac:dyDescent="0.35">
      <c r="G10607" s="1"/>
    </row>
    <row r="10608" spans="7:7" x14ac:dyDescent="0.35">
      <c r="G10608" s="1"/>
    </row>
    <row r="10609" spans="7:7" x14ac:dyDescent="0.35">
      <c r="G10609" s="1"/>
    </row>
    <row r="10610" spans="7:7" x14ac:dyDescent="0.35">
      <c r="G10610" s="1"/>
    </row>
    <row r="10611" spans="7:7" x14ac:dyDescent="0.35">
      <c r="G10611" s="1"/>
    </row>
    <row r="10612" spans="7:7" x14ac:dyDescent="0.35">
      <c r="G10612" s="1"/>
    </row>
    <row r="10613" spans="7:7" x14ac:dyDescent="0.35">
      <c r="G10613" s="1"/>
    </row>
    <row r="10614" spans="7:7" x14ac:dyDescent="0.35">
      <c r="G10614" s="1"/>
    </row>
    <row r="10615" spans="7:7" x14ac:dyDescent="0.35">
      <c r="G10615" s="1"/>
    </row>
    <row r="10616" spans="7:7" x14ac:dyDescent="0.35">
      <c r="G10616" s="1"/>
    </row>
    <row r="10617" spans="7:7" x14ac:dyDescent="0.35">
      <c r="G10617" s="1"/>
    </row>
    <row r="10618" spans="7:7" x14ac:dyDescent="0.35">
      <c r="G10618" s="1"/>
    </row>
    <row r="10619" spans="7:7" x14ac:dyDescent="0.35">
      <c r="G10619" s="1"/>
    </row>
    <row r="10620" spans="7:7" x14ac:dyDescent="0.35">
      <c r="G10620" s="1"/>
    </row>
    <row r="10621" spans="7:7" x14ac:dyDescent="0.35">
      <c r="G10621" s="1"/>
    </row>
    <row r="10622" spans="7:7" x14ac:dyDescent="0.35">
      <c r="G10622" s="1"/>
    </row>
    <row r="10623" spans="7:7" x14ac:dyDescent="0.35">
      <c r="G10623" s="1"/>
    </row>
    <row r="10624" spans="7:7" x14ac:dyDescent="0.35">
      <c r="G10624" s="1"/>
    </row>
    <row r="10625" spans="7:7" x14ac:dyDescent="0.35">
      <c r="G10625" s="1"/>
    </row>
    <row r="10626" spans="7:7" x14ac:dyDescent="0.35">
      <c r="G10626" s="1"/>
    </row>
    <row r="10627" spans="7:7" x14ac:dyDescent="0.35">
      <c r="G10627" s="1"/>
    </row>
    <row r="10628" spans="7:7" x14ac:dyDescent="0.35">
      <c r="G10628" s="1"/>
    </row>
    <row r="10629" spans="7:7" x14ac:dyDescent="0.35">
      <c r="G10629" s="1"/>
    </row>
    <row r="10630" spans="7:7" x14ac:dyDescent="0.35">
      <c r="G10630" s="1"/>
    </row>
    <row r="10631" spans="7:7" x14ac:dyDescent="0.35">
      <c r="G10631" s="1"/>
    </row>
    <row r="10632" spans="7:7" x14ac:dyDescent="0.35">
      <c r="G10632" s="1"/>
    </row>
    <row r="10633" spans="7:7" x14ac:dyDescent="0.35">
      <c r="G10633" s="1"/>
    </row>
    <row r="10634" spans="7:7" x14ac:dyDescent="0.35">
      <c r="G10634" s="1"/>
    </row>
    <row r="10635" spans="7:7" x14ac:dyDescent="0.35">
      <c r="G10635" s="1"/>
    </row>
    <row r="10636" spans="7:7" x14ac:dyDescent="0.35">
      <c r="G10636" s="1"/>
    </row>
    <row r="10637" spans="7:7" x14ac:dyDescent="0.35">
      <c r="G10637" s="1"/>
    </row>
    <row r="10638" spans="7:7" x14ac:dyDescent="0.35">
      <c r="G10638" s="1"/>
    </row>
    <row r="10639" spans="7:7" x14ac:dyDescent="0.35">
      <c r="G10639" s="1"/>
    </row>
    <row r="10640" spans="7:7" x14ac:dyDescent="0.35">
      <c r="G10640" s="1"/>
    </row>
    <row r="10641" spans="7:7" x14ac:dyDescent="0.35">
      <c r="G10641" s="1"/>
    </row>
    <row r="10642" spans="7:7" x14ac:dyDescent="0.35">
      <c r="G10642" s="1"/>
    </row>
    <row r="10643" spans="7:7" x14ac:dyDescent="0.35">
      <c r="G10643" s="1"/>
    </row>
    <row r="10644" spans="7:7" x14ac:dyDescent="0.35">
      <c r="G10644" s="1"/>
    </row>
    <row r="10645" spans="7:7" x14ac:dyDescent="0.35">
      <c r="G10645" s="1"/>
    </row>
    <row r="10646" spans="7:7" x14ac:dyDescent="0.35">
      <c r="G10646" s="1"/>
    </row>
    <row r="10647" spans="7:7" x14ac:dyDescent="0.35">
      <c r="G10647" s="1"/>
    </row>
    <row r="10648" spans="7:7" x14ac:dyDescent="0.35">
      <c r="G10648" s="1"/>
    </row>
    <row r="10649" spans="7:7" x14ac:dyDescent="0.35">
      <c r="G10649" s="1"/>
    </row>
    <row r="10650" spans="7:7" x14ac:dyDescent="0.35">
      <c r="G10650" s="1"/>
    </row>
    <row r="10651" spans="7:7" x14ac:dyDescent="0.35">
      <c r="G10651" s="1"/>
    </row>
    <row r="10652" spans="7:7" x14ac:dyDescent="0.35">
      <c r="G10652" s="1"/>
    </row>
    <row r="10653" spans="7:7" x14ac:dyDescent="0.35">
      <c r="G10653" s="1"/>
    </row>
    <row r="10654" spans="7:7" x14ac:dyDescent="0.35">
      <c r="G10654" s="1"/>
    </row>
    <row r="10655" spans="7:7" x14ac:dyDescent="0.35">
      <c r="G10655" s="1"/>
    </row>
    <row r="10656" spans="7:7" x14ac:dyDescent="0.35">
      <c r="G10656" s="1"/>
    </row>
    <row r="10657" spans="7:7" x14ac:dyDescent="0.35">
      <c r="G10657" s="1"/>
    </row>
    <row r="10658" spans="7:7" x14ac:dyDescent="0.35">
      <c r="G10658" s="1"/>
    </row>
    <row r="10659" spans="7:7" x14ac:dyDescent="0.35">
      <c r="G10659" s="1"/>
    </row>
    <row r="10660" spans="7:7" x14ac:dyDescent="0.35">
      <c r="G10660" s="1"/>
    </row>
    <row r="10661" spans="7:7" x14ac:dyDescent="0.35">
      <c r="G10661" s="1"/>
    </row>
    <row r="10662" spans="7:7" x14ac:dyDescent="0.35">
      <c r="G10662" s="1"/>
    </row>
    <row r="10663" spans="7:7" x14ac:dyDescent="0.35">
      <c r="G10663" s="1"/>
    </row>
    <row r="10664" spans="7:7" x14ac:dyDescent="0.35">
      <c r="G10664" s="1"/>
    </row>
    <row r="10665" spans="7:7" x14ac:dyDescent="0.35">
      <c r="G10665" s="1"/>
    </row>
    <row r="10666" spans="7:7" x14ac:dyDescent="0.35">
      <c r="G10666" s="1"/>
    </row>
    <row r="10667" spans="7:7" x14ac:dyDescent="0.35">
      <c r="G10667" s="1"/>
    </row>
    <row r="10668" spans="7:7" x14ac:dyDescent="0.35">
      <c r="G10668" s="1"/>
    </row>
    <row r="10669" spans="7:7" x14ac:dyDescent="0.35">
      <c r="G10669" s="1"/>
    </row>
    <row r="10670" spans="7:7" x14ac:dyDescent="0.35">
      <c r="G10670" s="1"/>
    </row>
    <row r="10671" spans="7:7" x14ac:dyDescent="0.35">
      <c r="G10671" s="1"/>
    </row>
    <row r="10672" spans="7:7" x14ac:dyDescent="0.35">
      <c r="G10672" s="1"/>
    </row>
    <row r="10673" spans="7:7" x14ac:dyDescent="0.35">
      <c r="G10673" s="1"/>
    </row>
    <row r="10674" spans="7:7" x14ac:dyDescent="0.35">
      <c r="G10674" s="1"/>
    </row>
    <row r="10675" spans="7:7" x14ac:dyDescent="0.35">
      <c r="G10675" s="1"/>
    </row>
    <row r="10676" spans="7:7" x14ac:dyDescent="0.35">
      <c r="G10676" s="1"/>
    </row>
    <row r="10677" spans="7:7" x14ac:dyDescent="0.35">
      <c r="G10677" s="1"/>
    </row>
    <row r="10678" spans="7:7" x14ac:dyDescent="0.35">
      <c r="G10678" s="1"/>
    </row>
    <row r="10679" spans="7:7" x14ac:dyDescent="0.35">
      <c r="G10679" s="1"/>
    </row>
    <row r="10680" spans="7:7" x14ac:dyDescent="0.35">
      <c r="G10680" s="1"/>
    </row>
    <row r="10681" spans="7:7" x14ac:dyDescent="0.35">
      <c r="G10681" s="1"/>
    </row>
    <row r="10682" spans="7:7" x14ac:dyDescent="0.35">
      <c r="G10682" s="1"/>
    </row>
    <row r="10683" spans="7:7" x14ac:dyDescent="0.35">
      <c r="G10683" s="1"/>
    </row>
    <row r="10684" spans="7:7" x14ac:dyDescent="0.35">
      <c r="G10684" s="1"/>
    </row>
    <row r="10685" spans="7:7" x14ac:dyDescent="0.35">
      <c r="G10685" s="1"/>
    </row>
    <row r="10686" spans="7:7" x14ac:dyDescent="0.35">
      <c r="G10686" s="1"/>
    </row>
    <row r="10687" spans="7:7" x14ac:dyDescent="0.35">
      <c r="G10687" s="1"/>
    </row>
    <row r="10688" spans="7:7" x14ac:dyDescent="0.35">
      <c r="G10688" s="1"/>
    </row>
    <row r="10689" spans="7:7" x14ac:dyDescent="0.35">
      <c r="G10689" s="1"/>
    </row>
    <row r="10690" spans="7:7" x14ac:dyDescent="0.35">
      <c r="G10690" s="1"/>
    </row>
    <row r="10691" spans="7:7" x14ac:dyDescent="0.35">
      <c r="G10691" s="1"/>
    </row>
    <row r="10692" spans="7:7" x14ac:dyDescent="0.35">
      <c r="G10692" s="1"/>
    </row>
    <row r="10693" spans="7:7" x14ac:dyDescent="0.35">
      <c r="G10693" s="1"/>
    </row>
    <row r="10694" spans="7:7" x14ac:dyDescent="0.35">
      <c r="G10694" s="1"/>
    </row>
    <row r="10695" spans="7:7" x14ac:dyDescent="0.35">
      <c r="G10695" s="1"/>
    </row>
    <row r="10696" spans="7:7" x14ac:dyDescent="0.35">
      <c r="G10696" s="1"/>
    </row>
    <row r="10697" spans="7:7" x14ac:dyDescent="0.35">
      <c r="G10697" s="1"/>
    </row>
    <row r="10698" spans="7:7" x14ac:dyDescent="0.35">
      <c r="G10698" s="1"/>
    </row>
    <row r="10699" spans="7:7" x14ac:dyDescent="0.35">
      <c r="G10699" s="1"/>
    </row>
    <row r="10700" spans="7:7" x14ac:dyDescent="0.35">
      <c r="G10700" s="1"/>
    </row>
    <row r="10701" spans="7:7" x14ac:dyDescent="0.35">
      <c r="G10701" s="1"/>
    </row>
    <row r="10702" spans="7:7" x14ac:dyDescent="0.35">
      <c r="G10702" s="1"/>
    </row>
    <row r="10703" spans="7:7" x14ac:dyDescent="0.35">
      <c r="G10703" s="1"/>
    </row>
    <row r="10704" spans="7:7" x14ac:dyDescent="0.35">
      <c r="G10704" s="1"/>
    </row>
    <row r="10705" spans="7:7" x14ac:dyDescent="0.35">
      <c r="G10705" s="1"/>
    </row>
    <row r="10706" spans="7:7" x14ac:dyDescent="0.35">
      <c r="G10706" s="1"/>
    </row>
    <row r="10707" spans="7:7" x14ac:dyDescent="0.35">
      <c r="G10707" s="1"/>
    </row>
    <row r="10708" spans="7:7" x14ac:dyDescent="0.35">
      <c r="G10708" s="1"/>
    </row>
    <row r="10709" spans="7:7" x14ac:dyDescent="0.35">
      <c r="G10709" s="1"/>
    </row>
    <row r="10710" spans="7:7" x14ac:dyDescent="0.35">
      <c r="G10710" s="1"/>
    </row>
    <row r="10711" spans="7:7" x14ac:dyDescent="0.35">
      <c r="G10711" s="1"/>
    </row>
    <row r="10712" spans="7:7" x14ac:dyDescent="0.35">
      <c r="G10712" s="1"/>
    </row>
    <row r="10713" spans="7:7" x14ac:dyDescent="0.35">
      <c r="G10713" s="1"/>
    </row>
    <row r="10714" spans="7:7" x14ac:dyDescent="0.35">
      <c r="G10714" s="1"/>
    </row>
    <row r="10715" spans="7:7" x14ac:dyDescent="0.35">
      <c r="G10715" s="1"/>
    </row>
    <row r="10716" spans="7:7" x14ac:dyDescent="0.35">
      <c r="G10716" s="1"/>
    </row>
    <row r="10717" spans="7:7" x14ac:dyDescent="0.35">
      <c r="G10717" s="1"/>
    </row>
    <row r="10718" spans="7:7" x14ac:dyDescent="0.35">
      <c r="G10718" s="1"/>
    </row>
    <row r="10719" spans="7:7" x14ac:dyDescent="0.35">
      <c r="G10719" s="1"/>
    </row>
    <row r="10720" spans="7:7" x14ac:dyDescent="0.35">
      <c r="G10720" s="1"/>
    </row>
    <row r="10721" spans="7:7" x14ac:dyDescent="0.35">
      <c r="G10721" s="1"/>
    </row>
    <row r="10722" spans="7:7" x14ac:dyDescent="0.35">
      <c r="G10722" s="1"/>
    </row>
    <row r="10723" spans="7:7" x14ac:dyDescent="0.35">
      <c r="G10723" s="1"/>
    </row>
    <row r="10724" spans="7:7" x14ac:dyDescent="0.35">
      <c r="G10724" s="1"/>
    </row>
    <row r="10725" spans="7:7" x14ac:dyDescent="0.35">
      <c r="G10725" s="1"/>
    </row>
    <row r="10726" spans="7:7" x14ac:dyDescent="0.35">
      <c r="G10726" s="1"/>
    </row>
    <row r="10727" spans="7:7" x14ac:dyDescent="0.35">
      <c r="G10727" s="1"/>
    </row>
    <row r="10728" spans="7:7" x14ac:dyDescent="0.35">
      <c r="G10728" s="1"/>
    </row>
    <row r="10729" spans="7:7" x14ac:dyDescent="0.35">
      <c r="G10729" s="1"/>
    </row>
    <row r="10730" spans="7:7" x14ac:dyDescent="0.35">
      <c r="G10730" s="1"/>
    </row>
    <row r="10731" spans="7:7" x14ac:dyDescent="0.35">
      <c r="G10731" s="1"/>
    </row>
    <row r="10732" spans="7:7" x14ac:dyDescent="0.35">
      <c r="G10732" s="1"/>
    </row>
    <row r="10733" spans="7:7" x14ac:dyDescent="0.35">
      <c r="G10733" s="1"/>
    </row>
    <row r="10734" spans="7:7" x14ac:dyDescent="0.35">
      <c r="G10734" s="1"/>
    </row>
    <row r="10735" spans="7:7" x14ac:dyDescent="0.35">
      <c r="G10735" s="1"/>
    </row>
    <row r="10736" spans="7:7" x14ac:dyDescent="0.35">
      <c r="G10736" s="1"/>
    </row>
    <row r="10737" spans="7:7" x14ac:dyDescent="0.35">
      <c r="G10737" s="1"/>
    </row>
    <row r="10738" spans="7:7" x14ac:dyDescent="0.35">
      <c r="G10738" s="1"/>
    </row>
    <row r="10739" spans="7:7" x14ac:dyDescent="0.35">
      <c r="G10739" s="1"/>
    </row>
    <row r="10740" spans="7:7" x14ac:dyDescent="0.35">
      <c r="G10740" s="1"/>
    </row>
    <row r="10741" spans="7:7" x14ac:dyDescent="0.35">
      <c r="G10741" s="1"/>
    </row>
    <row r="10742" spans="7:7" x14ac:dyDescent="0.35">
      <c r="G10742" s="1"/>
    </row>
    <row r="10743" spans="7:7" x14ac:dyDescent="0.35">
      <c r="G10743" s="1"/>
    </row>
    <row r="10744" spans="7:7" x14ac:dyDescent="0.35">
      <c r="G10744" s="1"/>
    </row>
    <row r="10745" spans="7:7" x14ac:dyDescent="0.35">
      <c r="G10745" s="1"/>
    </row>
    <row r="10746" spans="7:7" x14ac:dyDescent="0.35">
      <c r="G10746" s="1"/>
    </row>
    <row r="10747" spans="7:7" x14ac:dyDescent="0.35">
      <c r="G10747" s="1"/>
    </row>
    <row r="10748" spans="7:7" x14ac:dyDescent="0.35">
      <c r="G10748" s="1"/>
    </row>
    <row r="10749" spans="7:7" x14ac:dyDescent="0.35">
      <c r="G10749" s="1"/>
    </row>
    <row r="10750" spans="7:7" x14ac:dyDescent="0.35">
      <c r="G10750" s="1"/>
    </row>
    <row r="10751" spans="7:7" x14ac:dyDescent="0.35">
      <c r="G10751" s="1"/>
    </row>
    <row r="10752" spans="7:7" x14ac:dyDescent="0.35">
      <c r="G10752" s="1"/>
    </row>
    <row r="10753" spans="7:7" x14ac:dyDescent="0.35">
      <c r="G10753" s="1"/>
    </row>
    <row r="10754" spans="7:7" x14ac:dyDescent="0.35">
      <c r="G10754" s="1"/>
    </row>
    <row r="10755" spans="7:7" x14ac:dyDescent="0.35">
      <c r="G10755" s="1"/>
    </row>
    <row r="10756" spans="7:7" x14ac:dyDescent="0.35">
      <c r="G10756" s="1"/>
    </row>
    <row r="10757" spans="7:7" x14ac:dyDescent="0.35">
      <c r="G10757" s="1"/>
    </row>
    <row r="10758" spans="7:7" x14ac:dyDescent="0.35">
      <c r="G10758" s="1"/>
    </row>
    <row r="10759" spans="7:7" x14ac:dyDescent="0.35">
      <c r="G10759" s="1"/>
    </row>
    <row r="10760" spans="7:7" x14ac:dyDescent="0.35">
      <c r="G10760" s="1"/>
    </row>
    <row r="10761" spans="7:7" x14ac:dyDescent="0.35">
      <c r="G10761" s="1"/>
    </row>
    <row r="10762" spans="7:7" x14ac:dyDescent="0.35">
      <c r="G10762" s="1"/>
    </row>
    <row r="10763" spans="7:7" x14ac:dyDescent="0.35">
      <c r="G10763" s="1"/>
    </row>
    <row r="10764" spans="7:7" x14ac:dyDescent="0.35">
      <c r="G10764" s="1"/>
    </row>
    <row r="10765" spans="7:7" x14ac:dyDescent="0.35">
      <c r="G10765" s="1"/>
    </row>
    <row r="10766" spans="7:7" x14ac:dyDescent="0.35">
      <c r="G10766" s="1"/>
    </row>
    <row r="10767" spans="7:7" x14ac:dyDescent="0.35">
      <c r="G10767" s="1"/>
    </row>
    <row r="10768" spans="7:7" x14ac:dyDescent="0.35">
      <c r="G10768" s="1"/>
    </row>
    <row r="10769" spans="7:7" x14ac:dyDescent="0.35">
      <c r="G10769" s="1"/>
    </row>
    <row r="10770" spans="7:7" x14ac:dyDescent="0.35">
      <c r="G10770" s="1"/>
    </row>
    <row r="10771" spans="7:7" x14ac:dyDescent="0.35">
      <c r="G10771" s="1"/>
    </row>
    <row r="10772" spans="7:7" x14ac:dyDescent="0.35">
      <c r="G10772" s="1"/>
    </row>
    <row r="10773" spans="7:7" x14ac:dyDescent="0.35">
      <c r="G10773" s="1"/>
    </row>
    <row r="10774" spans="7:7" x14ac:dyDescent="0.35">
      <c r="G10774" s="1"/>
    </row>
    <row r="10775" spans="7:7" x14ac:dyDescent="0.35">
      <c r="G10775" s="1"/>
    </row>
    <row r="10776" spans="7:7" x14ac:dyDescent="0.35">
      <c r="G10776" s="1"/>
    </row>
    <row r="10777" spans="7:7" x14ac:dyDescent="0.35">
      <c r="G10777" s="1"/>
    </row>
    <row r="10778" spans="7:7" x14ac:dyDescent="0.35">
      <c r="G10778" s="1"/>
    </row>
    <row r="10779" spans="7:7" x14ac:dyDescent="0.35">
      <c r="G10779" s="1"/>
    </row>
    <row r="10780" spans="7:7" x14ac:dyDescent="0.35">
      <c r="G10780" s="1"/>
    </row>
    <row r="10781" spans="7:7" x14ac:dyDescent="0.35">
      <c r="G10781" s="1"/>
    </row>
    <row r="10782" spans="7:7" x14ac:dyDescent="0.35">
      <c r="G10782" s="1"/>
    </row>
    <row r="10783" spans="7:7" x14ac:dyDescent="0.35">
      <c r="G10783" s="1"/>
    </row>
    <row r="10784" spans="7:7" x14ac:dyDescent="0.35">
      <c r="G10784" s="1"/>
    </row>
    <row r="10785" spans="7:7" x14ac:dyDescent="0.35">
      <c r="G10785" s="1"/>
    </row>
    <row r="10786" spans="7:7" x14ac:dyDescent="0.35">
      <c r="G10786" s="1"/>
    </row>
    <row r="10787" spans="7:7" x14ac:dyDescent="0.35">
      <c r="G10787" s="1"/>
    </row>
    <row r="10788" spans="7:7" x14ac:dyDescent="0.35">
      <c r="G10788" s="1"/>
    </row>
    <row r="10789" spans="7:7" x14ac:dyDescent="0.35">
      <c r="G10789" s="1"/>
    </row>
    <row r="10790" spans="7:7" x14ac:dyDescent="0.35">
      <c r="G10790" s="1"/>
    </row>
    <row r="10791" spans="7:7" x14ac:dyDescent="0.35">
      <c r="G10791" s="1"/>
    </row>
    <row r="10792" spans="7:7" x14ac:dyDescent="0.35">
      <c r="G10792" s="1"/>
    </row>
    <row r="10793" spans="7:7" x14ac:dyDescent="0.35">
      <c r="G10793" s="1"/>
    </row>
    <row r="10794" spans="7:7" x14ac:dyDescent="0.35">
      <c r="G10794" s="1"/>
    </row>
    <row r="10795" spans="7:7" x14ac:dyDescent="0.35">
      <c r="G10795" s="1"/>
    </row>
    <row r="10796" spans="7:7" x14ac:dyDescent="0.35">
      <c r="G10796" s="1"/>
    </row>
    <row r="10797" spans="7:7" x14ac:dyDescent="0.35">
      <c r="G10797" s="1"/>
    </row>
    <row r="10798" spans="7:7" x14ac:dyDescent="0.35">
      <c r="G10798" s="1"/>
    </row>
    <row r="10799" spans="7:7" x14ac:dyDescent="0.35">
      <c r="G10799" s="1"/>
    </row>
    <row r="10800" spans="7:7" x14ac:dyDescent="0.35">
      <c r="G10800" s="1"/>
    </row>
    <row r="10801" spans="7:7" x14ac:dyDescent="0.35">
      <c r="G10801" s="1"/>
    </row>
    <row r="10802" spans="7:7" x14ac:dyDescent="0.35">
      <c r="G10802" s="1"/>
    </row>
    <row r="10803" spans="7:7" x14ac:dyDescent="0.35">
      <c r="G10803" s="1"/>
    </row>
    <row r="10804" spans="7:7" x14ac:dyDescent="0.35">
      <c r="G10804" s="1"/>
    </row>
    <row r="10805" spans="7:7" x14ac:dyDescent="0.35">
      <c r="G10805" s="1"/>
    </row>
    <row r="10806" spans="7:7" x14ac:dyDescent="0.35">
      <c r="G10806" s="1"/>
    </row>
    <row r="10807" spans="7:7" x14ac:dyDescent="0.35">
      <c r="G10807" s="1"/>
    </row>
    <row r="10808" spans="7:7" x14ac:dyDescent="0.35">
      <c r="G10808" s="1"/>
    </row>
    <row r="10809" spans="7:7" x14ac:dyDescent="0.35">
      <c r="G10809" s="1"/>
    </row>
    <row r="10810" spans="7:7" x14ac:dyDescent="0.35">
      <c r="G10810" s="1"/>
    </row>
    <row r="10811" spans="7:7" x14ac:dyDescent="0.35">
      <c r="G10811" s="1"/>
    </row>
    <row r="10812" spans="7:7" x14ac:dyDescent="0.35">
      <c r="G10812" s="1"/>
    </row>
    <row r="10813" spans="7:7" x14ac:dyDescent="0.35">
      <c r="G10813" s="1"/>
    </row>
    <row r="10814" spans="7:7" x14ac:dyDescent="0.35">
      <c r="G10814" s="1"/>
    </row>
    <row r="10815" spans="7:7" x14ac:dyDescent="0.35">
      <c r="G10815" s="1"/>
    </row>
    <row r="10816" spans="7:7" x14ac:dyDescent="0.35">
      <c r="G10816" s="1"/>
    </row>
    <row r="10817" spans="7:7" x14ac:dyDescent="0.35">
      <c r="G10817" s="1"/>
    </row>
    <row r="10818" spans="7:7" x14ac:dyDescent="0.35">
      <c r="G10818" s="1"/>
    </row>
    <row r="10819" spans="7:7" x14ac:dyDescent="0.35">
      <c r="G10819" s="1"/>
    </row>
    <row r="10820" spans="7:7" x14ac:dyDescent="0.35">
      <c r="G10820" s="1"/>
    </row>
    <row r="10821" spans="7:7" x14ac:dyDescent="0.35">
      <c r="G10821" s="1"/>
    </row>
    <row r="10822" spans="7:7" x14ac:dyDescent="0.35">
      <c r="G10822" s="1"/>
    </row>
    <row r="10823" spans="7:7" x14ac:dyDescent="0.35">
      <c r="G10823" s="1"/>
    </row>
    <row r="10824" spans="7:7" x14ac:dyDescent="0.35">
      <c r="G10824" s="1"/>
    </row>
    <row r="10825" spans="7:7" x14ac:dyDescent="0.35">
      <c r="G10825" s="1"/>
    </row>
    <row r="10826" spans="7:7" x14ac:dyDescent="0.35">
      <c r="G10826" s="1"/>
    </row>
    <row r="10827" spans="7:7" x14ac:dyDescent="0.35">
      <c r="G10827" s="1"/>
    </row>
    <row r="10828" spans="7:7" x14ac:dyDescent="0.35">
      <c r="G10828" s="1"/>
    </row>
    <row r="10829" spans="7:7" x14ac:dyDescent="0.35">
      <c r="G10829" s="1"/>
    </row>
    <row r="10830" spans="7:7" x14ac:dyDescent="0.35">
      <c r="G10830" s="1"/>
    </row>
    <row r="10831" spans="7:7" x14ac:dyDescent="0.35">
      <c r="G10831" s="1"/>
    </row>
    <row r="10832" spans="7:7" x14ac:dyDescent="0.35">
      <c r="G10832" s="1"/>
    </row>
    <row r="10833" spans="7:7" x14ac:dyDescent="0.35">
      <c r="G10833" s="1"/>
    </row>
    <row r="10834" spans="7:7" x14ac:dyDescent="0.35">
      <c r="G10834" s="1"/>
    </row>
    <row r="10835" spans="7:7" x14ac:dyDescent="0.35">
      <c r="G10835" s="1"/>
    </row>
    <row r="10836" spans="7:7" x14ac:dyDescent="0.35">
      <c r="G10836" s="1"/>
    </row>
    <row r="10837" spans="7:7" x14ac:dyDescent="0.35">
      <c r="G10837" s="1"/>
    </row>
    <row r="10838" spans="7:7" x14ac:dyDescent="0.35">
      <c r="G10838" s="1"/>
    </row>
    <row r="10839" spans="7:7" x14ac:dyDescent="0.35">
      <c r="G10839" s="1"/>
    </row>
    <row r="10840" spans="7:7" x14ac:dyDescent="0.35">
      <c r="G10840" s="1"/>
    </row>
    <row r="10841" spans="7:7" x14ac:dyDescent="0.35">
      <c r="G10841" s="1"/>
    </row>
    <row r="10842" spans="7:7" x14ac:dyDescent="0.35">
      <c r="G10842" s="1"/>
    </row>
    <row r="10843" spans="7:7" x14ac:dyDescent="0.35">
      <c r="G10843" s="1"/>
    </row>
    <row r="10844" spans="7:7" x14ac:dyDescent="0.35">
      <c r="G10844" s="1"/>
    </row>
    <row r="10845" spans="7:7" x14ac:dyDescent="0.35">
      <c r="G10845" s="1"/>
    </row>
    <row r="10846" spans="7:7" x14ac:dyDescent="0.35">
      <c r="G10846" s="1"/>
    </row>
    <row r="10847" spans="7:7" x14ac:dyDescent="0.35">
      <c r="G10847" s="1"/>
    </row>
    <row r="10848" spans="7:7" x14ac:dyDescent="0.35">
      <c r="G10848" s="1"/>
    </row>
    <row r="10849" spans="7:7" x14ac:dyDescent="0.35">
      <c r="G10849" s="1"/>
    </row>
    <row r="10850" spans="7:7" x14ac:dyDescent="0.35">
      <c r="G10850" s="1"/>
    </row>
    <row r="10851" spans="7:7" x14ac:dyDescent="0.35">
      <c r="G10851" s="1"/>
    </row>
    <row r="10852" spans="7:7" x14ac:dyDescent="0.35">
      <c r="G10852" s="1"/>
    </row>
    <row r="10853" spans="7:7" x14ac:dyDescent="0.35">
      <c r="G10853" s="1"/>
    </row>
    <row r="10854" spans="7:7" x14ac:dyDescent="0.35">
      <c r="G10854" s="1"/>
    </row>
    <row r="10855" spans="7:7" x14ac:dyDescent="0.35">
      <c r="G10855" s="1"/>
    </row>
    <row r="10856" spans="7:7" x14ac:dyDescent="0.35">
      <c r="G10856" s="1"/>
    </row>
    <row r="10857" spans="7:7" x14ac:dyDescent="0.35">
      <c r="G10857" s="1"/>
    </row>
    <row r="10858" spans="7:7" x14ac:dyDescent="0.35">
      <c r="G10858" s="1"/>
    </row>
    <row r="10859" spans="7:7" x14ac:dyDescent="0.35">
      <c r="G10859" s="1"/>
    </row>
    <row r="10860" spans="7:7" x14ac:dyDescent="0.35">
      <c r="G10860" s="1"/>
    </row>
    <row r="10861" spans="7:7" x14ac:dyDescent="0.35">
      <c r="G10861" s="1"/>
    </row>
    <row r="10862" spans="7:7" x14ac:dyDescent="0.35">
      <c r="G10862" s="1"/>
    </row>
    <row r="10863" spans="7:7" x14ac:dyDescent="0.35">
      <c r="G10863" s="1"/>
    </row>
    <row r="10864" spans="7:7" x14ac:dyDescent="0.35">
      <c r="G10864" s="1"/>
    </row>
    <row r="10865" spans="7:7" x14ac:dyDescent="0.35">
      <c r="G10865" s="1"/>
    </row>
    <row r="10866" spans="7:7" x14ac:dyDescent="0.35">
      <c r="G10866" s="1"/>
    </row>
    <row r="10867" spans="7:7" x14ac:dyDescent="0.35">
      <c r="G10867" s="1"/>
    </row>
    <row r="10868" spans="7:7" x14ac:dyDescent="0.35">
      <c r="G10868" s="1"/>
    </row>
    <row r="10869" spans="7:7" x14ac:dyDescent="0.35">
      <c r="G10869" s="1"/>
    </row>
    <row r="10870" spans="7:7" x14ac:dyDescent="0.35">
      <c r="G10870" s="1"/>
    </row>
    <row r="10871" spans="7:7" x14ac:dyDescent="0.35">
      <c r="G10871" s="1"/>
    </row>
    <row r="10872" spans="7:7" x14ac:dyDescent="0.35">
      <c r="G10872" s="1"/>
    </row>
    <row r="10873" spans="7:7" x14ac:dyDescent="0.35">
      <c r="G10873" s="1"/>
    </row>
    <row r="10874" spans="7:7" x14ac:dyDescent="0.35">
      <c r="G10874" s="1"/>
    </row>
    <row r="10875" spans="7:7" x14ac:dyDescent="0.35">
      <c r="G10875" s="1"/>
    </row>
    <row r="10876" spans="7:7" x14ac:dyDescent="0.35">
      <c r="G10876" s="1"/>
    </row>
    <row r="10877" spans="7:7" x14ac:dyDescent="0.35">
      <c r="G10877" s="1"/>
    </row>
    <row r="10878" spans="7:7" x14ac:dyDescent="0.35">
      <c r="G10878" s="1"/>
    </row>
    <row r="10879" spans="7:7" x14ac:dyDescent="0.35">
      <c r="G10879" s="1"/>
    </row>
    <row r="10880" spans="7:7" x14ac:dyDescent="0.35">
      <c r="G10880" s="1"/>
    </row>
    <row r="10881" spans="7:7" x14ac:dyDescent="0.35">
      <c r="G10881" s="1"/>
    </row>
    <row r="10882" spans="7:7" x14ac:dyDescent="0.35">
      <c r="G10882" s="1"/>
    </row>
    <row r="10883" spans="7:7" x14ac:dyDescent="0.35">
      <c r="G10883" s="1"/>
    </row>
    <row r="10884" spans="7:7" x14ac:dyDescent="0.35">
      <c r="G10884" s="1"/>
    </row>
    <row r="10885" spans="7:7" x14ac:dyDescent="0.35">
      <c r="G10885" s="1"/>
    </row>
    <row r="10886" spans="7:7" x14ac:dyDescent="0.35">
      <c r="G10886" s="1"/>
    </row>
    <row r="10887" spans="7:7" x14ac:dyDescent="0.35">
      <c r="G10887" s="1"/>
    </row>
    <row r="10888" spans="7:7" x14ac:dyDescent="0.35">
      <c r="G10888" s="1"/>
    </row>
    <row r="10889" spans="7:7" x14ac:dyDescent="0.35">
      <c r="G10889" s="1"/>
    </row>
    <row r="10890" spans="7:7" x14ac:dyDescent="0.35">
      <c r="G10890" s="1"/>
    </row>
    <row r="10891" spans="7:7" x14ac:dyDescent="0.35">
      <c r="G10891" s="1"/>
    </row>
    <row r="10892" spans="7:7" x14ac:dyDescent="0.35">
      <c r="G10892" s="1"/>
    </row>
    <row r="10893" spans="7:7" x14ac:dyDescent="0.35">
      <c r="G10893" s="1"/>
    </row>
    <row r="10894" spans="7:7" x14ac:dyDescent="0.35">
      <c r="G10894" s="1"/>
    </row>
    <row r="10895" spans="7:7" x14ac:dyDescent="0.35">
      <c r="G10895" s="1"/>
    </row>
    <row r="10896" spans="7:7" x14ac:dyDescent="0.35">
      <c r="G10896" s="1"/>
    </row>
    <row r="10897" spans="7:7" x14ac:dyDescent="0.35">
      <c r="G10897" s="1"/>
    </row>
    <row r="10898" spans="7:7" x14ac:dyDescent="0.35">
      <c r="G10898" s="1"/>
    </row>
    <row r="10899" spans="7:7" x14ac:dyDescent="0.35">
      <c r="G10899" s="1"/>
    </row>
    <row r="10900" spans="7:7" x14ac:dyDescent="0.35">
      <c r="G10900" s="1"/>
    </row>
    <row r="10901" spans="7:7" x14ac:dyDescent="0.35">
      <c r="G10901" s="1"/>
    </row>
    <row r="10902" spans="7:7" x14ac:dyDescent="0.35">
      <c r="G10902" s="1"/>
    </row>
    <row r="10903" spans="7:7" x14ac:dyDescent="0.35">
      <c r="G10903" s="1"/>
    </row>
    <row r="10904" spans="7:7" x14ac:dyDescent="0.35">
      <c r="G10904" s="1"/>
    </row>
    <row r="10905" spans="7:7" x14ac:dyDescent="0.35">
      <c r="G10905" s="1"/>
    </row>
    <row r="10906" spans="7:7" x14ac:dyDescent="0.35">
      <c r="G10906" s="1"/>
    </row>
    <row r="10907" spans="7:7" x14ac:dyDescent="0.35">
      <c r="G10907" s="1"/>
    </row>
    <row r="10908" spans="7:7" x14ac:dyDescent="0.35">
      <c r="G10908" s="1"/>
    </row>
    <row r="10909" spans="7:7" x14ac:dyDescent="0.35">
      <c r="G10909" s="1"/>
    </row>
    <row r="10910" spans="7:7" x14ac:dyDescent="0.35">
      <c r="G10910" s="1"/>
    </row>
    <row r="10911" spans="7:7" x14ac:dyDescent="0.35">
      <c r="G10911" s="1"/>
    </row>
    <row r="10912" spans="7:7" x14ac:dyDescent="0.35">
      <c r="G10912" s="1"/>
    </row>
    <row r="10913" spans="7:7" x14ac:dyDescent="0.35">
      <c r="G10913" s="1"/>
    </row>
    <row r="10914" spans="7:7" x14ac:dyDescent="0.35">
      <c r="G10914" s="1"/>
    </row>
    <row r="10915" spans="7:7" x14ac:dyDescent="0.35">
      <c r="G10915" s="1"/>
    </row>
    <row r="10916" spans="7:7" x14ac:dyDescent="0.35">
      <c r="G10916" s="1"/>
    </row>
    <row r="10917" spans="7:7" x14ac:dyDescent="0.35">
      <c r="G10917" s="1"/>
    </row>
    <row r="10918" spans="7:7" x14ac:dyDescent="0.35">
      <c r="G10918" s="1"/>
    </row>
    <row r="10919" spans="7:7" x14ac:dyDescent="0.35">
      <c r="G10919" s="1"/>
    </row>
    <row r="10920" spans="7:7" x14ac:dyDescent="0.35">
      <c r="G10920" s="1"/>
    </row>
    <row r="10921" spans="7:7" x14ac:dyDescent="0.35">
      <c r="G10921" s="1"/>
    </row>
    <row r="10922" spans="7:7" x14ac:dyDescent="0.35">
      <c r="G10922" s="1"/>
    </row>
    <row r="10923" spans="7:7" x14ac:dyDescent="0.35">
      <c r="G10923" s="1"/>
    </row>
    <row r="10924" spans="7:7" x14ac:dyDescent="0.35">
      <c r="G10924" s="1"/>
    </row>
    <row r="10925" spans="7:7" x14ac:dyDescent="0.35">
      <c r="G10925" s="1"/>
    </row>
    <row r="10926" spans="7:7" x14ac:dyDescent="0.35">
      <c r="G10926" s="1"/>
    </row>
    <row r="10927" spans="7:7" x14ac:dyDescent="0.35">
      <c r="G10927" s="1"/>
    </row>
    <row r="10928" spans="7:7" x14ac:dyDescent="0.35">
      <c r="G10928" s="1"/>
    </row>
    <row r="10929" spans="7:7" x14ac:dyDescent="0.35">
      <c r="G10929" s="1"/>
    </row>
    <row r="10930" spans="7:7" x14ac:dyDescent="0.35">
      <c r="G10930" s="1"/>
    </row>
    <row r="10931" spans="7:7" x14ac:dyDescent="0.35">
      <c r="G10931" s="1"/>
    </row>
    <row r="10932" spans="7:7" x14ac:dyDescent="0.35">
      <c r="G10932" s="1"/>
    </row>
    <row r="10933" spans="7:7" x14ac:dyDescent="0.35">
      <c r="G10933" s="1"/>
    </row>
    <row r="10934" spans="7:7" x14ac:dyDescent="0.35">
      <c r="G10934" s="1"/>
    </row>
    <row r="10935" spans="7:7" x14ac:dyDescent="0.35">
      <c r="G10935" s="1"/>
    </row>
    <row r="10936" spans="7:7" x14ac:dyDescent="0.35">
      <c r="G10936" s="1"/>
    </row>
    <row r="10937" spans="7:7" x14ac:dyDescent="0.35">
      <c r="G10937" s="1"/>
    </row>
    <row r="10938" spans="7:7" x14ac:dyDescent="0.35">
      <c r="G10938" s="1"/>
    </row>
    <row r="10939" spans="7:7" x14ac:dyDescent="0.35">
      <c r="G10939" s="1"/>
    </row>
    <row r="10940" spans="7:7" x14ac:dyDescent="0.35">
      <c r="G10940" s="1"/>
    </row>
    <row r="10941" spans="7:7" x14ac:dyDescent="0.35">
      <c r="G10941" s="1"/>
    </row>
    <row r="10942" spans="7:7" x14ac:dyDescent="0.35">
      <c r="G10942" s="1"/>
    </row>
    <row r="10943" spans="7:7" x14ac:dyDescent="0.35">
      <c r="G10943" s="1"/>
    </row>
    <row r="10944" spans="7:7" x14ac:dyDescent="0.35">
      <c r="G10944" s="1"/>
    </row>
    <row r="10945" spans="7:7" x14ac:dyDescent="0.35">
      <c r="G10945" s="1"/>
    </row>
    <row r="10946" spans="7:7" x14ac:dyDescent="0.35">
      <c r="G10946" s="1"/>
    </row>
    <row r="10947" spans="7:7" x14ac:dyDescent="0.35">
      <c r="G10947" s="1"/>
    </row>
    <row r="10948" spans="7:7" x14ac:dyDescent="0.35">
      <c r="G10948" s="1"/>
    </row>
    <row r="10949" spans="7:7" x14ac:dyDescent="0.35">
      <c r="G10949" s="1"/>
    </row>
    <row r="10950" spans="7:7" x14ac:dyDescent="0.35">
      <c r="G10950" s="1"/>
    </row>
    <row r="10951" spans="7:7" x14ac:dyDescent="0.35">
      <c r="G10951" s="1"/>
    </row>
    <row r="10952" spans="7:7" x14ac:dyDescent="0.35">
      <c r="G10952" s="1"/>
    </row>
    <row r="10953" spans="7:7" x14ac:dyDescent="0.35">
      <c r="G10953" s="1"/>
    </row>
    <row r="10954" spans="7:7" x14ac:dyDescent="0.35">
      <c r="G10954" s="1"/>
    </row>
    <row r="10955" spans="7:7" x14ac:dyDescent="0.35">
      <c r="G10955" s="1"/>
    </row>
    <row r="10956" spans="7:7" x14ac:dyDescent="0.35">
      <c r="G10956" s="1"/>
    </row>
    <row r="10957" spans="7:7" x14ac:dyDescent="0.35">
      <c r="G10957" s="1"/>
    </row>
    <row r="10958" spans="7:7" x14ac:dyDescent="0.35">
      <c r="G10958" s="1"/>
    </row>
    <row r="10959" spans="7:7" x14ac:dyDescent="0.35">
      <c r="G10959" s="1"/>
    </row>
    <row r="10960" spans="7:7" x14ac:dyDescent="0.35">
      <c r="G10960" s="1"/>
    </row>
    <row r="10961" spans="7:7" x14ac:dyDescent="0.35">
      <c r="G10961" s="1"/>
    </row>
    <row r="10962" spans="7:7" x14ac:dyDescent="0.35">
      <c r="G10962" s="1"/>
    </row>
    <row r="10963" spans="7:7" x14ac:dyDescent="0.35">
      <c r="G10963" s="1"/>
    </row>
    <row r="10964" spans="7:7" x14ac:dyDescent="0.35">
      <c r="G10964" s="1"/>
    </row>
    <row r="10965" spans="7:7" x14ac:dyDescent="0.35">
      <c r="G10965" s="1"/>
    </row>
    <row r="10966" spans="7:7" x14ac:dyDescent="0.35">
      <c r="G10966" s="1"/>
    </row>
    <row r="10967" spans="7:7" x14ac:dyDescent="0.35">
      <c r="G10967" s="1"/>
    </row>
    <row r="10968" spans="7:7" x14ac:dyDescent="0.35">
      <c r="G10968" s="1"/>
    </row>
    <row r="10969" spans="7:7" x14ac:dyDescent="0.35">
      <c r="G10969" s="1"/>
    </row>
    <row r="10970" spans="7:7" x14ac:dyDescent="0.35">
      <c r="G10970" s="1"/>
    </row>
    <row r="10971" spans="7:7" x14ac:dyDescent="0.35">
      <c r="G10971" s="1"/>
    </row>
    <row r="10972" spans="7:7" x14ac:dyDescent="0.35">
      <c r="G10972" s="1"/>
    </row>
    <row r="10973" spans="7:7" x14ac:dyDescent="0.35">
      <c r="G10973" s="1"/>
    </row>
    <row r="10974" spans="7:7" x14ac:dyDescent="0.35">
      <c r="G10974" s="1"/>
    </row>
    <row r="10975" spans="7:7" x14ac:dyDescent="0.35">
      <c r="G10975" s="1"/>
    </row>
    <row r="10976" spans="7:7" x14ac:dyDescent="0.35">
      <c r="G10976" s="1"/>
    </row>
    <row r="10977" spans="7:7" x14ac:dyDescent="0.35">
      <c r="G10977" s="1"/>
    </row>
    <row r="10978" spans="7:7" x14ac:dyDescent="0.35">
      <c r="G10978" s="1"/>
    </row>
    <row r="10979" spans="7:7" x14ac:dyDescent="0.35">
      <c r="G10979" s="1"/>
    </row>
    <row r="10980" spans="7:7" x14ac:dyDescent="0.35">
      <c r="G10980" s="1"/>
    </row>
    <row r="10981" spans="7:7" x14ac:dyDescent="0.35">
      <c r="G10981" s="1"/>
    </row>
    <row r="10982" spans="7:7" x14ac:dyDescent="0.35">
      <c r="G10982" s="1"/>
    </row>
    <row r="10983" spans="7:7" x14ac:dyDescent="0.35">
      <c r="G10983" s="1"/>
    </row>
    <row r="10984" spans="7:7" x14ac:dyDescent="0.35">
      <c r="G10984" s="1"/>
    </row>
    <row r="10985" spans="7:7" x14ac:dyDescent="0.35">
      <c r="G10985" s="1"/>
    </row>
    <row r="10986" spans="7:7" x14ac:dyDescent="0.35">
      <c r="G10986" s="1"/>
    </row>
    <row r="10987" spans="7:7" x14ac:dyDescent="0.35">
      <c r="G10987" s="1"/>
    </row>
    <row r="10988" spans="7:7" x14ac:dyDescent="0.35">
      <c r="G10988" s="1"/>
    </row>
    <row r="10989" spans="7:7" x14ac:dyDescent="0.35">
      <c r="G10989" s="1"/>
    </row>
    <row r="10990" spans="7:7" x14ac:dyDescent="0.35">
      <c r="G10990" s="1"/>
    </row>
    <row r="10991" spans="7:7" x14ac:dyDescent="0.35">
      <c r="G10991" s="1"/>
    </row>
    <row r="10992" spans="7:7" x14ac:dyDescent="0.35">
      <c r="G10992" s="1"/>
    </row>
    <row r="10993" spans="7:7" x14ac:dyDescent="0.35">
      <c r="G10993" s="1"/>
    </row>
    <row r="10994" spans="7:7" x14ac:dyDescent="0.35">
      <c r="G10994" s="1"/>
    </row>
    <row r="10995" spans="7:7" x14ac:dyDescent="0.35">
      <c r="G10995" s="1"/>
    </row>
    <row r="10996" spans="7:7" x14ac:dyDescent="0.35">
      <c r="G10996" s="1"/>
    </row>
    <row r="10997" spans="7:7" x14ac:dyDescent="0.35">
      <c r="G10997" s="1"/>
    </row>
    <row r="10998" spans="7:7" x14ac:dyDescent="0.35">
      <c r="G10998" s="1"/>
    </row>
    <row r="10999" spans="7:7" x14ac:dyDescent="0.35">
      <c r="G10999" s="1"/>
    </row>
    <row r="11000" spans="7:7" x14ac:dyDescent="0.35">
      <c r="G11000" s="1"/>
    </row>
    <row r="11001" spans="7:7" x14ac:dyDescent="0.35">
      <c r="G11001" s="1"/>
    </row>
    <row r="11002" spans="7:7" x14ac:dyDescent="0.35">
      <c r="G11002" s="1"/>
    </row>
    <row r="11003" spans="7:7" x14ac:dyDescent="0.35">
      <c r="G11003" s="1"/>
    </row>
    <row r="11004" spans="7:7" x14ac:dyDescent="0.35">
      <c r="G11004" s="1"/>
    </row>
    <row r="11005" spans="7:7" x14ac:dyDescent="0.35">
      <c r="G11005" s="1"/>
    </row>
    <row r="11006" spans="7:7" x14ac:dyDescent="0.35">
      <c r="G11006" s="1"/>
    </row>
    <row r="11007" spans="7:7" x14ac:dyDescent="0.35">
      <c r="G11007" s="1"/>
    </row>
    <row r="11008" spans="7:7" x14ac:dyDescent="0.35">
      <c r="G11008" s="1"/>
    </row>
    <row r="11009" spans="7:7" x14ac:dyDescent="0.35">
      <c r="G11009" s="1"/>
    </row>
    <row r="11010" spans="7:7" x14ac:dyDescent="0.35">
      <c r="G11010" s="1"/>
    </row>
    <row r="11011" spans="7:7" x14ac:dyDescent="0.35">
      <c r="G11011" s="1"/>
    </row>
    <row r="11012" spans="7:7" x14ac:dyDescent="0.35">
      <c r="G11012" s="1"/>
    </row>
    <row r="11013" spans="7:7" x14ac:dyDescent="0.35">
      <c r="G11013" s="1"/>
    </row>
    <row r="11014" spans="7:7" x14ac:dyDescent="0.35">
      <c r="G11014" s="1"/>
    </row>
    <row r="11015" spans="7:7" x14ac:dyDescent="0.35">
      <c r="G11015" s="1"/>
    </row>
    <row r="11016" spans="7:7" x14ac:dyDescent="0.35">
      <c r="G11016" s="1"/>
    </row>
    <row r="11017" spans="7:7" x14ac:dyDescent="0.35">
      <c r="G11017" s="1"/>
    </row>
    <row r="11018" spans="7:7" x14ac:dyDescent="0.35">
      <c r="G11018" s="1"/>
    </row>
    <row r="11019" spans="7:7" x14ac:dyDescent="0.35">
      <c r="G11019" s="1"/>
    </row>
    <row r="11020" spans="7:7" x14ac:dyDescent="0.35">
      <c r="G11020" s="1"/>
    </row>
    <row r="11021" spans="7:7" x14ac:dyDescent="0.35">
      <c r="G11021" s="1"/>
    </row>
    <row r="11022" spans="7:7" x14ac:dyDescent="0.35">
      <c r="G11022" s="1"/>
    </row>
    <row r="11023" spans="7:7" x14ac:dyDescent="0.35">
      <c r="G11023" s="1"/>
    </row>
    <row r="11024" spans="7:7" x14ac:dyDescent="0.35">
      <c r="G11024" s="1"/>
    </row>
    <row r="11025" spans="7:7" x14ac:dyDescent="0.35">
      <c r="G11025" s="1"/>
    </row>
    <row r="11026" spans="7:7" x14ac:dyDescent="0.35">
      <c r="G11026" s="1"/>
    </row>
    <row r="11027" spans="7:7" x14ac:dyDescent="0.35">
      <c r="G11027" s="1"/>
    </row>
    <row r="11028" spans="7:7" x14ac:dyDescent="0.35">
      <c r="G11028" s="1"/>
    </row>
    <row r="11029" spans="7:7" x14ac:dyDescent="0.35">
      <c r="G11029" s="1"/>
    </row>
    <row r="11030" spans="7:7" x14ac:dyDescent="0.35">
      <c r="G11030" s="1"/>
    </row>
    <row r="11031" spans="7:7" x14ac:dyDescent="0.35">
      <c r="G11031" s="1"/>
    </row>
    <row r="11032" spans="7:7" x14ac:dyDescent="0.35">
      <c r="G11032" s="1"/>
    </row>
    <row r="11033" spans="7:7" x14ac:dyDescent="0.35">
      <c r="G11033" s="1"/>
    </row>
    <row r="11034" spans="7:7" x14ac:dyDescent="0.35">
      <c r="G11034" s="1"/>
    </row>
    <row r="11035" spans="7:7" x14ac:dyDescent="0.35">
      <c r="G11035" s="1"/>
    </row>
    <row r="11036" spans="7:7" x14ac:dyDescent="0.35">
      <c r="G11036" s="1"/>
    </row>
    <row r="11037" spans="7:7" x14ac:dyDescent="0.35">
      <c r="G11037" s="1"/>
    </row>
    <row r="11038" spans="7:7" x14ac:dyDescent="0.35">
      <c r="G11038" s="1"/>
    </row>
    <row r="11039" spans="7:7" x14ac:dyDescent="0.35">
      <c r="G11039" s="1"/>
    </row>
    <row r="11040" spans="7:7" x14ac:dyDescent="0.35">
      <c r="G11040" s="1"/>
    </row>
    <row r="11041" spans="7:7" x14ac:dyDescent="0.35">
      <c r="G11041" s="1"/>
    </row>
    <row r="11042" spans="7:7" x14ac:dyDescent="0.35">
      <c r="G11042" s="1"/>
    </row>
    <row r="11043" spans="7:7" x14ac:dyDescent="0.35">
      <c r="G11043" s="1"/>
    </row>
    <row r="11044" spans="7:7" x14ac:dyDescent="0.35">
      <c r="G11044" s="1"/>
    </row>
    <row r="11045" spans="7:7" x14ac:dyDescent="0.35">
      <c r="G11045" s="1"/>
    </row>
    <row r="11046" spans="7:7" x14ac:dyDescent="0.35">
      <c r="G11046" s="1"/>
    </row>
    <row r="11047" spans="7:7" x14ac:dyDescent="0.35">
      <c r="G11047" s="1"/>
    </row>
    <row r="11048" spans="7:7" x14ac:dyDescent="0.35">
      <c r="G11048" s="1"/>
    </row>
    <row r="11049" spans="7:7" x14ac:dyDescent="0.35">
      <c r="G11049" s="1"/>
    </row>
    <row r="11050" spans="7:7" x14ac:dyDescent="0.35">
      <c r="G11050" s="1"/>
    </row>
    <row r="11051" spans="7:7" x14ac:dyDescent="0.35">
      <c r="G11051" s="1"/>
    </row>
  </sheetData>
  <mergeCells count="2">
    <mergeCell ref="E4:F6"/>
    <mergeCell ref="E3:F3"/>
  </mergeCells>
  <printOptions horizontalCentered="1" verticalCentered="1"/>
  <pageMargins left="0" right="0" top="0" bottom="0" header="0.19685039370078741" footer="0.31496062992125984"/>
  <pageSetup scale="38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W15"/>
  <sheetViews>
    <sheetView zoomScale="80" zoomScaleNormal="80" workbookViewId="0">
      <selection activeCell="I20" sqref="I20"/>
    </sheetView>
  </sheetViews>
  <sheetFormatPr baseColWidth="10" defaultColWidth="11.453125" defaultRowHeight="14.5" x14ac:dyDescent="0.35"/>
  <cols>
    <col min="1" max="1" width="25" customWidth="1"/>
    <col min="23" max="23" width="17.1796875" customWidth="1"/>
  </cols>
  <sheetData>
    <row r="1" spans="1:23" ht="11.25" customHeight="1" thickBot="1" x14ac:dyDescent="0.4"/>
    <row r="2" spans="1:23" ht="15" thickBot="1" x14ac:dyDescent="0.4">
      <c r="A2" s="344" t="s">
        <v>459</v>
      </c>
      <c r="B2" s="17" t="s">
        <v>460</v>
      </c>
      <c r="C2" s="346" t="s">
        <v>461</v>
      </c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8"/>
      <c r="W2" s="349" t="s">
        <v>462</v>
      </c>
    </row>
    <row r="3" spans="1:23" ht="27" customHeight="1" thickBot="1" x14ac:dyDescent="0.4">
      <c r="A3" s="345"/>
      <c r="B3" s="356">
        <v>43862</v>
      </c>
      <c r="C3" s="351" t="s">
        <v>463</v>
      </c>
      <c r="D3" s="352"/>
      <c r="E3" s="351" t="s">
        <v>464</v>
      </c>
      <c r="F3" s="352"/>
      <c r="G3" s="351" t="s">
        <v>465</v>
      </c>
      <c r="H3" s="352"/>
      <c r="I3" s="351" t="s">
        <v>466</v>
      </c>
      <c r="J3" s="352"/>
      <c r="K3" s="351" t="s">
        <v>467</v>
      </c>
      <c r="L3" s="352"/>
      <c r="M3" s="351" t="s">
        <v>468</v>
      </c>
      <c r="N3" s="352"/>
      <c r="O3" s="351" t="s">
        <v>469</v>
      </c>
      <c r="P3" s="353"/>
      <c r="Q3" s="354" t="s">
        <v>470</v>
      </c>
      <c r="R3" s="354"/>
      <c r="S3" s="354" t="s">
        <v>471</v>
      </c>
      <c r="T3" s="354"/>
      <c r="U3" s="354" t="s">
        <v>472</v>
      </c>
      <c r="V3" s="355"/>
      <c r="W3" s="350"/>
    </row>
    <row r="4" spans="1:23" x14ac:dyDescent="0.35">
      <c r="A4" s="20" t="s">
        <v>473</v>
      </c>
      <c r="B4" s="357"/>
      <c r="C4" s="359"/>
      <c r="D4" s="360"/>
      <c r="E4" s="360">
        <v>0.43</v>
      </c>
      <c r="F4" s="360"/>
      <c r="G4" s="360">
        <v>0.5</v>
      </c>
      <c r="H4" s="360"/>
      <c r="I4" s="360">
        <v>0.86</v>
      </c>
      <c r="J4" s="360"/>
      <c r="K4" s="360">
        <v>0.86</v>
      </c>
      <c r="L4" s="360"/>
      <c r="M4" s="360"/>
      <c r="N4" s="360"/>
      <c r="O4" s="360"/>
      <c r="P4" s="360"/>
      <c r="Q4" s="360"/>
      <c r="R4" s="360"/>
      <c r="S4" s="360"/>
      <c r="T4" s="360"/>
      <c r="U4" s="360"/>
      <c r="V4" s="361"/>
      <c r="W4" s="18">
        <f>AVERAGE(C4:V4)</f>
        <v>0.66249999999999998</v>
      </c>
    </row>
    <row r="5" spans="1:23" ht="15" thickBot="1" x14ac:dyDescent="0.4">
      <c r="A5" s="20" t="s">
        <v>474</v>
      </c>
      <c r="B5" s="358"/>
      <c r="C5" s="365"/>
      <c r="D5" s="342"/>
      <c r="E5" s="342">
        <v>0.64</v>
      </c>
      <c r="F5" s="342"/>
      <c r="G5" s="342">
        <v>1.07</v>
      </c>
      <c r="H5" s="342"/>
      <c r="I5" s="342">
        <v>1.21</v>
      </c>
      <c r="J5" s="342"/>
      <c r="K5" s="342">
        <v>1.21</v>
      </c>
      <c r="L5" s="342"/>
      <c r="M5" s="342"/>
      <c r="N5" s="342"/>
      <c r="O5" s="342"/>
      <c r="P5" s="342"/>
      <c r="Q5" s="342"/>
      <c r="R5" s="342"/>
      <c r="S5" s="342"/>
      <c r="T5" s="342"/>
      <c r="U5" s="342"/>
      <c r="V5" s="343"/>
      <c r="W5" s="18">
        <f>AVERAGE(C5:V5)</f>
        <v>1.0325</v>
      </c>
    </row>
    <row r="6" spans="1:23" ht="15" thickBot="1" x14ac:dyDescent="0.4">
      <c r="C6" s="362" t="s">
        <v>475</v>
      </c>
      <c r="D6" s="363"/>
      <c r="E6" s="363"/>
      <c r="F6" s="363"/>
      <c r="G6" s="363"/>
      <c r="H6" s="363"/>
      <c r="I6" s="363"/>
      <c r="J6" s="363"/>
      <c r="K6" s="363"/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4"/>
      <c r="W6" s="19">
        <f>AVERAGE(W4:W5)</f>
        <v>0.84749999999999992</v>
      </c>
    </row>
    <row r="7" spans="1:23" ht="15" thickBot="1" x14ac:dyDescent="0.4"/>
    <row r="8" spans="1:23" ht="15" thickBot="1" x14ac:dyDescent="0.4">
      <c r="A8" s="366" t="s">
        <v>476</v>
      </c>
      <c r="B8" s="17" t="s">
        <v>460</v>
      </c>
      <c r="C8" s="346" t="s">
        <v>461</v>
      </c>
      <c r="D8" s="347"/>
      <c r="E8" s="347"/>
      <c r="F8" s="347"/>
      <c r="G8" s="347"/>
      <c r="H8" s="347"/>
      <c r="I8" s="347"/>
      <c r="J8" s="347"/>
      <c r="K8" s="347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348"/>
      <c r="W8" s="349" t="s">
        <v>462</v>
      </c>
    </row>
    <row r="9" spans="1:23" ht="24" customHeight="1" thickBot="1" x14ac:dyDescent="0.4">
      <c r="A9" s="345"/>
      <c r="B9" s="344">
        <v>43862</v>
      </c>
      <c r="C9" s="351" t="s">
        <v>463</v>
      </c>
      <c r="D9" s="352"/>
      <c r="E9" s="351" t="s">
        <v>464</v>
      </c>
      <c r="F9" s="352"/>
      <c r="G9" s="351" t="s">
        <v>465</v>
      </c>
      <c r="H9" s="352"/>
      <c r="I9" s="351" t="s">
        <v>466</v>
      </c>
      <c r="J9" s="352"/>
      <c r="K9" s="351" t="s">
        <v>467</v>
      </c>
      <c r="L9" s="352"/>
      <c r="M9" s="351" t="s">
        <v>468</v>
      </c>
      <c r="N9" s="352"/>
      <c r="O9" s="351" t="s">
        <v>469</v>
      </c>
      <c r="P9" s="353"/>
      <c r="Q9" s="354" t="s">
        <v>470</v>
      </c>
      <c r="R9" s="354"/>
      <c r="S9" s="354" t="s">
        <v>471</v>
      </c>
      <c r="T9" s="354"/>
      <c r="U9" s="354" t="s">
        <v>472</v>
      </c>
      <c r="V9" s="355"/>
      <c r="W9" s="350"/>
    </row>
    <row r="10" spans="1:23" x14ac:dyDescent="0.35">
      <c r="A10" s="20" t="s">
        <v>477</v>
      </c>
      <c r="B10" s="367"/>
      <c r="C10" s="359"/>
      <c r="D10" s="360"/>
      <c r="E10" s="360">
        <v>0.3</v>
      </c>
      <c r="F10" s="360"/>
      <c r="G10" s="360">
        <v>0.35</v>
      </c>
      <c r="H10" s="360"/>
      <c r="I10" s="360">
        <v>0.4</v>
      </c>
      <c r="J10" s="360"/>
      <c r="K10" s="360">
        <v>0.4</v>
      </c>
      <c r="L10" s="360"/>
      <c r="M10" s="360"/>
      <c r="N10" s="360"/>
      <c r="O10" s="360"/>
      <c r="P10" s="360"/>
      <c r="Q10" s="360"/>
      <c r="R10" s="360"/>
      <c r="S10" s="360"/>
      <c r="T10" s="360"/>
      <c r="U10" s="360"/>
      <c r="V10" s="361"/>
      <c r="W10" s="18">
        <f>AVERAGE(C10:V10)</f>
        <v>0.36249999999999993</v>
      </c>
    </row>
    <row r="11" spans="1:23" x14ac:dyDescent="0.35">
      <c r="A11" s="20" t="s">
        <v>478</v>
      </c>
      <c r="B11" s="367"/>
      <c r="C11" s="369"/>
      <c r="D11" s="340"/>
      <c r="E11" s="340">
        <v>0.2</v>
      </c>
      <c r="F11" s="340"/>
      <c r="G11" s="340">
        <v>0.3</v>
      </c>
      <c r="H11" s="340"/>
      <c r="I11" s="340">
        <v>0.6</v>
      </c>
      <c r="J11" s="340"/>
      <c r="K11" s="340">
        <v>0.8</v>
      </c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1"/>
      <c r="W11" s="18">
        <f>AVERAGE(C11:V11)</f>
        <v>0.47500000000000003</v>
      </c>
    </row>
    <row r="12" spans="1:23" x14ac:dyDescent="0.35">
      <c r="A12" s="20" t="s">
        <v>479</v>
      </c>
      <c r="B12" s="367"/>
      <c r="C12" s="369"/>
      <c r="D12" s="340"/>
      <c r="E12" s="340">
        <v>1.4</v>
      </c>
      <c r="F12" s="340"/>
      <c r="G12" s="340">
        <v>1.2</v>
      </c>
      <c r="H12" s="340"/>
      <c r="I12" s="340">
        <v>1.07</v>
      </c>
      <c r="J12" s="340"/>
      <c r="K12" s="340">
        <v>1</v>
      </c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1"/>
      <c r="W12" s="18">
        <f>AVERAGE(C12:V12)</f>
        <v>1.1675</v>
      </c>
    </row>
    <row r="13" spans="1:23" x14ac:dyDescent="0.35">
      <c r="A13" s="20" t="s">
        <v>480</v>
      </c>
      <c r="B13" s="367"/>
      <c r="C13" s="369"/>
      <c r="D13" s="340"/>
      <c r="E13" s="340">
        <v>0.1</v>
      </c>
      <c r="F13" s="340"/>
      <c r="G13" s="340">
        <v>0.6</v>
      </c>
      <c r="H13" s="340"/>
      <c r="I13" s="340">
        <v>0.9</v>
      </c>
      <c r="J13" s="340"/>
      <c r="K13" s="340">
        <v>1.2</v>
      </c>
      <c r="L13" s="340"/>
      <c r="M13" s="340"/>
      <c r="N13" s="340"/>
      <c r="O13" s="340"/>
      <c r="P13" s="340"/>
      <c r="Q13" s="340"/>
      <c r="R13" s="340"/>
      <c r="S13" s="340"/>
      <c r="T13" s="340"/>
      <c r="U13" s="340"/>
      <c r="V13" s="341"/>
      <c r="W13" s="18">
        <f>AVERAGE(C13:V13)</f>
        <v>0.7</v>
      </c>
    </row>
    <row r="14" spans="1:23" ht="15" thickBot="1" x14ac:dyDescent="0.4">
      <c r="A14" s="20" t="s">
        <v>481</v>
      </c>
      <c r="B14" s="368"/>
      <c r="C14" s="365"/>
      <c r="D14" s="342"/>
      <c r="E14" s="342">
        <v>0.5</v>
      </c>
      <c r="F14" s="342"/>
      <c r="G14" s="342">
        <v>1.1299999999999999</v>
      </c>
      <c r="H14" s="342"/>
      <c r="I14" s="342">
        <v>1</v>
      </c>
      <c r="J14" s="342"/>
      <c r="K14" s="342">
        <v>0.2</v>
      </c>
      <c r="L14" s="342"/>
      <c r="M14" s="342"/>
      <c r="N14" s="342"/>
      <c r="O14" s="342"/>
      <c r="P14" s="342"/>
      <c r="Q14" s="342"/>
      <c r="R14" s="342"/>
      <c r="S14" s="342"/>
      <c r="T14" s="342"/>
      <c r="U14" s="342"/>
      <c r="V14" s="343"/>
      <c r="W14" s="18">
        <f>AVERAGE(C14:V14)</f>
        <v>0.70750000000000002</v>
      </c>
    </row>
    <row r="15" spans="1:23" ht="15" thickBot="1" x14ac:dyDescent="0.4">
      <c r="C15" s="362" t="s">
        <v>475</v>
      </c>
      <c r="D15" s="363"/>
      <c r="E15" s="363"/>
      <c r="F15" s="363"/>
      <c r="G15" s="363"/>
      <c r="H15" s="363"/>
      <c r="I15" s="363"/>
      <c r="J15" s="363"/>
      <c r="K15" s="363"/>
      <c r="L15" s="363"/>
      <c r="M15" s="363"/>
      <c r="N15" s="363"/>
      <c r="O15" s="363"/>
      <c r="P15" s="363"/>
      <c r="Q15" s="363"/>
      <c r="R15" s="363"/>
      <c r="S15" s="363"/>
      <c r="T15" s="363"/>
      <c r="U15" s="363"/>
      <c r="V15" s="364"/>
      <c r="W15" s="19">
        <f>AVERAGE(W10:W14)</f>
        <v>0.6825</v>
      </c>
    </row>
  </sheetData>
  <mergeCells count="100">
    <mergeCell ref="G11:H11"/>
    <mergeCell ref="K13:L13"/>
    <mergeCell ref="C12:D12"/>
    <mergeCell ref="E12:F12"/>
    <mergeCell ref="S13:T13"/>
    <mergeCell ref="G12:H12"/>
    <mergeCell ref="I12:J12"/>
    <mergeCell ref="K12:L12"/>
    <mergeCell ref="M12:N12"/>
    <mergeCell ref="O12:P12"/>
    <mergeCell ref="Q11:R11"/>
    <mergeCell ref="I11:J11"/>
    <mergeCell ref="K11:L11"/>
    <mergeCell ref="S11:T11"/>
    <mergeCell ref="M11:N11"/>
    <mergeCell ref="O11:P11"/>
    <mergeCell ref="C15:V15"/>
    <mergeCell ref="Q12:R12"/>
    <mergeCell ref="S12:T12"/>
    <mergeCell ref="W8:W9"/>
    <mergeCell ref="C9:D9"/>
    <mergeCell ref="E9:F9"/>
    <mergeCell ref="G9:H9"/>
    <mergeCell ref="I9:J9"/>
    <mergeCell ref="K9:L9"/>
    <mergeCell ref="M9:N9"/>
    <mergeCell ref="O9:P9"/>
    <mergeCell ref="Q9:R9"/>
    <mergeCell ref="C10:D10"/>
    <mergeCell ref="O10:P10"/>
    <mergeCell ref="Q10:R10"/>
    <mergeCell ref="S10:T10"/>
    <mergeCell ref="A8:A9"/>
    <mergeCell ref="C8:V8"/>
    <mergeCell ref="S9:T9"/>
    <mergeCell ref="U9:V9"/>
    <mergeCell ref="B9:B14"/>
    <mergeCell ref="C14:D14"/>
    <mergeCell ref="E14:F14"/>
    <mergeCell ref="G14:H14"/>
    <mergeCell ref="C11:D11"/>
    <mergeCell ref="E11:F11"/>
    <mergeCell ref="U11:V11"/>
    <mergeCell ref="C13:D13"/>
    <mergeCell ref="E13:F13"/>
    <mergeCell ref="G13:H13"/>
    <mergeCell ref="I13:J13"/>
    <mergeCell ref="U13:V13"/>
    <mergeCell ref="U10:V10"/>
    <mergeCell ref="C6:V6"/>
    <mergeCell ref="C5:D5"/>
    <mergeCell ref="E5:F5"/>
    <mergeCell ref="G5:H5"/>
    <mergeCell ref="I5:J5"/>
    <mergeCell ref="K5:L5"/>
    <mergeCell ref="E10:F10"/>
    <mergeCell ref="G10:H10"/>
    <mergeCell ref="I10:J10"/>
    <mergeCell ref="K10:L10"/>
    <mergeCell ref="M10:N10"/>
    <mergeCell ref="Q4:R4"/>
    <mergeCell ref="S4:T4"/>
    <mergeCell ref="U4:V4"/>
    <mergeCell ref="U5:V5"/>
    <mergeCell ref="M5:N5"/>
    <mergeCell ref="O5:P5"/>
    <mergeCell ref="Q5:R5"/>
    <mergeCell ref="S5:T5"/>
    <mergeCell ref="G4:H4"/>
    <mergeCell ref="I4:J4"/>
    <mergeCell ref="K4:L4"/>
    <mergeCell ref="M4:N4"/>
    <mergeCell ref="O4:P4"/>
    <mergeCell ref="A2:A3"/>
    <mergeCell ref="C2:V2"/>
    <mergeCell ref="W2:W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B3:B5"/>
    <mergeCell ref="C4:D4"/>
    <mergeCell ref="E4:F4"/>
    <mergeCell ref="U12:V12"/>
    <mergeCell ref="U14:V14"/>
    <mergeCell ref="I14:J14"/>
    <mergeCell ref="K14:L14"/>
    <mergeCell ref="M14:N14"/>
    <mergeCell ref="O14:P14"/>
    <mergeCell ref="Q14:R14"/>
    <mergeCell ref="S14:T14"/>
    <mergeCell ref="M13:N13"/>
    <mergeCell ref="O13:P13"/>
    <mergeCell ref="Q13:R13"/>
  </mergeCells>
  <conditionalFormatting sqref="C4:V4">
    <cfRule type="iconSet" priority="324">
      <iconSet>
        <cfvo type="percent" val="0"/>
        <cfvo type="num" val="0.5"/>
        <cfvo type="num" val="0.75"/>
      </iconSet>
    </cfRule>
  </conditionalFormatting>
  <conditionalFormatting sqref="C4:V5">
    <cfRule type="cellIs" dxfId="9" priority="4" operator="between">
      <formula>1.01</formula>
      <formula>2</formula>
    </cfRule>
    <cfRule type="containsText" dxfId="8" priority="5" operator="containsText" text="N/A">
      <formula>NOT(ISERROR(SEARCH("N/A",C4)))</formula>
    </cfRule>
  </conditionalFormatting>
  <conditionalFormatting sqref="C5:V5">
    <cfRule type="iconSet" priority="6">
      <iconSet>
        <cfvo type="percent" val="0"/>
        <cfvo type="num" val="0.5"/>
        <cfvo type="num" val="0.75"/>
      </iconSet>
    </cfRule>
  </conditionalFormatting>
  <conditionalFormatting sqref="C10:V10">
    <cfRule type="iconSet" priority="330">
      <iconSet>
        <cfvo type="percent" val="0"/>
        <cfvo type="num" val="0.5"/>
        <cfvo type="num" val="0.75"/>
      </iconSet>
    </cfRule>
  </conditionalFormatting>
  <conditionalFormatting sqref="C10:V14">
    <cfRule type="cellIs" dxfId="7" priority="13" operator="between">
      <formula>1.01</formula>
      <formula>2</formula>
    </cfRule>
    <cfRule type="containsText" dxfId="6" priority="14" operator="containsText" text="N/A">
      <formula>NOT(ISERROR(SEARCH("N/A",C10)))</formula>
    </cfRule>
  </conditionalFormatting>
  <conditionalFormatting sqref="C11:V11">
    <cfRule type="iconSet" priority="33">
      <iconSet>
        <cfvo type="percent" val="0"/>
        <cfvo type="num" val="0.5"/>
        <cfvo type="num" val="0.75"/>
      </iconSet>
    </cfRule>
  </conditionalFormatting>
  <conditionalFormatting sqref="C12:V12">
    <cfRule type="iconSet" priority="27">
      <iconSet>
        <cfvo type="percent" val="0"/>
        <cfvo type="num" val="0.5"/>
        <cfvo type="num" val="0.75"/>
      </iconSet>
    </cfRule>
  </conditionalFormatting>
  <conditionalFormatting sqref="C13:V13">
    <cfRule type="iconSet" priority="21">
      <iconSet>
        <cfvo type="percent" val="0"/>
        <cfvo type="num" val="0.5"/>
        <cfvo type="num" val="0.75"/>
      </iconSet>
    </cfRule>
  </conditionalFormatting>
  <conditionalFormatting sqref="C14:V14">
    <cfRule type="iconSet" priority="15">
      <iconSet>
        <cfvo type="percent" val="0"/>
        <cfvo type="num" val="0.5"/>
        <cfvo type="num" val="0.75"/>
      </iconSet>
    </cfRule>
  </conditionalFormatting>
  <conditionalFormatting sqref="W4">
    <cfRule type="iconSet" priority="327">
      <iconSet>
        <cfvo type="percent" val="0"/>
        <cfvo type="num" val="0.5"/>
        <cfvo type="num" val="0.75"/>
      </iconSet>
    </cfRule>
  </conditionalFormatting>
  <conditionalFormatting sqref="W4:W14">
    <cfRule type="cellIs" dxfId="5" priority="1" operator="between">
      <formula>1.001</formula>
      <formula>2</formula>
    </cfRule>
    <cfRule type="containsText" dxfId="4" priority="2" operator="containsText" text="N/A">
      <formula>NOT(ISERROR(SEARCH("N/A",W4)))</formula>
    </cfRule>
  </conditionalFormatting>
  <conditionalFormatting sqref="W5">
    <cfRule type="iconSet" priority="9">
      <iconSet>
        <cfvo type="percent" val="0"/>
        <cfvo type="num" val="0.5"/>
        <cfvo type="num" val="0.75"/>
      </iconSet>
    </cfRule>
  </conditionalFormatting>
  <conditionalFormatting sqref="W6">
    <cfRule type="cellIs" dxfId="3" priority="70" operator="between">
      <formula>1.01</formula>
      <formula>2</formula>
    </cfRule>
    <cfRule type="containsText" dxfId="2" priority="71" operator="containsText" text="N/A">
      <formula>NOT(ISERROR(SEARCH("N/A",W6)))</formula>
    </cfRule>
    <cfRule type="iconSet" priority="72">
      <iconSet>
        <cfvo type="percent" val="0"/>
        <cfvo type="num" val="0.5"/>
        <cfvo type="num" val="0.75"/>
      </iconSet>
    </cfRule>
  </conditionalFormatting>
  <conditionalFormatting sqref="W10">
    <cfRule type="iconSet" priority="39">
      <iconSet>
        <cfvo type="percent" val="0"/>
        <cfvo type="num" val="0.5"/>
        <cfvo type="num" val="0.75"/>
      </iconSet>
    </cfRule>
  </conditionalFormatting>
  <conditionalFormatting sqref="W11">
    <cfRule type="iconSet" priority="30">
      <iconSet>
        <cfvo type="percent" val="0"/>
        <cfvo type="num" val="0.5"/>
        <cfvo type="num" val="0.75"/>
      </iconSet>
    </cfRule>
  </conditionalFormatting>
  <conditionalFormatting sqref="W12">
    <cfRule type="iconSet" priority="24">
      <iconSet>
        <cfvo type="percent" val="0"/>
        <cfvo type="num" val="0.5"/>
        <cfvo type="num" val="0.75"/>
      </iconSet>
    </cfRule>
  </conditionalFormatting>
  <conditionalFormatting sqref="W13">
    <cfRule type="iconSet" priority="18">
      <iconSet>
        <cfvo type="percent" val="0"/>
        <cfvo type="num" val="0.5"/>
        <cfvo type="num" val="0.75"/>
      </iconSet>
    </cfRule>
  </conditionalFormatting>
  <conditionalFormatting sqref="W14">
    <cfRule type="iconSet" priority="3">
      <iconSet>
        <cfvo type="percent" val="0"/>
        <cfvo type="num" val="0.5"/>
        <cfvo type="num" val="0.75"/>
      </iconSet>
    </cfRule>
  </conditionalFormatting>
  <conditionalFormatting sqref="W15">
    <cfRule type="cellIs" dxfId="1" priority="34" operator="between">
      <formula>1.01</formula>
      <formula>2</formula>
    </cfRule>
    <cfRule type="containsText" dxfId="0" priority="35" operator="containsText" text="N/A">
      <formula>NOT(ISERROR(SEARCH("N/A",W15)))</formula>
    </cfRule>
    <cfRule type="iconSet" priority="36">
      <iconSet>
        <cfvo type="percent" val="0"/>
        <cfvo type="num" val="0.5"/>
        <cfvo type="num" val="0.75"/>
      </iconSet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92DDF9E79D414F831790D719632949" ma:contentTypeVersion="12" ma:contentTypeDescription="Crear nuevo documento." ma:contentTypeScope="" ma:versionID="4d1e1b47e12927ad633c17207ee2ec3e">
  <xsd:schema xmlns:xsd="http://www.w3.org/2001/XMLSchema" xmlns:xs="http://www.w3.org/2001/XMLSchema" xmlns:p="http://schemas.microsoft.com/office/2006/metadata/properties" xmlns:ns2="f8073e72-54ff-4d5a-8c0c-ae0b6ad4162f" xmlns:ns3="5fd6e466-365f-4101-a97c-73265fafe87d" targetNamespace="http://schemas.microsoft.com/office/2006/metadata/properties" ma:root="true" ma:fieldsID="5b2344b0c98833cc14f1801fa7f4a057" ns2:_="" ns3:_="">
    <xsd:import namespace="f8073e72-54ff-4d5a-8c0c-ae0b6ad4162f"/>
    <xsd:import namespace="5fd6e466-365f-4101-a97c-73265fafe87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073e72-54ff-4d5a-8c0c-ae0b6ad416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096a8523-c892-4c5c-bcb8-9ef428ca6a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d6e466-365f-4101-a97c-73265fafe87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7f7cdd-8f9d-4fca-b6f1-2e19372a325a}" ma:internalName="TaxCatchAll" ma:showField="CatchAllData" ma:web="5fd6e466-365f-4101-a97c-73265fafe8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073e72-54ff-4d5a-8c0c-ae0b6ad4162f">
      <Terms xmlns="http://schemas.microsoft.com/office/infopath/2007/PartnerControls"/>
    </lcf76f155ced4ddcb4097134ff3c332f>
    <TaxCatchAll xmlns="5fd6e466-365f-4101-a97c-73265fafe87d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674375-41A7-4D8F-A037-87F0E03C7B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088E8F-8FF6-4C60-93BF-6E6AF3421C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073e72-54ff-4d5a-8c0c-ae0b6ad4162f"/>
    <ds:schemaRef ds:uri="5fd6e466-365f-4101-a97c-73265fafe8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CDFCC82-FD01-4B79-83D0-3623A7B82626}">
  <ds:schemaRefs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f8073e72-54ff-4d5a-8c0c-ae0b6ad4162f"/>
    <ds:schemaRef ds:uri="http://purl.org/dc/elements/1.1/"/>
    <ds:schemaRef ds:uri="5fd6e466-365f-4101-a97c-73265fafe87d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A36AFCBF-3845-4059-99B9-A760D6305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</vt:i4>
      </vt:variant>
    </vt:vector>
  </HeadingPairs>
  <TitlesOfParts>
    <vt:vector size="18" baseType="lpstr">
      <vt:lpstr>ESTADAR V3 2025</vt:lpstr>
      <vt:lpstr>Dayana Muñoz</vt:lpstr>
      <vt:lpstr>Astrid Rodriguez</vt:lpstr>
      <vt:lpstr>Gloria Rodriguez</vt:lpstr>
      <vt:lpstr>Manuel Rodriguez</vt:lpstr>
      <vt:lpstr>Julieth Obregoso</vt:lpstr>
      <vt:lpstr>Juan Garcia</vt:lpstr>
      <vt:lpstr>Karen Perdomo</vt:lpstr>
      <vt:lpstr>Mariane Silva</vt:lpstr>
      <vt:lpstr>BD Consolidado</vt:lpstr>
      <vt:lpstr>Reporte diario</vt:lpstr>
      <vt:lpstr>formato EOP</vt:lpstr>
      <vt:lpstr>Apilar</vt:lpstr>
      <vt:lpstr>FINCAS</vt:lpstr>
      <vt:lpstr>ML</vt:lpstr>
      <vt:lpstr>PER-PROCESO-DIA </vt:lpstr>
      <vt:lpstr>1 FEB</vt:lpstr>
      <vt:lpstr>'PER-PROCESO-DIA 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Víctor Sebastián Motivar</dc:creator>
  <cp:keywords/>
  <dc:description/>
  <cp:lastModifiedBy>JUAN DAVID GARCIA RAMIREZ</cp:lastModifiedBy>
  <cp:revision/>
  <dcterms:created xsi:type="dcterms:W3CDTF">2019-09-11T15:29:36Z</dcterms:created>
  <dcterms:modified xsi:type="dcterms:W3CDTF">2025-11-04T01:47:18Z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0x0101005392DDF9E79D414F831790D719632949</vt:lpwstr>
  </property>
  <property fmtid="{D5CDD505-2E9C-101B-9397-08002B2CF9AE}" pid="3" name="MediaServiceImageTags">
    <vt:lpwstr/>
  </property>
  <property fmtid="{D5CDD505-2E9C-101B-9397-08002B2CF9AE}" pid="4" name="Order">
    <vt:r8>98100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